
<file path=[Content_Types].xml><?xml version="1.0" encoding="utf-8"?>
<Types xmlns="http://schemas.openxmlformats.org/package/2006/content-types">
  <Override PartName="/xl/worksheets/sheet24.xml" ContentType="application/vnd.openxmlformats-officedocument.spreadsheetml.worksheet+xml"/>
  <Override PartName="/xl/charts/chart189.xml" ContentType="application/vnd.openxmlformats-officedocument.drawingml.chart+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charts/chart178.xml" ContentType="application/vnd.openxmlformats-officedocument.drawingml.chart+xml"/>
  <Override PartName="/xl/charts/chart230.xml" ContentType="application/vnd.openxmlformats-officedocument.drawingml.chart+xml"/>
  <Override PartName="/xl/drawings/drawing17.xml" ContentType="application/vnd.openxmlformats-officedocument.drawing+xml"/>
  <Override PartName="/xl/charts/chart109.xml" ContentType="application/vnd.openxmlformats-officedocument.drawingml.chart+xml"/>
  <Override PartName="/xl/charts/chart156.xml" ContentType="application/vnd.openxmlformats-officedocument.drawingml.chart+xml"/>
  <Override PartName="/xl/charts/chart167.xml" ContentType="application/vnd.openxmlformats-officedocument.drawingml.chart+xml"/>
  <Default Extension="xml" ContentType="application/xml"/>
  <Override PartName="/xl/drawings/drawing2.xml" ContentType="application/vnd.openxmlformats-officedocument.drawing+xml"/>
  <Override PartName="/xl/charts/chart49.xml" ContentType="application/vnd.openxmlformats-officedocument.drawingml.chart+xml"/>
  <Override PartName="/xl/charts/chart96.xml" ContentType="application/vnd.openxmlformats-officedocument.drawingml.chart+xml"/>
  <Override PartName="/xl/charts/chart145.xml" ContentType="application/vnd.openxmlformats-officedocument.drawingml.chart+xml"/>
  <Override PartName="/xl/charts/chart192.xml" ContentType="application/vnd.openxmlformats-officedocument.drawingml.chart+xml"/>
  <Override PartName="/xl/worksheets/sheet3.xml" ContentType="application/vnd.openxmlformats-officedocument.spreadsheetml.worksheet+xml"/>
  <Override PartName="/xl/charts/chart27.xml" ContentType="application/vnd.openxmlformats-officedocument.drawingml.chart+xml"/>
  <Override PartName="/xl/charts/chart38.xml" ContentType="application/vnd.openxmlformats-officedocument.drawingml.chart+xml"/>
  <Override PartName="/xl/charts/chart74.xml" ContentType="application/vnd.openxmlformats-officedocument.drawingml.chart+xml"/>
  <Override PartName="/xl/charts/chart85.xml" ContentType="application/vnd.openxmlformats-officedocument.drawingml.chart+xml"/>
  <Override PartName="/xl/charts/chart134.xml" ContentType="application/vnd.openxmlformats-officedocument.drawingml.chart+xml"/>
  <Override PartName="/xl/charts/chart181.xml" ContentType="application/vnd.openxmlformats-officedocument.drawingml.chart+xml"/>
  <Override PartName="/xl/drawings/drawing20.xml" ContentType="application/vnd.openxmlformats-officedocument.drawing+xml"/>
  <Override PartName="/xl/charts/chart16.xml" ContentType="application/vnd.openxmlformats-officedocument.drawingml.chart+xml"/>
  <Override PartName="/xl/charts/chart63.xml" ContentType="application/vnd.openxmlformats-officedocument.drawingml.chart+xml"/>
  <Override PartName="/xl/charts/chart112.xml" ContentType="application/vnd.openxmlformats-officedocument.drawingml.chart+xml"/>
  <Override PartName="/xl/charts/chart123.xml" ContentType="application/vnd.openxmlformats-officedocument.drawingml.chart+xml"/>
  <Override PartName="/xl/charts/chart170.xml" ContentType="application/vnd.openxmlformats-officedocument.drawingml.chart+xml"/>
  <Override PartName="/xl/charts/chart52.xml" ContentType="application/vnd.openxmlformats-officedocument.drawingml.chart+xml"/>
  <Override PartName="/xl/charts/chart101.xml" ContentType="application/vnd.openxmlformats-officedocument.drawingml.chart+xml"/>
  <Override PartName="/xl/worksheets/sheet18.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charts/chart224.xml" ContentType="application/vnd.openxmlformats-officedocument.drawingml.chart+xml"/>
  <Override PartName="/xl/charts/chart213.xml" ContentType="application/vnd.openxmlformats-officedocument.drawingml.chart+xml"/>
  <Override PartName="/xl/drawings/drawing7.xml" ContentType="application/vnd.openxmlformats-officedocument.drawing+xml"/>
  <Override PartName="/xl/charts/chart139.xml" ContentType="application/vnd.openxmlformats-officedocument.drawingml.chart+xml"/>
  <Override PartName="/xl/charts/chart186.xml" ContentType="application/vnd.openxmlformats-officedocument.drawingml.chart+xml"/>
  <Override PartName="/xl/charts/chart197.xml" ContentType="application/vnd.openxmlformats-officedocument.drawingml.chart+xml"/>
  <Override PartName="/xl/charts/chart202.xml" ContentType="application/vnd.openxmlformats-officedocument.drawingml.chart+xml"/>
  <Override PartName="/xl/worksheets/sheet8.xml" ContentType="application/vnd.openxmlformats-officedocument.spreadsheetml.worksheet+xml"/>
  <Override PartName="/xl/worksheets/sheet21.xml" ContentType="application/vnd.openxmlformats-officedocument.spreadsheetml.worksheet+xml"/>
  <Override PartName="/xl/charts/chart79.xml" ContentType="application/vnd.openxmlformats-officedocument.drawingml.chart+xml"/>
  <Override PartName="/xl/charts/chart128.xml" ContentType="application/vnd.openxmlformats-officedocument.drawingml.chart+xml"/>
  <Override PartName="/xl/charts/chart175.xml" ContentType="application/vnd.openxmlformats-officedocument.drawingml.chart+xml"/>
  <Override PartName="/xl/worksheets/sheet10.xml" ContentType="application/vnd.openxmlformats-officedocument.spreadsheetml.worksheet+xml"/>
  <Override PartName="/xl/comments5.xml" ContentType="application/vnd.openxmlformats-officedocument.spreadsheetml.comments+xml"/>
  <Override PartName="/xl/charts/chart1.xml" ContentType="application/vnd.openxmlformats-officedocument.drawingml.chart+xml"/>
  <Override PartName="/xl/charts/chart57.xml" ContentType="application/vnd.openxmlformats-officedocument.drawingml.chart+xml"/>
  <Override PartName="/xl/charts/chart68.xml" ContentType="application/vnd.openxmlformats-officedocument.drawingml.chart+xml"/>
  <Override PartName="/xl/charts/chart117.xml" ContentType="application/vnd.openxmlformats-officedocument.drawingml.chart+xml"/>
  <Override PartName="/xl/drawings/drawing25.xml" ContentType="application/vnd.openxmlformats-officedocument.drawing+xml"/>
  <Override PartName="/xl/charts/chart164.xml" ContentType="application/vnd.openxmlformats-officedocument.drawingml.chart+xml"/>
  <Override PartName="/docProps/app.xml" ContentType="application/vnd.openxmlformats-officedocument.extended-properties+xml"/>
  <Override PartName="/xl/drawings/drawing14.xml" ContentType="application/vnd.openxmlformats-officedocument.drawing+xml"/>
  <Override PartName="/xl/charts/chart46.xml" ContentType="application/vnd.openxmlformats-officedocument.drawingml.chart+xml"/>
  <Override PartName="/xl/charts/chart93.xml" ContentType="application/vnd.openxmlformats-officedocument.drawingml.chart+xml"/>
  <Override PartName="/xl/charts/chart106.xml" ContentType="application/vnd.openxmlformats-officedocument.drawingml.chart+xml"/>
  <Override PartName="/xl/charts/chart142.xml" ContentType="application/vnd.openxmlformats-officedocument.drawingml.chart+xml"/>
  <Override PartName="/xl/charts/chart153.xml" ContentType="application/vnd.openxmlformats-officedocument.drawingml.chart+xml"/>
  <Override PartName="/xl/charts/chart35.xml" ContentType="application/vnd.openxmlformats-officedocument.drawingml.chart+xml"/>
  <Override PartName="/xl/charts/chart82.xml" ContentType="application/vnd.openxmlformats-officedocument.drawingml.chart+xml"/>
  <Override PartName="/xl/charts/chart131.xml" ContentType="application/vnd.openxmlformats-officedocument.drawingml.chart+xml"/>
  <Override PartName="/xl/charts/chart229.xml" ContentType="application/vnd.openxmlformats-officedocument.drawingml.chart+xml"/>
  <Override PartName="/xl/calcChain.xml" ContentType="application/vnd.openxmlformats-officedocument.spreadsheetml.calcChain+xml"/>
  <Override PartName="/xl/charts/chart13.xml" ContentType="application/vnd.openxmlformats-officedocument.drawingml.chart+xml"/>
  <Override PartName="/xl/charts/chart24.xml" ContentType="application/vnd.openxmlformats-officedocument.drawingml.chart+xml"/>
  <Override PartName="/xl/charts/chart71.xml" ContentType="application/vnd.openxmlformats-officedocument.drawingml.chart+xml"/>
  <Override PartName="/xl/charts/chart120.xml" ContentType="application/vnd.openxmlformats-officedocument.drawingml.chart+xml"/>
  <Override PartName="/xl/charts/chart207.xml" ContentType="application/vnd.openxmlformats-officedocument.drawingml.chart+xml"/>
  <Override PartName="/xl/charts/chart218.xml" ContentType="application/vnd.openxmlformats-officedocument.drawingml.chart+xml"/>
  <Override PartName="/xl/charts/chart60.xml" ContentType="application/vnd.openxmlformats-officedocument.drawingml.chart+xml"/>
  <Override PartName="/xl/worksheets/sheet15.xml" ContentType="application/vnd.openxmlformats-officedocument.spreadsheetml.worksheet+xml"/>
  <Override PartName="/xl/charts/chart6.xml" ContentType="application/vnd.openxmlformats-officedocument.drawingml.chart+xml"/>
  <Override PartName="/xl/drawings/drawing19.xml" ContentType="application/vnd.openxmlformats-officedocument.drawing+xml"/>
  <Override PartName="/xl/charts/chart158.xml" ContentType="application/vnd.openxmlformats-officedocument.drawingml.chart+xml"/>
  <Override PartName="/xl/charts/chart169.xml" ContentType="application/vnd.openxmlformats-officedocument.drawingml.chart+xml"/>
  <Override PartName="/xl/charts/chart210.xml" ContentType="application/vnd.openxmlformats-officedocument.drawingml.chart+xml"/>
  <Override PartName="/xl/charts/chart221.xml" ContentType="application/vnd.openxmlformats-officedocument.drawingml.chart+xml"/>
  <Override PartName="/xl/worksheets/sheet11.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charts/chart69.xml" ContentType="application/vnd.openxmlformats-officedocument.drawingml.chart+xml"/>
  <Override PartName="/xl/charts/chart98.xml" ContentType="application/vnd.openxmlformats-officedocument.drawingml.chart+xml"/>
  <Override PartName="/xl/charts/chart118.xml" ContentType="application/vnd.openxmlformats-officedocument.drawingml.chart+xml"/>
  <Override PartName="/xl/charts/chart129.xml" ContentType="application/vnd.openxmlformats-officedocument.drawingml.chart+xml"/>
  <Override PartName="/xl/charts/chart147.xml" ContentType="application/vnd.openxmlformats-officedocument.drawingml.chart+xml"/>
  <Override PartName="/xl/charts/chart165.xml" ContentType="application/vnd.openxmlformats-officedocument.drawingml.chart+xml"/>
  <Override PartName="/xl/charts/chart176.xml" ContentType="application/vnd.openxmlformats-officedocument.drawingml.chart+xml"/>
  <Override PartName="/xl/charts/chart194.xml" ContentType="application/vnd.openxmlformats-officedocument.drawingml.chart+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charts/chart29.xml" ContentType="application/vnd.openxmlformats-officedocument.drawingml.chart+xml"/>
  <Override PartName="/xl/charts/chart58.xml" ContentType="application/vnd.openxmlformats-officedocument.drawingml.chart+xml"/>
  <Override PartName="/xl/charts/chart76.xml" ContentType="application/vnd.openxmlformats-officedocument.drawingml.chart+xml"/>
  <Override PartName="/xl/charts/chart87.xml" ContentType="application/vnd.openxmlformats-officedocument.drawingml.chart+xml"/>
  <Override PartName="/xl/charts/chart107.xml" ContentType="application/vnd.openxmlformats-officedocument.drawingml.chart+xml"/>
  <Override PartName="/xl/charts/chart136.xml" ContentType="application/vnd.openxmlformats-officedocument.drawingml.chart+xml"/>
  <Override PartName="/xl/charts/chart154.xml" ContentType="application/vnd.openxmlformats-officedocument.drawingml.chart+xml"/>
  <Override PartName="/xl/charts/chart183.xml" ContentType="application/vnd.openxmlformats-officedocument.drawingml.chart+xml"/>
  <Override PartName="/xl/comments2.xml" ContentType="application/vnd.openxmlformats-officedocument.spreadsheetml.comments+xml"/>
  <Override PartName="/xl/charts/chart18.xml" ContentType="application/vnd.openxmlformats-officedocument.drawingml.chart+xml"/>
  <Override PartName="/xl/charts/chart36.xml" ContentType="application/vnd.openxmlformats-officedocument.drawingml.chart+xml"/>
  <Override PartName="/xl/drawings/drawing22.xml" ContentType="application/vnd.openxmlformats-officedocument.drawing+xml"/>
  <Override PartName="/xl/charts/chart47.xml" ContentType="application/vnd.openxmlformats-officedocument.drawingml.chart+xml"/>
  <Override PartName="/xl/charts/chart65.xml" ContentType="application/vnd.openxmlformats-officedocument.drawingml.chart+xml"/>
  <Override PartName="/xl/charts/chart83.xml" ContentType="application/vnd.openxmlformats-officedocument.drawingml.chart+xml"/>
  <Override PartName="/xl/charts/chart94.xml" ContentType="application/vnd.openxmlformats-officedocument.drawingml.chart+xml"/>
  <Override PartName="/xl/charts/chart114.xml" ContentType="application/vnd.openxmlformats-officedocument.drawingml.chart+xml"/>
  <Override PartName="/xl/charts/chart125.xml" ContentType="application/vnd.openxmlformats-officedocument.drawingml.chart+xml"/>
  <Override PartName="/xl/charts/chart143.xml" ContentType="application/vnd.openxmlformats-officedocument.drawingml.chart+xml"/>
  <Override PartName="/xl/charts/chart161.xml" ContentType="application/vnd.openxmlformats-officedocument.drawingml.chart+xml"/>
  <Override PartName="/xl/charts/chart172.xml" ContentType="application/vnd.openxmlformats-officedocument.drawingml.chart+xml"/>
  <Override PartName="/xl/charts/chart190.xml" ContentType="application/vnd.openxmlformats-officedocument.drawingml.chart+xml"/>
  <Override PartName="/xl/worksheets/sheet1.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charts/chart54.xml" ContentType="application/vnd.openxmlformats-officedocument.drawingml.chart+xml"/>
  <Override PartName="/xl/charts/chart72.xml" ContentType="application/vnd.openxmlformats-officedocument.drawingml.chart+xml"/>
  <Override PartName="/xl/charts/chart103.xml" ContentType="application/vnd.openxmlformats-officedocument.drawingml.chart+xml"/>
  <Override PartName="/xl/charts/chart132.xml" ContentType="application/vnd.openxmlformats-officedocument.drawingml.chart+xml"/>
  <Override PartName="/xl/charts/chart150.xml" ContentType="application/vnd.openxmlformats-officedocument.drawingml.chart+xml"/>
  <Override PartName="/xl/charts/chart219.xml" ContentType="application/vnd.openxmlformats-officedocument.drawingml.chart+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61.xml" ContentType="application/vnd.openxmlformats-officedocument.drawingml.chart+xml"/>
  <Override PartName="/xl/charts/chart90.xml" ContentType="application/vnd.openxmlformats-officedocument.drawingml.chart+xml"/>
  <Override PartName="/xl/charts/chart110.xml" ContentType="application/vnd.openxmlformats-officedocument.drawingml.chart+xml"/>
  <Override PartName="/xl/charts/chart121.xml" ContentType="application/vnd.openxmlformats-officedocument.drawingml.chart+xml"/>
  <Override PartName="/xl/charts/chart208.xml" ContentType="application/vnd.openxmlformats-officedocument.drawingml.chart+xml"/>
  <Override PartName="/xl/charts/chart226.xml" ContentType="application/vnd.openxmlformats-officedocument.drawingml.chart+xml"/>
  <Override PartName="/xl/charts/chart21.xml" ContentType="application/vnd.openxmlformats-officedocument.drawingml.chart+xml"/>
  <Override PartName="/xl/charts/chart50.xml" ContentType="application/vnd.openxmlformats-officedocument.drawingml.chart+xml"/>
  <Override PartName="/xl/charts/chart215.xml" ContentType="application/vnd.openxmlformats-officedocument.drawingml.chart+xml"/>
  <Override PartName="/xl/worksheets/sheet16.xml" ContentType="application/vnd.openxmlformats-officedocument.spreadsheetml.worksheet+xml"/>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charts/chart188.xml" ContentType="application/vnd.openxmlformats-officedocument.drawingml.chart+xml"/>
  <Override PartName="/xl/charts/chart199.xml" ContentType="application/vnd.openxmlformats-officedocument.drawingml.chart+xml"/>
  <Override PartName="/xl/charts/chart204.xml" ContentType="application/vnd.openxmlformats-officedocument.drawingml.chart+xml"/>
  <Override PartName="/xl/charts/chart222.xml" ContentType="application/vnd.openxmlformats-officedocument.drawingml.chart+xml"/>
  <Override PartName="/xl/worksheets/sheet23.xml" ContentType="application/vnd.openxmlformats-officedocument.spreadsheetml.worksheet+xml"/>
  <Override PartName="/xl/charts/chart99.xml" ContentType="application/vnd.openxmlformats-officedocument.drawingml.chart+xml"/>
  <Override PartName="/xl/charts/chart159.xml" ContentType="application/vnd.openxmlformats-officedocument.drawingml.chart+xml"/>
  <Override PartName="/xl/charts/chart177.xml" ContentType="application/vnd.openxmlformats-officedocument.drawingml.chart+xml"/>
  <Override PartName="/xl/charts/chart211.xml" ContentType="application/vnd.openxmlformats-officedocument.drawingml.chart+xml"/>
  <Override PartName="/xl/worksheets/sheet6.xml" ContentType="application/vnd.openxmlformats-officedocument.spreadsheetml.worksheet+xml"/>
  <Override PartName="/xl/worksheets/sheet12.xml" ContentType="application/vnd.openxmlformats-officedocument.spreadsheetml.worksheet+xml"/>
  <Default Extension="jpeg" ContentType="image/jpeg"/>
  <Override PartName="/xl/drawings/drawing5.xml" ContentType="application/vnd.openxmlformats-officedocument.drawing+xml"/>
  <Override PartName="/xl/charts/chart3.xml" ContentType="application/vnd.openxmlformats-officedocument.drawingml.chart+xml"/>
  <Override PartName="/xl/charts/chart59.xml" ContentType="application/vnd.openxmlformats-officedocument.drawingml.chart+xml"/>
  <Override PartName="/xl/charts/chart88.xml" ContentType="application/vnd.openxmlformats-officedocument.drawingml.chart+xml"/>
  <Override PartName="/xl/charts/chart119.xml" ContentType="application/vnd.openxmlformats-officedocument.drawingml.chart+xml"/>
  <Override PartName="/xl/charts/chart137.xml" ContentType="application/vnd.openxmlformats-officedocument.drawingml.chart+xml"/>
  <Override PartName="/xl/charts/chart148.xml" ContentType="application/vnd.openxmlformats-officedocument.drawingml.chart+xml"/>
  <Override PartName="/xl/charts/chart166.xml" ContentType="application/vnd.openxmlformats-officedocument.drawingml.chart+xml"/>
  <Override PartName="/xl/charts/chart184.xml" ContentType="application/vnd.openxmlformats-officedocument.drawingml.chart+xml"/>
  <Override PartName="/xl/charts/chart195.xml" ContentType="application/vnd.openxmlformats-officedocument.drawingml.chart+xml"/>
  <Override PartName="/xl/charts/chart200.xml" ContentType="application/vnd.openxmlformats-officedocument.drawingml.chart+xml"/>
  <Override PartName="/xl/drawings/drawing16.xml" ContentType="application/vnd.openxmlformats-officedocument.drawing+xml"/>
  <Override PartName="/xl/charts/chart48.xml" ContentType="application/vnd.openxmlformats-officedocument.drawingml.chart+xml"/>
  <Override PartName="/xl/charts/chart77.xml" ContentType="application/vnd.openxmlformats-officedocument.drawingml.chart+xml"/>
  <Override PartName="/xl/charts/chart95.xml" ContentType="application/vnd.openxmlformats-officedocument.drawingml.chart+xml"/>
  <Override PartName="/xl/charts/chart108.xml" ContentType="application/vnd.openxmlformats-officedocument.drawingml.chart+xml"/>
  <Override PartName="/xl/charts/chart126.xml" ContentType="application/vnd.openxmlformats-officedocument.drawingml.chart+xml"/>
  <Override PartName="/xl/charts/chart155.xml" ContentType="application/vnd.openxmlformats-officedocument.drawingml.chart+xml"/>
  <Override PartName="/xl/charts/chart173.xml" ContentType="application/vnd.openxmlformats-officedocument.drawingml.chart+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harts/chart19.xml" ContentType="application/vnd.openxmlformats-officedocument.drawingml.chart+xml"/>
  <Override PartName="/xl/charts/chart37.xml" ContentType="application/vnd.openxmlformats-officedocument.drawingml.chart+xml"/>
  <Override PartName="/xl/charts/chart55.xml" ContentType="application/vnd.openxmlformats-officedocument.drawingml.chart+xml"/>
  <Override PartName="/xl/charts/chart66.xml" ContentType="application/vnd.openxmlformats-officedocument.drawingml.chart+xml"/>
  <Override PartName="/xl/drawings/drawing23.xml" ContentType="application/vnd.openxmlformats-officedocument.drawing+xml"/>
  <Override PartName="/xl/charts/chart84.xml" ContentType="application/vnd.openxmlformats-officedocument.drawingml.chart+xml"/>
  <Override PartName="/xl/charts/chart115.xml" ContentType="application/vnd.openxmlformats-officedocument.drawingml.chart+xml"/>
  <Override PartName="/xl/charts/chart133.xml" ContentType="application/vnd.openxmlformats-officedocument.drawingml.chart+xml"/>
  <Override PartName="/xl/charts/chart144.xml" ContentType="application/vnd.openxmlformats-officedocument.drawingml.chart+xml"/>
  <Override PartName="/xl/charts/chart162.xml" ContentType="application/vnd.openxmlformats-officedocument.drawingml.chart+xml"/>
  <Override PartName="/xl/charts/chart180.xml" ContentType="application/vnd.openxmlformats-officedocument.drawingml.chart+xml"/>
  <Override PartName="/xl/charts/chart191.xml" ContentType="application/vnd.openxmlformats-officedocument.drawingml.chart+xml"/>
  <Override PartName="/xl/drawings/drawing12.xml" ContentType="application/vnd.openxmlformats-officedocument.drawing+xml"/>
  <Override PartName="/xl/charts/chart26.xml" ContentType="application/vnd.openxmlformats-officedocument.drawingml.chart+xml"/>
  <Override PartName="/xl/charts/chart44.xml" ContentType="application/vnd.openxmlformats-officedocument.drawingml.chart+xml"/>
  <Override PartName="/xl/charts/chart73.xml" ContentType="application/vnd.openxmlformats-officedocument.drawingml.chart+xml"/>
  <Override PartName="/xl/charts/chart91.xml" ContentType="application/vnd.openxmlformats-officedocument.drawingml.chart+xml"/>
  <Override PartName="/xl/charts/chart104.xml" ContentType="application/vnd.openxmlformats-officedocument.drawingml.chart+xml"/>
  <Override PartName="/xl/charts/chart122.xml" ContentType="application/vnd.openxmlformats-officedocument.drawingml.chart+xml"/>
  <Override PartName="/xl/charts/chart140.xml" ContentType="application/vnd.openxmlformats-officedocument.drawingml.chart+xml"/>
  <Override PartName="/xl/charts/chart151.xml" ContentType="application/vnd.openxmlformats-officedocument.drawingml.chart+xml"/>
  <Override PartName="/xl/charts/chart209.xml" ContentType="application/vnd.openxmlformats-officedocument.drawingml.chart+xml"/>
  <Override PartName="/xl/charts/chart15.xml" ContentType="application/vnd.openxmlformats-officedocument.drawingml.chart+xml"/>
  <Override PartName="/xl/charts/chart33.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charts/chart80.xml" ContentType="application/vnd.openxmlformats-officedocument.drawingml.chart+xml"/>
  <Override PartName="/xl/charts/chart111.xml" ContentType="application/vnd.openxmlformats-officedocument.drawingml.chart+xml"/>
  <Override PartName="/xl/charts/chart227.xml" ContentType="application/vnd.openxmlformats-officedocument.drawingml.chart+xml"/>
  <Override PartName="/xl/worksheets/sheet17.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charts/chart100.xml" ContentType="application/vnd.openxmlformats-officedocument.drawingml.chart+xml"/>
  <Override PartName="/xl/charts/chart205.xml" ContentType="application/vnd.openxmlformats-officedocument.drawingml.chart+xml"/>
  <Override PartName="/xl/charts/chart216.xml" ContentType="application/vnd.openxmlformats-officedocument.drawingml.chart+xml"/>
  <Override PartName="/xl/charts/chart223.xml" ContentType="application/vnd.openxmlformats-officedocument.drawingml.chart+xml"/>
  <Override PartName="/xl/drawings/drawing6.xml" ContentType="application/vnd.openxmlformats-officedocument.drawing+xml"/>
  <Override PartName="/xl/charts/chart149.xml" ContentType="application/vnd.openxmlformats-officedocument.drawingml.chart+xml"/>
  <Override PartName="/xl/charts/chart196.xml" ContentType="application/vnd.openxmlformats-officedocument.drawingml.chart+xml"/>
  <Override PartName="/xl/charts/chart201.xml" ContentType="application/vnd.openxmlformats-officedocument.drawingml.chart+xml"/>
  <Override PartName="/xl/charts/chart212.xml" ContentType="application/vnd.openxmlformats-officedocument.drawingml.chart+xml"/>
  <Override PartName="/xl/worksheets/sheet7.xml" ContentType="application/vnd.openxmlformats-officedocument.spreadsheetml.worksheet+xml"/>
  <Override PartName="/xl/worksheets/sheet20.xml" ContentType="application/vnd.openxmlformats-officedocument.spreadsheetml.worksheet+xml"/>
  <Override PartName="/xl/charts/chart78.xml" ContentType="application/vnd.openxmlformats-officedocument.drawingml.chart+xml"/>
  <Override PartName="/xl/charts/chart89.xml" ContentType="application/vnd.openxmlformats-officedocument.drawingml.chart+xml"/>
  <Override PartName="/xl/charts/chart138.xml" ContentType="application/vnd.openxmlformats-officedocument.drawingml.chart+xml"/>
  <Override PartName="/xl/charts/chart185.xml" ContentType="application/vnd.openxmlformats-officedocument.drawingml.chart+xml"/>
  <Override PartName="/xl/comments4.xml" ContentType="application/vnd.openxmlformats-officedocument.spreadsheetml.comments+xml"/>
  <Override PartName="/xl/charts/chart67.xml" ContentType="application/vnd.openxmlformats-officedocument.drawingml.chart+xml"/>
  <Override PartName="/xl/charts/chart116.xml" ContentType="application/vnd.openxmlformats-officedocument.drawingml.chart+xml"/>
  <Override PartName="/xl/charts/chart127.xml" ContentType="application/vnd.openxmlformats-officedocument.drawingml.chart+xml"/>
  <Override PartName="/xl/charts/chart163.xml" ContentType="application/vnd.openxmlformats-officedocument.drawingml.chart+xml"/>
  <Override PartName="/xl/charts/chart174.xml" ContentType="application/vnd.openxmlformats-officedocument.drawingml.chart+xml"/>
  <Override PartName="/xl/drawings/drawing13.xml" ContentType="application/vnd.openxmlformats-officedocument.drawing+xml"/>
  <Override PartName="/xl/charts/chart56.xml" ContentType="application/vnd.openxmlformats-officedocument.drawingml.chart+xml"/>
  <Override PartName="/xl/charts/chart105.xml" ContentType="application/vnd.openxmlformats-officedocument.drawingml.chart+xml"/>
  <Override PartName="/xl/drawings/drawing24.xml" ContentType="application/vnd.openxmlformats-officedocument.drawing+xml"/>
  <Override PartName="/xl/charts/chart152.xml" ContentType="application/vnd.openxmlformats-officedocument.drawingml.chart+xml"/>
  <Override PartName="/xl/charts/chart34.xml" ContentType="application/vnd.openxmlformats-officedocument.drawingml.chart+xml"/>
  <Override PartName="/xl/charts/chart45.xml" ContentType="application/vnd.openxmlformats-officedocument.drawingml.chart+xml"/>
  <Override PartName="/xl/charts/chart81.xml" ContentType="application/vnd.openxmlformats-officedocument.drawingml.chart+xml"/>
  <Override PartName="/xl/charts/chart92.xml" ContentType="application/vnd.openxmlformats-officedocument.drawingml.chart+xml"/>
  <Override PartName="/xl/charts/chart141.xml" ContentType="application/vnd.openxmlformats-officedocument.drawingml.chart+xml"/>
  <Override PartName="/xl/charts/chart228.xml" ContentType="application/vnd.openxmlformats-officedocument.drawingml.chart+xml"/>
  <Override PartName="/xl/sharedStrings.xml" ContentType="application/vnd.openxmlformats-officedocument.spreadsheetml.sharedStrings+xml"/>
  <Override PartName="/xl/charts/chart23.xml" ContentType="application/vnd.openxmlformats-officedocument.drawingml.chart+xml"/>
  <Override PartName="/xl/charts/chart70.xml" ContentType="application/vnd.openxmlformats-officedocument.drawingml.chart+xml"/>
  <Override PartName="/xl/charts/chart130.xml" ContentType="application/vnd.openxmlformats-officedocument.drawingml.chart+xml"/>
  <Override PartName="/xl/charts/chart217.xml" ContentType="application/vnd.openxmlformats-officedocument.drawingml.chart+xml"/>
  <Override PartName="/xl/charts/chart12.xml" ContentType="application/vnd.openxmlformats-officedocument.drawingml.chart+xml"/>
  <Override PartName="/xl/charts/chart206.xml" ContentType="application/vnd.openxmlformats-officedocument.drawingml.chart+xml"/>
  <Override PartName="/xl/worksheets/sheet25.xml" ContentType="application/vnd.openxmlformats-officedocument.spreadsheetml.worksheet+xml"/>
  <Default Extension="bin" ContentType="application/vnd.openxmlformats-officedocument.spreadsheetml.printerSettings"/>
  <Override PartName="/xl/charts/chart179.xml" ContentType="application/vnd.openxmlformats-officedocument.drawingml.chart+xml"/>
  <Override PartName="/xl/worksheets/sheet14.xml" ContentType="application/vnd.openxmlformats-officedocument.spreadsheetml.worksheet+xml"/>
  <Override PartName="/xl/charts/chart5.xml" ContentType="application/vnd.openxmlformats-officedocument.drawingml.chart+xml"/>
  <Override PartName="/xl/charts/chart168.xml" ContentType="application/vnd.openxmlformats-officedocument.drawingml.chart+xml"/>
  <Override PartName="/xl/charts/chart220.xml" ContentType="application/vnd.openxmlformats-officedocument.drawingml.chart+xml"/>
  <Override PartName="/xl/drawings/drawing18.xml" ContentType="application/vnd.openxmlformats-officedocument.drawing+xml"/>
  <Override PartName="/xl/charts/chart97.xml" ContentType="application/vnd.openxmlformats-officedocument.drawingml.chart+xml"/>
  <Override PartName="/xl/charts/chart157.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charts/chart39.xml" ContentType="application/vnd.openxmlformats-officedocument.drawingml.chart+xml"/>
  <Override PartName="/xl/charts/chart86.xml" ContentType="application/vnd.openxmlformats-officedocument.drawingml.chart+xml"/>
  <Override PartName="/xl/charts/chart135.xml" ContentType="application/vnd.openxmlformats-officedocument.drawingml.chart+xml"/>
  <Override PartName="/xl/charts/chart146.xml" ContentType="application/vnd.openxmlformats-officedocument.drawingml.chart+xml"/>
  <Override PartName="/xl/charts/chart182.xml" ContentType="application/vnd.openxmlformats-officedocument.drawingml.chart+xml"/>
  <Override PartName="/xl/charts/chart193.xml" ContentType="application/vnd.openxmlformats-officedocument.drawingml.chart+xml"/>
  <Override PartName="/xl/charts/chart28.xml" ContentType="application/vnd.openxmlformats-officedocument.drawingml.chart+xml"/>
  <Override PartName="/xl/charts/chart75.xml" ContentType="application/vnd.openxmlformats-officedocument.drawingml.chart+xml"/>
  <Override PartName="/xl/charts/chart124.xml" ContentType="application/vnd.openxmlformats-officedocument.drawingml.chart+xml"/>
  <Override PartName="/xl/charts/chart171.xml" ContentType="application/vnd.openxmlformats-officedocument.drawingml.chart+xml"/>
  <Default Extension="vml" ContentType="application/vnd.openxmlformats-officedocument.vmlDrawing"/>
  <Override PartName="/xl/comments1.xml" ContentType="application/vnd.openxmlformats-officedocument.spreadsheetml.comments+xml"/>
  <Override PartName="/xl/drawings/drawing21.xml" ContentType="application/vnd.openxmlformats-officedocument.drawing+xml"/>
  <Override PartName="/xl/charts/chart17.xml" ContentType="application/vnd.openxmlformats-officedocument.drawingml.chart+xml"/>
  <Override PartName="/xl/charts/chart53.xml" ContentType="application/vnd.openxmlformats-officedocument.drawingml.chart+xml"/>
  <Override PartName="/xl/charts/chart64.xml" ContentType="application/vnd.openxmlformats-officedocument.drawingml.chart+xml"/>
  <Override PartName="/xl/charts/chart113.xml" ContentType="application/vnd.openxmlformats-officedocument.drawingml.chart+xml"/>
  <Override PartName="/xl/charts/chart160.xml" ContentType="application/vnd.openxmlformats-officedocument.drawingml.chart+xml"/>
  <Override PartName="/xl/worksheets/sheet19.xml" ContentType="application/vnd.openxmlformats-officedocument.spreadsheetml.worksheet+xml"/>
  <Override PartName="/xl/drawings/drawing10.xml" ContentType="application/vnd.openxmlformats-officedocument.drawing+xml"/>
  <Override PartName="/xl/charts/chart42.xml" ContentType="application/vnd.openxmlformats-officedocument.drawingml.chart+xml"/>
  <Override PartName="/xl/charts/chart102.xml" ContentType="application/vnd.openxmlformats-officedocument.drawingml.chart+xml"/>
  <Override PartName="/xl/charts/chart31.xml" ContentType="application/vnd.openxmlformats-officedocument.drawingml.chart+xml"/>
  <Override PartName="/xl/charts/chart225.xml" ContentType="application/vnd.openxmlformats-officedocument.drawingml.chart+xml"/>
  <Override PartName="/docProps/core.xml" ContentType="application/vnd.openxmlformats-package.core-properties+xml"/>
  <Override PartName="/xl/charts/chart20.xml" ContentType="application/vnd.openxmlformats-officedocument.drawingml.chart+xml"/>
  <Override PartName="/xl/charts/chart198.xml" ContentType="application/vnd.openxmlformats-officedocument.drawingml.chart+xml"/>
  <Override PartName="/xl/charts/chart203.xml" ContentType="application/vnd.openxmlformats-officedocument.drawingml.chart+xml"/>
  <Override PartName="/xl/charts/chart214.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charts/chart187.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0" yWindow="120" windowWidth="4320" windowHeight="4110" tabRatio="658" firstSheet="7" activeTab="15"/>
  </bookViews>
  <sheets>
    <sheet name="PLAN" sheetId="1" r:id="rId1"/>
    <sheet name="PARAMETRES" sheetId="2" r:id="rId2"/>
    <sheet name="RELIGION" sheetId="3" r:id="rId3"/>
    <sheet name="LIRE" sheetId="4" r:id="rId4"/>
    <sheet name="ECRIRE (orth, rédac)" sheetId="5" r:id="rId5"/>
    <sheet name="ECOUTER  PARLER" sheetId="6" r:id="rId6"/>
    <sheet name="ECRIRE (conj, gramm)" sheetId="7" r:id="rId7"/>
    <sheet name="NO" sheetId="8" r:id="rId8"/>
    <sheet name="G" sheetId="9" r:id="rId9"/>
    <sheet name="SF" sheetId="10" r:id="rId10"/>
    <sheet name="EVEIL" sheetId="12" r:id="rId11"/>
    <sheet name="LANGUE" sheetId="13" r:id="rId12"/>
    <sheet name="TOTALGENERAL" sheetId="14" r:id="rId13"/>
    <sheet name="RECAPITULATIF" sheetId="15" r:id="rId14"/>
    <sheet name="CONTROLES NON FAITS" sheetId="16" r:id="rId15"/>
    <sheet name="PROFIL DE LA CLASSE" sheetId="27" r:id="rId16"/>
    <sheet name="BULLETINS TOUSSAINT" sheetId="17" r:id="rId17"/>
    <sheet name="BULLETINS NOEL" sheetId="18" r:id="rId18"/>
    <sheet name="BULLETINS PAQUES" sheetId="19" r:id="rId19"/>
    <sheet name="BULLETINS JUIN" sheetId="20" r:id="rId20"/>
    <sheet name="BULLETINS TOUSSAINT (graph)" sheetId="21" r:id="rId21"/>
    <sheet name="BULLETINS NOEL (graph)" sheetId="22" r:id="rId22"/>
    <sheet name="BULLETINS PAQUES (graph)" sheetId="23" r:id="rId23"/>
    <sheet name="BULLETINS JUIN (graph)" sheetId="24" r:id="rId24"/>
    <sheet name="BULLETINS (avec grands graph)" sheetId="25" r:id="rId25"/>
  </sheets>
  <calcPr calcId="124519"/>
</workbook>
</file>

<file path=xl/calcChain.xml><?xml version="1.0" encoding="utf-8"?>
<calcChain xmlns="http://schemas.openxmlformats.org/spreadsheetml/2006/main">
  <c r="Q67" i="27"/>
  <c r="Q66"/>
  <c r="Q65"/>
  <c r="Q64"/>
  <c r="Q63"/>
  <c r="Q62"/>
  <c r="Q61"/>
  <c r="Q60"/>
  <c r="Q59"/>
  <c r="Q58"/>
  <c r="Q57"/>
  <c r="Q53"/>
  <c r="Q52"/>
  <c r="Q51"/>
  <c r="Q50"/>
  <c r="Q49"/>
  <c r="Q48"/>
  <c r="Q47"/>
  <c r="Q46"/>
  <c r="Q45"/>
  <c r="Q44"/>
  <c r="Q43"/>
  <c r="Q39"/>
  <c r="Q38"/>
  <c r="Q37"/>
  <c r="Q36"/>
  <c r="Q35"/>
  <c r="Q34"/>
  <c r="Q33"/>
  <c r="Q32"/>
  <c r="Q31"/>
  <c r="Q30"/>
  <c r="Q29"/>
  <c r="Q25"/>
  <c r="Q24"/>
  <c r="Q23"/>
  <c r="Q22"/>
  <c r="Q21"/>
  <c r="Q20"/>
  <c r="Q19"/>
  <c r="Q18"/>
  <c r="Q17"/>
  <c r="Q16"/>
  <c r="Q15"/>
  <c r="L67"/>
  <c r="L66"/>
  <c r="L65"/>
  <c r="L64"/>
  <c r="L63"/>
  <c r="L62"/>
  <c r="L61"/>
  <c r="L60"/>
  <c r="L59"/>
  <c r="L58"/>
  <c r="L57"/>
  <c r="L53"/>
  <c r="L52"/>
  <c r="L51"/>
  <c r="L50"/>
  <c r="L49"/>
  <c r="L48"/>
  <c r="L47"/>
  <c r="L46"/>
  <c r="L45"/>
  <c r="L44"/>
  <c r="L43"/>
  <c r="L39"/>
  <c r="L38"/>
  <c r="L37"/>
  <c r="L36"/>
  <c r="L35"/>
  <c r="L34"/>
  <c r="L33"/>
  <c r="L32"/>
  <c r="L31"/>
  <c r="L30"/>
  <c r="L29"/>
  <c r="T58"/>
  <c r="T59"/>
  <c r="T60"/>
  <c r="T61"/>
  <c r="T62"/>
  <c r="T63"/>
  <c r="T64"/>
  <c r="T65"/>
  <c r="T66"/>
  <c r="T67"/>
  <c r="T44"/>
  <c r="T45"/>
  <c r="T46"/>
  <c r="T47"/>
  <c r="T48"/>
  <c r="T49"/>
  <c r="T50"/>
  <c r="T51"/>
  <c r="T52"/>
  <c r="T53"/>
  <c r="T57"/>
  <c r="T43"/>
  <c r="T30"/>
  <c r="T31"/>
  <c r="T32"/>
  <c r="T33"/>
  <c r="T34"/>
  <c r="T35"/>
  <c r="T36"/>
  <c r="T37"/>
  <c r="T38"/>
  <c r="T39"/>
  <c r="T29"/>
  <c r="O30"/>
  <c r="O31"/>
  <c r="O32"/>
  <c r="O33"/>
  <c r="O34"/>
  <c r="O35"/>
  <c r="O36"/>
  <c r="O37"/>
  <c r="O38"/>
  <c r="O39"/>
  <c r="O44"/>
  <c r="O45"/>
  <c r="O46"/>
  <c r="O47"/>
  <c r="O48"/>
  <c r="O49"/>
  <c r="O50"/>
  <c r="O51"/>
  <c r="O52"/>
  <c r="O53"/>
  <c r="O58"/>
  <c r="O59"/>
  <c r="O60"/>
  <c r="O61"/>
  <c r="O62"/>
  <c r="O63"/>
  <c r="O64"/>
  <c r="O65"/>
  <c r="O66"/>
  <c r="O67"/>
  <c r="O57"/>
  <c r="O43"/>
  <c r="O29"/>
  <c r="T25"/>
  <c r="T24"/>
  <c r="T23"/>
  <c r="T22"/>
  <c r="T21"/>
  <c r="T20"/>
  <c r="T19"/>
  <c r="T18"/>
  <c r="T17"/>
  <c r="T16"/>
  <c r="T15"/>
  <c r="O25"/>
  <c r="O24"/>
  <c r="O23"/>
  <c r="O22"/>
  <c r="O21"/>
  <c r="O20"/>
  <c r="O19"/>
  <c r="O18"/>
  <c r="O17"/>
  <c r="O16"/>
  <c r="O15"/>
  <c r="L25"/>
  <c r="L24"/>
  <c r="L23"/>
  <c r="L22"/>
  <c r="L21"/>
  <c r="L20"/>
  <c r="L19"/>
  <c r="L18"/>
  <c r="L17"/>
  <c r="L16"/>
  <c r="L15"/>
  <c r="G67"/>
  <c r="G66"/>
  <c r="G65"/>
  <c r="G64"/>
  <c r="G63"/>
  <c r="G62"/>
  <c r="G61"/>
  <c r="G60"/>
  <c r="G59"/>
  <c r="G58"/>
  <c r="G57"/>
  <c r="G53"/>
  <c r="G52"/>
  <c r="G51"/>
  <c r="G50"/>
  <c r="G49"/>
  <c r="G48"/>
  <c r="G47"/>
  <c r="G46"/>
  <c r="G45"/>
  <c r="G44"/>
  <c r="G43"/>
  <c r="G39"/>
  <c r="G38"/>
  <c r="G37"/>
  <c r="G36"/>
  <c r="G35"/>
  <c r="G34"/>
  <c r="G33"/>
  <c r="G32"/>
  <c r="G31"/>
  <c r="G30"/>
  <c r="G29"/>
  <c r="G25"/>
  <c r="G24"/>
  <c r="G23"/>
  <c r="G22"/>
  <c r="G21"/>
  <c r="G20"/>
  <c r="G19"/>
  <c r="G18"/>
  <c r="G17"/>
  <c r="G16"/>
  <c r="G15"/>
  <c r="B67"/>
  <c r="B66"/>
  <c r="B65"/>
  <c r="B64"/>
  <c r="B63"/>
  <c r="B62"/>
  <c r="B61"/>
  <c r="B60"/>
  <c r="B59"/>
  <c r="B58"/>
  <c r="B57"/>
  <c r="B53"/>
  <c r="B52"/>
  <c r="B51"/>
  <c r="B50"/>
  <c r="B49"/>
  <c r="B48"/>
  <c r="B47"/>
  <c r="B46"/>
  <c r="B45"/>
  <c r="B44"/>
  <c r="B43"/>
  <c r="B39"/>
  <c r="B38"/>
  <c r="B37"/>
  <c r="B36"/>
  <c r="B35"/>
  <c r="B34"/>
  <c r="B33"/>
  <c r="B32"/>
  <c r="B31"/>
  <c r="B30"/>
  <c r="B29"/>
  <c r="E58"/>
  <c r="E59"/>
  <c r="E60"/>
  <c r="E61"/>
  <c r="E62"/>
  <c r="E63"/>
  <c r="E64"/>
  <c r="E65"/>
  <c r="E66"/>
  <c r="E67"/>
  <c r="E44"/>
  <c r="E45"/>
  <c r="E46"/>
  <c r="E47"/>
  <c r="E48"/>
  <c r="E49"/>
  <c r="E50"/>
  <c r="E51"/>
  <c r="E52"/>
  <c r="E53"/>
  <c r="E30"/>
  <c r="E31"/>
  <c r="E32"/>
  <c r="E33"/>
  <c r="E34"/>
  <c r="E35"/>
  <c r="E36"/>
  <c r="E37"/>
  <c r="E38"/>
  <c r="E39"/>
  <c r="E57"/>
  <c r="E43"/>
  <c r="E29"/>
  <c r="BU151" i="25" l="1"/>
  <c r="BV108"/>
  <c r="BV107"/>
  <c r="DE203" i="24"/>
  <c r="CS203"/>
  <c r="CG203"/>
  <c r="BU203"/>
  <c r="BI203"/>
  <c r="AW203"/>
  <c r="AK203"/>
  <c r="Y203"/>
  <c r="M203"/>
  <c r="A203"/>
  <c r="DE202"/>
  <c r="CS202"/>
  <c r="CG202"/>
  <c r="BU202"/>
  <c r="BI202"/>
  <c r="AW202"/>
  <c r="AK202"/>
  <c r="Y202"/>
  <c r="M202"/>
  <c r="A202"/>
  <c r="DE201"/>
  <c r="CS201"/>
  <c r="CG201"/>
  <c r="BU201"/>
  <c r="BI201"/>
  <c r="AW201"/>
  <c r="AK201"/>
  <c r="Y201"/>
  <c r="M201"/>
  <c r="A201"/>
  <c r="DE149"/>
  <c r="CS149"/>
  <c r="CG149"/>
  <c r="BU149"/>
  <c r="BI149"/>
  <c r="AW149"/>
  <c r="AK149"/>
  <c r="Y149"/>
  <c r="M149"/>
  <c r="A149"/>
  <c r="DE148"/>
  <c r="CS148"/>
  <c r="CG148"/>
  <c r="BU148"/>
  <c r="BI148"/>
  <c r="AW148"/>
  <c r="AK148"/>
  <c r="Y148"/>
  <c r="M148"/>
  <c r="A148"/>
  <c r="DE147"/>
  <c r="CS147"/>
  <c r="CG147"/>
  <c r="BU147"/>
  <c r="BI147"/>
  <c r="AW147"/>
  <c r="AK147"/>
  <c r="Y147"/>
  <c r="M147"/>
  <c r="A147"/>
  <c r="BU140"/>
  <c r="BV110"/>
  <c r="BV109"/>
  <c r="DE95"/>
  <c r="CS95"/>
  <c r="CG95"/>
  <c r="BU95"/>
  <c r="BI95"/>
  <c r="AW95"/>
  <c r="AK95"/>
  <c r="Y95"/>
  <c r="M95"/>
  <c r="A95"/>
  <c r="DE94"/>
  <c r="CS94"/>
  <c r="CG94"/>
  <c r="BU94"/>
  <c r="BI94"/>
  <c r="AW94"/>
  <c r="AK94"/>
  <c r="Y94"/>
  <c r="M94"/>
  <c r="A94"/>
  <c r="DE93"/>
  <c r="CS93"/>
  <c r="CG93"/>
  <c r="BU93"/>
  <c r="BI93"/>
  <c r="AW93"/>
  <c r="AK93"/>
  <c r="Y93"/>
  <c r="M93"/>
  <c r="A93"/>
  <c r="DE41"/>
  <c r="CS41"/>
  <c r="CG41"/>
  <c r="BU41"/>
  <c r="BI41"/>
  <c r="AW41"/>
  <c r="AK41"/>
  <c r="Y41"/>
  <c r="M41"/>
  <c r="A41"/>
  <c r="DE40"/>
  <c r="CS40"/>
  <c r="CG40"/>
  <c r="BU40"/>
  <c r="BI40"/>
  <c r="AW40"/>
  <c r="AK40"/>
  <c r="Y40"/>
  <c r="M40"/>
  <c r="A40"/>
  <c r="DE39"/>
  <c r="CS39"/>
  <c r="CG39"/>
  <c r="BU39"/>
  <c r="BI39"/>
  <c r="AW39"/>
  <c r="AK39"/>
  <c r="Y39"/>
  <c r="M39"/>
  <c r="A39"/>
  <c r="M194" i="23"/>
  <c r="DE203" i="20"/>
  <c r="CS203"/>
  <c r="CG203"/>
  <c r="BU203"/>
  <c r="BI203"/>
  <c r="AW203"/>
  <c r="AK203"/>
  <c r="Y203"/>
  <c r="M203"/>
  <c r="A203"/>
  <c r="DE202"/>
  <c r="CS202"/>
  <c r="CG202"/>
  <c r="BU202"/>
  <c r="BI202"/>
  <c r="AW202"/>
  <c r="AK202"/>
  <c r="Y202"/>
  <c r="M202"/>
  <c r="A202"/>
  <c r="DE201"/>
  <c r="CS201"/>
  <c r="CG201"/>
  <c r="BU201"/>
  <c r="BI201"/>
  <c r="AW201"/>
  <c r="AK201"/>
  <c r="Y201"/>
  <c r="M201"/>
  <c r="A201"/>
  <c r="DE149"/>
  <c r="CS149"/>
  <c r="CG149"/>
  <c r="BU149"/>
  <c r="BI149"/>
  <c r="AW149"/>
  <c r="AK149"/>
  <c r="Y149"/>
  <c r="M149"/>
  <c r="A149"/>
  <c r="DE148"/>
  <c r="CS148"/>
  <c r="CG148"/>
  <c r="BU148"/>
  <c r="BI148"/>
  <c r="AW148"/>
  <c r="AK148"/>
  <c r="Y148"/>
  <c r="M148"/>
  <c r="A148"/>
  <c r="DE147"/>
  <c r="CS147"/>
  <c r="CG147"/>
  <c r="BU147"/>
  <c r="BI147"/>
  <c r="AW147"/>
  <c r="AK147"/>
  <c r="Y147"/>
  <c r="M147"/>
  <c r="A147"/>
  <c r="BU140"/>
  <c r="BV110"/>
  <c r="BV109"/>
  <c r="DE95"/>
  <c r="CS95"/>
  <c r="CG95"/>
  <c r="BU95"/>
  <c r="BI95"/>
  <c r="AW95"/>
  <c r="AK95"/>
  <c r="Y95"/>
  <c r="M95"/>
  <c r="A95"/>
  <c r="DE94"/>
  <c r="CS94"/>
  <c r="CG94"/>
  <c r="BU94"/>
  <c r="BI94"/>
  <c r="AW94"/>
  <c r="AK94"/>
  <c r="Y94"/>
  <c r="M94"/>
  <c r="A94"/>
  <c r="DE93"/>
  <c r="CS93"/>
  <c r="CG93"/>
  <c r="BU93"/>
  <c r="BI93"/>
  <c r="AW93"/>
  <c r="AK93"/>
  <c r="Y93"/>
  <c r="M93"/>
  <c r="A93"/>
  <c r="DE41"/>
  <c r="CS41"/>
  <c r="CG41"/>
  <c r="BU41"/>
  <c r="BI41"/>
  <c r="AW41"/>
  <c r="AK41"/>
  <c r="Y41"/>
  <c r="M41"/>
  <c r="A41"/>
  <c r="DE40"/>
  <c r="CS40"/>
  <c r="CG40"/>
  <c r="BU40"/>
  <c r="BI40"/>
  <c r="AW40"/>
  <c r="AK40"/>
  <c r="Y40"/>
  <c r="M40"/>
  <c r="A40"/>
  <c r="DE39"/>
  <c r="CS39"/>
  <c r="CG39"/>
  <c r="BU39"/>
  <c r="BI39"/>
  <c r="AW39"/>
  <c r="AK39"/>
  <c r="Y39"/>
  <c r="M39"/>
  <c r="A39"/>
  <c r="DE189" i="19"/>
  <c r="DN163"/>
  <c r="DM163"/>
  <c r="BU140"/>
  <c r="BV110"/>
  <c r="BV109"/>
  <c r="DN55"/>
  <c r="DM55"/>
  <c r="DN1"/>
  <c r="DM1"/>
  <c r="M167" i="18"/>
  <c r="DN160"/>
  <c r="DM160"/>
  <c r="M139"/>
  <c r="BU138"/>
  <c r="M136"/>
  <c r="M133"/>
  <c r="M124"/>
  <c r="M114"/>
  <c r="BV108"/>
  <c r="BV107"/>
  <c r="M86"/>
  <c r="M83"/>
  <c r="M80"/>
  <c r="M71"/>
  <c r="M61"/>
  <c r="DN54"/>
  <c r="DM54"/>
  <c r="DN1"/>
  <c r="DM1"/>
  <c r="DE186" i="17"/>
  <c r="DN160"/>
  <c r="DM160"/>
  <c r="BU138"/>
  <c r="BV108"/>
  <c r="BV107"/>
  <c r="DN54"/>
  <c r="DM54"/>
  <c r="DN1"/>
  <c r="DM1"/>
  <c r="CF84" i="14"/>
  <c r="BF84"/>
  <c r="BE84"/>
  <c r="AE84"/>
  <c r="AD84"/>
  <c r="D84"/>
  <c r="C84"/>
  <c r="DR38"/>
  <c r="DQ38"/>
  <c r="DH38"/>
  <c r="DG38"/>
  <c r="CG38"/>
  <c r="CF38"/>
  <c r="BF38"/>
  <c r="BE38"/>
  <c r="AE38"/>
  <c r="AD38"/>
  <c r="D38"/>
  <c r="C38"/>
  <c r="B38"/>
  <c r="CJ32" i="7"/>
  <c r="BN32"/>
  <c r="BM32"/>
  <c r="BK32"/>
  <c r="AS32"/>
  <c r="AR32"/>
  <c r="AP32"/>
  <c r="X32"/>
  <c r="W32"/>
  <c r="U32"/>
  <c r="C32"/>
  <c r="B32"/>
  <c r="CJ31"/>
  <c r="AP29" i="16" s="1"/>
  <c r="CI31" i="7"/>
  <c r="CH31" s="1"/>
  <c r="BK31"/>
  <c r="AE29" i="16" s="1"/>
  <c r="BJ31" i="7"/>
  <c r="BI31" s="1"/>
  <c r="AP31"/>
  <c r="T29" i="16" s="1"/>
  <c r="AO31" i="7"/>
  <c r="AN31" s="1"/>
  <c r="U31"/>
  <c r="I29" i="16" s="1"/>
  <c r="T31" i="7"/>
  <c r="S31" s="1"/>
  <c r="CL32"/>
  <c r="CK32"/>
  <c r="DR84" i="14"/>
  <c r="DQ84"/>
  <c r="DH84"/>
  <c r="DG84"/>
  <c r="CG84"/>
  <c r="D30" i="16"/>
  <c r="C30"/>
  <c r="B30"/>
  <c r="M189" i="18"/>
  <c r="DE186"/>
  <c r="M186"/>
  <c r="M177"/>
  <c r="M113"/>
  <c r="M132" i="17"/>
  <c r="B6" i="3"/>
  <c r="C6"/>
  <c r="B6" i="4"/>
  <c r="C6"/>
  <c r="B6" i="5"/>
  <c r="C6"/>
  <c r="B6" i="6"/>
  <c r="C6"/>
  <c r="B6" i="7"/>
  <c r="C6"/>
  <c r="DH97" i="14"/>
  <c r="DG97"/>
  <c r="DH96"/>
  <c r="DG96"/>
  <c r="DH95"/>
  <c r="DG95"/>
  <c r="DH94"/>
  <c r="DG94"/>
  <c r="DH93"/>
  <c r="DG93"/>
  <c r="DH92"/>
  <c r="DG92"/>
  <c r="DH91"/>
  <c r="DG91"/>
  <c r="DH90"/>
  <c r="DG90"/>
  <c r="DH89"/>
  <c r="DG89"/>
  <c r="DH88"/>
  <c r="DG88"/>
  <c r="DH87"/>
  <c r="DG87"/>
  <c r="DH86"/>
  <c r="DG86"/>
  <c r="DH85"/>
  <c r="DG85"/>
  <c r="DH83"/>
  <c r="DG83"/>
  <c r="DH82"/>
  <c r="DG82"/>
  <c r="DH81"/>
  <c r="DG81"/>
  <c r="DH80"/>
  <c r="DG80"/>
  <c r="DH79"/>
  <c r="DG79"/>
  <c r="DH78"/>
  <c r="DG78"/>
  <c r="DH77"/>
  <c r="DG77"/>
  <c r="DH76"/>
  <c r="DG76"/>
  <c r="DH75"/>
  <c r="DG75"/>
  <c r="DH74"/>
  <c r="DG74"/>
  <c r="DH73"/>
  <c r="DG73"/>
  <c r="DH72"/>
  <c r="DG72"/>
  <c r="DH71"/>
  <c r="DG71"/>
  <c r="DH70"/>
  <c r="DG70"/>
  <c r="DH69"/>
  <c r="DG69"/>
  <c r="DH68"/>
  <c r="DG68"/>
  <c r="DH67"/>
  <c r="DG67"/>
  <c r="DH66"/>
  <c r="DG66"/>
  <c r="DH65"/>
  <c r="DG65"/>
  <c r="DH64"/>
  <c r="DG64"/>
  <c r="DH63"/>
  <c r="DG63"/>
  <c r="DH62"/>
  <c r="DG62"/>
  <c r="DH61"/>
  <c r="DG61"/>
  <c r="DH60"/>
  <c r="DG60"/>
  <c r="DH59"/>
  <c r="DG59"/>
  <c r="DH58"/>
  <c r="DG58"/>
  <c r="DH51"/>
  <c r="DG51"/>
  <c r="DH50"/>
  <c r="DG50"/>
  <c r="DH49"/>
  <c r="DG49"/>
  <c r="DH48"/>
  <c r="DG48"/>
  <c r="DH47"/>
  <c r="DG47"/>
  <c r="DH46"/>
  <c r="DG46"/>
  <c r="DH45"/>
  <c r="DG45"/>
  <c r="DH44"/>
  <c r="DG44"/>
  <c r="DH43"/>
  <c r="DG43"/>
  <c r="DH42"/>
  <c r="DG42"/>
  <c r="DH41"/>
  <c r="DG41"/>
  <c r="DH40"/>
  <c r="DG40"/>
  <c r="DH39"/>
  <c r="DG39"/>
  <c r="DH37"/>
  <c r="DG37"/>
  <c r="DH36"/>
  <c r="DG36"/>
  <c r="DH35"/>
  <c r="DG35"/>
  <c r="DH34"/>
  <c r="DG34"/>
  <c r="DH33"/>
  <c r="DG33"/>
  <c r="DH32"/>
  <c r="DG32"/>
  <c r="DH31"/>
  <c r="DG31"/>
  <c r="DH30"/>
  <c r="DG30"/>
  <c r="DH29"/>
  <c r="DG29"/>
  <c r="DH28"/>
  <c r="DG28"/>
  <c r="DH27"/>
  <c r="DG27"/>
  <c r="DH26"/>
  <c r="DG26"/>
  <c r="DH25"/>
  <c r="DG25"/>
  <c r="DH24"/>
  <c r="DG24"/>
  <c r="DH23"/>
  <c r="DG23"/>
  <c r="DH22"/>
  <c r="DG22"/>
  <c r="DH21"/>
  <c r="DG21"/>
  <c r="DH20"/>
  <c r="DG20"/>
  <c r="DH19"/>
  <c r="DG19"/>
  <c r="DH18"/>
  <c r="DG18"/>
  <c r="DH17"/>
  <c r="DG17"/>
  <c r="DH16"/>
  <c r="DG16"/>
  <c r="DH15"/>
  <c r="DG15"/>
  <c r="DH14"/>
  <c r="DG14"/>
  <c r="DH13"/>
  <c r="DG13"/>
  <c r="DH12"/>
  <c r="DG12"/>
  <c r="BC7" i="13"/>
  <c r="BC8"/>
  <c r="BC9"/>
  <c r="BC10"/>
  <c r="BC11"/>
  <c r="BC12"/>
  <c r="BC13"/>
  <c r="BC14"/>
  <c r="BC15"/>
  <c r="BC16"/>
  <c r="BC17"/>
  <c r="BC18"/>
  <c r="BC19"/>
  <c r="BC20"/>
  <c r="BC21"/>
  <c r="BC22"/>
  <c r="BC23"/>
  <c r="BC24"/>
  <c r="BC25"/>
  <c r="BC26"/>
  <c r="BC27"/>
  <c r="BC28"/>
  <c r="BC29"/>
  <c r="BC30"/>
  <c r="BC31"/>
  <c r="BC32"/>
  <c r="BC33"/>
  <c r="BC34"/>
  <c r="BC35"/>
  <c r="BC36"/>
  <c r="BC37"/>
  <c r="BC38"/>
  <c r="BC39"/>
  <c r="BC40"/>
  <c r="BC41"/>
  <c r="BC42"/>
  <c r="BC43"/>
  <c r="BC44"/>
  <c r="BC45"/>
  <c r="BC6"/>
  <c r="AL7"/>
  <c r="AL8"/>
  <c r="AL9"/>
  <c r="AL10"/>
  <c r="AL11"/>
  <c r="AL12"/>
  <c r="AL13"/>
  <c r="AL14"/>
  <c r="AL15"/>
  <c r="AL16"/>
  <c r="AL17"/>
  <c r="AL18"/>
  <c r="AL19"/>
  <c r="AL20"/>
  <c r="AL21"/>
  <c r="AL22"/>
  <c r="AL23"/>
  <c r="AL24"/>
  <c r="AL25"/>
  <c r="AL26"/>
  <c r="AL27"/>
  <c r="AL28"/>
  <c r="AL29"/>
  <c r="AL30"/>
  <c r="AL31"/>
  <c r="AL32"/>
  <c r="AL33"/>
  <c r="AL34"/>
  <c r="AL35"/>
  <c r="AL36"/>
  <c r="AL37"/>
  <c r="AL38"/>
  <c r="AL39"/>
  <c r="AL40"/>
  <c r="AL41"/>
  <c r="AL42"/>
  <c r="AL43"/>
  <c r="AL44"/>
  <c r="AL45"/>
  <c r="AL6"/>
  <c r="U7"/>
  <c r="U8"/>
  <c r="U9"/>
  <c r="U10"/>
  <c r="U11"/>
  <c r="U12"/>
  <c r="U13"/>
  <c r="U14"/>
  <c r="U15"/>
  <c r="U16"/>
  <c r="U17"/>
  <c r="U18"/>
  <c r="U19"/>
  <c r="U20"/>
  <c r="U21"/>
  <c r="U22"/>
  <c r="U23"/>
  <c r="U24"/>
  <c r="U25"/>
  <c r="U26"/>
  <c r="U27"/>
  <c r="U28"/>
  <c r="U29"/>
  <c r="U30"/>
  <c r="U31"/>
  <c r="U32"/>
  <c r="U33"/>
  <c r="U34"/>
  <c r="U35"/>
  <c r="U36"/>
  <c r="U37"/>
  <c r="U38"/>
  <c r="U39"/>
  <c r="U40"/>
  <c r="U41"/>
  <c r="U42"/>
  <c r="U43"/>
  <c r="U44"/>
  <c r="U45"/>
  <c r="U6"/>
  <c r="D7"/>
  <c r="D8"/>
  <c r="D9"/>
  <c r="D10"/>
  <c r="D11"/>
  <c r="D12"/>
  <c r="D13"/>
  <c r="D14"/>
  <c r="D15"/>
  <c r="D16"/>
  <c r="D17"/>
  <c r="D18"/>
  <c r="D19"/>
  <c r="D20"/>
  <c r="D21"/>
  <c r="D22"/>
  <c r="D23"/>
  <c r="D24"/>
  <c r="D25"/>
  <c r="D26"/>
  <c r="D27"/>
  <c r="D28"/>
  <c r="D29"/>
  <c r="D30"/>
  <c r="D31"/>
  <c r="D32"/>
  <c r="D33"/>
  <c r="D34"/>
  <c r="D35"/>
  <c r="D36"/>
  <c r="D37"/>
  <c r="D38"/>
  <c r="D39"/>
  <c r="D40"/>
  <c r="D41"/>
  <c r="D42"/>
  <c r="D43"/>
  <c r="D44"/>
  <c r="D45"/>
  <c r="D6"/>
  <c r="AO7" i="6"/>
  <c r="AO8"/>
  <c r="AO9"/>
  <c r="AO10"/>
  <c r="AO11"/>
  <c r="AO12"/>
  <c r="AO13"/>
  <c r="AO14"/>
  <c r="AO15"/>
  <c r="AO16"/>
  <c r="AO17"/>
  <c r="AO18"/>
  <c r="AO19"/>
  <c r="AO20"/>
  <c r="AO21"/>
  <c r="AO22"/>
  <c r="AO23"/>
  <c r="AO24"/>
  <c r="AO25"/>
  <c r="AO26"/>
  <c r="AO27"/>
  <c r="AO28"/>
  <c r="AO29"/>
  <c r="AO30"/>
  <c r="AO31"/>
  <c r="AO32"/>
  <c r="AO33"/>
  <c r="AO34"/>
  <c r="AO35"/>
  <c r="AO36"/>
  <c r="AO37"/>
  <c r="AO38"/>
  <c r="AO39"/>
  <c r="AO40"/>
  <c r="AO41"/>
  <c r="AO42"/>
  <c r="AO43"/>
  <c r="AO44"/>
  <c r="AO45"/>
  <c r="AO6"/>
  <c r="C6" i="13" l="1"/>
  <c r="BK6" i="7"/>
  <c r="B1" i="23" l="1"/>
  <c r="N1"/>
  <c r="Z1"/>
  <c r="AL1"/>
  <c r="AX1"/>
  <c r="BJ1"/>
  <c r="BV1"/>
  <c r="CH1"/>
  <c r="CT1"/>
  <c r="DF1"/>
  <c r="DM1"/>
  <c r="DN1"/>
  <c r="B2"/>
  <c r="N2"/>
  <c r="Z2"/>
  <c r="AL2"/>
  <c r="AX2"/>
  <c r="BJ2"/>
  <c r="BV2"/>
  <c r="CH2"/>
  <c r="CT2"/>
  <c r="DF2"/>
  <c r="A7"/>
  <c r="C7"/>
  <c r="M7"/>
  <c r="O7"/>
  <c r="Y7"/>
  <c r="AA7"/>
  <c r="AK7"/>
  <c r="AM7"/>
  <c r="BJ18" i="3"/>
  <c r="BI18" s="1"/>
  <c r="AW7" i="23"/>
  <c r="AY7"/>
  <c r="BI7"/>
  <c r="BK7"/>
  <c r="BU7"/>
  <c r="BW7"/>
  <c r="CG7"/>
  <c r="CI7"/>
  <c r="CS7"/>
  <c r="CU7"/>
  <c r="DE7"/>
  <c r="DG7"/>
  <c r="A12"/>
  <c r="C12"/>
  <c r="M12"/>
  <c r="O12"/>
  <c r="Y12"/>
  <c r="AA12"/>
  <c r="AK12"/>
  <c r="AM12"/>
  <c r="AW12"/>
  <c r="AY12"/>
  <c r="BI12"/>
  <c r="BK12"/>
  <c r="BU12"/>
  <c r="BW12"/>
  <c r="CG12"/>
  <c r="CI12"/>
  <c r="CS12"/>
  <c r="CU12"/>
  <c r="DE12"/>
  <c r="DG12"/>
  <c r="A13"/>
  <c r="C13"/>
  <c r="M13"/>
  <c r="O13"/>
  <c r="Y13"/>
  <c r="AA13"/>
  <c r="AK13"/>
  <c r="AM13"/>
  <c r="AW13"/>
  <c r="AY13"/>
  <c r="BI13"/>
  <c r="BK13"/>
  <c r="BU13"/>
  <c r="BW13"/>
  <c r="CG13"/>
  <c r="CI13"/>
  <c r="CS13"/>
  <c r="CU13"/>
  <c r="DE13"/>
  <c r="DG13"/>
  <c r="A14"/>
  <c r="C14"/>
  <c r="M14"/>
  <c r="O14"/>
  <c r="Y14"/>
  <c r="AA14"/>
  <c r="AK14"/>
  <c r="AM14"/>
  <c r="AW14"/>
  <c r="AY14"/>
  <c r="BI14"/>
  <c r="BK14"/>
  <c r="BU14"/>
  <c r="BW14"/>
  <c r="CG14"/>
  <c r="CI14"/>
  <c r="CS14"/>
  <c r="CU14"/>
  <c r="DE14"/>
  <c r="DG14"/>
  <c r="A15"/>
  <c r="C15"/>
  <c r="M15"/>
  <c r="O15"/>
  <c r="BJ10" i="7"/>
  <c r="BI10" s="1"/>
  <c r="Y15" i="23"/>
  <c r="AA15"/>
  <c r="AK15"/>
  <c r="AM15"/>
  <c r="BJ18" i="7"/>
  <c r="BI18" s="1"/>
  <c r="AW15" i="23"/>
  <c r="AY15"/>
  <c r="BJ22" i="7"/>
  <c r="BI22" s="1"/>
  <c r="BI15" i="23"/>
  <c r="BK15"/>
  <c r="BU15"/>
  <c r="BW15"/>
  <c r="CG15"/>
  <c r="CI15"/>
  <c r="CS15"/>
  <c r="CU15"/>
  <c r="DE15"/>
  <c r="DG15"/>
  <c r="A17"/>
  <c r="C17"/>
  <c r="M17"/>
  <c r="O17"/>
  <c r="Y17"/>
  <c r="AA17"/>
  <c r="AK17"/>
  <c r="AM17"/>
  <c r="AW17"/>
  <c r="AY17"/>
  <c r="BI17"/>
  <c r="BK17"/>
  <c r="BU17"/>
  <c r="BW17"/>
  <c r="CG17"/>
  <c r="CI17"/>
  <c r="CS17"/>
  <c r="CU17"/>
  <c r="DE17"/>
  <c r="DG17"/>
  <c r="A22"/>
  <c r="C22"/>
  <c r="M22"/>
  <c r="O22"/>
  <c r="Y22"/>
  <c r="AA22"/>
  <c r="AK22"/>
  <c r="AM22"/>
  <c r="AW22"/>
  <c r="AY22"/>
  <c r="BI22"/>
  <c r="BK22"/>
  <c r="BU22"/>
  <c r="BW22"/>
  <c r="CG22"/>
  <c r="CI22"/>
  <c r="CS22"/>
  <c r="CU22"/>
  <c r="DE22"/>
  <c r="DG22"/>
  <c r="A23"/>
  <c r="C23"/>
  <c r="P53" i="14"/>
  <c r="T6" i="9"/>
  <c r="S6" s="1"/>
  <c r="AQ53" i="14"/>
  <c r="AO6" i="9"/>
  <c r="AN6" s="1"/>
  <c r="BR53" i="14"/>
  <c r="BJ6" i="9"/>
  <c r="BI6" s="1"/>
  <c r="M23" i="23"/>
  <c r="O23"/>
  <c r="T10" i="9"/>
  <c r="S10" s="1"/>
  <c r="P16" i="14" s="1"/>
  <c r="AO10" i="9"/>
  <c r="AN10" s="1"/>
  <c r="BJ10"/>
  <c r="BI10" s="1"/>
  <c r="Y23" i="23"/>
  <c r="AA23"/>
  <c r="T14" i="9"/>
  <c r="S14" s="1"/>
  <c r="AO14"/>
  <c r="AN14" s="1"/>
  <c r="BJ14"/>
  <c r="BI14" s="1"/>
  <c r="AK23" i="23"/>
  <c r="AM23"/>
  <c r="T18" i="9"/>
  <c r="S18" s="1"/>
  <c r="AO18"/>
  <c r="AN18" s="1"/>
  <c r="BJ18"/>
  <c r="BI18" s="1"/>
  <c r="AW23" i="23"/>
  <c r="AY23"/>
  <c r="T22" i="9"/>
  <c r="S22" s="1"/>
  <c r="AO22"/>
  <c r="AN22" s="1"/>
  <c r="BJ22"/>
  <c r="BI22" s="1"/>
  <c r="BI23" i="23"/>
  <c r="BK23"/>
  <c r="T26" i="9"/>
  <c r="S26" s="1"/>
  <c r="AO26"/>
  <c r="AN26" s="1"/>
  <c r="BJ26"/>
  <c r="BI26" s="1"/>
  <c r="BU23" i="23"/>
  <c r="BW23"/>
  <c r="T30" i="9"/>
  <c r="S30" s="1"/>
  <c r="AO30"/>
  <c r="AN30" s="1"/>
  <c r="BJ30"/>
  <c r="BI30" s="1"/>
  <c r="CG23" i="23"/>
  <c r="CI23"/>
  <c r="T34" i="9"/>
  <c r="S34" s="1"/>
  <c r="AO34"/>
  <c r="AN34" s="1"/>
  <c r="BJ34"/>
  <c r="BI34" s="1"/>
  <c r="CS23" i="23"/>
  <c r="CU23"/>
  <c r="T38" i="9"/>
  <c r="S38" s="1"/>
  <c r="AO38"/>
  <c r="AN38" s="1"/>
  <c r="AQ44" i="14" s="1"/>
  <c r="AQ90" s="1"/>
  <c r="CY23" i="17" s="1"/>
  <c r="BJ38" i="9"/>
  <c r="BI38" s="1"/>
  <c r="DE23" i="23"/>
  <c r="DG23"/>
  <c r="T42" i="9"/>
  <c r="S42" s="1"/>
  <c r="P48" i="14" s="1"/>
  <c r="P94" s="1"/>
  <c r="AO42" i="9"/>
  <c r="AN42" s="1"/>
  <c r="BJ42"/>
  <c r="BI42" s="1"/>
  <c r="A24" i="23"/>
  <c r="C24"/>
  <c r="M24"/>
  <c r="O24"/>
  <c r="BJ10" i="10"/>
  <c r="BI10" s="1"/>
  <c r="Y24" i="23"/>
  <c r="AA24"/>
  <c r="AK24"/>
  <c r="AM24"/>
  <c r="BJ18" i="10"/>
  <c r="BI18" s="1"/>
  <c r="AW24" i="23"/>
  <c r="AY24"/>
  <c r="BI24"/>
  <c r="BK24"/>
  <c r="BU24"/>
  <c r="BW24"/>
  <c r="CG24"/>
  <c r="CI24"/>
  <c r="CS24"/>
  <c r="CU24"/>
  <c r="DE24"/>
  <c r="DG24"/>
  <c r="A26"/>
  <c r="C26"/>
  <c r="M26"/>
  <c r="O26"/>
  <c r="Y26"/>
  <c r="AA26"/>
  <c r="AK26"/>
  <c r="AM26"/>
  <c r="AW26"/>
  <c r="AY26"/>
  <c r="BI26"/>
  <c r="BK26"/>
  <c r="BU26"/>
  <c r="BW26"/>
  <c r="CG26"/>
  <c r="CI26"/>
  <c r="CS26"/>
  <c r="CU26"/>
  <c r="DE26"/>
  <c r="DG26"/>
  <c r="A29"/>
  <c r="C29"/>
  <c r="M29"/>
  <c r="O29"/>
  <c r="Y29"/>
  <c r="AA29"/>
  <c r="AK29"/>
  <c r="AM29"/>
  <c r="AW29"/>
  <c r="AY29"/>
  <c r="BI29"/>
  <c r="BK29"/>
  <c r="BU29"/>
  <c r="BW29"/>
  <c r="CG29"/>
  <c r="CI29"/>
  <c r="CS29"/>
  <c r="CU29"/>
  <c r="DE29"/>
  <c r="DG29"/>
  <c r="A32"/>
  <c r="C32"/>
  <c r="M32"/>
  <c r="O32"/>
  <c r="Y32"/>
  <c r="AA32"/>
  <c r="AK32"/>
  <c r="AM32"/>
  <c r="AW32"/>
  <c r="AY32"/>
  <c r="BI32"/>
  <c r="BK32"/>
  <c r="BU32"/>
  <c r="BW32"/>
  <c r="CG32"/>
  <c r="CI32"/>
  <c r="CS32"/>
  <c r="CU32"/>
  <c r="DE32"/>
  <c r="DG32"/>
  <c r="A36"/>
  <c r="C36"/>
  <c r="M36"/>
  <c r="O36"/>
  <c r="Y36"/>
  <c r="AA36"/>
  <c r="AK36"/>
  <c r="AM36"/>
  <c r="AW36"/>
  <c r="AY36"/>
  <c r="BI36"/>
  <c r="BK36"/>
  <c r="BU36"/>
  <c r="BW36"/>
  <c r="CG36"/>
  <c r="CI36"/>
  <c r="CS36"/>
  <c r="CU36"/>
  <c r="DE36"/>
  <c r="DG36"/>
  <c r="B55"/>
  <c r="N55"/>
  <c r="Z55"/>
  <c r="AL55"/>
  <c r="AX55"/>
  <c r="BJ55"/>
  <c r="BV55"/>
  <c r="CH55"/>
  <c r="CT55"/>
  <c r="DF55"/>
  <c r="DM55"/>
  <c r="DN55"/>
  <c r="B56"/>
  <c r="N56"/>
  <c r="Z56"/>
  <c r="AL56"/>
  <c r="AX56"/>
  <c r="BJ56"/>
  <c r="BV56"/>
  <c r="CH56"/>
  <c r="CT56"/>
  <c r="DF56"/>
  <c r="A61"/>
  <c r="C61"/>
  <c r="M61"/>
  <c r="O61"/>
  <c r="Y61"/>
  <c r="AA61"/>
  <c r="AK61"/>
  <c r="AM61"/>
  <c r="AW61"/>
  <c r="AY61"/>
  <c r="BI61"/>
  <c r="BK61"/>
  <c r="BU61"/>
  <c r="BW61"/>
  <c r="CG61"/>
  <c r="CI61"/>
  <c r="CS61"/>
  <c r="CU61"/>
  <c r="DE61"/>
  <c r="DG61"/>
  <c r="A66"/>
  <c r="C66"/>
  <c r="M66"/>
  <c r="O66"/>
  <c r="Y66"/>
  <c r="AA66"/>
  <c r="AK66"/>
  <c r="AM66"/>
  <c r="AW66"/>
  <c r="AY66"/>
  <c r="BI66"/>
  <c r="BK66"/>
  <c r="BU66"/>
  <c r="BW66"/>
  <c r="CG66"/>
  <c r="CI66"/>
  <c r="CS66"/>
  <c r="CU66"/>
  <c r="DE66"/>
  <c r="DG66"/>
  <c r="A67"/>
  <c r="C67"/>
  <c r="M67"/>
  <c r="O67"/>
  <c r="Y67"/>
  <c r="AA67"/>
  <c r="AK67"/>
  <c r="AM67"/>
  <c r="AW67"/>
  <c r="AY67"/>
  <c r="BI67"/>
  <c r="BK67"/>
  <c r="BU67"/>
  <c r="BW67"/>
  <c r="CG67"/>
  <c r="CI67"/>
  <c r="CS67"/>
  <c r="CU67"/>
  <c r="DE67"/>
  <c r="DG67"/>
  <c r="A68"/>
  <c r="C68"/>
  <c r="M68"/>
  <c r="O68"/>
  <c r="Y68"/>
  <c r="AA68"/>
  <c r="AK68"/>
  <c r="AM68"/>
  <c r="AW68"/>
  <c r="AY68"/>
  <c r="BI68"/>
  <c r="BK68"/>
  <c r="BU68"/>
  <c r="BW68"/>
  <c r="CG68"/>
  <c r="CI68"/>
  <c r="CS68"/>
  <c r="CU68"/>
  <c r="DE68"/>
  <c r="DG68"/>
  <c r="A69"/>
  <c r="C69"/>
  <c r="BJ7" i="7"/>
  <c r="BI7" s="1"/>
  <c r="M69" i="23"/>
  <c r="O69"/>
  <c r="Y69"/>
  <c r="AA69"/>
  <c r="BJ15" i="7"/>
  <c r="BI15" s="1"/>
  <c r="AK69" i="23"/>
  <c r="AM69"/>
  <c r="BJ19" i="7"/>
  <c r="BI19" s="1"/>
  <c r="AW69" i="23"/>
  <c r="AY69"/>
  <c r="BI69"/>
  <c r="BK69"/>
  <c r="BU69"/>
  <c r="BW69"/>
  <c r="CG69"/>
  <c r="CI69"/>
  <c r="CS69"/>
  <c r="CU69"/>
  <c r="DE69"/>
  <c r="DG69"/>
  <c r="A71"/>
  <c r="C71"/>
  <c r="M71"/>
  <c r="O71"/>
  <c r="Y71"/>
  <c r="AA71"/>
  <c r="AK71"/>
  <c r="AM71"/>
  <c r="AW71"/>
  <c r="AY71"/>
  <c r="BI71"/>
  <c r="BK71"/>
  <c r="BU71"/>
  <c r="BW71"/>
  <c r="CG71"/>
  <c r="CI71"/>
  <c r="CS71"/>
  <c r="CU71"/>
  <c r="DE71"/>
  <c r="DG71"/>
  <c r="A76"/>
  <c r="C76"/>
  <c r="BJ7" i="8"/>
  <c r="BI7" s="1"/>
  <c r="M76" i="23"/>
  <c r="O76"/>
  <c r="Y76"/>
  <c r="AA76"/>
  <c r="AK76"/>
  <c r="AM76"/>
  <c r="BJ19" i="8"/>
  <c r="BI19" s="1"/>
  <c r="AW76" i="23"/>
  <c r="AY76"/>
  <c r="BI76"/>
  <c r="BK76"/>
  <c r="BU76"/>
  <c r="BW76"/>
  <c r="CG76"/>
  <c r="CI76"/>
  <c r="CS76"/>
  <c r="CU76"/>
  <c r="DE76"/>
  <c r="DG76"/>
  <c r="A77"/>
  <c r="C77"/>
  <c r="T7" i="9"/>
  <c r="S7" s="1"/>
  <c r="AO7"/>
  <c r="AN7" s="1"/>
  <c r="BJ7"/>
  <c r="BI7" s="1"/>
  <c r="M77" i="23"/>
  <c r="O77"/>
  <c r="T11" i="9"/>
  <c r="S11" s="1"/>
  <c r="AO11"/>
  <c r="AN11" s="1"/>
  <c r="BJ11"/>
  <c r="BI11" s="1"/>
  <c r="Y77" i="23"/>
  <c r="AA77"/>
  <c r="T15" i="9"/>
  <c r="S15" s="1"/>
  <c r="AO15"/>
  <c r="AN15" s="1"/>
  <c r="BJ15"/>
  <c r="BI15" s="1"/>
  <c r="AK77" i="23"/>
  <c r="AM77"/>
  <c r="T19" i="9"/>
  <c r="S19" s="1"/>
  <c r="AO19"/>
  <c r="AN19" s="1"/>
  <c r="BJ19"/>
  <c r="BI19" s="1"/>
  <c r="AW77" i="23"/>
  <c r="AY77"/>
  <c r="T23" i="9"/>
  <c r="S23" s="1"/>
  <c r="AO23"/>
  <c r="AN23" s="1"/>
  <c r="BJ23"/>
  <c r="BI23" s="1"/>
  <c r="BI77" i="23"/>
  <c r="BK77"/>
  <c r="T27" i="9"/>
  <c r="S27" s="1"/>
  <c r="AO27"/>
  <c r="AN27" s="1"/>
  <c r="BJ27"/>
  <c r="BI27" s="1"/>
  <c r="BU77" i="23"/>
  <c r="BW77"/>
  <c r="T31" i="9"/>
  <c r="S31" s="1"/>
  <c r="AO31"/>
  <c r="AN31" s="1"/>
  <c r="BJ31"/>
  <c r="BI31" s="1"/>
  <c r="CG77" i="23"/>
  <c r="CI77"/>
  <c r="T35" i="9"/>
  <c r="S35" s="1"/>
  <c r="AO35"/>
  <c r="AN35" s="1"/>
  <c r="BJ35"/>
  <c r="BI35" s="1"/>
  <c r="CS77" i="23"/>
  <c r="CU77"/>
  <c r="T39" i="9"/>
  <c r="S39" s="1"/>
  <c r="AO39"/>
  <c r="AN39" s="1"/>
  <c r="BJ39"/>
  <c r="BI39" s="1"/>
  <c r="DE77" i="23"/>
  <c r="DG77"/>
  <c r="T43" i="9"/>
  <c r="S43" s="1"/>
  <c r="AO43"/>
  <c r="AN43" s="1"/>
  <c r="BJ43"/>
  <c r="BI43" s="1"/>
  <c r="A78" i="23"/>
  <c r="C78"/>
  <c r="BJ7" i="10"/>
  <c r="BI7" s="1"/>
  <c r="M78" i="23"/>
  <c r="O78"/>
  <c r="Y78"/>
  <c r="AA78"/>
  <c r="BJ15" i="10"/>
  <c r="BI15" s="1"/>
  <c r="AK78" i="23"/>
  <c r="AM78"/>
  <c r="AW78"/>
  <c r="AY78"/>
  <c r="BI78"/>
  <c r="BK78"/>
  <c r="BU78"/>
  <c r="BW78"/>
  <c r="CG78"/>
  <c r="CI78"/>
  <c r="CS78"/>
  <c r="CU78"/>
  <c r="DE78"/>
  <c r="DG78"/>
  <c r="A80"/>
  <c r="C80"/>
  <c r="M80"/>
  <c r="O80"/>
  <c r="Y80"/>
  <c r="AA80"/>
  <c r="AK80"/>
  <c r="AM80"/>
  <c r="AW80"/>
  <c r="AY80"/>
  <c r="BI80"/>
  <c r="BK80"/>
  <c r="BU80"/>
  <c r="BW80"/>
  <c r="CG80"/>
  <c r="CI80"/>
  <c r="CS80"/>
  <c r="CU80"/>
  <c r="DE80"/>
  <c r="DG80"/>
  <c r="A83"/>
  <c r="C83"/>
  <c r="M83"/>
  <c r="O83"/>
  <c r="Y83"/>
  <c r="AA83"/>
  <c r="AK83"/>
  <c r="AM83"/>
  <c r="AW83"/>
  <c r="AY83"/>
  <c r="BI83"/>
  <c r="BK83"/>
  <c r="BU83"/>
  <c r="BW83"/>
  <c r="CG83"/>
  <c r="CI83"/>
  <c r="CS83"/>
  <c r="CU83"/>
  <c r="DE83"/>
  <c r="DG83"/>
  <c r="A86"/>
  <c r="C86"/>
  <c r="M86"/>
  <c r="O86"/>
  <c r="Y86"/>
  <c r="AA86"/>
  <c r="AK86"/>
  <c r="AM86"/>
  <c r="AW86"/>
  <c r="AY86"/>
  <c r="BI86"/>
  <c r="BK86"/>
  <c r="BU86"/>
  <c r="BW86"/>
  <c r="CG86"/>
  <c r="CI86"/>
  <c r="CS86"/>
  <c r="CU86"/>
  <c r="DE86"/>
  <c r="DG86"/>
  <c r="A90"/>
  <c r="C90"/>
  <c r="M90"/>
  <c r="O90"/>
  <c r="Y90"/>
  <c r="AA90"/>
  <c r="AK90"/>
  <c r="AM90"/>
  <c r="AW90"/>
  <c r="AY90"/>
  <c r="BI90"/>
  <c r="BK90"/>
  <c r="BU90"/>
  <c r="BW90"/>
  <c r="CG90"/>
  <c r="CI90"/>
  <c r="CS90"/>
  <c r="CU90"/>
  <c r="DE90"/>
  <c r="DG90"/>
  <c r="B109"/>
  <c r="N109"/>
  <c r="Z109"/>
  <c r="AL109"/>
  <c r="AX109"/>
  <c r="BJ109"/>
  <c r="BV109"/>
  <c r="CH109"/>
  <c r="CT109"/>
  <c r="DF109"/>
  <c r="B110"/>
  <c r="N110"/>
  <c r="Z110"/>
  <c r="AL110"/>
  <c r="AX110"/>
  <c r="BJ110"/>
  <c r="BV110"/>
  <c r="CH110"/>
  <c r="CT110"/>
  <c r="DF110"/>
  <c r="A115"/>
  <c r="C115"/>
  <c r="M115"/>
  <c r="O115"/>
  <c r="Y115"/>
  <c r="AA115"/>
  <c r="AK115"/>
  <c r="AM115"/>
  <c r="AW115"/>
  <c r="AY115"/>
  <c r="BI115"/>
  <c r="BK115"/>
  <c r="BU115"/>
  <c r="BW115"/>
  <c r="CG115"/>
  <c r="CI115"/>
  <c r="CS115"/>
  <c r="CU115"/>
  <c r="DE115"/>
  <c r="DG115"/>
  <c r="A120"/>
  <c r="C120"/>
  <c r="M120"/>
  <c r="O120"/>
  <c r="Y120"/>
  <c r="AA120"/>
  <c r="AK120"/>
  <c r="AM120"/>
  <c r="AW120"/>
  <c r="AY120"/>
  <c r="BI120"/>
  <c r="BK120"/>
  <c r="BU120"/>
  <c r="BW120"/>
  <c r="CG120"/>
  <c r="CI120"/>
  <c r="CS120"/>
  <c r="CU120"/>
  <c r="DE120"/>
  <c r="DG120"/>
  <c r="A121"/>
  <c r="C121"/>
  <c r="M121"/>
  <c r="O121"/>
  <c r="Y121"/>
  <c r="AA121"/>
  <c r="AK121"/>
  <c r="AM121"/>
  <c r="AW121"/>
  <c r="AY121"/>
  <c r="BI121"/>
  <c r="BK121"/>
  <c r="BU121"/>
  <c r="BW121"/>
  <c r="CG121"/>
  <c r="CI121"/>
  <c r="CS121"/>
  <c r="CU121"/>
  <c r="DE121"/>
  <c r="DG121"/>
  <c r="A122"/>
  <c r="C122"/>
  <c r="M122"/>
  <c r="O122"/>
  <c r="Y122"/>
  <c r="AA122"/>
  <c r="AK122"/>
  <c r="AM122"/>
  <c r="AW122"/>
  <c r="AY122"/>
  <c r="BI122"/>
  <c r="BK122"/>
  <c r="BU122"/>
  <c r="BW122"/>
  <c r="CG122"/>
  <c r="CI122"/>
  <c r="CS122"/>
  <c r="CU122"/>
  <c r="DE122"/>
  <c r="DG122"/>
  <c r="A123"/>
  <c r="C123"/>
  <c r="M123"/>
  <c r="O123"/>
  <c r="Y123"/>
  <c r="AA123"/>
  <c r="BJ16" i="7"/>
  <c r="BI16" s="1"/>
  <c r="AK123" i="23"/>
  <c r="AM123"/>
  <c r="AW123"/>
  <c r="AY123"/>
  <c r="BJ24" i="7"/>
  <c r="BI24" s="1"/>
  <c r="BI123" i="23"/>
  <c r="BK123"/>
  <c r="BU123"/>
  <c r="BW123"/>
  <c r="CG123"/>
  <c r="CI123"/>
  <c r="CS123"/>
  <c r="CU123"/>
  <c r="DE123"/>
  <c r="DG123"/>
  <c r="A125"/>
  <c r="C125"/>
  <c r="M125"/>
  <c r="O125"/>
  <c r="Y125"/>
  <c r="AA125"/>
  <c r="AK125"/>
  <c r="AM125"/>
  <c r="AW125"/>
  <c r="AY125"/>
  <c r="BI125"/>
  <c r="BK125"/>
  <c r="BU125"/>
  <c r="BW125"/>
  <c r="CG125"/>
  <c r="CI125"/>
  <c r="CS125"/>
  <c r="CU125"/>
  <c r="DE125"/>
  <c r="DG125"/>
  <c r="A130"/>
  <c r="C130"/>
  <c r="BJ8" i="8"/>
  <c r="BI8" s="1"/>
  <c r="M130" i="23"/>
  <c r="O130"/>
  <c r="Y130"/>
  <c r="AA130"/>
  <c r="AK130"/>
  <c r="AM130"/>
  <c r="AW130"/>
  <c r="AY130"/>
  <c r="BI130"/>
  <c r="BK130"/>
  <c r="BU130"/>
  <c r="BW130"/>
  <c r="CG130"/>
  <c r="CI130"/>
  <c r="CS130"/>
  <c r="CU130"/>
  <c r="DE130"/>
  <c r="DG130"/>
  <c r="A131"/>
  <c r="C131"/>
  <c r="T8" i="9"/>
  <c r="S8" s="1"/>
  <c r="AO8"/>
  <c r="AN8" s="1"/>
  <c r="BJ8"/>
  <c r="BI8" s="1"/>
  <c r="M131" i="23"/>
  <c r="O131"/>
  <c r="T12" i="9"/>
  <c r="S12" s="1"/>
  <c r="AO12"/>
  <c r="AN12" s="1"/>
  <c r="BJ12"/>
  <c r="BI12" s="1"/>
  <c r="Y131" i="23"/>
  <c r="AA131"/>
  <c r="T16" i="9"/>
  <c r="S16" s="1"/>
  <c r="AO16"/>
  <c r="AN16" s="1"/>
  <c r="BJ16"/>
  <c r="BI16" s="1"/>
  <c r="AK131" i="23"/>
  <c r="AM131"/>
  <c r="T20" i="9"/>
  <c r="S20" s="1"/>
  <c r="AO20"/>
  <c r="AN20" s="1"/>
  <c r="BJ20"/>
  <c r="BI20" s="1"/>
  <c r="AW131" i="23"/>
  <c r="AY131"/>
  <c r="T24" i="9"/>
  <c r="S24" s="1"/>
  <c r="AO24"/>
  <c r="AN24" s="1"/>
  <c r="BJ24"/>
  <c r="BI24" s="1"/>
  <c r="BI131" i="23"/>
  <c r="BK131"/>
  <c r="T28" i="9"/>
  <c r="S28" s="1"/>
  <c r="AO28"/>
  <c r="AN28" s="1"/>
  <c r="BJ28"/>
  <c r="BI28" s="1"/>
  <c r="BU131" i="23"/>
  <c r="BW131"/>
  <c r="T32" i="9"/>
  <c r="S32" s="1"/>
  <c r="AO32"/>
  <c r="AN32" s="1"/>
  <c r="BJ32"/>
  <c r="BI32" s="1"/>
  <c r="CG131" i="23"/>
  <c r="CI131"/>
  <c r="T36" i="9"/>
  <c r="S36" s="1"/>
  <c r="AO36"/>
  <c r="AN36" s="1"/>
  <c r="BJ36"/>
  <c r="BI36" s="1"/>
  <c r="CS131" i="23"/>
  <c r="CU131"/>
  <c r="T40" i="9"/>
  <c r="S40" s="1"/>
  <c r="AO40"/>
  <c r="AN40" s="1"/>
  <c r="BJ40"/>
  <c r="BI40" s="1"/>
  <c r="DE131" i="23"/>
  <c r="DG131"/>
  <c r="T44" i="9"/>
  <c r="S44" s="1"/>
  <c r="AO44"/>
  <c r="AN44" s="1"/>
  <c r="BJ44"/>
  <c r="BI44" s="1"/>
  <c r="A132" i="23"/>
  <c r="C132"/>
  <c r="M132"/>
  <c r="O132"/>
  <c r="Y132"/>
  <c r="AA132"/>
  <c r="BJ16" i="10"/>
  <c r="BI16" s="1"/>
  <c r="AK132" i="23"/>
  <c r="AM132"/>
  <c r="BJ20" i="10"/>
  <c r="BI20" s="1"/>
  <c r="AW132" i="23"/>
  <c r="AY132"/>
  <c r="BJ24" i="10"/>
  <c r="BI24" s="1"/>
  <c r="BI132" i="23"/>
  <c r="BK132"/>
  <c r="BU132"/>
  <c r="BW132"/>
  <c r="CG132"/>
  <c r="CI132"/>
  <c r="CS132"/>
  <c r="CU132"/>
  <c r="DE132"/>
  <c r="DG132"/>
  <c r="A134"/>
  <c r="C134"/>
  <c r="M134"/>
  <c r="O134"/>
  <c r="Y134"/>
  <c r="AA134"/>
  <c r="AK134"/>
  <c r="AM134"/>
  <c r="AW134"/>
  <c r="AY134"/>
  <c r="BI134"/>
  <c r="BK134"/>
  <c r="BU134"/>
  <c r="BW134"/>
  <c r="CG134"/>
  <c r="CI134"/>
  <c r="CS134"/>
  <c r="CU134"/>
  <c r="DE134"/>
  <c r="DG134"/>
  <c r="A137"/>
  <c r="C137"/>
  <c r="M137"/>
  <c r="O137"/>
  <c r="Y137"/>
  <c r="AA137"/>
  <c r="AK137"/>
  <c r="AM137"/>
  <c r="AW137"/>
  <c r="AY137"/>
  <c r="BI137"/>
  <c r="BK137"/>
  <c r="BU137"/>
  <c r="BW137"/>
  <c r="CG137"/>
  <c r="CI137"/>
  <c r="CS137"/>
  <c r="CU137"/>
  <c r="DE137"/>
  <c r="DG137"/>
  <c r="A140"/>
  <c r="C140"/>
  <c r="M140"/>
  <c r="O140"/>
  <c r="Y140"/>
  <c r="AA140"/>
  <c r="AK140"/>
  <c r="AM140"/>
  <c r="AW140"/>
  <c r="AY140"/>
  <c r="BI140"/>
  <c r="BK140"/>
  <c r="BU140"/>
  <c r="BW140"/>
  <c r="CG140"/>
  <c r="CI140"/>
  <c r="CS140"/>
  <c r="CU140"/>
  <c r="DE140"/>
  <c r="DG140"/>
  <c r="A144"/>
  <c r="C144"/>
  <c r="M144"/>
  <c r="O144"/>
  <c r="Y144"/>
  <c r="AA144"/>
  <c r="AK144"/>
  <c r="AM144"/>
  <c r="AW144"/>
  <c r="AY144"/>
  <c r="BI144"/>
  <c r="BK144"/>
  <c r="BU144"/>
  <c r="BW144"/>
  <c r="CG144"/>
  <c r="CI144"/>
  <c r="CS144"/>
  <c r="CU144"/>
  <c r="DE144"/>
  <c r="DG144"/>
  <c r="B163"/>
  <c r="N163"/>
  <c r="Z163"/>
  <c r="AL163"/>
  <c r="AX163"/>
  <c r="BJ163"/>
  <c r="BV163"/>
  <c r="CH163"/>
  <c r="CT163"/>
  <c r="DF163"/>
  <c r="DM163"/>
  <c r="DN163"/>
  <c r="B164"/>
  <c r="N164"/>
  <c r="Z164"/>
  <c r="AL164"/>
  <c r="AX164"/>
  <c r="BJ164"/>
  <c r="BV164"/>
  <c r="CH164"/>
  <c r="CT164"/>
  <c r="DF164"/>
  <c r="A169"/>
  <c r="C169"/>
  <c r="M169"/>
  <c r="O169"/>
  <c r="BJ13" i="3"/>
  <c r="BI13" s="1"/>
  <c r="Y169" i="23"/>
  <c r="AA169"/>
  <c r="AK169"/>
  <c r="AM169"/>
  <c r="AW169"/>
  <c r="AY169"/>
  <c r="BI169"/>
  <c r="BK169"/>
  <c r="BU169"/>
  <c r="BW169"/>
  <c r="CG169"/>
  <c r="CI169"/>
  <c r="CS169"/>
  <c r="CU169"/>
  <c r="DE169"/>
  <c r="DG169"/>
  <c r="A174"/>
  <c r="C174"/>
  <c r="M174"/>
  <c r="O174"/>
  <c r="Y174"/>
  <c r="AA174"/>
  <c r="AK174"/>
  <c r="AM174"/>
  <c r="AW174"/>
  <c r="AY174"/>
  <c r="BI174"/>
  <c r="BK174"/>
  <c r="BU174"/>
  <c r="BW174"/>
  <c r="CG174"/>
  <c r="CI174"/>
  <c r="CS174"/>
  <c r="CU174"/>
  <c r="DE174"/>
  <c r="DG174"/>
  <c r="A175"/>
  <c r="C175"/>
  <c r="M175"/>
  <c r="O175"/>
  <c r="Y175"/>
  <c r="AA175"/>
  <c r="AK175"/>
  <c r="AM175"/>
  <c r="AW175"/>
  <c r="AY175"/>
  <c r="BI175"/>
  <c r="BK175"/>
  <c r="BU175"/>
  <c r="BW175"/>
  <c r="CG175"/>
  <c r="CI175"/>
  <c r="CS175"/>
  <c r="CU175"/>
  <c r="DE175"/>
  <c r="DG175"/>
  <c r="A176"/>
  <c r="C176"/>
  <c r="M176"/>
  <c r="O176"/>
  <c r="Y176"/>
  <c r="AA176"/>
  <c r="AK176"/>
  <c r="AM176"/>
  <c r="AW176"/>
  <c r="AY176"/>
  <c r="BI176"/>
  <c r="BK176"/>
  <c r="BU176"/>
  <c r="BW176"/>
  <c r="CG176"/>
  <c r="CI176"/>
  <c r="CS176"/>
  <c r="CU176"/>
  <c r="DE176"/>
  <c r="DG176"/>
  <c r="A177"/>
  <c r="C177"/>
  <c r="M177"/>
  <c r="O177"/>
  <c r="BJ13" i="7"/>
  <c r="BI13" s="1"/>
  <c r="Y177" i="23"/>
  <c r="AA177"/>
  <c r="AK177"/>
  <c r="AM177"/>
  <c r="AW177"/>
  <c r="AY177"/>
  <c r="BI177"/>
  <c r="BK177"/>
  <c r="BU177"/>
  <c r="BW177"/>
  <c r="CG177"/>
  <c r="CI177"/>
  <c r="CS177"/>
  <c r="CU177"/>
  <c r="DE177"/>
  <c r="DG177"/>
  <c r="A179"/>
  <c r="C179"/>
  <c r="M179"/>
  <c r="O179"/>
  <c r="Y179"/>
  <c r="AA179"/>
  <c r="AK179"/>
  <c r="AM179"/>
  <c r="AW179"/>
  <c r="AY179"/>
  <c r="BI179"/>
  <c r="BK179"/>
  <c r="BU179"/>
  <c r="BW179"/>
  <c r="CG179"/>
  <c r="CI179"/>
  <c r="CS179"/>
  <c r="CU179"/>
  <c r="DE179"/>
  <c r="DG179"/>
  <c r="A184"/>
  <c r="C184"/>
  <c r="M184"/>
  <c r="O184"/>
  <c r="Y184"/>
  <c r="AA184"/>
  <c r="AK184"/>
  <c r="AM184"/>
  <c r="AW184"/>
  <c r="AY184"/>
  <c r="BI184"/>
  <c r="BK184"/>
  <c r="BU184"/>
  <c r="BW184"/>
  <c r="CG184"/>
  <c r="CI184"/>
  <c r="CS184"/>
  <c r="CU184"/>
  <c r="DE184"/>
  <c r="DG184"/>
  <c r="A185"/>
  <c r="C185"/>
  <c r="T9" i="9"/>
  <c r="S9" s="1"/>
  <c r="AO9"/>
  <c r="AN9" s="1"/>
  <c r="BJ9"/>
  <c r="BI9" s="1"/>
  <c r="M185" i="23"/>
  <c r="O185"/>
  <c r="T13" i="9"/>
  <c r="S13" s="1"/>
  <c r="AO13"/>
  <c r="AN13" s="1"/>
  <c r="BJ13"/>
  <c r="BI13" s="1"/>
  <c r="Y185" i="23"/>
  <c r="AA185"/>
  <c r="T17" i="9"/>
  <c r="S17" s="1"/>
  <c r="AO17"/>
  <c r="AN17" s="1"/>
  <c r="BJ17"/>
  <c r="BI17" s="1"/>
  <c r="AK185" i="23"/>
  <c r="AM185"/>
  <c r="T21" i="9"/>
  <c r="S21" s="1"/>
  <c r="AO21"/>
  <c r="AN21" s="1"/>
  <c r="BJ21"/>
  <c r="BI21" s="1"/>
  <c r="AW185" i="23"/>
  <c r="AY185"/>
  <c r="T25" i="9"/>
  <c r="S25" s="1"/>
  <c r="AO25"/>
  <c r="AN25" s="1"/>
  <c r="BJ25"/>
  <c r="BI25" s="1"/>
  <c r="BI185" i="23"/>
  <c r="BK185"/>
  <c r="T29" i="9"/>
  <c r="S29" s="1"/>
  <c r="AO29"/>
  <c r="AN29" s="1"/>
  <c r="BJ29"/>
  <c r="BI29" s="1"/>
  <c r="BU185" i="23"/>
  <c r="BW185"/>
  <c r="T33" i="9"/>
  <c r="S33" s="1"/>
  <c r="AO33"/>
  <c r="AN33" s="1"/>
  <c r="BJ33"/>
  <c r="BI33" s="1"/>
  <c r="CG185" i="23"/>
  <c r="CI185"/>
  <c r="T37" i="9"/>
  <c r="S37" s="1"/>
  <c r="AO37"/>
  <c r="AN37" s="1"/>
  <c r="BJ37"/>
  <c r="BI37" s="1"/>
  <c r="CS185" i="23"/>
  <c r="CU185"/>
  <c r="T41" i="9"/>
  <c r="S41" s="1"/>
  <c r="AO41"/>
  <c r="AN41" s="1"/>
  <c r="BJ41"/>
  <c r="BI41" s="1"/>
  <c r="DE185" i="23"/>
  <c r="DG185"/>
  <c r="T45" i="9"/>
  <c r="S45" s="1"/>
  <c r="AO45"/>
  <c r="AN45" s="1"/>
  <c r="BJ45"/>
  <c r="BI45" s="1"/>
  <c r="A186" i="23"/>
  <c r="C186"/>
  <c r="M186"/>
  <c r="O186"/>
  <c r="Y186"/>
  <c r="AA186"/>
  <c r="AK186"/>
  <c r="AM186"/>
  <c r="AW186"/>
  <c r="AY186"/>
  <c r="BI186"/>
  <c r="BK186"/>
  <c r="BU186"/>
  <c r="BW186"/>
  <c r="CG186"/>
  <c r="CI186"/>
  <c r="CS186"/>
  <c r="CU186"/>
  <c r="DE186"/>
  <c r="DG186"/>
  <c r="A188"/>
  <c r="C188"/>
  <c r="M188"/>
  <c r="O188"/>
  <c r="Y188"/>
  <c r="AA188"/>
  <c r="AK188"/>
  <c r="AM188"/>
  <c r="AW188"/>
  <c r="AY188"/>
  <c r="BI188"/>
  <c r="BK188"/>
  <c r="BU188"/>
  <c r="BW188"/>
  <c r="CG188"/>
  <c r="CI188"/>
  <c r="CS188"/>
  <c r="CU188"/>
  <c r="DE188"/>
  <c r="DG188"/>
  <c r="DE189"/>
  <c r="A191"/>
  <c r="C191"/>
  <c r="M191"/>
  <c r="O191"/>
  <c r="BJ13" i="12"/>
  <c r="BI13" s="1"/>
  <c r="Y191" i="23"/>
  <c r="AA191"/>
  <c r="AK191"/>
  <c r="AM191"/>
  <c r="AW191"/>
  <c r="AY191"/>
  <c r="BJ25" i="12"/>
  <c r="BI25" s="1"/>
  <c r="BI191" i="23"/>
  <c r="BK191"/>
  <c r="BU191"/>
  <c r="BW191"/>
  <c r="CG191"/>
  <c r="CI191"/>
  <c r="CS191"/>
  <c r="CU191"/>
  <c r="DE191"/>
  <c r="DG191"/>
  <c r="A194"/>
  <c r="C194"/>
  <c r="O194"/>
  <c r="Y194"/>
  <c r="AA194"/>
  <c r="AK194"/>
  <c r="AM194"/>
  <c r="AW194"/>
  <c r="AY194"/>
  <c r="BI194"/>
  <c r="BK194"/>
  <c r="BU194"/>
  <c r="BW194"/>
  <c r="CG194"/>
  <c r="CI194"/>
  <c r="CS194"/>
  <c r="CU194"/>
  <c r="DE194"/>
  <c r="DG194"/>
  <c r="A198"/>
  <c r="C198"/>
  <c r="M198"/>
  <c r="O198"/>
  <c r="Y198"/>
  <c r="AA198"/>
  <c r="AK198"/>
  <c r="AM198"/>
  <c r="AW198"/>
  <c r="AY198"/>
  <c r="BI198"/>
  <c r="BK198"/>
  <c r="BU198"/>
  <c r="BW198"/>
  <c r="CG198"/>
  <c r="CI198"/>
  <c r="CS198"/>
  <c r="CU198"/>
  <c r="DE198"/>
  <c r="DG198"/>
  <c r="B1" i="25"/>
  <c r="CH53" i="14"/>
  <c r="CE6" i="3"/>
  <c r="CD6" s="1"/>
  <c r="CK53" i="14"/>
  <c r="CE6" i="4"/>
  <c r="CD6" s="1"/>
  <c r="CL53" i="14"/>
  <c r="CE6" i="5"/>
  <c r="CD6" s="1"/>
  <c r="CM53" i="14"/>
  <c r="CE6" i="6"/>
  <c r="CD6" s="1"/>
  <c r="CF5" i="7"/>
  <c r="CI6"/>
  <c r="CH6" s="1"/>
  <c r="CB5" i="8"/>
  <c r="CR53" i="14" s="1"/>
  <c r="CB5" i="9"/>
  <c r="CN15" s="1"/>
  <c r="CM15" s="1"/>
  <c r="CE15" s="1"/>
  <c r="CD15" s="1"/>
  <c r="CB5" i="10"/>
  <c r="CT53" i="14" s="1"/>
  <c r="CX53"/>
  <c r="CE6" i="12"/>
  <c r="CD6" s="1"/>
  <c r="DA53" i="14"/>
  <c r="BO6" i="13"/>
  <c r="BN6" s="1"/>
  <c r="N1" i="25"/>
  <c r="CE10" i="3"/>
  <c r="CD10" s="1"/>
  <c r="CE10" i="4"/>
  <c r="CD10" s="1"/>
  <c r="CE10" i="5"/>
  <c r="CD10" s="1"/>
  <c r="CE10" i="6"/>
  <c r="CD10" s="1"/>
  <c r="CI10" i="7"/>
  <c r="CH10" s="1"/>
  <c r="CE10" i="12"/>
  <c r="CD10" s="1"/>
  <c r="BO10" i="13"/>
  <c r="BN10" s="1"/>
  <c r="Z1" i="25"/>
  <c r="CE14" i="3"/>
  <c r="CD14" s="1"/>
  <c r="CE14" i="4"/>
  <c r="CD14" s="1"/>
  <c r="CE14" i="5"/>
  <c r="CD14" s="1"/>
  <c r="CE14" i="6"/>
  <c r="CD14" s="1"/>
  <c r="CI14" i="7"/>
  <c r="CH14" s="1"/>
  <c r="CE14" i="12"/>
  <c r="CD14" s="1"/>
  <c r="BO14" i="13"/>
  <c r="BN14" s="1"/>
  <c r="AL1" i="25"/>
  <c r="CE18" i="3"/>
  <c r="CD18" s="1"/>
  <c r="CE18" i="4"/>
  <c r="CD18" s="1"/>
  <c r="CE18" i="5"/>
  <c r="CD18" s="1"/>
  <c r="CE18" i="6"/>
  <c r="CD18" s="1"/>
  <c r="CI18" i="7"/>
  <c r="CH18" s="1"/>
  <c r="CE18" i="12"/>
  <c r="CD18" s="1"/>
  <c r="BO18" i="13"/>
  <c r="BN18" s="1"/>
  <c r="AX1" i="25"/>
  <c r="CE22" i="3"/>
  <c r="CD22" s="1"/>
  <c r="CE22" i="4"/>
  <c r="CD22" s="1"/>
  <c r="CE22" i="5"/>
  <c r="CD22" s="1"/>
  <c r="CE22" i="6"/>
  <c r="CD22" s="1"/>
  <c r="CI22" i="7"/>
  <c r="CH22" s="1"/>
  <c r="CE22" i="12"/>
  <c r="CD22" s="1"/>
  <c r="BO22" i="13"/>
  <c r="BN22" s="1"/>
  <c r="BJ1" i="25"/>
  <c r="CE26" i="3"/>
  <c r="CD26" s="1"/>
  <c r="CE26" i="4"/>
  <c r="CD26" s="1"/>
  <c r="CE26" i="5"/>
  <c r="CD26" s="1"/>
  <c r="CE26" i="6"/>
  <c r="CD26" s="1"/>
  <c r="CI26" i="7"/>
  <c r="CH26" s="1"/>
  <c r="CE26" i="12"/>
  <c r="CD26" s="1"/>
  <c r="BO26" i="13"/>
  <c r="BN26" s="1"/>
  <c r="BV1" i="25"/>
  <c r="CE30" i="3"/>
  <c r="CD30" s="1"/>
  <c r="CI36" i="14" s="1"/>
  <c r="CH36" s="1"/>
  <c r="CE30" i="4"/>
  <c r="CD30" s="1"/>
  <c r="CE30" i="5"/>
  <c r="CD30" s="1"/>
  <c r="CE30" i="6"/>
  <c r="CD30" s="1"/>
  <c r="CI30" i="7"/>
  <c r="CH30" s="1"/>
  <c r="CE30" i="12"/>
  <c r="CD30" s="1"/>
  <c r="BO30" i="13"/>
  <c r="BN30" s="1"/>
  <c r="CH1" i="25"/>
  <c r="CE34" i="3"/>
  <c r="CD34" s="1"/>
  <c r="CE34" i="4"/>
  <c r="CD34" s="1"/>
  <c r="CE34" i="5"/>
  <c r="CD34" s="1"/>
  <c r="CE34" i="6"/>
  <c r="CD34" s="1"/>
  <c r="CI34" i="7"/>
  <c r="CH34" s="1"/>
  <c r="CE34" i="12"/>
  <c r="CD34" s="1"/>
  <c r="BO34" i="13"/>
  <c r="BN34" s="1"/>
  <c r="CT1" i="25"/>
  <c r="CE38" i="3"/>
  <c r="CD38" s="1"/>
  <c r="CI44" i="14" s="1"/>
  <c r="CH44" s="1"/>
  <c r="CE38" i="4"/>
  <c r="CD38" s="1"/>
  <c r="CE38" i="5"/>
  <c r="CD38" s="1"/>
  <c r="CL44" i="14" s="1"/>
  <c r="CL90" s="1"/>
  <c r="CE38" i="6"/>
  <c r="CD38" s="1"/>
  <c r="CI38" i="7"/>
  <c r="CH38" s="1"/>
  <c r="CE38" i="12"/>
  <c r="CD38" s="1"/>
  <c r="BO38" i="13"/>
  <c r="BN38" s="1"/>
  <c r="DF1" i="25"/>
  <c r="CE42" i="3"/>
  <c r="CD42" s="1"/>
  <c r="CE42" i="4"/>
  <c r="CD42" s="1"/>
  <c r="CE42" i="5"/>
  <c r="CD42" s="1"/>
  <c r="CL48" i="14" s="1"/>
  <c r="CL94" s="1"/>
  <c r="CE42" i="6"/>
  <c r="CD42" s="1"/>
  <c r="CI42" i="7"/>
  <c r="CH42" s="1"/>
  <c r="CE42" i="12"/>
  <c r="CD42" s="1"/>
  <c r="BO42" i="13"/>
  <c r="BN42" s="1"/>
  <c r="B2" i="25"/>
  <c r="N2"/>
  <c r="Z2"/>
  <c r="AL2"/>
  <c r="AX2"/>
  <c r="BJ2"/>
  <c r="BV2"/>
  <c r="CH2"/>
  <c r="CT2"/>
  <c r="DF2"/>
  <c r="A20"/>
  <c r="C20"/>
  <c r="E53" i="14"/>
  <c r="T6" i="3"/>
  <c r="S6" s="1"/>
  <c r="AF53" i="14"/>
  <c r="AH12" s="1"/>
  <c r="AO6" i="3"/>
  <c r="AN6" s="1"/>
  <c r="BG53" i="14"/>
  <c r="BI12" s="1"/>
  <c r="BJ6" i="3"/>
  <c r="BI6" s="1"/>
  <c r="M20" i="25"/>
  <c r="O20"/>
  <c r="T10" i="3"/>
  <c r="S10" s="1"/>
  <c r="AO10"/>
  <c r="AN10" s="1"/>
  <c r="BJ10"/>
  <c r="BI10" s="1"/>
  <c r="Y20" i="25"/>
  <c r="AA20"/>
  <c r="T14" i="3"/>
  <c r="S14" s="1"/>
  <c r="AO14"/>
  <c r="AN14" s="1"/>
  <c r="BJ14"/>
  <c r="BI14" s="1"/>
  <c r="AK20" i="25"/>
  <c r="AM20"/>
  <c r="T18" i="3"/>
  <c r="S18" s="1"/>
  <c r="AO18"/>
  <c r="AN18" s="1"/>
  <c r="AW20" i="25"/>
  <c r="AY20"/>
  <c r="T22" i="3"/>
  <c r="S22" s="1"/>
  <c r="F28" i="14" s="1"/>
  <c r="E28" s="1"/>
  <c r="AO22" i="3"/>
  <c r="AN22" s="1"/>
  <c r="BJ22"/>
  <c r="BI22" s="1"/>
  <c r="BI20" i="25"/>
  <c r="BK20"/>
  <c r="T26" i="3"/>
  <c r="S26" s="1"/>
  <c r="AO26"/>
  <c r="AN26" s="1"/>
  <c r="BJ26"/>
  <c r="BI26" s="1"/>
  <c r="BU20" i="25"/>
  <c r="BW20"/>
  <c r="T30" i="3"/>
  <c r="S30" s="1"/>
  <c r="F36" i="14" s="1"/>
  <c r="E36" s="1"/>
  <c r="AO30" i="3"/>
  <c r="AN30" s="1"/>
  <c r="BJ30"/>
  <c r="BI30" s="1"/>
  <c r="BH36" i="14" s="1"/>
  <c r="BG36" s="1"/>
  <c r="CG20" i="25"/>
  <c r="CI20"/>
  <c r="T34" i="3"/>
  <c r="S34" s="1"/>
  <c r="AO34"/>
  <c r="AN34" s="1"/>
  <c r="BJ34"/>
  <c r="BI34" s="1"/>
  <c r="CS20" i="25"/>
  <c r="CU20"/>
  <c r="T38" i="3"/>
  <c r="S38" s="1"/>
  <c r="F44" i="14" s="1"/>
  <c r="E44" s="1"/>
  <c r="AO38" i="3"/>
  <c r="AN38" s="1"/>
  <c r="BJ38"/>
  <c r="BI38" s="1"/>
  <c r="BH44" i="14" s="1"/>
  <c r="BG44" s="1"/>
  <c r="DE20" i="25"/>
  <c r="DG20"/>
  <c r="T42" i="3"/>
  <c r="S42" s="1"/>
  <c r="AO42"/>
  <c r="AN42" s="1"/>
  <c r="BJ42"/>
  <c r="BI42" s="1"/>
  <c r="A25" i="25"/>
  <c r="C25"/>
  <c r="H53" i="14"/>
  <c r="T6" i="4"/>
  <c r="S6" s="1"/>
  <c r="AI53" i="14"/>
  <c r="AI15" s="1"/>
  <c r="AI61" s="1"/>
  <c r="G174" i="23" s="1"/>
  <c r="AO6" i="4"/>
  <c r="AN6" s="1"/>
  <c r="BJ53" i="14"/>
  <c r="BJ6" i="4"/>
  <c r="BI6" s="1"/>
  <c r="M25" i="25"/>
  <c r="O25"/>
  <c r="T10" i="4"/>
  <c r="S10" s="1"/>
  <c r="AO10"/>
  <c r="AN10" s="1"/>
  <c r="BJ10"/>
  <c r="BI10" s="1"/>
  <c r="Y25" i="25"/>
  <c r="AA25"/>
  <c r="T14" i="4"/>
  <c r="S14" s="1"/>
  <c r="AO14"/>
  <c r="AN14" s="1"/>
  <c r="BJ14"/>
  <c r="BI14" s="1"/>
  <c r="AK25" i="25"/>
  <c r="AM25"/>
  <c r="T18" i="4"/>
  <c r="S18" s="1"/>
  <c r="H24" i="14" s="1"/>
  <c r="H70" s="1"/>
  <c r="AO18" i="4"/>
  <c r="AN18" s="1"/>
  <c r="BJ18"/>
  <c r="BI18" s="1"/>
  <c r="AW25" i="25"/>
  <c r="AY25"/>
  <c r="T22" i="4"/>
  <c r="S22" s="1"/>
  <c r="AO22"/>
  <c r="AN22" s="1"/>
  <c r="BJ22"/>
  <c r="BI22" s="1"/>
  <c r="BI25" i="25"/>
  <c r="BK25"/>
  <c r="T26" i="4"/>
  <c r="S26" s="1"/>
  <c r="AO26"/>
  <c r="AN26" s="1"/>
  <c r="BJ26"/>
  <c r="BI26" s="1"/>
  <c r="BU25" i="25"/>
  <c r="BW25"/>
  <c r="T30" i="4"/>
  <c r="S30" s="1"/>
  <c r="AO30"/>
  <c r="AN30" s="1"/>
  <c r="BJ30"/>
  <c r="BI30" s="1"/>
  <c r="CG25" i="25"/>
  <c r="CI25"/>
  <c r="T34" i="4"/>
  <c r="S34" s="1"/>
  <c r="H40" i="14" s="1"/>
  <c r="H86" s="1"/>
  <c r="AO34" i="4"/>
  <c r="AN34" s="1"/>
  <c r="BJ34"/>
  <c r="BI34" s="1"/>
  <c r="CS25" i="25"/>
  <c r="CU25"/>
  <c r="T38" i="4"/>
  <c r="S38" s="1"/>
  <c r="AO38"/>
  <c r="AN38" s="1"/>
  <c r="BJ38"/>
  <c r="BI38" s="1"/>
  <c r="DE25" i="25"/>
  <c r="DG25"/>
  <c r="T42" i="4"/>
  <c r="S42" s="1"/>
  <c r="AO42"/>
  <c r="AN42" s="1"/>
  <c r="BJ42"/>
  <c r="BI42" s="1"/>
  <c r="A26" i="25"/>
  <c r="C26"/>
  <c r="I53" i="14"/>
  <c r="T6" i="5"/>
  <c r="S6" s="1"/>
  <c r="AJ53" i="14"/>
  <c r="AO6" i="5"/>
  <c r="AN6" s="1"/>
  <c r="BK53" i="14"/>
  <c r="BJ6" i="5"/>
  <c r="BI6" s="1"/>
  <c r="M26" i="25"/>
  <c r="O26"/>
  <c r="T10" i="5"/>
  <c r="S10" s="1"/>
  <c r="AO10"/>
  <c r="AN10" s="1"/>
  <c r="BJ10"/>
  <c r="BI10" s="1"/>
  <c r="Y26" i="25"/>
  <c r="AA26"/>
  <c r="T14" i="5"/>
  <c r="S14" s="1"/>
  <c r="AO14"/>
  <c r="AN14" s="1"/>
  <c r="AJ20" i="14" s="1"/>
  <c r="AJ66" s="1"/>
  <c r="BJ14" i="5"/>
  <c r="BI14" s="1"/>
  <c r="AK26" i="25"/>
  <c r="AM26"/>
  <c r="T18" i="5"/>
  <c r="S18" s="1"/>
  <c r="AO18"/>
  <c r="AN18" s="1"/>
  <c r="BJ18"/>
  <c r="BI18" s="1"/>
  <c r="AW26" i="25"/>
  <c r="AY26"/>
  <c r="T22" i="5"/>
  <c r="S22" s="1"/>
  <c r="AO22"/>
  <c r="AN22" s="1"/>
  <c r="BJ22"/>
  <c r="BI22" s="1"/>
  <c r="BI26" i="25"/>
  <c r="BK26"/>
  <c r="T26" i="5"/>
  <c r="S26" s="1"/>
  <c r="I32" i="14" s="1"/>
  <c r="I78" s="1"/>
  <c r="AO26" i="5"/>
  <c r="AN26" s="1"/>
  <c r="BJ26"/>
  <c r="BI26" s="1"/>
  <c r="BU26" i="25"/>
  <c r="BW26"/>
  <c r="T30" i="5"/>
  <c r="S30" s="1"/>
  <c r="I36" i="14" s="1"/>
  <c r="I82" s="1"/>
  <c r="BY13" i="21" s="1"/>
  <c r="AO30" i="5"/>
  <c r="AN30" s="1"/>
  <c r="AJ36" i="14" s="1"/>
  <c r="AJ82" s="1"/>
  <c r="CA13" i="21" s="1"/>
  <c r="BJ30" i="5"/>
  <c r="BI30" s="1"/>
  <c r="CG26" i="25"/>
  <c r="CI26"/>
  <c r="T34" i="5"/>
  <c r="S34" s="1"/>
  <c r="AO34"/>
  <c r="AN34" s="1"/>
  <c r="BJ34"/>
  <c r="BI34" s="1"/>
  <c r="BK40" i="14" s="1"/>
  <c r="BK86" s="1"/>
  <c r="CS26" i="25"/>
  <c r="CU26"/>
  <c r="T38" i="5"/>
  <c r="S38" s="1"/>
  <c r="AO38"/>
  <c r="AN38" s="1"/>
  <c r="BJ38"/>
  <c r="BI38" s="1"/>
  <c r="DE26" i="25"/>
  <c r="DG26"/>
  <c r="T42" i="5"/>
  <c r="S42" s="1"/>
  <c r="I48" i="14" s="1"/>
  <c r="I94" s="1"/>
  <c r="AO42" i="5"/>
  <c r="AN42" s="1"/>
  <c r="BJ42"/>
  <c r="BI42" s="1"/>
  <c r="A27" i="25"/>
  <c r="C27"/>
  <c r="J53" i="14"/>
  <c r="T6" i="6"/>
  <c r="S6" s="1"/>
  <c r="AK53" i="14"/>
  <c r="AN6" i="6"/>
  <c r="BL53" i="14"/>
  <c r="BJ6" i="6"/>
  <c r="BI6" s="1"/>
  <c r="M27" i="25"/>
  <c r="O27"/>
  <c r="T10" i="6"/>
  <c r="S10" s="1"/>
  <c r="AN10"/>
  <c r="BJ10"/>
  <c r="BI10" s="1"/>
  <c r="Y27" i="25"/>
  <c r="AA27"/>
  <c r="T14" i="6"/>
  <c r="S14" s="1"/>
  <c r="AN14"/>
  <c r="BJ14"/>
  <c r="BI14" s="1"/>
  <c r="AK27" i="25"/>
  <c r="AM27"/>
  <c r="T18" i="6"/>
  <c r="S18" s="1"/>
  <c r="AN18"/>
  <c r="BJ18"/>
  <c r="BI18" s="1"/>
  <c r="AW27" i="25"/>
  <c r="AY27"/>
  <c r="T22" i="6"/>
  <c r="S22" s="1"/>
  <c r="AN22"/>
  <c r="BJ22"/>
  <c r="BI22" s="1"/>
  <c r="BI27" i="25"/>
  <c r="BK27"/>
  <c r="T26" i="6"/>
  <c r="S26" s="1"/>
  <c r="J32" i="14" s="1"/>
  <c r="AN26" i="6"/>
  <c r="BJ26"/>
  <c r="BI26" s="1"/>
  <c r="BU27" i="25"/>
  <c r="BW27"/>
  <c r="T30" i="6"/>
  <c r="S30" s="1"/>
  <c r="AN30"/>
  <c r="AK36" i="14" s="1"/>
  <c r="AK82" s="1"/>
  <c r="CA27" i="25" s="1"/>
  <c r="BJ30" i="6"/>
  <c r="BI30" s="1"/>
  <c r="CG27" i="25"/>
  <c r="CI27"/>
  <c r="T34" i="6"/>
  <c r="S34" s="1"/>
  <c r="AN34"/>
  <c r="BJ34"/>
  <c r="BI34" s="1"/>
  <c r="BL40" i="14" s="1"/>
  <c r="CS27" i="25"/>
  <c r="CU27"/>
  <c r="T38" i="6"/>
  <c r="S38" s="1"/>
  <c r="AN38"/>
  <c r="AK44" i="14" s="1"/>
  <c r="AK90" s="1"/>
  <c r="CY14" i="24" s="1"/>
  <c r="BJ38" i="6"/>
  <c r="BI38" s="1"/>
  <c r="DE27" i="25"/>
  <c r="DG27"/>
  <c r="T42" i="6"/>
  <c r="S42" s="1"/>
  <c r="J48" i="14" s="1"/>
  <c r="J94" s="1"/>
  <c r="DI14" i="18" s="1"/>
  <c r="AN42" i="6"/>
  <c r="BJ42"/>
  <c r="BI42" s="1"/>
  <c r="A28" i="25"/>
  <c r="C28"/>
  <c r="K53" i="14"/>
  <c r="T6" i="7"/>
  <c r="S6" s="1"/>
  <c r="AL53" i="14"/>
  <c r="AO6" i="7"/>
  <c r="AN6" s="1"/>
  <c r="BM53" i="14"/>
  <c r="BJ6" i="7"/>
  <c r="BI6" s="1"/>
  <c r="M28" i="25"/>
  <c r="O28"/>
  <c r="T10" i="7"/>
  <c r="S10" s="1"/>
  <c r="AO10"/>
  <c r="AN10" s="1"/>
  <c r="Y28" i="25"/>
  <c r="AA28"/>
  <c r="T14" i="7"/>
  <c r="S14" s="1"/>
  <c r="AO14"/>
  <c r="AN14" s="1"/>
  <c r="BJ14"/>
  <c r="BI14" s="1"/>
  <c r="AK28" i="25"/>
  <c r="AM28"/>
  <c r="T18" i="7"/>
  <c r="S18" s="1"/>
  <c r="AO18"/>
  <c r="AN18" s="1"/>
  <c r="AW28" i="25"/>
  <c r="AY28"/>
  <c r="T22" i="7"/>
  <c r="S22" s="1"/>
  <c r="AO22"/>
  <c r="AN22" s="1"/>
  <c r="BI28" i="25"/>
  <c r="BK28"/>
  <c r="T26" i="7"/>
  <c r="S26" s="1"/>
  <c r="AO26"/>
  <c r="AN26" s="1"/>
  <c r="BJ26"/>
  <c r="BI26" s="1"/>
  <c r="BU28" i="25"/>
  <c r="BW28"/>
  <c r="T30" i="7"/>
  <c r="S30" s="1"/>
  <c r="AO30"/>
  <c r="AN30" s="1"/>
  <c r="BJ30"/>
  <c r="BI30" s="1"/>
  <c r="CG28" i="25"/>
  <c r="CI28"/>
  <c r="T34" i="7"/>
  <c r="S34" s="1"/>
  <c r="AO34"/>
  <c r="AN34" s="1"/>
  <c r="BJ34"/>
  <c r="BI34" s="1"/>
  <c r="CS28" i="25"/>
  <c r="CU28"/>
  <c r="T38" i="7"/>
  <c r="S38" s="1"/>
  <c r="AO38"/>
  <c r="AN38" s="1"/>
  <c r="BJ38"/>
  <c r="BI38" s="1"/>
  <c r="DE28" i="25"/>
  <c r="DG28"/>
  <c r="T42" i="7"/>
  <c r="S42" s="1"/>
  <c r="AO42"/>
  <c r="AN42" s="1"/>
  <c r="BJ42"/>
  <c r="BI42" s="1"/>
  <c r="A30" i="25"/>
  <c r="C30"/>
  <c r="M30"/>
  <c r="O30"/>
  <c r="Y30"/>
  <c r="AA30"/>
  <c r="AK30"/>
  <c r="AM30"/>
  <c r="AW30"/>
  <c r="AY30"/>
  <c r="BI30"/>
  <c r="BK30"/>
  <c r="BU30"/>
  <c r="BW30"/>
  <c r="CG30"/>
  <c r="CI30"/>
  <c r="CS30"/>
  <c r="CU30"/>
  <c r="DE30"/>
  <c r="DG30"/>
  <c r="A35"/>
  <c r="C35"/>
  <c r="O53" i="14"/>
  <c r="T6" i="8"/>
  <c r="S6" s="1"/>
  <c r="AP53" i="14"/>
  <c r="AO6" i="8"/>
  <c r="AN6" s="1"/>
  <c r="BQ53" i="14"/>
  <c r="BJ6" i="8"/>
  <c r="BI6" s="1"/>
  <c r="M35" i="25"/>
  <c r="O35"/>
  <c r="T10" i="8"/>
  <c r="S10" s="1"/>
  <c r="AO10"/>
  <c r="AN10" s="1"/>
  <c r="BJ10"/>
  <c r="BI10" s="1"/>
  <c r="Y35" i="25"/>
  <c r="AA35"/>
  <c r="T14" i="8"/>
  <c r="S14" s="1"/>
  <c r="AO14"/>
  <c r="AN14" s="1"/>
  <c r="BJ14"/>
  <c r="BI14" s="1"/>
  <c r="AK35" i="25"/>
  <c r="AM35"/>
  <c r="T18" i="8"/>
  <c r="S18" s="1"/>
  <c r="AO18"/>
  <c r="AN18" s="1"/>
  <c r="BJ18"/>
  <c r="BI18" s="1"/>
  <c r="AW35" i="25"/>
  <c r="AY35"/>
  <c r="T22" i="8"/>
  <c r="S22" s="1"/>
  <c r="AO22"/>
  <c r="AN22" s="1"/>
  <c r="BJ22"/>
  <c r="BI22" s="1"/>
  <c r="BI35" i="25"/>
  <c r="BK35"/>
  <c r="T26" i="8"/>
  <c r="S26" s="1"/>
  <c r="AO26"/>
  <c r="AN26" s="1"/>
  <c r="BJ26"/>
  <c r="BI26" s="1"/>
  <c r="BU35" i="25"/>
  <c r="BW35"/>
  <c r="T30" i="8"/>
  <c r="S30" s="1"/>
  <c r="O36" i="14" s="1"/>
  <c r="O82" s="1"/>
  <c r="BY22" i="22" s="1"/>
  <c r="AO30" i="8"/>
  <c r="AN30" s="1"/>
  <c r="BJ30"/>
  <c r="BI30" s="1"/>
  <c r="CG35" i="25"/>
  <c r="CI35"/>
  <c r="T34" i="8"/>
  <c r="S34" s="1"/>
  <c r="AO34"/>
  <c r="AN34" s="1"/>
  <c r="BJ34"/>
  <c r="BI34" s="1"/>
  <c r="CS35" i="25"/>
  <c r="CU35"/>
  <c r="T38" i="8"/>
  <c r="S38" s="1"/>
  <c r="AO38"/>
  <c r="AN38" s="1"/>
  <c r="BJ38"/>
  <c r="BI38" s="1"/>
  <c r="DE35" i="25"/>
  <c r="DG35"/>
  <c r="T42" i="8"/>
  <c r="S42" s="1"/>
  <c r="AO42"/>
  <c r="AN42" s="1"/>
  <c r="BJ42"/>
  <c r="BI42" s="1"/>
  <c r="A36" i="25"/>
  <c r="C36"/>
  <c r="M36"/>
  <c r="O36"/>
  <c r="Y36"/>
  <c r="AA36"/>
  <c r="AK36"/>
  <c r="AM36"/>
  <c r="AW36"/>
  <c r="AY36"/>
  <c r="BI36"/>
  <c r="BK36"/>
  <c r="BU36"/>
  <c r="BW36"/>
  <c r="CG36"/>
  <c r="CI36"/>
  <c r="CS36"/>
  <c r="CU36"/>
  <c r="DE36"/>
  <c r="DG36"/>
  <c r="A37"/>
  <c r="C37"/>
  <c r="Q53" i="14"/>
  <c r="T6" i="10"/>
  <c r="S6" s="1"/>
  <c r="AR53" i="14"/>
  <c r="AO6" i="10"/>
  <c r="AN6" s="1"/>
  <c r="BS53" i="14"/>
  <c r="BS62" s="1"/>
  <c r="U24" i="20" s="1"/>
  <c r="BJ6" i="10"/>
  <c r="BI6" s="1"/>
  <c r="M37" i="25"/>
  <c r="O37"/>
  <c r="T10" i="10"/>
  <c r="S10" s="1"/>
  <c r="AO10"/>
  <c r="AN10" s="1"/>
  <c r="Y37" i="25"/>
  <c r="AA37"/>
  <c r="T14" i="10"/>
  <c r="S14" s="1"/>
  <c r="AO14"/>
  <c r="AN14" s="1"/>
  <c r="BJ14"/>
  <c r="BI14" s="1"/>
  <c r="AK37" i="25"/>
  <c r="AM37"/>
  <c r="T18" i="10"/>
  <c r="S18" s="1"/>
  <c r="AO18"/>
  <c r="AN18" s="1"/>
  <c r="AW37" i="25"/>
  <c r="AY37"/>
  <c r="T22" i="10"/>
  <c r="S22" s="1"/>
  <c r="AO22"/>
  <c r="AN22" s="1"/>
  <c r="AR28" i="14" s="1"/>
  <c r="AR74" s="1"/>
  <c r="BJ22" i="10"/>
  <c r="BI22" s="1"/>
  <c r="BI37" i="25"/>
  <c r="BK37"/>
  <c r="T26" i="10"/>
  <c r="S26" s="1"/>
  <c r="AO26"/>
  <c r="AN26" s="1"/>
  <c r="BJ26"/>
  <c r="BI26" s="1"/>
  <c r="BS32" i="14" s="1"/>
  <c r="BS78" s="1"/>
  <c r="BU37" i="25"/>
  <c r="BW37"/>
  <c r="T30" i="10"/>
  <c r="S30" s="1"/>
  <c r="AO30"/>
  <c r="AN30" s="1"/>
  <c r="AR36" i="14" s="1"/>
  <c r="AR82" s="1"/>
  <c r="CA24" i="20" s="1"/>
  <c r="BJ30" i="10"/>
  <c r="BI30" s="1"/>
  <c r="CG37" i="25"/>
  <c r="CI37"/>
  <c r="T34" i="10"/>
  <c r="S34" s="1"/>
  <c r="Q40" i="14" s="1"/>
  <c r="AO34" i="10"/>
  <c r="AN34" s="1"/>
  <c r="BJ34"/>
  <c r="BI34" s="1"/>
  <c r="CS37" i="25"/>
  <c r="CU37"/>
  <c r="T38" i="10"/>
  <c r="S38" s="1"/>
  <c r="AO38"/>
  <c r="AN38" s="1"/>
  <c r="BJ38"/>
  <c r="BI38" s="1"/>
  <c r="DE37" i="25"/>
  <c r="DG37"/>
  <c r="T42" i="10"/>
  <c r="S42" s="1"/>
  <c r="AO42"/>
  <c r="AN42" s="1"/>
  <c r="BJ42"/>
  <c r="BI42" s="1"/>
  <c r="A39" i="25"/>
  <c r="C39"/>
  <c r="M39"/>
  <c r="O39"/>
  <c r="Y39"/>
  <c r="AA39"/>
  <c r="AK39"/>
  <c r="AM39"/>
  <c r="AW39"/>
  <c r="AY39"/>
  <c r="BI39"/>
  <c r="BK39"/>
  <c r="BU39"/>
  <c r="BW39"/>
  <c r="CG39"/>
  <c r="CI39"/>
  <c r="CS39"/>
  <c r="CU39"/>
  <c r="DE39"/>
  <c r="DG39"/>
  <c r="A42"/>
  <c r="C42"/>
  <c r="U53" i="14"/>
  <c r="T6" i="12"/>
  <c r="S6" s="1"/>
  <c r="AV53" i="14"/>
  <c r="AX12" s="1"/>
  <c r="AO6" i="12"/>
  <c r="AN6" s="1"/>
  <c r="BW53" i="14"/>
  <c r="BY12" s="1"/>
  <c r="BJ6" i="12"/>
  <c r="BI6" s="1"/>
  <c r="M42" i="25"/>
  <c r="O42"/>
  <c r="T10" i="12"/>
  <c r="S10" s="1"/>
  <c r="AO10"/>
  <c r="AN10" s="1"/>
  <c r="BJ10"/>
  <c r="BI10" s="1"/>
  <c r="Y42" i="25"/>
  <c r="AA42"/>
  <c r="T14" i="12"/>
  <c r="S14" s="1"/>
  <c r="AO14"/>
  <c r="AN14" s="1"/>
  <c r="BJ14"/>
  <c r="BI14" s="1"/>
  <c r="AK42" i="25"/>
  <c r="AM42"/>
  <c r="T18" i="12"/>
  <c r="S18" s="1"/>
  <c r="AO18"/>
  <c r="AN18" s="1"/>
  <c r="BJ18"/>
  <c r="BI18" s="1"/>
  <c r="AW42" i="25"/>
  <c r="AY42"/>
  <c r="T22" i="12"/>
  <c r="S22" s="1"/>
  <c r="AO22"/>
  <c r="AN22" s="1"/>
  <c r="BJ22"/>
  <c r="BI22" s="1"/>
  <c r="BI42" i="25"/>
  <c r="BK42"/>
  <c r="T26" i="12"/>
  <c r="S26" s="1"/>
  <c r="AO26"/>
  <c r="AN26" s="1"/>
  <c r="BJ26"/>
  <c r="BI26" s="1"/>
  <c r="BU42" i="25"/>
  <c r="BW42"/>
  <c r="T30" i="12"/>
  <c r="S30" s="1"/>
  <c r="AO30"/>
  <c r="AN30" s="1"/>
  <c r="BJ30"/>
  <c r="BI30" s="1"/>
  <c r="CG42" i="25"/>
  <c r="CI42"/>
  <c r="T34" i="12"/>
  <c r="S34" s="1"/>
  <c r="AO34"/>
  <c r="AN34" s="1"/>
  <c r="BJ34"/>
  <c r="BI34" s="1"/>
  <c r="CS42" i="25"/>
  <c r="CU42"/>
  <c r="T38" i="12"/>
  <c r="S38" s="1"/>
  <c r="AO38"/>
  <c r="AN38" s="1"/>
  <c r="BJ38"/>
  <c r="BI38" s="1"/>
  <c r="DE42" i="25"/>
  <c r="DG42"/>
  <c r="T42" i="12"/>
  <c r="S42" s="1"/>
  <c r="AO42"/>
  <c r="AN42" s="1"/>
  <c r="BJ42"/>
  <c r="BI42" s="1"/>
  <c r="A45" i="25"/>
  <c r="C45"/>
  <c r="X53" i="14"/>
  <c r="Z12" s="1"/>
  <c r="P6" i="13"/>
  <c r="O6" s="1"/>
  <c r="AY53" i="14"/>
  <c r="BA12" s="1"/>
  <c r="AG6" i="13"/>
  <c r="AF6" s="1"/>
  <c r="BZ53" i="14"/>
  <c r="CB12" s="1"/>
  <c r="AX6" i="13"/>
  <c r="AW6" s="1"/>
  <c r="M45" i="25"/>
  <c r="O45"/>
  <c r="P10" i="13"/>
  <c r="O10" s="1"/>
  <c r="AG10"/>
  <c r="AF10" s="1"/>
  <c r="AX10"/>
  <c r="AW10" s="1"/>
  <c r="Y45" i="25"/>
  <c r="AA45"/>
  <c r="P14" i="13"/>
  <c r="O14" s="1"/>
  <c r="AG14"/>
  <c r="AF14" s="1"/>
  <c r="AX14"/>
  <c r="AW14" s="1"/>
  <c r="AK45" i="25"/>
  <c r="AM45"/>
  <c r="P18" i="13"/>
  <c r="O18" s="1"/>
  <c r="AG18"/>
  <c r="AF18" s="1"/>
  <c r="AX18"/>
  <c r="AW18" s="1"/>
  <c r="AW45" i="25"/>
  <c r="AY45"/>
  <c r="P22" i="13"/>
  <c r="O22" s="1"/>
  <c r="AG22"/>
  <c r="AF22" s="1"/>
  <c r="AX22"/>
  <c r="AW22" s="1"/>
  <c r="BI45" i="25"/>
  <c r="BK45"/>
  <c r="P26" i="13"/>
  <c r="O26" s="1"/>
  <c r="AG26"/>
  <c r="AF26" s="1"/>
  <c r="AX26"/>
  <c r="AW26" s="1"/>
  <c r="BU45" i="25"/>
  <c r="BW45"/>
  <c r="P30" i="13"/>
  <c r="O30" s="1"/>
  <c r="AG30"/>
  <c r="AF30" s="1"/>
  <c r="AX30"/>
  <c r="AW30" s="1"/>
  <c r="CG45" i="25"/>
  <c r="CI45"/>
  <c r="P34" i="13"/>
  <c r="O34" s="1"/>
  <c r="AG34"/>
  <c r="AF34" s="1"/>
  <c r="AX34"/>
  <c r="AW34" s="1"/>
  <c r="CS45" i="25"/>
  <c r="CU45"/>
  <c r="P38" i="13"/>
  <c r="O38" s="1"/>
  <c r="AG38"/>
  <c r="AF38" s="1"/>
  <c r="AX38"/>
  <c r="AW38" s="1"/>
  <c r="DE45" i="25"/>
  <c r="DG45"/>
  <c r="P42" i="13"/>
  <c r="O42" s="1"/>
  <c r="AG42"/>
  <c r="AF42" s="1"/>
  <c r="AX42"/>
  <c r="AW42" s="1"/>
  <c r="A49" i="25"/>
  <c r="C49"/>
  <c r="M49"/>
  <c r="O49"/>
  <c r="Y49"/>
  <c r="AA49"/>
  <c r="AK49"/>
  <c r="AM49"/>
  <c r="AW49"/>
  <c r="AY49"/>
  <c r="BI49"/>
  <c r="BK49"/>
  <c r="BU49"/>
  <c r="BW49"/>
  <c r="CG49"/>
  <c r="CI49"/>
  <c r="CS49"/>
  <c r="CU49"/>
  <c r="DE49"/>
  <c r="DG49"/>
  <c r="B54"/>
  <c r="CE7" i="3"/>
  <c r="CD7" s="1"/>
  <c r="CE7" i="4"/>
  <c r="CD7" s="1"/>
  <c r="CE7" i="5"/>
  <c r="CD7" s="1"/>
  <c r="CL13" i="14" s="1"/>
  <c r="CL59" s="1"/>
  <c r="CE7" i="6"/>
  <c r="CD7" s="1"/>
  <c r="CI7" i="7"/>
  <c r="CH7" s="1"/>
  <c r="CE7" i="12"/>
  <c r="CD7" s="1"/>
  <c r="BO7" i="13"/>
  <c r="BN7" s="1"/>
  <c r="N54" i="25"/>
  <c r="CE11" i="3"/>
  <c r="CD11" s="1"/>
  <c r="CI17" i="14" s="1"/>
  <c r="CH17" s="1"/>
  <c r="CH63" s="1"/>
  <c r="CE11" i="4"/>
  <c r="CD11" s="1"/>
  <c r="CK17" i="14" s="1"/>
  <c r="CK63" s="1"/>
  <c r="CE11" i="5"/>
  <c r="CD11" s="1"/>
  <c r="CE11" i="6"/>
  <c r="CD11" s="1"/>
  <c r="CM17" i="14" s="1"/>
  <c r="CM63" s="1"/>
  <c r="CI11" i="7"/>
  <c r="CH11" s="1"/>
  <c r="CE11" i="12"/>
  <c r="CD11" s="1"/>
  <c r="BO11" i="13"/>
  <c r="BN11" s="1"/>
  <c r="Z54" i="25"/>
  <c r="CE15" i="3"/>
  <c r="CD15" s="1"/>
  <c r="CE15" i="4"/>
  <c r="CD15" s="1"/>
  <c r="CE15" i="5"/>
  <c r="CD15" s="1"/>
  <c r="CL21" i="14" s="1"/>
  <c r="CL67" s="1"/>
  <c r="AI79" i="25" s="1"/>
  <c r="CE15" i="6"/>
  <c r="CD15" s="1"/>
  <c r="CI15" i="7"/>
  <c r="CH15" s="1"/>
  <c r="CE15" i="12"/>
  <c r="CD15" s="1"/>
  <c r="BO15" i="13"/>
  <c r="BN15" s="1"/>
  <c r="AL54" i="25"/>
  <c r="CE19" i="3"/>
  <c r="CD19" s="1"/>
  <c r="CE19" i="4"/>
  <c r="CD19" s="1"/>
  <c r="CE19" i="5"/>
  <c r="CD19" s="1"/>
  <c r="CE19" i="6"/>
  <c r="CD19" s="1"/>
  <c r="CI19" i="7"/>
  <c r="CH19" s="1"/>
  <c r="CE19" i="12"/>
  <c r="CD19" s="1"/>
  <c r="BO19" i="13"/>
  <c r="BN19" s="1"/>
  <c r="AX54" i="25"/>
  <c r="CE23" i="3"/>
  <c r="CD23" s="1"/>
  <c r="CE23" i="4"/>
  <c r="CD23" s="1"/>
  <c r="CE23" i="5"/>
  <c r="CD23" s="1"/>
  <c r="CE23" i="6"/>
  <c r="CD23" s="1"/>
  <c r="CM29" i="14" s="1"/>
  <c r="CM75" s="1"/>
  <c r="BG80" i="25" s="1"/>
  <c r="CI23" i="7"/>
  <c r="CH23" s="1"/>
  <c r="CE23" i="12"/>
  <c r="CD23" s="1"/>
  <c r="BO23" i="13"/>
  <c r="BN23" s="1"/>
  <c r="BJ54" i="25"/>
  <c r="CE27" i="3"/>
  <c r="CD27" s="1"/>
  <c r="CE27" i="4"/>
  <c r="CD27" s="1"/>
  <c r="CE27" i="5"/>
  <c r="CD27" s="1"/>
  <c r="CE27" i="6"/>
  <c r="CD27" s="1"/>
  <c r="CI27" i="7"/>
  <c r="CH27" s="1"/>
  <c r="CE27" i="12"/>
  <c r="CD27" s="1"/>
  <c r="BO27" i="13"/>
  <c r="BN27" s="1"/>
  <c r="BV54" i="25"/>
  <c r="CE31" i="3"/>
  <c r="CD31" s="1"/>
  <c r="CE31" i="4"/>
  <c r="CD31" s="1"/>
  <c r="CE31" i="5"/>
  <c r="CD31" s="1"/>
  <c r="CE31" i="6"/>
  <c r="CD31" s="1"/>
  <c r="CM83" i="14" s="1"/>
  <c r="CE80" i="25" s="1"/>
  <c r="CE31" i="12"/>
  <c r="CD31" s="1"/>
  <c r="BO31" i="13"/>
  <c r="BN31" s="1"/>
  <c r="CH54" i="25"/>
  <c r="CE35" i="3"/>
  <c r="CD35" s="1"/>
  <c r="CI41" i="14" s="1"/>
  <c r="CH41" s="1"/>
  <c r="CH87" s="1"/>
  <c r="CE35" i="4"/>
  <c r="CD35" s="1"/>
  <c r="CE35" i="5"/>
  <c r="CD35" s="1"/>
  <c r="CE35" i="6"/>
  <c r="CD35" s="1"/>
  <c r="CM41" i="14" s="1"/>
  <c r="CM87" s="1"/>
  <c r="CI35" i="7"/>
  <c r="CH35" s="1"/>
  <c r="CE35" i="12"/>
  <c r="CD35" s="1"/>
  <c r="BO35" i="13"/>
  <c r="BN35" s="1"/>
  <c r="CT54" i="25"/>
  <c r="CE39" i="3"/>
  <c r="CD39" s="1"/>
  <c r="CI45" i="14" s="1"/>
  <c r="CH45" s="1"/>
  <c r="CE39" i="4"/>
  <c r="CD39" s="1"/>
  <c r="CE39" i="5"/>
  <c r="CD39" s="1"/>
  <c r="CL45" i="14" s="1"/>
  <c r="CL91" s="1"/>
  <c r="CE39" i="6"/>
  <c r="CD39" s="1"/>
  <c r="CI39" i="7"/>
  <c r="CH39" s="1"/>
  <c r="CE39" i="12"/>
  <c r="CD39" s="1"/>
  <c r="BO39" i="13"/>
  <c r="BN39" s="1"/>
  <c r="DF54" i="25"/>
  <c r="CE43" i="3"/>
  <c r="CD43" s="1"/>
  <c r="CI49" i="14" s="1"/>
  <c r="CH49" s="1"/>
  <c r="CE43" i="4"/>
  <c r="CD43" s="1"/>
  <c r="CE43" i="5"/>
  <c r="CD43" s="1"/>
  <c r="CE43" i="6"/>
  <c r="CD43" s="1"/>
  <c r="CM49" i="14" s="1"/>
  <c r="CM95" s="1"/>
  <c r="DO80" i="25" s="1"/>
  <c r="CI43" i="7"/>
  <c r="CH43" s="1"/>
  <c r="CE43" i="12"/>
  <c r="CD43" s="1"/>
  <c r="BO43" i="13"/>
  <c r="BN43" s="1"/>
  <c r="B55" i="25"/>
  <c r="N55"/>
  <c r="Z55"/>
  <c r="AL55"/>
  <c r="AX55"/>
  <c r="BJ55"/>
  <c r="BV55"/>
  <c r="CH55"/>
  <c r="CT55"/>
  <c r="DF55"/>
  <c r="A73"/>
  <c r="C73"/>
  <c r="T7" i="3"/>
  <c r="S7" s="1"/>
  <c r="AO7"/>
  <c r="AN7" s="1"/>
  <c r="BJ7"/>
  <c r="BI7" s="1"/>
  <c r="M73" i="25"/>
  <c r="O73"/>
  <c r="T11" i="3"/>
  <c r="S11" s="1"/>
  <c r="AO11"/>
  <c r="AN11" s="1"/>
  <c r="BJ11"/>
  <c r="BI11" s="1"/>
  <c r="Y73" i="25"/>
  <c r="AA73"/>
  <c r="T15" i="3"/>
  <c r="S15" s="1"/>
  <c r="AO15"/>
  <c r="AN15" s="1"/>
  <c r="BJ15"/>
  <c r="BI15" s="1"/>
  <c r="AK73" i="25"/>
  <c r="AM73"/>
  <c r="T19" i="3"/>
  <c r="S19" s="1"/>
  <c r="AO19"/>
  <c r="AN19" s="1"/>
  <c r="BJ19"/>
  <c r="BI19" s="1"/>
  <c r="AW73" i="25"/>
  <c r="AY73"/>
  <c r="T23" i="3"/>
  <c r="S23" s="1"/>
  <c r="AO23"/>
  <c r="AN23" s="1"/>
  <c r="BJ23"/>
  <c r="BI23" s="1"/>
  <c r="BI73" i="25"/>
  <c r="BK73"/>
  <c r="T27" i="3"/>
  <c r="S27" s="1"/>
  <c r="AO27"/>
  <c r="AN27" s="1"/>
  <c r="BJ27"/>
  <c r="BI27" s="1"/>
  <c r="BU73" i="25"/>
  <c r="BW73"/>
  <c r="T31" i="3"/>
  <c r="S31" s="1"/>
  <c r="AO31"/>
  <c r="AN31" s="1"/>
  <c r="BJ31"/>
  <c r="BI31" s="1"/>
  <c r="CG73" i="25"/>
  <c r="CI73"/>
  <c r="T35" i="3"/>
  <c r="S35" s="1"/>
  <c r="AO35"/>
  <c r="AN35" s="1"/>
  <c r="BJ35"/>
  <c r="BI35" s="1"/>
  <c r="CS73" i="25"/>
  <c r="CU73"/>
  <c r="T39" i="3"/>
  <c r="S39" s="1"/>
  <c r="AO39"/>
  <c r="AN39" s="1"/>
  <c r="BJ39"/>
  <c r="BI39" s="1"/>
  <c r="DE73" i="25"/>
  <c r="DG73"/>
  <c r="T43" i="3"/>
  <c r="S43" s="1"/>
  <c r="AO43"/>
  <c r="AN43" s="1"/>
  <c r="BJ43"/>
  <c r="BI43" s="1"/>
  <c r="A78" i="25"/>
  <c r="C78"/>
  <c r="T7" i="4"/>
  <c r="S7" s="1"/>
  <c r="AO7"/>
  <c r="AN7" s="1"/>
  <c r="BJ7"/>
  <c r="BI7" s="1"/>
  <c r="M78" i="25"/>
  <c r="O78"/>
  <c r="T11" i="4"/>
  <c r="S11" s="1"/>
  <c r="AO11"/>
  <c r="AN11" s="1"/>
  <c r="BJ11"/>
  <c r="BI11" s="1"/>
  <c r="Y78" i="25"/>
  <c r="AA78"/>
  <c r="T15" i="4"/>
  <c r="S15" s="1"/>
  <c r="AO15"/>
  <c r="AN15" s="1"/>
  <c r="BJ15"/>
  <c r="BI15" s="1"/>
  <c r="AK78" i="25"/>
  <c r="AM78"/>
  <c r="T19" i="4"/>
  <c r="S19" s="1"/>
  <c r="AO19"/>
  <c r="AN19" s="1"/>
  <c r="BJ19"/>
  <c r="BI19" s="1"/>
  <c r="AW78" i="25"/>
  <c r="AY78"/>
  <c r="T23" i="4"/>
  <c r="S23" s="1"/>
  <c r="AO23"/>
  <c r="AN23" s="1"/>
  <c r="BJ23"/>
  <c r="BI23" s="1"/>
  <c r="BI78" i="25"/>
  <c r="BK78"/>
  <c r="T27" i="4"/>
  <c r="S27" s="1"/>
  <c r="AO27"/>
  <c r="AN27" s="1"/>
  <c r="BJ27"/>
  <c r="BI27" s="1"/>
  <c r="BU78" i="25"/>
  <c r="BW78"/>
  <c r="T31" i="4"/>
  <c r="S31" s="1"/>
  <c r="AO31"/>
  <c r="AN31" s="1"/>
  <c r="BJ31"/>
  <c r="BI31" s="1"/>
  <c r="CG78" i="25"/>
  <c r="CI78"/>
  <c r="T35" i="4"/>
  <c r="S35" s="1"/>
  <c r="AO35"/>
  <c r="AN35" s="1"/>
  <c r="BJ35"/>
  <c r="BI35" s="1"/>
  <c r="CS78" i="25"/>
  <c r="CU78"/>
  <c r="T39" i="4"/>
  <c r="S39" s="1"/>
  <c r="AO39"/>
  <c r="AN39" s="1"/>
  <c r="BJ39"/>
  <c r="BI39" s="1"/>
  <c r="DE78" i="25"/>
  <c r="DG78"/>
  <c r="T43" i="4"/>
  <c r="S43" s="1"/>
  <c r="AO43"/>
  <c r="AN43" s="1"/>
  <c r="BJ43"/>
  <c r="BI43" s="1"/>
  <c r="A79" i="25"/>
  <c r="C79"/>
  <c r="T7" i="5"/>
  <c r="S7" s="1"/>
  <c r="AO7"/>
  <c r="AN7" s="1"/>
  <c r="BJ7"/>
  <c r="BI7" s="1"/>
  <c r="M79" i="25"/>
  <c r="O79"/>
  <c r="T11" i="5"/>
  <c r="S11" s="1"/>
  <c r="AO11"/>
  <c r="AN11" s="1"/>
  <c r="BJ11"/>
  <c r="BI11" s="1"/>
  <c r="Y79" i="25"/>
  <c r="AA79"/>
  <c r="T15" i="5"/>
  <c r="S15" s="1"/>
  <c r="AO15"/>
  <c r="AN15" s="1"/>
  <c r="BJ15"/>
  <c r="BI15" s="1"/>
  <c r="AK79" i="25"/>
  <c r="AM79"/>
  <c r="T19" i="5"/>
  <c r="S19" s="1"/>
  <c r="AO19"/>
  <c r="AN19" s="1"/>
  <c r="BJ19"/>
  <c r="BI19" s="1"/>
  <c r="AW79" i="25"/>
  <c r="AY79"/>
  <c r="T23" i="5"/>
  <c r="S23" s="1"/>
  <c r="AO23"/>
  <c r="AN23" s="1"/>
  <c r="BJ23"/>
  <c r="BI23" s="1"/>
  <c r="BI79" i="25"/>
  <c r="BK79"/>
  <c r="T27" i="5"/>
  <c r="S27" s="1"/>
  <c r="AO27"/>
  <c r="AN27" s="1"/>
  <c r="BJ27"/>
  <c r="BI27" s="1"/>
  <c r="BU79" i="25"/>
  <c r="BW79"/>
  <c r="T31" i="5"/>
  <c r="S31" s="1"/>
  <c r="AO31"/>
  <c r="AN31" s="1"/>
  <c r="BJ31"/>
  <c r="BI31" s="1"/>
  <c r="CG79" i="25"/>
  <c r="CI79"/>
  <c r="T35" i="5"/>
  <c r="S35" s="1"/>
  <c r="AO35"/>
  <c r="AN35" s="1"/>
  <c r="BJ35"/>
  <c r="BI35" s="1"/>
  <c r="CS79" i="25"/>
  <c r="CU79"/>
  <c r="T39" i="5"/>
  <c r="S39" s="1"/>
  <c r="AO39"/>
  <c r="AN39" s="1"/>
  <c r="BJ39"/>
  <c r="BI39" s="1"/>
  <c r="DE79" i="25"/>
  <c r="DG79"/>
  <c r="T43" i="5"/>
  <c r="S43" s="1"/>
  <c r="AO43"/>
  <c r="AN43" s="1"/>
  <c r="BJ43"/>
  <c r="BI43" s="1"/>
  <c r="A80" i="25"/>
  <c r="C80"/>
  <c r="T7" i="6"/>
  <c r="S7" s="1"/>
  <c r="AN7"/>
  <c r="BJ7"/>
  <c r="BI7" s="1"/>
  <c r="M80" i="25"/>
  <c r="O80"/>
  <c r="T11" i="6"/>
  <c r="S11" s="1"/>
  <c r="AN11"/>
  <c r="BJ11"/>
  <c r="BI11" s="1"/>
  <c r="Y80" i="25"/>
  <c r="AA80"/>
  <c r="T15" i="6"/>
  <c r="S15" s="1"/>
  <c r="AN15"/>
  <c r="BJ15"/>
  <c r="BI15" s="1"/>
  <c r="AK80" i="25"/>
  <c r="AM80"/>
  <c r="T19" i="6"/>
  <c r="S19" s="1"/>
  <c r="AN19"/>
  <c r="BJ19"/>
  <c r="BI19" s="1"/>
  <c r="AW80" i="25"/>
  <c r="AY80"/>
  <c r="T23" i="6"/>
  <c r="S23" s="1"/>
  <c r="AN23"/>
  <c r="BJ23"/>
  <c r="BI23" s="1"/>
  <c r="BI80" i="25"/>
  <c r="BK80"/>
  <c r="T27" i="6"/>
  <c r="S27" s="1"/>
  <c r="AN27"/>
  <c r="BJ27"/>
  <c r="BI27" s="1"/>
  <c r="BU80" i="25"/>
  <c r="BW80"/>
  <c r="T31" i="6"/>
  <c r="S31" s="1"/>
  <c r="AN31"/>
  <c r="BJ31"/>
  <c r="BI31" s="1"/>
  <c r="CG80" i="25"/>
  <c r="CI80"/>
  <c r="T35" i="6"/>
  <c r="S35" s="1"/>
  <c r="AN35"/>
  <c r="BJ35"/>
  <c r="BI35" s="1"/>
  <c r="CS80" i="25"/>
  <c r="CU80"/>
  <c r="T39" i="6"/>
  <c r="S39" s="1"/>
  <c r="AN39"/>
  <c r="BJ39"/>
  <c r="BI39" s="1"/>
  <c r="DE80" i="25"/>
  <c r="DG80"/>
  <c r="T43" i="6"/>
  <c r="S43" s="1"/>
  <c r="AN43"/>
  <c r="BJ43"/>
  <c r="BI43" s="1"/>
  <c r="A81" i="25"/>
  <c r="C81"/>
  <c r="T7" i="7"/>
  <c r="S7" s="1"/>
  <c r="AO7"/>
  <c r="AN7" s="1"/>
  <c r="M81" i="25"/>
  <c r="O81"/>
  <c r="T11" i="7"/>
  <c r="S11" s="1"/>
  <c r="AO11"/>
  <c r="AN11" s="1"/>
  <c r="BJ11"/>
  <c r="BI11" s="1"/>
  <c r="Y81" i="25"/>
  <c r="AA81"/>
  <c r="T15" i="7"/>
  <c r="S15" s="1"/>
  <c r="AO15"/>
  <c r="AN15" s="1"/>
  <c r="AK81" i="25"/>
  <c r="AM81"/>
  <c r="T19" i="7"/>
  <c r="S19" s="1"/>
  <c r="AO19"/>
  <c r="AN19" s="1"/>
  <c r="AW81" i="25"/>
  <c r="AY81"/>
  <c r="T23" i="7"/>
  <c r="S23" s="1"/>
  <c r="AO23"/>
  <c r="AN23" s="1"/>
  <c r="BJ23"/>
  <c r="BI23" s="1"/>
  <c r="BI81" i="25"/>
  <c r="BK81"/>
  <c r="T27" i="7"/>
  <c r="S27" s="1"/>
  <c r="AO27"/>
  <c r="AN27" s="1"/>
  <c r="BJ27"/>
  <c r="BI27" s="1"/>
  <c r="BU81" i="25"/>
  <c r="BW81"/>
  <c r="CG81"/>
  <c r="CI81"/>
  <c r="T35" i="7"/>
  <c r="S35" s="1"/>
  <c r="AO35"/>
  <c r="AN35" s="1"/>
  <c r="BJ35"/>
  <c r="BI35" s="1"/>
  <c r="CS81" i="25"/>
  <c r="CU81"/>
  <c r="T39" i="7"/>
  <c r="S39" s="1"/>
  <c r="AO39"/>
  <c r="AN39" s="1"/>
  <c r="BJ39"/>
  <c r="BI39" s="1"/>
  <c r="DE81" i="25"/>
  <c r="DG81"/>
  <c r="T43" i="7"/>
  <c r="S43" s="1"/>
  <c r="AO43"/>
  <c r="AN43" s="1"/>
  <c r="BJ43"/>
  <c r="BI43" s="1"/>
  <c r="A83" i="25"/>
  <c r="C83"/>
  <c r="M83"/>
  <c r="O83"/>
  <c r="Y83"/>
  <c r="AA83"/>
  <c r="AK83"/>
  <c r="AM83"/>
  <c r="AW83"/>
  <c r="AY83"/>
  <c r="BI83"/>
  <c r="BK83"/>
  <c r="BU83"/>
  <c r="BW83"/>
  <c r="CG83"/>
  <c r="CI83"/>
  <c r="CS83"/>
  <c r="CU83"/>
  <c r="DE83"/>
  <c r="DG83"/>
  <c r="A88"/>
  <c r="C88"/>
  <c r="T7" i="8"/>
  <c r="S7" s="1"/>
  <c r="AO7"/>
  <c r="AN7" s="1"/>
  <c r="M88" i="25"/>
  <c r="O88"/>
  <c r="T11" i="8"/>
  <c r="S11" s="1"/>
  <c r="AO11"/>
  <c r="AN11" s="1"/>
  <c r="BJ11"/>
  <c r="BI11" s="1"/>
  <c r="Y88" i="25"/>
  <c r="AA88"/>
  <c r="T15" i="8"/>
  <c r="S15" s="1"/>
  <c r="AO15"/>
  <c r="AN15" s="1"/>
  <c r="BJ15"/>
  <c r="BI15" s="1"/>
  <c r="AK88" i="25"/>
  <c r="AM88"/>
  <c r="T19" i="8"/>
  <c r="S19" s="1"/>
  <c r="O25" i="14" s="1"/>
  <c r="O71" s="1"/>
  <c r="AO88" i="25" s="1"/>
  <c r="AO19" i="8"/>
  <c r="AN19" s="1"/>
  <c r="AW88" i="25"/>
  <c r="AY88"/>
  <c r="T23" i="8"/>
  <c r="S23" s="1"/>
  <c r="AO23"/>
  <c r="AN23" s="1"/>
  <c r="BJ23"/>
  <c r="BI23" s="1"/>
  <c r="BI88" i="25"/>
  <c r="BK88"/>
  <c r="T27" i="8"/>
  <c r="S27" s="1"/>
  <c r="AO27"/>
  <c r="AN27" s="1"/>
  <c r="BJ27"/>
  <c r="BI27" s="1"/>
  <c r="BU88" i="25"/>
  <c r="BW88"/>
  <c r="T31" i="8"/>
  <c r="S31" s="1"/>
  <c r="AO31"/>
  <c r="AN31" s="1"/>
  <c r="BJ31"/>
  <c r="BI31" s="1"/>
  <c r="CG88" i="25"/>
  <c r="CI88"/>
  <c r="T35" i="8"/>
  <c r="S35" s="1"/>
  <c r="AO35"/>
  <c r="AN35" s="1"/>
  <c r="BJ35"/>
  <c r="BI35" s="1"/>
  <c r="CS88" i="25"/>
  <c r="CU88"/>
  <c r="T39" i="8"/>
  <c r="S39" s="1"/>
  <c r="AO39"/>
  <c r="AN39" s="1"/>
  <c r="BJ39"/>
  <c r="BI39" s="1"/>
  <c r="DE88" i="25"/>
  <c r="DG88"/>
  <c r="T43" i="8"/>
  <c r="S43" s="1"/>
  <c r="AO43"/>
  <c r="AN43" s="1"/>
  <c r="BJ43"/>
  <c r="BI43" s="1"/>
  <c r="A89" i="25"/>
  <c r="C89"/>
  <c r="M89"/>
  <c r="O89"/>
  <c r="Y89"/>
  <c r="AA89"/>
  <c r="AK89"/>
  <c r="AM89"/>
  <c r="AW89"/>
  <c r="AY89"/>
  <c r="BI89"/>
  <c r="BK89"/>
  <c r="BU89"/>
  <c r="BW89"/>
  <c r="CG89"/>
  <c r="CI89"/>
  <c r="CS89"/>
  <c r="CU89"/>
  <c r="DE89"/>
  <c r="DG89"/>
  <c r="A90"/>
  <c r="C90"/>
  <c r="T7" i="10"/>
  <c r="S7" s="1"/>
  <c r="AO7"/>
  <c r="AN7" s="1"/>
  <c r="M90" i="25"/>
  <c r="O90"/>
  <c r="T11" i="10"/>
  <c r="S11" s="1"/>
  <c r="AO11"/>
  <c r="AN11" s="1"/>
  <c r="BJ11"/>
  <c r="BI11" s="1"/>
  <c r="Y90" i="25"/>
  <c r="AA90"/>
  <c r="T15" i="10"/>
  <c r="S15" s="1"/>
  <c r="AO15"/>
  <c r="AN15" s="1"/>
  <c r="AK90" i="25"/>
  <c r="AM90"/>
  <c r="T19" i="10"/>
  <c r="S19" s="1"/>
  <c r="AO19"/>
  <c r="AN19" s="1"/>
  <c r="BJ19"/>
  <c r="BI19" s="1"/>
  <c r="AW90" i="25"/>
  <c r="AY90"/>
  <c r="T23" i="10"/>
  <c r="S23" s="1"/>
  <c r="AO23"/>
  <c r="AN23" s="1"/>
  <c r="BJ23"/>
  <c r="BI23" s="1"/>
  <c r="BI90" i="25"/>
  <c r="BK90"/>
  <c r="T27" i="10"/>
  <c r="S27" s="1"/>
  <c r="AO27"/>
  <c r="AN27" s="1"/>
  <c r="BJ27"/>
  <c r="BI27" s="1"/>
  <c r="BU90" i="25"/>
  <c r="BW90"/>
  <c r="T31" i="10"/>
  <c r="S31" s="1"/>
  <c r="AO31"/>
  <c r="AN31" s="1"/>
  <c r="BJ31"/>
  <c r="BI31" s="1"/>
  <c r="CG90" i="25"/>
  <c r="CI90"/>
  <c r="T35" i="10"/>
  <c r="S35" s="1"/>
  <c r="AO35"/>
  <c r="AN35" s="1"/>
  <c r="BJ35"/>
  <c r="BI35" s="1"/>
  <c r="CS90" i="25"/>
  <c r="CU90"/>
  <c r="T39" i="10"/>
  <c r="S39" s="1"/>
  <c r="AO39"/>
  <c r="AN39" s="1"/>
  <c r="BJ39"/>
  <c r="BI39" s="1"/>
  <c r="DE90" i="25"/>
  <c r="DG90"/>
  <c r="T43" i="10"/>
  <c r="S43" s="1"/>
  <c r="AO43"/>
  <c r="AN43" s="1"/>
  <c r="BJ43"/>
  <c r="BI43" s="1"/>
  <c r="A92" i="25"/>
  <c r="C92"/>
  <c r="M92"/>
  <c r="O92"/>
  <c r="Y92"/>
  <c r="AA92"/>
  <c r="AK92"/>
  <c r="AM92"/>
  <c r="AW92"/>
  <c r="AY92"/>
  <c r="BI92"/>
  <c r="BK92"/>
  <c r="BU92"/>
  <c r="BW92"/>
  <c r="CG92"/>
  <c r="CI92"/>
  <c r="CS92"/>
  <c r="CU92"/>
  <c r="DE92"/>
  <c r="DG92"/>
  <c r="A95"/>
  <c r="C95"/>
  <c r="T7" i="12"/>
  <c r="S7" s="1"/>
  <c r="AO7"/>
  <c r="AN7" s="1"/>
  <c r="BJ7"/>
  <c r="BI7" s="1"/>
  <c r="M95" i="25"/>
  <c r="O95"/>
  <c r="T11" i="12"/>
  <c r="S11" s="1"/>
  <c r="AO11"/>
  <c r="AN11" s="1"/>
  <c r="BJ11"/>
  <c r="BI11" s="1"/>
  <c r="Y95" i="25"/>
  <c r="AA95"/>
  <c r="T15" i="12"/>
  <c r="S15" s="1"/>
  <c r="AO15"/>
  <c r="AN15" s="1"/>
  <c r="BJ15"/>
  <c r="BI15" s="1"/>
  <c r="AK95" i="25"/>
  <c r="AM95"/>
  <c r="T19" i="12"/>
  <c r="S19" s="1"/>
  <c r="AO19"/>
  <c r="AN19" s="1"/>
  <c r="BJ19"/>
  <c r="BI19" s="1"/>
  <c r="AW95" i="25"/>
  <c r="AY95"/>
  <c r="T23" i="12"/>
  <c r="S23" s="1"/>
  <c r="AO23"/>
  <c r="AN23" s="1"/>
  <c r="BJ23"/>
  <c r="BI23" s="1"/>
  <c r="BI95" i="25"/>
  <c r="BK95"/>
  <c r="T27" i="12"/>
  <c r="S27" s="1"/>
  <c r="AO27"/>
  <c r="AN27" s="1"/>
  <c r="BJ27"/>
  <c r="BI27" s="1"/>
  <c r="BU95" i="25"/>
  <c r="BW95"/>
  <c r="T31" i="12"/>
  <c r="S31" s="1"/>
  <c r="AO31"/>
  <c r="AN31" s="1"/>
  <c r="BJ31"/>
  <c r="BI31" s="1"/>
  <c r="CG95" i="25"/>
  <c r="CI95"/>
  <c r="T35" i="12"/>
  <c r="S35" s="1"/>
  <c r="AO35"/>
  <c r="AN35" s="1"/>
  <c r="BJ35"/>
  <c r="BI35" s="1"/>
  <c r="CS95" i="25"/>
  <c r="CU95"/>
  <c r="T39" i="12"/>
  <c r="S39" s="1"/>
  <c r="AO39"/>
  <c r="AN39" s="1"/>
  <c r="BJ39"/>
  <c r="BI39" s="1"/>
  <c r="DE95" i="25"/>
  <c r="DG95"/>
  <c r="T43" i="12"/>
  <c r="S43" s="1"/>
  <c r="AO43"/>
  <c r="AN43" s="1"/>
  <c r="BJ43"/>
  <c r="BI43" s="1"/>
  <c r="A98" i="25"/>
  <c r="C98"/>
  <c r="P7" i="13"/>
  <c r="O7" s="1"/>
  <c r="AG7"/>
  <c r="AF7" s="1"/>
  <c r="AX7"/>
  <c r="AW7" s="1"/>
  <c r="M98" i="25"/>
  <c r="O98"/>
  <c r="P11" i="13"/>
  <c r="O11" s="1"/>
  <c r="AG11"/>
  <c r="AF11" s="1"/>
  <c r="AX11"/>
  <c r="AW11" s="1"/>
  <c r="Y98" i="25"/>
  <c r="AA98"/>
  <c r="P15" i="13"/>
  <c r="O15" s="1"/>
  <c r="AG15"/>
  <c r="AF15" s="1"/>
  <c r="AX15"/>
  <c r="AW15" s="1"/>
  <c r="AK98" i="25"/>
  <c r="AM98"/>
  <c r="P19" i="13"/>
  <c r="O19" s="1"/>
  <c r="AG19"/>
  <c r="AF19" s="1"/>
  <c r="AX19"/>
  <c r="AW19" s="1"/>
  <c r="AW98" i="25"/>
  <c r="AY98"/>
  <c r="P23" i="13"/>
  <c r="O23" s="1"/>
  <c r="AG23"/>
  <c r="AF23" s="1"/>
  <c r="AX23"/>
  <c r="AW23" s="1"/>
  <c r="BI98" i="25"/>
  <c r="BK98"/>
  <c r="P27" i="13"/>
  <c r="O27" s="1"/>
  <c r="AG27"/>
  <c r="AF27" s="1"/>
  <c r="AX27"/>
  <c r="AW27" s="1"/>
  <c r="BU98" i="25"/>
  <c r="BW98"/>
  <c r="P31" i="13"/>
  <c r="O31" s="1"/>
  <c r="AG31"/>
  <c r="AF31" s="1"/>
  <c r="AX31"/>
  <c r="AW31" s="1"/>
  <c r="CG98" i="25"/>
  <c r="CI98"/>
  <c r="P35" i="13"/>
  <c r="O35" s="1"/>
  <c r="AG35"/>
  <c r="AF35" s="1"/>
  <c r="AX35"/>
  <c r="AW35" s="1"/>
  <c r="CS98" i="25"/>
  <c r="CU98"/>
  <c r="P39" i="13"/>
  <c r="O39" s="1"/>
  <c r="AG39"/>
  <c r="AF39" s="1"/>
  <c r="AX39"/>
  <c r="AW39" s="1"/>
  <c r="DE98" i="25"/>
  <c r="DG98"/>
  <c r="P43" i="13"/>
  <c r="O43" s="1"/>
  <c r="AG43"/>
  <c r="AF43" s="1"/>
  <c r="AX43"/>
  <c r="AW43" s="1"/>
  <c r="A102" i="25"/>
  <c r="C102"/>
  <c r="M102"/>
  <c r="O102"/>
  <c r="Y102"/>
  <c r="AA102"/>
  <c r="AK102"/>
  <c r="AM102"/>
  <c r="AW102"/>
  <c r="AY102"/>
  <c r="BI102"/>
  <c r="BK102"/>
  <c r="BU102"/>
  <c r="BW102"/>
  <c r="CG102"/>
  <c r="CI102"/>
  <c r="CS102"/>
  <c r="CU102"/>
  <c r="DE102"/>
  <c r="DG102"/>
  <c r="B107"/>
  <c r="CE8" i="3"/>
  <c r="CD8" s="1"/>
  <c r="CI14" i="14" s="1"/>
  <c r="CH14" s="1"/>
  <c r="CE8" i="4"/>
  <c r="CD8" s="1"/>
  <c r="CE8" i="5"/>
  <c r="CD8" s="1"/>
  <c r="CL14" i="14" s="1"/>
  <c r="CL60" s="1"/>
  <c r="CE8" i="6"/>
  <c r="CD8" s="1"/>
  <c r="CI8" i="7"/>
  <c r="CH8" s="1"/>
  <c r="CE8" i="12"/>
  <c r="CD8" s="1"/>
  <c r="BO8" i="13"/>
  <c r="BN8" s="1"/>
  <c r="N107" i="25"/>
  <c r="CE12" i="3"/>
  <c r="CD12" s="1"/>
  <c r="CI18" i="14" s="1"/>
  <c r="CH18" s="1"/>
  <c r="CE12" i="4"/>
  <c r="CD12" s="1"/>
  <c r="CE12" i="5"/>
  <c r="CD12" s="1"/>
  <c r="CL18" i="14" s="1"/>
  <c r="CL64" s="1"/>
  <c r="CE12" i="6"/>
  <c r="CD12" s="1"/>
  <c r="CM18" i="14" s="1"/>
  <c r="CM64" s="1"/>
  <c r="W133" i="25" s="1"/>
  <c r="CI12" i="7"/>
  <c r="CH12" s="1"/>
  <c r="CE12" i="12"/>
  <c r="CD12" s="1"/>
  <c r="BO12" i="13"/>
  <c r="BN12" s="1"/>
  <c r="Z107" i="25"/>
  <c r="CE16" i="3"/>
  <c r="CD16" s="1"/>
  <c r="CI22" i="14" s="1"/>
  <c r="CH22" s="1"/>
  <c r="CE16" i="4"/>
  <c r="CD16" s="1"/>
  <c r="CE16" i="5"/>
  <c r="CD16" s="1"/>
  <c r="CL22" i="14" s="1"/>
  <c r="CL68" s="1"/>
  <c r="CE16" i="6"/>
  <c r="CD16" s="1"/>
  <c r="CM22" i="14" s="1"/>
  <c r="CM68" s="1"/>
  <c r="AI122" i="20" s="1"/>
  <c r="CI16" i="7"/>
  <c r="CH16" s="1"/>
  <c r="CE16" i="12"/>
  <c r="CD16" s="1"/>
  <c r="BO16" i="13"/>
  <c r="BN16" s="1"/>
  <c r="AL107" i="25"/>
  <c r="CE20" i="3"/>
  <c r="CD20" s="1"/>
  <c r="CI26" i="14" s="1"/>
  <c r="CH26" s="1"/>
  <c r="CH72" s="1"/>
  <c r="AU115" i="24" s="1"/>
  <c r="CE20" i="4"/>
  <c r="CD20" s="1"/>
  <c r="CE20" i="5"/>
  <c r="CD20" s="1"/>
  <c r="CL26" i="14" s="1"/>
  <c r="CL72" s="1"/>
  <c r="CE20" i="6"/>
  <c r="CD20" s="1"/>
  <c r="CM26" i="14" s="1"/>
  <c r="CM72" s="1"/>
  <c r="AU133" i="25" s="1"/>
  <c r="CI20" i="7"/>
  <c r="CH20" s="1"/>
  <c r="CE20" i="12"/>
  <c r="CD20" s="1"/>
  <c r="CY26" i="14" s="1"/>
  <c r="CX26" s="1"/>
  <c r="BO20" i="13"/>
  <c r="BN20" s="1"/>
  <c r="AX107" i="25"/>
  <c r="CE24" i="3"/>
  <c r="CD24" s="1"/>
  <c r="CI30" i="14" s="1"/>
  <c r="CH30" s="1"/>
  <c r="CE24" i="4"/>
  <c r="CD24" s="1"/>
  <c r="CE24" i="5"/>
  <c r="CD24" s="1"/>
  <c r="CL30" i="14" s="1"/>
  <c r="CL76" s="1"/>
  <c r="CE24" i="6"/>
  <c r="CD24" s="1"/>
  <c r="CM30" i="14" s="1"/>
  <c r="CM76" s="1"/>
  <c r="BG122" i="24" s="1"/>
  <c r="CI24" i="7"/>
  <c r="CH24" s="1"/>
  <c r="CE24" i="12"/>
  <c r="CD24" s="1"/>
  <c r="CY30" i="14" s="1"/>
  <c r="CX30" s="1"/>
  <c r="CX76" s="1"/>
  <c r="BG137" i="24" s="1"/>
  <c r="BO24" i="13"/>
  <c r="BN24" s="1"/>
  <c r="BJ107" i="25"/>
  <c r="CE28" i="3"/>
  <c r="CD28" s="1"/>
  <c r="CI34" i="14" s="1"/>
  <c r="CH34" s="1"/>
  <c r="CE28" i="4"/>
  <c r="CD28" s="1"/>
  <c r="CE28" i="5"/>
  <c r="CD28" s="1"/>
  <c r="CE28" i="6"/>
  <c r="CD28" s="1"/>
  <c r="CM34" i="14" s="1"/>
  <c r="CM80" s="1"/>
  <c r="CI28" i="7"/>
  <c r="CH28" s="1"/>
  <c r="CE28" i="12"/>
  <c r="CD28" s="1"/>
  <c r="CY34" i="14" s="1"/>
  <c r="CX34" s="1"/>
  <c r="CX80" s="1"/>
  <c r="AH73" i="15" s="1"/>
  <c r="BO28" i="13"/>
  <c r="BN28" s="1"/>
  <c r="CE32" i="3"/>
  <c r="CD32" s="1"/>
  <c r="CI38" i="14" s="1"/>
  <c r="CH38" s="1"/>
  <c r="CH84" s="1"/>
  <c r="CE126" i="25" s="1"/>
  <c r="CE32" i="4"/>
  <c r="CD32" s="1"/>
  <c r="CK38" i="14" s="1"/>
  <c r="CK84" s="1"/>
  <c r="CE131" i="25" s="1"/>
  <c r="CE32" i="5"/>
  <c r="CD32" s="1"/>
  <c r="CL38" i="14" s="1"/>
  <c r="CL84" s="1"/>
  <c r="CE121" i="24" s="1"/>
  <c r="CE32" i="6"/>
  <c r="CD32" s="1"/>
  <c r="CM38" i="14" s="1"/>
  <c r="CM84" s="1"/>
  <c r="CI32" i="7"/>
  <c r="CH32" s="1"/>
  <c r="CE32" i="12"/>
  <c r="CD32" s="1"/>
  <c r="BO32" i="13"/>
  <c r="BN32" s="1"/>
  <c r="CH107" i="25"/>
  <c r="CE36" i="3"/>
  <c r="CD36" s="1"/>
  <c r="CI42" i="14" s="1"/>
  <c r="CH42" s="1"/>
  <c r="CE36" i="4"/>
  <c r="CD36" s="1"/>
  <c r="CE36" i="5"/>
  <c r="CD36" s="1"/>
  <c r="CL42" i="14" s="1"/>
  <c r="CL88" s="1"/>
  <c r="CQ132" i="25" s="1"/>
  <c r="CE36" i="6"/>
  <c r="CD36" s="1"/>
  <c r="CI36" i="7"/>
  <c r="CH36" s="1"/>
  <c r="CE36" i="12"/>
  <c r="CD36" s="1"/>
  <c r="BO36" i="13"/>
  <c r="BN36" s="1"/>
  <c r="CT107" i="25"/>
  <c r="CE40" i="3"/>
  <c r="CD40" s="1"/>
  <c r="CI46" i="14" s="1"/>
  <c r="CH46" s="1"/>
  <c r="CE40" i="4"/>
  <c r="CD40" s="1"/>
  <c r="CK46" i="14" s="1"/>
  <c r="CK92" s="1"/>
  <c r="CE40" i="5"/>
  <c r="CD40" s="1"/>
  <c r="CL46" i="14" s="1"/>
  <c r="CL92" s="1"/>
  <c r="CE40" i="6"/>
  <c r="CD40" s="1"/>
  <c r="CM46" i="14" s="1"/>
  <c r="CM92" s="1"/>
  <c r="CI40" i="7"/>
  <c r="CH40" s="1"/>
  <c r="CE40" i="12"/>
  <c r="CD40" s="1"/>
  <c r="BO40" i="13"/>
  <c r="BN40" s="1"/>
  <c r="DF107" i="25"/>
  <c r="CE44" i="3"/>
  <c r="CD44" s="1"/>
  <c r="CI50" i="14" s="1"/>
  <c r="CH50" s="1"/>
  <c r="CE44" i="4"/>
  <c r="CD44" s="1"/>
  <c r="CE44" i="5"/>
  <c r="CD44" s="1"/>
  <c r="CE44" i="6"/>
  <c r="CD44" s="1"/>
  <c r="CM50" i="14" s="1"/>
  <c r="CM96" s="1"/>
  <c r="CI44" i="7"/>
  <c r="CH44" s="1"/>
  <c r="CE44" i="12"/>
  <c r="CD44" s="1"/>
  <c r="BO44" i="13"/>
  <c r="BN44" s="1"/>
  <c r="B108" i="25"/>
  <c r="N108"/>
  <c r="Z108"/>
  <c r="AL108"/>
  <c r="AX108"/>
  <c r="BJ108"/>
  <c r="CH108"/>
  <c r="CT108"/>
  <c r="DF108"/>
  <c r="A126"/>
  <c r="C126"/>
  <c r="T8" i="3"/>
  <c r="S8" s="1"/>
  <c r="AO8"/>
  <c r="AN8" s="1"/>
  <c r="BJ8"/>
  <c r="BI8" s="1"/>
  <c r="M126" i="25"/>
  <c r="O126"/>
  <c r="T12" i="3"/>
  <c r="S12" s="1"/>
  <c r="AO12"/>
  <c r="AN12" s="1"/>
  <c r="BJ12"/>
  <c r="BI12" s="1"/>
  <c r="Y126" i="25"/>
  <c r="AA126"/>
  <c r="T16" i="3"/>
  <c r="S16" s="1"/>
  <c r="AO16"/>
  <c r="AN16" s="1"/>
  <c r="BJ16"/>
  <c r="BI16" s="1"/>
  <c r="AK126" i="25"/>
  <c r="AM126"/>
  <c r="T20" i="3"/>
  <c r="S20" s="1"/>
  <c r="AO20"/>
  <c r="AN20" s="1"/>
  <c r="BJ20"/>
  <c r="BI20" s="1"/>
  <c r="AW126" i="25"/>
  <c r="AY126"/>
  <c r="T24" i="3"/>
  <c r="S24" s="1"/>
  <c r="AO24"/>
  <c r="AN24" s="1"/>
  <c r="BJ24"/>
  <c r="BI24" s="1"/>
  <c r="BI126" i="25"/>
  <c r="BK126"/>
  <c r="T28" i="3"/>
  <c r="S28" s="1"/>
  <c r="AO28"/>
  <c r="AN28" s="1"/>
  <c r="BJ28"/>
  <c r="BI28" s="1"/>
  <c r="BU126" i="25"/>
  <c r="BW126"/>
  <c r="T32" i="3"/>
  <c r="S32" s="1"/>
  <c r="AO32"/>
  <c r="AN32" s="1"/>
  <c r="BJ32"/>
  <c r="BI32" s="1"/>
  <c r="CG126" i="25"/>
  <c r="CI126"/>
  <c r="T36" i="3"/>
  <c r="S36" s="1"/>
  <c r="AO36"/>
  <c r="AN36" s="1"/>
  <c r="BJ36"/>
  <c r="BI36" s="1"/>
  <c r="CS126" i="25"/>
  <c r="CU126"/>
  <c r="T40" i="3"/>
  <c r="S40" s="1"/>
  <c r="AO40"/>
  <c r="AN40" s="1"/>
  <c r="BJ40"/>
  <c r="BI40" s="1"/>
  <c r="DE126" i="25"/>
  <c r="DG126"/>
  <c r="T44" i="3"/>
  <c r="S44" s="1"/>
  <c r="AO44"/>
  <c r="AN44" s="1"/>
  <c r="BJ44"/>
  <c r="BI44" s="1"/>
  <c r="A131" i="25"/>
  <c r="C131"/>
  <c r="T8" i="4"/>
  <c r="S8" s="1"/>
  <c r="AO8"/>
  <c r="AN8" s="1"/>
  <c r="BJ8"/>
  <c r="BI8" s="1"/>
  <c r="M131" i="25"/>
  <c r="O131"/>
  <c r="T12" i="4"/>
  <c r="S12" s="1"/>
  <c r="AO12"/>
  <c r="AN12" s="1"/>
  <c r="BJ12"/>
  <c r="BI12" s="1"/>
  <c r="Y131" i="25"/>
  <c r="AA131"/>
  <c r="T16" i="4"/>
  <c r="S16" s="1"/>
  <c r="AO16"/>
  <c r="AN16" s="1"/>
  <c r="BJ16"/>
  <c r="BI16" s="1"/>
  <c r="AK131" i="25"/>
  <c r="AM131"/>
  <c r="T20" i="4"/>
  <c r="S20" s="1"/>
  <c r="AO20"/>
  <c r="AN20" s="1"/>
  <c r="BJ20"/>
  <c r="BI20" s="1"/>
  <c r="AW131" i="25"/>
  <c r="AY131"/>
  <c r="T24" i="4"/>
  <c r="S24" s="1"/>
  <c r="AO24"/>
  <c r="AN24" s="1"/>
  <c r="BJ24"/>
  <c r="BI24" s="1"/>
  <c r="BI131" i="25"/>
  <c r="BK131"/>
  <c r="T28" i="4"/>
  <c r="S28" s="1"/>
  <c r="AO28"/>
  <c r="AN28" s="1"/>
  <c r="BJ28"/>
  <c r="BI28" s="1"/>
  <c r="BU131" i="25"/>
  <c r="BW131"/>
  <c r="T32" i="4"/>
  <c r="S32" s="1"/>
  <c r="AO32"/>
  <c r="AN32" s="1"/>
  <c r="BJ32"/>
  <c r="BI32" s="1"/>
  <c r="CG131" i="25"/>
  <c r="CI131"/>
  <c r="T36" i="4"/>
  <c r="S36" s="1"/>
  <c r="AO36"/>
  <c r="AN36" s="1"/>
  <c r="BJ36"/>
  <c r="BI36" s="1"/>
  <c r="CS131" i="25"/>
  <c r="CU131"/>
  <c r="T40" i="4"/>
  <c r="S40" s="1"/>
  <c r="H46" i="14" s="1"/>
  <c r="H92" s="1"/>
  <c r="AO40" i="4"/>
  <c r="AN40" s="1"/>
  <c r="BJ40"/>
  <c r="BI40" s="1"/>
  <c r="DE131" i="25"/>
  <c r="DG131"/>
  <c r="T44" i="4"/>
  <c r="S44" s="1"/>
  <c r="AO44"/>
  <c r="AN44" s="1"/>
  <c r="BJ44"/>
  <c r="BI44" s="1"/>
  <c r="A132" i="25"/>
  <c r="C132"/>
  <c r="T8" i="5"/>
  <c r="S8" s="1"/>
  <c r="AO8"/>
  <c r="AN8" s="1"/>
  <c r="BJ8"/>
  <c r="BI8" s="1"/>
  <c r="M132" i="25"/>
  <c r="O132"/>
  <c r="T12" i="5"/>
  <c r="S12" s="1"/>
  <c r="AO12"/>
  <c r="AN12" s="1"/>
  <c r="BJ12"/>
  <c r="BI12" s="1"/>
  <c r="Y132" i="25"/>
  <c r="AA132"/>
  <c r="T16" i="5"/>
  <c r="S16" s="1"/>
  <c r="AO16"/>
  <c r="AN16" s="1"/>
  <c r="BJ16"/>
  <c r="BI16" s="1"/>
  <c r="AK132" i="25"/>
  <c r="AM132"/>
  <c r="T20" i="5"/>
  <c r="S20" s="1"/>
  <c r="AO20"/>
  <c r="AN20" s="1"/>
  <c r="BJ20"/>
  <c r="BI20" s="1"/>
  <c r="AW132" i="25"/>
  <c r="AY132"/>
  <c r="T24" i="5"/>
  <c r="S24" s="1"/>
  <c r="AO24"/>
  <c r="AN24" s="1"/>
  <c r="BJ24"/>
  <c r="BI24" s="1"/>
  <c r="BI132" i="25"/>
  <c r="BK132"/>
  <c r="T28" i="5"/>
  <c r="S28" s="1"/>
  <c r="AO28"/>
  <c r="AN28" s="1"/>
  <c r="BJ28"/>
  <c r="BI28" s="1"/>
  <c r="BU132" i="25"/>
  <c r="BW132"/>
  <c r="T32" i="5"/>
  <c r="S32" s="1"/>
  <c r="AO32"/>
  <c r="AN32" s="1"/>
  <c r="BJ32"/>
  <c r="BI32" s="1"/>
  <c r="CG132" i="25"/>
  <c r="CI132"/>
  <c r="T36" i="5"/>
  <c r="S36" s="1"/>
  <c r="AO36"/>
  <c r="AN36" s="1"/>
  <c r="BJ36"/>
  <c r="BI36" s="1"/>
  <c r="CS132" i="25"/>
  <c r="CU132"/>
  <c r="T40" i="5"/>
  <c r="S40" s="1"/>
  <c r="AO40"/>
  <c r="AN40" s="1"/>
  <c r="BJ40"/>
  <c r="BI40" s="1"/>
  <c r="DE132" i="25"/>
  <c r="DG132"/>
  <c r="T44" i="5"/>
  <c r="S44" s="1"/>
  <c r="AO44"/>
  <c r="AN44" s="1"/>
  <c r="BJ44"/>
  <c r="BI44" s="1"/>
  <c r="A133" i="25"/>
  <c r="C133"/>
  <c r="T8" i="6"/>
  <c r="S8" s="1"/>
  <c r="AN8"/>
  <c r="BJ8"/>
  <c r="BI8" s="1"/>
  <c r="M133" i="25"/>
  <c r="O133"/>
  <c r="T12" i="6"/>
  <c r="S12" s="1"/>
  <c r="AN12"/>
  <c r="BJ12"/>
  <c r="BI12" s="1"/>
  <c r="Y133" i="25"/>
  <c r="AA133"/>
  <c r="T16" i="6"/>
  <c r="S16" s="1"/>
  <c r="AN16"/>
  <c r="BJ16"/>
  <c r="BI16" s="1"/>
  <c r="AK133" i="25"/>
  <c r="AM133"/>
  <c r="T20" i="6"/>
  <c r="S20" s="1"/>
  <c r="AN20"/>
  <c r="BJ20"/>
  <c r="BI20" s="1"/>
  <c r="AW133" i="25"/>
  <c r="AY133"/>
  <c r="T24" i="6"/>
  <c r="S24" s="1"/>
  <c r="AN24"/>
  <c r="BJ24"/>
  <c r="BI24" s="1"/>
  <c r="BI133" i="25"/>
  <c r="BK133"/>
  <c r="T28" i="6"/>
  <c r="S28" s="1"/>
  <c r="AN28"/>
  <c r="BJ28"/>
  <c r="BI28" s="1"/>
  <c r="BU133" i="25"/>
  <c r="BW133"/>
  <c r="T32" i="6"/>
  <c r="S32" s="1"/>
  <c r="AN32"/>
  <c r="BJ32"/>
  <c r="BI32" s="1"/>
  <c r="CG133" i="25"/>
  <c r="CI133"/>
  <c r="T36" i="6"/>
  <c r="S36" s="1"/>
  <c r="AN36"/>
  <c r="BJ36"/>
  <c r="BI36" s="1"/>
  <c r="CS133" i="25"/>
  <c r="CU133"/>
  <c r="T40" i="6"/>
  <c r="S40" s="1"/>
  <c r="AN40"/>
  <c r="BJ40"/>
  <c r="BI40" s="1"/>
  <c r="DE133" i="25"/>
  <c r="DG133"/>
  <c r="T44" i="6"/>
  <c r="S44" s="1"/>
  <c r="AN44"/>
  <c r="BJ44"/>
  <c r="BI44" s="1"/>
  <c r="A134" i="25"/>
  <c r="C134"/>
  <c r="T8" i="7"/>
  <c r="S8" s="1"/>
  <c r="AO8"/>
  <c r="AN8" s="1"/>
  <c r="BJ8"/>
  <c r="BI8" s="1"/>
  <c r="M134" i="25"/>
  <c r="O134"/>
  <c r="T12" i="7"/>
  <c r="S12" s="1"/>
  <c r="AO12"/>
  <c r="AN12" s="1"/>
  <c r="BJ12"/>
  <c r="BI12" s="1"/>
  <c r="Y134" i="25"/>
  <c r="AA134"/>
  <c r="T16" i="7"/>
  <c r="S16" s="1"/>
  <c r="AO16"/>
  <c r="AN16" s="1"/>
  <c r="AK134" i="25"/>
  <c r="AM134"/>
  <c r="T20" i="7"/>
  <c r="S20" s="1"/>
  <c r="AO20"/>
  <c r="AN20" s="1"/>
  <c r="BJ20"/>
  <c r="BI20" s="1"/>
  <c r="AW134" i="25"/>
  <c r="AY134"/>
  <c r="T24" i="7"/>
  <c r="S24" s="1"/>
  <c r="AO24"/>
  <c r="AN24" s="1"/>
  <c r="BI134" i="25"/>
  <c r="BK134"/>
  <c r="T28" i="7"/>
  <c r="S28" s="1"/>
  <c r="AO28"/>
  <c r="AN28" s="1"/>
  <c r="BJ28"/>
  <c r="BI28" s="1"/>
  <c r="BU134" i="25"/>
  <c r="BW134"/>
  <c r="T32" i="7"/>
  <c r="S32" s="1"/>
  <c r="AO32"/>
  <c r="AN32" s="1"/>
  <c r="BJ32"/>
  <c r="BI32" s="1"/>
  <c r="CG134" i="25"/>
  <c r="CI134"/>
  <c r="T36" i="7"/>
  <c r="S36" s="1"/>
  <c r="AO36"/>
  <c r="AN36" s="1"/>
  <c r="BJ36"/>
  <c r="BI36" s="1"/>
  <c r="CS134" i="25"/>
  <c r="CU134"/>
  <c r="T40" i="7"/>
  <c r="S40" s="1"/>
  <c r="AO40"/>
  <c r="AN40" s="1"/>
  <c r="BJ40"/>
  <c r="BI40" s="1"/>
  <c r="DE134" i="25"/>
  <c r="DG134"/>
  <c r="T44" i="7"/>
  <c r="S44" s="1"/>
  <c r="AO44"/>
  <c r="AN44" s="1"/>
  <c r="BJ44"/>
  <c r="BI44" s="1"/>
  <c r="A136" i="25"/>
  <c r="C136"/>
  <c r="M136"/>
  <c r="O136"/>
  <c r="Y136"/>
  <c r="AA136"/>
  <c r="AK136"/>
  <c r="AM136"/>
  <c r="AW136"/>
  <c r="AY136"/>
  <c r="BI136"/>
  <c r="BK136"/>
  <c r="BU136"/>
  <c r="BW136"/>
  <c r="CG136"/>
  <c r="CI136"/>
  <c r="CS136"/>
  <c r="CU136"/>
  <c r="DE136"/>
  <c r="DG136"/>
  <c r="A141"/>
  <c r="C141"/>
  <c r="T8" i="8"/>
  <c r="S8" s="1"/>
  <c r="AO8"/>
  <c r="AN8" s="1"/>
  <c r="M141" i="25"/>
  <c r="O141"/>
  <c r="T12" i="8"/>
  <c r="S12" s="1"/>
  <c r="AO12"/>
  <c r="AN12" s="1"/>
  <c r="BJ12"/>
  <c r="BI12" s="1"/>
  <c r="Y141" i="25"/>
  <c r="AA141"/>
  <c r="T16" i="8"/>
  <c r="S16" s="1"/>
  <c r="AO16"/>
  <c r="AN16" s="1"/>
  <c r="BJ16"/>
  <c r="BI16" s="1"/>
  <c r="BV22" i="14" s="1"/>
  <c r="AK141" i="25"/>
  <c r="AM141"/>
  <c r="T20" i="8"/>
  <c r="S20" s="1"/>
  <c r="AO20"/>
  <c r="AN20" s="1"/>
  <c r="BJ20"/>
  <c r="BI20" s="1"/>
  <c r="BV26" i="14" s="1"/>
  <c r="AW141" i="25"/>
  <c r="AY141"/>
  <c r="T24" i="8"/>
  <c r="S24" s="1"/>
  <c r="AO24"/>
  <c r="AN24" s="1"/>
  <c r="BJ24"/>
  <c r="BI24" s="1"/>
  <c r="BV30" i="14" s="1"/>
  <c r="BI141" i="25"/>
  <c r="BK141"/>
  <c r="T28" i="8"/>
  <c r="S28" s="1"/>
  <c r="AO28"/>
  <c r="AN28" s="1"/>
  <c r="BJ28"/>
  <c r="BI28" s="1"/>
  <c r="BU141" i="25"/>
  <c r="BW141"/>
  <c r="T32" i="8"/>
  <c r="S32" s="1"/>
  <c r="AO32"/>
  <c r="AN32" s="1"/>
  <c r="BJ32"/>
  <c r="BI32" s="1"/>
  <c r="CG141" i="25"/>
  <c r="CI141"/>
  <c r="T36" i="8"/>
  <c r="S36" s="1"/>
  <c r="AO36"/>
  <c r="AN36" s="1"/>
  <c r="BJ36"/>
  <c r="BI36" s="1"/>
  <c r="CS141" i="25"/>
  <c r="CU141"/>
  <c r="T40" i="8"/>
  <c r="S40" s="1"/>
  <c r="AO40"/>
  <c r="AN40" s="1"/>
  <c r="BJ40"/>
  <c r="BI40" s="1"/>
  <c r="DE141" i="25"/>
  <c r="DG141"/>
  <c r="T44" i="8"/>
  <c r="S44" s="1"/>
  <c r="AO44"/>
  <c r="AN44" s="1"/>
  <c r="BJ44"/>
  <c r="BI44" s="1"/>
  <c r="A142" i="25"/>
  <c r="C142"/>
  <c r="M142"/>
  <c r="O142"/>
  <c r="Y142"/>
  <c r="AA142"/>
  <c r="AK142"/>
  <c r="AM142"/>
  <c r="AW142"/>
  <c r="AY142"/>
  <c r="BI142"/>
  <c r="BK142"/>
  <c r="BU142"/>
  <c r="BW142"/>
  <c r="CG142"/>
  <c r="CI142"/>
  <c r="CS142"/>
  <c r="CU142"/>
  <c r="DE142"/>
  <c r="DG142"/>
  <c r="A143"/>
  <c r="C143"/>
  <c r="T8" i="10"/>
  <c r="S8" s="1"/>
  <c r="AO8"/>
  <c r="AN8" s="1"/>
  <c r="BJ8"/>
  <c r="BI8" s="1"/>
  <c r="M143" i="25"/>
  <c r="O143"/>
  <c r="T12" i="10"/>
  <c r="S12" s="1"/>
  <c r="AO12"/>
  <c r="AN12" s="1"/>
  <c r="BJ12"/>
  <c r="BI12" s="1"/>
  <c r="Y143" i="25"/>
  <c r="AA143"/>
  <c r="T16" i="10"/>
  <c r="S16" s="1"/>
  <c r="AO16"/>
  <c r="AN16" s="1"/>
  <c r="AK143" i="25"/>
  <c r="AM143"/>
  <c r="T20" i="10"/>
  <c r="S20" s="1"/>
  <c r="AO20"/>
  <c r="AN20" s="1"/>
  <c r="AW143" i="25"/>
  <c r="AY143"/>
  <c r="T24" i="10"/>
  <c r="S24" s="1"/>
  <c r="AO24"/>
  <c r="AN24" s="1"/>
  <c r="BI143" i="25"/>
  <c r="BK143"/>
  <c r="T28" i="10"/>
  <c r="S28" s="1"/>
  <c r="AO28"/>
  <c r="AN28" s="1"/>
  <c r="BJ28"/>
  <c r="BI28" s="1"/>
  <c r="BU143" i="25"/>
  <c r="BW143"/>
  <c r="T32" i="10"/>
  <c r="S32" s="1"/>
  <c r="AO32"/>
  <c r="AN32" s="1"/>
  <c r="BJ32"/>
  <c r="BI32" s="1"/>
  <c r="CG143" i="25"/>
  <c r="CI143"/>
  <c r="T36" i="10"/>
  <c r="S36" s="1"/>
  <c r="AO36"/>
  <c r="AN36" s="1"/>
  <c r="BJ36"/>
  <c r="BI36" s="1"/>
  <c r="CS143" i="25"/>
  <c r="CU143"/>
  <c r="T40" i="10"/>
  <c r="S40" s="1"/>
  <c r="AO40"/>
  <c r="AN40" s="1"/>
  <c r="BJ40"/>
  <c r="BI40" s="1"/>
  <c r="DE143" i="25"/>
  <c r="DG143"/>
  <c r="T44" i="10"/>
  <c r="S44" s="1"/>
  <c r="AO44"/>
  <c r="AN44" s="1"/>
  <c r="BJ44"/>
  <c r="BI44" s="1"/>
  <c r="A145" i="25"/>
  <c r="C145"/>
  <c r="M145"/>
  <c r="O145"/>
  <c r="Y145"/>
  <c r="AA145"/>
  <c r="AK145"/>
  <c r="AM145"/>
  <c r="AW145"/>
  <c r="AY145"/>
  <c r="BI145"/>
  <c r="BK145"/>
  <c r="BU145"/>
  <c r="BW145"/>
  <c r="CG145"/>
  <c r="CI145"/>
  <c r="CS145"/>
  <c r="CU145"/>
  <c r="DE145"/>
  <c r="DG145"/>
  <c r="A148"/>
  <c r="C148"/>
  <c r="T8" i="12"/>
  <c r="S8" s="1"/>
  <c r="AO8"/>
  <c r="AN8" s="1"/>
  <c r="BJ8"/>
  <c r="BI8" s="1"/>
  <c r="M148" i="25"/>
  <c r="O148"/>
  <c r="T12" i="12"/>
  <c r="S12" s="1"/>
  <c r="AO12"/>
  <c r="AN12" s="1"/>
  <c r="BJ12"/>
  <c r="BI12" s="1"/>
  <c r="Y148" i="25"/>
  <c r="AA148"/>
  <c r="T16" i="12"/>
  <c r="S16" s="1"/>
  <c r="AO16"/>
  <c r="AN16" s="1"/>
  <c r="BJ16"/>
  <c r="BI16" s="1"/>
  <c r="AK148" i="25"/>
  <c r="AM148"/>
  <c r="T20" i="12"/>
  <c r="S20" s="1"/>
  <c r="AO20"/>
  <c r="AN20" s="1"/>
  <c r="BJ20"/>
  <c r="BI20" s="1"/>
  <c r="AW148" i="25"/>
  <c r="AY148"/>
  <c r="T24" i="12"/>
  <c r="S24" s="1"/>
  <c r="AO24"/>
  <c r="AN24" s="1"/>
  <c r="BJ24"/>
  <c r="BI24" s="1"/>
  <c r="BI148" i="25"/>
  <c r="BK148"/>
  <c r="T28" i="12"/>
  <c r="S28" s="1"/>
  <c r="AO28"/>
  <c r="AN28" s="1"/>
  <c r="BJ28"/>
  <c r="BI28" s="1"/>
  <c r="BU148" i="25"/>
  <c r="BW148"/>
  <c r="T32" i="12"/>
  <c r="S32" s="1"/>
  <c r="AO32"/>
  <c r="AN32" s="1"/>
  <c r="BJ32"/>
  <c r="BI32" s="1"/>
  <c r="CG148" i="25"/>
  <c r="CI148"/>
  <c r="T36" i="12"/>
  <c r="S36" s="1"/>
  <c r="AO36"/>
  <c r="AN36" s="1"/>
  <c r="BJ36"/>
  <c r="BI36" s="1"/>
  <c r="CS148" i="25"/>
  <c r="CU148"/>
  <c r="T40" i="12"/>
  <c r="S40" s="1"/>
  <c r="AO40"/>
  <c r="AN40" s="1"/>
  <c r="BJ40"/>
  <c r="BI40" s="1"/>
  <c r="DE148" i="25"/>
  <c r="DG148"/>
  <c r="T44" i="12"/>
  <c r="S44" s="1"/>
  <c r="AO44"/>
  <c r="AN44" s="1"/>
  <c r="BJ44"/>
  <c r="BI44" s="1"/>
  <c r="A151" i="25"/>
  <c r="C151"/>
  <c r="P8" i="13"/>
  <c r="O8" s="1"/>
  <c r="AG8"/>
  <c r="AF8" s="1"/>
  <c r="AX8"/>
  <c r="AW8" s="1"/>
  <c r="M151" i="25"/>
  <c r="O151"/>
  <c r="P12" i="13"/>
  <c r="O12" s="1"/>
  <c r="AG12"/>
  <c r="AF12" s="1"/>
  <c r="AX12"/>
  <c r="AW12" s="1"/>
  <c r="Y151" i="25"/>
  <c r="AA151"/>
  <c r="P16" i="13"/>
  <c r="O16" s="1"/>
  <c r="AG16"/>
  <c r="AF16" s="1"/>
  <c r="AX16"/>
  <c r="AW16" s="1"/>
  <c r="AK151" i="25"/>
  <c r="AM151"/>
  <c r="P20" i="13"/>
  <c r="O20" s="1"/>
  <c r="AG20"/>
  <c r="AF20" s="1"/>
  <c r="AX20"/>
  <c r="AW20" s="1"/>
  <c r="AW151" i="25"/>
  <c r="AY151"/>
  <c r="P24" i="13"/>
  <c r="O24" s="1"/>
  <c r="AG24"/>
  <c r="AF24" s="1"/>
  <c r="AX24"/>
  <c r="AW24" s="1"/>
  <c r="BI151" i="25"/>
  <c r="BK151"/>
  <c r="P28" i="13"/>
  <c r="O28" s="1"/>
  <c r="AG28"/>
  <c r="AF28" s="1"/>
  <c r="AX28"/>
  <c r="AW28" s="1"/>
  <c r="BW151" i="25"/>
  <c r="P32" i="13"/>
  <c r="O32" s="1"/>
  <c r="AG32"/>
  <c r="AF32" s="1"/>
  <c r="AX32"/>
  <c r="AW32" s="1"/>
  <c r="CG151" i="25"/>
  <c r="CI151"/>
  <c r="P36" i="13"/>
  <c r="O36" s="1"/>
  <c r="AG36"/>
  <c r="AF36" s="1"/>
  <c r="AX36"/>
  <c r="AW36" s="1"/>
  <c r="CS151" i="25"/>
  <c r="CU151"/>
  <c r="P40" i="13"/>
  <c r="O40" s="1"/>
  <c r="AG40"/>
  <c r="AF40" s="1"/>
  <c r="AX40"/>
  <c r="AW40" s="1"/>
  <c r="DE151" i="25"/>
  <c r="DG151"/>
  <c r="P44" i="13"/>
  <c r="O44" s="1"/>
  <c r="AG44"/>
  <c r="AF44" s="1"/>
  <c r="AX44"/>
  <c r="AW44" s="1"/>
  <c r="A155" i="25"/>
  <c r="C155"/>
  <c r="M155"/>
  <c r="O155"/>
  <c r="Y155"/>
  <c r="AA155"/>
  <c r="AK155"/>
  <c r="AM155"/>
  <c r="AW155"/>
  <c r="AY155"/>
  <c r="BI155"/>
  <c r="BK155"/>
  <c r="BU155"/>
  <c r="BW155"/>
  <c r="CG155"/>
  <c r="CI155"/>
  <c r="CS155"/>
  <c r="CU155"/>
  <c r="DE155"/>
  <c r="DG155"/>
  <c r="B161"/>
  <c r="CE9" i="3"/>
  <c r="CD9" s="1"/>
  <c r="CI15" i="14" s="1"/>
  <c r="CH15" s="1"/>
  <c r="CE9" i="4"/>
  <c r="CD9" s="1"/>
  <c r="CE9" i="5"/>
  <c r="CD9" s="1"/>
  <c r="CL15" i="14" s="1"/>
  <c r="CL61" s="1"/>
  <c r="K175" i="24" s="1"/>
  <c r="CE9" i="6"/>
  <c r="CD9" s="1"/>
  <c r="CM15" i="14" s="1"/>
  <c r="CM61" s="1"/>
  <c r="K176" i="24" s="1"/>
  <c r="CI9" i="7"/>
  <c r="CH9" s="1"/>
  <c r="CE9" i="12"/>
  <c r="CD9" s="1"/>
  <c r="BO9" i="13"/>
  <c r="BN9" s="1"/>
  <c r="N161" i="25"/>
  <c r="CE13" i="3"/>
  <c r="CD13" s="1"/>
  <c r="CI19" i="14" s="1"/>
  <c r="CH19" s="1"/>
  <c r="CE13" i="4"/>
  <c r="CD13" s="1"/>
  <c r="CE13" i="5"/>
  <c r="CD13" s="1"/>
  <c r="CL19" i="14" s="1"/>
  <c r="CL65" s="1"/>
  <c r="W175" i="20" s="1"/>
  <c r="CE13" i="6"/>
  <c r="CD13" s="1"/>
  <c r="CM19" i="14" s="1"/>
  <c r="CM65" s="1"/>
  <c r="W176" i="24" s="1"/>
  <c r="CI13" i="7"/>
  <c r="CH13" s="1"/>
  <c r="CE13" i="12"/>
  <c r="CD13" s="1"/>
  <c r="BO13" i="13"/>
  <c r="BN13" s="1"/>
  <c r="Z161" i="25"/>
  <c r="CE17" i="3"/>
  <c r="CD17" s="1"/>
  <c r="CI23" i="14" s="1"/>
  <c r="CH23" s="1"/>
  <c r="CH69" s="1"/>
  <c r="H15" i="15" s="1"/>
  <c r="CE17" i="4"/>
  <c r="CD17" s="1"/>
  <c r="CE17" i="5"/>
  <c r="CD17" s="1"/>
  <c r="CL23" i="14" s="1"/>
  <c r="CL69" s="1"/>
  <c r="CE17" i="6"/>
  <c r="CD17" s="1"/>
  <c r="CM23" i="14" s="1"/>
  <c r="CM69" s="1"/>
  <c r="AI176" i="24" s="1"/>
  <c r="CI17" i="7"/>
  <c r="CH17" s="1"/>
  <c r="CE17" i="12"/>
  <c r="CD17" s="1"/>
  <c r="CY23" i="14" s="1"/>
  <c r="CX23" s="1"/>
  <c r="CX69" s="1"/>
  <c r="BO17" i="13"/>
  <c r="BN17" s="1"/>
  <c r="AL161" i="25"/>
  <c r="CE21" i="3"/>
  <c r="CD21" s="1"/>
  <c r="CI27" i="14" s="1"/>
  <c r="CH27" s="1"/>
  <c r="CE21" i="4"/>
  <c r="CD21" s="1"/>
  <c r="CE21" i="5"/>
  <c r="CD21" s="1"/>
  <c r="CL27" i="14" s="1"/>
  <c r="CL73" s="1"/>
  <c r="AU186" i="25" s="1"/>
  <c r="CE21" i="6"/>
  <c r="CD21" s="1"/>
  <c r="CM27" i="14" s="1"/>
  <c r="CM73" s="1"/>
  <c r="AU176" i="24" s="1"/>
  <c r="CI21" i="7"/>
  <c r="CH21" s="1"/>
  <c r="CE21" i="12"/>
  <c r="CD21" s="1"/>
  <c r="CY27" i="14" s="1"/>
  <c r="CX27" s="1"/>
  <c r="CX73" s="1"/>
  <c r="BO21" i="13"/>
  <c r="BN21" s="1"/>
  <c r="AX161" i="25"/>
  <c r="CE25" i="3"/>
  <c r="CD25" s="1"/>
  <c r="CI31" i="14" s="1"/>
  <c r="CH31" s="1"/>
  <c r="CE25" i="4"/>
  <c r="CD25" s="1"/>
  <c r="CE25" i="5"/>
  <c r="CD25" s="1"/>
  <c r="CL31" i="14" s="1"/>
  <c r="CE25" i="6"/>
  <c r="CD25" s="1"/>
  <c r="CM31" i="14" s="1"/>
  <c r="CI25" i="7"/>
  <c r="CH25" s="1"/>
  <c r="CE25" i="12"/>
  <c r="CD25" s="1"/>
  <c r="BO25" i="13"/>
  <c r="BN25" s="1"/>
  <c r="DB31" i="14" s="1"/>
  <c r="DA31" s="1"/>
  <c r="BJ161" i="25"/>
  <c r="CE29" i="3"/>
  <c r="CD29" s="1"/>
  <c r="CI35" i="14" s="1"/>
  <c r="CH35" s="1"/>
  <c r="CE29" i="4"/>
  <c r="CD29" s="1"/>
  <c r="CE29" i="5"/>
  <c r="CD29" s="1"/>
  <c r="CL35" i="14" s="1"/>
  <c r="CL81" s="1"/>
  <c r="CE29" i="6"/>
  <c r="CD29" s="1"/>
  <c r="CI29" i="7"/>
  <c r="CH29" s="1"/>
  <c r="CE29" i="12"/>
  <c r="CD29" s="1"/>
  <c r="BO29" i="13"/>
  <c r="BN29" s="1"/>
  <c r="DB35" i="14" s="1"/>
  <c r="DA35" s="1"/>
  <c r="DA81" s="1"/>
  <c r="AB27" i="15" s="1"/>
  <c r="BV161" i="25"/>
  <c r="CE33" i="3"/>
  <c r="CD33" s="1"/>
  <c r="CI39" i="14" s="1"/>
  <c r="CH39" s="1"/>
  <c r="CH85" s="1"/>
  <c r="CE33" i="4"/>
  <c r="CD33" s="1"/>
  <c r="CK39" i="14" s="1"/>
  <c r="CK85" s="1"/>
  <c r="CE33" i="5"/>
  <c r="CD33" s="1"/>
  <c r="CE33" i="6"/>
  <c r="CD33" s="1"/>
  <c r="CM39" i="14" s="1"/>
  <c r="CM85" s="1"/>
  <c r="CE176" i="24" s="1"/>
  <c r="CI33" i="7"/>
  <c r="CH33" s="1"/>
  <c r="CE33" i="12"/>
  <c r="CD33" s="1"/>
  <c r="CY39" i="14" s="1"/>
  <c r="CX39" s="1"/>
  <c r="CX85" s="1"/>
  <c r="CE191" i="24" s="1"/>
  <c r="BO33" i="13"/>
  <c r="BN33" s="1"/>
  <c r="CH161" i="25"/>
  <c r="CE37" i="3"/>
  <c r="CD37" s="1"/>
  <c r="CI43" i="14" s="1"/>
  <c r="CH43" s="1"/>
  <c r="CE37" i="4"/>
  <c r="CD37" s="1"/>
  <c r="CE37" i="5"/>
  <c r="CD37" s="1"/>
  <c r="CL43" i="14" s="1"/>
  <c r="CL89" s="1"/>
  <c r="CQ175" i="20" s="1"/>
  <c r="CE37" i="6"/>
  <c r="CD37" s="1"/>
  <c r="CM43" i="14" s="1"/>
  <c r="CM89" s="1"/>
  <c r="CQ176" i="24" s="1"/>
  <c r="CI37" i="7"/>
  <c r="CH37" s="1"/>
  <c r="CE37" i="12"/>
  <c r="CD37" s="1"/>
  <c r="CY43" i="14" s="1"/>
  <c r="CX43" s="1"/>
  <c r="BO37" i="13"/>
  <c r="BN37" s="1"/>
  <c r="CT161" i="25"/>
  <c r="CE41" i="3"/>
  <c r="CD41" s="1"/>
  <c r="CI47" i="14" s="1"/>
  <c r="CH47" s="1"/>
  <c r="CE41" i="4"/>
  <c r="CD41" s="1"/>
  <c r="CK47" i="14" s="1"/>
  <c r="CK93" s="1"/>
  <c r="CE41" i="5"/>
  <c r="CD41" s="1"/>
  <c r="CE41" i="6"/>
  <c r="CD41" s="1"/>
  <c r="CM47" i="14" s="1"/>
  <c r="CM93" s="1"/>
  <c r="DC176" i="24" s="1"/>
  <c r="CI41" i="7"/>
  <c r="CH41" s="1"/>
  <c r="CE41" i="12"/>
  <c r="CD41" s="1"/>
  <c r="BO41" i="13"/>
  <c r="BN41" s="1"/>
  <c r="DF161" i="25"/>
  <c r="CE45" i="3"/>
  <c r="CD45" s="1"/>
  <c r="CI51" i="14" s="1"/>
  <c r="CH51" s="1"/>
  <c r="CE45" i="4"/>
  <c r="CD45" s="1"/>
  <c r="CE45" i="5"/>
  <c r="CD45" s="1"/>
  <c r="CL51" i="14" s="1"/>
  <c r="CL97" s="1"/>
  <c r="CE45" i="6"/>
  <c r="CD45" s="1"/>
  <c r="CM51" i="14" s="1"/>
  <c r="CM97" s="1"/>
  <c r="DO176" i="24" s="1"/>
  <c r="CI45" i="7"/>
  <c r="CH45" s="1"/>
  <c r="CE45" i="12"/>
  <c r="CD45" s="1"/>
  <c r="BO45" i="13"/>
  <c r="BN45" s="1"/>
  <c r="B162" i="25"/>
  <c r="N162"/>
  <c r="Z162"/>
  <c r="AL162"/>
  <c r="AX162"/>
  <c r="BJ162"/>
  <c r="BV162"/>
  <c r="CH162"/>
  <c r="CT162"/>
  <c r="DF162"/>
  <c r="A180"/>
  <c r="C180"/>
  <c r="T9" i="3"/>
  <c r="S9" s="1"/>
  <c r="AO9"/>
  <c r="AN9" s="1"/>
  <c r="BJ9"/>
  <c r="BI9" s="1"/>
  <c r="M180" i="25"/>
  <c r="O180"/>
  <c r="T13" i="3"/>
  <c r="S13" s="1"/>
  <c r="AO13"/>
  <c r="AN13" s="1"/>
  <c r="Y180" i="25"/>
  <c r="AA180"/>
  <c r="T17" i="3"/>
  <c r="S17" s="1"/>
  <c r="AO17"/>
  <c r="AN17" s="1"/>
  <c r="BJ17"/>
  <c r="BI17" s="1"/>
  <c r="AK180" i="25"/>
  <c r="AM180"/>
  <c r="T21" i="3"/>
  <c r="S21" s="1"/>
  <c r="AO21"/>
  <c r="AN21" s="1"/>
  <c r="BJ21"/>
  <c r="BI21" s="1"/>
  <c r="AW180" i="25"/>
  <c r="AY180"/>
  <c r="T25" i="3"/>
  <c r="S25" s="1"/>
  <c r="AO25"/>
  <c r="AN25" s="1"/>
  <c r="BJ25"/>
  <c r="BI25" s="1"/>
  <c r="BI180" i="25"/>
  <c r="BK180"/>
  <c r="T29" i="3"/>
  <c r="S29" s="1"/>
  <c r="AO29"/>
  <c r="AN29" s="1"/>
  <c r="BJ29"/>
  <c r="BI29" s="1"/>
  <c r="BU180" i="25"/>
  <c r="BW180"/>
  <c r="T33" i="3"/>
  <c r="S33" s="1"/>
  <c r="AO33"/>
  <c r="AN33" s="1"/>
  <c r="BJ33"/>
  <c r="BI33" s="1"/>
  <c r="CG180" i="25"/>
  <c r="CI180"/>
  <c r="T37" i="3"/>
  <c r="S37" s="1"/>
  <c r="AO37"/>
  <c r="AN37" s="1"/>
  <c r="BJ37"/>
  <c r="BI37" s="1"/>
  <c r="CS180" i="25"/>
  <c r="CU180"/>
  <c r="T41" i="3"/>
  <c r="S41" s="1"/>
  <c r="AO41"/>
  <c r="AN41" s="1"/>
  <c r="BJ41"/>
  <c r="BI41" s="1"/>
  <c r="DE180" i="25"/>
  <c r="DG180"/>
  <c r="T45" i="3"/>
  <c r="S45" s="1"/>
  <c r="AO45"/>
  <c r="AN45" s="1"/>
  <c r="BJ45"/>
  <c r="BI45" s="1"/>
  <c r="A185" i="25"/>
  <c r="C185"/>
  <c r="T9" i="4"/>
  <c r="S9" s="1"/>
  <c r="AO9"/>
  <c r="AN9" s="1"/>
  <c r="BJ9"/>
  <c r="BI9" s="1"/>
  <c r="M185" i="25"/>
  <c r="O185"/>
  <c r="T13" i="4"/>
  <c r="S13" s="1"/>
  <c r="H19" i="14" s="1"/>
  <c r="H65" s="1"/>
  <c r="Q185" i="25" s="1"/>
  <c r="AO13" i="4"/>
  <c r="AN13" s="1"/>
  <c r="BJ13"/>
  <c r="BI13" s="1"/>
  <c r="Y185" i="25"/>
  <c r="AA185"/>
  <c r="T17" i="4"/>
  <c r="S17" s="1"/>
  <c r="AO17"/>
  <c r="AN17" s="1"/>
  <c r="BJ17"/>
  <c r="BI17" s="1"/>
  <c r="AK185" i="25"/>
  <c r="AM185"/>
  <c r="T21" i="4"/>
  <c r="S21" s="1"/>
  <c r="AO21"/>
  <c r="AN21" s="1"/>
  <c r="BJ21"/>
  <c r="BI21" s="1"/>
  <c r="AW185" i="25"/>
  <c r="AY185"/>
  <c r="T25" i="4"/>
  <c r="S25" s="1"/>
  <c r="AO25"/>
  <c r="AN25" s="1"/>
  <c r="BJ25"/>
  <c r="BI25" s="1"/>
  <c r="BI185" i="25"/>
  <c r="BK185"/>
  <c r="T29" i="4"/>
  <c r="S29" s="1"/>
  <c r="AO29"/>
  <c r="AN29" s="1"/>
  <c r="BJ29"/>
  <c r="BI29" s="1"/>
  <c r="BU185" i="25"/>
  <c r="BW185"/>
  <c r="T33" i="4"/>
  <c r="S33" s="1"/>
  <c r="AO33"/>
  <c r="AN33" s="1"/>
  <c r="BJ33"/>
  <c r="BI33" s="1"/>
  <c r="CG185" i="25"/>
  <c r="CI185"/>
  <c r="T37" i="4"/>
  <c r="S37" s="1"/>
  <c r="AO37"/>
  <c r="AN37" s="1"/>
  <c r="BJ37"/>
  <c r="BI37" s="1"/>
  <c r="CS185" i="25"/>
  <c r="CU185"/>
  <c r="T41" i="4"/>
  <c r="S41" s="1"/>
  <c r="AO41"/>
  <c r="AN41" s="1"/>
  <c r="BJ41"/>
  <c r="BI41" s="1"/>
  <c r="DE185" i="25"/>
  <c r="DG185"/>
  <c r="T45" i="4"/>
  <c r="S45" s="1"/>
  <c r="AO45"/>
  <c r="AN45" s="1"/>
  <c r="BJ45"/>
  <c r="BI45" s="1"/>
  <c r="A186" i="25"/>
  <c r="C186"/>
  <c r="T9" i="5"/>
  <c r="S9" s="1"/>
  <c r="AO9"/>
  <c r="AN9" s="1"/>
  <c r="AJ15" i="14" s="1"/>
  <c r="AJ61" s="1"/>
  <c r="G175" i="19" s="1"/>
  <c r="BJ9" i="5"/>
  <c r="BI9" s="1"/>
  <c r="M186" i="25"/>
  <c r="O186"/>
  <c r="T13" i="5"/>
  <c r="S13" s="1"/>
  <c r="AO13"/>
  <c r="AN13" s="1"/>
  <c r="BJ13"/>
  <c r="BI13" s="1"/>
  <c r="BK19" i="14" s="1"/>
  <c r="BK65" s="1"/>
  <c r="U186" i="25" s="1"/>
  <c r="Y186"/>
  <c r="AA186"/>
  <c r="T17" i="5"/>
  <c r="S17" s="1"/>
  <c r="AO17"/>
  <c r="AN17" s="1"/>
  <c r="BJ17"/>
  <c r="BI17" s="1"/>
  <c r="AK186" i="25"/>
  <c r="AM186"/>
  <c r="T21" i="5"/>
  <c r="S21" s="1"/>
  <c r="I27" i="14" s="1"/>
  <c r="I73" s="1"/>
  <c r="AO175" i="20" s="1"/>
  <c r="AO21" i="5"/>
  <c r="AN21" s="1"/>
  <c r="BJ21"/>
  <c r="BI21" s="1"/>
  <c r="BK27" i="14" s="1"/>
  <c r="BK73" s="1"/>
  <c r="AS186" i="25" s="1"/>
  <c r="AW186"/>
  <c r="AY186"/>
  <c r="T25" i="5"/>
  <c r="S25" s="1"/>
  <c r="AO25"/>
  <c r="AN25" s="1"/>
  <c r="AJ31" i="14" s="1"/>
  <c r="BJ25" i="5"/>
  <c r="BI25" s="1"/>
  <c r="BI186" i="25"/>
  <c r="BK186"/>
  <c r="T29" i="5"/>
  <c r="S29" s="1"/>
  <c r="I35" i="14" s="1"/>
  <c r="I81" s="1"/>
  <c r="AO29" i="5"/>
  <c r="AN29" s="1"/>
  <c r="BJ29"/>
  <c r="BI29" s="1"/>
  <c r="BK35" i="14" s="1"/>
  <c r="BK81" s="1"/>
  <c r="BQ175" i="23" s="1"/>
  <c r="BU186" i="25"/>
  <c r="BW186"/>
  <c r="T33" i="5"/>
  <c r="S33" s="1"/>
  <c r="AO33"/>
  <c r="AN33" s="1"/>
  <c r="BJ33"/>
  <c r="BI33" s="1"/>
  <c r="CG186" i="25"/>
  <c r="CI186"/>
  <c r="T37" i="5"/>
  <c r="S37" s="1"/>
  <c r="I43" i="14" s="1"/>
  <c r="I89" s="1"/>
  <c r="CK186" i="25" s="1"/>
  <c r="AO37" i="5"/>
  <c r="AN37" s="1"/>
  <c r="BJ37"/>
  <c r="BI37" s="1"/>
  <c r="BK43" i="14" s="1"/>
  <c r="BK89" s="1"/>
  <c r="CO186" i="25" s="1"/>
  <c r="CS186"/>
  <c r="CU186"/>
  <c r="T41" i="5"/>
  <c r="S41" s="1"/>
  <c r="AO41"/>
  <c r="AN41" s="1"/>
  <c r="AJ47" i="14" s="1"/>
  <c r="AJ93" s="1"/>
  <c r="CY186" i="25" s="1"/>
  <c r="BJ41" i="5"/>
  <c r="BI41" s="1"/>
  <c r="DE186" i="25"/>
  <c r="DG186"/>
  <c r="T45" i="5"/>
  <c r="S45" s="1"/>
  <c r="I51" i="14" s="1"/>
  <c r="I97" s="1"/>
  <c r="AO45" i="5"/>
  <c r="AN45" s="1"/>
  <c r="BJ45"/>
  <c r="BI45" s="1"/>
  <c r="BK51" i="14" s="1"/>
  <c r="BK97" s="1"/>
  <c r="DM186" i="25" s="1"/>
  <c r="A187"/>
  <c r="C187"/>
  <c r="T9" i="6"/>
  <c r="S9" s="1"/>
  <c r="AN9"/>
  <c r="BJ9"/>
  <c r="BI9" s="1"/>
  <c r="M187" i="25"/>
  <c r="O187"/>
  <c r="T13" i="6"/>
  <c r="S13" s="1"/>
  <c r="AN13"/>
  <c r="BJ13"/>
  <c r="BI13" s="1"/>
  <c r="Y187" i="25"/>
  <c r="AA187"/>
  <c r="T17" i="6"/>
  <c r="S17" s="1"/>
  <c r="AN17"/>
  <c r="BJ17"/>
  <c r="BI17" s="1"/>
  <c r="AK187" i="25"/>
  <c r="AM187"/>
  <c r="T21" i="6"/>
  <c r="S21" s="1"/>
  <c r="AN21"/>
  <c r="BJ21"/>
  <c r="BI21" s="1"/>
  <c r="AW187" i="25"/>
  <c r="AY187"/>
  <c r="T25" i="6"/>
  <c r="S25" s="1"/>
  <c r="AN25"/>
  <c r="BJ25"/>
  <c r="BI25" s="1"/>
  <c r="BI187" i="25"/>
  <c r="BK187"/>
  <c r="T29" i="6"/>
  <c r="S29" s="1"/>
  <c r="AN29"/>
  <c r="BJ29"/>
  <c r="BI29" s="1"/>
  <c r="BU187" i="25"/>
  <c r="BW187"/>
  <c r="T33" i="6"/>
  <c r="S33" s="1"/>
  <c r="AN33"/>
  <c r="BJ33"/>
  <c r="BI33" s="1"/>
  <c r="CG187" i="25"/>
  <c r="CI187"/>
  <c r="T37" i="6"/>
  <c r="S37" s="1"/>
  <c r="AN37"/>
  <c r="BJ37"/>
  <c r="BI37" s="1"/>
  <c r="CS187" i="25"/>
  <c r="CU187"/>
  <c r="T41" i="6"/>
  <c r="S41" s="1"/>
  <c r="AN41"/>
  <c r="BJ41"/>
  <c r="BI41" s="1"/>
  <c r="DE187" i="25"/>
  <c r="DG187"/>
  <c r="T45" i="6"/>
  <c r="S45" s="1"/>
  <c r="AN45"/>
  <c r="BJ45"/>
  <c r="BI45" s="1"/>
  <c r="A188" i="25"/>
  <c r="C188"/>
  <c r="T9" i="7"/>
  <c r="S9" s="1"/>
  <c r="AO9"/>
  <c r="AN9" s="1"/>
  <c r="AL15" i="14" s="1"/>
  <c r="AL61" s="1"/>
  <c r="G177" i="20" s="1"/>
  <c r="BJ9" i="7"/>
  <c r="BI9" s="1"/>
  <c r="M188" i="25"/>
  <c r="O188"/>
  <c r="T13" i="7"/>
  <c r="S13" s="1"/>
  <c r="AO13"/>
  <c r="AN13" s="1"/>
  <c r="Y188" i="25"/>
  <c r="AA188"/>
  <c r="T17" i="7"/>
  <c r="S17" s="1"/>
  <c r="AO17"/>
  <c r="AN17" s="1"/>
  <c r="BJ17"/>
  <c r="BI17" s="1"/>
  <c r="BM23" i="14" s="1"/>
  <c r="BM69" s="1"/>
  <c r="AG177" i="20" s="1"/>
  <c r="AK188" i="25"/>
  <c r="AM188"/>
  <c r="T21" i="7"/>
  <c r="S21" s="1"/>
  <c r="AO21"/>
  <c r="AN21" s="1"/>
  <c r="BJ21"/>
  <c r="BI21" s="1"/>
  <c r="AW188" i="25"/>
  <c r="AY188"/>
  <c r="T25" i="7"/>
  <c r="S25" s="1"/>
  <c r="K31" i="14" s="1"/>
  <c r="AO25" i="7"/>
  <c r="AN25" s="1"/>
  <c r="BJ25"/>
  <c r="BI25" s="1"/>
  <c r="BI188" i="25"/>
  <c r="BK188"/>
  <c r="T29" i="7"/>
  <c r="S29" s="1"/>
  <c r="AO29"/>
  <c r="AN29" s="1"/>
  <c r="AL35" i="14" s="1"/>
  <c r="AL81" s="1"/>
  <c r="BO177" i="23" s="1"/>
  <c r="BJ29" i="7"/>
  <c r="BI29" s="1"/>
  <c r="BU188" i="25"/>
  <c r="BW188"/>
  <c r="T33" i="7"/>
  <c r="S33" s="1"/>
  <c r="AO33"/>
  <c r="AN33" s="1"/>
  <c r="BJ33"/>
  <c r="BI33" s="1"/>
  <c r="BM39" i="14" s="1"/>
  <c r="BM85" s="1"/>
  <c r="CC188" i="25" s="1"/>
  <c r="CG188"/>
  <c r="CI188"/>
  <c r="T37" i="7"/>
  <c r="S37" s="1"/>
  <c r="AO37"/>
  <c r="AN37" s="1"/>
  <c r="BJ37"/>
  <c r="BI37" s="1"/>
  <c r="CS188" i="25"/>
  <c r="CU188"/>
  <c r="T41" i="7"/>
  <c r="S41" s="1"/>
  <c r="K47" i="14" s="1"/>
  <c r="K93" s="1"/>
  <c r="CW177" i="23" s="1"/>
  <c r="AO41" i="7"/>
  <c r="AN41" s="1"/>
  <c r="BJ41"/>
  <c r="BI41" s="1"/>
  <c r="DE188" i="25"/>
  <c r="DG188"/>
  <c r="T45" i="7"/>
  <c r="S45" s="1"/>
  <c r="AO45"/>
  <c r="AN45" s="1"/>
  <c r="AL51" i="14" s="1"/>
  <c r="AL97" s="1"/>
  <c r="DK177" i="20" s="1"/>
  <c r="BJ45" i="7"/>
  <c r="BI45" s="1"/>
  <c r="A190" i="25"/>
  <c r="C190"/>
  <c r="M190"/>
  <c r="O190"/>
  <c r="Y190"/>
  <c r="AA190"/>
  <c r="AK190"/>
  <c r="AM190"/>
  <c r="AW190"/>
  <c r="AY190"/>
  <c r="BI190"/>
  <c r="BK190"/>
  <c r="BU190"/>
  <c r="BW190"/>
  <c r="CG190"/>
  <c r="CI190"/>
  <c r="CS190"/>
  <c r="CU190"/>
  <c r="DE190"/>
  <c r="DG190"/>
  <c r="A195"/>
  <c r="C195"/>
  <c r="T9" i="8"/>
  <c r="S9" s="1"/>
  <c r="AO9"/>
  <c r="AN9" s="1"/>
  <c r="BJ9"/>
  <c r="BI9" s="1"/>
  <c r="M195" i="25"/>
  <c r="O195"/>
  <c r="T13" i="8"/>
  <c r="S13" s="1"/>
  <c r="AO13"/>
  <c r="AN13" s="1"/>
  <c r="BJ13"/>
  <c r="BI13" s="1"/>
  <c r="Y195" i="25"/>
  <c r="AA195"/>
  <c r="T17" i="8"/>
  <c r="S17" s="1"/>
  <c r="AO17"/>
  <c r="AN17" s="1"/>
  <c r="BJ17"/>
  <c r="BI17" s="1"/>
  <c r="AK195" i="25"/>
  <c r="AM195"/>
  <c r="T21" i="8"/>
  <c r="S21" s="1"/>
  <c r="AO21"/>
  <c r="AN21" s="1"/>
  <c r="BJ21"/>
  <c r="BI21" s="1"/>
  <c r="AW195" i="25"/>
  <c r="AY195"/>
  <c r="T25" i="8"/>
  <c r="S25" s="1"/>
  <c r="AO25"/>
  <c r="AN25" s="1"/>
  <c r="BJ25"/>
  <c r="BI25" s="1"/>
  <c r="BI195" i="25"/>
  <c r="BK195"/>
  <c r="T29" i="8"/>
  <c r="S29" s="1"/>
  <c r="AO29"/>
  <c r="AN29" s="1"/>
  <c r="BJ29"/>
  <c r="BI29" s="1"/>
  <c r="BU195" i="25"/>
  <c r="BW195"/>
  <c r="T33" i="8"/>
  <c r="S33" s="1"/>
  <c r="AO33"/>
  <c r="AN33" s="1"/>
  <c r="BJ33"/>
  <c r="BI33" s="1"/>
  <c r="CG195" i="25"/>
  <c r="CI195"/>
  <c r="T37" i="8"/>
  <c r="S37" s="1"/>
  <c r="AO37"/>
  <c r="AN37" s="1"/>
  <c r="BJ37"/>
  <c r="BI37" s="1"/>
  <c r="CS195" i="25"/>
  <c r="CU195"/>
  <c r="T41" i="8"/>
  <c r="S41" s="1"/>
  <c r="AO41"/>
  <c r="AN41" s="1"/>
  <c r="BJ41"/>
  <c r="BI41" s="1"/>
  <c r="DE195" i="25"/>
  <c r="DG195"/>
  <c r="T45" i="8"/>
  <c r="S45" s="1"/>
  <c r="AO45"/>
  <c r="AN45" s="1"/>
  <c r="BJ45"/>
  <c r="BI45" s="1"/>
  <c r="A196" i="25"/>
  <c r="C196"/>
  <c r="M196"/>
  <c r="O196"/>
  <c r="Y196"/>
  <c r="AA196"/>
  <c r="AK196"/>
  <c r="AM196"/>
  <c r="AW196"/>
  <c r="AY196"/>
  <c r="BI196"/>
  <c r="BK196"/>
  <c r="BU196"/>
  <c r="BW196"/>
  <c r="CG196"/>
  <c r="CI196"/>
  <c r="CS196"/>
  <c r="CU196"/>
  <c r="DE196"/>
  <c r="DG196"/>
  <c r="A197"/>
  <c r="C197"/>
  <c r="T9" i="10"/>
  <c r="S9" s="1"/>
  <c r="AO9"/>
  <c r="AN9" s="1"/>
  <c r="BJ9"/>
  <c r="BI9" s="1"/>
  <c r="M197" i="25"/>
  <c r="O197"/>
  <c r="T13" i="10"/>
  <c r="S13" s="1"/>
  <c r="AO13"/>
  <c r="AN13" s="1"/>
  <c r="BJ13"/>
  <c r="BI13" s="1"/>
  <c r="Y197" i="25"/>
  <c r="AA197"/>
  <c r="T17" i="10"/>
  <c r="S17" s="1"/>
  <c r="AO17"/>
  <c r="AN17" s="1"/>
  <c r="BJ17"/>
  <c r="BI17" s="1"/>
  <c r="AK197" i="25"/>
  <c r="AM197"/>
  <c r="T21" i="10"/>
  <c r="S21" s="1"/>
  <c r="AO21"/>
  <c r="AN21" s="1"/>
  <c r="BJ21"/>
  <c r="BI21" s="1"/>
  <c r="AW197" i="25"/>
  <c r="AY197"/>
  <c r="T25" i="10"/>
  <c r="S25" s="1"/>
  <c r="AO25"/>
  <c r="AN25" s="1"/>
  <c r="BJ25"/>
  <c r="BI25" s="1"/>
  <c r="BI197" i="25"/>
  <c r="BK197"/>
  <c r="T29" i="10"/>
  <c r="S29" s="1"/>
  <c r="AO29"/>
  <c r="AN29" s="1"/>
  <c r="BJ29"/>
  <c r="BI29" s="1"/>
  <c r="BU197" i="25"/>
  <c r="BW197"/>
  <c r="T33" i="10"/>
  <c r="S33" s="1"/>
  <c r="AO33"/>
  <c r="AN33" s="1"/>
  <c r="BJ33"/>
  <c r="BI33" s="1"/>
  <c r="CG197" i="25"/>
  <c r="CI197"/>
  <c r="T37" i="10"/>
  <c r="S37" s="1"/>
  <c r="AO37"/>
  <c r="AN37" s="1"/>
  <c r="BJ37"/>
  <c r="BI37" s="1"/>
  <c r="CS197" i="25"/>
  <c r="CU197"/>
  <c r="T41" i="10"/>
  <c r="S41" s="1"/>
  <c r="AO41"/>
  <c r="AN41" s="1"/>
  <c r="BJ41"/>
  <c r="BI41" s="1"/>
  <c r="DE197" i="25"/>
  <c r="DG197"/>
  <c r="T45" i="10"/>
  <c r="S45" s="1"/>
  <c r="AO45"/>
  <c r="AN45" s="1"/>
  <c r="BJ45"/>
  <c r="BI45" s="1"/>
  <c r="A199" i="25"/>
  <c r="C199"/>
  <c r="M199"/>
  <c r="O199"/>
  <c r="Y199"/>
  <c r="AA199"/>
  <c r="AK199"/>
  <c r="AM199"/>
  <c r="AW199"/>
  <c r="AY199"/>
  <c r="BI199"/>
  <c r="BK199"/>
  <c r="BU199"/>
  <c r="BW199"/>
  <c r="CG199"/>
  <c r="CI199"/>
  <c r="CS199"/>
  <c r="CU199"/>
  <c r="DE199"/>
  <c r="DG199"/>
  <c r="A202"/>
  <c r="C202"/>
  <c r="T9" i="12"/>
  <c r="S9" s="1"/>
  <c r="AO9"/>
  <c r="AN9" s="1"/>
  <c r="BJ9"/>
  <c r="BI9" s="1"/>
  <c r="M202" i="25"/>
  <c r="O202"/>
  <c r="T13" i="12"/>
  <c r="S13" s="1"/>
  <c r="V19" i="14" s="1"/>
  <c r="U19" s="1"/>
  <c r="AO13" i="12"/>
  <c r="AN13" s="1"/>
  <c r="Y202" i="25"/>
  <c r="AA202"/>
  <c r="T17" i="12"/>
  <c r="S17" s="1"/>
  <c r="V23" i="14" s="1"/>
  <c r="U23" s="1"/>
  <c r="AO17" i="12"/>
  <c r="AN17" s="1"/>
  <c r="BJ17"/>
  <c r="BI17" s="1"/>
  <c r="AK202" i="25"/>
  <c r="AM202"/>
  <c r="T21" i="12"/>
  <c r="S21" s="1"/>
  <c r="AO21"/>
  <c r="AN21" s="1"/>
  <c r="AW27" i="14" s="1"/>
  <c r="AV27" s="1"/>
  <c r="BJ21" i="12"/>
  <c r="BI21" s="1"/>
  <c r="AW202" i="25"/>
  <c r="AY202"/>
  <c r="T25" i="12"/>
  <c r="S25" s="1"/>
  <c r="AO25"/>
  <c r="AN25" s="1"/>
  <c r="BI202" i="25"/>
  <c r="BK202"/>
  <c r="T29" i="12"/>
  <c r="S29" s="1"/>
  <c r="AO29"/>
  <c r="AN29" s="1"/>
  <c r="BJ29"/>
  <c r="BI29" s="1"/>
  <c r="BX35" i="14" s="1"/>
  <c r="BW35" s="1"/>
  <c r="BU202" i="25"/>
  <c r="BW202"/>
  <c r="T33" i="12"/>
  <c r="S33" s="1"/>
  <c r="AO33"/>
  <c r="AN33" s="1"/>
  <c r="AW39" i="14" s="1"/>
  <c r="AV39" s="1"/>
  <c r="AV85" s="1"/>
  <c r="U31" i="15" s="1"/>
  <c r="BJ33" i="12"/>
  <c r="BI33" s="1"/>
  <c r="CG202" i="25"/>
  <c r="CI202"/>
  <c r="T37" i="12"/>
  <c r="S37" s="1"/>
  <c r="V43" i="14" s="1"/>
  <c r="U43" s="1"/>
  <c r="U89" s="1"/>
  <c r="AO37" i="12"/>
  <c r="AN37" s="1"/>
  <c r="BJ37"/>
  <c r="BI37" s="1"/>
  <c r="BX43" i="14" s="1"/>
  <c r="BW43" s="1"/>
  <c r="BW89" s="1"/>
  <c r="CS202" i="25"/>
  <c r="CU202"/>
  <c r="T41" i="12"/>
  <c r="S41" s="1"/>
  <c r="AO41"/>
  <c r="AN41" s="1"/>
  <c r="AW47" i="14" s="1"/>
  <c r="AV47" s="1"/>
  <c r="AV93" s="1"/>
  <c r="AD86" i="15" s="1"/>
  <c r="AE86" s="1"/>
  <c r="BJ41" i="12"/>
  <c r="BI41" s="1"/>
  <c r="DE202" i="25"/>
  <c r="DG202"/>
  <c r="T45" i="12"/>
  <c r="S45" s="1"/>
  <c r="AO45"/>
  <c r="AN45" s="1"/>
  <c r="BJ45"/>
  <c r="BI45" s="1"/>
  <c r="BX51" i="14" s="1"/>
  <c r="BW51" s="1"/>
  <c r="A205" i="25"/>
  <c r="C205"/>
  <c r="P9" i="13"/>
  <c r="O9" s="1"/>
  <c r="AG9"/>
  <c r="AF9" s="1"/>
  <c r="AX9"/>
  <c r="AW9" s="1"/>
  <c r="M205" i="25"/>
  <c r="O205"/>
  <c r="P13" i="13"/>
  <c r="O13" s="1"/>
  <c r="AG13"/>
  <c r="AF13" s="1"/>
  <c r="AX13"/>
  <c r="AW13" s="1"/>
  <c r="Y205" i="25"/>
  <c r="AA205"/>
  <c r="P17" i="13"/>
  <c r="O17" s="1"/>
  <c r="AG17"/>
  <c r="AF17" s="1"/>
  <c r="AX17"/>
  <c r="AW17" s="1"/>
  <c r="AK205" i="25"/>
  <c r="AM205"/>
  <c r="P21" i="13"/>
  <c r="O21" s="1"/>
  <c r="AG21"/>
  <c r="AF21" s="1"/>
  <c r="AX21"/>
  <c r="AW21" s="1"/>
  <c r="AW205" i="25"/>
  <c r="AY205"/>
  <c r="P25" i="13"/>
  <c r="O25" s="1"/>
  <c r="AG25"/>
  <c r="AF25" s="1"/>
  <c r="AX25"/>
  <c r="AW25" s="1"/>
  <c r="BI205" i="25"/>
  <c r="BK205"/>
  <c r="P29" i="13"/>
  <c r="O29" s="1"/>
  <c r="AG29"/>
  <c r="AF29" s="1"/>
  <c r="AX29"/>
  <c r="AW29" s="1"/>
  <c r="BU205" i="25"/>
  <c r="BW205"/>
  <c r="P33" i="13"/>
  <c r="O33" s="1"/>
  <c r="AG33"/>
  <c r="AF33" s="1"/>
  <c r="AX33"/>
  <c r="AW33" s="1"/>
  <c r="CG205" i="25"/>
  <c r="CI205"/>
  <c r="P37" i="13"/>
  <c r="O37" s="1"/>
  <c r="AG37"/>
  <c r="AF37" s="1"/>
  <c r="AX37"/>
  <c r="AW37" s="1"/>
  <c r="CS205" i="25"/>
  <c r="CU205"/>
  <c r="P41" i="13"/>
  <c r="O41" s="1"/>
  <c r="AG41"/>
  <c r="AF41" s="1"/>
  <c r="AX41"/>
  <c r="AW41" s="1"/>
  <c r="DE205" i="25"/>
  <c r="DG205"/>
  <c r="P45" i="13"/>
  <c r="O45" s="1"/>
  <c r="AG45"/>
  <c r="AF45" s="1"/>
  <c r="AX45"/>
  <c r="AW45" s="1"/>
  <c r="A209" i="25"/>
  <c r="C209"/>
  <c r="M209"/>
  <c r="O209"/>
  <c r="Y209"/>
  <c r="AA209"/>
  <c r="AK209"/>
  <c r="AM209"/>
  <c r="AW209"/>
  <c r="AY209"/>
  <c r="BI209"/>
  <c r="BK209"/>
  <c r="BU209"/>
  <c r="BW209"/>
  <c r="CG209"/>
  <c r="CI209"/>
  <c r="CS209"/>
  <c r="CU209"/>
  <c r="DE209"/>
  <c r="DG209"/>
  <c r="B1" i="20"/>
  <c r="N1"/>
  <c r="Z1"/>
  <c r="AL1"/>
  <c r="AX1"/>
  <c r="BJ1"/>
  <c r="BV1"/>
  <c r="CH1"/>
  <c r="CT1"/>
  <c r="DC13"/>
  <c r="DF1"/>
  <c r="B2"/>
  <c r="N2"/>
  <c r="Z2"/>
  <c r="AL2"/>
  <c r="AX2"/>
  <c r="BJ2"/>
  <c r="BV2"/>
  <c r="CH2"/>
  <c r="CT2"/>
  <c r="DF2"/>
  <c r="A7"/>
  <c r="C7"/>
  <c r="M7"/>
  <c r="O7"/>
  <c r="Y7"/>
  <c r="AA7"/>
  <c r="AK7"/>
  <c r="AM7"/>
  <c r="AW7"/>
  <c r="AY7"/>
  <c r="BI7"/>
  <c r="BK7"/>
  <c r="BU7"/>
  <c r="BW7"/>
  <c r="CG7"/>
  <c r="CI7"/>
  <c r="CS7"/>
  <c r="CU7"/>
  <c r="DE7"/>
  <c r="DG7"/>
  <c r="A12"/>
  <c r="C12"/>
  <c r="M12"/>
  <c r="O12"/>
  <c r="Y12"/>
  <c r="AA12"/>
  <c r="AK12"/>
  <c r="AM12"/>
  <c r="AW12"/>
  <c r="AY12"/>
  <c r="BI12"/>
  <c r="BK12"/>
  <c r="BU12"/>
  <c r="BW12"/>
  <c r="CG12"/>
  <c r="CI12"/>
  <c r="CS12"/>
  <c r="CU12"/>
  <c r="DE12"/>
  <c r="DG12"/>
  <c r="A13"/>
  <c r="C13"/>
  <c r="M13"/>
  <c r="O13"/>
  <c r="Y13"/>
  <c r="AA13"/>
  <c r="AK13"/>
  <c r="AM13"/>
  <c r="AW13"/>
  <c r="AY13"/>
  <c r="BI13"/>
  <c r="BK13"/>
  <c r="BU13"/>
  <c r="BW13"/>
  <c r="CG13"/>
  <c r="CI13"/>
  <c r="CO13"/>
  <c r="CS13"/>
  <c r="CU13"/>
  <c r="DE13"/>
  <c r="DG13"/>
  <c r="A14"/>
  <c r="C14"/>
  <c r="M14"/>
  <c r="O14"/>
  <c r="Y14"/>
  <c r="AA14"/>
  <c r="AK14"/>
  <c r="AM14"/>
  <c r="AW14"/>
  <c r="AY14"/>
  <c r="BI14"/>
  <c r="BK14"/>
  <c r="BU14"/>
  <c r="BW14"/>
  <c r="CG14"/>
  <c r="CI14"/>
  <c r="CS14"/>
  <c r="CU14"/>
  <c r="DE14"/>
  <c r="DG14"/>
  <c r="A15"/>
  <c r="C15"/>
  <c r="M15"/>
  <c r="O15"/>
  <c r="Y15"/>
  <c r="AA15"/>
  <c r="AK15"/>
  <c r="AM15"/>
  <c r="AW15"/>
  <c r="AY15"/>
  <c r="BI15"/>
  <c r="BK15"/>
  <c r="BU15"/>
  <c r="BW15"/>
  <c r="CG15"/>
  <c r="CI15"/>
  <c r="CS15"/>
  <c r="CU15"/>
  <c r="DE15"/>
  <c r="DG15"/>
  <c r="A17"/>
  <c r="C17"/>
  <c r="M17"/>
  <c r="O17"/>
  <c r="Y17"/>
  <c r="AA17"/>
  <c r="AK17"/>
  <c r="AM17"/>
  <c r="AW17"/>
  <c r="AY17"/>
  <c r="BI17"/>
  <c r="BK17"/>
  <c r="BU17"/>
  <c r="BW17"/>
  <c r="CG17"/>
  <c r="CI17"/>
  <c r="CS17"/>
  <c r="CU17"/>
  <c r="DE17"/>
  <c r="DG17"/>
  <c r="A22"/>
  <c r="C22"/>
  <c r="M22"/>
  <c r="O22"/>
  <c r="Y22"/>
  <c r="AA22"/>
  <c r="AK22"/>
  <c r="AM22"/>
  <c r="AW22"/>
  <c r="AY22"/>
  <c r="BI22"/>
  <c r="BK22"/>
  <c r="BU22"/>
  <c r="BW22"/>
  <c r="CG22"/>
  <c r="CI22"/>
  <c r="CS22"/>
  <c r="CU22"/>
  <c r="DE22"/>
  <c r="DG22"/>
  <c r="A23"/>
  <c r="C23"/>
  <c r="M23"/>
  <c r="O23"/>
  <c r="Y23"/>
  <c r="AA23"/>
  <c r="AK23"/>
  <c r="AM23"/>
  <c r="AW23"/>
  <c r="AY23"/>
  <c r="BI23"/>
  <c r="BK23"/>
  <c r="BU23"/>
  <c r="BW23"/>
  <c r="CG23"/>
  <c r="CI23"/>
  <c r="CS23"/>
  <c r="CU23"/>
  <c r="DE23"/>
  <c r="DG23"/>
  <c r="A24"/>
  <c r="C24"/>
  <c r="M24"/>
  <c r="O24"/>
  <c r="Y24"/>
  <c r="AA24"/>
  <c r="AK24"/>
  <c r="AM24"/>
  <c r="AW24"/>
  <c r="AY24"/>
  <c r="BI24"/>
  <c r="BK24"/>
  <c r="BU24"/>
  <c r="BW24"/>
  <c r="CG24"/>
  <c r="CI24"/>
  <c r="CS24"/>
  <c r="CU24"/>
  <c r="DE24"/>
  <c r="DG24"/>
  <c r="A26"/>
  <c r="C26"/>
  <c r="M26"/>
  <c r="O26"/>
  <c r="Y26"/>
  <c r="AA26"/>
  <c r="AK26"/>
  <c r="AM26"/>
  <c r="AW26"/>
  <c r="AY26"/>
  <c r="BI26"/>
  <c r="BK26"/>
  <c r="BU26"/>
  <c r="BW26"/>
  <c r="CG26"/>
  <c r="CI26"/>
  <c r="CS26"/>
  <c r="CU26"/>
  <c r="DE26"/>
  <c r="DG26"/>
  <c r="A29"/>
  <c r="C29"/>
  <c r="M29"/>
  <c r="O29"/>
  <c r="Y29"/>
  <c r="AA29"/>
  <c r="AK29"/>
  <c r="AM29"/>
  <c r="AW29"/>
  <c r="AY29"/>
  <c r="BI29"/>
  <c r="BK29"/>
  <c r="BU29"/>
  <c r="BW29"/>
  <c r="CG29"/>
  <c r="CI29"/>
  <c r="CS29"/>
  <c r="CU29"/>
  <c r="DE29"/>
  <c r="DG29"/>
  <c r="A32"/>
  <c r="C32"/>
  <c r="M32"/>
  <c r="O32"/>
  <c r="Y32"/>
  <c r="AA32"/>
  <c r="AK32"/>
  <c r="AM32"/>
  <c r="AW32"/>
  <c r="AY32"/>
  <c r="BI32"/>
  <c r="BK32"/>
  <c r="BU32"/>
  <c r="BW32"/>
  <c r="CG32"/>
  <c r="CI32"/>
  <c r="CS32"/>
  <c r="CU32"/>
  <c r="DE32"/>
  <c r="DG32"/>
  <c r="A36"/>
  <c r="C36"/>
  <c r="M36"/>
  <c r="O36"/>
  <c r="Y36"/>
  <c r="AA36"/>
  <c r="AK36"/>
  <c r="AM36"/>
  <c r="AW36"/>
  <c r="AY36"/>
  <c r="BI36"/>
  <c r="BK36"/>
  <c r="BU36"/>
  <c r="BW36"/>
  <c r="CG36"/>
  <c r="CI36"/>
  <c r="CS36"/>
  <c r="CU36"/>
  <c r="DE36"/>
  <c r="DG36"/>
  <c r="B55"/>
  <c r="N55"/>
  <c r="Z55"/>
  <c r="AL55"/>
  <c r="AX55"/>
  <c r="BJ55"/>
  <c r="BV55"/>
  <c r="CH55"/>
  <c r="CT55"/>
  <c r="DF55"/>
  <c r="B56"/>
  <c r="N56"/>
  <c r="Z56"/>
  <c r="AL56"/>
  <c r="AX56"/>
  <c r="BJ56"/>
  <c r="BV56"/>
  <c r="CH56"/>
  <c r="CT56"/>
  <c r="DF56"/>
  <c r="A61"/>
  <c r="C61"/>
  <c r="M61"/>
  <c r="O61"/>
  <c r="Y61"/>
  <c r="AA61"/>
  <c r="AK61"/>
  <c r="AM61"/>
  <c r="AW61"/>
  <c r="AY61"/>
  <c r="BI61"/>
  <c r="BK61"/>
  <c r="BU61"/>
  <c r="BW61"/>
  <c r="CG61"/>
  <c r="CI61"/>
  <c r="CS61"/>
  <c r="CU61"/>
  <c r="DE61"/>
  <c r="DG61"/>
  <c r="A66"/>
  <c r="C66"/>
  <c r="M66"/>
  <c r="O66"/>
  <c r="Y66"/>
  <c r="AA66"/>
  <c r="AK66"/>
  <c r="AM66"/>
  <c r="AW66"/>
  <c r="AY66"/>
  <c r="BI66"/>
  <c r="BK66"/>
  <c r="BU66"/>
  <c r="BW66"/>
  <c r="CG66"/>
  <c r="CI66"/>
  <c r="CS66"/>
  <c r="CU66"/>
  <c r="DE66"/>
  <c r="DG66"/>
  <c r="A67"/>
  <c r="C67"/>
  <c r="M67"/>
  <c r="O67"/>
  <c r="Y67"/>
  <c r="AA67"/>
  <c r="AK67"/>
  <c r="AM67"/>
  <c r="AW67"/>
  <c r="AY67"/>
  <c r="BI67"/>
  <c r="BK67"/>
  <c r="BU67"/>
  <c r="BW67"/>
  <c r="CG67"/>
  <c r="CI67"/>
  <c r="CS67"/>
  <c r="CU67"/>
  <c r="DE67"/>
  <c r="DG67"/>
  <c r="A68"/>
  <c r="C68"/>
  <c r="M68"/>
  <c r="O68"/>
  <c r="Y68"/>
  <c r="AA68"/>
  <c r="AK68"/>
  <c r="AM68"/>
  <c r="AW68"/>
  <c r="AY68"/>
  <c r="BI68"/>
  <c r="BK68"/>
  <c r="BU68"/>
  <c r="BW68"/>
  <c r="CG68"/>
  <c r="CI68"/>
  <c r="CS68"/>
  <c r="CU68"/>
  <c r="DE68"/>
  <c r="DG68"/>
  <c r="A69"/>
  <c r="C69"/>
  <c r="M69"/>
  <c r="O69"/>
  <c r="Y69"/>
  <c r="AA69"/>
  <c r="AK69"/>
  <c r="AM69"/>
  <c r="AW69"/>
  <c r="AY69"/>
  <c r="BI69"/>
  <c r="BK69"/>
  <c r="BU69"/>
  <c r="BW69"/>
  <c r="CG69"/>
  <c r="CI69"/>
  <c r="CS69"/>
  <c r="CU69"/>
  <c r="DE69"/>
  <c r="DG69"/>
  <c r="A71"/>
  <c r="C71"/>
  <c r="M71"/>
  <c r="O71"/>
  <c r="Y71"/>
  <c r="AA71"/>
  <c r="AK71"/>
  <c r="AM71"/>
  <c r="AW71"/>
  <c r="AY71"/>
  <c r="BI71"/>
  <c r="BK71"/>
  <c r="BU71"/>
  <c r="BW71"/>
  <c r="CG71"/>
  <c r="CI71"/>
  <c r="CS71"/>
  <c r="CU71"/>
  <c r="DE71"/>
  <c r="DG71"/>
  <c r="A76"/>
  <c r="C76"/>
  <c r="M76"/>
  <c r="O76"/>
  <c r="Y76"/>
  <c r="AA76"/>
  <c r="AK76"/>
  <c r="AM76"/>
  <c r="AW76"/>
  <c r="AY76"/>
  <c r="BI76"/>
  <c r="BK76"/>
  <c r="BU76"/>
  <c r="BW76"/>
  <c r="CG76"/>
  <c r="CI76"/>
  <c r="CS76"/>
  <c r="CU76"/>
  <c r="DE76"/>
  <c r="DG76"/>
  <c r="A77"/>
  <c r="C77"/>
  <c r="M77"/>
  <c r="O77"/>
  <c r="Y77"/>
  <c r="AA77"/>
  <c r="AK77"/>
  <c r="AM77"/>
  <c r="AW77"/>
  <c r="AY77"/>
  <c r="BI77"/>
  <c r="BK77"/>
  <c r="BU77"/>
  <c r="BW77"/>
  <c r="CG77"/>
  <c r="CI77"/>
  <c r="CS77"/>
  <c r="CU77"/>
  <c r="DE77"/>
  <c r="DG77"/>
  <c r="A78"/>
  <c r="C78"/>
  <c r="M78"/>
  <c r="O78"/>
  <c r="Y78"/>
  <c r="AA78"/>
  <c r="AK78"/>
  <c r="AM78"/>
  <c r="AW78"/>
  <c r="AY78"/>
  <c r="BI78"/>
  <c r="BK78"/>
  <c r="BU78"/>
  <c r="BW78"/>
  <c r="CG78"/>
  <c r="CI78"/>
  <c r="CS78"/>
  <c r="CU78"/>
  <c r="DE78"/>
  <c r="DG78"/>
  <c r="A80"/>
  <c r="C80"/>
  <c r="M80"/>
  <c r="O80"/>
  <c r="Y80"/>
  <c r="AA80"/>
  <c r="AK80"/>
  <c r="AM80"/>
  <c r="AW80"/>
  <c r="AY80"/>
  <c r="BI80"/>
  <c r="BK80"/>
  <c r="BU80"/>
  <c r="BW80"/>
  <c r="CG80"/>
  <c r="CI80"/>
  <c r="CS80"/>
  <c r="CU80"/>
  <c r="DE80"/>
  <c r="DG80"/>
  <c r="A83"/>
  <c r="C83"/>
  <c r="M83"/>
  <c r="O83"/>
  <c r="Y83"/>
  <c r="AA83"/>
  <c r="AK83"/>
  <c r="AM83"/>
  <c r="AW83"/>
  <c r="AY83"/>
  <c r="BI83"/>
  <c r="BK83"/>
  <c r="BU83"/>
  <c r="BW83"/>
  <c r="CG83"/>
  <c r="CI83"/>
  <c r="CS83"/>
  <c r="CU83"/>
  <c r="DE83"/>
  <c r="DG83"/>
  <c r="A86"/>
  <c r="C86"/>
  <c r="M86"/>
  <c r="O86"/>
  <c r="Y86"/>
  <c r="AA86"/>
  <c r="AK86"/>
  <c r="AM86"/>
  <c r="AW86"/>
  <c r="AY86"/>
  <c r="BI86"/>
  <c r="BK86"/>
  <c r="BU86"/>
  <c r="BW86"/>
  <c r="CG86"/>
  <c r="CI86"/>
  <c r="CS86"/>
  <c r="CU86"/>
  <c r="DE86"/>
  <c r="DG86"/>
  <c r="A90"/>
  <c r="C90"/>
  <c r="M90"/>
  <c r="O90"/>
  <c r="Y90"/>
  <c r="AA90"/>
  <c r="AK90"/>
  <c r="AM90"/>
  <c r="AW90"/>
  <c r="AY90"/>
  <c r="BI90"/>
  <c r="BK90"/>
  <c r="BU90"/>
  <c r="BW90"/>
  <c r="CG90"/>
  <c r="CI90"/>
  <c r="CS90"/>
  <c r="CU90"/>
  <c r="DE90"/>
  <c r="DG90"/>
  <c r="B109"/>
  <c r="N109"/>
  <c r="Z109"/>
  <c r="AL109"/>
  <c r="AX109"/>
  <c r="BJ109"/>
  <c r="CH109"/>
  <c r="CT109"/>
  <c r="DF109"/>
  <c r="B110"/>
  <c r="N110"/>
  <c r="Z110"/>
  <c r="AL110"/>
  <c r="AX110"/>
  <c r="BJ110"/>
  <c r="CH110"/>
  <c r="CT110"/>
  <c r="DF110"/>
  <c r="A115"/>
  <c r="C115"/>
  <c r="M115"/>
  <c r="O115"/>
  <c r="Y115"/>
  <c r="AA115"/>
  <c r="AK115"/>
  <c r="AM115"/>
  <c r="AW115"/>
  <c r="AY115"/>
  <c r="BI115"/>
  <c r="BK115"/>
  <c r="BU115"/>
  <c r="BW115"/>
  <c r="CG115"/>
  <c r="CI115"/>
  <c r="CS115"/>
  <c r="CU115"/>
  <c r="DE115"/>
  <c r="DG115"/>
  <c r="A120"/>
  <c r="C120"/>
  <c r="M120"/>
  <c r="O120"/>
  <c r="Y120"/>
  <c r="AA120"/>
  <c r="AK120"/>
  <c r="AM120"/>
  <c r="AW120"/>
  <c r="AY120"/>
  <c r="BI120"/>
  <c r="BK120"/>
  <c r="BU120"/>
  <c r="BW120"/>
  <c r="CG120"/>
  <c r="CI120"/>
  <c r="CS120"/>
  <c r="CU120"/>
  <c r="DE120"/>
  <c r="DG120"/>
  <c r="A121"/>
  <c r="C121"/>
  <c r="M121"/>
  <c r="O121"/>
  <c r="Y121"/>
  <c r="AA121"/>
  <c r="AK121"/>
  <c r="AM121"/>
  <c r="AW121"/>
  <c r="AY121"/>
  <c r="BI121"/>
  <c r="BK121"/>
  <c r="BU121"/>
  <c r="BW121"/>
  <c r="CG121"/>
  <c r="CI121"/>
  <c r="CS121"/>
  <c r="CU121"/>
  <c r="DE121"/>
  <c r="DG121"/>
  <c r="A122"/>
  <c r="C122"/>
  <c r="M122"/>
  <c r="O122"/>
  <c r="Y122"/>
  <c r="AA122"/>
  <c r="AK122"/>
  <c r="AM122"/>
  <c r="AW122"/>
  <c r="AY122"/>
  <c r="BI122"/>
  <c r="BK122"/>
  <c r="BU122"/>
  <c r="BW122"/>
  <c r="CG122"/>
  <c r="CI122"/>
  <c r="CS122"/>
  <c r="CU122"/>
  <c r="DE122"/>
  <c r="DG122"/>
  <c r="A123"/>
  <c r="C123"/>
  <c r="M123"/>
  <c r="O123"/>
  <c r="Y123"/>
  <c r="AA123"/>
  <c r="AK123"/>
  <c r="AM123"/>
  <c r="AW123"/>
  <c r="AY123"/>
  <c r="BI123"/>
  <c r="BK123"/>
  <c r="BU123"/>
  <c r="BW123"/>
  <c r="CG123"/>
  <c r="CI123"/>
  <c r="CS123"/>
  <c r="CU123"/>
  <c r="DE123"/>
  <c r="DG123"/>
  <c r="A125"/>
  <c r="C125"/>
  <c r="M125"/>
  <c r="O125"/>
  <c r="Y125"/>
  <c r="AA125"/>
  <c r="AK125"/>
  <c r="AM125"/>
  <c r="AW125"/>
  <c r="AY125"/>
  <c r="BI125"/>
  <c r="BK125"/>
  <c r="BU125"/>
  <c r="BW125"/>
  <c r="CG125"/>
  <c r="CI125"/>
  <c r="CS125"/>
  <c r="CU125"/>
  <c r="DE125"/>
  <c r="DG125"/>
  <c r="A130"/>
  <c r="C130"/>
  <c r="M130"/>
  <c r="O130"/>
  <c r="Y130"/>
  <c r="AA130"/>
  <c r="AK130"/>
  <c r="AM130"/>
  <c r="AW130"/>
  <c r="AY130"/>
  <c r="BI130"/>
  <c r="BK130"/>
  <c r="BU130"/>
  <c r="BW130"/>
  <c r="CG130"/>
  <c r="CI130"/>
  <c r="CS130"/>
  <c r="CU130"/>
  <c r="DE130"/>
  <c r="DG130"/>
  <c r="A131"/>
  <c r="C131"/>
  <c r="M131"/>
  <c r="O131"/>
  <c r="Y131"/>
  <c r="AA131"/>
  <c r="AK131"/>
  <c r="AM131"/>
  <c r="AW131"/>
  <c r="AY131"/>
  <c r="BI131"/>
  <c r="BK131"/>
  <c r="BU131"/>
  <c r="BW131"/>
  <c r="CG131"/>
  <c r="CI131"/>
  <c r="CS131"/>
  <c r="CU131"/>
  <c r="DE131"/>
  <c r="DG131"/>
  <c r="A132"/>
  <c r="C132"/>
  <c r="M132"/>
  <c r="O132"/>
  <c r="Y132"/>
  <c r="AA132"/>
  <c r="AK132"/>
  <c r="AM132"/>
  <c r="AW132"/>
  <c r="AY132"/>
  <c r="BI132"/>
  <c r="BK132"/>
  <c r="BU132"/>
  <c r="BW132"/>
  <c r="CG132"/>
  <c r="CI132"/>
  <c r="CS132"/>
  <c r="CU132"/>
  <c r="DE132"/>
  <c r="DG132"/>
  <c r="A134"/>
  <c r="C134"/>
  <c r="M134"/>
  <c r="O134"/>
  <c r="Y134"/>
  <c r="AA134"/>
  <c r="AK134"/>
  <c r="AM134"/>
  <c r="AW134"/>
  <c r="AY134"/>
  <c r="BI134"/>
  <c r="BK134"/>
  <c r="BU134"/>
  <c r="BW134"/>
  <c r="CG134"/>
  <c r="CI134"/>
  <c r="CS134"/>
  <c r="CU134"/>
  <c r="DE134"/>
  <c r="DG134"/>
  <c r="A137"/>
  <c r="C137"/>
  <c r="M137"/>
  <c r="O137"/>
  <c r="Y137"/>
  <c r="AA137"/>
  <c r="AK137"/>
  <c r="AM137"/>
  <c r="AW137"/>
  <c r="AY137"/>
  <c r="BI137"/>
  <c r="BK137"/>
  <c r="BU137"/>
  <c r="BW137"/>
  <c r="CG137"/>
  <c r="CI137"/>
  <c r="CS137"/>
  <c r="CU137"/>
  <c r="DE137"/>
  <c r="DG137"/>
  <c r="A140"/>
  <c r="C140"/>
  <c r="M140"/>
  <c r="O140"/>
  <c r="Y140"/>
  <c r="AA140"/>
  <c r="AK140"/>
  <c r="AM140"/>
  <c r="AW140"/>
  <c r="AY140"/>
  <c r="BI140"/>
  <c r="BK140"/>
  <c r="BW140"/>
  <c r="CG140"/>
  <c r="CI140"/>
  <c r="CS140"/>
  <c r="CU140"/>
  <c r="DE140"/>
  <c r="DG140"/>
  <c r="A144"/>
  <c r="C144"/>
  <c r="M144"/>
  <c r="O144"/>
  <c r="Y144"/>
  <c r="AA144"/>
  <c r="AK144"/>
  <c r="AM144"/>
  <c r="AW144"/>
  <c r="AY144"/>
  <c r="BI144"/>
  <c r="BK144"/>
  <c r="BU144"/>
  <c r="BW144"/>
  <c r="CG144"/>
  <c r="CI144"/>
  <c r="CS144"/>
  <c r="CU144"/>
  <c r="DE144"/>
  <c r="DG144"/>
  <c r="B163"/>
  <c r="N163"/>
  <c r="Z163"/>
  <c r="AL163"/>
  <c r="AX163"/>
  <c r="BJ163"/>
  <c r="BV163"/>
  <c r="CH163"/>
  <c r="CT163"/>
  <c r="DF163"/>
  <c r="B164"/>
  <c r="N164"/>
  <c r="Z164"/>
  <c r="AL164"/>
  <c r="AX164"/>
  <c r="BJ164"/>
  <c r="BV164"/>
  <c r="CH164"/>
  <c r="CT164"/>
  <c r="DF164"/>
  <c r="A169"/>
  <c r="C169"/>
  <c r="M169"/>
  <c r="O169"/>
  <c r="Y169"/>
  <c r="AA169"/>
  <c r="AK169"/>
  <c r="AM169"/>
  <c r="AW169"/>
  <c r="AY169"/>
  <c r="BI169"/>
  <c r="BK169"/>
  <c r="BU169"/>
  <c r="BW169"/>
  <c r="CG169"/>
  <c r="CI169"/>
  <c r="CS169"/>
  <c r="CU169"/>
  <c r="DE169"/>
  <c r="DG169"/>
  <c r="A174"/>
  <c r="C174"/>
  <c r="M174"/>
  <c r="O174"/>
  <c r="Y174"/>
  <c r="AA174"/>
  <c r="AK174"/>
  <c r="AM174"/>
  <c r="AW174"/>
  <c r="AY174"/>
  <c r="BI174"/>
  <c r="BK174"/>
  <c r="BU174"/>
  <c r="BW174"/>
  <c r="CG174"/>
  <c r="CI174"/>
  <c r="CS174"/>
  <c r="CU174"/>
  <c r="DE174"/>
  <c r="DG174"/>
  <c r="A175"/>
  <c r="C175"/>
  <c r="M175"/>
  <c r="O175"/>
  <c r="Y175"/>
  <c r="AA175"/>
  <c r="AK175"/>
  <c r="AM175"/>
  <c r="AW175"/>
  <c r="AY175"/>
  <c r="BI175"/>
  <c r="BK175"/>
  <c r="BU175"/>
  <c r="BW175"/>
  <c r="CG175"/>
  <c r="CI175"/>
  <c r="CS175"/>
  <c r="CU175"/>
  <c r="DE175"/>
  <c r="DG175"/>
  <c r="A176"/>
  <c r="C176"/>
  <c r="M176"/>
  <c r="O176"/>
  <c r="Y176"/>
  <c r="AA176"/>
  <c r="AK176"/>
  <c r="AM176"/>
  <c r="AW176"/>
  <c r="AY176"/>
  <c r="BI176"/>
  <c r="BK176"/>
  <c r="BU176"/>
  <c r="BW176"/>
  <c r="CG176"/>
  <c r="CI176"/>
  <c r="CS176"/>
  <c r="CU176"/>
  <c r="DE176"/>
  <c r="DG176"/>
  <c r="A177"/>
  <c r="C177"/>
  <c r="M177"/>
  <c r="O177"/>
  <c r="Y177"/>
  <c r="AA177"/>
  <c r="AK177"/>
  <c r="AM177"/>
  <c r="AW177"/>
  <c r="AY177"/>
  <c r="BI177"/>
  <c r="BK177"/>
  <c r="BU177"/>
  <c r="BW177"/>
  <c r="CG177"/>
  <c r="CI177"/>
  <c r="CS177"/>
  <c r="CU177"/>
  <c r="DE177"/>
  <c r="DG177"/>
  <c r="A179"/>
  <c r="C179"/>
  <c r="M179"/>
  <c r="O179"/>
  <c r="Y179"/>
  <c r="AA179"/>
  <c r="AK179"/>
  <c r="AM179"/>
  <c r="AW179"/>
  <c r="AY179"/>
  <c r="BI179"/>
  <c r="BK179"/>
  <c r="BU179"/>
  <c r="BW179"/>
  <c r="CG179"/>
  <c r="CI179"/>
  <c r="CS179"/>
  <c r="CU179"/>
  <c r="DE179"/>
  <c r="DG179"/>
  <c r="A184"/>
  <c r="C184"/>
  <c r="M184"/>
  <c r="O184"/>
  <c r="Y184"/>
  <c r="AA184"/>
  <c r="AK184"/>
  <c r="AM184"/>
  <c r="AW184"/>
  <c r="AY184"/>
  <c r="BI184"/>
  <c r="BK184"/>
  <c r="BU184"/>
  <c r="BW184"/>
  <c r="CG184"/>
  <c r="CI184"/>
  <c r="CS184"/>
  <c r="CU184"/>
  <c r="DE184"/>
  <c r="DG184"/>
  <c r="A185"/>
  <c r="C185"/>
  <c r="M185"/>
  <c r="O185"/>
  <c r="Y185"/>
  <c r="AA185"/>
  <c r="AK185"/>
  <c r="AM185"/>
  <c r="AW185"/>
  <c r="AY185"/>
  <c r="BI185"/>
  <c r="BK185"/>
  <c r="BU185"/>
  <c r="BW185"/>
  <c r="CG185"/>
  <c r="CI185"/>
  <c r="CS185"/>
  <c r="CU185"/>
  <c r="DE185"/>
  <c r="DG185"/>
  <c r="A186"/>
  <c r="C186"/>
  <c r="M186"/>
  <c r="O186"/>
  <c r="Y186"/>
  <c r="AA186"/>
  <c r="AK186"/>
  <c r="AM186"/>
  <c r="AW186"/>
  <c r="AY186"/>
  <c r="BI186"/>
  <c r="BK186"/>
  <c r="BU186"/>
  <c r="BW186"/>
  <c r="CG186"/>
  <c r="CI186"/>
  <c r="CS186"/>
  <c r="CU186"/>
  <c r="DE186"/>
  <c r="DG186"/>
  <c r="A188"/>
  <c r="C188"/>
  <c r="M188"/>
  <c r="O188"/>
  <c r="Y188"/>
  <c r="AA188"/>
  <c r="AK188"/>
  <c r="AM188"/>
  <c r="AW188"/>
  <c r="AY188"/>
  <c r="BI188"/>
  <c r="BK188"/>
  <c r="BU188"/>
  <c r="BW188"/>
  <c r="CG188"/>
  <c r="CI188"/>
  <c r="CS188"/>
  <c r="CU188"/>
  <c r="DE188"/>
  <c r="DG188"/>
  <c r="A191"/>
  <c r="C191"/>
  <c r="M191"/>
  <c r="O191"/>
  <c r="Y191"/>
  <c r="AA191"/>
  <c r="AK191"/>
  <c r="AM191"/>
  <c r="AW191"/>
  <c r="AY191"/>
  <c r="BI191"/>
  <c r="BK191"/>
  <c r="BU191"/>
  <c r="BW191"/>
  <c r="CG191"/>
  <c r="CI191"/>
  <c r="CS191"/>
  <c r="CU191"/>
  <c r="DE191"/>
  <c r="DG191"/>
  <c r="A194"/>
  <c r="C194"/>
  <c r="M194"/>
  <c r="O194"/>
  <c r="Y194"/>
  <c r="AA194"/>
  <c r="AK194"/>
  <c r="AM194"/>
  <c r="AW194"/>
  <c r="AY194"/>
  <c r="BI194"/>
  <c r="BK194"/>
  <c r="BU194"/>
  <c r="BW194"/>
  <c r="CG194"/>
  <c r="CI194"/>
  <c r="CS194"/>
  <c r="CU194"/>
  <c r="DE194"/>
  <c r="DG194"/>
  <c r="A198"/>
  <c r="C198"/>
  <c r="M198"/>
  <c r="O198"/>
  <c r="Y198"/>
  <c r="AA198"/>
  <c r="AK198"/>
  <c r="AM198"/>
  <c r="AW198"/>
  <c r="AY198"/>
  <c r="BI198"/>
  <c r="BK198"/>
  <c r="BU198"/>
  <c r="BW198"/>
  <c r="CG198"/>
  <c r="CI198"/>
  <c r="CS198"/>
  <c r="CU198"/>
  <c r="DE198"/>
  <c r="DG198"/>
  <c r="B1" i="24"/>
  <c r="N1"/>
  <c r="Z1"/>
  <c r="AL1"/>
  <c r="AX1"/>
  <c r="BJ1"/>
  <c r="BV1"/>
  <c r="CH1"/>
  <c r="CT1"/>
  <c r="DF1"/>
  <c r="DO13"/>
  <c r="B2"/>
  <c r="N2"/>
  <c r="Z2"/>
  <c r="AL2"/>
  <c r="AX2"/>
  <c r="BJ2"/>
  <c r="BV2"/>
  <c r="CH2"/>
  <c r="CT2"/>
  <c r="DF2"/>
  <c r="A7"/>
  <c r="C7"/>
  <c r="M7"/>
  <c r="O7"/>
  <c r="Y7"/>
  <c r="AA7"/>
  <c r="AK7"/>
  <c r="AM7"/>
  <c r="AW7"/>
  <c r="AY7"/>
  <c r="BI7"/>
  <c r="BK7"/>
  <c r="BU7"/>
  <c r="BW7"/>
  <c r="CG7"/>
  <c r="CI7"/>
  <c r="CS7"/>
  <c r="CU7"/>
  <c r="DE7"/>
  <c r="DG7"/>
  <c r="A12"/>
  <c r="C12"/>
  <c r="M12"/>
  <c r="O12"/>
  <c r="Y12"/>
  <c r="AA12"/>
  <c r="AK12"/>
  <c r="AM12"/>
  <c r="AW12"/>
  <c r="AY12"/>
  <c r="BI12"/>
  <c r="BK12"/>
  <c r="BU12"/>
  <c r="BW12"/>
  <c r="CG12"/>
  <c r="CI12"/>
  <c r="CS12"/>
  <c r="CU12"/>
  <c r="DE12"/>
  <c r="DG12"/>
  <c r="A13"/>
  <c r="C13"/>
  <c r="M13"/>
  <c r="O13"/>
  <c r="Y13"/>
  <c r="AA13"/>
  <c r="AK13"/>
  <c r="AM13"/>
  <c r="AW13"/>
  <c r="AY13"/>
  <c r="BI13"/>
  <c r="BK13"/>
  <c r="BU13"/>
  <c r="BW13"/>
  <c r="CG13"/>
  <c r="CI13"/>
  <c r="CS13"/>
  <c r="CU13"/>
  <c r="DE13"/>
  <c r="DG13"/>
  <c r="A14"/>
  <c r="C14"/>
  <c r="M14"/>
  <c r="O14"/>
  <c r="Y14"/>
  <c r="AA14"/>
  <c r="AK14"/>
  <c r="AM14"/>
  <c r="AW14"/>
  <c r="AY14"/>
  <c r="BI14"/>
  <c r="BK14"/>
  <c r="BU14"/>
  <c r="BW14"/>
  <c r="CA14"/>
  <c r="CG14"/>
  <c r="CI14"/>
  <c r="CS14"/>
  <c r="CU14"/>
  <c r="DE14"/>
  <c r="DG14"/>
  <c r="A15"/>
  <c r="C15"/>
  <c r="M15"/>
  <c r="O15"/>
  <c r="Y15"/>
  <c r="AA15"/>
  <c r="AK15"/>
  <c r="AM15"/>
  <c r="AW15"/>
  <c r="AY15"/>
  <c r="BI15"/>
  <c r="BK15"/>
  <c r="BU15"/>
  <c r="BW15"/>
  <c r="CG15"/>
  <c r="CI15"/>
  <c r="CS15"/>
  <c r="CU15"/>
  <c r="DE15"/>
  <c r="DG15"/>
  <c r="A17"/>
  <c r="C17"/>
  <c r="M17"/>
  <c r="O17"/>
  <c r="Y17"/>
  <c r="AA17"/>
  <c r="AK17"/>
  <c r="AM17"/>
  <c r="AW17"/>
  <c r="AY17"/>
  <c r="BI17"/>
  <c r="BK17"/>
  <c r="BU17"/>
  <c r="BW17"/>
  <c r="CG17"/>
  <c r="CI17"/>
  <c r="CS17"/>
  <c r="CU17"/>
  <c r="DE17"/>
  <c r="DG17"/>
  <c r="A22"/>
  <c r="C22"/>
  <c r="M22"/>
  <c r="O22"/>
  <c r="Y22"/>
  <c r="AA22"/>
  <c r="AK22"/>
  <c r="AM22"/>
  <c r="AW22"/>
  <c r="AY22"/>
  <c r="BI22"/>
  <c r="BK22"/>
  <c r="BU22"/>
  <c r="BW22"/>
  <c r="CG22"/>
  <c r="CI22"/>
  <c r="CS22"/>
  <c r="CU22"/>
  <c r="DE22"/>
  <c r="DG22"/>
  <c r="A23"/>
  <c r="C23"/>
  <c r="M23"/>
  <c r="O23"/>
  <c r="Y23"/>
  <c r="AA23"/>
  <c r="AK23"/>
  <c r="AM23"/>
  <c r="AW23"/>
  <c r="AY23"/>
  <c r="BI23"/>
  <c r="BK23"/>
  <c r="BU23"/>
  <c r="BW23"/>
  <c r="CG23"/>
  <c r="CI23"/>
  <c r="CS23"/>
  <c r="CU23"/>
  <c r="DE23"/>
  <c r="DG23"/>
  <c r="A24"/>
  <c r="C24"/>
  <c r="M24"/>
  <c r="O24"/>
  <c r="Y24"/>
  <c r="AA24"/>
  <c r="AK24"/>
  <c r="AM24"/>
  <c r="AW24"/>
  <c r="AY24"/>
  <c r="BI24"/>
  <c r="BK24"/>
  <c r="BU24"/>
  <c r="BW24"/>
  <c r="CG24"/>
  <c r="CI24"/>
  <c r="CS24"/>
  <c r="CU24"/>
  <c r="DE24"/>
  <c r="DG24"/>
  <c r="A26"/>
  <c r="C26"/>
  <c r="M26"/>
  <c r="O26"/>
  <c r="Y26"/>
  <c r="AA26"/>
  <c r="AK26"/>
  <c r="AM26"/>
  <c r="AW26"/>
  <c r="AY26"/>
  <c r="BI26"/>
  <c r="BK26"/>
  <c r="BU26"/>
  <c r="BW26"/>
  <c r="CG26"/>
  <c r="CI26"/>
  <c r="CS26"/>
  <c r="CU26"/>
  <c r="DE26"/>
  <c r="DG26"/>
  <c r="A29"/>
  <c r="C29"/>
  <c r="M29"/>
  <c r="O29"/>
  <c r="Y29"/>
  <c r="AA29"/>
  <c r="AK29"/>
  <c r="AM29"/>
  <c r="AW29"/>
  <c r="AY29"/>
  <c r="BI29"/>
  <c r="BK29"/>
  <c r="BU29"/>
  <c r="BW29"/>
  <c r="CG29"/>
  <c r="CI29"/>
  <c r="CS29"/>
  <c r="CU29"/>
  <c r="DE29"/>
  <c r="DG29"/>
  <c r="A32"/>
  <c r="C32"/>
  <c r="M32"/>
  <c r="O32"/>
  <c r="Y32"/>
  <c r="AA32"/>
  <c r="AK32"/>
  <c r="AM32"/>
  <c r="AW32"/>
  <c r="AY32"/>
  <c r="BI32"/>
  <c r="BK32"/>
  <c r="BU32"/>
  <c r="BW32"/>
  <c r="CG32"/>
  <c r="CI32"/>
  <c r="CS32"/>
  <c r="CU32"/>
  <c r="DE32"/>
  <c r="DG32"/>
  <c r="A36"/>
  <c r="C36"/>
  <c r="M36"/>
  <c r="O36"/>
  <c r="Y36"/>
  <c r="AA36"/>
  <c r="AK36"/>
  <c r="AM36"/>
  <c r="AW36"/>
  <c r="AY36"/>
  <c r="BI36"/>
  <c r="BK36"/>
  <c r="BU36"/>
  <c r="BW36"/>
  <c r="CG36"/>
  <c r="CI36"/>
  <c r="CS36"/>
  <c r="CU36"/>
  <c r="DE36"/>
  <c r="DG36"/>
  <c r="B55"/>
  <c r="N55"/>
  <c r="Z55"/>
  <c r="AL55"/>
  <c r="AX55"/>
  <c r="BJ55"/>
  <c r="BV55"/>
  <c r="CH55"/>
  <c r="CT55"/>
  <c r="DF55"/>
  <c r="B56"/>
  <c r="N56"/>
  <c r="Z56"/>
  <c r="AL56"/>
  <c r="AX56"/>
  <c r="BJ56"/>
  <c r="BV56"/>
  <c r="CH56"/>
  <c r="CT56"/>
  <c r="DF56"/>
  <c r="A61"/>
  <c r="C61"/>
  <c r="M61"/>
  <c r="O61"/>
  <c r="Y61"/>
  <c r="AA61"/>
  <c r="AK61"/>
  <c r="AM61"/>
  <c r="AW61"/>
  <c r="AY61"/>
  <c r="BI61"/>
  <c r="BK61"/>
  <c r="BU61"/>
  <c r="BW61"/>
  <c r="CG61"/>
  <c r="CI61"/>
  <c r="CS61"/>
  <c r="CU61"/>
  <c r="DE61"/>
  <c r="DG61"/>
  <c r="A66"/>
  <c r="C66"/>
  <c r="M66"/>
  <c r="O66"/>
  <c r="Y66"/>
  <c r="AA66"/>
  <c r="AK66"/>
  <c r="AM66"/>
  <c r="AW66"/>
  <c r="AY66"/>
  <c r="BI66"/>
  <c r="BK66"/>
  <c r="BU66"/>
  <c r="BW66"/>
  <c r="CG66"/>
  <c r="CI66"/>
  <c r="CS66"/>
  <c r="CU66"/>
  <c r="DE66"/>
  <c r="DG66"/>
  <c r="A67"/>
  <c r="C67"/>
  <c r="M67"/>
  <c r="O67"/>
  <c r="Y67"/>
  <c r="AA67"/>
  <c r="AK67"/>
  <c r="AM67"/>
  <c r="AW67"/>
  <c r="AY67"/>
  <c r="BI67"/>
  <c r="BK67"/>
  <c r="BU67"/>
  <c r="BW67"/>
  <c r="CG67"/>
  <c r="CI67"/>
  <c r="CS67"/>
  <c r="CU67"/>
  <c r="DE67"/>
  <c r="DG67"/>
  <c r="A68"/>
  <c r="C68"/>
  <c r="M68"/>
  <c r="O68"/>
  <c r="Y68"/>
  <c r="AA68"/>
  <c r="AK68"/>
  <c r="AM68"/>
  <c r="AW68"/>
  <c r="AY68"/>
  <c r="BI68"/>
  <c r="BK68"/>
  <c r="BU68"/>
  <c r="BW68"/>
  <c r="CG68"/>
  <c r="CI68"/>
  <c r="CS68"/>
  <c r="CU68"/>
  <c r="DE68"/>
  <c r="DG68"/>
  <c r="A69"/>
  <c r="C69"/>
  <c r="M69"/>
  <c r="O69"/>
  <c r="Y69"/>
  <c r="AA69"/>
  <c r="AK69"/>
  <c r="AM69"/>
  <c r="AW69"/>
  <c r="AY69"/>
  <c r="BI69"/>
  <c r="BK69"/>
  <c r="BU69"/>
  <c r="BW69"/>
  <c r="CG69"/>
  <c r="CI69"/>
  <c r="CS69"/>
  <c r="CU69"/>
  <c r="DE69"/>
  <c r="DG69"/>
  <c r="A71"/>
  <c r="C71"/>
  <c r="M71"/>
  <c r="O71"/>
  <c r="Y71"/>
  <c r="AA71"/>
  <c r="AK71"/>
  <c r="AM71"/>
  <c r="AW71"/>
  <c r="AY71"/>
  <c r="BI71"/>
  <c r="BK71"/>
  <c r="BU71"/>
  <c r="BW71"/>
  <c r="CG71"/>
  <c r="CI71"/>
  <c r="CS71"/>
  <c r="CU71"/>
  <c r="DE71"/>
  <c r="DG71"/>
  <c r="A76"/>
  <c r="C76"/>
  <c r="M76"/>
  <c r="O76"/>
  <c r="Y76"/>
  <c r="AA76"/>
  <c r="AK76"/>
  <c r="AM76"/>
  <c r="AW76"/>
  <c r="AY76"/>
  <c r="BI76"/>
  <c r="BK76"/>
  <c r="BU76"/>
  <c r="BW76"/>
  <c r="CG76"/>
  <c r="CI76"/>
  <c r="CS76"/>
  <c r="CU76"/>
  <c r="DE76"/>
  <c r="DG76"/>
  <c r="A77"/>
  <c r="C77"/>
  <c r="M77"/>
  <c r="O77"/>
  <c r="Y77"/>
  <c r="AA77"/>
  <c r="AK77"/>
  <c r="AM77"/>
  <c r="AW77"/>
  <c r="AY77"/>
  <c r="BI77"/>
  <c r="BK77"/>
  <c r="BU77"/>
  <c r="BW77"/>
  <c r="CG77"/>
  <c r="CI77"/>
  <c r="CS77"/>
  <c r="CU77"/>
  <c r="DE77"/>
  <c r="DG77"/>
  <c r="A78"/>
  <c r="C78"/>
  <c r="M78"/>
  <c r="O78"/>
  <c r="Y78"/>
  <c r="AA78"/>
  <c r="AK78"/>
  <c r="AM78"/>
  <c r="AW78"/>
  <c r="AY78"/>
  <c r="BI78"/>
  <c r="BK78"/>
  <c r="BU78"/>
  <c r="BW78"/>
  <c r="CG78"/>
  <c r="CI78"/>
  <c r="CS78"/>
  <c r="CU78"/>
  <c r="DE78"/>
  <c r="DG78"/>
  <c r="A80"/>
  <c r="C80"/>
  <c r="M80"/>
  <c r="O80"/>
  <c r="Y80"/>
  <c r="AA80"/>
  <c r="AK80"/>
  <c r="AM80"/>
  <c r="AW80"/>
  <c r="AY80"/>
  <c r="BI80"/>
  <c r="BK80"/>
  <c r="BU80"/>
  <c r="BW80"/>
  <c r="CG80"/>
  <c r="CI80"/>
  <c r="CS80"/>
  <c r="CU80"/>
  <c r="DE80"/>
  <c r="DG80"/>
  <c r="A83"/>
  <c r="C83"/>
  <c r="M83"/>
  <c r="O83"/>
  <c r="Y83"/>
  <c r="AA83"/>
  <c r="AK83"/>
  <c r="AM83"/>
  <c r="AW83"/>
  <c r="AY83"/>
  <c r="BI83"/>
  <c r="BK83"/>
  <c r="BU83"/>
  <c r="BW83"/>
  <c r="CG83"/>
  <c r="CI83"/>
  <c r="CS83"/>
  <c r="CU83"/>
  <c r="DE83"/>
  <c r="DG83"/>
  <c r="A86"/>
  <c r="C86"/>
  <c r="M86"/>
  <c r="O86"/>
  <c r="Y86"/>
  <c r="AA86"/>
  <c r="AK86"/>
  <c r="AM86"/>
  <c r="AW86"/>
  <c r="AY86"/>
  <c r="BI86"/>
  <c r="BK86"/>
  <c r="BU86"/>
  <c r="BW86"/>
  <c r="CG86"/>
  <c r="CI86"/>
  <c r="CS86"/>
  <c r="CU86"/>
  <c r="DE86"/>
  <c r="DG86"/>
  <c r="A90"/>
  <c r="C90"/>
  <c r="M90"/>
  <c r="O90"/>
  <c r="Y90"/>
  <c r="AA90"/>
  <c r="AK90"/>
  <c r="AM90"/>
  <c r="AW90"/>
  <c r="AY90"/>
  <c r="BI90"/>
  <c r="BK90"/>
  <c r="BU90"/>
  <c r="BW90"/>
  <c r="CG90"/>
  <c r="CI90"/>
  <c r="CS90"/>
  <c r="CU90"/>
  <c r="DE90"/>
  <c r="DG90"/>
  <c r="B109"/>
  <c r="N109"/>
  <c r="Z109"/>
  <c r="AL109"/>
  <c r="AX109"/>
  <c r="BJ109"/>
  <c r="CH109"/>
  <c r="CT109"/>
  <c r="DF109"/>
  <c r="B110"/>
  <c r="N110"/>
  <c r="Z110"/>
  <c r="AL110"/>
  <c r="AX110"/>
  <c r="BJ110"/>
  <c r="CH110"/>
  <c r="CT110"/>
  <c r="DF110"/>
  <c r="A115"/>
  <c r="C115"/>
  <c r="M115"/>
  <c r="O115"/>
  <c r="Y115"/>
  <c r="AA115"/>
  <c r="AK115"/>
  <c r="AM115"/>
  <c r="AW115"/>
  <c r="AY115"/>
  <c r="BI115"/>
  <c r="BK115"/>
  <c r="BU115"/>
  <c r="BW115"/>
  <c r="CG115"/>
  <c r="CI115"/>
  <c r="CS115"/>
  <c r="CU115"/>
  <c r="DE115"/>
  <c r="DG115"/>
  <c r="A120"/>
  <c r="C120"/>
  <c r="M120"/>
  <c r="O120"/>
  <c r="Y120"/>
  <c r="AA120"/>
  <c r="AK120"/>
  <c r="AM120"/>
  <c r="AW120"/>
  <c r="AY120"/>
  <c r="BI120"/>
  <c r="BK120"/>
  <c r="BU120"/>
  <c r="BW120"/>
  <c r="CG120"/>
  <c r="CI120"/>
  <c r="CS120"/>
  <c r="CU120"/>
  <c r="DE120"/>
  <c r="DG120"/>
  <c r="A121"/>
  <c r="C121"/>
  <c r="M121"/>
  <c r="O121"/>
  <c r="Y121"/>
  <c r="AA121"/>
  <c r="AK121"/>
  <c r="AM121"/>
  <c r="AW121"/>
  <c r="AY121"/>
  <c r="BI121"/>
  <c r="BK121"/>
  <c r="BU121"/>
  <c r="BW121"/>
  <c r="CG121"/>
  <c r="CI121"/>
  <c r="CS121"/>
  <c r="CU121"/>
  <c r="DE121"/>
  <c r="DG121"/>
  <c r="A122"/>
  <c r="C122"/>
  <c r="M122"/>
  <c r="O122"/>
  <c r="Y122"/>
  <c r="AA122"/>
  <c r="AK122"/>
  <c r="AM122"/>
  <c r="AW122"/>
  <c r="AY122"/>
  <c r="BI122"/>
  <c r="BK122"/>
  <c r="BU122"/>
  <c r="BW122"/>
  <c r="CG122"/>
  <c r="CI122"/>
  <c r="CS122"/>
  <c r="CU122"/>
  <c r="DE122"/>
  <c r="DG122"/>
  <c r="A123"/>
  <c r="C123"/>
  <c r="M123"/>
  <c r="O123"/>
  <c r="Y123"/>
  <c r="AA123"/>
  <c r="AK123"/>
  <c r="AM123"/>
  <c r="AW123"/>
  <c r="AY123"/>
  <c r="BI123"/>
  <c r="BK123"/>
  <c r="BU123"/>
  <c r="BW123"/>
  <c r="CG123"/>
  <c r="CI123"/>
  <c r="CS123"/>
  <c r="CU123"/>
  <c r="DE123"/>
  <c r="DG123"/>
  <c r="A125"/>
  <c r="C125"/>
  <c r="M125"/>
  <c r="O125"/>
  <c r="Y125"/>
  <c r="AA125"/>
  <c r="AK125"/>
  <c r="AM125"/>
  <c r="AW125"/>
  <c r="AY125"/>
  <c r="BI125"/>
  <c r="BK125"/>
  <c r="BU125"/>
  <c r="BW125"/>
  <c r="CG125"/>
  <c r="CI125"/>
  <c r="CS125"/>
  <c r="CU125"/>
  <c r="DE125"/>
  <c r="DG125"/>
  <c r="A130"/>
  <c r="C130"/>
  <c r="M130"/>
  <c r="O130"/>
  <c r="Y130"/>
  <c r="AA130"/>
  <c r="AK130"/>
  <c r="AM130"/>
  <c r="AW130"/>
  <c r="AY130"/>
  <c r="BI130"/>
  <c r="BK130"/>
  <c r="BU130"/>
  <c r="BW130"/>
  <c r="CG130"/>
  <c r="CI130"/>
  <c r="CS130"/>
  <c r="CU130"/>
  <c r="DE130"/>
  <c r="DG130"/>
  <c r="A131"/>
  <c r="C131"/>
  <c r="M131"/>
  <c r="O131"/>
  <c r="Y131"/>
  <c r="AA131"/>
  <c r="AK131"/>
  <c r="AM131"/>
  <c r="AW131"/>
  <c r="AY131"/>
  <c r="BI131"/>
  <c r="BK131"/>
  <c r="BU131"/>
  <c r="BW131"/>
  <c r="CG131"/>
  <c r="CI131"/>
  <c r="CS131"/>
  <c r="CU131"/>
  <c r="DE131"/>
  <c r="DG131"/>
  <c r="A132"/>
  <c r="C132"/>
  <c r="M132"/>
  <c r="O132"/>
  <c r="Y132"/>
  <c r="AA132"/>
  <c r="AK132"/>
  <c r="AM132"/>
  <c r="AW132"/>
  <c r="AY132"/>
  <c r="BI132"/>
  <c r="BK132"/>
  <c r="BU132"/>
  <c r="BW132"/>
  <c r="CG132"/>
  <c r="CI132"/>
  <c r="CS132"/>
  <c r="CU132"/>
  <c r="DE132"/>
  <c r="DG132"/>
  <c r="A134"/>
  <c r="C134"/>
  <c r="M134"/>
  <c r="O134"/>
  <c r="Y134"/>
  <c r="AA134"/>
  <c r="AK134"/>
  <c r="AM134"/>
  <c r="AW134"/>
  <c r="AY134"/>
  <c r="BI134"/>
  <c r="BK134"/>
  <c r="BU134"/>
  <c r="BW134"/>
  <c r="CG134"/>
  <c r="CI134"/>
  <c r="CS134"/>
  <c r="CU134"/>
  <c r="DE134"/>
  <c r="DG134"/>
  <c r="A137"/>
  <c r="C137"/>
  <c r="M137"/>
  <c r="O137"/>
  <c r="Y137"/>
  <c r="AA137"/>
  <c r="AK137"/>
  <c r="AM137"/>
  <c r="AW137"/>
  <c r="AY137"/>
  <c r="BI137"/>
  <c r="BK137"/>
  <c r="BU137"/>
  <c r="BW137"/>
  <c r="CG137"/>
  <c r="CI137"/>
  <c r="CS137"/>
  <c r="CU137"/>
  <c r="DE137"/>
  <c r="DG137"/>
  <c r="A140"/>
  <c r="C140"/>
  <c r="M140"/>
  <c r="O140"/>
  <c r="Y140"/>
  <c r="AA140"/>
  <c r="AK140"/>
  <c r="AM140"/>
  <c r="AW140"/>
  <c r="AY140"/>
  <c r="BI140"/>
  <c r="BK140"/>
  <c r="BW140"/>
  <c r="CG140"/>
  <c r="CI140"/>
  <c r="CS140"/>
  <c r="CU140"/>
  <c r="DE140"/>
  <c r="DG140"/>
  <c r="A144"/>
  <c r="C144"/>
  <c r="M144"/>
  <c r="O144"/>
  <c r="Y144"/>
  <c r="AA144"/>
  <c r="AK144"/>
  <c r="AM144"/>
  <c r="AW144"/>
  <c r="AY144"/>
  <c r="BI144"/>
  <c r="BK144"/>
  <c r="BU144"/>
  <c r="BW144"/>
  <c r="CG144"/>
  <c r="CI144"/>
  <c r="CS144"/>
  <c r="CU144"/>
  <c r="DE144"/>
  <c r="DG144"/>
  <c r="B163"/>
  <c r="N163"/>
  <c r="W175"/>
  <c r="Z163"/>
  <c r="AI175"/>
  <c r="AL163"/>
  <c r="AX163"/>
  <c r="BJ163"/>
  <c r="BV163"/>
  <c r="CH163"/>
  <c r="CT163"/>
  <c r="DF163"/>
  <c r="B164"/>
  <c r="N164"/>
  <c r="Z164"/>
  <c r="AL164"/>
  <c r="AX164"/>
  <c r="BJ164"/>
  <c r="BV164"/>
  <c r="CH164"/>
  <c r="CT164"/>
  <c r="DF164"/>
  <c r="A169"/>
  <c r="C169"/>
  <c r="M169"/>
  <c r="O169"/>
  <c r="Y169"/>
  <c r="AA169"/>
  <c r="AK169"/>
  <c r="AM169"/>
  <c r="AW169"/>
  <c r="AY169"/>
  <c r="BI169"/>
  <c r="BK169"/>
  <c r="BU169"/>
  <c r="BW169"/>
  <c r="CG169"/>
  <c r="CI169"/>
  <c r="CS169"/>
  <c r="CU169"/>
  <c r="DE169"/>
  <c r="DG169"/>
  <c r="A174"/>
  <c r="C174"/>
  <c r="M174"/>
  <c r="O174"/>
  <c r="Y174"/>
  <c r="AA174"/>
  <c r="AK174"/>
  <c r="AM174"/>
  <c r="AW174"/>
  <c r="AY174"/>
  <c r="BI174"/>
  <c r="BK174"/>
  <c r="BU174"/>
  <c r="BW174"/>
  <c r="CG174"/>
  <c r="CI174"/>
  <c r="CS174"/>
  <c r="CU174"/>
  <c r="DE174"/>
  <c r="DG174"/>
  <c r="A175"/>
  <c r="C175"/>
  <c r="M175"/>
  <c r="O175"/>
  <c r="Y175"/>
  <c r="AA175"/>
  <c r="AK175"/>
  <c r="AM175"/>
  <c r="AW175"/>
  <c r="AY175"/>
  <c r="BI175"/>
  <c r="BK175"/>
  <c r="BU175"/>
  <c r="BW175"/>
  <c r="CG175"/>
  <c r="CI175"/>
  <c r="CS175"/>
  <c r="CU175"/>
  <c r="DE175"/>
  <c r="DG175"/>
  <c r="A176"/>
  <c r="C176"/>
  <c r="M176"/>
  <c r="O176"/>
  <c r="Y176"/>
  <c r="AA176"/>
  <c r="AK176"/>
  <c r="AM176"/>
  <c r="AW176"/>
  <c r="AY176"/>
  <c r="BI176"/>
  <c r="BK176"/>
  <c r="BU176"/>
  <c r="BW176"/>
  <c r="CG176"/>
  <c r="CI176"/>
  <c r="CS176"/>
  <c r="CU176"/>
  <c r="DE176"/>
  <c r="DG176"/>
  <c r="A177"/>
  <c r="C177"/>
  <c r="M177"/>
  <c r="O177"/>
  <c r="Y177"/>
  <c r="AA177"/>
  <c r="AK177"/>
  <c r="AM177"/>
  <c r="AW177"/>
  <c r="AY177"/>
  <c r="BI177"/>
  <c r="BK177"/>
  <c r="BU177"/>
  <c r="BW177"/>
  <c r="CG177"/>
  <c r="CI177"/>
  <c r="CS177"/>
  <c r="CU177"/>
  <c r="DE177"/>
  <c r="DG177"/>
  <c r="A179"/>
  <c r="C179"/>
  <c r="M179"/>
  <c r="O179"/>
  <c r="Y179"/>
  <c r="AA179"/>
  <c r="AK179"/>
  <c r="AM179"/>
  <c r="AW179"/>
  <c r="AY179"/>
  <c r="BI179"/>
  <c r="BK179"/>
  <c r="BU179"/>
  <c r="BW179"/>
  <c r="CG179"/>
  <c r="CI179"/>
  <c r="CS179"/>
  <c r="CU179"/>
  <c r="DE179"/>
  <c r="DG179"/>
  <c r="A184"/>
  <c r="C184"/>
  <c r="M184"/>
  <c r="O184"/>
  <c r="Y184"/>
  <c r="AA184"/>
  <c r="AK184"/>
  <c r="AM184"/>
  <c r="AW184"/>
  <c r="AY184"/>
  <c r="BI184"/>
  <c r="BK184"/>
  <c r="BU184"/>
  <c r="BW184"/>
  <c r="CG184"/>
  <c r="CI184"/>
  <c r="CS184"/>
  <c r="CU184"/>
  <c r="DE184"/>
  <c r="DG184"/>
  <c r="A185"/>
  <c r="C185"/>
  <c r="M185"/>
  <c r="O185"/>
  <c r="Y185"/>
  <c r="AA185"/>
  <c r="AK185"/>
  <c r="AM185"/>
  <c r="AW185"/>
  <c r="AY185"/>
  <c r="BI185"/>
  <c r="BK185"/>
  <c r="BU185"/>
  <c r="BW185"/>
  <c r="CG185"/>
  <c r="CI185"/>
  <c r="CS185"/>
  <c r="CU185"/>
  <c r="DE185"/>
  <c r="DG185"/>
  <c r="A186"/>
  <c r="C186"/>
  <c r="M186"/>
  <c r="O186"/>
  <c r="Y186"/>
  <c r="AA186"/>
  <c r="AK186"/>
  <c r="AM186"/>
  <c r="AW186"/>
  <c r="AY186"/>
  <c r="BI186"/>
  <c r="BK186"/>
  <c r="BU186"/>
  <c r="BW186"/>
  <c r="CG186"/>
  <c r="CI186"/>
  <c r="CS186"/>
  <c r="CU186"/>
  <c r="DE186"/>
  <c r="DG186"/>
  <c r="A188"/>
  <c r="C188"/>
  <c r="M188"/>
  <c r="O188"/>
  <c r="Y188"/>
  <c r="AA188"/>
  <c r="AK188"/>
  <c r="AM188"/>
  <c r="AW188"/>
  <c r="AY188"/>
  <c r="BI188"/>
  <c r="BK188"/>
  <c r="BU188"/>
  <c r="BW188"/>
  <c r="CG188"/>
  <c r="CI188"/>
  <c r="CS188"/>
  <c r="CU188"/>
  <c r="DE188"/>
  <c r="DG188"/>
  <c r="A191"/>
  <c r="C191"/>
  <c r="M191"/>
  <c r="O191"/>
  <c r="Y191"/>
  <c r="AA191"/>
  <c r="AK191"/>
  <c r="AM191"/>
  <c r="AW191"/>
  <c r="AY191"/>
  <c r="BI191"/>
  <c r="BK191"/>
  <c r="BU191"/>
  <c r="BW191"/>
  <c r="CG191"/>
  <c r="CI191"/>
  <c r="CS191"/>
  <c r="CU191"/>
  <c r="DE191"/>
  <c r="DG191"/>
  <c r="A194"/>
  <c r="C194"/>
  <c r="M194"/>
  <c r="O194"/>
  <c r="Y194"/>
  <c r="AA194"/>
  <c r="AK194"/>
  <c r="AM194"/>
  <c r="AW194"/>
  <c r="AY194"/>
  <c r="BI194"/>
  <c r="BK194"/>
  <c r="BU194"/>
  <c r="BW194"/>
  <c r="CG194"/>
  <c r="CI194"/>
  <c r="CS194"/>
  <c r="CU194"/>
  <c r="DE194"/>
  <c r="DG194"/>
  <c r="A198"/>
  <c r="C198"/>
  <c r="M198"/>
  <c r="O198"/>
  <c r="Y198"/>
  <c r="AA198"/>
  <c r="AK198"/>
  <c r="AM198"/>
  <c r="AW198"/>
  <c r="AY198"/>
  <c r="BI198"/>
  <c r="BK198"/>
  <c r="BU198"/>
  <c r="BW198"/>
  <c r="CG198"/>
  <c r="CI198"/>
  <c r="CS198"/>
  <c r="CU198"/>
  <c r="DE198"/>
  <c r="DG198"/>
  <c r="B1" i="18"/>
  <c r="N1"/>
  <c r="Z1"/>
  <c r="AL1"/>
  <c r="AX1"/>
  <c r="BJ1"/>
  <c r="BV1"/>
  <c r="CH1"/>
  <c r="CT1"/>
  <c r="DF1"/>
  <c r="B2"/>
  <c r="N2"/>
  <c r="Z2"/>
  <c r="AL2"/>
  <c r="AX2"/>
  <c r="BJ2"/>
  <c r="BV2"/>
  <c r="CH2"/>
  <c r="CT2"/>
  <c r="DF2"/>
  <c r="A7"/>
  <c r="C7"/>
  <c r="M7"/>
  <c r="O7"/>
  <c r="Y7"/>
  <c r="AA7"/>
  <c r="AK7"/>
  <c r="AM7"/>
  <c r="AW7"/>
  <c r="AY7"/>
  <c r="BI7"/>
  <c r="BK7"/>
  <c r="BU7"/>
  <c r="BW7"/>
  <c r="CG7"/>
  <c r="CI7"/>
  <c r="CS7"/>
  <c r="CU7"/>
  <c r="DE7"/>
  <c r="DG7"/>
  <c r="A12"/>
  <c r="C12"/>
  <c r="M12"/>
  <c r="O12"/>
  <c r="Y12"/>
  <c r="AA12"/>
  <c r="AK12"/>
  <c r="AM12"/>
  <c r="AW12"/>
  <c r="AY12"/>
  <c r="BI12"/>
  <c r="BK12"/>
  <c r="BU12"/>
  <c r="BW12"/>
  <c r="CG12"/>
  <c r="CI12"/>
  <c r="CS12"/>
  <c r="CU12"/>
  <c r="DE12"/>
  <c r="DG12"/>
  <c r="A13"/>
  <c r="C13"/>
  <c r="M13"/>
  <c r="O13"/>
  <c r="Y13"/>
  <c r="AA13"/>
  <c r="AK13"/>
  <c r="AM13"/>
  <c r="AW13"/>
  <c r="AY13"/>
  <c r="BI13"/>
  <c r="BK13"/>
  <c r="BM13"/>
  <c r="BU13"/>
  <c r="BW13"/>
  <c r="CG13"/>
  <c r="CI13"/>
  <c r="CS13"/>
  <c r="CU13"/>
  <c r="DE13"/>
  <c r="DG13"/>
  <c r="A14"/>
  <c r="C14"/>
  <c r="M14"/>
  <c r="O14"/>
  <c r="Y14"/>
  <c r="AA14"/>
  <c r="AK14"/>
  <c r="AM14"/>
  <c r="AW14"/>
  <c r="AY14"/>
  <c r="BI14"/>
  <c r="BK14"/>
  <c r="BU14"/>
  <c r="BW14"/>
  <c r="CA14"/>
  <c r="CG14"/>
  <c r="CI14"/>
  <c r="CS14"/>
  <c r="CU14"/>
  <c r="DE14"/>
  <c r="DG14"/>
  <c r="A15"/>
  <c r="C15"/>
  <c r="M15"/>
  <c r="O15"/>
  <c r="Y15"/>
  <c r="AA15"/>
  <c r="AK15"/>
  <c r="AM15"/>
  <c r="AW15"/>
  <c r="AY15"/>
  <c r="BI15"/>
  <c r="BK15"/>
  <c r="BU15"/>
  <c r="BW15"/>
  <c r="CG15"/>
  <c r="CI15"/>
  <c r="CS15"/>
  <c r="CU15"/>
  <c r="DE15"/>
  <c r="DG15"/>
  <c r="A17"/>
  <c r="C17"/>
  <c r="M17"/>
  <c r="O17"/>
  <c r="Y17"/>
  <c r="AA17"/>
  <c r="AK17"/>
  <c r="AM17"/>
  <c r="AW17"/>
  <c r="AY17"/>
  <c r="BI17"/>
  <c r="BK17"/>
  <c r="BU17"/>
  <c r="BW17"/>
  <c r="CG17"/>
  <c r="CI17"/>
  <c r="CS17"/>
  <c r="CU17"/>
  <c r="DE17"/>
  <c r="DG17"/>
  <c r="A22"/>
  <c r="C22"/>
  <c r="M22"/>
  <c r="O22"/>
  <c r="Y22"/>
  <c r="AA22"/>
  <c r="AK22"/>
  <c r="AM22"/>
  <c r="AW22"/>
  <c r="AY22"/>
  <c r="BI22"/>
  <c r="BK22"/>
  <c r="BU22"/>
  <c r="BW22"/>
  <c r="CG22"/>
  <c r="CI22"/>
  <c r="CS22"/>
  <c r="CU22"/>
  <c r="DE22"/>
  <c r="DG22"/>
  <c r="A23"/>
  <c r="C23"/>
  <c r="M23"/>
  <c r="O23"/>
  <c r="Y23"/>
  <c r="AA23"/>
  <c r="AK23"/>
  <c r="AM23"/>
  <c r="AW23"/>
  <c r="AY23"/>
  <c r="BI23"/>
  <c r="BK23"/>
  <c r="BU23"/>
  <c r="BW23"/>
  <c r="CG23"/>
  <c r="CI23"/>
  <c r="CS23"/>
  <c r="CU23"/>
  <c r="DE23"/>
  <c r="DG23"/>
  <c r="A24"/>
  <c r="C24"/>
  <c r="M24"/>
  <c r="O24"/>
  <c r="Y24"/>
  <c r="AA24"/>
  <c r="AK24"/>
  <c r="AM24"/>
  <c r="AW24"/>
  <c r="AY24"/>
  <c r="BI24"/>
  <c r="BK24"/>
  <c r="BU24"/>
  <c r="BW24"/>
  <c r="CG24"/>
  <c r="CI24"/>
  <c r="CS24"/>
  <c r="CU24"/>
  <c r="DE24"/>
  <c r="DG24"/>
  <c r="A26"/>
  <c r="C26"/>
  <c r="M26"/>
  <c r="O26"/>
  <c r="Y26"/>
  <c r="AA26"/>
  <c r="AK26"/>
  <c r="AM26"/>
  <c r="AW26"/>
  <c r="AY26"/>
  <c r="BI26"/>
  <c r="BK26"/>
  <c r="BU26"/>
  <c r="BW26"/>
  <c r="CG26"/>
  <c r="CI26"/>
  <c r="CS26"/>
  <c r="CU26"/>
  <c r="DE26"/>
  <c r="DG26"/>
  <c r="A29"/>
  <c r="C29"/>
  <c r="M29"/>
  <c r="O29"/>
  <c r="Y29"/>
  <c r="AA29"/>
  <c r="AK29"/>
  <c r="AM29"/>
  <c r="AW29"/>
  <c r="AY29"/>
  <c r="BI29"/>
  <c r="BK29"/>
  <c r="BU29"/>
  <c r="BW29"/>
  <c r="CG29"/>
  <c r="CI29"/>
  <c r="CS29"/>
  <c r="CU29"/>
  <c r="DE29"/>
  <c r="DG29"/>
  <c r="A32"/>
  <c r="C32"/>
  <c r="M32"/>
  <c r="O32"/>
  <c r="Y32"/>
  <c r="AA32"/>
  <c r="AK32"/>
  <c r="AM32"/>
  <c r="AW32"/>
  <c r="AY32"/>
  <c r="BI32"/>
  <c r="BK32"/>
  <c r="BU32"/>
  <c r="BW32"/>
  <c r="CG32"/>
  <c r="CI32"/>
  <c r="CS32"/>
  <c r="CU32"/>
  <c r="DE32"/>
  <c r="DG32"/>
  <c r="A36"/>
  <c r="C36"/>
  <c r="M36"/>
  <c r="O36"/>
  <c r="Y36"/>
  <c r="AA36"/>
  <c r="AK36"/>
  <c r="AM36"/>
  <c r="AW36"/>
  <c r="AY36"/>
  <c r="BI36"/>
  <c r="BK36"/>
  <c r="BU36"/>
  <c r="BW36"/>
  <c r="CG36"/>
  <c r="CI36"/>
  <c r="CS36"/>
  <c r="CU36"/>
  <c r="DE36"/>
  <c r="DG36"/>
  <c r="B54"/>
  <c r="N54"/>
  <c r="Z54"/>
  <c r="AL54"/>
  <c r="AX54"/>
  <c r="BJ54"/>
  <c r="BV54"/>
  <c r="CH54"/>
  <c r="CT54"/>
  <c r="DF54"/>
  <c r="B55"/>
  <c r="N55"/>
  <c r="Z55"/>
  <c r="AL55"/>
  <c r="AX55"/>
  <c r="BJ55"/>
  <c r="BV55"/>
  <c r="CH55"/>
  <c r="CT55"/>
  <c r="DF55"/>
  <c r="A60"/>
  <c r="C60"/>
  <c r="M60"/>
  <c r="O60"/>
  <c r="Y60"/>
  <c r="AA60"/>
  <c r="AK60"/>
  <c r="AM60"/>
  <c r="AW60"/>
  <c r="AY60"/>
  <c r="BI60"/>
  <c r="BK60"/>
  <c r="BU60"/>
  <c r="BW60"/>
  <c r="CG60"/>
  <c r="CI60"/>
  <c r="CS60"/>
  <c r="CU60"/>
  <c r="DE60"/>
  <c r="DG60"/>
  <c r="A65"/>
  <c r="C65"/>
  <c r="M65"/>
  <c r="O65"/>
  <c r="Y65"/>
  <c r="AA65"/>
  <c r="AK65"/>
  <c r="AM65"/>
  <c r="AW65"/>
  <c r="AY65"/>
  <c r="BI65"/>
  <c r="BK65"/>
  <c r="BU65"/>
  <c r="BW65"/>
  <c r="CG65"/>
  <c r="CI65"/>
  <c r="CS65"/>
  <c r="CU65"/>
  <c r="DE65"/>
  <c r="DG65"/>
  <c r="A66"/>
  <c r="C66"/>
  <c r="M66"/>
  <c r="O66"/>
  <c r="Y66"/>
  <c r="AA66"/>
  <c r="AK66"/>
  <c r="AM66"/>
  <c r="AW66"/>
  <c r="AY66"/>
  <c r="BI66"/>
  <c r="BK66"/>
  <c r="BU66"/>
  <c r="BW66"/>
  <c r="CG66"/>
  <c r="CI66"/>
  <c r="CS66"/>
  <c r="CU66"/>
  <c r="DE66"/>
  <c r="DG66"/>
  <c r="A67"/>
  <c r="C67"/>
  <c r="M67"/>
  <c r="O67"/>
  <c r="Y67"/>
  <c r="AA67"/>
  <c r="AK67"/>
  <c r="AM67"/>
  <c r="AW67"/>
  <c r="AY67"/>
  <c r="BI67"/>
  <c r="BK67"/>
  <c r="BU67"/>
  <c r="BW67"/>
  <c r="CG67"/>
  <c r="CI67"/>
  <c r="CS67"/>
  <c r="CU67"/>
  <c r="DE67"/>
  <c r="DG67"/>
  <c r="A68"/>
  <c r="C68"/>
  <c r="M68"/>
  <c r="O68"/>
  <c r="Y68"/>
  <c r="AA68"/>
  <c r="AK68"/>
  <c r="AM68"/>
  <c r="AW68"/>
  <c r="AY68"/>
  <c r="BI68"/>
  <c r="BK68"/>
  <c r="BU68"/>
  <c r="BW68"/>
  <c r="CG68"/>
  <c r="CI68"/>
  <c r="CS68"/>
  <c r="CU68"/>
  <c r="DE68"/>
  <c r="DG68"/>
  <c r="A70"/>
  <c r="C70"/>
  <c r="M70"/>
  <c r="O70"/>
  <c r="Y70"/>
  <c r="AA70"/>
  <c r="AK70"/>
  <c r="AM70"/>
  <c r="AW70"/>
  <c r="AY70"/>
  <c r="BI70"/>
  <c r="BK70"/>
  <c r="BU70"/>
  <c r="BW70"/>
  <c r="CG70"/>
  <c r="CI70"/>
  <c r="CS70"/>
  <c r="CU70"/>
  <c r="DE70"/>
  <c r="DG70"/>
  <c r="A75"/>
  <c r="C75"/>
  <c r="M75"/>
  <c r="O75"/>
  <c r="Y75"/>
  <c r="AA75"/>
  <c r="AK75"/>
  <c r="AM75"/>
  <c r="AW75"/>
  <c r="AY75"/>
  <c r="BI75"/>
  <c r="BK75"/>
  <c r="BU75"/>
  <c r="BW75"/>
  <c r="CG75"/>
  <c r="CI75"/>
  <c r="CS75"/>
  <c r="CU75"/>
  <c r="DE75"/>
  <c r="DG75"/>
  <c r="A76"/>
  <c r="C76"/>
  <c r="M76"/>
  <c r="O76"/>
  <c r="Y76"/>
  <c r="AA76"/>
  <c r="AK76"/>
  <c r="AM76"/>
  <c r="AW76"/>
  <c r="AY76"/>
  <c r="BI76"/>
  <c r="BK76"/>
  <c r="BU76"/>
  <c r="BW76"/>
  <c r="CG76"/>
  <c r="CI76"/>
  <c r="CS76"/>
  <c r="CU76"/>
  <c r="DE76"/>
  <c r="DG76"/>
  <c r="A77"/>
  <c r="C77"/>
  <c r="M77"/>
  <c r="O77"/>
  <c r="Y77"/>
  <c r="AA77"/>
  <c r="AK77"/>
  <c r="AM77"/>
  <c r="AW77"/>
  <c r="AY77"/>
  <c r="BI77"/>
  <c r="BK77"/>
  <c r="BU77"/>
  <c r="BW77"/>
  <c r="CG77"/>
  <c r="CI77"/>
  <c r="CS77"/>
  <c r="CU77"/>
  <c r="DE77"/>
  <c r="DG77"/>
  <c r="A79"/>
  <c r="C79"/>
  <c r="M79"/>
  <c r="O79"/>
  <c r="Y79"/>
  <c r="AA79"/>
  <c r="AK79"/>
  <c r="AM79"/>
  <c r="AW79"/>
  <c r="AY79"/>
  <c r="BI79"/>
  <c r="BK79"/>
  <c r="BU79"/>
  <c r="BW79"/>
  <c r="CG79"/>
  <c r="CI79"/>
  <c r="CS79"/>
  <c r="CU79"/>
  <c r="DE79"/>
  <c r="DG79"/>
  <c r="A82"/>
  <c r="C82"/>
  <c r="M82"/>
  <c r="O82"/>
  <c r="Y82"/>
  <c r="AA82"/>
  <c r="AK82"/>
  <c r="AM82"/>
  <c r="AW82"/>
  <c r="AY82"/>
  <c r="BI82"/>
  <c r="BK82"/>
  <c r="BU82"/>
  <c r="BW82"/>
  <c r="CG82"/>
  <c r="CI82"/>
  <c r="CS82"/>
  <c r="CU82"/>
  <c r="DE82"/>
  <c r="DG82"/>
  <c r="A85"/>
  <c r="C85"/>
  <c r="M85"/>
  <c r="O85"/>
  <c r="Y85"/>
  <c r="AA85"/>
  <c r="AK85"/>
  <c r="AM85"/>
  <c r="AW85"/>
  <c r="AY85"/>
  <c r="BI85"/>
  <c r="BK85"/>
  <c r="BU85"/>
  <c r="BW85"/>
  <c r="CG85"/>
  <c r="CI85"/>
  <c r="CS85"/>
  <c r="CU85"/>
  <c r="DE85"/>
  <c r="DG85"/>
  <c r="A89"/>
  <c r="C89"/>
  <c r="M89"/>
  <c r="O89"/>
  <c r="Y89"/>
  <c r="AA89"/>
  <c r="AK89"/>
  <c r="AM89"/>
  <c r="AW89"/>
  <c r="AY89"/>
  <c r="BI89"/>
  <c r="BK89"/>
  <c r="BU89"/>
  <c r="BW89"/>
  <c r="CG89"/>
  <c r="CI89"/>
  <c r="CS89"/>
  <c r="CU89"/>
  <c r="DE89"/>
  <c r="DG89"/>
  <c r="B107"/>
  <c r="N107"/>
  <c r="Z107"/>
  <c r="AL107"/>
  <c r="AX107"/>
  <c r="BJ107"/>
  <c r="CH107"/>
  <c r="CT107"/>
  <c r="DF107"/>
  <c r="B108"/>
  <c r="N108"/>
  <c r="Z108"/>
  <c r="AL108"/>
  <c r="AX108"/>
  <c r="BJ108"/>
  <c r="CH108"/>
  <c r="CT108"/>
  <c r="DF108"/>
  <c r="A113"/>
  <c r="C113"/>
  <c r="O113"/>
  <c r="Y113"/>
  <c r="AA113"/>
  <c r="AK113"/>
  <c r="AM113"/>
  <c r="AW113"/>
  <c r="AY113"/>
  <c r="BI113"/>
  <c r="BK113"/>
  <c r="BU113"/>
  <c r="BW113"/>
  <c r="CG113"/>
  <c r="CI113"/>
  <c r="CS113"/>
  <c r="CU113"/>
  <c r="DE113"/>
  <c r="DG113"/>
  <c r="A118"/>
  <c r="C118"/>
  <c r="M118"/>
  <c r="O118"/>
  <c r="Y118"/>
  <c r="AA118"/>
  <c r="AK118"/>
  <c r="AM118"/>
  <c r="AW118"/>
  <c r="AY118"/>
  <c r="BI118"/>
  <c r="BK118"/>
  <c r="BU118"/>
  <c r="BW118"/>
  <c r="CG118"/>
  <c r="CI118"/>
  <c r="CS118"/>
  <c r="CU118"/>
  <c r="DE118"/>
  <c r="DG118"/>
  <c r="A119"/>
  <c r="C119"/>
  <c r="M119"/>
  <c r="O119"/>
  <c r="Y119"/>
  <c r="AA119"/>
  <c r="AK119"/>
  <c r="AM119"/>
  <c r="AW119"/>
  <c r="AY119"/>
  <c r="BI119"/>
  <c r="BK119"/>
  <c r="BU119"/>
  <c r="BW119"/>
  <c r="CG119"/>
  <c r="CI119"/>
  <c r="CS119"/>
  <c r="CU119"/>
  <c r="DE119"/>
  <c r="DG119"/>
  <c r="A120"/>
  <c r="C120"/>
  <c r="M120"/>
  <c r="O120"/>
  <c r="Y120"/>
  <c r="AA120"/>
  <c r="AK120"/>
  <c r="AM120"/>
  <c r="AW120"/>
  <c r="AY120"/>
  <c r="BI120"/>
  <c r="BK120"/>
  <c r="BU120"/>
  <c r="BW120"/>
  <c r="CG120"/>
  <c r="CI120"/>
  <c r="CS120"/>
  <c r="CU120"/>
  <c r="DE120"/>
  <c r="DG120"/>
  <c r="A121"/>
  <c r="C121"/>
  <c r="M121"/>
  <c r="O121"/>
  <c r="Y121"/>
  <c r="AA121"/>
  <c r="AK121"/>
  <c r="AM121"/>
  <c r="AW121"/>
  <c r="AY121"/>
  <c r="BI121"/>
  <c r="BK121"/>
  <c r="BU121"/>
  <c r="BW121"/>
  <c r="CG121"/>
  <c r="CI121"/>
  <c r="CS121"/>
  <c r="CU121"/>
  <c r="DE121"/>
  <c r="DG121"/>
  <c r="A123"/>
  <c r="C123"/>
  <c r="M123"/>
  <c r="O123"/>
  <c r="Y123"/>
  <c r="AA123"/>
  <c r="AK123"/>
  <c r="AM123"/>
  <c r="AW123"/>
  <c r="AY123"/>
  <c r="BI123"/>
  <c r="BK123"/>
  <c r="BU123"/>
  <c r="BW123"/>
  <c r="CG123"/>
  <c r="CI123"/>
  <c r="CS123"/>
  <c r="CU123"/>
  <c r="DE123"/>
  <c r="DG123"/>
  <c r="A128"/>
  <c r="C128"/>
  <c r="M128"/>
  <c r="O128"/>
  <c r="Y128"/>
  <c r="AA128"/>
  <c r="AK128"/>
  <c r="AM128"/>
  <c r="AW128"/>
  <c r="AY128"/>
  <c r="BI128"/>
  <c r="BK128"/>
  <c r="BU128"/>
  <c r="BW128"/>
  <c r="CG128"/>
  <c r="CI128"/>
  <c r="CS128"/>
  <c r="CU128"/>
  <c r="DE128"/>
  <c r="DG128"/>
  <c r="A129"/>
  <c r="C129"/>
  <c r="M129"/>
  <c r="O129"/>
  <c r="Y129"/>
  <c r="AA129"/>
  <c r="AK129"/>
  <c r="AM129"/>
  <c r="AW129"/>
  <c r="AY129"/>
  <c r="BI129"/>
  <c r="BK129"/>
  <c r="BU129"/>
  <c r="BW129"/>
  <c r="CG129"/>
  <c r="CI129"/>
  <c r="CS129"/>
  <c r="CU129"/>
  <c r="DE129"/>
  <c r="DG129"/>
  <c r="A130"/>
  <c r="C130"/>
  <c r="M130"/>
  <c r="O130"/>
  <c r="Y130"/>
  <c r="AA130"/>
  <c r="AK130"/>
  <c r="AM130"/>
  <c r="AW130"/>
  <c r="AY130"/>
  <c r="BI130"/>
  <c r="BK130"/>
  <c r="BU130"/>
  <c r="BW130"/>
  <c r="CG130"/>
  <c r="CI130"/>
  <c r="CS130"/>
  <c r="CU130"/>
  <c r="DE130"/>
  <c r="DG130"/>
  <c r="A132"/>
  <c r="C132"/>
  <c r="M132"/>
  <c r="O132"/>
  <c r="Y132"/>
  <c r="AA132"/>
  <c r="AK132"/>
  <c r="AM132"/>
  <c r="AW132"/>
  <c r="AY132"/>
  <c r="BI132"/>
  <c r="BK132"/>
  <c r="BU132"/>
  <c r="BW132"/>
  <c r="CG132"/>
  <c r="CI132"/>
  <c r="CS132"/>
  <c r="CU132"/>
  <c r="DE132"/>
  <c r="DG132"/>
  <c r="A135"/>
  <c r="C135"/>
  <c r="M135"/>
  <c r="O135"/>
  <c r="Y135"/>
  <c r="AA135"/>
  <c r="AK135"/>
  <c r="AM135"/>
  <c r="AW135"/>
  <c r="AY135"/>
  <c r="BI135"/>
  <c r="BK135"/>
  <c r="BU135"/>
  <c r="BW135"/>
  <c r="CG135"/>
  <c r="CI135"/>
  <c r="CS135"/>
  <c r="CU135"/>
  <c r="DE135"/>
  <c r="DG135"/>
  <c r="A138"/>
  <c r="C138"/>
  <c r="M138"/>
  <c r="O138"/>
  <c r="Y138"/>
  <c r="AA138"/>
  <c r="AK138"/>
  <c r="AM138"/>
  <c r="AW138"/>
  <c r="AY138"/>
  <c r="BI138"/>
  <c r="BK138"/>
  <c r="BW138"/>
  <c r="CG138"/>
  <c r="CI138"/>
  <c r="CS138"/>
  <c r="CU138"/>
  <c r="DE138"/>
  <c r="DG138"/>
  <c r="A142"/>
  <c r="C142"/>
  <c r="M142"/>
  <c r="O142"/>
  <c r="Y142"/>
  <c r="AA142"/>
  <c r="AK142"/>
  <c r="AM142"/>
  <c r="AW142"/>
  <c r="AY142"/>
  <c r="BI142"/>
  <c r="BK142"/>
  <c r="BU142"/>
  <c r="BW142"/>
  <c r="CG142"/>
  <c r="CI142"/>
  <c r="CS142"/>
  <c r="CU142"/>
  <c r="DE142"/>
  <c r="DG142"/>
  <c r="B160"/>
  <c r="N160"/>
  <c r="Z160"/>
  <c r="AL160"/>
  <c r="AX160"/>
  <c r="BJ160"/>
  <c r="BV160"/>
  <c r="CH160"/>
  <c r="CT160"/>
  <c r="DF160"/>
  <c r="B161"/>
  <c r="N161"/>
  <c r="Z161"/>
  <c r="AL161"/>
  <c r="AX161"/>
  <c r="BJ161"/>
  <c r="BV161"/>
  <c r="CH161"/>
  <c r="CT161"/>
  <c r="DF161"/>
  <c r="A166"/>
  <c r="C166"/>
  <c r="M166"/>
  <c r="O166"/>
  <c r="Y166"/>
  <c r="AA166"/>
  <c r="AK166"/>
  <c r="AM166"/>
  <c r="AW166"/>
  <c r="AY166"/>
  <c r="BI166"/>
  <c r="BK166"/>
  <c r="BU166"/>
  <c r="BW166"/>
  <c r="CG166"/>
  <c r="CI166"/>
  <c r="CS166"/>
  <c r="CU166"/>
  <c r="DE166"/>
  <c r="DG166"/>
  <c r="A171"/>
  <c r="C171"/>
  <c r="M171"/>
  <c r="O171"/>
  <c r="Y171"/>
  <c r="AA171"/>
  <c r="AK171"/>
  <c r="AM171"/>
  <c r="AW171"/>
  <c r="AY171"/>
  <c r="BI171"/>
  <c r="BK171"/>
  <c r="BU171"/>
  <c r="BW171"/>
  <c r="CG171"/>
  <c r="CI171"/>
  <c r="CS171"/>
  <c r="CU171"/>
  <c r="DE171"/>
  <c r="DG171"/>
  <c r="A172"/>
  <c r="C172"/>
  <c r="M172"/>
  <c r="O172"/>
  <c r="Y172"/>
  <c r="AA172"/>
  <c r="AK172"/>
  <c r="AM172"/>
  <c r="AW172"/>
  <c r="AY172"/>
  <c r="BI172"/>
  <c r="BK172"/>
  <c r="BU172"/>
  <c r="BW172"/>
  <c r="CG172"/>
  <c r="CI172"/>
  <c r="CS172"/>
  <c r="CU172"/>
  <c r="DE172"/>
  <c r="DG172"/>
  <c r="A173"/>
  <c r="C173"/>
  <c r="M173"/>
  <c r="O173"/>
  <c r="Y173"/>
  <c r="AA173"/>
  <c r="AK173"/>
  <c r="AM173"/>
  <c r="AW173"/>
  <c r="AY173"/>
  <c r="BI173"/>
  <c r="BK173"/>
  <c r="BU173"/>
  <c r="BW173"/>
  <c r="CG173"/>
  <c r="CI173"/>
  <c r="CS173"/>
  <c r="CU173"/>
  <c r="DE173"/>
  <c r="DG173"/>
  <c r="A174"/>
  <c r="C174"/>
  <c r="M174"/>
  <c r="O174"/>
  <c r="Y174"/>
  <c r="AA174"/>
  <c r="AK174"/>
  <c r="AM174"/>
  <c r="AW174"/>
  <c r="AY174"/>
  <c r="BI174"/>
  <c r="BK174"/>
  <c r="BU174"/>
  <c r="BW174"/>
  <c r="CG174"/>
  <c r="CI174"/>
  <c r="CS174"/>
  <c r="CU174"/>
  <c r="DE174"/>
  <c r="DG174"/>
  <c r="A176"/>
  <c r="C176"/>
  <c r="M176"/>
  <c r="O176"/>
  <c r="Y176"/>
  <c r="AA176"/>
  <c r="AK176"/>
  <c r="AM176"/>
  <c r="AW176"/>
  <c r="AY176"/>
  <c r="BI176"/>
  <c r="BK176"/>
  <c r="BU176"/>
  <c r="BW176"/>
  <c r="CG176"/>
  <c r="CI176"/>
  <c r="CS176"/>
  <c r="CU176"/>
  <c r="DE176"/>
  <c r="DG176"/>
  <c r="A181"/>
  <c r="C181"/>
  <c r="M181"/>
  <c r="O181"/>
  <c r="Y181"/>
  <c r="AA181"/>
  <c r="AK181"/>
  <c r="AM181"/>
  <c r="AW181"/>
  <c r="AY181"/>
  <c r="BI181"/>
  <c r="BK181"/>
  <c r="BU181"/>
  <c r="BW181"/>
  <c r="CG181"/>
  <c r="CI181"/>
  <c r="CS181"/>
  <c r="CU181"/>
  <c r="DE181"/>
  <c r="DG181"/>
  <c r="A182"/>
  <c r="C182"/>
  <c r="M182"/>
  <c r="O182"/>
  <c r="Y182"/>
  <c r="AA182"/>
  <c r="AK182"/>
  <c r="AM182"/>
  <c r="AW182"/>
  <c r="AY182"/>
  <c r="BI182"/>
  <c r="BK182"/>
  <c r="BU182"/>
  <c r="BW182"/>
  <c r="CG182"/>
  <c r="CI182"/>
  <c r="CS182"/>
  <c r="CU182"/>
  <c r="DE182"/>
  <c r="DG182"/>
  <c r="A183"/>
  <c r="C183"/>
  <c r="M183"/>
  <c r="O183"/>
  <c r="Y183"/>
  <c r="AA183"/>
  <c r="AK183"/>
  <c r="AM183"/>
  <c r="AW183"/>
  <c r="AY183"/>
  <c r="BI183"/>
  <c r="BK183"/>
  <c r="BU183"/>
  <c r="BW183"/>
  <c r="CG183"/>
  <c r="CI183"/>
  <c r="CS183"/>
  <c r="CU183"/>
  <c r="DE183"/>
  <c r="DG183"/>
  <c r="A185"/>
  <c r="C185"/>
  <c r="M185"/>
  <c r="O185"/>
  <c r="Y185"/>
  <c r="AA185"/>
  <c r="AK185"/>
  <c r="AM185"/>
  <c r="AW185"/>
  <c r="AY185"/>
  <c r="BI185"/>
  <c r="BK185"/>
  <c r="BU185"/>
  <c r="BW185"/>
  <c r="CG185"/>
  <c r="CI185"/>
  <c r="CS185"/>
  <c r="CU185"/>
  <c r="DE185"/>
  <c r="DG185"/>
  <c r="A188"/>
  <c r="C188"/>
  <c r="M188"/>
  <c r="O188"/>
  <c r="Y188"/>
  <c r="AA188"/>
  <c r="AK188"/>
  <c r="AM188"/>
  <c r="AW188"/>
  <c r="AY188"/>
  <c r="BI188"/>
  <c r="BK188"/>
  <c r="BU188"/>
  <c r="BW188"/>
  <c r="CG188"/>
  <c r="CI188"/>
  <c r="CS188"/>
  <c r="CU188"/>
  <c r="DE188"/>
  <c r="DG188"/>
  <c r="A191"/>
  <c r="C191"/>
  <c r="M191"/>
  <c r="O191"/>
  <c r="Y191"/>
  <c r="AA191"/>
  <c r="AK191"/>
  <c r="AM191"/>
  <c r="AW191"/>
  <c r="AY191"/>
  <c r="BI191"/>
  <c r="BK191"/>
  <c r="BU191"/>
  <c r="BW191"/>
  <c r="CG191"/>
  <c r="CI191"/>
  <c r="CS191"/>
  <c r="CU191"/>
  <c r="DE191"/>
  <c r="DG191"/>
  <c r="A195"/>
  <c r="C195"/>
  <c r="M195"/>
  <c r="O195"/>
  <c r="Y195"/>
  <c r="AA195"/>
  <c r="AK195"/>
  <c r="AM195"/>
  <c r="AW195"/>
  <c r="AY195"/>
  <c r="BI195"/>
  <c r="BK195"/>
  <c r="BU195"/>
  <c r="BW195"/>
  <c r="CG195"/>
  <c r="CI195"/>
  <c r="CS195"/>
  <c r="CU195"/>
  <c r="DE195"/>
  <c r="DG195"/>
  <c r="B1" i="22"/>
  <c r="N1"/>
  <c r="Z1"/>
  <c r="AL1"/>
  <c r="AX1"/>
  <c r="BJ1"/>
  <c r="BV1"/>
  <c r="CH1"/>
  <c r="CT1"/>
  <c r="DF1"/>
  <c r="DM1"/>
  <c r="DN1"/>
  <c r="B2"/>
  <c r="N2"/>
  <c r="Z2"/>
  <c r="AL2"/>
  <c r="AX2"/>
  <c r="BJ2"/>
  <c r="BV2"/>
  <c r="CH2"/>
  <c r="CT2"/>
  <c r="DF2"/>
  <c r="A7"/>
  <c r="C7"/>
  <c r="M7"/>
  <c r="O7"/>
  <c r="Y7"/>
  <c r="AA7"/>
  <c r="AK7"/>
  <c r="AM7"/>
  <c r="AW7"/>
  <c r="AY7"/>
  <c r="BI7"/>
  <c r="BK7"/>
  <c r="BU7"/>
  <c r="BW7"/>
  <c r="CG7"/>
  <c r="CI7"/>
  <c r="CS7"/>
  <c r="CU7"/>
  <c r="DE7"/>
  <c r="DG7"/>
  <c r="A12"/>
  <c r="C12"/>
  <c r="M12"/>
  <c r="O12"/>
  <c r="Y12"/>
  <c r="AA12"/>
  <c r="AK12"/>
  <c r="AM12"/>
  <c r="AW12"/>
  <c r="AY12"/>
  <c r="BI12"/>
  <c r="BK12"/>
  <c r="BU12"/>
  <c r="BW12"/>
  <c r="CG12"/>
  <c r="CI12"/>
  <c r="CS12"/>
  <c r="CU12"/>
  <c r="DE12"/>
  <c r="DG12"/>
  <c r="A13"/>
  <c r="C13"/>
  <c r="M13"/>
  <c r="O13"/>
  <c r="Y13"/>
  <c r="AA13"/>
  <c r="AK13"/>
  <c r="AM13"/>
  <c r="AW13"/>
  <c r="AY13"/>
  <c r="BI13"/>
  <c r="BK13"/>
  <c r="BU13"/>
  <c r="BW13"/>
  <c r="CA13"/>
  <c r="CG13"/>
  <c r="CI13"/>
  <c r="CS13"/>
  <c r="CU13"/>
  <c r="DE13"/>
  <c r="DG13"/>
  <c r="A14"/>
  <c r="C14"/>
  <c r="M14"/>
  <c r="O14"/>
  <c r="Y14"/>
  <c r="AA14"/>
  <c r="AK14"/>
  <c r="AM14"/>
  <c r="AW14"/>
  <c r="AY14"/>
  <c r="BI14"/>
  <c r="BK14"/>
  <c r="BU14"/>
  <c r="BW14"/>
  <c r="CA14"/>
  <c r="CG14"/>
  <c r="CI14"/>
  <c r="CS14"/>
  <c r="CU14"/>
  <c r="DE14"/>
  <c r="DG14"/>
  <c r="A15"/>
  <c r="C15"/>
  <c r="M15"/>
  <c r="O15"/>
  <c r="Y15"/>
  <c r="AA15"/>
  <c r="AK15"/>
  <c r="AM15"/>
  <c r="AW15"/>
  <c r="AY15"/>
  <c r="BI15"/>
  <c r="BK15"/>
  <c r="BU15"/>
  <c r="BW15"/>
  <c r="CG15"/>
  <c r="CI15"/>
  <c r="CS15"/>
  <c r="CU15"/>
  <c r="DE15"/>
  <c r="DG15"/>
  <c r="A17"/>
  <c r="C17"/>
  <c r="M17"/>
  <c r="O17"/>
  <c r="Y17"/>
  <c r="AA17"/>
  <c r="AK17"/>
  <c r="AM17"/>
  <c r="AW17"/>
  <c r="AY17"/>
  <c r="BI17"/>
  <c r="BK17"/>
  <c r="BU17"/>
  <c r="BW17"/>
  <c r="CG17"/>
  <c r="CI17"/>
  <c r="CS17"/>
  <c r="CU17"/>
  <c r="DE17"/>
  <c r="DG17"/>
  <c r="A22"/>
  <c r="C22"/>
  <c r="M22"/>
  <c r="O22"/>
  <c r="Y22"/>
  <c r="AA22"/>
  <c r="AK22"/>
  <c r="AM22"/>
  <c r="AW22"/>
  <c r="AY22"/>
  <c r="BI22"/>
  <c r="BK22"/>
  <c r="BU22"/>
  <c r="BW22"/>
  <c r="CG22"/>
  <c r="CI22"/>
  <c r="CS22"/>
  <c r="CU22"/>
  <c r="DE22"/>
  <c r="DG22"/>
  <c r="A23"/>
  <c r="C23"/>
  <c r="M23"/>
  <c r="O23"/>
  <c r="Y23"/>
  <c r="AA23"/>
  <c r="AK23"/>
  <c r="AM23"/>
  <c r="AW23"/>
  <c r="AY23"/>
  <c r="BI23"/>
  <c r="BK23"/>
  <c r="BU23"/>
  <c r="BW23"/>
  <c r="CG23"/>
  <c r="CI23"/>
  <c r="CS23"/>
  <c r="CU23"/>
  <c r="DE23"/>
  <c r="DG23"/>
  <c r="A24"/>
  <c r="C24"/>
  <c r="M24"/>
  <c r="O24"/>
  <c r="Y24"/>
  <c r="AA24"/>
  <c r="AK24"/>
  <c r="AM24"/>
  <c r="AW24"/>
  <c r="AY24"/>
  <c r="BI24"/>
  <c r="BK24"/>
  <c r="BU24"/>
  <c r="BW24"/>
  <c r="CG24"/>
  <c r="CI24"/>
  <c r="CS24"/>
  <c r="CU24"/>
  <c r="DE24"/>
  <c r="DG24"/>
  <c r="A26"/>
  <c r="C26"/>
  <c r="M26"/>
  <c r="O26"/>
  <c r="Y26"/>
  <c r="AA26"/>
  <c r="AK26"/>
  <c r="AM26"/>
  <c r="AW26"/>
  <c r="AY26"/>
  <c r="BI26"/>
  <c r="BK26"/>
  <c r="BU26"/>
  <c r="BW26"/>
  <c r="CG26"/>
  <c r="CI26"/>
  <c r="CS26"/>
  <c r="CU26"/>
  <c r="DE26"/>
  <c r="DG26"/>
  <c r="A29"/>
  <c r="C29"/>
  <c r="M29"/>
  <c r="O29"/>
  <c r="Y29"/>
  <c r="AA29"/>
  <c r="AK29"/>
  <c r="AM29"/>
  <c r="AW29"/>
  <c r="AY29"/>
  <c r="BI29"/>
  <c r="BK29"/>
  <c r="BU29"/>
  <c r="BW29"/>
  <c r="CG29"/>
  <c r="CI29"/>
  <c r="CS29"/>
  <c r="CU29"/>
  <c r="DE29"/>
  <c r="DG29"/>
  <c r="A32"/>
  <c r="C32"/>
  <c r="M32"/>
  <c r="O32"/>
  <c r="Y32"/>
  <c r="AA32"/>
  <c r="AK32"/>
  <c r="AM32"/>
  <c r="AW32"/>
  <c r="AY32"/>
  <c r="BI32"/>
  <c r="BK32"/>
  <c r="BU32"/>
  <c r="BW32"/>
  <c r="CG32"/>
  <c r="CI32"/>
  <c r="CS32"/>
  <c r="CU32"/>
  <c r="DE32"/>
  <c r="DG32"/>
  <c r="A36"/>
  <c r="C36"/>
  <c r="M36"/>
  <c r="O36"/>
  <c r="Y36"/>
  <c r="AA36"/>
  <c r="AK36"/>
  <c r="AM36"/>
  <c r="AW36"/>
  <c r="AY36"/>
  <c r="BI36"/>
  <c r="BK36"/>
  <c r="BU36"/>
  <c r="BW36"/>
  <c r="CG36"/>
  <c r="CI36"/>
  <c r="CS36"/>
  <c r="CU36"/>
  <c r="DE36"/>
  <c r="DG36"/>
  <c r="B54"/>
  <c r="N54"/>
  <c r="Z54"/>
  <c r="AL54"/>
  <c r="AX54"/>
  <c r="BJ54"/>
  <c r="BV54"/>
  <c r="CH54"/>
  <c r="CT54"/>
  <c r="DF54"/>
  <c r="DM54"/>
  <c r="DN54"/>
  <c r="B55"/>
  <c r="N55"/>
  <c r="Z55"/>
  <c r="AL55"/>
  <c r="AX55"/>
  <c r="BJ55"/>
  <c r="BV55"/>
  <c r="CH55"/>
  <c r="CT55"/>
  <c r="DF55"/>
  <c r="A60"/>
  <c r="C60"/>
  <c r="M60"/>
  <c r="O60"/>
  <c r="Y60"/>
  <c r="AA60"/>
  <c r="AK60"/>
  <c r="AM60"/>
  <c r="AW60"/>
  <c r="AY60"/>
  <c r="BI60"/>
  <c r="BK60"/>
  <c r="BU60"/>
  <c r="BW60"/>
  <c r="CG60"/>
  <c r="CI60"/>
  <c r="CS60"/>
  <c r="CU60"/>
  <c r="DE60"/>
  <c r="DG60"/>
  <c r="A65"/>
  <c r="C65"/>
  <c r="M65"/>
  <c r="O65"/>
  <c r="Y65"/>
  <c r="AA65"/>
  <c r="AK65"/>
  <c r="AM65"/>
  <c r="AW65"/>
  <c r="AY65"/>
  <c r="BI65"/>
  <c r="BK65"/>
  <c r="BU65"/>
  <c r="BW65"/>
  <c r="CG65"/>
  <c r="CI65"/>
  <c r="CS65"/>
  <c r="CU65"/>
  <c r="DE65"/>
  <c r="DG65"/>
  <c r="A66"/>
  <c r="C66"/>
  <c r="M66"/>
  <c r="O66"/>
  <c r="Y66"/>
  <c r="AA66"/>
  <c r="AK66"/>
  <c r="AM66"/>
  <c r="AW66"/>
  <c r="AY66"/>
  <c r="BI66"/>
  <c r="BK66"/>
  <c r="BU66"/>
  <c r="BW66"/>
  <c r="CG66"/>
  <c r="CI66"/>
  <c r="CS66"/>
  <c r="CU66"/>
  <c r="DE66"/>
  <c r="DG66"/>
  <c r="A67"/>
  <c r="C67"/>
  <c r="M67"/>
  <c r="O67"/>
  <c r="Y67"/>
  <c r="AA67"/>
  <c r="AK67"/>
  <c r="AM67"/>
  <c r="AW67"/>
  <c r="AY67"/>
  <c r="BI67"/>
  <c r="BK67"/>
  <c r="BU67"/>
  <c r="BW67"/>
  <c r="CG67"/>
  <c r="CI67"/>
  <c r="CS67"/>
  <c r="CU67"/>
  <c r="DE67"/>
  <c r="DG67"/>
  <c r="A68"/>
  <c r="C68"/>
  <c r="M68"/>
  <c r="O68"/>
  <c r="Y68"/>
  <c r="AA68"/>
  <c r="AK68"/>
  <c r="AM68"/>
  <c r="AW68"/>
  <c r="AY68"/>
  <c r="BI68"/>
  <c r="BK68"/>
  <c r="BU68"/>
  <c r="BW68"/>
  <c r="CG68"/>
  <c r="CI68"/>
  <c r="CS68"/>
  <c r="CU68"/>
  <c r="DE68"/>
  <c r="DG68"/>
  <c r="A70"/>
  <c r="C70"/>
  <c r="M70"/>
  <c r="O70"/>
  <c r="Y70"/>
  <c r="AA70"/>
  <c r="AK70"/>
  <c r="AM70"/>
  <c r="AW70"/>
  <c r="AY70"/>
  <c r="BI70"/>
  <c r="BK70"/>
  <c r="BU70"/>
  <c r="BW70"/>
  <c r="CG70"/>
  <c r="CI70"/>
  <c r="CS70"/>
  <c r="CU70"/>
  <c r="DE70"/>
  <c r="DG70"/>
  <c r="A75"/>
  <c r="C75"/>
  <c r="M75"/>
  <c r="O75"/>
  <c r="Y75"/>
  <c r="AA75"/>
  <c r="AK75"/>
  <c r="AM75"/>
  <c r="AW75"/>
  <c r="AY75"/>
  <c r="BI75"/>
  <c r="BK75"/>
  <c r="BU75"/>
  <c r="BW75"/>
  <c r="CG75"/>
  <c r="CI75"/>
  <c r="CS75"/>
  <c r="CU75"/>
  <c r="DE75"/>
  <c r="DG75"/>
  <c r="A76"/>
  <c r="C76"/>
  <c r="M76"/>
  <c r="O76"/>
  <c r="Y76"/>
  <c r="AA76"/>
  <c r="AK76"/>
  <c r="AM76"/>
  <c r="AW76"/>
  <c r="AY76"/>
  <c r="BI76"/>
  <c r="BK76"/>
  <c r="BU76"/>
  <c r="BW76"/>
  <c r="CG76"/>
  <c r="CI76"/>
  <c r="CS76"/>
  <c r="CU76"/>
  <c r="DE76"/>
  <c r="DG76"/>
  <c r="A77"/>
  <c r="C77"/>
  <c r="M77"/>
  <c r="O77"/>
  <c r="Y77"/>
  <c r="AA77"/>
  <c r="AK77"/>
  <c r="AM77"/>
  <c r="AW77"/>
  <c r="AY77"/>
  <c r="BI77"/>
  <c r="BK77"/>
  <c r="BU77"/>
  <c r="BW77"/>
  <c r="CG77"/>
  <c r="CI77"/>
  <c r="CS77"/>
  <c r="CU77"/>
  <c r="DE77"/>
  <c r="DG77"/>
  <c r="A79"/>
  <c r="C79"/>
  <c r="M79"/>
  <c r="O79"/>
  <c r="Y79"/>
  <c r="AA79"/>
  <c r="AK79"/>
  <c r="AM79"/>
  <c r="AW79"/>
  <c r="AY79"/>
  <c r="BI79"/>
  <c r="BK79"/>
  <c r="BU79"/>
  <c r="BW79"/>
  <c r="CG79"/>
  <c r="CI79"/>
  <c r="CS79"/>
  <c r="CU79"/>
  <c r="DE79"/>
  <c r="DG79"/>
  <c r="A82"/>
  <c r="C82"/>
  <c r="M82"/>
  <c r="O82"/>
  <c r="Y82"/>
  <c r="AA82"/>
  <c r="AK82"/>
  <c r="AM82"/>
  <c r="AW82"/>
  <c r="AY82"/>
  <c r="BI82"/>
  <c r="BK82"/>
  <c r="BU82"/>
  <c r="BW82"/>
  <c r="CG82"/>
  <c r="CI82"/>
  <c r="CS82"/>
  <c r="CU82"/>
  <c r="DE82"/>
  <c r="DG82"/>
  <c r="A85"/>
  <c r="C85"/>
  <c r="M85"/>
  <c r="O85"/>
  <c r="Y85"/>
  <c r="AA85"/>
  <c r="AK85"/>
  <c r="AM85"/>
  <c r="AW85"/>
  <c r="AY85"/>
  <c r="BI85"/>
  <c r="BK85"/>
  <c r="BU85"/>
  <c r="BW85"/>
  <c r="CG85"/>
  <c r="CI85"/>
  <c r="CS85"/>
  <c r="CU85"/>
  <c r="DE85"/>
  <c r="DG85"/>
  <c r="A89"/>
  <c r="C89"/>
  <c r="M89"/>
  <c r="O89"/>
  <c r="Y89"/>
  <c r="AA89"/>
  <c r="AK89"/>
  <c r="AM89"/>
  <c r="AW89"/>
  <c r="AY89"/>
  <c r="BI89"/>
  <c r="BK89"/>
  <c r="BU89"/>
  <c r="BW89"/>
  <c r="CG89"/>
  <c r="CI89"/>
  <c r="CS89"/>
  <c r="CU89"/>
  <c r="DE89"/>
  <c r="DG89"/>
  <c r="B107"/>
  <c r="N107"/>
  <c r="Z107"/>
  <c r="AL107"/>
  <c r="AX107"/>
  <c r="BJ107"/>
  <c r="BV107"/>
  <c r="CH107"/>
  <c r="CT107"/>
  <c r="DF107"/>
  <c r="B108"/>
  <c r="N108"/>
  <c r="Z108"/>
  <c r="AL108"/>
  <c r="AX108"/>
  <c r="BJ108"/>
  <c r="BV108"/>
  <c r="CH108"/>
  <c r="CT108"/>
  <c r="DF108"/>
  <c r="A113"/>
  <c r="C113"/>
  <c r="M113"/>
  <c r="O113"/>
  <c r="Y113"/>
  <c r="AA113"/>
  <c r="AK113"/>
  <c r="AM113"/>
  <c r="AW113"/>
  <c r="AY113"/>
  <c r="BI113"/>
  <c r="BK113"/>
  <c r="BU113"/>
  <c r="BW113"/>
  <c r="CG113"/>
  <c r="CI113"/>
  <c r="CS113"/>
  <c r="CU113"/>
  <c r="DE113"/>
  <c r="DG113"/>
  <c r="A118"/>
  <c r="C118"/>
  <c r="M118"/>
  <c r="O118"/>
  <c r="Y118"/>
  <c r="AA118"/>
  <c r="AK118"/>
  <c r="AM118"/>
  <c r="AW118"/>
  <c r="AY118"/>
  <c r="BI118"/>
  <c r="BK118"/>
  <c r="BU118"/>
  <c r="BW118"/>
  <c r="CG118"/>
  <c r="CI118"/>
  <c r="CS118"/>
  <c r="CU118"/>
  <c r="DE118"/>
  <c r="DG118"/>
  <c r="A119"/>
  <c r="C119"/>
  <c r="M119"/>
  <c r="O119"/>
  <c r="Y119"/>
  <c r="AA119"/>
  <c r="AK119"/>
  <c r="AM119"/>
  <c r="AW119"/>
  <c r="AY119"/>
  <c r="BI119"/>
  <c r="BK119"/>
  <c r="BU119"/>
  <c r="BW119"/>
  <c r="CG119"/>
  <c r="CI119"/>
  <c r="CS119"/>
  <c r="CU119"/>
  <c r="DE119"/>
  <c r="DG119"/>
  <c r="A120"/>
  <c r="C120"/>
  <c r="M120"/>
  <c r="O120"/>
  <c r="Y120"/>
  <c r="AA120"/>
  <c r="AK120"/>
  <c r="AM120"/>
  <c r="AW120"/>
  <c r="AY120"/>
  <c r="BI120"/>
  <c r="BK120"/>
  <c r="BU120"/>
  <c r="BW120"/>
  <c r="CG120"/>
  <c r="CI120"/>
  <c r="CS120"/>
  <c r="CU120"/>
  <c r="DE120"/>
  <c r="DG120"/>
  <c r="A121"/>
  <c r="C121"/>
  <c r="M121"/>
  <c r="O121"/>
  <c r="Y121"/>
  <c r="AA121"/>
  <c r="AK121"/>
  <c r="AM121"/>
  <c r="AW121"/>
  <c r="AY121"/>
  <c r="BI121"/>
  <c r="BK121"/>
  <c r="BU121"/>
  <c r="BW121"/>
  <c r="CG121"/>
  <c r="CI121"/>
  <c r="CS121"/>
  <c r="CU121"/>
  <c r="DE121"/>
  <c r="DG121"/>
  <c r="A123"/>
  <c r="C123"/>
  <c r="M123"/>
  <c r="O123"/>
  <c r="Y123"/>
  <c r="AA123"/>
  <c r="AK123"/>
  <c r="AM123"/>
  <c r="AW123"/>
  <c r="AY123"/>
  <c r="BI123"/>
  <c r="BK123"/>
  <c r="BU123"/>
  <c r="BW123"/>
  <c r="CG123"/>
  <c r="CI123"/>
  <c r="CS123"/>
  <c r="CU123"/>
  <c r="DE123"/>
  <c r="DG123"/>
  <c r="A128"/>
  <c r="C128"/>
  <c r="M128"/>
  <c r="O128"/>
  <c r="Y128"/>
  <c r="AA128"/>
  <c r="AK128"/>
  <c r="AM128"/>
  <c r="AW128"/>
  <c r="AY128"/>
  <c r="BI128"/>
  <c r="BK128"/>
  <c r="BU128"/>
  <c r="BW128"/>
  <c r="CG128"/>
  <c r="CI128"/>
  <c r="CS128"/>
  <c r="CU128"/>
  <c r="DE128"/>
  <c r="DG128"/>
  <c r="A129"/>
  <c r="C129"/>
  <c r="M129"/>
  <c r="O129"/>
  <c r="Y129"/>
  <c r="AA129"/>
  <c r="AK129"/>
  <c r="AM129"/>
  <c r="AW129"/>
  <c r="AY129"/>
  <c r="BI129"/>
  <c r="BK129"/>
  <c r="BU129"/>
  <c r="BW129"/>
  <c r="CG129"/>
  <c r="CI129"/>
  <c r="CS129"/>
  <c r="CU129"/>
  <c r="DE129"/>
  <c r="DG129"/>
  <c r="A130"/>
  <c r="C130"/>
  <c r="M130"/>
  <c r="O130"/>
  <c r="Y130"/>
  <c r="AA130"/>
  <c r="AK130"/>
  <c r="AM130"/>
  <c r="AW130"/>
  <c r="AY130"/>
  <c r="BI130"/>
  <c r="BK130"/>
  <c r="BU130"/>
  <c r="BW130"/>
  <c r="CG130"/>
  <c r="CI130"/>
  <c r="CS130"/>
  <c r="CU130"/>
  <c r="DE130"/>
  <c r="DG130"/>
  <c r="A132"/>
  <c r="C132"/>
  <c r="M132"/>
  <c r="O132"/>
  <c r="Y132"/>
  <c r="AA132"/>
  <c r="AK132"/>
  <c r="AM132"/>
  <c r="AW132"/>
  <c r="AY132"/>
  <c r="BI132"/>
  <c r="BK132"/>
  <c r="BU132"/>
  <c r="BW132"/>
  <c r="CG132"/>
  <c r="CI132"/>
  <c r="CS132"/>
  <c r="CU132"/>
  <c r="DE132"/>
  <c r="DG132"/>
  <c r="A135"/>
  <c r="C135"/>
  <c r="M135"/>
  <c r="O135"/>
  <c r="Y135"/>
  <c r="AA135"/>
  <c r="AK135"/>
  <c r="AM135"/>
  <c r="AW135"/>
  <c r="AY135"/>
  <c r="BI135"/>
  <c r="BK135"/>
  <c r="BU135"/>
  <c r="BW135"/>
  <c r="CG135"/>
  <c r="CI135"/>
  <c r="CS135"/>
  <c r="CU135"/>
  <c r="DE135"/>
  <c r="DG135"/>
  <c r="A138"/>
  <c r="C138"/>
  <c r="M138"/>
  <c r="O138"/>
  <c r="Y138"/>
  <c r="AA138"/>
  <c r="AK138"/>
  <c r="AM138"/>
  <c r="AW138"/>
  <c r="AY138"/>
  <c r="BI138"/>
  <c r="BK138"/>
  <c r="BU138"/>
  <c r="BW138"/>
  <c r="CG138"/>
  <c r="CI138"/>
  <c r="CS138"/>
  <c r="CU138"/>
  <c r="DE138"/>
  <c r="DG138"/>
  <c r="A142"/>
  <c r="C142"/>
  <c r="M142"/>
  <c r="O142"/>
  <c r="Y142"/>
  <c r="AA142"/>
  <c r="AK142"/>
  <c r="AM142"/>
  <c r="AW142"/>
  <c r="AY142"/>
  <c r="BI142"/>
  <c r="BK142"/>
  <c r="BU142"/>
  <c r="BW142"/>
  <c r="CG142"/>
  <c r="CI142"/>
  <c r="CS142"/>
  <c r="CU142"/>
  <c r="DE142"/>
  <c r="DG142"/>
  <c r="B160"/>
  <c r="N160"/>
  <c r="Z160"/>
  <c r="AL160"/>
  <c r="AX160"/>
  <c r="BJ160"/>
  <c r="BV160"/>
  <c r="CH160"/>
  <c r="CT160"/>
  <c r="DF160"/>
  <c r="DM160"/>
  <c r="DN160"/>
  <c r="B161"/>
  <c r="N161"/>
  <c r="Z161"/>
  <c r="AL161"/>
  <c r="AX161"/>
  <c r="BJ161"/>
  <c r="BV161"/>
  <c r="CH161"/>
  <c r="CT161"/>
  <c r="DF161"/>
  <c r="A166"/>
  <c r="C166"/>
  <c r="M166"/>
  <c r="O166"/>
  <c r="Y166"/>
  <c r="AA166"/>
  <c r="AK166"/>
  <c r="AM166"/>
  <c r="AW166"/>
  <c r="AY166"/>
  <c r="BI166"/>
  <c r="BK166"/>
  <c r="BU166"/>
  <c r="BW166"/>
  <c r="CG166"/>
  <c r="CI166"/>
  <c r="CS166"/>
  <c r="CU166"/>
  <c r="DE166"/>
  <c r="DG166"/>
  <c r="A171"/>
  <c r="C171"/>
  <c r="M171"/>
  <c r="O171"/>
  <c r="Y171"/>
  <c r="AA171"/>
  <c r="AK171"/>
  <c r="AM171"/>
  <c r="AW171"/>
  <c r="AY171"/>
  <c r="BI171"/>
  <c r="BK171"/>
  <c r="BU171"/>
  <c r="BW171"/>
  <c r="CG171"/>
  <c r="CI171"/>
  <c r="CS171"/>
  <c r="CU171"/>
  <c r="DE171"/>
  <c r="DG171"/>
  <c r="A172"/>
  <c r="C172"/>
  <c r="M172"/>
  <c r="O172"/>
  <c r="Y172"/>
  <c r="AA172"/>
  <c r="AK172"/>
  <c r="AM172"/>
  <c r="AW172"/>
  <c r="AY172"/>
  <c r="BI172"/>
  <c r="BK172"/>
  <c r="BU172"/>
  <c r="BW172"/>
  <c r="CG172"/>
  <c r="CI172"/>
  <c r="CS172"/>
  <c r="CU172"/>
  <c r="DE172"/>
  <c r="DG172"/>
  <c r="A173"/>
  <c r="C173"/>
  <c r="M173"/>
  <c r="O173"/>
  <c r="Y173"/>
  <c r="AA173"/>
  <c r="AK173"/>
  <c r="AM173"/>
  <c r="AW173"/>
  <c r="AY173"/>
  <c r="BI173"/>
  <c r="BK173"/>
  <c r="BU173"/>
  <c r="BW173"/>
  <c r="CG173"/>
  <c r="CI173"/>
  <c r="CS173"/>
  <c r="CU173"/>
  <c r="DE173"/>
  <c r="DG173"/>
  <c r="A174"/>
  <c r="C174"/>
  <c r="M174"/>
  <c r="O174"/>
  <c r="Y174"/>
  <c r="AA174"/>
  <c r="AK174"/>
  <c r="AM174"/>
  <c r="AW174"/>
  <c r="AY174"/>
  <c r="BI174"/>
  <c r="BK174"/>
  <c r="BU174"/>
  <c r="BW174"/>
  <c r="CG174"/>
  <c r="CI174"/>
  <c r="CS174"/>
  <c r="CU174"/>
  <c r="DE174"/>
  <c r="DG174"/>
  <c r="A176"/>
  <c r="C176"/>
  <c r="M176"/>
  <c r="O176"/>
  <c r="Y176"/>
  <c r="AA176"/>
  <c r="AK176"/>
  <c r="AM176"/>
  <c r="AW176"/>
  <c r="AY176"/>
  <c r="BI176"/>
  <c r="BK176"/>
  <c r="BU176"/>
  <c r="BW176"/>
  <c r="CG176"/>
  <c r="CI176"/>
  <c r="CS176"/>
  <c r="CU176"/>
  <c r="DE176"/>
  <c r="DG176"/>
  <c r="A181"/>
  <c r="C181"/>
  <c r="M181"/>
  <c r="O181"/>
  <c r="Y181"/>
  <c r="AA181"/>
  <c r="AK181"/>
  <c r="AM181"/>
  <c r="AW181"/>
  <c r="AY181"/>
  <c r="BI181"/>
  <c r="BK181"/>
  <c r="BU181"/>
  <c r="BW181"/>
  <c r="CG181"/>
  <c r="CI181"/>
  <c r="CS181"/>
  <c r="CU181"/>
  <c r="DE181"/>
  <c r="DG181"/>
  <c r="A182"/>
  <c r="C182"/>
  <c r="M182"/>
  <c r="O182"/>
  <c r="Y182"/>
  <c r="AA182"/>
  <c r="AK182"/>
  <c r="AM182"/>
  <c r="AW182"/>
  <c r="AY182"/>
  <c r="BI182"/>
  <c r="BK182"/>
  <c r="BU182"/>
  <c r="BW182"/>
  <c r="CG182"/>
  <c r="CI182"/>
  <c r="CS182"/>
  <c r="CU182"/>
  <c r="DE182"/>
  <c r="DG182"/>
  <c r="A183"/>
  <c r="C183"/>
  <c r="M183"/>
  <c r="O183"/>
  <c r="Y183"/>
  <c r="AA183"/>
  <c r="AK183"/>
  <c r="AM183"/>
  <c r="AW183"/>
  <c r="AY183"/>
  <c r="BI183"/>
  <c r="BK183"/>
  <c r="BU183"/>
  <c r="BW183"/>
  <c r="CG183"/>
  <c r="CI183"/>
  <c r="CS183"/>
  <c r="CU183"/>
  <c r="DE183"/>
  <c r="DG183"/>
  <c r="A185"/>
  <c r="C185"/>
  <c r="M185"/>
  <c r="O185"/>
  <c r="Y185"/>
  <c r="AA185"/>
  <c r="AK185"/>
  <c r="AM185"/>
  <c r="AW185"/>
  <c r="AY185"/>
  <c r="BI185"/>
  <c r="BK185"/>
  <c r="BU185"/>
  <c r="BW185"/>
  <c r="CG185"/>
  <c r="CI185"/>
  <c r="CS185"/>
  <c r="CU185"/>
  <c r="DE185"/>
  <c r="DG185"/>
  <c r="DE186"/>
  <c r="A188"/>
  <c r="C188"/>
  <c r="M188"/>
  <c r="O188"/>
  <c r="Y188"/>
  <c r="AA188"/>
  <c r="AK188"/>
  <c r="AM188"/>
  <c r="AW188"/>
  <c r="AY188"/>
  <c r="BI188"/>
  <c r="BK188"/>
  <c r="BU188"/>
  <c r="BW188"/>
  <c r="CG188"/>
  <c r="CI188"/>
  <c r="CS188"/>
  <c r="CU188"/>
  <c r="DE188"/>
  <c r="DG188"/>
  <c r="A191"/>
  <c r="C191"/>
  <c r="M191"/>
  <c r="O191"/>
  <c r="Y191"/>
  <c r="AA191"/>
  <c r="AK191"/>
  <c r="AM191"/>
  <c r="AW191"/>
  <c r="AY191"/>
  <c r="BI191"/>
  <c r="BK191"/>
  <c r="BU191"/>
  <c r="BW191"/>
  <c r="CG191"/>
  <c r="CI191"/>
  <c r="CS191"/>
  <c r="CU191"/>
  <c r="DE191"/>
  <c r="DG191"/>
  <c r="A195"/>
  <c r="C195"/>
  <c r="M195"/>
  <c r="O195"/>
  <c r="Y195"/>
  <c r="AA195"/>
  <c r="AK195"/>
  <c r="AM195"/>
  <c r="AW195"/>
  <c r="AY195"/>
  <c r="BI195"/>
  <c r="BK195"/>
  <c r="BU195"/>
  <c r="BW195"/>
  <c r="CG195"/>
  <c r="CI195"/>
  <c r="CS195"/>
  <c r="CU195"/>
  <c r="DE195"/>
  <c r="DG195"/>
  <c r="B1" i="19"/>
  <c r="N1"/>
  <c r="Z1"/>
  <c r="AL1"/>
  <c r="AX1"/>
  <c r="BJ1"/>
  <c r="BV1"/>
  <c r="CH1"/>
  <c r="CT1"/>
  <c r="DF1"/>
  <c r="B2"/>
  <c r="N2"/>
  <c r="Z2"/>
  <c r="AL2"/>
  <c r="AX2"/>
  <c r="BJ2"/>
  <c r="BV2"/>
  <c r="CH2"/>
  <c r="CT2"/>
  <c r="DF2"/>
  <c r="A7"/>
  <c r="C7"/>
  <c r="M7"/>
  <c r="O7"/>
  <c r="Y7"/>
  <c r="AA7"/>
  <c r="AK7"/>
  <c r="AM7"/>
  <c r="AW7"/>
  <c r="AY7"/>
  <c r="BI7"/>
  <c r="BK7"/>
  <c r="BU7"/>
  <c r="BW7"/>
  <c r="CG7"/>
  <c r="CI7"/>
  <c r="CS7"/>
  <c r="CU7"/>
  <c r="DE7"/>
  <c r="DG7"/>
  <c r="A12"/>
  <c r="C12"/>
  <c r="M12"/>
  <c r="O12"/>
  <c r="Y12"/>
  <c r="AA12"/>
  <c r="AK12"/>
  <c r="AM12"/>
  <c r="AW12"/>
  <c r="AY12"/>
  <c r="BI12"/>
  <c r="BK12"/>
  <c r="BU12"/>
  <c r="BW12"/>
  <c r="CG12"/>
  <c r="CI12"/>
  <c r="CS12"/>
  <c r="CU12"/>
  <c r="DE12"/>
  <c r="DG12"/>
  <c r="A13"/>
  <c r="C13"/>
  <c r="M13"/>
  <c r="O13"/>
  <c r="Y13"/>
  <c r="AA13"/>
  <c r="AK13"/>
  <c r="AM13"/>
  <c r="AW13"/>
  <c r="AY13"/>
  <c r="BI13"/>
  <c r="BK13"/>
  <c r="BM13"/>
  <c r="BU13"/>
  <c r="BW13"/>
  <c r="CA13"/>
  <c r="CG13"/>
  <c r="CI13"/>
  <c r="CS13"/>
  <c r="CU13"/>
  <c r="DE13"/>
  <c r="DG13"/>
  <c r="A14"/>
  <c r="C14"/>
  <c r="M14"/>
  <c r="O14"/>
  <c r="Y14"/>
  <c r="AA14"/>
  <c r="AK14"/>
  <c r="AM14"/>
  <c r="AW14"/>
  <c r="AY14"/>
  <c r="BI14"/>
  <c r="BK14"/>
  <c r="BU14"/>
  <c r="BW14"/>
  <c r="CG14"/>
  <c r="CI14"/>
  <c r="CS14"/>
  <c r="CU14"/>
  <c r="DE14"/>
  <c r="DG14"/>
  <c r="A15"/>
  <c r="C15"/>
  <c r="M15"/>
  <c r="O15"/>
  <c r="Y15"/>
  <c r="AA15"/>
  <c r="AK15"/>
  <c r="AM15"/>
  <c r="AW15"/>
  <c r="AY15"/>
  <c r="BI15"/>
  <c r="BK15"/>
  <c r="BU15"/>
  <c r="BW15"/>
  <c r="CG15"/>
  <c r="CI15"/>
  <c r="CS15"/>
  <c r="CU15"/>
  <c r="DE15"/>
  <c r="DG15"/>
  <c r="A17"/>
  <c r="C17"/>
  <c r="M17"/>
  <c r="O17"/>
  <c r="Y17"/>
  <c r="AA17"/>
  <c r="AK17"/>
  <c r="AM17"/>
  <c r="AW17"/>
  <c r="AY17"/>
  <c r="BI17"/>
  <c r="BK17"/>
  <c r="BU17"/>
  <c r="BW17"/>
  <c r="CG17"/>
  <c r="CI17"/>
  <c r="CS17"/>
  <c r="CU17"/>
  <c r="DE17"/>
  <c r="DG17"/>
  <c r="A22"/>
  <c r="C22"/>
  <c r="M22"/>
  <c r="O22"/>
  <c r="Y22"/>
  <c r="AA22"/>
  <c r="AK22"/>
  <c r="AM22"/>
  <c r="AW22"/>
  <c r="AY22"/>
  <c r="BI22"/>
  <c r="BK22"/>
  <c r="BU22"/>
  <c r="BW22"/>
  <c r="CG22"/>
  <c r="CI22"/>
  <c r="CS22"/>
  <c r="CU22"/>
  <c r="DE22"/>
  <c r="DG22"/>
  <c r="A23"/>
  <c r="C23"/>
  <c r="M23"/>
  <c r="O23"/>
  <c r="Y23"/>
  <c r="AA23"/>
  <c r="AK23"/>
  <c r="AM23"/>
  <c r="AW23"/>
  <c r="AY23"/>
  <c r="BI23"/>
  <c r="BK23"/>
  <c r="BU23"/>
  <c r="BW23"/>
  <c r="CG23"/>
  <c r="CI23"/>
  <c r="CS23"/>
  <c r="CU23"/>
  <c r="DE23"/>
  <c r="DG23"/>
  <c r="A24"/>
  <c r="C24"/>
  <c r="M24"/>
  <c r="O24"/>
  <c r="Y24"/>
  <c r="AA24"/>
  <c r="AK24"/>
  <c r="AM24"/>
  <c r="AW24"/>
  <c r="AY24"/>
  <c r="BI24"/>
  <c r="BK24"/>
  <c r="BU24"/>
  <c r="BW24"/>
  <c r="CG24"/>
  <c r="CI24"/>
  <c r="CS24"/>
  <c r="CU24"/>
  <c r="DE24"/>
  <c r="DG24"/>
  <c r="A26"/>
  <c r="C26"/>
  <c r="M26"/>
  <c r="O26"/>
  <c r="Y26"/>
  <c r="AA26"/>
  <c r="AK26"/>
  <c r="AM26"/>
  <c r="AW26"/>
  <c r="AY26"/>
  <c r="BI26"/>
  <c r="BK26"/>
  <c r="BU26"/>
  <c r="BW26"/>
  <c r="CG26"/>
  <c r="CI26"/>
  <c r="CS26"/>
  <c r="CU26"/>
  <c r="DE26"/>
  <c r="DG26"/>
  <c r="A29"/>
  <c r="C29"/>
  <c r="M29"/>
  <c r="O29"/>
  <c r="Y29"/>
  <c r="AA29"/>
  <c r="AK29"/>
  <c r="AM29"/>
  <c r="AW29"/>
  <c r="AY29"/>
  <c r="BI29"/>
  <c r="BK29"/>
  <c r="BU29"/>
  <c r="BW29"/>
  <c r="CG29"/>
  <c r="CI29"/>
  <c r="CS29"/>
  <c r="CU29"/>
  <c r="DE29"/>
  <c r="DG29"/>
  <c r="A32"/>
  <c r="C32"/>
  <c r="M32"/>
  <c r="O32"/>
  <c r="Y32"/>
  <c r="AA32"/>
  <c r="AK32"/>
  <c r="AM32"/>
  <c r="AW32"/>
  <c r="AY32"/>
  <c r="BI32"/>
  <c r="BK32"/>
  <c r="BU32"/>
  <c r="BW32"/>
  <c r="CG32"/>
  <c r="CI32"/>
  <c r="CS32"/>
  <c r="CU32"/>
  <c r="DE32"/>
  <c r="DG32"/>
  <c r="A36"/>
  <c r="C36"/>
  <c r="M36"/>
  <c r="O36"/>
  <c r="Y36"/>
  <c r="AA36"/>
  <c r="AK36"/>
  <c r="AM36"/>
  <c r="AW36"/>
  <c r="AY36"/>
  <c r="BI36"/>
  <c r="BK36"/>
  <c r="BU36"/>
  <c r="BW36"/>
  <c r="CG36"/>
  <c r="CI36"/>
  <c r="CS36"/>
  <c r="CU36"/>
  <c r="DE36"/>
  <c r="DG36"/>
  <c r="B55"/>
  <c r="N55"/>
  <c r="Z55"/>
  <c r="AL55"/>
  <c r="AX55"/>
  <c r="BJ55"/>
  <c r="BV55"/>
  <c r="CH55"/>
  <c r="CT55"/>
  <c r="DF55"/>
  <c r="B56"/>
  <c r="N56"/>
  <c r="Z56"/>
  <c r="AL56"/>
  <c r="AX56"/>
  <c r="BJ56"/>
  <c r="BV56"/>
  <c r="CH56"/>
  <c r="CT56"/>
  <c r="DF56"/>
  <c r="A61"/>
  <c r="C61"/>
  <c r="M61"/>
  <c r="O61"/>
  <c r="Y61"/>
  <c r="AA61"/>
  <c r="AK61"/>
  <c r="AM61"/>
  <c r="AW61"/>
  <c r="AY61"/>
  <c r="BI61"/>
  <c r="BK61"/>
  <c r="BU61"/>
  <c r="BW61"/>
  <c r="CG61"/>
  <c r="CI61"/>
  <c r="CS61"/>
  <c r="CU61"/>
  <c r="DE61"/>
  <c r="DG61"/>
  <c r="A66"/>
  <c r="C66"/>
  <c r="M66"/>
  <c r="O66"/>
  <c r="Y66"/>
  <c r="AA66"/>
  <c r="AK66"/>
  <c r="AM66"/>
  <c r="AW66"/>
  <c r="AY66"/>
  <c r="BI66"/>
  <c r="BK66"/>
  <c r="BU66"/>
  <c r="BW66"/>
  <c r="CG66"/>
  <c r="CI66"/>
  <c r="CS66"/>
  <c r="CU66"/>
  <c r="DE66"/>
  <c r="DG66"/>
  <c r="A67"/>
  <c r="C67"/>
  <c r="M67"/>
  <c r="O67"/>
  <c r="Y67"/>
  <c r="AA67"/>
  <c r="AK67"/>
  <c r="AM67"/>
  <c r="AW67"/>
  <c r="AY67"/>
  <c r="BI67"/>
  <c r="BK67"/>
  <c r="BU67"/>
  <c r="BW67"/>
  <c r="CG67"/>
  <c r="CI67"/>
  <c r="CS67"/>
  <c r="CU67"/>
  <c r="DE67"/>
  <c r="DG67"/>
  <c r="A68"/>
  <c r="C68"/>
  <c r="M68"/>
  <c r="O68"/>
  <c r="Y68"/>
  <c r="AA68"/>
  <c r="AK68"/>
  <c r="AM68"/>
  <c r="AW68"/>
  <c r="AY68"/>
  <c r="BI68"/>
  <c r="BK68"/>
  <c r="BU68"/>
  <c r="BW68"/>
  <c r="CG68"/>
  <c r="CI68"/>
  <c r="CS68"/>
  <c r="CU68"/>
  <c r="DE68"/>
  <c r="DG68"/>
  <c r="A69"/>
  <c r="C69"/>
  <c r="M69"/>
  <c r="O69"/>
  <c r="Y69"/>
  <c r="AA69"/>
  <c r="AK69"/>
  <c r="AM69"/>
  <c r="AW69"/>
  <c r="AY69"/>
  <c r="BI69"/>
  <c r="BK69"/>
  <c r="BU69"/>
  <c r="BW69"/>
  <c r="CG69"/>
  <c r="CI69"/>
  <c r="CS69"/>
  <c r="CU69"/>
  <c r="DE69"/>
  <c r="DG69"/>
  <c r="A71"/>
  <c r="C71"/>
  <c r="M71"/>
  <c r="O71"/>
  <c r="Y71"/>
  <c r="AA71"/>
  <c r="AK71"/>
  <c r="AM71"/>
  <c r="AW71"/>
  <c r="AY71"/>
  <c r="BI71"/>
  <c r="BK71"/>
  <c r="BU71"/>
  <c r="BW71"/>
  <c r="CG71"/>
  <c r="CI71"/>
  <c r="CS71"/>
  <c r="CU71"/>
  <c r="DE71"/>
  <c r="DG71"/>
  <c r="A76"/>
  <c r="C76"/>
  <c r="M76"/>
  <c r="O76"/>
  <c r="Y76"/>
  <c r="AA76"/>
  <c r="AK76"/>
  <c r="AM76"/>
  <c r="AW76"/>
  <c r="AY76"/>
  <c r="BI76"/>
  <c r="BK76"/>
  <c r="BU76"/>
  <c r="BW76"/>
  <c r="CG76"/>
  <c r="CI76"/>
  <c r="CS76"/>
  <c r="CU76"/>
  <c r="DE76"/>
  <c r="DG76"/>
  <c r="A77"/>
  <c r="C77"/>
  <c r="M77"/>
  <c r="O77"/>
  <c r="Y77"/>
  <c r="AA77"/>
  <c r="AK77"/>
  <c r="AM77"/>
  <c r="AW77"/>
  <c r="AY77"/>
  <c r="BI77"/>
  <c r="BK77"/>
  <c r="BU77"/>
  <c r="BW77"/>
  <c r="CG77"/>
  <c r="CI77"/>
  <c r="CS77"/>
  <c r="CU77"/>
  <c r="DE77"/>
  <c r="DG77"/>
  <c r="A78"/>
  <c r="C78"/>
  <c r="M78"/>
  <c r="O78"/>
  <c r="Y78"/>
  <c r="AA78"/>
  <c r="AK78"/>
  <c r="AM78"/>
  <c r="AW78"/>
  <c r="AY78"/>
  <c r="BI78"/>
  <c r="BK78"/>
  <c r="BU78"/>
  <c r="BW78"/>
  <c r="CG78"/>
  <c r="CI78"/>
  <c r="CS78"/>
  <c r="CU78"/>
  <c r="DE78"/>
  <c r="DG78"/>
  <c r="A80"/>
  <c r="C80"/>
  <c r="M80"/>
  <c r="O80"/>
  <c r="Y80"/>
  <c r="AA80"/>
  <c r="AK80"/>
  <c r="AM80"/>
  <c r="AW80"/>
  <c r="AY80"/>
  <c r="BI80"/>
  <c r="BK80"/>
  <c r="BU80"/>
  <c r="BW80"/>
  <c r="CG80"/>
  <c r="CI80"/>
  <c r="CS80"/>
  <c r="CU80"/>
  <c r="DE80"/>
  <c r="DG80"/>
  <c r="A83"/>
  <c r="C83"/>
  <c r="M83"/>
  <c r="O83"/>
  <c r="Y83"/>
  <c r="AA83"/>
  <c r="AK83"/>
  <c r="AM83"/>
  <c r="AW83"/>
  <c r="AY83"/>
  <c r="BI83"/>
  <c r="BK83"/>
  <c r="BU83"/>
  <c r="BW83"/>
  <c r="CG83"/>
  <c r="CI83"/>
  <c r="CS83"/>
  <c r="CU83"/>
  <c r="DE83"/>
  <c r="DG83"/>
  <c r="A86"/>
  <c r="C86"/>
  <c r="M86"/>
  <c r="O86"/>
  <c r="Y86"/>
  <c r="AA86"/>
  <c r="AK86"/>
  <c r="AM86"/>
  <c r="AW86"/>
  <c r="AY86"/>
  <c r="BI86"/>
  <c r="BK86"/>
  <c r="BU86"/>
  <c r="BW86"/>
  <c r="CG86"/>
  <c r="CI86"/>
  <c r="CS86"/>
  <c r="CU86"/>
  <c r="DE86"/>
  <c r="DG86"/>
  <c r="A90"/>
  <c r="C90"/>
  <c r="M90"/>
  <c r="O90"/>
  <c r="Y90"/>
  <c r="AA90"/>
  <c r="AK90"/>
  <c r="AM90"/>
  <c r="AW90"/>
  <c r="AY90"/>
  <c r="BI90"/>
  <c r="BK90"/>
  <c r="BU90"/>
  <c r="BW90"/>
  <c r="CG90"/>
  <c r="CI90"/>
  <c r="CS90"/>
  <c r="CU90"/>
  <c r="DE90"/>
  <c r="DG90"/>
  <c r="B109"/>
  <c r="N109"/>
  <c r="Z109"/>
  <c r="AL109"/>
  <c r="AX109"/>
  <c r="BJ109"/>
  <c r="CH109"/>
  <c r="CT109"/>
  <c r="DF109"/>
  <c r="B110"/>
  <c r="N110"/>
  <c r="Z110"/>
  <c r="AL110"/>
  <c r="AX110"/>
  <c r="BJ110"/>
  <c r="CH110"/>
  <c r="CT110"/>
  <c r="DF110"/>
  <c r="A115"/>
  <c r="C115"/>
  <c r="M115"/>
  <c r="O115"/>
  <c r="Y115"/>
  <c r="AA115"/>
  <c r="AK115"/>
  <c r="AM115"/>
  <c r="AW115"/>
  <c r="AY115"/>
  <c r="BI115"/>
  <c r="BK115"/>
  <c r="BU115"/>
  <c r="BW115"/>
  <c r="CG115"/>
  <c r="CI115"/>
  <c r="CS115"/>
  <c r="CU115"/>
  <c r="DE115"/>
  <c r="DG115"/>
  <c r="A120"/>
  <c r="C120"/>
  <c r="M120"/>
  <c r="O120"/>
  <c r="Y120"/>
  <c r="AA120"/>
  <c r="AK120"/>
  <c r="AM120"/>
  <c r="AW120"/>
  <c r="AY120"/>
  <c r="BI120"/>
  <c r="BK120"/>
  <c r="BU120"/>
  <c r="BW120"/>
  <c r="CG120"/>
  <c r="CI120"/>
  <c r="CS120"/>
  <c r="CU120"/>
  <c r="DE120"/>
  <c r="DG120"/>
  <c r="A121"/>
  <c r="C121"/>
  <c r="M121"/>
  <c r="O121"/>
  <c r="Y121"/>
  <c r="AA121"/>
  <c r="AK121"/>
  <c r="AM121"/>
  <c r="AW121"/>
  <c r="AY121"/>
  <c r="BI121"/>
  <c r="BK121"/>
  <c r="BU121"/>
  <c r="BW121"/>
  <c r="CG121"/>
  <c r="CI121"/>
  <c r="CS121"/>
  <c r="CU121"/>
  <c r="DE121"/>
  <c r="DG121"/>
  <c r="A122"/>
  <c r="C122"/>
  <c r="M122"/>
  <c r="O122"/>
  <c r="Y122"/>
  <c r="AA122"/>
  <c r="AK122"/>
  <c r="AM122"/>
  <c r="AW122"/>
  <c r="AY122"/>
  <c r="BI122"/>
  <c r="BK122"/>
  <c r="BU122"/>
  <c r="BW122"/>
  <c r="CG122"/>
  <c r="CI122"/>
  <c r="CS122"/>
  <c r="CU122"/>
  <c r="DE122"/>
  <c r="DG122"/>
  <c r="A123"/>
  <c r="C123"/>
  <c r="M123"/>
  <c r="O123"/>
  <c r="Y123"/>
  <c r="AA123"/>
  <c r="AK123"/>
  <c r="AM123"/>
  <c r="AW123"/>
  <c r="AY123"/>
  <c r="BI123"/>
  <c r="BK123"/>
  <c r="BU123"/>
  <c r="BW123"/>
  <c r="CG123"/>
  <c r="CI123"/>
  <c r="CS123"/>
  <c r="CU123"/>
  <c r="DE123"/>
  <c r="DG123"/>
  <c r="A125"/>
  <c r="C125"/>
  <c r="M125"/>
  <c r="O125"/>
  <c r="Y125"/>
  <c r="AA125"/>
  <c r="AK125"/>
  <c r="AM125"/>
  <c r="AW125"/>
  <c r="AY125"/>
  <c r="BI125"/>
  <c r="BK125"/>
  <c r="BU125"/>
  <c r="BW125"/>
  <c r="CG125"/>
  <c r="CI125"/>
  <c r="CS125"/>
  <c r="CU125"/>
  <c r="DE125"/>
  <c r="DG125"/>
  <c r="A130"/>
  <c r="C130"/>
  <c r="M130"/>
  <c r="O130"/>
  <c r="Y130"/>
  <c r="AA130"/>
  <c r="AK130"/>
  <c r="AM130"/>
  <c r="AW130"/>
  <c r="AY130"/>
  <c r="BI130"/>
  <c r="BK130"/>
  <c r="BU130"/>
  <c r="BW130"/>
  <c r="CG130"/>
  <c r="CI130"/>
  <c r="CS130"/>
  <c r="CU130"/>
  <c r="DE130"/>
  <c r="DG130"/>
  <c r="A131"/>
  <c r="C131"/>
  <c r="M131"/>
  <c r="O131"/>
  <c r="Y131"/>
  <c r="AA131"/>
  <c r="AK131"/>
  <c r="AM131"/>
  <c r="AW131"/>
  <c r="AY131"/>
  <c r="BI131"/>
  <c r="BK131"/>
  <c r="BU131"/>
  <c r="BW131"/>
  <c r="CG131"/>
  <c r="CI131"/>
  <c r="CS131"/>
  <c r="CU131"/>
  <c r="DE131"/>
  <c r="DG131"/>
  <c r="A132"/>
  <c r="C132"/>
  <c r="M132"/>
  <c r="O132"/>
  <c r="Y132"/>
  <c r="AA132"/>
  <c r="AK132"/>
  <c r="AM132"/>
  <c r="AW132"/>
  <c r="AY132"/>
  <c r="BI132"/>
  <c r="BK132"/>
  <c r="BU132"/>
  <c r="BW132"/>
  <c r="CG132"/>
  <c r="CI132"/>
  <c r="CS132"/>
  <c r="CU132"/>
  <c r="DE132"/>
  <c r="DG132"/>
  <c r="A134"/>
  <c r="C134"/>
  <c r="M134"/>
  <c r="O134"/>
  <c r="Y134"/>
  <c r="AA134"/>
  <c r="AK134"/>
  <c r="AM134"/>
  <c r="AW134"/>
  <c r="AY134"/>
  <c r="BI134"/>
  <c r="BK134"/>
  <c r="BU134"/>
  <c r="BW134"/>
  <c r="CG134"/>
  <c r="CI134"/>
  <c r="CS134"/>
  <c r="CU134"/>
  <c r="DE134"/>
  <c r="DG134"/>
  <c r="A137"/>
  <c r="C137"/>
  <c r="M137"/>
  <c r="O137"/>
  <c r="Y137"/>
  <c r="AA137"/>
  <c r="AK137"/>
  <c r="AM137"/>
  <c r="AW137"/>
  <c r="AY137"/>
  <c r="BI137"/>
  <c r="BK137"/>
  <c r="BU137"/>
  <c r="BW137"/>
  <c r="CG137"/>
  <c r="CI137"/>
  <c r="CS137"/>
  <c r="CU137"/>
  <c r="DE137"/>
  <c r="DG137"/>
  <c r="A140"/>
  <c r="C140"/>
  <c r="M140"/>
  <c r="O140"/>
  <c r="Y140"/>
  <c r="AA140"/>
  <c r="AK140"/>
  <c r="AM140"/>
  <c r="AW140"/>
  <c r="AY140"/>
  <c r="BI140"/>
  <c r="BK140"/>
  <c r="BW140"/>
  <c r="CG140"/>
  <c r="CI140"/>
  <c r="CS140"/>
  <c r="CU140"/>
  <c r="DE140"/>
  <c r="DG140"/>
  <c r="A144"/>
  <c r="C144"/>
  <c r="M144"/>
  <c r="O144"/>
  <c r="Y144"/>
  <c r="AA144"/>
  <c r="AK144"/>
  <c r="AM144"/>
  <c r="AW144"/>
  <c r="AY144"/>
  <c r="BI144"/>
  <c r="BK144"/>
  <c r="BU144"/>
  <c r="BW144"/>
  <c r="CG144"/>
  <c r="CI144"/>
  <c r="CS144"/>
  <c r="CU144"/>
  <c r="DE144"/>
  <c r="DG144"/>
  <c r="B163"/>
  <c r="N163"/>
  <c r="Z163"/>
  <c r="AL163"/>
  <c r="AX163"/>
  <c r="BJ163"/>
  <c r="BV163"/>
  <c r="CH163"/>
  <c r="CT163"/>
  <c r="DF163"/>
  <c r="B164"/>
  <c r="N164"/>
  <c r="Z164"/>
  <c r="AL164"/>
  <c r="AX164"/>
  <c r="BJ164"/>
  <c r="BV164"/>
  <c r="CH164"/>
  <c r="CT164"/>
  <c r="DF164"/>
  <c r="A169"/>
  <c r="C169"/>
  <c r="M169"/>
  <c r="O169"/>
  <c r="Y169"/>
  <c r="AA169"/>
  <c r="AK169"/>
  <c r="AM169"/>
  <c r="AW169"/>
  <c r="AY169"/>
  <c r="BI169"/>
  <c r="BK169"/>
  <c r="BU169"/>
  <c r="BW169"/>
  <c r="CG169"/>
  <c r="CI169"/>
  <c r="CS169"/>
  <c r="CU169"/>
  <c r="DE169"/>
  <c r="DG169"/>
  <c r="A174"/>
  <c r="C174"/>
  <c r="M174"/>
  <c r="O174"/>
  <c r="Y174"/>
  <c r="AA174"/>
  <c r="AK174"/>
  <c r="AM174"/>
  <c r="AW174"/>
  <c r="AY174"/>
  <c r="BI174"/>
  <c r="BK174"/>
  <c r="BU174"/>
  <c r="BW174"/>
  <c r="CG174"/>
  <c r="CI174"/>
  <c r="CS174"/>
  <c r="CU174"/>
  <c r="DE174"/>
  <c r="DG174"/>
  <c r="A175"/>
  <c r="C175"/>
  <c r="M175"/>
  <c r="O175"/>
  <c r="Y175"/>
  <c r="AA175"/>
  <c r="AK175"/>
  <c r="AM175"/>
  <c r="AW175"/>
  <c r="AY175"/>
  <c r="BI175"/>
  <c r="BK175"/>
  <c r="BU175"/>
  <c r="BW175"/>
  <c r="CG175"/>
  <c r="CI175"/>
  <c r="CS175"/>
  <c r="CU175"/>
  <c r="DE175"/>
  <c r="DG175"/>
  <c r="A176"/>
  <c r="C176"/>
  <c r="M176"/>
  <c r="O176"/>
  <c r="Y176"/>
  <c r="AA176"/>
  <c r="AK176"/>
  <c r="AM176"/>
  <c r="AW176"/>
  <c r="AY176"/>
  <c r="BI176"/>
  <c r="BK176"/>
  <c r="BU176"/>
  <c r="BW176"/>
  <c r="CG176"/>
  <c r="CI176"/>
  <c r="CS176"/>
  <c r="CU176"/>
  <c r="DE176"/>
  <c r="DG176"/>
  <c r="A177"/>
  <c r="C177"/>
  <c r="M177"/>
  <c r="O177"/>
  <c r="Y177"/>
  <c r="AA177"/>
  <c r="AK177"/>
  <c r="AM177"/>
  <c r="AW177"/>
  <c r="AY177"/>
  <c r="BI177"/>
  <c r="BK177"/>
  <c r="BU177"/>
  <c r="BW177"/>
  <c r="CG177"/>
  <c r="CI177"/>
  <c r="CS177"/>
  <c r="CU177"/>
  <c r="DE177"/>
  <c r="DG177"/>
  <c r="A179"/>
  <c r="C179"/>
  <c r="M179"/>
  <c r="O179"/>
  <c r="Y179"/>
  <c r="AA179"/>
  <c r="AK179"/>
  <c r="AM179"/>
  <c r="AW179"/>
  <c r="AY179"/>
  <c r="BI179"/>
  <c r="BK179"/>
  <c r="BU179"/>
  <c r="BW179"/>
  <c r="CG179"/>
  <c r="CI179"/>
  <c r="CS179"/>
  <c r="CU179"/>
  <c r="DE179"/>
  <c r="DG179"/>
  <c r="A184"/>
  <c r="C184"/>
  <c r="M184"/>
  <c r="O184"/>
  <c r="Y184"/>
  <c r="AA184"/>
  <c r="AK184"/>
  <c r="AM184"/>
  <c r="AW184"/>
  <c r="AY184"/>
  <c r="BI184"/>
  <c r="BK184"/>
  <c r="BU184"/>
  <c r="BW184"/>
  <c r="CG184"/>
  <c r="CI184"/>
  <c r="CS184"/>
  <c r="CU184"/>
  <c r="DE184"/>
  <c r="DG184"/>
  <c r="A185"/>
  <c r="C185"/>
  <c r="M185"/>
  <c r="O185"/>
  <c r="Y185"/>
  <c r="AA185"/>
  <c r="AK185"/>
  <c r="AM185"/>
  <c r="AW185"/>
  <c r="AY185"/>
  <c r="BI185"/>
  <c r="BK185"/>
  <c r="BU185"/>
  <c r="BW185"/>
  <c r="CG185"/>
  <c r="CI185"/>
  <c r="CS185"/>
  <c r="CU185"/>
  <c r="DE185"/>
  <c r="DG185"/>
  <c r="A186"/>
  <c r="C186"/>
  <c r="M186"/>
  <c r="O186"/>
  <c r="Y186"/>
  <c r="AA186"/>
  <c r="AK186"/>
  <c r="AM186"/>
  <c r="AW186"/>
  <c r="AY186"/>
  <c r="BI186"/>
  <c r="BK186"/>
  <c r="BU186"/>
  <c r="BW186"/>
  <c r="CG186"/>
  <c r="CI186"/>
  <c r="CS186"/>
  <c r="CU186"/>
  <c r="DE186"/>
  <c r="DG186"/>
  <c r="A188"/>
  <c r="C188"/>
  <c r="M188"/>
  <c r="O188"/>
  <c r="Y188"/>
  <c r="AA188"/>
  <c r="AK188"/>
  <c r="AM188"/>
  <c r="AW188"/>
  <c r="AY188"/>
  <c r="BI188"/>
  <c r="BK188"/>
  <c r="BU188"/>
  <c r="BW188"/>
  <c r="CG188"/>
  <c r="CI188"/>
  <c r="CS188"/>
  <c r="CU188"/>
  <c r="DE188"/>
  <c r="DG188"/>
  <c r="A191"/>
  <c r="C191"/>
  <c r="M191"/>
  <c r="O191"/>
  <c r="Y191"/>
  <c r="AA191"/>
  <c r="AK191"/>
  <c r="AM191"/>
  <c r="AW191"/>
  <c r="AY191"/>
  <c r="BI191"/>
  <c r="BK191"/>
  <c r="BU191"/>
  <c r="BW191"/>
  <c r="CG191"/>
  <c r="CI191"/>
  <c r="CS191"/>
  <c r="CU191"/>
  <c r="DE191"/>
  <c r="DG191"/>
  <c r="A194"/>
  <c r="C194"/>
  <c r="M194"/>
  <c r="O194"/>
  <c r="Y194"/>
  <c r="AA194"/>
  <c r="AK194"/>
  <c r="AM194"/>
  <c r="AW194"/>
  <c r="AY194"/>
  <c r="BI194"/>
  <c r="BK194"/>
  <c r="BU194"/>
  <c r="BW194"/>
  <c r="CG194"/>
  <c r="CI194"/>
  <c r="CS194"/>
  <c r="CU194"/>
  <c r="DE194"/>
  <c r="DG194"/>
  <c r="A198"/>
  <c r="C198"/>
  <c r="M198"/>
  <c r="O198"/>
  <c r="Y198"/>
  <c r="AA198"/>
  <c r="AK198"/>
  <c r="AM198"/>
  <c r="AW198"/>
  <c r="AY198"/>
  <c r="BI198"/>
  <c r="BK198"/>
  <c r="BU198"/>
  <c r="BW198"/>
  <c r="CG198"/>
  <c r="CI198"/>
  <c r="CS198"/>
  <c r="CU198"/>
  <c r="DE198"/>
  <c r="DG198"/>
  <c r="B1" i="17"/>
  <c r="N1"/>
  <c r="Z1"/>
  <c r="AL1"/>
  <c r="AX1"/>
  <c r="BJ1"/>
  <c r="BV1"/>
  <c r="CH1"/>
  <c r="CT1"/>
  <c r="DF1"/>
  <c r="B2"/>
  <c r="N2"/>
  <c r="Z2"/>
  <c r="AL2"/>
  <c r="AX2"/>
  <c r="BJ2"/>
  <c r="BV2"/>
  <c r="CH2"/>
  <c r="CT2"/>
  <c r="DF2"/>
  <c r="A7"/>
  <c r="C7"/>
  <c r="M7"/>
  <c r="O7"/>
  <c r="Y7"/>
  <c r="AA7"/>
  <c r="AK7"/>
  <c r="AM7"/>
  <c r="AW7"/>
  <c r="AY7"/>
  <c r="BI7"/>
  <c r="BK7"/>
  <c r="BU7"/>
  <c r="BW7"/>
  <c r="CG7"/>
  <c r="CI7"/>
  <c r="CS7"/>
  <c r="CU7"/>
  <c r="DE7"/>
  <c r="DG7"/>
  <c r="A12"/>
  <c r="C12"/>
  <c r="M12"/>
  <c r="O12"/>
  <c r="Y12"/>
  <c r="AA12"/>
  <c r="AK12"/>
  <c r="AM12"/>
  <c r="AW12"/>
  <c r="AY12"/>
  <c r="BI12"/>
  <c r="BK12"/>
  <c r="BU12"/>
  <c r="BW12"/>
  <c r="CG12"/>
  <c r="CI12"/>
  <c r="CS12"/>
  <c r="CU12"/>
  <c r="DE12"/>
  <c r="DG12"/>
  <c r="A13"/>
  <c r="C13"/>
  <c r="M13"/>
  <c r="O13"/>
  <c r="Y13"/>
  <c r="AA13"/>
  <c r="AK13"/>
  <c r="AM13"/>
  <c r="AW13"/>
  <c r="AY13"/>
  <c r="BI13"/>
  <c r="BK13"/>
  <c r="BU13"/>
  <c r="BW13"/>
  <c r="CG13"/>
  <c r="CI13"/>
  <c r="CS13"/>
  <c r="CU13"/>
  <c r="DE13"/>
  <c r="DG13"/>
  <c r="DI13"/>
  <c r="A14"/>
  <c r="C14"/>
  <c r="M14"/>
  <c r="O14"/>
  <c r="Y14"/>
  <c r="AA14"/>
  <c r="AK14"/>
  <c r="AM14"/>
  <c r="AW14"/>
  <c r="AY14"/>
  <c r="BI14"/>
  <c r="BK14"/>
  <c r="BU14"/>
  <c r="BW14"/>
  <c r="CA14"/>
  <c r="CG14"/>
  <c r="CI14"/>
  <c r="CS14"/>
  <c r="CU14"/>
  <c r="DE14"/>
  <c r="DG14"/>
  <c r="A15"/>
  <c r="C15"/>
  <c r="M15"/>
  <c r="O15"/>
  <c r="Y15"/>
  <c r="AA15"/>
  <c r="AK15"/>
  <c r="AM15"/>
  <c r="AW15"/>
  <c r="AY15"/>
  <c r="BI15"/>
  <c r="BK15"/>
  <c r="BU15"/>
  <c r="BW15"/>
  <c r="CG15"/>
  <c r="CI15"/>
  <c r="CS15"/>
  <c r="CU15"/>
  <c r="DE15"/>
  <c r="DG15"/>
  <c r="A17"/>
  <c r="C17"/>
  <c r="M17"/>
  <c r="O17"/>
  <c r="Y17"/>
  <c r="AA17"/>
  <c r="AK17"/>
  <c r="AM17"/>
  <c r="AW17"/>
  <c r="AY17"/>
  <c r="BI17"/>
  <c r="BK17"/>
  <c r="BU17"/>
  <c r="BW17"/>
  <c r="CG17"/>
  <c r="CI17"/>
  <c r="CS17"/>
  <c r="CU17"/>
  <c r="DE17"/>
  <c r="DG17"/>
  <c r="A22"/>
  <c r="C22"/>
  <c r="M22"/>
  <c r="O22"/>
  <c r="Y22"/>
  <c r="AA22"/>
  <c r="AK22"/>
  <c r="AM22"/>
  <c r="AW22"/>
  <c r="AY22"/>
  <c r="BI22"/>
  <c r="BK22"/>
  <c r="BU22"/>
  <c r="BW22"/>
  <c r="CG22"/>
  <c r="CI22"/>
  <c r="CS22"/>
  <c r="CU22"/>
  <c r="DE22"/>
  <c r="DG22"/>
  <c r="A23"/>
  <c r="C23"/>
  <c r="M23"/>
  <c r="O23"/>
  <c r="Y23"/>
  <c r="AA23"/>
  <c r="AK23"/>
  <c r="AM23"/>
  <c r="AW23"/>
  <c r="AY23"/>
  <c r="BI23"/>
  <c r="BK23"/>
  <c r="BU23"/>
  <c r="BW23"/>
  <c r="CG23"/>
  <c r="CI23"/>
  <c r="CS23"/>
  <c r="CU23"/>
  <c r="DE23"/>
  <c r="DG23"/>
  <c r="A24"/>
  <c r="C24"/>
  <c r="M24"/>
  <c r="O24"/>
  <c r="Y24"/>
  <c r="AA24"/>
  <c r="AK24"/>
  <c r="AM24"/>
  <c r="AW24"/>
  <c r="AY24"/>
  <c r="BI24"/>
  <c r="BK24"/>
  <c r="BU24"/>
  <c r="BW24"/>
  <c r="CG24"/>
  <c r="CI24"/>
  <c r="CS24"/>
  <c r="CU24"/>
  <c r="DE24"/>
  <c r="DG24"/>
  <c r="A26"/>
  <c r="C26"/>
  <c r="M26"/>
  <c r="O26"/>
  <c r="Y26"/>
  <c r="AA26"/>
  <c r="AK26"/>
  <c r="AM26"/>
  <c r="AW26"/>
  <c r="AY26"/>
  <c r="BI26"/>
  <c r="BK26"/>
  <c r="BU26"/>
  <c r="BW26"/>
  <c r="CG26"/>
  <c r="CI26"/>
  <c r="CS26"/>
  <c r="CU26"/>
  <c r="DE26"/>
  <c r="DG26"/>
  <c r="A29"/>
  <c r="C29"/>
  <c r="M29"/>
  <c r="O29"/>
  <c r="Y29"/>
  <c r="AA29"/>
  <c r="AK29"/>
  <c r="AM29"/>
  <c r="AW29"/>
  <c r="AY29"/>
  <c r="BI29"/>
  <c r="BK29"/>
  <c r="BU29"/>
  <c r="BW29"/>
  <c r="CG29"/>
  <c r="CI29"/>
  <c r="CS29"/>
  <c r="CU29"/>
  <c r="DE29"/>
  <c r="DG29"/>
  <c r="A32"/>
  <c r="C32"/>
  <c r="M32"/>
  <c r="O32"/>
  <c r="Y32"/>
  <c r="AA32"/>
  <c r="AK32"/>
  <c r="AM32"/>
  <c r="AW32"/>
  <c r="AY32"/>
  <c r="BI32"/>
  <c r="BK32"/>
  <c r="BU32"/>
  <c r="BW32"/>
  <c r="CG32"/>
  <c r="CI32"/>
  <c r="CS32"/>
  <c r="CU32"/>
  <c r="DE32"/>
  <c r="DG32"/>
  <c r="A36"/>
  <c r="C36"/>
  <c r="M36"/>
  <c r="O36"/>
  <c r="Y36"/>
  <c r="AA36"/>
  <c r="AK36"/>
  <c r="AM36"/>
  <c r="AW36"/>
  <c r="AY36"/>
  <c r="BI36"/>
  <c r="BK36"/>
  <c r="BU36"/>
  <c r="BW36"/>
  <c r="CG36"/>
  <c r="CI36"/>
  <c r="CS36"/>
  <c r="CU36"/>
  <c r="DE36"/>
  <c r="DG36"/>
  <c r="B54"/>
  <c r="N54"/>
  <c r="Z54"/>
  <c r="AL54"/>
  <c r="AX54"/>
  <c r="BJ54"/>
  <c r="BV54"/>
  <c r="CH54"/>
  <c r="CT54"/>
  <c r="DF54"/>
  <c r="B55"/>
  <c r="N55"/>
  <c r="Z55"/>
  <c r="AL55"/>
  <c r="AX55"/>
  <c r="BJ55"/>
  <c r="BV55"/>
  <c r="CH55"/>
  <c r="CT55"/>
  <c r="DF55"/>
  <c r="A60"/>
  <c r="C60"/>
  <c r="M60"/>
  <c r="O60"/>
  <c r="Y60"/>
  <c r="AA60"/>
  <c r="AK60"/>
  <c r="AM60"/>
  <c r="AW60"/>
  <c r="AY60"/>
  <c r="BI60"/>
  <c r="BK60"/>
  <c r="BU60"/>
  <c r="BW60"/>
  <c r="CG60"/>
  <c r="CI60"/>
  <c r="CS60"/>
  <c r="CU60"/>
  <c r="DE60"/>
  <c r="DG60"/>
  <c r="A65"/>
  <c r="C65"/>
  <c r="M65"/>
  <c r="O65"/>
  <c r="Y65"/>
  <c r="AA65"/>
  <c r="AK65"/>
  <c r="AM65"/>
  <c r="AW65"/>
  <c r="AY65"/>
  <c r="BI65"/>
  <c r="BK65"/>
  <c r="BU65"/>
  <c r="BW65"/>
  <c r="CG65"/>
  <c r="CI65"/>
  <c r="CS65"/>
  <c r="CU65"/>
  <c r="DE65"/>
  <c r="DG65"/>
  <c r="A66"/>
  <c r="C66"/>
  <c r="M66"/>
  <c r="O66"/>
  <c r="Y66"/>
  <c r="AA66"/>
  <c r="AK66"/>
  <c r="AM66"/>
  <c r="AW66"/>
  <c r="AY66"/>
  <c r="BI66"/>
  <c r="BK66"/>
  <c r="BU66"/>
  <c r="BW66"/>
  <c r="CG66"/>
  <c r="CI66"/>
  <c r="CS66"/>
  <c r="CU66"/>
  <c r="DE66"/>
  <c r="DG66"/>
  <c r="A67"/>
  <c r="C67"/>
  <c r="M67"/>
  <c r="O67"/>
  <c r="Y67"/>
  <c r="AA67"/>
  <c r="AK67"/>
  <c r="AM67"/>
  <c r="AW67"/>
  <c r="AY67"/>
  <c r="BI67"/>
  <c r="BK67"/>
  <c r="BU67"/>
  <c r="BW67"/>
  <c r="CG67"/>
  <c r="CI67"/>
  <c r="CS67"/>
  <c r="CU67"/>
  <c r="DE67"/>
  <c r="DG67"/>
  <c r="A68"/>
  <c r="C68"/>
  <c r="M68"/>
  <c r="O68"/>
  <c r="Y68"/>
  <c r="AA68"/>
  <c r="AK68"/>
  <c r="AM68"/>
  <c r="AW68"/>
  <c r="AY68"/>
  <c r="BI68"/>
  <c r="BK68"/>
  <c r="BU68"/>
  <c r="BW68"/>
  <c r="CG68"/>
  <c r="CI68"/>
  <c r="CS68"/>
  <c r="CU68"/>
  <c r="DE68"/>
  <c r="DG68"/>
  <c r="A70"/>
  <c r="C70"/>
  <c r="M70"/>
  <c r="O70"/>
  <c r="Y70"/>
  <c r="AA70"/>
  <c r="AK70"/>
  <c r="AM70"/>
  <c r="AW70"/>
  <c r="AY70"/>
  <c r="BI70"/>
  <c r="BK70"/>
  <c r="BU70"/>
  <c r="BW70"/>
  <c r="CG70"/>
  <c r="CI70"/>
  <c r="CS70"/>
  <c r="CU70"/>
  <c r="DE70"/>
  <c r="DG70"/>
  <c r="A75"/>
  <c r="C75"/>
  <c r="M75"/>
  <c r="O75"/>
  <c r="Y75"/>
  <c r="AA75"/>
  <c r="AK75"/>
  <c r="AM75"/>
  <c r="AW75"/>
  <c r="AY75"/>
  <c r="BI75"/>
  <c r="BK75"/>
  <c r="BU75"/>
  <c r="BW75"/>
  <c r="CG75"/>
  <c r="CI75"/>
  <c r="CS75"/>
  <c r="CU75"/>
  <c r="DE75"/>
  <c r="DG75"/>
  <c r="A76"/>
  <c r="C76"/>
  <c r="M76"/>
  <c r="O76"/>
  <c r="Y76"/>
  <c r="AA76"/>
  <c r="AK76"/>
  <c r="AM76"/>
  <c r="AW76"/>
  <c r="AY76"/>
  <c r="BI76"/>
  <c r="BK76"/>
  <c r="BU76"/>
  <c r="BW76"/>
  <c r="CG76"/>
  <c r="CI76"/>
  <c r="CS76"/>
  <c r="CU76"/>
  <c r="DE76"/>
  <c r="DG76"/>
  <c r="A77"/>
  <c r="C77"/>
  <c r="M77"/>
  <c r="O77"/>
  <c r="Y77"/>
  <c r="AA77"/>
  <c r="AK77"/>
  <c r="AM77"/>
  <c r="AW77"/>
  <c r="AY77"/>
  <c r="BI77"/>
  <c r="BK77"/>
  <c r="BU77"/>
  <c r="BW77"/>
  <c r="CG77"/>
  <c r="CI77"/>
  <c r="CS77"/>
  <c r="CU77"/>
  <c r="DE77"/>
  <c r="DG77"/>
  <c r="A79"/>
  <c r="C79"/>
  <c r="M79"/>
  <c r="O79"/>
  <c r="Y79"/>
  <c r="AA79"/>
  <c r="AK79"/>
  <c r="AM79"/>
  <c r="AW79"/>
  <c r="AY79"/>
  <c r="BI79"/>
  <c r="BK79"/>
  <c r="BU79"/>
  <c r="BW79"/>
  <c r="CG79"/>
  <c r="CI79"/>
  <c r="CS79"/>
  <c r="CU79"/>
  <c r="DE79"/>
  <c r="DG79"/>
  <c r="A82"/>
  <c r="C82"/>
  <c r="M82"/>
  <c r="O82"/>
  <c r="Y82"/>
  <c r="AA82"/>
  <c r="AK82"/>
  <c r="AM82"/>
  <c r="AW82"/>
  <c r="AY82"/>
  <c r="BI82"/>
  <c r="BK82"/>
  <c r="BU82"/>
  <c r="BW82"/>
  <c r="CG82"/>
  <c r="CI82"/>
  <c r="CS82"/>
  <c r="CU82"/>
  <c r="DE82"/>
  <c r="DG82"/>
  <c r="A85"/>
  <c r="C85"/>
  <c r="M85"/>
  <c r="O85"/>
  <c r="Y85"/>
  <c r="AA85"/>
  <c r="AK85"/>
  <c r="AM85"/>
  <c r="AW85"/>
  <c r="AY85"/>
  <c r="BI85"/>
  <c r="BK85"/>
  <c r="BU85"/>
  <c r="BW85"/>
  <c r="CG85"/>
  <c r="CI85"/>
  <c r="CS85"/>
  <c r="CU85"/>
  <c r="DE85"/>
  <c r="DG85"/>
  <c r="A89"/>
  <c r="C89"/>
  <c r="M89"/>
  <c r="O89"/>
  <c r="Y89"/>
  <c r="AA89"/>
  <c r="AK89"/>
  <c r="AM89"/>
  <c r="AW89"/>
  <c r="AY89"/>
  <c r="BI89"/>
  <c r="BK89"/>
  <c r="BU89"/>
  <c r="BW89"/>
  <c r="CG89"/>
  <c r="CI89"/>
  <c r="CS89"/>
  <c r="CU89"/>
  <c r="DE89"/>
  <c r="DG89"/>
  <c r="B107"/>
  <c r="N107"/>
  <c r="Z107"/>
  <c r="AL107"/>
  <c r="AX107"/>
  <c r="BJ107"/>
  <c r="CH107"/>
  <c r="CT107"/>
  <c r="DF107"/>
  <c r="B108"/>
  <c r="N108"/>
  <c r="Z108"/>
  <c r="AL108"/>
  <c r="AX108"/>
  <c r="BJ108"/>
  <c r="CH108"/>
  <c r="CT108"/>
  <c r="DF108"/>
  <c r="A113"/>
  <c r="C113"/>
  <c r="M113"/>
  <c r="O113"/>
  <c r="Y113"/>
  <c r="AA113"/>
  <c r="AK113"/>
  <c r="AM113"/>
  <c r="AW113"/>
  <c r="AY113"/>
  <c r="BI113"/>
  <c r="BK113"/>
  <c r="BU113"/>
  <c r="BW113"/>
  <c r="CG113"/>
  <c r="CI113"/>
  <c r="CS113"/>
  <c r="CU113"/>
  <c r="DE113"/>
  <c r="DG113"/>
  <c r="A118"/>
  <c r="C118"/>
  <c r="M118"/>
  <c r="O118"/>
  <c r="Y118"/>
  <c r="AA118"/>
  <c r="AK118"/>
  <c r="AM118"/>
  <c r="AW118"/>
  <c r="AY118"/>
  <c r="BI118"/>
  <c r="BK118"/>
  <c r="BU118"/>
  <c r="BW118"/>
  <c r="CG118"/>
  <c r="CI118"/>
  <c r="CS118"/>
  <c r="CU118"/>
  <c r="DE118"/>
  <c r="DG118"/>
  <c r="A119"/>
  <c r="C119"/>
  <c r="M119"/>
  <c r="O119"/>
  <c r="Y119"/>
  <c r="AA119"/>
  <c r="AK119"/>
  <c r="AM119"/>
  <c r="AW119"/>
  <c r="AY119"/>
  <c r="BI119"/>
  <c r="BK119"/>
  <c r="BU119"/>
  <c r="BW119"/>
  <c r="CG119"/>
  <c r="CI119"/>
  <c r="CS119"/>
  <c r="CU119"/>
  <c r="DE119"/>
  <c r="DG119"/>
  <c r="A120"/>
  <c r="C120"/>
  <c r="M120"/>
  <c r="O120"/>
  <c r="Y120"/>
  <c r="AA120"/>
  <c r="AK120"/>
  <c r="AM120"/>
  <c r="AW120"/>
  <c r="AY120"/>
  <c r="BI120"/>
  <c r="BK120"/>
  <c r="BU120"/>
  <c r="BW120"/>
  <c r="CG120"/>
  <c r="CI120"/>
  <c r="CS120"/>
  <c r="CU120"/>
  <c r="DE120"/>
  <c r="DG120"/>
  <c r="A121"/>
  <c r="C121"/>
  <c r="M121"/>
  <c r="O121"/>
  <c r="Y121"/>
  <c r="AA121"/>
  <c r="AK121"/>
  <c r="AM121"/>
  <c r="AW121"/>
  <c r="AY121"/>
  <c r="BI121"/>
  <c r="BK121"/>
  <c r="BU121"/>
  <c r="BW121"/>
  <c r="CG121"/>
  <c r="CI121"/>
  <c r="CS121"/>
  <c r="CU121"/>
  <c r="DE121"/>
  <c r="DG121"/>
  <c r="A123"/>
  <c r="C123"/>
  <c r="M123"/>
  <c r="O123"/>
  <c r="Y123"/>
  <c r="AA123"/>
  <c r="AK123"/>
  <c r="AM123"/>
  <c r="AW123"/>
  <c r="AY123"/>
  <c r="BI123"/>
  <c r="BK123"/>
  <c r="BU123"/>
  <c r="BW123"/>
  <c r="CG123"/>
  <c r="CI123"/>
  <c r="CS123"/>
  <c r="CU123"/>
  <c r="DE123"/>
  <c r="DG123"/>
  <c r="A128"/>
  <c r="C128"/>
  <c r="M128"/>
  <c r="O128"/>
  <c r="Y128"/>
  <c r="AA128"/>
  <c r="AK128"/>
  <c r="AM128"/>
  <c r="AW128"/>
  <c r="AY128"/>
  <c r="BI128"/>
  <c r="BK128"/>
  <c r="BU128"/>
  <c r="BW128"/>
  <c r="CG128"/>
  <c r="CI128"/>
  <c r="CS128"/>
  <c r="CU128"/>
  <c r="DE128"/>
  <c r="DG128"/>
  <c r="A129"/>
  <c r="C129"/>
  <c r="M129"/>
  <c r="O129"/>
  <c r="Y129"/>
  <c r="AA129"/>
  <c r="AK129"/>
  <c r="AM129"/>
  <c r="AW129"/>
  <c r="AY129"/>
  <c r="BI129"/>
  <c r="BK129"/>
  <c r="BU129"/>
  <c r="BW129"/>
  <c r="CG129"/>
  <c r="CI129"/>
  <c r="CS129"/>
  <c r="CU129"/>
  <c r="DE129"/>
  <c r="DG129"/>
  <c r="A130"/>
  <c r="C130"/>
  <c r="M130"/>
  <c r="O130"/>
  <c r="Y130"/>
  <c r="AA130"/>
  <c r="AK130"/>
  <c r="AM130"/>
  <c r="AW130"/>
  <c r="AY130"/>
  <c r="BI130"/>
  <c r="BK130"/>
  <c r="BU130"/>
  <c r="BW130"/>
  <c r="CG130"/>
  <c r="CI130"/>
  <c r="CS130"/>
  <c r="CU130"/>
  <c r="DE130"/>
  <c r="DG130"/>
  <c r="A132"/>
  <c r="C132"/>
  <c r="O132"/>
  <c r="Y132"/>
  <c r="AA132"/>
  <c r="AK132"/>
  <c r="AM132"/>
  <c r="AW132"/>
  <c r="AY132"/>
  <c r="BI132"/>
  <c r="BK132"/>
  <c r="BU132"/>
  <c r="BW132"/>
  <c r="CG132"/>
  <c r="CI132"/>
  <c r="CS132"/>
  <c r="CU132"/>
  <c r="DE132"/>
  <c r="DG132"/>
  <c r="A135"/>
  <c r="C135"/>
  <c r="M135"/>
  <c r="O135"/>
  <c r="Y135"/>
  <c r="AA135"/>
  <c r="AK135"/>
  <c r="AM135"/>
  <c r="AW135"/>
  <c r="AY135"/>
  <c r="BI135"/>
  <c r="BK135"/>
  <c r="BU135"/>
  <c r="BW135"/>
  <c r="CG135"/>
  <c r="CI135"/>
  <c r="CS135"/>
  <c r="CU135"/>
  <c r="DE135"/>
  <c r="DG135"/>
  <c r="A138"/>
  <c r="C138"/>
  <c r="M138"/>
  <c r="O138"/>
  <c r="Y138"/>
  <c r="AA138"/>
  <c r="AK138"/>
  <c r="AM138"/>
  <c r="AW138"/>
  <c r="AY138"/>
  <c r="BI138"/>
  <c r="BK138"/>
  <c r="BW138"/>
  <c r="CG138"/>
  <c r="CI138"/>
  <c r="CS138"/>
  <c r="CU138"/>
  <c r="DE138"/>
  <c r="DG138"/>
  <c r="A142"/>
  <c r="C142"/>
  <c r="M142"/>
  <c r="O142"/>
  <c r="Y142"/>
  <c r="AA142"/>
  <c r="AK142"/>
  <c r="AM142"/>
  <c r="AW142"/>
  <c r="AY142"/>
  <c r="BI142"/>
  <c r="BK142"/>
  <c r="BU142"/>
  <c r="BW142"/>
  <c r="CG142"/>
  <c r="CI142"/>
  <c r="CS142"/>
  <c r="CU142"/>
  <c r="DE142"/>
  <c r="DG142"/>
  <c r="B160"/>
  <c r="N160"/>
  <c r="Z160"/>
  <c r="AL160"/>
  <c r="AX160"/>
  <c r="BJ160"/>
  <c r="BV160"/>
  <c r="CH160"/>
  <c r="CT160"/>
  <c r="DF160"/>
  <c r="B161"/>
  <c r="N161"/>
  <c r="Z161"/>
  <c r="AL161"/>
  <c r="AX161"/>
  <c r="BJ161"/>
  <c r="BV161"/>
  <c r="CH161"/>
  <c r="CT161"/>
  <c r="DF161"/>
  <c r="A166"/>
  <c r="C166"/>
  <c r="M166"/>
  <c r="O166"/>
  <c r="Y166"/>
  <c r="AA166"/>
  <c r="AK166"/>
  <c r="AM166"/>
  <c r="AW166"/>
  <c r="AY166"/>
  <c r="BI166"/>
  <c r="BK166"/>
  <c r="BU166"/>
  <c r="BW166"/>
  <c r="CG166"/>
  <c r="CI166"/>
  <c r="CS166"/>
  <c r="CU166"/>
  <c r="DE166"/>
  <c r="DG166"/>
  <c r="A171"/>
  <c r="C171"/>
  <c r="M171"/>
  <c r="O171"/>
  <c r="Y171"/>
  <c r="AA171"/>
  <c r="AK171"/>
  <c r="AM171"/>
  <c r="AW171"/>
  <c r="AY171"/>
  <c r="BI171"/>
  <c r="BK171"/>
  <c r="BU171"/>
  <c r="BW171"/>
  <c r="CG171"/>
  <c r="CI171"/>
  <c r="CS171"/>
  <c r="CU171"/>
  <c r="DE171"/>
  <c r="DG171"/>
  <c r="A172"/>
  <c r="C172"/>
  <c r="M172"/>
  <c r="O172"/>
  <c r="Y172"/>
  <c r="AA172"/>
  <c r="AK172"/>
  <c r="AM172"/>
  <c r="AW172"/>
  <c r="AY172"/>
  <c r="BI172"/>
  <c r="BK172"/>
  <c r="BU172"/>
  <c r="BW172"/>
  <c r="CG172"/>
  <c r="CI172"/>
  <c r="CS172"/>
  <c r="CU172"/>
  <c r="DE172"/>
  <c r="DG172"/>
  <c r="A173"/>
  <c r="C173"/>
  <c r="M173"/>
  <c r="O173"/>
  <c r="Y173"/>
  <c r="AA173"/>
  <c r="AK173"/>
  <c r="AM173"/>
  <c r="AW173"/>
  <c r="AY173"/>
  <c r="BI173"/>
  <c r="BK173"/>
  <c r="BU173"/>
  <c r="BW173"/>
  <c r="CG173"/>
  <c r="CI173"/>
  <c r="CS173"/>
  <c r="CU173"/>
  <c r="DE173"/>
  <c r="DG173"/>
  <c r="A174"/>
  <c r="C174"/>
  <c r="M174"/>
  <c r="O174"/>
  <c r="Y174"/>
  <c r="AA174"/>
  <c r="AK174"/>
  <c r="AM174"/>
  <c r="AW174"/>
  <c r="AY174"/>
  <c r="BI174"/>
  <c r="BK174"/>
  <c r="BU174"/>
  <c r="BW174"/>
  <c r="CG174"/>
  <c r="CI174"/>
  <c r="CS174"/>
  <c r="CU174"/>
  <c r="DE174"/>
  <c r="DG174"/>
  <c r="A176"/>
  <c r="C176"/>
  <c r="M176"/>
  <c r="O176"/>
  <c r="Y176"/>
  <c r="AA176"/>
  <c r="AK176"/>
  <c r="AM176"/>
  <c r="AW176"/>
  <c r="AY176"/>
  <c r="BI176"/>
  <c r="BK176"/>
  <c r="BU176"/>
  <c r="BW176"/>
  <c r="CG176"/>
  <c r="CI176"/>
  <c r="CS176"/>
  <c r="CU176"/>
  <c r="DE176"/>
  <c r="DG176"/>
  <c r="A181"/>
  <c r="C181"/>
  <c r="M181"/>
  <c r="O181"/>
  <c r="Y181"/>
  <c r="AA181"/>
  <c r="AK181"/>
  <c r="AM181"/>
  <c r="AW181"/>
  <c r="AY181"/>
  <c r="BI181"/>
  <c r="BK181"/>
  <c r="BU181"/>
  <c r="BW181"/>
  <c r="CG181"/>
  <c r="CI181"/>
  <c r="CS181"/>
  <c r="CU181"/>
  <c r="DE181"/>
  <c r="DG181"/>
  <c r="A182"/>
  <c r="C182"/>
  <c r="M182"/>
  <c r="O182"/>
  <c r="Y182"/>
  <c r="AA182"/>
  <c r="AK182"/>
  <c r="AM182"/>
  <c r="AW182"/>
  <c r="AY182"/>
  <c r="BI182"/>
  <c r="BK182"/>
  <c r="BU182"/>
  <c r="BW182"/>
  <c r="CG182"/>
  <c r="CI182"/>
  <c r="CS182"/>
  <c r="CU182"/>
  <c r="DE182"/>
  <c r="DG182"/>
  <c r="A183"/>
  <c r="C183"/>
  <c r="M183"/>
  <c r="O183"/>
  <c r="Y183"/>
  <c r="AA183"/>
  <c r="AK183"/>
  <c r="AM183"/>
  <c r="AW183"/>
  <c r="AY183"/>
  <c r="BI183"/>
  <c r="BK183"/>
  <c r="BU183"/>
  <c r="BW183"/>
  <c r="CG183"/>
  <c r="CI183"/>
  <c r="CS183"/>
  <c r="CU183"/>
  <c r="DE183"/>
  <c r="DG183"/>
  <c r="A185"/>
  <c r="C185"/>
  <c r="M185"/>
  <c r="O185"/>
  <c r="Y185"/>
  <c r="AA185"/>
  <c r="AK185"/>
  <c r="AM185"/>
  <c r="AW185"/>
  <c r="AY185"/>
  <c r="BI185"/>
  <c r="BK185"/>
  <c r="BU185"/>
  <c r="BW185"/>
  <c r="CG185"/>
  <c r="CI185"/>
  <c r="CS185"/>
  <c r="CU185"/>
  <c r="DE185"/>
  <c r="DG185"/>
  <c r="A188"/>
  <c r="C188"/>
  <c r="M188"/>
  <c r="O188"/>
  <c r="Y188"/>
  <c r="AA188"/>
  <c r="AK188"/>
  <c r="AM188"/>
  <c r="AW188"/>
  <c r="AY188"/>
  <c r="BI188"/>
  <c r="BK188"/>
  <c r="BU188"/>
  <c r="BW188"/>
  <c r="CG188"/>
  <c r="CI188"/>
  <c r="CS188"/>
  <c r="CU188"/>
  <c r="DE188"/>
  <c r="DG188"/>
  <c r="A191"/>
  <c r="C191"/>
  <c r="M191"/>
  <c r="O191"/>
  <c r="Y191"/>
  <c r="AA191"/>
  <c r="AK191"/>
  <c r="AM191"/>
  <c r="AW191"/>
  <c r="AY191"/>
  <c r="BI191"/>
  <c r="BK191"/>
  <c r="BU191"/>
  <c r="BW191"/>
  <c r="CG191"/>
  <c r="CI191"/>
  <c r="CS191"/>
  <c r="CU191"/>
  <c r="DE191"/>
  <c r="DG191"/>
  <c r="A195"/>
  <c r="C195"/>
  <c r="M195"/>
  <c r="O195"/>
  <c r="Y195"/>
  <c r="AA195"/>
  <c r="AK195"/>
  <c r="AM195"/>
  <c r="AW195"/>
  <c r="AY195"/>
  <c r="BI195"/>
  <c r="BK195"/>
  <c r="BU195"/>
  <c r="BW195"/>
  <c r="CG195"/>
  <c r="CI195"/>
  <c r="CS195"/>
  <c r="CU195"/>
  <c r="DE195"/>
  <c r="DG195"/>
  <c r="B1" i="21"/>
  <c r="N1"/>
  <c r="Z1"/>
  <c r="AL1"/>
  <c r="AX1"/>
  <c r="BJ1"/>
  <c r="BV1"/>
  <c r="CH1"/>
  <c r="CT1"/>
  <c r="DF1"/>
  <c r="DM1"/>
  <c r="DN1"/>
  <c r="B2"/>
  <c r="N2"/>
  <c r="Z2"/>
  <c r="AL2"/>
  <c r="AX2"/>
  <c r="BJ2"/>
  <c r="BV2"/>
  <c r="CH2"/>
  <c r="CT2"/>
  <c r="DF2"/>
  <c r="A7"/>
  <c r="C7"/>
  <c r="M7"/>
  <c r="O7"/>
  <c r="Y7"/>
  <c r="AA7"/>
  <c r="AK7"/>
  <c r="AM7"/>
  <c r="AW7"/>
  <c r="AY7"/>
  <c r="BI7"/>
  <c r="BK7"/>
  <c r="BU7"/>
  <c r="BW7"/>
  <c r="CG7"/>
  <c r="CI7"/>
  <c r="CS7"/>
  <c r="CU7"/>
  <c r="DE7"/>
  <c r="DG7"/>
  <c r="A12"/>
  <c r="C12"/>
  <c r="M12"/>
  <c r="O12"/>
  <c r="Y12"/>
  <c r="AA12"/>
  <c r="AK12"/>
  <c r="AM12"/>
  <c r="AW12"/>
  <c r="AY12"/>
  <c r="BI12"/>
  <c r="BK12"/>
  <c r="BU12"/>
  <c r="BW12"/>
  <c r="CG12"/>
  <c r="CI12"/>
  <c r="CS12"/>
  <c r="CU12"/>
  <c r="DE12"/>
  <c r="DG12"/>
  <c r="A13"/>
  <c r="C13"/>
  <c r="M13"/>
  <c r="O13"/>
  <c r="Y13"/>
  <c r="AA13"/>
  <c r="AK13"/>
  <c r="AM13"/>
  <c r="AW13"/>
  <c r="AY13"/>
  <c r="BI13"/>
  <c r="BK13"/>
  <c r="BU13"/>
  <c r="BW13"/>
  <c r="CG13"/>
  <c r="CI13"/>
  <c r="CS13"/>
  <c r="CU13"/>
  <c r="DE13"/>
  <c r="DG13"/>
  <c r="A14"/>
  <c r="C14"/>
  <c r="M14"/>
  <c r="O14"/>
  <c r="Y14"/>
  <c r="AA14"/>
  <c r="AK14"/>
  <c r="AM14"/>
  <c r="AW14"/>
  <c r="AY14"/>
  <c r="BI14"/>
  <c r="BK14"/>
  <c r="BU14"/>
  <c r="BW14"/>
  <c r="CA14"/>
  <c r="CG14"/>
  <c r="CI14"/>
  <c r="CS14"/>
  <c r="CU14"/>
  <c r="DE14"/>
  <c r="DG14"/>
  <c r="A15"/>
  <c r="C15"/>
  <c r="M15"/>
  <c r="O15"/>
  <c r="Y15"/>
  <c r="AA15"/>
  <c r="AK15"/>
  <c r="AM15"/>
  <c r="AW15"/>
  <c r="AY15"/>
  <c r="BI15"/>
  <c r="BK15"/>
  <c r="BU15"/>
  <c r="BW15"/>
  <c r="CG15"/>
  <c r="CI15"/>
  <c r="CS15"/>
  <c r="CU15"/>
  <c r="DE15"/>
  <c r="DG15"/>
  <c r="A17"/>
  <c r="C17"/>
  <c r="M17"/>
  <c r="O17"/>
  <c r="Y17"/>
  <c r="AA17"/>
  <c r="AK17"/>
  <c r="AM17"/>
  <c r="AW17"/>
  <c r="AY17"/>
  <c r="BI17"/>
  <c r="BK17"/>
  <c r="BU17"/>
  <c r="BW17"/>
  <c r="CG17"/>
  <c r="CI17"/>
  <c r="CS17"/>
  <c r="CU17"/>
  <c r="DE17"/>
  <c r="DG17"/>
  <c r="A22"/>
  <c r="C22"/>
  <c r="M22"/>
  <c r="O22"/>
  <c r="Y22"/>
  <c r="AA22"/>
  <c r="AK22"/>
  <c r="AM22"/>
  <c r="AW22"/>
  <c r="AY22"/>
  <c r="BI22"/>
  <c r="BK22"/>
  <c r="BU22"/>
  <c r="BW22"/>
  <c r="CG22"/>
  <c r="CI22"/>
  <c r="CS22"/>
  <c r="CU22"/>
  <c r="DE22"/>
  <c r="DG22"/>
  <c r="A23"/>
  <c r="C23"/>
  <c r="M23"/>
  <c r="O23"/>
  <c r="Y23"/>
  <c r="AA23"/>
  <c r="AK23"/>
  <c r="AM23"/>
  <c r="AW23"/>
  <c r="AY23"/>
  <c r="BI23"/>
  <c r="BK23"/>
  <c r="BU23"/>
  <c r="BW23"/>
  <c r="CG23"/>
  <c r="CI23"/>
  <c r="CS23"/>
  <c r="CU23"/>
  <c r="DE23"/>
  <c r="DG23"/>
  <c r="A24"/>
  <c r="C24"/>
  <c r="M24"/>
  <c r="O24"/>
  <c r="Y24"/>
  <c r="AA24"/>
  <c r="AK24"/>
  <c r="AM24"/>
  <c r="AW24"/>
  <c r="AY24"/>
  <c r="BI24"/>
  <c r="BK24"/>
  <c r="BU24"/>
  <c r="BW24"/>
  <c r="CG24"/>
  <c r="CI24"/>
  <c r="CS24"/>
  <c r="CU24"/>
  <c r="DE24"/>
  <c r="DG24"/>
  <c r="A26"/>
  <c r="C26"/>
  <c r="M26"/>
  <c r="O26"/>
  <c r="Y26"/>
  <c r="AA26"/>
  <c r="AK26"/>
  <c r="AM26"/>
  <c r="AW26"/>
  <c r="AY26"/>
  <c r="BI26"/>
  <c r="BK26"/>
  <c r="BU26"/>
  <c r="BW26"/>
  <c r="CG26"/>
  <c r="CI26"/>
  <c r="CS26"/>
  <c r="CU26"/>
  <c r="DE26"/>
  <c r="DG26"/>
  <c r="A29"/>
  <c r="C29"/>
  <c r="M29"/>
  <c r="O29"/>
  <c r="Y29"/>
  <c r="AA29"/>
  <c r="AK29"/>
  <c r="AM29"/>
  <c r="AW29"/>
  <c r="AY29"/>
  <c r="BI29"/>
  <c r="BK29"/>
  <c r="BU29"/>
  <c r="BW29"/>
  <c r="CG29"/>
  <c r="CI29"/>
  <c r="CS29"/>
  <c r="CU29"/>
  <c r="DE29"/>
  <c r="DG29"/>
  <c r="A32"/>
  <c r="C32"/>
  <c r="M32"/>
  <c r="O32"/>
  <c r="Y32"/>
  <c r="AA32"/>
  <c r="AK32"/>
  <c r="AM32"/>
  <c r="AW32"/>
  <c r="AY32"/>
  <c r="BI32"/>
  <c r="BK32"/>
  <c r="BU32"/>
  <c r="BW32"/>
  <c r="CG32"/>
  <c r="CI32"/>
  <c r="CS32"/>
  <c r="CU32"/>
  <c r="DE32"/>
  <c r="DG32"/>
  <c r="A36"/>
  <c r="C36"/>
  <c r="M36"/>
  <c r="O36"/>
  <c r="Y36"/>
  <c r="AA36"/>
  <c r="AK36"/>
  <c r="AM36"/>
  <c r="AW36"/>
  <c r="AY36"/>
  <c r="BI36"/>
  <c r="BK36"/>
  <c r="BU36"/>
  <c r="BW36"/>
  <c r="CG36"/>
  <c r="CI36"/>
  <c r="CS36"/>
  <c r="CU36"/>
  <c r="DE36"/>
  <c r="DG36"/>
  <c r="B54"/>
  <c r="N54"/>
  <c r="Z54"/>
  <c r="AL54"/>
  <c r="AX54"/>
  <c r="BJ54"/>
  <c r="BV54"/>
  <c r="CH54"/>
  <c r="CT54"/>
  <c r="DF54"/>
  <c r="DM54"/>
  <c r="DN54"/>
  <c r="B55"/>
  <c r="N55"/>
  <c r="Z55"/>
  <c r="AL55"/>
  <c r="AX55"/>
  <c r="BJ55"/>
  <c r="BV55"/>
  <c r="CH55"/>
  <c r="CT55"/>
  <c r="DF55"/>
  <c r="A60"/>
  <c r="C60"/>
  <c r="M60"/>
  <c r="O60"/>
  <c r="Y60"/>
  <c r="AA60"/>
  <c r="AK60"/>
  <c r="AM60"/>
  <c r="AW60"/>
  <c r="AY60"/>
  <c r="BI60"/>
  <c r="BK60"/>
  <c r="BU60"/>
  <c r="BW60"/>
  <c r="CG60"/>
  <c r="CI60"/>
  <c r="CS60"/>
  <c r="CU60"/>
  <c r="DE60"/>
  <c r="DG60"/>
  <c r="A65"/>
  <c r="C65"/>
  <c r="M65"/>
  <c r="O65"/>
  <c r="Y65"/>
  <c r="AA65"/>
  <c r="AK65"/>
  <c r="AM65"/>
  <c r="AW65"/>
  <c r="AY65"/>
  <c r="BI65"/>
  <c r="BK65"/>
  <c r="BU65"/>
  <c r="BW65"/>
  <c r="CG65"/>
  <c r="CI65"/>
  <c r="CS65"/>
  <c r="CU65"/>
  <c r="DE65"/>
  <c r="DG65"/>
  <c r="A66"/>
  <c r="C66"/>
  <c r="M66"/>
  <c r="O66"/>
  <c r="Y66"/>
  <c r="AA66"/>
  <c r="AK66"/>
  <c r="AM66"/>
  <c r="AW66"/>
  <c r="AY66"/>
  <c r="BI66"/>
  <c r="BK66"/>
  <c r="BU66"/>
  <c r="BW66"/>
  <c r="CG66"/>
  <c r="CI66"/>
  <c r="CS66"/>
  <c r="CU66"/>
  <c r="DE66"/>
  <c r="DG66"/>
  <c r="A67"/>
  <c r="C67"/>
  <c r="M67"/>
  <c r="O67"/>
  <c r="Y67"/>
  <c r="AA67"/>
  <c r="AK67"/>
  <c r="AM67"/>
  <c r="AW67"/>
  <c r="AY67"/>
  <c r="BI67"/>
  <c r="BK67"/>
  <c r="BU67"/>
  <c r="BW67"/>
  <c r="CG67"/>
  <c r="CI67"/>
  <c r="CS67"/>
  <c r="CU67"/>
  <c r="DE67"/>
  <c r="DG67"/>
  <c r="A68"/>
  <c r="C68"/>
  <c r="M68"/>
  <c r="O68"/>
  <c r="Y68"/>
  <c r="AA68"/>
  <c r="AK68"/>
  <c r="AM68"/>
  <c r="AW68"/>
  <c r="AY68"/>
  <c r="BI68"/>
  <c r="BK68"/>
  <c r="BU68"/>
  <c r="BW68"/>
  <c r="CG68"/>
  <c r="CI68"/>
  <c r="CS68"/>
  <c r="CU68"/>
  <c r="DE68"/>
  <c r="DG68"/>
  <c r="A70"/>
  <c r="C70"/>
  <c r="M70"/>
  <c r="O70"/>
  <c r="Y70"/>
  <c r="AA70"/>
  <c r="AK70"/>
  <c r="AM70"/>
  <c r="AW70"/>
  <c r="AY70"/>
  <c r="BI70"/>
  <c r="BK70"/>
  <c r="BU70"/>
  <c r="BW70"/>
  <c r="CG70"/>
  <c r="CI70"/>
  <c r="CS70"/>
  <c r="CU70"/>
  <c r="DE70"/>
  <c r="DG70"/>
  <c r="A75"/>
  <c r="C75"/>
  <c r="M75"/>
  <c r="O75"/>
  <c r="Y75"/>
  <c r="AA75"/>
  <c r="AK75"/>
  <c r="AM75"/>
  <c r="AW75"/>
  <c r="AY75"/>
  <c r="BI75"/>
  <c r="BK75"/>
  <c r="BU75"/>
  <c r="BW75"/>
  <c r="CG75"/>
  <c r="CI75"/>
  <c r="CS75"/>
  <c r="CU75"/>
  <c r="DE75"/>
  <c r="DG75"/>
  <c r="A76"/>
  <c r="C76"/>
  <c r="M76"/>
  <c r="O76"/>
  <c r="Y76"/>
  <c r="AA76"/>
  <c r="AK76"/>
  <c r="AM76"/>
  <c r="AW76"/>
  <c r="AY76"/>
  <c r="BI76"/>
  <c r="BK76"/>
  <c r="BU76"/>
  <c r="BW76"/>
  <c r="CG76"/>
  <c r="CI76"/>
  <c r="CS76"/>
  <c r="CU76"/>
  <c r="DE76"/>
  <c r="DG76"/>
  <c r="A77"/>
  <c r="C77"/>
  <c r="M77"/>
  <c r="O77"/>
  <c r="Y77"/>
  <c r="AA77"/>
  <c r="AK77"/>
  <c r="AM77"/>
  <c r="AW77"/>
  <c r="AY77"/>
  <c r="BI77"/>
  <c r="BK77"/>
  <c r="BU77"/>
  <c r="BW77"/>
  <c r="CG77"/>
  <c r="CI77"/>
  <c r="CS77"/>
  <c r="CU77"/>
  <c r="DE77"/>
  <c r="DG77"/>
  <c r="A79"/>
  <c r="C79"/>
  <c r="M79"/>
  <c r="O79"/>
  <c r="Y79"/>
  <c r="AA79"/>
  <c r="AK79"/>
  <c r="AM79"/>
  <c r="AW79"/>
  <c r="AY79"/>
  <c r="BI79"/>
  <c r="BK79"/>
  <c r="BU79"/>
  <c r="BW79"/>
  <c r="CG79"/>
  <c r="CI79"/>
  <c r="CS79"/>
  <c r="CU79"/>
  <c r="DE79"/>
  <c r="DG79"/>
  <c r="A82"/>
  <c r="C82"/>
  <c r="M82"/>
  <c r="O82"/>
  <c r="Y82"/>
  <c r="AA82"/>
  <c r="AK82"/>
  <c r="AM82"/>
  <c r="AW82"/>
  <c r="AY82"/>
  <c r="BI82"/>
  <c r="BK82"/>
  <c r="BU82"/>
  <c r="BW82"/>
  <c r="CG82"/>
  <c r="CI82"/>
  <c r="CS82"/>
  <c r="CU82"/>
  <c r="DE82"/>
  <c r="DG82"/>
  <c r="A85"/>
  <c r="C85"/>
  <c r="M85"/>
  <c r="O85"/>
  <c r="Y85"/>
  <c r="AA85"/>
  <c r="AK85"/>
  <c r="AM85"/>
  <c r="AW85"/>
  <c r="AY85"/>
  <c r="BI85"/>
  <c r="BK85"/>
  <c r="BU85"/>
  <c r="BW85"/>
  <c r="CG85"/>
  <c r="CI85"/>
  <c r="CS85"/>
  <c r="CU85"/>
  <c r="DE85"/>
  <c r="DG85"/>
  <c r="A89"/>
  <c r="C89"/>
  <c r="M89"/>
  <c r="O89"/>
  <c r="Y89"/>
  <c r="AA89"/>
  <c r="AK89"/>
  <c r="AM89"/>
  <c r="AW89"/>
  <c r="AY89"/>
  <c r="BI89"/>
  <c r="BK89"/>
  <c r="BU89"/>
  <c r="BW89"/>
  <c r="CG89"/>
  <c r="CI89"/>
  <c r="CS89"/>
  <c r="CU89"/>
  <c r="DE89"/>
  <c r="DG89"/>
  <c r="B107"/>
  <c r="N107"/>
  <c r="Z107"/>
  <c r="AL107"/>
  <c r="AX107"/>
  <c r="BJ107"/>
  <c r="BV107"/>
  <c r="CH107"/>
  <c r="CT107"/>
  <c r="DF107"/>
  <c r="B108"/>
  <c r="N108"/>
  <c r="Z108"/>
  <c r="AL108"/>
  <c r="AX108"/>
  <c r="BJ108"/>
  <c r="BV108"/>
  <c r="CH108"/>
  <c r="CT108"/>
  <c r="DF108"/>
  <c r="A113"/>
  <c r="C113"/>
  <c r="M113"/>
  <c r="O113"/>
  <c r="Y113"/>
  <c r="AA113"/>
  <c r="AK113"/>
  <c r="AM113"/>
  <c r="AW113"/>
  <c r="AY113"/>
  <c r="BI113"/>
  <c r="BK113"/>
  <c r="BU113"/>
  <c r="BW113"/>
  <c r="CG113"/>
  <c r="CI113"/>
  <c r="CS113"/>
  <c r="CU113"/>
  <c r="DE113"/>
  <c r="DG113"/>
  <c r="A118"/>
  <c r="C118"/>
  <c r="M118"/>
  <c r="O118"/>
  <c r="Y118"/>
  <c r="AA118"/>
  <c r="AK118"/>
  <c r="AM118"/>
  <c r="AW118"/>
  <c r="AY118"/>
  <c r="BI118"/>
  <c r="BK118"/>
  <c r="BU118"/>
  <c r="BW118"/>
  <c r="CG118"/>
  <c r="CI118"/>
  <c r="CS118"/>
  <c r="CU118"/>
  <c r="DE118"/>
  <c r="DG118"/>
  <c r="A119"/>
  <c r="C119"/>
  <c r="M119"/>
  <c r="O119"/>
  <c r="Y119"/>
  <c r="AA119"/>
  <c r="AK119"/>
  <c r="AM119"/>
  <c r="AW119"/>
  <c r="AY119"/>
  <c r="BI119"/>
  <c r="BK119"/>
  <c r="BU119"/>
  <c r="BW119"/>
  <c r="CG119"/>
  <c r="CI119"/>
  <c r="CS119"/>
  <c r="CU119"/>
  <c r="DE119"/>
  <c r="DG119"/>
  <c r="A120"/>
  <c r="C120"/>
  <c r="M120"/>
  <c r="O120"/>
  <c r="Y120"/>
  <c r="AA120"/>
  <c r="AK120"/>
  <c r="AM120"/>
  <c r="AW120"/>
  <c r="AY120"/>
  <c r="BI120"/>
  <c r="BK120"/>
  <c r="BU120"/>
  <c r="BW120"/>
  <c r="CG120"/>
  <c r="CI120"/>
  <c r="CS120"/>
  <c r="CU120"/>
  <c r="DE120"/>
  <c r="DG120"/>
  <c r="A121"/>
  <c r="C121"/>
  <c r="M121"/>
  <c r="O121"/>
  <c r="Y121"/>
  <c r="AA121"/>
  <c r="AK121"/>
  <c r="AM121"/>
  <c r="AW121"/>
  <c r="AY121"/>
  <c r="BI121"/>
  <c r="BK121"/>
  <c r="BU121"/>
  <c r="BW121"/>
  <c r="CG121"/>
  <c r="CI121"/>
  <c r="CS121"/>
  <c r="CU121"/>
  <c r="DE121"/>
  <c r="DG121"/>
  <c r="A123"/>
  <c r="C123"/>
  <c r="M123"/>
  <c r="O123"/>
  <c r="Y123"/>
  <c r="AA123"/>
  <c r="AK123"/>
  <c r="AM123"/>
  <c r="AW123"/>
  <c r="AY123"/>
  <c r="BI123"/>
  <c r="BK123"/>
  <c r="BU123"/>
  <c r="BW123"/>
  <c r="CG123"/>
  <c r="CI123"/>
  <c r="CS123"/>
  <c r="CU123"/>
  <c r="DE123"/>
  <c r="DG123"/>
  <c r="A128"/>
  <c r="C128"/>
  <c r="M128"/>
  <c r="O128"/>
  <c r="Y128"/>
  <c r="AA128"/>
  <c r="AK128"/>
  <c r="AM128"/>
  <c r="AW128"/>
  <c r="AY128"/>
  <c r="BI128"/>
  <c r="BK128"/>
  <c r="BU128"/>
  <c r="BW128"/>
  <c r="CG128"/>
  <c r="CI128"/>
  <c r="CS128"/>
  <c r="CU128"/>
  <c r="DE128"/>
  <c r="DG128"/>
  <c r="A129"/>
  <c r="C129"/>
  <c r="M129"/>
  <c r="O129"/>
  <c r="Y129"/>
  <c r="AA129"/>
  <c r="AK129"/>
  <c r="AM129"/>
  <c r="AW129"/>
  <c r="AY129"/>
  <c r="BI129"/>
  <c r="BK129"/>
  <c r="BU129"/>
  <c r="BW129"/>
  <c r="CG129"/>
  <c r="CI129"/>
  <c r="CS129"/>
  <c r="CU129"/>
  <c r="DE129"/>
  <c r="DG129"/>
  <c r="A130"/>
  <c r="C130"/>
  <c r="M130"/>
  <c r="O130"/>
  <c r="Y130"/>
  <c r="AA130"/>
  <c r="AK130"/>
  <c r="AM130"/>
  <c r="AW130"/>
  <c r="AY130"/>
  <c r="BI130"/>
  <c r="BK130"/>
  <c r="BU130"/>
  <c r="BW130"/>
  <c r="CG130"/>
  <c r="CI130"/>
  <c r="CS130"/>
  <c r="CU130"/>
  <c r="DE130"/>
  <c r="DG130"/>
  <c r="A132"/>
  <c r="C132"/>
  <c r="M132"/>
  <c r="O132"/>
  <c r="Y132"/>
  <c r="AA132"/>
  <c r="AK132"/>
  <c r="AM132"/>
  <c r="AW132"/>
  <c r="AY132"/>
  <c r="BI132"/>
  <c r="BK132"/>
  <c r="BU132"/>
  <c r="BW132"/>
  <c r="CG132"/>
  <c r="CI132"/>
  <c r="CS132"/>
  <c r="CU132"/>
  <c r="DE132"/>
  <c r="DG132"/>
  <c r="A135"/>
  <c r="C135"/>
  <c r="M135"/>
  <c r="O135"/>
  <c r="Y135"/>
  <c r="AA135"/>
  <c r="AK135"/>
  <c r="AM135"/>
  <c r="AW135"/>
  <c r="AY135"/>
  <c r="BI135"/>
  <c r="BK135"/>
  <c r="BU135"/>
  <c r="BW135"/>
  <c r="CG135"/>
  <c r="CI135"/>
  <c r="CS135"/>
  <c r="CU135"/>
  <c r="DE135"/>
  <c r="DG135"/>
  <c r="A138"/>
  <c r="C138"/>
  <c r="M138"/>
  <c r="O138"/>
  <c r="Y138"/>
  <c r="AA138"/>
  <c r="AK138"/>
  <c r="AM138"/>
  <c r="AW138"/>
  <c r="AY138"/>
  <c r="BI138"/>
  <c r="BK138"/>
  <c r="BU138"/>
  <c r="BW138"/>
  <c r="CG138"/>
  <c r="CI138"/>
  <c r="CS138"/>
  <c r="CU138"/>
  <c r="DE138"/>
  <c r="DG138"/>
  <c r="A142"/>
  <c r="C142"/>
  <c r="M142"/>
  <c r="O142"/>
  <c r="Y142"/>
  <c r="AA142"/>
  <c r="AK142"/>
  <c r="AM142"/>
  <c r="AW142"/>
  <c r="AY142"/>
  <c r="BI142"/>
  <c r="BK142"/>
  <c r="BU142"/>
  <c r="BW142"/>
  <c r="CG142"/>
  <c r="CI142"/>
  <c r="CS142"/>
  <c r="CU142"/>
  <c r="DE142"/>
  <c r="DG142"/>
  <c r="B160"/>
  <c r="N160"/>
  <c r="Z160"/>
  <c r="AL160"/>
  <c r="AX160"/>
  <c r="BJ160"/>
  <c r="BV160"/>
  <c r="CH160"/>
  <c r="CT160"/>
  <c r="DF160"/>
  <c r="DM160"/>
  <c r="DN160"/>
  <c r="B161"/>
  <c r="N161"/>
  <c r="Z161"/>
  <c r="AL161"/>
  <c r="AX161"/>
  <c r="BJ161"/>
  <c r="BV161"/>
  <c r="CH161"/>
  <c r="CT161"/>
  <c r="DF161"/>
  <c r="A166"/>
  <c r="C166"/>
  <c r="M166"/>
  <c r="O166"/>
  <c r="Y166"/>
  <c r="AA166"/>
  <c r="AK166"/>
  <c r="AM166"/>
  <c r="AW166"/>
  <c r="AY166"/>
  <c r="BI166"/>
  <c r="BK166"/>
  <c r="BU166"/>
  <c r="BW166"/>
  <c r="CG166"/>
  <c r="CI166"/>
  <c r="CS166"/>
  <c r="CU166"/>
  <c r="DE166"/>
  <c r="DG166"/>
  <c r="A171"/>
  <c r="C171"/>
  <c r="M171"/>
  <c r="O171"/>
  <c r="Y171"/>
  <c r="AA171"/>
  <c r="AK171"/>
  <c r="AM171"/>
  <c r="AW171"/>
  <c r="AY171"/>
  <c r="BI171"/>
  <c r="BK171"/>
  <c r="BU171"/>
  <c r="BW171"/>
  <c r="CG171"/>
  <c r="CI171"/>
  <c r="CS171"/>
  <c r="CU171"/>
  <c r="DE171"/>
  <c r="DG171"/>
  <c r="A172"/>
  <c r="C172"/>
  <c r="M172"/>
  <c r="O172"/>
  <c r="Y172"/>
  <c r="AA172"/>
  <c r="AK172"/>
  <c r="AM172"/>
  <c r="AW172"/>
  <c r="AY172"/>
  <c r="BI172"/>
  <c r="BK172"/>
  <c r="BU172"/>
  <c r="BW172"/>
  <c r="CG172"/>
  <c r="CI172"/>
  <c r="CS172"/>
  <c r="CU172"/>
  <c r="DE172"/>
  <c r="DG172"/>
  <c r="A173"/>
  <c r="C173"/>
  <c r="M173"/>
  <c r="O173"/>
  <c r="Y173"/>
  <c r="AA173"/>
  <c r="AK173"/>
  <c r="AM173"/>
  <c r="AW173"/>
  <c r="AY173"/>
  <c r="BI173"/>
  <c r="BK173"/>
  <c r="BU173"/>
  <c r="BW173"/>
  <c r="CG173"/>
  <c r="CI173"/>
  <c r="CS173"/>
  <c r="CU173"/>
  <c r="DE173"/>
  <c r="DG173"/>
  <c r="A174"/>
  <c r="C174"/>
  <c r="M174"/>
  <c r="O174"/>
  <c r="Y174"/>
  <c r="AA174"/>
  <c r="AK174"/>
  <c r="AM174"/>
  <c r="AW174"/>
  <c r="AY174"/>
  <c r="BI174"/>
  <c r="BK174"/>
  <c r="BU174"/>
  <c r="BW174"/>
  <c r="CG174"/>
  <c r="CI174"/>
  <c r="CS174"/>
  <c r="CU174"/>
  <c r="DE174"/>
  <c r="DG174"/>
  <c r="A176"/>
  <c r="C176"/>
  <c r="M176"/>
  <c r="O176"/>
  <c r="Y176"/>
  <c r="AA176"/>
  <c r="AK176"/>
  <c r="AM176"/>
  <c r="AW176"/>
  <c r="AY176"/>
  <c r="BI176"/>
  <c r="BK176"/>
  <c r="BU176"/>
  <c r="BW176"/>
  <c r="CG176"/>
  <c r="CI176"/>
  <c r="CS176"/>
  <c r="CU176"/>
  <c r="DE176"/>
  <c r="DG176"/>
  <c r="A181"/>
  <c r="C181"/>
  <c r="M181"/>
  <c r="O181"/>
  <c r="Y181"/>
  <c r="AA181"/>
  <c r="AK181"/>
  <c r="AM181"/>
  <c r="AW181"/>
  <c r="AY181"/>
  <c r="BI181"/>
  <c r="BK181"/>
  <c r="BU181"/>
  <c r="BW181"/>
  <c r="CG181"/>
  <c r="CI181"/>
  <c r="CS181"/>
  <c r="CU181"/>
  <c r="DE181"/>
  <c r="DG181"/>
  <c r="A182"/>
  <c r="C182"/>
  <c r="M182"/>
  <c r="O182"/>
  <c r="Y182"/>
  <c r="AA182"/>
  <c r="AK182"/>
  <c r="AM182"/>
  <c r="AW182"/>
  <c r="AY182"/>
  <c r="BI182"/>
  <c r="BK182"/>
  <c r="BU182"/>
  <c r="BW182"/>
  <c r="CG182"/>
  <c r="CI182"/>
  <c r="CS182"/>
  <c r="CU182"/>
  <c r="DE182"/>
  <c r="DG182"/>
  <c r="A183"/>
  <c r="C183"/>
  <c r="M183"/>
  <c r="O183"/>
  <c r="Y183"/>
  <c r="AA183"/>
  <c r="AK183"/>
  <c r="AM183"/>
  <c r="AW183"/>
  <c r="AY183"/>
  <c r="BI183"/>
  <c r="BK183"/>
  <c r="BU183"/>
  <c r="BW183"/>
  <c r="CG183"/>
  <c r="CI183"/>
  <c r="CS183"/>
  <c r="CU183"/>
  <c r="DE183"/>
  <c r="DG183"/>
  <c r="A185"/>
  <c r="C185"/>
  <c r="M185"/>
  <c r="O185"/>
  <c r="Y185"/>
  <c r="AA185"/>
  <c r="AK185"/>
  <c r="AM185"/>
  <c r="AW185"/>
  <c r="AY185"/>
  <c r="BI185"/>
  <c r="BK185"/>
  <c r="BU185"/>
  <c r="BW185"/>
  <c r="CG185"/>
  <c r="CI185"/>
  <c r="CS185"/>
  <c r="CU185"/>
  <c r="DE185"/>
  <c r="DG185"/>
  <c r="DE186"/>
  <c r="A188"/>
  <c r="C188"/>
  <c r="M188"/>
  <c r="O188"/>
  <c r="Y188"/>
  <c r="AA188"/>
  <c r="AK188"/>
  <c r="AM188"/>
  <c r="AW188"/>
  <c r="AY188"/>
  <c r="BI188"/>
  <c r="BK188"/>
  <c r="BU188"/>
  <c r="BW188"/>
  <c r="CG188"/>
  <c r="CI188"/>
  <c r="CS188"/>
  <c r="CU188"/>
  <c r="DE188"/>
  <c r="DG188"/>
  <c r="A191"/>
  <c r="C191"/>
  <c r="M191"/>
  <c r="O191"/>
  <c r="Y191"/>
  <c r="AA191"/>
  <c r="AK191"/>
  <c r="AM191"/>
  <c r="AW191"/>
  <c r="AY191"/>
  <c r="BI191"/>
  <c r="BK191"/>
  <c r="BU191"/>
  <c r="BW191"/>
  <c r="CG191"/>
  <c r="CI191"/>
  <c r="CS191"/>
  <c r="CU191"/>
  <c r="DE191"/>
  <c r="DG191"/>
  <c r="A195"/>
  <c r="C195"/>
  <c r="M195"/>
  <c r="O195"/>
  <c r="Y195"/>
  <c r="AA195"/>
  <c r="AK195"/>
  <c r="AM195"/>
  <c r="AW195"/>
  <c r="AY195"/>
  <c r="BI195"/>
  <c r="BK195"/>
  <c r="BU195"/>
  <c r="BW195"/>
  <c r="CG195"/>
  <c r="CI195"/>
  <c r="CS195"/>
  <c r="CU195"/>
  <c r="DE195"/>
  <c r="DG195"/>
  <c r="AX1" i="16"/>
  <c r="B4"/>
  <c r="C4"/>
  <c r="D4"/>
  <c r="U6" i="3"/>
  <c r="E4" i="16" s="1"/>
  <c r="U6" i="4"/>
  <c r="F4" i="16" s="1"/>
  <c r="U6" i="5"/>
  <c r="G4" i="16" s="1"/>
  <c r="U6" i="6"/>
  <c r="H4" i="16" s="1"/>
  <c r="U6" i="7"/>
  <c r="I4" i="16" s="1"/>
  <c r="U6" i="8"/>
  <c r="J4" i="16" s="1"/>
  <c r="U6" i="9"/>
  <c r="K4" i="16" s="1"/>
  <c r="U6" i="10"/>
  <c r="L4" i="16" s="1"/>
  <c r="U6" i="12"/>
  <c r="M4" i="16" s="1"/>
  <c r="Q6" i="13"/>
  <c r="N4" i="16" s="1"/>
  <c r="AP6" i="3"/>
  <c r="P4" i="16" s="1"/>
  <c r="AP6" i="4"/>
  <c r="Q4" i="16" s="1"/>
  <c r="AP6" i="5"/>
  <c r="R4" i="16" s="1"/>
  <c r="AP6" i="6"/>
  <c r="S4" i="16" s="1"/>
  <c r="AP6" i="7"/>
  <c r="T4" i="16" s="1"/>
  <c r="AP6" i="8"/>
  <c r="U4" i="16" s="1"/>
  <c r="AP6" i="9"/>
  <c r="V4" i="16" s="1"/>
  <c r="AP6" i="10"/>
  <c r="W4" i="16" s="1"/>
  <c r="AP6" i="12"/>
  <c r="X4" i="16" s="1"/>
  <c r="AH6" i="13"/>
  <c r="Y4" i="16" s="1"/>
  <c r="BK6" i="3"/>
  <c r="AA4" i="16" s="1"/>
  <c r="BK6" i="4"/>
  <c r="AB4" i="16" s="1"/>
  <c r="BK6" i="5"/>
  <c r="AC4" i="16" s="1"/>
  <c r="BK6" i="6"/>
  <c r="AD4" i="16" s="1"/>
  <c r="AE4"/>
  <c r="BK6" i="8"/>
  <c r="AF4" i="16" s="1"/>
  <c r="BK6" i="9"/>
  <c r="AG4" i="16" s="1"/>
  <c r="BK6" i="10"/>
  <c r="AH4" i="16" s="1"/>
  <c r="BK6" i="12"/>
  <c r="AI4" i="16" s="1"/>
  <c r="AY6" i="13"/>
  <c r="AJ4" i="16" s="1"/>
  <c r="CF6" i="3"/>
  <c r="AL4" i="16" s="1"/>
  <c r="CF6" i="4"/>
  <c r="AM4" i="16" s="1"/>
  <c r="CF6" i="5"/>
  <c r="AN4" i="16" s="1"/>
  <c r="CF6" i="6"/>
  <c r="AO4" i="16" s="1"/>
  <c r="CJ6" i="7"/>
  <c r="AP4" i="16" s="1"/>
  <c r="CF6" i="8"/>
  <c r="AQ4" i="16" s="1"/>
  <c r="CF6" i="9"/>
  <c r="AR4" i="16" s="1"/>
  <c r="CF6" i="10"/>
  <c r="AS4" i="16" s="1"/>
  <c r="CF6" i="12"/>
  <c r="AT4" i="16" s="1"/>
  <c r="BP6" i="13"/>
  <c r="AU4" i="16" s="1"/>
  <c r="B5"/>
  <c r="C5"/>
  <c r="D5"/>
  <c r="U7" i="3"/>
  <c r="E5" i="16" s="1"/>
  <c r="U7" i="4"/>
  <c r="F5" i="16" s="1"/>
  <c r="U7" i="5"/>
  <c r="G5" i="16" s="1"/>
  <c r="U7" i="6"/>
  <c r="H5" i="16" s="1"/>
  <c r="U7" i="7"/>
  <c r="I5" i="16" s="1"/>
  <c r="U7" i="8"/>
  <c r="J5" i="16" s="1"/>
  <c r="U7" i="9"/>
  <c r="K5" i="16" s="1"/>
  <c r="U7" i="10"/>
  <c r="L5" i="16" s="1"/>
  <c r="U7" i="12"/>
  <c r="M5" i="16" s="1"/>
  <c r="Q7" i="13"/>
  <c r="N5" i="16" s="1"/>
  <c r="AP7" i="3"/>
  <c r="P5" i="16" s="1"/>
  <c r="AP7" i="4"/>
  <c r="Q5" i="16" s="1"/>
  <c r="AP7" i="5"/>
  <c r="R5" i="16" s="1"/>
  <c r="AP7" i="6"/>
  <c r="S5" i="16" s="1"/>
  <c r="AP7" i="7"/>
  <c r="T5" i="16" s="1"/>
  <c r="AP7" i="8"/>
  <c r="U5" i="16" s="1"/>
  <c r="AP7" i="9"/>
  <c r="V5" i="16" s="1"/>
  <c r="AP7" i="10"/>
  <c r="W5" i="16" s="1"/>
  <c r="AP7" i="12"/>
  <c r="X5" i="16" s="1"/>
  <c r="AH7" i="13"/>
  <c r="Y5" i="16" s="1"/>
  <c r="BK7" i="3"/>
  <c r="AA5" i="16" s="1"/>
  <c r="BK7" i="4"/>
  <c r="AB5" i="16" s="1"/>
  <c r="BK7" i="5"/>
  <c r="AC5" i="16" s="1"/>
  <c r="BK7" i="6"/>
  <c r="AD5" i="16" s="1"/>
  <c r="BK7" i="7"/>
  <c r="AE5" i="16" s="1"/>
  <c r="BK7" i="8"/>
  <c r="AF5" i="16" s="1"/>
  <c r="BK7" i="9"/>
  <c r="AG5" i="16" s="1"/>
  <c r="BK7" i="10"/>
  <c r="AH5" i="16" s="1"/>
  <c r="BK7" i="12"/>
  <c r="AI5" i="16" s="1"/>
  <c r="AY7" i="13"/>
  <c r="AJ5" i="16" s="1"/>
  <c r="CF7" i="3"/>
  <c r="AL5" i="16" s="1"/>
  <c r="CF7" i="4"/>
  <c r="AM5" i="16" s="1"/>
  <c r="CF7" i="5"/>
  <c r="AN5" i="16" s="1"/>
  <c r="CF7" i="6"/>
  <c r="AO5" i="16" s="1"/>
  <c r="CJ7" i="7"/>
  <c r="AP5" i="16" s="1"/>
  <c r="CF7" i="8"/>
  <c r="AQ5" i="16" s="1"/>
  <c r="CF7" i="9"/>
  <c r="AR5" i="16" s="1"/>
  <c r="CF7" i="10"/>
  <c r="AS5" i="16" s="1"/>
  <c r="CF7" i="12"/>
  <c r="AT5" i="16" s="1"/>
  <c r="BP7" i="13"/>
  <c r="AU5" i="16" s="1"/>
  <c r="B6"/>
  <c r="C6"/>
  <c r="D6"/>
  <c r="U8" i="3"/>
  <c r="E6" i="16" s="1"/>
  <c r="U8" i="4"/>
  <c r="F6" i="16" s="1"/>
  <c r="U8" i="5"/>
  <c r="G6" i="16" s="1"/>
  <c r="U8" i="6"/>
  <c r="H6" i="16" s="1"/>
  <c r="U8" i="7"/>
  <c r="I6" i="16" s="1"/>
  <c r="U8" i="8"/>
  <c r="J6" i="16" s="1"/>
  <c r="U8" i="9"/>
  <c r="K6" i="16" s="1"/>
  <c r="U8" i="10"/>
  <c r="L6" i="16" s="1"/>
  <c r="U8" i="12"/>
  <c r="M6" i="16" s="1"/>
  <c r="Q8" i="13"/>
  <c r="N6" i="16" s="1"/>
  <c r="AP8" i="3"/>
  <c r="P6" i="16" s="1"/>
  <c r="AP8" i="4"/>
  <c r="Q6" i="16" s="1"/>
  <c r="AP8" i="5"/>
  <c r="R6" i="16" s="1"/>
  <c r="AP8" i="6"/>
  <c r="S6" i="16" s="1"/>
  <c r="AP8" i="7"/>
  <c r="T6" i="16" s="1"/>
  <c r="AP8" i="8"/>
  <c r="U6" i="16" s="1"/>
  <c r="AP8" i="9"/>
  <c r="V6" i="16" s="1"/>
  <c r="AP8" i="10"/>
  <c r="W6" i="16" s="1"/>
  <c r="AP8" i="12"/>
  <c r="X6" i="16" s="1"/>
  <c r="AH8" i="13"/>
  <c r="Y6" i="16" s="1"/>
  <c r="BK8" i="3"/>
  <c r="AA6" i="16" s="1"/>
  <c r="BK8" i="4"/>
  <c r="AB6" i="16" s="1"/>
  <c r="BK8" i="5"/>
  <c r="AC6" i="16" s="1"/>
  <c r="BK8" i="6"/>
  <c r="AD6" i="16" s="1"/>
  <c r="BK8" i="7"/>
  <c r="AE6" i="16" s="1"/>
  <c r="BK8" i="8"/>
  <c r="AF6" i="16" s="1"/>
  <c r="BK8" i="9"/>
  <c r="AG6" i="16" s="1"/>
  <c r="BK8" i="10"/>
  <c r="AH6" i="16" s="1"/>
  <c r="BK8" i="12"/>
  <c r="AI6" i="16" s="1"/>
  <c r="AY8" i="13"/>
  <c r="AJ6" i="16" s="1"/>
  <c r="CF8" i="3"/>
  <c r="AL6" i="16" s="1"/>
  <c r="CF8" i="4"/>
  <c r="AM6" i="16" s="1"/>
  <c r="CF8" i="5"/>
  <c r="AN6" i="16" s="1"/>
  <c r="CF8" i="6"/>
  <c r="AO6" i="16" s="1"/>
  <c r="CJ8" i="7"/>
  <c r="AP6" i="16" s="1"/>
  <c r="CF8" i="8"/>
  <c r="AQ6" i="16" s="1"/>
  <c r="CF8" i="9"/>
  <c r="AR6" i="16" s="1"/>
  <c r="CF8" i="10"/>
  <c r="AS6" i="16" s="1"/>
  <c r="CF8" i="12"/>
  <c r="AT6" i="16" s="1"/>
  <c r="BP8" i="13"/>
  <c r="AU6" i="16" s="1"/>
  <c r="B7"/>
  <c r="C7"/>
  <c r="D7"/>
  <c r="U9" i="3"/>
  <c r="E7" i="16" s="1"/>
  <c r="U9" i="4"/>
  <c r="F7" i="16" s="1"/>
  <c r="U9" i="5"/>
  <c r="G7" i="16" s="1"/>
  <c r="U9" i="6"/>
  <c r="H7" i="16" s="1"/>
  <c r="U9" i="7"/>
  <c r="I7" i="16" s="1"/>
  <c r="U9" i="8"/>
  <c r="J7" i="16" s="1"/>
  <c r="U9" i="9"/>
  <c r="K7" i="16" s="1"/>
  <c r="U9" i="10"/>
  <c r="L7" i="16" s="1"/>
  <c r="U9" i="12"/>
  <c r="M7" i="16" s="1"/>
  <c r="Q9" i="13"/>
  <c r="N7" i="16" s="1"/>
  <c r="AP9" i="3"/>
  <c r="P7" i="16" s="1"/>
  <c r="AP9" i="4"/>
  <c r="Q7" i="16" s="1"/>
  <c r="AP9" i="5"/>
  <c r="R7" i="16" s="1"/>
  <c r="AP9" i="6"/>
  <c r="S7" i="16" s="1"/>
  <c r="AP9" i="7"/>
  <c r="T7" i="16" s="1"/>
  <c r="AP9" i="8"/>
  <c r="U7" i="16" s="1"/>
  <c r="AP9" i="9"/>
  <c r="V7" i="16" s="1"/>
  <c r="AP9" i="10"/>
  <c r="W7" i="16" s="1"/>
  <c r="AP9" i="12"/>
  <c r="X7" i="16" s="1"/>
  <c r="AH9" i="13"/>
  <c r="Y7" i="16" s="1"/>
  <c r="BK9" i="3"/>
  <c r="AA7" i="16" s="1"/>
  <c r="BK9" i="4"/>
  <c r="AB7" i="16" s="1"/>
  <c r="BK9" i="5"/>
  <c r="AC7" i="16" s="1"/>
  <c r="BK9" i="6"/>
  <c r="AD7" i="16" s="1"/>
  <c r="BK9" i="7"/>
  <c r="AE7" i="16" s="1"/>
  <c r="BK9" i="8"/>
  <c r="AF7" i="16" s="1"/>
  <c r="BK9" i="9"/>
  <c r="AG7" i="16" s="1"/>
  <c r="BK9" i="10"/>
  <c r="AH7" i="16" s="1"/>
  <c r="BK9" i="12"/>
  <c r="AI7" i="16" s="1"/>
  <c r="AY9" i="13"/>
  <c r="AJ7" i="16" s="1"/>
  <c r="CF9" i="3"/>
  <c r="AL7" i="16" s="1"/>
  <c r="CF9" i="4"/>
  <c r="AM7" i="16" s="1"/>
  <c r="CF9" i="5"/>
  <c r="AN7" i="16" s="1"/>
  <c r="CF9" i="6"/>
  <c r="AO7" i="16" s="1"/>
  <c r="CJ9" i="7"/>
  <c r="AP7" i="16" s="1"/>
  <c r="CF9" i="8"/>
  <c r="AQ7" i="16" s="1"/>
  <c r="CF9" i="9"/>
  <c r="AR7" i="16" s="1"/>
  <c r="CF9" i="10"/>
  <c r="AS7" i="16" s="1"/>
  <c r="CF9" i="12"/>
  <c r="AT7" i="16" s="1"/>
  <c r="BP9" i="13"/>
  <c r="AU7" i="16" s="1"/>
  <c r="B8"/>
  <c r="C8"/>
  <c r="D8"/>
  <c r="U10" i="3"/>
  <c r="E8" i="16" s="1"/>
  <c r="U10" i="4"/>
  <c r="F8" i="16" s="1"/>
  <c r="U10" i="5"/>
  <c r="G8" i="16" s="1"/>
  <c r="U10" i="6"/>
  <c r="H8" i="16" s="1"/>
  <c r="U10" i="7"/>
  <c r="I8" i="16" s="1"/>
  <c r="U10" i="8"/>
  <c r="J8" i="16" s="1"/>
  <c r="U10" i="9"/>
  <c r="K8" i="16" s="1"/>
  <c r="U10" i="10"/>
  <c r="L8" i="16" s="1"/>
  <c r="U10" i="12"/>
  <c r="M8" i="16" s="1"/>
  <c r="Q10" i="13"/>
  <c r="N8" i="16" s="1"/>
  <c r="AP10" i="3"/>
  <c r="P8" i="16" s="1"/>
  <c r="AP10" i="4"/>
  <c r="Q8" i="16" s="1"/>
  <c r="AP10" i="5"/>
  <c r="R8" i="16" s="1"/>
  <c r="AP10" i="6"/>
  <c r="S8" i="16" s="1"/>
  <c r="AP10" i="7"/>
  <c r="T8" i="16" s="1"/>
  <c r="AP10" i="8"/>
  <c r="U8" i="16" s="1"/>
  <c r="AP10" i="9"/>
  <c r="V8" i="16" s="1"/>
  <c r="AP10" i="10"/>
  <c r="W8" i="16" s="1"/>
  <c r="AP10" i="12"/>
  <c r="X8" i="16" s="1"/>
  <c r="AH10" i="13"/>
  <c r="Y8" i="16" s="1"/>
  <c r="BK10" i="3"/>
  <c r="AA8" i="16" s="1"/>
  <c r="BK10" i="4"/>
  <c r="AB8" i="16" s="1"/>
  <c r="BK10" i="5"/>
  <c r="AC8" i="16" s="1"/>
  <c r="BK10" i="6"/>
  <c r="AD8" i="16" s="1"/>
  <c r="BK10" i="7"/>
  <c r="AE8" i="16" s="1"/>
  <c r="BK10" i="8"/>
  <c r="AF8" i="16" s="1"/>
  <c r="BK10" i="9"/>
  <c r="AG8" i="16" s="1"/>
  <c r="BK10" i="10"/>
  <c r="AH8" i="16" s="1"/>
  <c r="BK10" i="12"/>
  <c r="AI8" i="16" s="1"/>
  <c r="AY10" i="13"/>
  <c r="AJ8" i="16" s="1"/>
  <c r="CF10" i="3"/>
  <c r="AL8" i="16" s="1"/>
  <c r="CF10" i="4"/>
  <c r="AM8" i="16" s="1"/>
  <c r="CF10" i="5"/>
  <c r="AN8" i="16" s="1"/>
  <c r="CF10" i="6"/>
  <c r="AO8" i="16" s="1"/>
  <c r="CJ10" i="7"/>
  <c r="AP8" i="16" s="1"/>
  <c r="CF10" i="8"/>
  <c r="AQ8" i="16" s="1"/>
  <c r="CF10" i="9"/>
  <c r="AR8" i="16" s="1"/>
  <c r="CF10" i="10"/>
  <c r="AS8" i="16" s="1"/>
  <c r="CF10" i="12"/>
  <c r="AT8" i="16" s="1"/>
  <c r="BP10" i="13"/>
  <c r="AU8" i="16" s="1"/>
  <c r="B9"/>
  <c r="C9"/>
  <c r="D9"/>
  <c r="U11" i="3"/>
  <c r="E9" i="16" s="1"/>
  <c r="U11" i="4"/>
  <c r="F9" i="16" s="1"/>
  <c r="U11" i="5"/>
  <c r="G9" i="16" s="1"/>
  <c r="U11" i="6"/>
  <c r="H9" i="16" s="1"/>
  <c r="U11" i="7"/>
  <c r="I9" i="16" s="1"/>
  <c r="U11" i="8"/>
  <c r="J9" i="16" s="1"/>
  <c r="U11" i="9"/>
  <c r="K9" i="16" s="1"/>
  <c r="U11" i="10"/>
  <c r="L9" i="16" s="1"/>
  <c r="U11" i="12"/>
  <c r="M9" i="16" s="1"/>
  <c r="Q11" i="13"/>
  <c r="N9" i="16" s="1"/>
  <c r="AP11" i="3"/>
  <c r="P9" i="16" s="1"/>
  <c r="AP11" i="4"/>
  <c r="Q9" i="16" s="1"/>
  <c r="AP11" i="5"/>
  <c r="R9" i="16" s="1"/>
  <c r="AP11" i="6"/>
  <c r="S9" i="16" s="1"/>
  <c r="AP11" i="7"/>
  <c r="T9" i="16" s="1"/>
  <c r="AP11" i="8"/>
  <c r="U9" i="16" s="1"/>
  <c r="AP11" i="9"/>
  <c r="V9" i="16" s="1"/>
  <c r="AP11" i="10"/>
  <c r="W9" i="16" s="1"/>
  <c r="AP11" i="12"/>
  <c r="X9" i="16" s="1"/>
  <c r="AH11" i="13"/>
  <c r="Y9" i="16" s="1"/>
  <c r="BK11" i="3"/>
  <c r="AA9" i="16" s="1"/>
  <c r="BK11" i="4"/>
  <c r="AB9" i="16" s="1"/>
  <c r="BK11" i="5"/>
  <c r="AC9" i="16" s="1"/>
  <c r="BK11" i="6"/>
  <c r="AD9" i="16" s="1"/>
  <c r="BK11" i="7"/>
  <c r="AE9" i="16" s="1"/>
  <c r="BK11" i="8"/>
  <c r="AF9" i="16" s="1"/>
  <c r="BK11" i="9"/>
  <c r="AG9" i="16" s="1"/>
  <c r="BK11" i="10"/>
  <c r="AH9" i="16" s="1"/>
  <c r="BK11" i="12"/>
  <c r="AI9" i="16" s="1"/>
  <c r="AY11" i="13"/>
  <c r="AJ9" i="16" s="1"/>
  <c r="CF11" i="3"/>
  <c r="AL9" i="16" s="1"/>
  <c r="CF11" i="4"/>
  <c r="AM9" i="16" s="1"/>
  <c r="CF11" i="5"/>
  <c r="AN9" i="16" s="1"/>
  <c r="CF11" i="6"/>
  <c r="AO9" i="16" s="1"/>
  <c r="CJ11" i="7"/>
  <c r="AP9" i="16" s="1"/>
  <c r="CF11" i="8"/>
  <c r="AQ9" i="16" s="1"/>
  <c r="CF11" i="9"/>
  <c r="AR9" i="16" s="1"/>
  <c r="CF11" i="10"/>
  <c r="AS9" i="16" s="1"/>
  <c r="CF11" i="12"/>
  <c r="AT9" i="16" s="1"/>
  <c r="BP11" i="13"/>
  <c r="AU9" i="16" s="1"/>
  <c r="B10"/>
  <c r="C10"/>
  <c r="D10"/>
  <c r="U12" i="3"/>
  <c r="E10" i="16" s="1"/>
  <c r="U12" i="4"/>
  <c r="F10" i="16" s="1"/>
  <c r="U12" i="5"/>
  <c r="G10" i="16" s="1"/>
  <c r="U12" i="6"/>
  <c r="H10" i="16" s="1"/>
  <c r="U12" i="7"/>
  <c r="I10" i="16" s="1"/>
  <c r="U12" i="8"/>
  <c r="J10" i="16" s="1"/>
  <c r="U12" i="9"/>
  <c r="K10" i="16" s="1"/>
  <c r="U12" i="10"/>
  <c r="L10" i="16" s="1"/>
  <c r="U12" i="12"/>
  <c r="M10" i="16" s="1"/>
  <c r="Q12" i="13"/>
  <c r="N10" i="16" s="1"/>
  <c r="AP12" i="3"/>
  <c r="P10" i="16" s="1"/>
  <c r="AP12" i="4"/>
  <c r="Q10" i="16" s="1"/>
  <c r="AP12" i="5"/>
  <c r="R10" i="16" s="1"/>
  <c r="AP12" i="6"/>
  <c r="S10" i="16" s="1"/>
  <c r="AP12" i="7"/>
  <c r="T10" i="16" s="1"/>
  <c r="AP12" i="8"/>
  <c r="U10" i="16" s="1"/>
  <c r="AP12" i="9"/>
  <c r="V10" i="16" s="1"/>
  <c r="AP12" i="10"/>
  <c r="W10" i="16" s="1"/>
  <c r="AP12" i="12"/>
  <c r="X10" i="16" s="1"/>
  <c r="AH12" i="13"/>
  <c r="Y10" i="16" s="1"/>
  <c r="BK12" i="3"/>
  <c r="AA10" i="16" s="1"/>
  <c r="BK12" i="4"/>
  <c r="AB10" i="16" s="1"/>
  <c r="BK12" i="5"/>
  <c r="AC10" i="16" s="1"/>
  <c r="BK12" i="6"/>
  <c r="AD10" i="16" s="1"/>
  <c r="BK12" i="7"/>
  <c r="AE10" i="16" s="1"/>
  <c r="BK12" i="8"/>
  <c r="AF10" i="16" s="1"/>
  <c r="BK12" i="9"/>
  <c r="AG10" i="16" s="1"/>
  <c r="BK12" i="10"/>
  <c r="AH10" i="16" s="1"/>
  <c r="BK12" i="12"/>
  <c r="AI10" i="16" s="1"/>
  <c r="AY12" i="13"/>
  <c r="AJ10" i="16" s="1"/>
  <c r="CF12" i="3"/>
  <c r="AL10" i="16" s="1"/>
  <c r="CF12" i="4"/>
  <c r="AM10" i="16" s="1"/>
  <c r="CF12" i="5"/>
  <c r="AN10" i="16" s="1"/>
  <c r="CF12" i="6"/>
  <c r="AO10" i="16" s="1"/>
  <c r="CJ12" i="7"/>
  <c r="AP10" i="16" s="1"/>
  <c r="CF12" i="8"/>
  <c r="AQ10" i="16" s="1"/>
  <c r="CF12" i="9"/>
  <c r="AR10" i="16" s="1"/>
  <c r="CF12" i="10"/>
  <c r="AS10" i="16" s="1"/>
  <c r="CF12" i="12"/>
  <c r="AT10" i="16" s="1"/>
  <c r="BP12" i="13"/>
  <c r="AU10" i="16" s="1"/>
  <c r="B11"/>
  <c r="C11"/>
  <c r="D11"/>
  <c r="U13" i="3"/>
  <c r="E11" i="16" s="1"/>
  <c r="U13" i="4"/>
  <c r="F11" i="16" s="1"/>
  <c r="U13" i="5"/>
  <c r="G11" i="16" s="1"/>
  <c r="U13" i="6"/>
  <c r="H11" i="16" s="1"/>
  <c r="U13" i="7"/>
  <c r="I11" i="16" s="1"/>
  <c r="U13" i="8"/>
  <c r="J11" i="16" s="1"/>
  <c r="U13" i="9"/>
  <c r="K11" i="16" s="1"/>
  <c r="U13" i="10"/>
  <c r="L11" i="16" s="1"/>
  <c r="U13" i="12"/>
  <c r="M11" i="16" s="1"/>
  <c r="Q13" i="13"/>
  <c r="N11" i="16" s="1"/>
  <c r="AP13" i="3"/>
  <c r="P11" i="16" s="1"/>
  <c r="AP13" i="4"/>
  <c r="Q11" i="16" s="1"/>
  <c r="AP13" i="5"/>
  <c r="R11" i="16" s="1"/>
  <c r="AP13" i="6"/>
  <c r="S11" i="16" s="1"/>
  <c r="AP13" i="7"/>
  <c r="T11" i="16" s="1"/>
  <c r="AP13" i="8"/>
  <c r="U11" i="16" s="1"/>
  <c r="AP13" i="9"/>
  <c r="V11" i="16" s="1"/>
  <c r="AP13" i="10"/>
  <c r="W11" i="16" s="1"/>
  <c r="AP13" i="12"/>
  <c r="X11" i="16" s="1"/>
  <c r="AH13" i="13"/>
  <c r="Y11" i="16" s="1"/>
  <c r="BK13" i="3"/>
  <c r="AA11" i="16" s="1"/>
  <c r="BK13" i="4"/>
  <c r="AB11" i="16" s="1"/>
  <c r="BK13" i="5"/>
  <c r="AC11" i="16" s="1"/>
  <c r="BK13" i="6"/>
  <c r="AD11" i="16" s="1"/>
  <c r="BK13" i="7"/>
  <c r="AE11" i="16" s="1"/>
  <c r="BK13" i="8"/>
  <c r="AF11" i="16" s="1"/>
  <c r="BK13" i="9"/>
  <c r="AG11" i="16" s="1"/>
  <c r="BK13" i="10"/>
  <c r="AH11" i="16" s="1"/>
  <c r="BK13" i="12"/>
  <c r="AI11" i="16" s="1"/>
  <c r="AY13" i="13"/>
  <c r="AJ11" i="16" s="1"/>
  <c r="CF13" i="3"/>
  <c r="AL11" i="16" s="1"/>
  <c r="CF13" i="4"/>
  <c r="AM11" i="16" s="1"/>
  <c r="CF13" i="5"/>
  <c r="AN11" i="16" s="1"/>
  <c r="CF13" i="6"/>
  <c r="AO11" i="16" s="1"/>
  <c r="CJ13" i="7"/>
  <c r="AP11" i="16" s="1"/>
  <c r="CF13" i="8"/>
  <c r="AQ11" i="16" s="1"/>
  <c r="CF13" i="9"/>
  <c r="AR11" i="16" s="1"/>
  <c r="CF13" i="10"/>
  <c r="AS11" i="16" s="1"/>
  <c r="CF13" i="12"/>
  <c r="AT11" i="16" s="1"/>
  <c r="BP13" i="13"/>
  <c r="AU11" i="16" s="1"/>
  <c r="B12"/>
  <c r="C12"/>
  <c r="D12"/>
  <c r="U14" i="3"/>
  <c r="E12" i="16" s="1"/>
  <c r="U14" i="4"/>
  <c r="F12" i="16" s="1"/>
  <c r="U14" i="5"/>
  <c r="G12" i="16" s="1"/>
  <c r="U14" i="6"/>
  <c r="H12" i="16" s="1"/>
  <c r="U14" i="7"/>
  <c r="I12" i="16" s="1"/>
  <c r="U14" i="8"/>
  <c r="J12" i="16" s="1"/>
  <c r="U14" i="9"/>
  <c r="K12" i="16" s="1"/>
  <c r="U14" i="10"/>
  <c r="L12" i="16" s="1"/>
  <c r="U14" i="12"/>
  <c r="M12" i="16" s="1"/>
  <c r="Q14" i="13"/>
  <c r="N12" i="16" s="1"/>
  <c r="AP14" i="3"/>
  <c r="P12" i="16" s="1"/>
  <c r="AP14" i="4"/>
  <c r="Q12" i="16" s="1"/>
  <c r="AP14" i="5"/>
  <c r="R12" i="16" s="1"/>
  <c r="AP14" i="6"/>
  <c r="S12" i="16" s="1"/>
  <c r="AP14" i="7"/>
  <c r="T12" i="16" s="1"/>
  <c r="AP14" i="8"/>
  <c r="U12" i="16" s="1"/>
  <c r="AP14" i="9"/>
  <c r="V12" i="16" s="1"/>
  <c r="AP14" i="10"/>
  <c r="W12" i="16" s="1"/>
  <c r="AP14" i="12"/>
  <c r="X12" i="16" s="1"/>
  <c r="AH14" i="13"/>
  <c r="Y12" i="16" s="1"/>
  <c r="BK14" i="3"/>
  <c r="AA12" i="16" s="1"/>
  <c r="BK14" i="4"/>
  <c r="AB12" i="16" s="1"/>
  <c r="BK14" i="5"/>
  <c r="AC12" i="16" s="1"/>
  <c r="BK14" i="6"/>
  <c r="AD12" i="16" s="1"/>
  <c r="BK14" i="7"/>
  <c r="AE12" i="16" s="1"/>
  <c r="BK14" i="8"/>
  <c r="AF12" i="16" s="1"/>
  <c r="BK14" i="9"/>
  <c r="AG12" i="16" s="1"/>
  <c r="BK14" i="10"/>
  <c r="AH12" i="16" s="1"/>
  <c r="BK14" i="12"/>
  <c r="AI12" i="16" s="1"/>
  <c r="AY14" i="13"/>
  <c r="AJ12" i="16" s="1"/>
  <c r="CF14" i="3"/>
  <c r="AL12" i="16" s="1"/>
  <c r="CF14" i="4"/>
  <c r="AM12" i="16" s="1"/>
  <c r="CF14" i="5"/>
  <c r="AN12" i="16" s="1"/>
  <c r="CF14" i="6"/>
  <c r="AO12" i="16" s="1"/>
  <c r="CJ14" i="7"/>
  <c r="AP12" i="16" s="1"/>
  <c r="CF14" i="8"/>
  <c r="AQ12" i="16" s="1"/>
  <c r="CF14" i="9"/>
  <c r="AR12" i="16" s="1"/>
  <c r="CF14" i="10"/>
  <c r="AS12" i="16" s="1"/>
  <c r="CF14" i="12"/>
  <c r="AT12" i="16" s="1"/>
  <c r="BP14" i="13"/>
  <c r="AU12" i="16" s="1"/>
  <c r="B13"/>
  <c r="C13"/>
  <c r="D13"/>
  <c r="U15" i="3"/>
  <c r="E13" i="16" s="1"/>
  <c r="U15" i="4"/>
  <c r="F13" i="16" s="1"/>
  <c r="U15" i="5"/>
  <c r="G13" i="16" s="1"/>
  <c r="U15" i="6"/>
  <c r="H13" i="16" s="1"/>
  <c r="U15" i="7"/>
  <c r="I13" i="16" s="1"/>
  <c r="U15" i="8"/>
  <c r="J13" i="16" s="1"/>
  <c r="U15" i="9"/>
  <c r="K13" i="16" s="1"/>
  <c r="U15" i="10"/>
  <c r="L13" i="16" s="1"/>
  <c r="U15" i="12"/>
  <c r="M13" i="16" s="1"/>
  <c r="Q15" i="13"/>
  <c r="N13" i="16" s="1"/>
  <c r="AP15" i="3"/>
  <c r="P13" i="16" s="1"/>
  <c r="AP15" i="4"/>
  <c r="Q13" i="16" s="1"/>
  <c r="AP15" i="5"/>
  <c r="R13" i="16" s="1"/>
  <c r="AP15" i="6"/>
  <c r="S13" i="16" s="1"/>
  <c r="AP15" i="7"/>
  <c r="T13" i="16" s="1"/>
  <c r="AP15" i="8"/>
  <c r="U13" i="16" s="1"/>
  <c r="AP15" i="9"/>
  <c r="V13" i="16" s="1"/>
  <c r="AP15" i="10"/>
  <c r="W13" i="16" s="1"/>
  <c r="AP15" i="12"/>
  <c r="X13" i="16" s="1"/>
  <c r="AH15" i="13"/>
  <c r="Y13" i="16" s="1"/>
  <c r="BK15" i="3"/>
  <c r="AA13" i="16" s="1"/>
  <c r="BK15" i="4"/>
  <c r="AB13" i="16" s="1"/>
  <c r="BK15" i="5"/>
  <c r="AC13" i="16" s="1"/>
  <c r="BK15" i="6"/>
  <c r="AD13" i="16" s="1"/>
  <c r="BK15" i="7"/>
  <c r="AE13" i="16" s="1"/>
  <c r="BK15" i="8"/>
  <c r="AF13" i="16" s="1"/>
  <c r="BK15" i="9"/>
  <c r="AG13" i="16" s="1"/>
  <c r="BK15" i="10"/>
  <c r="AH13" i="16" s="1"/>
  <c r="BK15" i="12"/>
  <c r="AI13" i="16" s="1"/>
  <c r="AY15" i="13"/>
  <c r="AJ13" i="16" s="1"/>
  <c r="CF15" i="3"/>
  <c r="AL13" i="16" s="1"/>
  <c r="CF15" i="4"/>
  <c r="AM13" i="16" s="1"/>
  <c r="CF15" i="5"/>
  <c r="AN13" i="16" s="1"/>
  <c r="CF15" i="6"/>
  <c r="AO13" i="16" s="1"/>
  <c r="CJ15" i="7"/>
  <c r="AP13" i="16" s="1"/>
  <c r="CF15" i="8"/>
  <c r="AQ13" i="16" s="1"/>
  <c r="CF15" i="9"/>
  <c r="AR13" i="16" s="1"/>
  <c r="CF15" i="10"/>
  <c r="AS13" i="16" s="1"/>
  <c r="CF15" i="12"/>
  <c r="AT13" i="16" s="1"/>
  <c r="BP15" i="13"/>
  <c r="AU13" i="16" s="1"/>
  <c r="B14"/>
  <c r="C14"/>
  <c r="D14"/>
  <c r="U16" i="3"/>
  <c r="E14" i="16" s="1"/>
  <c r="U16" i="4"/>
  <c r="F14" i="16" s="1"/>
  <c r="U16" i="5"/>
  <c r="G14" i="16" s="1"/>
  <c r="U16" i="6"/>
  <c r="H14" i="16" s="1"/>
  <c r="U16" i="7"/>
  <c r="I14" i="16" s="1"/>
  <c r="U16" i="8"/>
  <c r="J14" i="16" s="1"/>
  <c r="U16" i="9"/>
  <c r="K14" i="16" s="1"/>
  <c r="U16" i="10"/>
  <c r="L14" i="16" s="1"/>
  <c r="U16" i="12"/>
  <c r="M14" i="16" s="1"/>
  <c r="Q16" i="13"/>
  <c r="N14" i="16" s="1"/>
  <c r="AP16" i="3"/>
  <c r="P14" i="16" s="1"/>
  <c r="AP16" i="4"/>
  <c r="Q14" i="16" s="1"/>
  <c r="AP16" i="5"/>
  <c r="R14" i="16" s="1"/>
  <c r="AP16" i="6"/>
  <c r="S14" i="16" s="1"/>
  <c r="AP16" i="7"/>
  <c r="T14" i="16" s="1"/>
  <c r="AP16" i="8"/>
  <c r="U14" i="16" s="1"/>
  <c r="AP16" i="9"/>
  <c r="V14" i="16" s="1"/>
  <c r="AP16" i="10"/>
  <c r="W14" i="16" s="1"/>
  <c r="AP16" i="12"/>
  <c r="X14" i="16" s="1"/>
  <c r="AH16" i="13"/>
  <c r="Y14" i="16" s="1"/>
  <c r="BK16" i="3"/>
  <c r="AA14" i="16" s="1"/>
  <c r="BK16" i="4"/>
  <c r="AB14" i="16" s="1"/>
  <c r="BK16" i="5"/>
  <c r="AC14" i="16" s="1"/>
  <c r="BK16" i="6"/>
  <c r="AD14" i="16" s="1"/>
  <c r="BK16" i="7"/>
  <c r="AE14" i="16" s="1"/>
  <c r="BK16" i="8"/>
  <c r="AF14" i="16" s="1"/>
  <c r="BK16" i="9"/>
  <c r="AG14" i="16" s="1"/>
  <c r="BK16" i="10"/>
  <c r="AH14" i="16" s="1"/>
  <c r="BK16" i="12"/>
  <c r="AI14" i="16" s="1"/>
  <c r="AY16" i="13"/>
  <c r="AJ14" i="16" s="1"/>
  <c r="CF16" i="3"/>
  <c r="AL14" i="16" s="1"/>
  <c r="CF16" i="4"/>
  <c r="AM14" i="16" s="1"/>
  <c r="CF16" i="5"/>
  <c r="AN14" i="16" s="1"/>
  <c r="CF16" i="6"/>
  <c r="AO14" i="16" s="1"/>
  <c r="CJ16" i="7"/>
  <c r="AP14" i="16" s="1"/>
  <c r="CF16" i="8"/>
  <c r="AQ14" i="16" s="1"/>
  <c r="CF16" i="9"/>
  <c r="AR14" i="16" s="1"/>
  <c r="CF16" i="10"/>
  <c r="AS14" i="16" s="1"/>
  <c r="CF16" i="12"/>
  <c r="AT14" i="16" s="1"/>
  <c r="BP16" i="13"/>
  <c r="AU14" i="16" s="1"/>
  <c r="B15"/>
  <c r="C15"/>
  <c r="D15"/>
  <c r="U17" i="3"/>
  <c r="E15" i="16" s="1"/>
  <c r="U17" i="4"/>
  <c r="F15" i="16" s="1"/>
  <c r="U17" i="5"/>
  <c r="G15" i="16" s="1"/>
  <c r="U17" i="6"/>
  <c r="H15" i="16" s="1"/>
  <c r="U17" i="7"/>
  <c r="I15" i="16" s="1"/>
  <c r="U17" i="8"/>
  <c r="J15" i="16" s="1"/>
  <c r="U17" i="9"/>
  <c r="K15" i="16" s="1"/>
  <c r="U17" i="10"/>
  <c r="L15" i="16" s="1"/>
  <c r="U17" i="12"/>
  <c r="M15" i="16" s="1"/>
  <c r="Q17" i="13"/>
  <c r="N15" i="16" s="1"/>
  <c r="AP17" i="3"/>
  <c r="P15" i="16" s="1"/>
  <c r="AP17" i="4"/>
  <c r="Q15" i="16" s="1"/>
  <c r="AP17" i="5"/>
  <c r="R15" i="16" s="1"/>
  <c r="AP17" i="6"/>
  <c r="S15" i="16" s="1"/>
  <c r="AP17" i="7"/>
  <c r="T15" i="16" s="1"/>
  <c r="AP17" i="8"/>
  <c r="U15" i="16" s="1"/>
  <c r="AP17" i="9"/>
  <c r="V15" i="16" s="1"/>
  <c r="AP17" i="10"/>
  <c r="W15" i="16" s="1"/>
  <c r="AP17" i="12"/>
  <c r="X15" i="16" s="1"/>
  <c r="AH17" i="13"/>
  <c r="Y15" i="16" s="1"/>
  <c r="BK17" i="3"/>
  <c r="AA15" i="16" s="1"/>
  <c r="BK17" i="4"/>
  <c r="AB15" i="16" s="1"/>
  <c r="BK17" i="5"/>
  <c r="AC15" i="16" s="1"/>
  <c r="BK17" i="6"/>
  <c r="AD15" i="16" s="1"/>
  <c r="BK17" i="7"/>
  <c r="AE15" i="16" s="1"/>
  <c r="BK17" i="8"/>
  <c r="AF15" i="16" s="1"/>
  <c r="BK17" i="9"/>
  <c r="AG15" i="16" s="1"/>
  <c r="BK17" i="10"/>
  <c r="AH15" i="16" s="1"/>
  <c r="BK17" i="12"/>
  <c r="AI15" i="16" s="1"/>
  <c r="AY17" i="13"/>
  <c r="AJ15" i="16" s="1"/>
  <c r="CF17" i="3"/>
  <c r="AL15" i="16" s="1"/>
  <c r="CF17" i="4"/>
  <c r="AM15" i="16" s="1"/>
  <c r="CF17" i="5"/>
  <c r="AN15" i="16" s="1"/>
  <c r="CF17" i="6"/>
  <c r="AO15" i="16" s="1"/>
  <c r="CJ17" i="7"/>
  <c r="AP15" i="16" s="1"/>
  <c r="CF17" i="8"/>
  <c r="AQ15" i="16" s="1"/>
  <c r="CF17" i="9"/>
  <c r="AR15" i="16" s="1"/>
  <c r="CF17" i="10"/>
  <c r="AS15" i="16" s="1"/>
  <c r="CF17" i="12"/>
  <c r="AT15" i="16" s="1"/>
  <c r="BP17" i="13"/>
  <c r="AU15" i="16" s="1"/>
  <c r="B16"/>
  <c r="C16"/>
  <c r="D16"/>
  <c r="U18" i="3"/>
  <c r="E16" i="16" s="1"/>
  <c r="U18" i="4"/>
  <c r="F16" i="16" s="1"/>
  <c r="U18" i="5"/>
  <c r="G16" i="16" s="1"/>
  <c r="U18" i="6"/>
  <c r="H16" i="16" s="1"/>
  <c r="U18" i="7"/>
  <c r="I16" i="16" s="1"/>
  <c r="U18" i="8"/>
  <c r="J16" i="16" s="1"/>
  <c r="U18" i="9"/>
  <c r="K16" i="16" s="1"/>
  <c r="U18" i="10"/>
  <c r="L16" i="16" s="1"/>
  <c r="U18" i="12"/>
  <c r="M16" i="16" s="1"/>
  <c r="Q18" i="13"/>
  <c r="N16" i="16" s="1"/>
  <c r="AP18" i="3"/>
  <c r="P16" i="16" s="1"/>
  <c r="AP18" i="4"/>
  <c r="Q16" i="16" s="1"/>
  <c r="AP18" i="5"/>
  <c r="R16" i="16" s="1"/>
  <c r="AP18" i="6"/>
  <c r="S16" i="16" s="1"/>
  <c r="AP18" i="7"/>
  <c r="T16" i="16" s="1"/>
  <c r="AP18" i="8"/>
  <c r="U16" i="16" s="1"/>
  <c r="AP18" i="9"/>
  <c r="V16" i="16" s="1"/>
  <c r="AP18" i="10"/>
  <c r="W16" i="16" s="1"/>
  <c r="AP18" i="12"/>
  <c r="X16" i="16" s="1"/>
  <c r="AH18" i="13"/>
  <c r="Y16" i="16" s="1"/>
  <c r="BK18" i="3"/>
  <c r="AA16" i="16" s="1"/>
  <c r="BK18" i="4"/>
  <c r="AB16" i="16" s="1"/>
  <c r="BK18" i="5"/>
  <c r="AC16" i="16" s="1"/>
  <c r="BK18" i="6"/>
  <c r="AD16" i="16" s="1"/>
  <c r="BK18" i="7"/>
  <c r="AE16" i="16" s="1"/>
  <c r="BK18" i="8"/>
  <c r="AF16" i="16" s="1"/>
  <c r="BK18" i="9"/>
  <c r="AG16" i="16" s="1"/>
  <c r="BK18" i="10"/>
  <c r="AH16" i="16" s="1"/>
  <c r="BK18" i="12"/>
  <c r="AI16" i="16" s="1"/>
  <c r="AY18" i="13"/>
  <c r="AJ16" i="16" s="1"/>
  <c r="CF18" i="3"/>
  <c r="AL16" i="16" s="1"/>
  <c r="CF18" i="4"/>
  <c r="AM16" i="16" s="1"/>
  <c r="CF18" i="5"/>
  <c r="AN16" i="16" s="1"/>
  <c r="CF18" i="6"/>
  <c r="AO16" i="16" s="1"/>
  <c r="CJ18" i="7"/>
  <c r="AP16" i="16" s="1"/>
  <c r="CF18" i="8"/>
  <c r="AQ16" i="16" s="1"/>
  <c r="CF18" i="9"/>
  <c r="AR16" i="16" s="1"/>
  <c r="CF18" i="10"/>
  <c r="AS16" i="16" s="1"/>
  <c r="CF18" i="12"/>
  <c r="AT16" i="16" s="1"/>
  <c r="BP18" i="13"/>
  <c r="AU16" i="16" s="1"/>
  <c r="B17"/>
  <c r="C17"/>
  <c r="D17"/>
  <c r="U19" i="3"/>
  <c r="E17" i="16" s="1"/>
  <c r="U19" i="4"/>
  <c r="F17" i="16" s="1"/>
  <c r="U19" i="5"/>
  <c r="G17" i="16" s="1"/>
  <c r="U19" i="6"/>
  <c r="H17" i="16" s="1"/>
  <c r="U19" i="7"/>
  <c r="I17" i="16" s="1"/>
  <c r="U19" i="8"/>
  <c r="J17" i="16" s="1"/>
  <c r="U19" i="9"/>
  <c r="K17" i="16" s="1"/>
  <c r="U19" i="10"/>
  <c r="L17" i="16" s="1"/>
  <c r="U19" i="12"/>
  <c r="M17" i="16" s="1"/>
  <c r="Q19" i="13"/>
  <c r="N17" i="16" s="1"/>
  <c r="AP19" i="3"/>
  <c r="P17" i="16" s="1"/>
  <c r="AP19" i="4"/>
  <c r="Q17" i="16" s="1"/>
  <c r="AP19" i="5"/>
  <c r="R17" i="16" s="1"/>
  <c r="AP19" i="6"/>
  <c r="S17" i="16" s="1"/>
  <c r="AP19" i="7"/>
  <c r="T17" i="16" s="1"/>
  <c r="AP19" i="8"/>
  <c r="U17" i="16" s="1"/>
  <c r="AP19" i="9"/>
  <c r="V17" i="16" s="1"/>
  <c r="AP19" i="10"/>
  <c r="W17" i="16" s="1"/>
  <c r="AP19" i="12"/>
  <c r="X17" i="16" s="1"/>
  <c r="AH19" i="13"/>
  <c r="Y17" i="16" s="1"/>
  <c r="BK19" i="3"/>
  <c r="AA17" i="16" s="1"/>
  <c r="BK19" i="4"/>
  <c r="AB17" i="16" s="1"/>
  <c r="BK19" i="5"/>
  <c r="AC17" i="16" s="1"/>
  <c r="BK19" i="6"/>
  <c r="AD17" i="16" s="1"/>
  <c r="BK19" i="7"/>
  <c r="AE17" i="16" s="1"/>
  <c r="BK19" i="8"/>
  <c r="AF17" i="16" s="1"/>
  <c r="BK19" i="9"/>
  <c r="AG17" i="16" s="1"/>
  <c r="BK19" i="10"/>
  <c r="AH17" i="16" s="1"/>
  <c r="BK19" i="12"/>
  <c r="AI17" i="16" s="1"/>
  <c r="AY19" i="13"/>
  <c r="AJ17" i="16" s="1"/>
  <c r="CF19" i="3"/>
  <c r="AL17" i="16" s="1"/>
  <c r="CF19" i="4"/>
  <c r="AM17" i="16" s="1"/>
  <c r="CF19" i="5"/>
  <c r="AN17" i="16" s="1"/>
  <c r="CF19" i="6"/>
  <c r="AO17" i="16" s="1"/>
  <c r="CJ19" i="7"/>
  <c r="AP17" i="16" s="1"/>
  <c r="CF19" i="8"/>
  <c r="AQ17" i="16" s="1"/>
  <c r="CF19" i="9"/>
  <c r="AR17" i="16" s="1"/>
  <c r="CF19" i="10"/>
  <c r="AS17" i="16" s="1"/>
  <c r="CF19" i="12"/>
  <c r="AT17" i="16" s="1"/>
  <c r="BP19" i="13"/>
  <c r="AU17" i="16" s="1"/>
  <c r="B18"/>
  <c r="C18"/>
  <c r="D18"/>
  <c r="U20" i="3"/>
  <c r="E18" i="16" s="1"/>
  <c r="U20" i="4"/>
  <c r="F18" i="16" s="1"/>
  <c r="U20" i="5"/>
  <c r="G18" i="16" s="1"/>
  <c r="U20" i="6"/>
  <c r="H18" i="16" s="1"/>
  <c r="U20" i="7"/>
  <c r="I18" i="16" s="1"/>
  <c r="U20" i="8"/>
  <c r="J18" i="16" s="1"/>
  <c r="U20" i="9"/>
  <c r="K18" i="16" s="1"/>
  <c r="U20" i="10"/>
  <c r="L18" i="16" s="1"/>
  <c r="U20" i="12"/>
  <c r="M18" i="16" s="1"/>
  <c r="Q20" i="13"/>
  <c r="N18" i="16" s="1"/>
  <c r="AP20" i="3"/>
  <c r="P18" i="16" s="1"/>
  <c r="AP20" i="4"/>
  <c r="Q18" i="16" s="1"/>
  <c r="AP20" i="5"/>
  <c r="R18" i="16" s="1"/>
  <c r="AP20" i="6"/>
  <c r="S18" i="16" s="1"/>
  <c r="AP20" i="7"/>
  <c r="T18" i="16" s="1"/>
  <c r="AP20" i="8"/>
  <c r="U18" i="16" s="1"/>
  <c r="AP20" i="9"/>
  <c r="V18" i="16" s="1"/>
  <c r="AP20" i="10"/>
  <c r="W18" i="16" s="1"/>
  <c r="AP20" i="12"/>
  <c r="X18" i="16" s="1"/>
  <c r="AH20" i="13"/>
  <c r="Y18" i="16" s="1"/>
  <c r="BK20" i="3"/>
  <c r="AA18" i="16" s="1"/>
  <c r="BK20" i="4"/>
  <c r="AB18" i="16" s="1"/>
  <c r="BK20" i="5"/>
  <c r="AC18" i="16" s="1"/>
  <c r="BK20" i="6"/>
  <c r="AD18" i="16" s="1"/>
  <c r="BK20" i="7"/>
  <c r="AE18" i="16" s="1"/>
  <c r="BK20" i="8"/>
  <c r="AF18" i="16" s="1"/>
  <c r="BK20" i="9"/>
  <c r="AG18" i="16" s="1"/>
  <c r="BK20" i="10"/>
  <c r="AH18" i="16" s="1"/>
  <c r="BK20" i="12"/>
  <c r="AI18" i="16" s="1"/>
  <c r="AY20" i="13"/>
  <c r="AJ18" i="16" s="1"/>
  <c r="CF20" i="3"/>
  <c r="AL18" i="16" s="1"/>
  <c r="CF20" i="4"/>
  <c r="AM18" i="16" s="1"/>
  <c r="CF20" i="5"/>
  <c r="AN18" i="16" s="1"/>
  <c r="CF20" i="6"/>
  <c r="AO18" i="16" s="1"/>
  <c r="CJ20" i="7"/>
  <c r="AP18" i="16" s="1"/>
  <c r="CF20" i="8"/>
  <c r="AQ18" i="16" s="1"/>
  <c r="CF20" i="9"/>
  <c r="AR18" i="16" s="1"/>
  <c r="CF20" i="10"/>
  <c r="AS18" i="16" s="1"/>
  <c r="CF20" i="12"/>
  <c r="AT18" i="16" s="1"/>
  <c r="BP20" i="13"/>
  <c r="AU18" i="16" s="1"/>
  <c r="B19"/>
  <c r="C19"/>
  <c r="D19"/>
  <c r="U21" i="3"/>
  <c r="E19" i="16" s="1"/>
  <c r="U21" i="4"/>
  <c r="F19" i="16" s="1"/>
  <c r="U21" i="5"/>
  <c r="G19" i="16" s="1"/>
  <c r="U21" i="6"/>
  <c r="H19" i="16" s="1"/>
  <c r="U21" i="7"/>
  <c r="I19" i="16" s="1"/>
  <c r="U21" i="8"/>
  <c r="J19" i="16" s="1"/>
  <c r="U21" i="9"/>
  <c r="K19" i="16" s="1"/>
  <c r="U21" i="10"/>
  <c r="L19" i="16" s="1"/>
  <c r="U21" i="12"/>
  <c r="M19" i="16" s="1"/>
  <c r="Q21" i="13"/>
  <c r="N19" i="16" s="1"/>
  <c r="AP21" i="3"/>
  <c r="P19" i="16" s="1"/>
  <c r="AP21" i="4"/>
  <c r="Q19" i="16" s="1"/>
  <c r="AP21" i="5"/>
  <c r="R19" i="16" s="1"/>
  <c r="AP21" i="6"/>
  <c r="S19" i="16" s="1"/>
  <c r="AP21" i="7"/>
  <c r="T19" i="16" s="1"/>
  <c r="AP21" i="8"/>
  <c r="U19" i="16" s="1"/>
  <c r="AP21" i="9"/>
  <c r="V19" i="16" s="1"/>
  <c r="AP21" i="10"/>
  <c r="W19" i="16" s="1"/>
  <c r="AP21" i="12"/>
  <c r="X19" i="16" s="1"/>
  <c r="AH21" i="13"/>
  <c r="Y19" i="16" s="1"/>
  <c r="BK21" i="3"/>
  <c r="AA19" i="16" s="1"/>
  <c r="BK21" i="4"/>
  <c r="AB19" i="16" s="1"/>
  <c r="BK21" i="5"/>
  <c r="AC19" i="16" s="1"/>
  <c r="BK21" i="6"/>
  <c r="AD19" i="16" s="1"/>
  <c r="BK21" i="7"/>
  <c r="AE19" i="16" s="1"/>
  <c r="BK21" i="8"/>
  <c r="AF19" i="16" s="1"/>
  <c r="BK21" i="9"/>
  <c r="AG19" i="16" s="1"/>
  <c r="BK21" i="10"/>
  <c r="AH19" i="16" s="1"/>
  <c r="BK21" i="12"/>
  <c r="AI19" i="16" s="1"/>
  <c r="AY21" i="13"/>
  <c r="AJ19" i="16" s="1"/>
  <c r="CF21" i="3"/>
  <c r="AL19" i="16" s="1"/>
  <c r="CF21" i="4"/>
  <c r="AM19" i="16" s="1"/>
  <c r="CF21" i="5"/>
  <c r="AN19" i="16" s="1"/>
  <c r="CF21" i="6"/>
  <c r="AO19" i="16" s="1"/>
  <c r="CJ21" i="7"/>
  <c r="AP19" i="16" s="1"/>
  <c r="CF21" i="8"/>
  <c r="AQ19" i="16" s="1"/>
  <c r="CF21" i="9"/>
  <c r="AR19" i="16" s="1"/>
  <c r="CF21" i="10"/>
  <c r="AS19" i="16" s="1"/>
  <c r="CF21" i="12"/>
  <c r="AT19" i="16" s="1"/>
  <c r="BP21" i="13"/>
  <c r="AU19" i="16" s="1"/>
  <c r="B20"/>
  <c r="C20"/>
  <c r="D20"/>
  <c r="U22" i="3"/>
  <c r="E20" i="16" s="1"/>
  <c r="U22" i="4"/>
  <c r="F20" i="16" s="1"/>
  <c r="U22" i="5"/>
  <c r="G20" i="16" s="1"/>
  <c r="U22" i="6"/>
  <c r="H20" i="16" s="1"/>
  <c r="U22" i="7"/>
  <c r="I20" i="16" s="1"/>
  <c r="U22" i="8"/>
  <c r="J20" i="16" s="1"/>
  <c r="U22" i="9"/>
  <c r="K20" i="16" s="1"/>
  <c r="U22" i="10"/>
  <c r="L20" i="16" s="1"/>
  <c r="U22" i="12"/>
  <c r="M20" i="16" s="1"/>
  <c r="Q22" i="13"/>
  <c r="N20" i="16" s="1"/>
  <c r="AP22" i="3"/>
  <c r="P20" i="16" s="1"/>
  <c r="AP22" i="4"/>
  <c r="Q20" i="16" s="1"/>
  <c r="AP22" i="5"/>
  <c r="R20" i="16" s="1"/>
  <c r="AP22" i="6"/>
  <c r="S20" i="16" s="1"/>
  <c r="AP22" i="7"/>
  <c r="T20" i="16" s="1"/>
  <c r="AP22" i="8"/>
  <c r="U20" i="16" s="1"/>
  <c r="AP22" i="9"/>
  <c r="V20" i="16" s="1"/>
  <c r="AP22" i="10"/>
  <c r="W20" i="16" s="1"/>
  <c r="AP22" i="12"/>
  <c r="X20" i="16" s="1"/>
  <c r="AH22" i="13"/>
  <c r="Y20" i="16" s="1"/>
  <c r="BK22" i="3"/>
  <c r="AA20" i="16" s="1"/>
  <c r="BK22" i="4"/>
  <c r="AB20" i="16" s="1"/>
  <c r="BK22" i="5"/>
  <c r="AC20" i="16" s="1"/>
  <c r="BK22" i="6"/>
  <c r="AD20" i="16" s="1"/>
  <c r="BK22" i="7"/>
  <c r="AE20" i="16" s="1"/>
  <c r="BK22" i="8"/>
  <c r="AF20" i="16" s="1"/>
  <c r="BK22" i="9"/>
  <c r="AG20" i="16" s="1"/>
  <c r="BK22" i="10"/>
  <c r="AH20" i="16" s="1"/>
  <c r="BK22" i="12"/>
  <c r="AI20" i="16" s="1"/>
  <c r="AY22" i="13"/>
  <c r="AJ20" i="16" s="1"/>
  <c r="CF22" i="3"/>
  <c r="AL20" i="16" s="1"/>
  <c r="CF22" i="4"/>
  <c r="AM20" i="16" s="1"/>
  <c r="CF22" i="5"/>
  <c r="AN20" i="16" s="1"/>
  <c r="CF22" i="6"/>
  <c r="AO20" i="16" s="1"/>
  <c r="CJ22" i="7"/>
  <c r="AP20" i="16" s="1"/>
  <c r="CF22" i="8"/>
  <c r="AQ20" i="16" s="1"/>
  <c r="CF22" i="9"/>
  <c r="AR20" i="16" s="1"/>
  <c r="CF22" i="10"/>
  <c r="AS20" i="16" s="1"/>
  <c r="CF22" i="12"/>
  <c r="AT20" i="16" s="1"/>
  <c r="BP22" i="13"/>
  <c r="AU20" i="16" s="1"/>
  <c r="B21"/>
  <c r="C21"/>
  <c r="D21"/>
  <c r="U23" i="3"/>
  <c r="E21" i="16" s="1"/>
  <c r="U23" i="4"/>
  <c r="F21" i="16" s="1"/>
  <c r="U23" i="5"/>
  <c r="G21" i="16" s="1"/>
  <c r="U23" i="6"/>
  <c r="H21" i="16" s="1"/>
  <c r="U23" i="7"/>
  <c r="I21" i="16" s="1"/>
  <c r="U23" i="8"/>
  <c r="J21" i="16" s="1"/>
  <c r="U23" i="9"/>
  <c r="K21" i="16" s="1"/>
  <c r="U23" i="10"/>
  <c r="L21" i="16" s="1"/>
  <c r="U23" i="12"/>
  <c r="M21" i="16" s="1"/>
  <c r="Q23" i="13"/>
  <c r="N21" i="16" s="1"/>
  <c r="AP23" i="3"/>
  <c r="P21" i="16" s="1"/>
  <c r="AP23" i="4"/>
  <c r="Q21" i="16" s="1"/>
  <c r="AP23" i="5"/>
  <c r="R21" i="16" s="1"/>
  <c r="AP23" i="6"/>
  <c r="S21" i="16" s="1"/>
  <c r="AP23" i="7"/>
  <c r="T21" i="16" s="1"/>
  <c r="AP23" i="8"/>
  <c r="U21" i="16" s="1"/>
  <c r="AP23" i="9"/>
  <c r="V21" i="16" s="1"/>
  <c r="AP23" i="10"/>
  <c r="W21" i="16" s="1"/>
  <c r="AP23" i="12"/>
  <c r="X21" i="16" s="1"/>
  <c r="AH23" i="13"/>
  <c r="Y21" i="16" s="1"/>
  <c r="BK23" i="3"/>
  <c r="AA21" i="16" s="1"/>
  <c r="BK23" i="4"/>
  <c r="AB21" i="16" s="1"/>
  <c r="BK23" i="5"/>
  <c r="AC21" i="16" s="1"/>
  <c r="BK23" i="6"/>
  <c r="AD21" i="16" s="1"/>
  <c r="BK23" i="7"/>
  <c r="AE21" i="16" s="1"/>
  <c r="BK23" i="8"/>
  <c r="AF21" i="16" s="1"/>
  <c r="BK23" i="9"/>
  <c r="AG21" i="16" s="1"/>
  <c r="BK23" i="10"/>
  <c r="AH21" i="16" s="1"/>
  <c r="BK23" i="12"/>
  <c r="AI21" i="16" s="1"/>
  <c r="AY23" i="13"/>
  <c r="AJ21" i="16" s="1"/>
  <c r="CF23" i="3"/>
  <c r="AL21" i="16" s="1"/>
  <c r="CF23" i="4"/>
  <c r="AM21" i="16" s="1"/>
  <c r="CF23" i="5"/>
  <c r="AN21" i="16" s="1"/>
  <c r="CF23" i="6"/>
  <c r="AO21" i="16" s="1"/>
  <c r="CJ23" i="7"/>
  <c r="AP21" i="16" s="1"/>
  <c r="CF23" i="8"/>
  <c r="AQ21" i="16" s="1"/>
  <c r="CF23" i="9"/>
  <c r="AR21" i="16" s="1"/>
  <c r="CF23" i="10"/>
  <c r="AS21" i="16" s="1"/>
  <c r="CF23" i="12"/>
  <c r="AT21" i="16" s="1"/>
  <c r="BP23" i="13"/>
  <c r="AU21" i="16" s="1"/>
  <c r="B22"/>
  <c r="C22"/>
  <c r="D22"/>
  <c r="U24" i="3"/>
  <c r="E22" i="16" s="1"/>
  <c r="U24" i="4"/>
  <c r="F22" i="16" s="1"/>
  <c r="U24" i="5"/>
  <c r="G22" i="16" s="1"/>
  <c r="U24" i="6"/>
  <c r="H22" i="16" s="1"/>
  <c r="U24" i="7"/>
  <c r="I22" i="16" s="1"/>
  <c r="U24" i="8"/>
  <c r="J22" i="16" s="1"/>
  <c r="U24" i="9"/>
  <c r="K22" i="16" s="1"/>
  <c r="U24" i="10"/>
  <c r="L22" i="16" s="1"/>
  <c r="U24" i="12"/>
  <c r="M22" i="16" s="1"/>
  <c r="Q24" i="13"/>
  <c r="N22" i="16" s="1"/>
  <c r="AP24" i="3"/>
  <c r="P22" i="16" s="1"/>
  <c r="AP24" i="4"/>
  <c r="Q22" i="16" s="1"/>
  <c r="AP24" i="5"/>
  <c r="R22" i="16" s="1"/>
  <c r="AP24" i="6"/>
  <c r="S22" i="16" s="1"/>
  <c r="AP24" i="7"/>
  <c r="T22" i="16" s="1"/>
  <c r="AP24" i="8"/>
  <c r="U22" i="16" s="1"/>
  <c r="AP24" i="9"/>
  <c r="V22" i="16" s="1"/>
  <c r="AP24" i="10"/>
  <c r="W22" i="16" s="1"/>
  <c r="AP24" i="12"/>
  <c r="X22" i="16" s="1"/>
  <c r="AH24" i="13"/>
  <c r="Y22" i="16" s="1"/>
  <c r="BK24" i="3"/>
  <c r="AA22" i="16" s="1"/>
  <c r="BK24" i="4"/>
  <c r="AB22" i="16" s="1"/>
  <c r="BK24" i="5"/>
  <c r="AC22" i="16" s="1"/>
  <c r="BK24" i="6"/>
  <c r="AD22" i="16" s="1"/>
  <c r="BK24" i="7"/>
  <c r="AE22" i="16" s="1"/>
  <c r="BK24" i="8"/>
  <c r="AF22" i="16" s="1"/>
  <c r="BK24" i="9"/>
  <c r="AG22" i="16" s="1"/>
  <c r="BK24" i="10"/>
  <c r="AH22" i="16" s="1"/>
  <c r="BK24" i="12"/>
  <c r="AI22" i="16" s="1"/>
  <c r="AY24" i="13"/>
  <c r="AJ22" i="16" s="1"/>
  <c r="CF24" i="3"/>
  <c r="AL22" i="16" s="1"/>
  <c r="CF24" i="4"/>
  <c r="AM22" i="16" s="1"/>
  <c r="CF24" i="5"/>
  <c r="AN22" i="16" s="1"/>
  <c r="CF24" i="6"/>
  <c r="AO22" i="16" s="1"/>
  <c r="CJ24" i="7"/>
  <c r="AP22" i="16" s="1"/>
  <c r="CF24" i="8"/>
  <c r="AQ22" i="16" s="1"/>
  <c r="CF24" i="9"/>
  <c r="AR22" i="16" s="1"/>
  <c r="CF24" i="10"/>
  <c r="AS22" i="16" s="1"/>
  <c r="CF24" i="12"/>
  <c r="AT22" i="16" s="1"/>
  <c r="BP24" i="13"/>
  <c r="AU22" i="16" s="1"/>
  <c r="B23"/>
  <c r="C23"/>
  <c r="D23"/>
  <c r="U25" i="3"/>
  <c r="E23" i="16" s="1"/>
  <c r="U25" i="4"/>
  <c r="F23" i="16" s="1"/>
  <c r="U25" i="5"/>
  <c r="G23" i="16" s="1"/>
  <c r="U25" i="6"/>
  <c r="H23" i="16" s="1"/>
  <c r="U25" i="7"/>
  <c r="I23" i="16" s="1"/>
  <c r="U25" i="8"/>
  <c r="J23" i="16" s="1"/>
  <c r="U25" i="9"/>
  <c r="K23" i="16" s="1"/>
  <c r="U25" i="10"/>
  <c r="L23" i="16" s="1"/>
  <c r="U25" i="12"/>
  <c r="M23" i="16" s="1"/>
  <c r="Q25" i="13"/>
  <c r="N23" i="16" s="1"/>
  <c r="AP25" i="3"/>
  <c r="P23" i="16" s="1"/>
  <c r="AP25" i="4"/>
  <c r="Q23" i="16" s="1"/>
  <c r="AP25" i="5"/>
  <c r="R23" i="16" s="1"/>
  <c r="AP25" i="6"/>
  <c r="S23" i="16" s="1"/>
  <c r="AP25" i="7"/>
  <c r="T23" i="16" s="1"/>
  <c r="AP25" i="8"/>
  <c r="U23" i="16" s="1"/>
  <c r="AP25" i="9"/>
  <c r="V23" i="16" s="1"/>
  <c r="AP25" i="10"/>
  <c r="W23" i="16" s="1"/>
  <c r="AP25" i="12"/>
  <c r="X23" i="16" s="1"/>
  <c r="AH25" i="13"/>
  <c r="Y23" i="16" s="1"/>
  <c r="BK25" i="3"/>
  <c r="AA23" i="16" s="1"/>
  <c r="BK25" i="4"/>
  <c r="AB23" i="16" s="1"/>
  <c r="BK25" i="5"/>
  <c r="AC23" i="16" s="1"/>
  <c r="BK25" i="6"/>
  <c r="AD23" i="16" s="1"/>
  <c r="BK25" i="7"/>
  <c r="AE23" i="16" s="1"/>
  <c r="BK25" i="8"/>
  <c r="AF23" i="16" s="1"/>
  <c r="BK25" i="9"/>
  <c r="AG23" i="16" s="1"/>
  <c r="BK25" i="10"/>
  <c r="AH23" i="16" s="1"/>
  <c r="BK25" i="12"/>
  <c r="AI23" i="16" s="1"/>
  <c r="AY25" i="13"/>
  <c r="AJ23" i="16" s="1"/>
  <c r="CF25" i="3"/>
  <c r="AL23" i="16" s="1"/>
  <c r="CF25" i="4"/>
  <c r="AM23" i="16" s="1"/>
  <c r="CF25" i="5"/>
  <c r="AN23" i="16" s="1"/>
  <c r="CF25" i="6"/>
  <c r="AO23" i="16" s="1"/>
  <c r="CJ25" i="7"/>
  <c r="AP23" i="16" s="1"/>
  <c r="CF25" i="8"/>
  <c r="AQ23" i="16" s="1"/>
  <c r="CF25" i="9"/>
  <c r="AR23" i="16" s="1"/>
  <c r="CF25" i="10"/>
  <c r="AS23" i="16" s="1"/>
  <c r="CF25" i="12"/>
  <c r="AT23" i="16" s="1"/>
  <c r="BP25" i="13"/>
  <c r="AU23" i="16" s="1"/>
  <c r="B24"/>
  <c r="C24"/>
  <c r="D24"/>
  <c r="U26" i="3"/>
  <c r="E24" i="16" s="1"/>
  <c r="U26" i="4"/>
  <c r="F24" i="16" s="1"/>
  <c r="U26" i="5"/>
  <c r="G24" i="16" s="1"/>
  <c r="U26" i="6"/>
  <c r="H24" i="16" s="1"/>
  <c r="U26" i="7"/>
  <c r="I24" i="16" s="1"/>
  <c r="U26" i="8"/>
  <c r="J24" i="16" s="1"/>
  <c r="U26" i="9"/>
  <c r="K24" i="16" s="1"/>
  <c r="U26" i="10"/>
  <c r="L24" i="16" s="1"/>
  <c r="U26" i="12"/>
  <c r="M24" i="16" s="1"/>
  <c r="Q26" i="13"/>
  <c r="N24" i="16" s="1"/>
  <c r="AP26" i="3"/>
  <c r="P24" i="16" s="1"/>
  <c r="AP26" i="4"/>
  <c r="Q24" i="16" s="1"/>
  <c r="AP26" i="5"/>
  <c r="R24" i="16" s="1"/>
  <c r="AP26" i="6"/>
  <c r="S24" i="16" s="1"/>
  <c r="AP26" i="7"/>
  <c r="T24" i="16" s="1"/>
  <c r="AP26" i="8"/>
  <c r="U24" i="16" s="1"/>
  <c r="AP26" i="9"/>
  <c r="V24" i="16" s="1"/>
  <c r="AP26" i="10"/>
  <c r="W24" i="16" s="1"/>
  <c r="AP26" i="12"/>
  <c r="X24" i="16" s="1"/>
  <c r="AH26" i="13"/>
  <c r="Y24" i="16" s="1"/>
  <c r="BK26" i="3"/>
  <c r="AA24" i="16" s="1"/>
  <c r="BK26" i="4"/>
  <c r="AB24" i="16" s="1"/>
  <c r="BK26" i="5"/>
  <c r="AC24" i="16" s="1"/>
  <c r="BK26" i="6"/>
  <c r="AD24" i="16" s="1"/>
  <c r="BK26" i="7"/>
  <c r="AE24" i="16" s="1"/>
  <c r="BK26" i="8"/>
  <c r="AF24" i="16" s="1"/>
  <c r="BK26" i="9"/>
  <c r="AG24" i="16" s="1"/>
  <c r="BK26" i="10"/>
  <c r="AH24" i="16" s="1"/>
  <c r="BK26" i="12"/>
  <c r="AI24" i="16" s="1"/>
  <c r="AY26" i="13"/>
  <c r="AJ24" i="16" s="1"/>
  <c r="CF26" i="3"/>
  <c r="AL24" i="16" s="1"/>
  <c r="CF26" i="4"/>
  <c r="AM24" i="16" s="1"/>
  <c r="CF26" i="5"/>
  <c r="AN24" i="16" s="1"/>
  <c r="CF26" i="6"/>
  <c r="AO24" i="16" s="1"/>
  <c r="CJ26" i="7"/>
  <c r="AP24" i="16" s="1"/>
  <c r="CF26" i="8"/>
  <c r="AQ24" i="16" s="1"/>
  <c r="CF26" i="9"/>
  <c r="AR24" i="16" s="1"/>
  <c r="CF26" i="10"/>
  <c r="AS24" i="16" s="1"/>
  <c r="CF26" i="12"/>
  <c r="AT24" i="16" s="1"/>
  <c r="BP26" i="13"/>
  <c r="AU24" i="16" s="1"/>
  <c r="B25"/>
  <c r="C25"/>
  <c r="D25"/>
  <c r="U27" i="3"/>
  <c r="E25" i="16" s="1"/>
  <c r="U27" i="4"/>
  <c r="F25" i="16" s="1"/>
  <c r="U27" i="5"/>
  <c r="G25" i="16" s="1"/>
  <c r="U27" i="6"/>
  <c r="H25" i="16" s="1"/>
  <c r="U27" i="7"/>
  <c r="I25" i="16" s="1"/>
  <c r="U27" i="8"/>
  <c r="J25" i="16" s="1"/>
  <c r="U27" i="9"/>
  <c r="K25" i="16" s="1"/>
  <c r="U27" i="10"/>
  <c r="L25" i="16" s="1"/>
  <c r="U27" i="12"/>
  <c r="M25" i="16" s="1"/>
  <c r="Q27" i="13"/>
  <c r="N25" i="16" s="1"/>
  <c r="AP27" i="3"/>
  <c r="P25" i="16" s="1"/>
  <c r="AP27" i="4"/>
  <c r="Q25" i="16" s="1"/>
  <c r="AP27" i="5"/>
  <c r="R25" i="16" s="1"/>
  <c r="AP27" i="6"/>
  <c r="S25" i="16" s="1"/>
  <c r="AP27" i="7"/>
  <c r="T25" i="16" s="1"/>
  <c r="AP27" i="8"/>
  <c r="U25" i="16" s="1"/>
  <c r="AP27" i="9"/>
  <c r="V25" i="16" s="1"/>
  <c r="AP27" i="10"/>
  <c r="W25" i="16" s="1"/>
  <c r="AP27" i="12"/>
  <c r="X25" i="16" s="1"/>
  <c r="AH27" i="13"/>
  <c r="Y25" i="16" s="1"/>
  <c r="BK27" i="3"/>
  <c r="AA25" i="16" s="1"/>
  <c r="BK27" i="4"/>
  <c r="AB25" i="16" s="1"/>
  <c r="BK27" i="5"/>
  <c r="AC25" i="16" s="1"/>
  <c r="BK27" i="6"/>
  <c r="AD25" i="16" s="1"/>
  <c r="BK27" i="7"/>
  <c r="AE25" i="16" s="1"/>
  <c r="BK27" i="8"/>
  <c r="AF25" i="16" s="1"/>
  <c r="BK27" i="9"/>
  <c r="AG25" i="16" s="1"/>
  <c r="BK27" i="10"/>
  <c r="AH25" i="16" s="1"/>
  <c r="BK27" i="12"/>
  <c r="AI25" i="16" s="1"/>
  <c r="AY27" i="13"/>
  <c r="AJ25" i="16" s="1"/>
  <c r="CF27" i="3"/>
  <c r="AL25" i="16" s="1"/>
  <c r="CF27" i="4"/>
  <c r="AM25" i="16" s="1"/>
  <c r="CF27" i="5"/>
  <c r="AN25" i="16" s="1"/>
  <c r="CF27" i="6"/>
  <c r="AO25" i="16" s="1"/>
  <c r="CJ27" i="7"/>
  <c r="AP25" i="16" s="1"/>
  <c r="CF27" i="8"/>
  <c r="AQ25" i="16" s="1"/>
  <c r="CF27" i="9"/>
  <c r="AR25" i="16" s="1"/>
  <c r="CF27" i="10"/>
  <c r="AS25" i="16" s="1"/>
  <c r="CF27" i="12"/>
  <c r="AT25" i="16" s="1"/>
  <c r="BP27" i="13"/>
  <c r="AU25" i="16" s="1"/>
  <c r="B26"/>
  <c r="C26"/>
  <c r="D26"/>
  <c r="U28" i="3"/>
  <c r="E26" i="16" s="1"/>
  <c r="U28" i="4"/>
  <c r="F26" i="16" s="1"/>
  <c r="U28" i="5"/>
  <c r="G26" i="16" s="1"/>
  <c r="U28" i="6"/>
  <c r="H26" i="16" s="1"/>
  <c r="U28" i="7"/>
  <c r="I26" i="16" s="1"/>
  <c r="U28" i="8"/>
  <c r="J26" i="16" s="1"/>
  <c r="U28" i="9"/>
  <c r="K26" i="16" s="1"/>
  <c r="U28" i="10"/>
  <c r="L26" i="16" s="1"/>
  <c r="U28" i="12"/>
  <c r="M26" i="16" s="1"/>
  <c r="Q28" i="13"/>
  <c r="N26" i="16" s="1"/>
  <c r="AP28" i="3"/>
  <c r="P26" i="16" s="1"/>
  <c r="AP28" i="4"/>
  <c r="Q26" i="16" s="1"/>
  <c r="AP28" i="5"/>
  <c r="R26" i="16" s="1"/>
  <c r="AP28" i="6"/>
  <c r="S26" i="16" s="1"/>
  <c r="AP28" i="7"/>
  <c r="T26" i="16" s="1"/>
  <c r="AP28" i="8"/>
  <c r="U26" i="16" s="1"/>
  <c r="AP28" i="9"/>
  <c r="V26" i="16" s="1"/>
  <c r="AP28" i="10"/>
  <c r="W26" i="16" s="1"/>
  <c r="AP28" i="12"/>
  <c r="X26" i="16" s="1"/>
  <c r="AH28" i="13"/>
  <c r="Y26" i="16" s="1"/>
  <c r="BK28" i="3"/>
  <c r="AA26" i="16" s="1"/>
  <c r="BK28" i="4"/>
  <c r="AB26" i="16" s="1"/>
  <c r="BK28" i="5"/>
  <c r="AC26" i="16" s="1"/>
  <c r="BK28" i="6"/>
  <c r="AD26" i="16" s="1"/>
  <c r="BK28" i="7"/>
  <c r="AE26" i="16" s="1"/>
  <c r="BK28" i="8"/>
  <c r="AF26" i="16" s="1"/>
  <c r="BK28" i="9"/>
  <c r="AG26" i="16" s="1"/>
  <c r="BK28" i="10"/>
  <c r="AH26" i="16" s="1"/>
  <c r="BK28" i="12"/>
  <c r="AI26" i="16" s="1"/>
  <c r="AY28" i="13"/>
  <c r="AJ26" i="16" s="1"/>
  <c r="CF28" i="3"/>
  <c r="AL26" i="16" s="1"/>
  <c r="CF28" i="4"/>
  <c r="AM26" i="16" s="1"/>
  <c r="CF28" i="5"/>
  <c r="AN26" i="16" s="1"/>
  <c r="CF28" i="6"/>
  <c r="AO26" i="16" s="1"/>
  <c r="CJ28" i="7"/>
  <c r="AP26" i="16" s="1"/>
  <c r="CF28" i="8"/>
  <c r="AQ26" i="16" s="1"/>
  <c r="CF28" i="9"/>
  <c r="AR26" i="16" s="1"/>
  <c r="CF28" i="10"/>
  <c r="AS26" i="16" s="1"/>
  <c r="CF28" i="12"/>
  <c r="AT26" i="16" s="1"/>
  <c r="BP28" i="13"/>
  <c r="AU26" i="16" s="1"/>
  <c r="B27"/>
  <c r="C27"/>
  <c r="D27"/>
  <c r="U29" i="3"/>
  <c r="E27" i="16" s="1"/>
  <c r="U29" i="4"/>
  <c r="F27" i="16" s="1"/>
  <c r="U29" i="5"/>
  <c r="G27" i="16" s="1"/>
  <c r="U29" i="6"/>
  <c r="H27" i="16" s="1"/>
  <c r="U29" i="7"/>
  <c r="I27" i="16" s="1"/>
  <c r="U29" i="8"/>
  <c r="J27" i="16" s="1"/>
  <c r="U29" i="9"/>
  <c r="K27" i="16" s="1"/>
  <c r="U29" i="10"/>
  <c r="L27" i="16" s="1"/>
  <c r="U29" i="12"/>
  <c r="M27" i="16" s="1"/>
  <c r="Q29" i="13"/>
  <c r="N27" i="16" s="1"/>
  <c r="AP29" i="3"/>
  <c r="P27" i="16" s="1"/>
  <c r="AP29" i="4"/>
  <c r="Q27" i="16" s="1"/>
  <c r="AP29" i="5"/>
  <c r="R27" i="16" s="1"/>
  <c r="AP29" i="6"/>
  <c r="S27" i="16" s="1"/>
  <c r="AP29" i="7"/>
  <c r="T27" i="16" s="1"/>
  <c r="AP29" i="8"/>
  <c r="U27" i="16" s="1"/>
  <c r="AP29" i="9"/>
  <c r="V27" i="16" s="1"/>
  <c r="AP29" i="10"/>
  <c r="W27" i="16" s="1"/>
  <c r="AP29" i="12"/>
  <c r="X27" i="16" s="1"/>
  <c r="AH29" i="13"/>
  <c r="Y27" i="16" s="1"/>
  <c r="BK29" i="3"/>
  <c r="AA27" i="16" s="1"/>
  <c r="BK29" i="4"/>
  <c r="AB27" i="16" s="1"/>
  <c r="BK29" i="5"/>
  <c r="AC27" i="16" s="1"/>
  <c r="BK29" i="6"/>
  <c r="AD27" i="16" s="1"/>
  <c r="BK29" i="7"/>
  <c r="AE27" i="16" s="1"/>
  <c r="BK29" i="8"/>
  <c r="AF27" i="16" s="1"/>
  <c r="BK29" i="9"/>
  <c r="AG27" i="16" s="1"/>
  <c r="BK29" i="10"/>
  <c r="AH27" i="16" s="1"/>
  <c r="BK29" i="12"/>
  <c r="AI27" i="16" s="1"/>
  <c r="AY29" i="13"/>
  <c r="AJ27" i="16" s="1"/>
  <c r="CF29" i="3"/>
  <c r="AL27" i="16" s="1"/>
  <c r="CF29" i="4"/>
  <c r="AM27" i="16" s="1"/>
  <c r="CF29" i="5"/>
  <c r="AN27" i="16" s="1"/>
  <c r="CF29" i="6"/>
  <c r="AO27" i="16" s="1"/>
  <c r="CJ29" i="7"/>
  <c r="AP27" i="16" s="1"/>
  <c r="CF29" i="8"/>
  <c r="AQ27" i="16" s="1"/>
  <c r="CF29" i="9"/>
  <c r="AR27" i="16" s="1"/>
  <c r="CF29" i="10"/>
  <c r="AS27" i="16" s="1"/>
  <c r="CF29" i="12"/>
  <c r="AT27" i="16" s="1"/>
  <c r="BP29" i="13"/>
  <c r="AU27" i="16" s="1"/>
  <c r="B28"/>
  <c r="C28"/>
  <c r="D28"/>
  <c r="U30" i="3"/>
  <c r="E28" i="16" s="1"/>
  <c r="U30" i="4"/>
  <c r="F28" i="16" s="1"/>
  <c r="U30" i="5"/>
  <c r="G28" i="16" s="1"/>
  <c r="U30" i="6"/>
  <c r="H28" i="16" s="1"/>
  <c r="U30" i="7"/>
  <c r="I28" i="16" s="1"/>
  <c r="U30" i="8"/>
  <c r="J28" i="16" s="1"/>
  <c r="U30" i="9"/>
  <c r="K28" i="16" s="1"/>
  <c r="U30" i="10"/>
  <c r="L28" i="16" s="1"/>
  <c r="U30" i="12"/>
  <c r="M28" i="16" s="1"/>
  <c r="Q30" i="13"/>
  <c r="N28" i="16" s="1"/>
  <c r="AP30" i="3"/>
  <c r="P28" i="16" s="1"/>
  <c r="AP30" i="4"/>
  <c r="Q28" i="16" s="1"/>
  <c r="AP30" i="5"/>
  <c r="R28" i="16" s="1"/>
  <c r="AP30" i="6"/>
  <c r="S28" i="16" s="1"/>
  <c r="AP30" i="7"/>
  <c r="T28" i="16" s="1"/>
  <c r="AP30" i="8"/>
  <c r="U28" i="16" s="1"/>
  <c r="AP30" i="9"/>
  <c r="V28" i="16" s="1"/>
  <c r="AP30" i="10"/>
  <c r="W28" i="16" s="1"/>
  <c r="AP30" i="12"/>
  <c r="X28" i="16" s="1"/>
  <c r="AH30" i="13"/>
  <c r="Y28" i="16" s="1"/>
  <c r="BK30" i="3"/>
  <c r="AA28" i="16" s="1"/>
  <c r="BK30" i="4"/>
  <c r="AB28" i="16" s="1"/>
  <c r="BK30" i="5"/>
  <c r="AC28" i="16" s="1"/>
  <c r="BK30" i="6"/>
  <c r="AD28" i="16" s="1"/>
  <c r="BK30" i="7"/>
  <c r="AE28" i="16" s="1"/>
  <c r="BK30" i="8"/>
  <c r="AF28" i="16" s="1"/>
  <c r="BK30" i="9"/>
  <c r="AG28" i="16" s="1"/>
  <c r="BK30" i="10"/>
  <c r="AH28" i="16" s="1"/>
  <c r="BK30" i="12"/>
  <c r="AI28" i="16" s="1"/>
  <c r="AY30" i="13"/>
  <c r="AJ28" i="16" s="1"/>
  <c r="CF30" i="3"/>
  <c r="AL28" i="16" s="1"/>
  <c r="CF30" i="4"/>
  <c r="AM28" i="16" s="1"/>
  <c r="CF30" i="5"/>
  <c r="AN28" i="16" s="1"/>
  <c r="CF30" i="6"/>
  <c r="AO28" i="16" s="1"/>
  <c r="CJ30" i="7"/>
  <c r="AP28" i="16" s="1"/>
  <c r="CF30" i="8"/>
  <c r="AQ28" i="16" s="1"/>
  <c r="CF30" i="9"/>
  <c r="AR28" i="16" s="1"/>
  <c r="CF30" i="10"/>
  <c r="AS28" i="16" s="1"/>
  <c r="CF30" i="12"/>
  <c r="AT28" i="16" s="1"/>
  <c r="BP30" i="13"/>
  <c r="AU28" i="16" s="1"/>
  <c r="B29"/>
  <c r="C29"/>
  <c r="D29"/>
  <c r="U31" i="3"/>
  <c r="E29" i="16" s="1"/>
  <c r="U31" i="4"/>
  <c r="F29" i="16" s="1"/>
  <c r="U31" i="5"/>
  <c r="G29" i="16" s="1"/>
  <c r="U31" i="6"/>
  <c r="H29" i="16" s="1"/>
  <c r="U31" i="8"/>
  <c r="J29" i="16" s="1"/>
  <c r="U31" i="9"/>
  <c r="K29" i="16" s="1"/>
  <c r="U31" i="10"/>
  <c r="L29" i="16" s="1"/>
  <c r="U31" i="12"/>
  <c r="M29" i="16" s="1"/>
  <c r="Q31" i="13"/>
  <c r="N29" i="16" s="1"/>
  <c r="AP31" i="3"/>
  <c r="P29" i="16" s="1"/>
  <c r="AP31" i="4"/>
  <c r="Q29" i="16" s="1"/>
  <c r="AP31" i="5"/>
  <c r="R29" i="16" s="1"/>
  <c r="AP31" i="6"/>
  <c r="S29" i="16" s="1"/>
  <c r="AP31" i="8"/>
  <c r="U29" i="16" s="1"/>
  <c r="AP31" i="9"/>
  <c r="V29" i="16" s="1"/>
  <c r="AP31" i="10"/>
  <c r="W29" i="16" s="1"/>
  <c r="AP31" i="12"/>
  <c r="X29" i="16" s="1"/>
  <c r="AH31" i="13"/>
  <c r="Y29" i="16" s="1"/>
  <c r="BK31" i="3"/>
  <c r="AA29" i="16" s="1"/>
  <c r="BK31" i="4"/>
  <c r="AB29" i="16" s="1"/>
  <c r="BK31" i="5"/>
  <c r="AC29" i="16" s="1"/>
  <c r="BK31" i="6"/>
  <c r="AD29" i="16" s="1"/>
  <c r="BK31" i="8"/>
  <c r="AF29" i="16" s="1"/>
  <c r="BK31" i="9"/>
  <c r="AG29" i="16" s="1"/>
  <c r="BK31" i="10"/>
  <c r="AH29" i="16" s="1"/>
  <c r="BK31" i="12"/>
  <c r="AI29" i="16" s="1"/>
  <c r="AY31" i="13"/>
  <c r="AJ29" i="16" s="1"/>
  <c r="CF31" i="3"/>
  <c r="AL29" i="16" s="1"/>
  <c r="CF31" i="4"/>
  <c r="AM29" i="16" s="1"/>
  <c r="CF31" i="5"/>
  <c r="AN29" i="16" s="1"/>
  <c r="CF31" i="6"/>
  <c r="AO29" i="16" s="1"/>
  <c r="CF31" i="8"/>
  <c r="AQ29" i="16" s="1"/>
  <c r="CF31" i="9"/>
  <c r="AR29" i="16" s="1"/>
  <c r="CF31" i="10"/>
  <c r="AS29" i="16" s="1"/>
  <c r="CF31" i="12"/>
  <c r="AT29" i="16" s="1"/>
  <c r="BP31" i="13"/>
  <c r="AU29" i="16" s="1"/>
  <c r="U32" i="3"/>
  <c r="E30" i="16" s="1"/>
  <c r="U32" i="4"/>
  <c r="F30" i="16" s="1"/>
  <c r="U32" i="5"/>
  <c r="G30" i="16" s="1"/>
  <c r="U32" i="6"/>
  <c r="H30" i="16" s="1"/>
  <c r="I30"/>
  <c r="U32" i="8"/>
  <c r="J30" i="16" s="1"/>
  <c r="U32" i="9"/>
  <c r="K30" i="16" s="1"/>
  <c r="U32" i="10"/>
  <c r="L30" i="16" s="1"/>
  <c r="U32" i="12"/>
  <c r="M30" i="16" s="1"/>
  <c r="Q32" i="13"/>
  <c r="N30" i="16" s="1"/>
  <c r="AP32" i="3"/>
  <c r="P30" i="16" s="1"/>
  <c r="AP32" i="4"/>
  <c r="Q30" i="16" s="1"/>
  <c r="AP32" i="5"/>
  <c r="R30" i="16" s="1"/>
  <c r="AP32" i="6"/>
  <c r="S30" i="16" s="1"/>
  <c r="T30"/>
  <c r="AP32" i="8"/>
  <c r="U30" i="16" s="1"/>
  <c r="AP32" i="9"/>
  <c r="V30" i="16" s="1"/>
  <c r="AP32" i="10"/>
  <c r="W30" i="16" s="1"/>
  <c r="AP32" i="12"/>
  <c r="X30" i="16" s="1"/>
  <c r="AH32" i="13"/>
  <c r="Y30" i="16" s="1"/>
  <c r="BK32" i="3"/>
  <c r="AA30" i="16" s="1"/>
  <c r="BK32" i="4"/>
  <c r="AB30" i="16" s="1"/>
  <c r="BK32" i="5"/>
  <c r="AC30" i="16" s="1"/>
  <c r="BK32" i="6"/>
  <c r="AD30" i="16" s="1"/>
  <c r="AE30"/>
  <c r="BK32" i="8"/>
  <c r="AF30" i="16" s="1"/>
  <c r="BK32" i="9"/>
  <c r="AG30" i="16" s="1"/>
  <c r="BK32" i="10"/>
  <c r="AH30" i="16" s="1"/>
  <c r="BK32" i="12"/>
  <c r="AI30" i="16" s="1"/>
  <c r="AY32" i="13"/>
  <c r="AJ30" i="16" s="1"/>
  <c r="CF32" i="3"/>
  <c r="AL30" i="16" s="1"/>
  <c r="CF32" i="4"/>
  <c r="AM30" i="16" s="1"/>
  <c r="CF32" i="5"/>
  <c r="AN30" i="16" s="1"/>
  <c r="CF32" i="6"/>
  <c r="AO30" i="16" s="1"/>
  <c r="AP30"/>
  <c r="CF32" i="8"/>
  <c r="AQ30" i="16" s="1"/>
  <c r="CF32" i="9"/>
  <c r="AR30" i="16" s="1"/>
  <c r="CF32" i="10"/>
  <c r="AS30" i="16" s="1"/>
  <c r="CF32" i="12"/>
  <c r="AT30" i="16" s="1"/>
  <c r="BP32" i="13"/>
  <c r="AU30" i="16" s="1"/>
  <c r="B31"/>
  <c r="C31"/>
  <c r="D31"/>
  <c r="U33" i="3"/>
  <c r="E31" i="16" s="1"/>
  <c r="U33" i="4"/>
  <c r="F31" i="16" s="1"/>
  <c r="U33" i="5"/>
  <c r="G31" i="16" s="1"/>
  <c r="U33" i="6"/>
  <c r="H31" i="16" s="1"/>
  <c r="U33" i="7"/>
  <c r="I31" i="16" s="1"/>
  <c r="U33" i="8"/>
  <c r="J31" i="16" s="1"/>
  <c r="U33" i="9"/>
  <c r="K31" i="16" s="1"/>
  <c r="U33" i="10"/>
  <c r="L31" i="16" s="1"/>
  <c r="U33" i="12"/>
  <c r="M31" i="16" s="1"/>
  <c r="Q33" i="13"/>
  <c r="N31" i="16" s="1"/>
  <c r="AP33" i="3"/>
  <c r="P31" i="16" s="1"/>
  <c r="AP33" i="4"/>
  <c r="Q31" i="16" s="1"/>
  <c r="AP33" i="5"/>
  <c r="R31" i="16" s="1"/>
  <c r="AP33" i="6"/>
  <c r="S31" i="16" s="1"/>
  <c r="AP33" i="7"/>
  <c r="T31" i="16" s="1"/>
  <c r="AP33" i="8"/>
  <c r="U31" i="16" s="1"/>
  <c r="AP33" i="9"/>
  <c r="V31" i="16" s="1"/>
  <c r="AP33" i="10"/>
  <c r="W31" i="16" s="1"/>
  <c r="AP33" i="12"/>
  <c r="X31" i="16" s="1"/>
  <c r="AH33" i="13"/>
  <c r="Y31" i="16" s="1"/>
  <c r="BK33" i="3"/>
  <c r="AA31" i="16" s="1"/>
  <c r="BK33" i="4"/>
  <c r="AB31" i="16" s="1"/>
  <c r="BK33" i="5"/>
  <c r="AC31" i="16" s="1"/>
  <c r="BK33" i="6"/>
  <c r="AD31" i="16" s="1"/>
  <c r="BK33" i="7"/>
  <c r="AE31" i="16" s="1"/>
  <c r="BK33" i="8"/>
  <c r="AF31" i="16" s="1"/>
  <c r="BK33" i="9"/>
  <c r="AG31" i="16" s="1"/>
  <c r="BK33" i="10"/>
  <c r="AH31" i="16" s="1"/>
  <c r="BK33" i="12"/>
  <c r="AI31" i="16" s="1"/>
  <c r="AY33" i="13"/>
  <c r="AJ31" i="16" s="1"/>
  <c r="CF33" i="3"/>
  <c r="AL31" i="16" s="1"/>
  <c r="CF33" i="4"/>
  <c r="AM31" i="16" s="1"/>
  <c r="CF33" i="5"/>
  <c r="AN31" i="16" s="1"/>
  <c r="CF33" i="6"/>
  <c r="AO31" i="16" s="1"/>
  <c r="CJ33" i="7"/>
  <c r="AP31" i="16" s="1"/>
  <c r="CF33" i="8"/>
  <c r="AQ31" i="16" s="1"/>
  <c r="CF33" i="9"/>
  <c r="AR31" i="16" s="1"/>
  <c r="CF33" i="10"/>
  <c r="AS31" i="16" s="1"/>
  <c r="CF33" i="12"/>
  <c r="AT31" i="16" s="1"/>
  <c r="BP33" i="13"/>
  <c r="AU31" i="16" s="1"/>
  <c r="B32"/>
  <c r="C32"/>
  <c r="D32"/>
  <c r="U34" i="3"/>
  <c r="E32" i="16" s="1"/>
  <c r="U34" i="4"/>
  <c r="F32" i="16" s="1"/>
  <c r="U34" i="5"/>
  <c r="G32" i="16" s="1"/>
  <c r="U34" i="6"/>
  <c r="H32" i="16" s="1"/>
  <c r="U34" i="7"/>
  <c r="I32" i="16" s="1"/>
  <c r="U34" i="8"/>
  <c r="J32" i="16" s="1"/>
  <c r="U34" i="9"/>
  <c r="K32" i="16" s="1"/>
  <c r="U34" i="10"/>
  <c r="L32" i="16" s="1"/>
  <c r="U34" i="12"/>
  <c r="M32" i="16" s="1"/>
  <c r="Q34" i="13"/>
  <c r="N32" i="16" s="1"/>
  <c r="AP34" i="3"/>
  <c r="P32" i="16" s="1"/>
  <c r="AP34" i="4"/>
  <c r="Q32" i="16" s="1"/>
  <c r="AP34" i="5"/>
  <c r="R32" i="16" s="1"/>
  <c r="AP34" i="6"/>
  <c r="S32" i="16" s="1"/>
  <c r="AP34" i="7"/>
  <c r="T32" i="16" s="1"/>
  <c r="AP34" i="8"/>
  <c r="U32" i="16" s="1"/>
  <c r="AP34" i="9"/>
  <c r="V32" i="16" s="1"/>
  <c r="AP34" i="10"/>
  <c r="W32" i="16" s="1"/>
  <c r="AP34" i="12"/>
  <c r="X32" i="16" s="1"/>
  <c r="AH34" i="13"/>
  <c r="Y32" i="16" s="1"/>
  <c r="BK34" i="3"/>
  <c r="AA32" i="16" s="1"/>
  <c r="BK34" i="4"/>
  <c r="AB32" i="16" s="1"/>
  <c r="BK34" i="5"/>
  <c r="AC32" i="16" s="1"/>
  <c r="BK34" i="6"/>
  <c r="AD32" i="16" s="1"/>
  <c r="BK34" i="7"/>
  <c r="AE32" i="16" s="1"/>
  <c r="BK34" i="8"/>
  <c r="AF32" i="16" s="1"/>
  <c r="BK34" i="9"/>
  <c r="AG32" i="16" s="1"/>
  <c r="BK34" i="10"/>
  <c r="AH32" i="16" s="1"/>
  <c r="BK34" i="12"/>
  <c r="AI32" i="16" s="1"/>
  <c r="AY34" i="13"/>
  <c r="AJ32" i="16" s="1"/>
  <c r="CF34" i="3"/>
  <c r="AL32" i="16" s="1"/>
  <c r="CF34" i="4"/>
  <c r="AM32" i="16" s="1"/>
  <c r="CF34" i="5"/>
  <c r="AN32" i="16" s="1"/>
  <c r="CF34" i="6"/>
  <c r="AO32" i="16" s="1"/>
  <c r="CJ34" i="7"/>
  <c r="AP32" i="16" s="1"/>
  <c r="CF34" i="8"/>
  <c r="AQ32" i="16" s="1"/>
  <c r="CF34" i="9"/>
  <c r="AR32" i="16" s="1"/>
  <c r="CF34" i="10"/>
  <c r="AS32" i="16" s="1"/>
  <c r="CF34" i="12"/>
  <c r="AT32" i="16" s="1"/>
  <c r="BP34" i="13"/>
  <c r="AU32" i="16" s="1"/>
  <c r="B33"/>
  <c r="C33"/>
  <c r="D33"/>
  <c r="U35" i="3"/>
  <c r="E33" i="16" s="1"/>
  <c r="U35" i="4"/>
  <c r="F33" i="16" s="1"/>
  <c r="U35" i="5"/>
  <c r="G33" i="16" s="1"/>
  <c r="U35" i="6"/>
  <c r="H33" i="16" s="1"/>
  <c r="U35" i="7"/>
  <c r="I33" i="16" s="1"/>
  <c r="U35" i="8"/>
  <c r="J33" i="16" s="1"/>
  <c r="U35" i="9"/>
  <c r="K33" i="16" s="1"/>
  <c r="U35" i="10"/>
  <c r="L33" i="16" s="1"/>
  <c r="U35" i="12"/>
  <c r="M33" i="16" s="1"/>
  <c r="Q35" i="13"/>
  <c r="N33" i="16" s="1"/>
  <c r="AP35" i="3"/>
  <c r="P33" i="16" s="1"/>
  <c r="AP35" i="4"/>
  <c r="Q33" i="16" s="1"/>
  <c r="AP35" i="5"/>
  <c r="R33" i="16" s="1"/>
  <c r="AP35" i="6"/>
  <c r="S33" i="16" s="1"/>
  <c r="AP35" i="7"/>
  <c r="T33" i="16" s="1"/>
  <c r="AP35" i="8"/>
  <c r="U33" i="16" s="1"/>
  <c r="AP35" i="9"/>
  <c r="V33" i="16" s="1"/>
  <c r="AP35" i="10"/>
  <c r="W33" i="16" s="1"/>
  <c r="AP35" i="12"/>
  <c r="X33" i="16" s="1"/>
  <c r="AH35" i="13"/>
  <c r="Y33" i="16" s="1"/>
  <c r="BK35" i="3"/>
  <c r="AA33" i="16" s="1"/>
  <c r="BK35" i="4"/>
  <c r="AB33" i="16" s="1"/>
  <c r="BK35" i="5"/>
  <c r="AC33" i="16" s="1"/>
  <c r="BK35" i="6"/>
  <c r="AD33" i="16" s="1"/>
  <c r="BK35" i="7"/>
  <c r="AE33" i="16" s="1"/>
  <c r="BK35" i="8"/>
  <c r="AF33" i="16" s="1"/>
  <c r="BK35" i="9"/>
  <c r="AG33" i="16" s="1"/>
  <c r="BK35" i="10"/>
  <c r="AH33" i="16" s="1"/>
  <c r="BK35" i="12"/>
  <c r="AI33" i="16" s="1"/>
  <c r="AY35" i="13"/>
  <c r="AJ33" i="16" s="1"/>
  <c r="CF35" i="3"/>
  <c r="AL33" i="16" s="1"/>
  <c r="CF35" i="4"/>
  <c r="AM33" i="16" s="1"/>
  <c r="CF35" i="5"/>
  <c r="AN33" i="16" s="1"/>
  <c r="CF35" i="6"/>
  <c r="AO33" i="16" s="1"/>
  <c r="CJ35" i="7"/>
  <c r="AP33" i="16" s="1"/>
  <c r="CF35" i="8"/>
  <c r="AQ33" i="16" s="1"/>
  <c r="CF35" i="9"/>
  <c r="AR33" i="16" s="1"/>
  <c r="CF35" i="10"/>
  <c r="AS33" i="16" s="1"/>
  <c r="CF35" i="12"/>
  <c r="AT33" i="16" s="1"/>
  <c r="BP35" i="13"/>
  <c r="AU33" i="16" s="1"/>
  <c r="B34"/>
  <c r="C34"/>
  <c r="D34"/>
  <c r="U36" i="3"/>
  <c r="E34" i="16" s="1"/>
  <c r="U36" i="4"/>
  <c r="F34" i="16" s="1"/>
  <c r="U36" i="5"/>
  <c r="G34" i="16" s="1"/>
  <c r="U36" i="6"/>
  <c r="H34" i="16" s="1"/>
  <c r="U36" i="7"/>
  <c r="I34" i="16" s="1"/>
  <c r="U36" i="8"/>
  <c r="J34" i="16" s="1"/>
  <c r="U36" i="9"/>
  <c r="K34" i="16" s="1"/>
  <c r="U36" i="10"/>
  <c r="L34" i="16" s="1"/>
  <c r="U36" i="12"/>
  <c r="M34" i="16" s="1"/>
  <c r="Q36" i="13"/>
  <c r="N34" i="16" s="1"/>
  <c r="AP36" i="3"/>
  <c r="P34" i="16" s="1"/>
  <c r="AP36" i="4"/>
  <c r="Q34" i="16" s="1"/>
  <c r="AP36" i="5"/>
  <c r="R34" i="16" s="1"/>
  <c r="AP36" i="6"/>
  <c r="S34" i="16" s="1"/>
  <c r="AP36" i="7"/>
  <c r="T34" i="16" s="1"/>
  <c r="AP36" i="8"/>
  <c r="U34" i="16" s="1"/>
  <c r="AP36" i="9"/>
  <c r="V34" i="16" s="1"/>
  <c r="AP36" i="10"/>
  <c r="W34" i="16" s="1"/>
  <c r="AP36" i="12"/>
  <c r="X34" i="16" s="1"/>
  <c r="AH36" i="13"/>
  <c r="Y34" i="16" s="1"/>
  <c r="BK36" i="3"/>
  <c r="AA34" i="16" s="1"/>
  <c r="BK36" i="4"/>
  <c r="AB34" i="16" s="1"/>
  <c r="BK36" i="5"/>
  <c r="AC34" i="16" s="1"/>
  <c r="BK36" i="6"/>
  <c r="AD34" i="16" s="1"/>
  <c r="BK36" i="7"/>
  <c r="AE34" i="16" s="1"/>
  <c r="BK36" i="8"/>
  <c r="AF34" i="16" s="1"/>
  <c r="BK36" i="9"/>
  <c r="AG34" i="16" s="1"/>
  <c r="BK36" i="10"/>
  <c r="AH34" i="16" s="1"/>
  <c r="BK36" i="12"/>
  <c r="AI34" i="16" s="1"/>
  <c r="AY36" i="13"/>
  <c r="AJ34" i="16" s="1"/>
  <c r="CF36" i="3"/>
  <c r="AL34" i="16" s="1"/>
  <c r="CF36" i="4"/>
  <c r="AM34" i="16" s="1"/>
  <c r="CF36" i="5"/>
  <c r="AN34" i="16" s="1"/>
  <c r="CF36" i="6"/>
  <c r="AO34" i="16" s="1"/>
  <c r="CJ36" i="7"/>
  <c r="AP34" i="16" s="1"/>
  <c r="CF36" i="8"/>
  <c r="AQ34" i="16" s="1"/>
  <c r="CF36" i="9"/>
  <c r="AR34" i="16" s="1"/>
  <c r="CF36" i="10"/>
  <c r="AS34" i="16" s="1"/>
  <c r="CF36" i="12"/>
  <c r="AT34" i="16" s="1"/>
  <c r="BP36" i="13"/>
  <c r="AU34" i="16" s="1"/>
  <c r="B35"/>
  <c r="C35"/>
  <c r="D35"/>
  <c r="U37" i="3"/>
  <c r="E35" i="16" s="1"/>
  <c r="U37" i="4"/>
  <c r="F35" i="16" s="1"/>
  <c r="U37" i="5"/>
  <c r="G35" i="16" s="1"/>
  <c r="U37" i="6"/>
  <c r="H35" i="16" s="1"/>
  <c r="U37" i="7"/>
  <c r="I35" i="16" s="1"/>
  <c r="U37" i="8"/>
  <c r="J35" i="16" s="1"/>
  <c r="U37" i="9"/>
  <c r="K35" i="16" s="1"/>
  <c r="U37" i="10"/>
  <c r="L35" i="16" s="1"/>
  <c r="U37" i="12"/>
  <c r="M35" i="16" s="1"/>
  <c r="Q37" i="13"/>
  <c r="N35" i="16" s="1"/>
  <c r="AP37" i="3"/>
  <c r="P35" i="16" s="1"/>
  <c r="AP37" i="4"/>
  <c r="Q35" i="16" s="1"/>
  <c r="AP37" i="5"/>
  <c r="R35" i="16" s="1"/>
  <c r="AP37" i="6"/>
  <c r="S35" i="16" s="1"/>
  <c r="AP37" i="7"/>
  <c r="T35" i="16" s="1"/>
  <c r="AP37" i="8"/>
  <c r="U35" i="16" s="1"/>
  <c r="AP37" i="9"/>
  <c r="V35" i="16" s="1"/>
  <c r="AP37" i="10"/>
  <c r="W35" i="16" s="1"/>
  <c r="AP37" i="12"/>
  <c r="X35" i="16" s="1"/>
  <c r="AH37" i="13"/>
  <c r="Y35" i="16" s="1"/>
  <c r="BK37" i="3"/>
  <c r="AA35" i="16" s="1"/>
  <c r="BK37" i="4"/>
  <c r="AB35" i="16" s="1"/>
  <c r="BK37" i="5"/>
  <c r="AC35" i="16" s="1"/>
  <c r="BK37" i="6"/>
  <c r="AD35" i="16" s="1"/>
  <c r="BK37" i="7"/>
  <c r="AE35" i="16" s="1"/>
  <c r="BK37" i="8"/>
  <c r="AF35" i="16" s="1"/>
  <c r="BK37" i="9"/>
  <c r="AG35" i="16" s="1"/>
  <c r="BK37" i="10"/>
  <c r="AH35" i="16" s="1"/>
  <c r="BK37" i="12"/>
  <c r="AI35" i="16" s="1"/>
  <c r="AY37" i="13"/>
  <c r="AJ35" i="16" s="1"/>
  <c r="CF37" i="3"/>
  <c r="AL35" i="16" s="1"/>
  <c r="CF37" i="4"/>
  <c r="AM35" i="16" s="1"/>
  <c r="CF37" i="5"/>
  <c r="AN35" i="16" s="1"/>
  <c r="CF37" i="6"/>
  <c r="AO35" i="16" s="1"/>
  <c r="CJ37" i="7"/>
  <c r="AP35" i="16" s="1"/>
  <c r="CF37" i="8"/>
  <c r="AQ35" i="16" s="1"/>
  <c r="CF37" i="9"/>
  <c r="AR35" i="16" s="1"/>
  <c r="CF37" i="10"/>
  <c r="AS35" i="16" s="1"/>
  <c r="CF37" i="12"/>
  <c r="AT35" i="16" s="1"/>
  <c r="BP37" i="13"/>
  <c r="AU35" i="16" s="1"/>
  <c r="B36"/>
  <c r="C36"/>
  <c r="D36"/>
  <c r="U38" i="3"/>
  <c r="E36" i="16" s="1"/>
  <c r="U38" i="4"/>
  <c r="F36" i="16" s="1"/>
  <c r="U38" i="5"/>
  <c r="G36" i="16" s="1"/>
  <c r="U38" i="6"/>
  <c r="H36" i="16" s="1"/>
  <c r="U38" i="7"/>
  <c r="I36" i="16" s="1"/>
  <c r="U38" i="8"/>
  <c r="J36" i="16" s="1"/>
  <c r="U38" i="9"/>
  <c r="K36" i="16" s="1"/>
  <c r="U38" i="10"/>
  <c r="L36" i="16" s="1"/>
  <c r="U38" i="12"/>
  <c r="M36" i="16" s="1"/>
  <c r="Q38" i="13"/>
  <c r="N36" i="16" s="1"/>
  <c r="AP38" i="3"/>
  <c r="P36" i="16" s="1"/>
  <c r="AP38" i="4"/>
  <c r="Q36" i="16" s="1"/>
  <c r="AP38" i="5"/>
  <c r="R36" i="16" s="1"/>
  <c r="AP38" i="6"/>
  <c r="S36" i="16" s="1"/>
  <c r="AP38" i="7"/>
  <c r="T36" i="16" s="1"/>
  <c r="AP38" i="8"/>
  <c r="U36" i="16" s="1"/>
  <c r="AP38" i="9"/>
  <c r="V36" i="16" s="1"/>
  <c r="AP38" i="10"/>
  <c r="W36" i="16" s="1"/>
  <c r="AP38" i="12"/>
  <c r="X36" i="16" s="1"/>
  <c r="AH38" i="13"/>
  <c r="Y36" i="16" s="1"/>
  <c r="BK38" i="3"/>
  <c r="AA36" i="16" s="1"/>
  <c r="BK38" i="4"/>
  <c r="AB36" i="16" s="1"/>
  <c r="BK38" i="5"/>
  <c r="AC36" i="16" s="1"/>
  <c r="BK38" i="6"/>
  <c r="AD36" i="16" s="1"/>
  <c r="BK38" i="7"/>
  <c r="AE36" i="16" s="1"/>
  <c r="BK38" i="8"/>
  <c r="AF36" i="16" s="1"/>
  <c r="BK38" i="9"/>
  <c r="AG36" i="16" s="1"/>
  <c r="BK38" i="10"/>
  <c r="AH36" i="16" s="1"/>
  <c r="BK38" i="12"/>
  <c r="AI36" i="16" s="1"/>
  <c r="AY38" i="13"/>
  <c r="AJ36" i="16" s="1"/>
  <c r="CF38" i="3"/>
  <c r="AL36" i="16" s="1"/>
  <c r="CF38" i="4"/>
  <c r="AM36" i="16" s="1"/>
  <c r="CF38" i="5"/>
  <c r="AN36" i="16" s="1"/>
  <c r="CF38" i="6"/>
  <c r="AO36" i="16" s="1"/>
  <c r="CJ38" i="7"/>
  <c r="AP36" i="16" s="1"/>
  <c r="CF38" i="8"/>
  <c r="AQ36" i="16" s="1"/>
  <c r="CF38" i="9"/>
  <c r="AR36" i="16" s="1"/>
  <c r="CF38" i="10"/>
  <c r="AS36" i="16" s="1"/>
  <c r="CF38" i="12"/>
  <c r="AT36" i="16" s="1"/>
  <c r="BP38" i="13"/>
  <c r="AU36" i="16" s="1"/>
  <c r="B37"/>
  <c r="C37"/>
  <c r="D37"/>
  <c r="U39" i="3"/>
  <c r="E37" i="16" s="1"/>
  <c r="U39" i="4"/>
  <c r="F37" i="16" s="1"/>
  <c r="U39" i="5"/>
  <c r="G37" i="16" s="1"/>
  <c r="U39" i="6"/>
  <c r="H37" i="16" s="1"/>
  <c r="U39" i="7"/>
  <c r="I37" i="16" s="1"/>
  <c r="U39" i="8"/>
  <c r="J37" i="16" s="1"/>
  <c r="U39" i="9"/>
  <c r="K37" i="16" s="1"/>
  <c r="U39" i="10"/>
  <c r="L37" i="16" s="1"/>
  <c r="U39" i="12"/>
  <c r="M37" i="16" s="1"/>
  <c r="Q39" i="13"/>
  <c r="N37" i="16" s="1"/>
  <c r="AP39" i="3"/>
  <c r="P37" i="16" s="1"/>
  <c r="AP39" i="4"/>
  <c r="Q37" i="16" s="1"/>
  <c r="AP39" i="5"/>
  <c r="R37" i="16" s="1"/>
  <c r="AP39" i="6"/>
  <c r="S37" i="16" s="1"/>
  <c r="AP39" i="7"/>
  <c r="T37" i="16" s="1"/>
  <c r="AP39" i="8"/>
  <c r="U37" i="16" s="1"/>
  <c r="AP39" i="9"/>
  <c r="V37" i="16" s="1"/>
  <c r="AP39" i="10"/>
  <c r="W37" i="16" s="1"/>
  <c r="AP39" i="12"/>
  <c r="X37" i="16" s="1"/>
  <c r="AH39" i="13"/>
  <c r="Y37" i="16" s="1"/>
  <c r="BK39" i="3"/>
  <c r="AA37" i="16" s="1"/>
  <c r="BK39" i="4"/>
  <c r="AB37" i="16" s="1"/>
  <c r="BK39" i="5"/>
  <c r="AC37" i="16" s="1"/>
  <c r="BK39" i="6"/>
  <c r="AD37" i="16" s="1"/>
  <c r="BK39" i="7"/>
  <c r="AE37" i="16" s="1"/>
  <c r="BK39" i="8"/>
  <c r="AF37" i="16" s="1"/>
  <c r="BK39" i="9"/>
  <c r="AG37" i="16" s="1"/>
  <c r="BK39" i="10"/>
  <c r="AH37" i="16" s="1"/>
  <c r="BK39" i="12"/>
  <c r="AI37" i="16" s="1"/>
  <c r="AY39" i="13"/>
  <c r="AJ37" i="16" s="1"/>
  <c r="CF39" i="3"/>
  <c r="AL37" i="16" s="1"/>
  <c r="CF39" i="4"/>
  <c r="AM37" i="16" s="1"/>
  <c r="CF39" i="5"/>
  <c r="AN37" i="16" s="1"/>
  <c r="CF39" i="6"/>
  <c r="AO37" i="16" s="1"/>
  <c r="CJ39" i="7"/>
  <c r="AP37" i="16" s="1"/>
  <c r="CF39" i="8"/>
  <c r="AQ37" i="16" s="1"/>
  <c r="CF39" i="9"/>
  <c r="AR37" i="16" s="1"/>
  <c r="CF39" i="10"/>
  <c r="AS37" i="16" s="1"/>
  <c r="CF39" i="12"/>
  <c r="AT37" i="16" s="1"/>
  <c r="BP39" i="13"/>
  <c r="AU37" i="16" s="1"/>
  <c r="B38"/>
  <c r="C38"/>
  <c r="D38"/>
  <c r="U40" i="3"/>
  <c r="E38" i="16" s="1"/>
  <c r="U40" i="4"/>
  <c r="F38" i="16" s="1"/>
  <c r="U40" i="5"/>
  <c r="G38" i="16" s="1"/>
  <c r="U40" i="6"/>
  <c r="H38" i="16" s="1"/>
  <c r="U40" i="7"/>
  <c r="I38" i="16" s="1"/>
  <c r="U40" i="8"/>
  <c r="J38" i="16" s="1"/>
  <c r="U40" i="9"/>
  <c r="K38" i="16" s="1"/>
  <c r="U40" i="10"/>
  <c r="L38" i="16" s="1"/>
  <c r="U40" i="12"/>
  <c r="M38" i="16" s="1"/>
  <c r="Q40" i="13"/>
  <c r="N38" i="16" s="1"/>
  <c r="AP40" i="3"/>
  <c r="P38" i="16" s="1"/>
  <c r="AP40" i="4"/>
  <c r="Q38" i="16" s="1"/>
  <c r="AP40" i="5"/>
  <c r="R38" i="16" s="1"/>
  <c r="AP40" i="6"/>
  <c r="S38" i="16" s="1"/>
  <c r="AP40" i="7"/>
  <c r="T38" i="16" s="1"/>
  <c r="AP40" i="8"/>
  <c r="U38" i="16" s="1"/>
  <c r="AP40" i="9"/>
  <c r="V38" i="16" s="1"/>
  <c r="AP40" i="10"/>
  <c r="W38" i="16" s="1"/>
  <c r="AP40" i="12"/>
  <c r="X38" i="16" s="1"/>
  <c r="AH40" i="13"/>
  <c r="Y38" i="16" s="1"/>
  <c r="BK40" i="3"/>
  <c r="AA38" i="16" s="1"/>
  <c r="BK40" i="4"/>
  <c r="AB38" i="16" s="1"/>
  <c r="BK40" i="5"/>
  <c r="AC38" i="16" s="1"/>
  <c r="BK40" i="6"/>
  <c r="AD38" i="16" s="1"/>
  <c r="BK40" i="7"/>
  <c r="AE38" i="16" s="1"/>
  <c r="BK40" i="8"/>
  <c r="AF38" i="16" s="1"/>
  <c r="BK40" i="9"/>
  <c r="AG38" i="16" s="1"/>
  <c r="BK40" i="10"/>
  <c r="AH38" i="16" s="1"/>
  <c r="BK40" i="12"/>
  <c r="AI38" i="16" s="1"/>
  <c r="AY40" i="13"/>
  <c r="AJ38" i="16" s="1"/>
  <c r="CF40" i="3"/>
  <c r="AL38" i="16" s="1"/>
  <c r="CF40" i="4"/>
  <c r="AM38" i="16" s="1"/>
  <c r="CF40" i="5"/>
  <c r="AN38" i="16" s="1"/>
  <c r="CF40" i="6"/>
  <c r="AO38" i="16" s="1"/>
  <c r="CJ40" i="7"/>
  <c r="AP38" i="16" s="1"/>
  <c r="CF40" i="8"/>
  <c r="AQ38" i="16" s="1"/>
  <c r="CF40" i="9"/>
  <c r="AR38" i="16" s="1"/>
  <c r="CF40" i="10"/>
  <c r="AS38" i="16" s="1"/>
  <c r="CF40" i="12"/>
  <c r="AT38" i="16" s="1"/>
  <c r="BP40" i="13"/>
  <c r="AU38" i="16" s="1"/>
  <c r="B39"/>
  <c r="C39"/>
  <c r="D39"/>
  <c r="U41" i="3"/>
  <c r="E39" i="16" s="1"/>
  <c r="U41" i="4"/>
  <c r="F39" i="16" s="1"/>
  <c r="U41" i="5"/>
  <c r="G39" i="16" s="1"/>
  <c r="U41" i="6"/>
  <c r="H39" i="16" s="1"/>
  <c r="U41" i="7"/>
  <c r="I39" i="16" s="1"/>
  <c r="U41" i="8"/>
  <c r="J39" i="16" s="1"/>
  <c r="U41" i="9"/>
  <c r="K39" i="16" s="1"/>
  <c r="U41" i="10"/>
  <c r="L39" i="16" s="1"/>
  <c r="U41" i="12"/>
  <c r="M39" i="16" s="1"/>
  <c r="Q41" i="13"/>
  <c r="N39" i="16" s="1"/>
  <c r="AP41" i="3"/>
  <c r="P39" i="16" s="1"/>
  <c r="AP41" i="4"/>
  <c r="Q39" i="16" s="1"/>
  <c r="AP41" i="5"/>
  <c r="R39" i="16" s="1"/>
  <c r="AP41" i="6"/>
  <c r="S39" i="16" s="1"/>
  <c r="AP41" i="7"/>
  <c r="T39" i="16" s="1"/>
  <c r="AP41" i="8"/>
  <c r="U39" i="16" s="1"/>
  <c r="AP41" i="9"/>
  <c r="V39" i="16" s="1"/>
  <c r="AP41" i="10"/>
  <c r="W39" i="16" s="1"/>
  <c r="AP41" i="12"/>
  <c r="X39" i="16" s="1"/>
  <c r="AH41" i="13"/>
  <c r="Y39" i="16" s="1"/>
  <c r="BK41" i="3"/>
  <c r="AA39" i="16" s="1"/>
  <c r="BK41" i="4"/>
  <c r="AB39" i="16" s="1"/>
  <c r="BK41" i="5"/>
  <c r="AC39" i="16" s="1"/>
  <c r="BK41" i="6"/>
  <c r="AD39" i="16" s="1"/>
  <c r="BK41" i="7"/>
  <c r="AE39" i="16" s="1"/>
  <c r="BK41" i="8"/>
  <c r="AF39" i="16" s="1"/>
  <c r="BK41" i="9"/>
  <c r="AG39" i="16" s="1"/>
  <c r="BK41" i="10"/>
  <c r="AH39" i="16" s="1"/>
  <c r="BK41" i="12"/>
  <c r="AI39" i="16" s="1"/>
  <c r="AY41" i="13"/>
  <c r="AJ39" i="16" s="1"/>
  <c r="CF41" i="3"/>
  <c r="AL39" i="16" s="1"/>
  <c r="CF41" i="4"/>
  <c r="AM39" i="16" s="1"/>
  <c r="CF41" i="5"/>
  <c r="AN39" i="16" s="1"/>
  <c r="CF41" i="6"/>
  <c r="AO39" i="16" s="1"/>
  <c r="CJ41" i="7"/>
  <c r="AP39" i="16" s="1"/>
  <c r="CF41" i="8"/>
  <c r="AQ39" i="16" s="1"/>
  <c r="CF41" i="9"/>
  <c r="AR39" i="16" s="1"/>
  <c r="CF41" i="10"/>
  <c r="AS39" i="16" s="1"/>
  <c r="CF41" i="12"/>
  <c r="AT39" i="16" s="1"/>
  <c r="BP41" i="13"/>
  <c r="AU39" i="16" s="1"/>
  <c r="B40"/>
  <c r="C40"/>
  <c r="D40"/>
  <c r="U42" i="3"/>
  <c r="E40" i="16" s="1"/>
  <c r="U42" i="4"/>
  <c r="F40" i="16" s="1"/>
  <c r="U42" i="5"/>
  <c r="G40" i="16" s="1"/>
  <c r="U42" i="6"/>
  <c r="H40" i="16" s="1"/>
  <c r="U42" i="7"/>
  <c r="I40" i="16" s="1"/>
  <c r="U42" i="8"/>
  <c r="J40" i="16" s="1"/>
  <c r="U42" i="9"/>
  <c r="K40" i="16" s="1"/>
  <c r="U42" i="10"/>
  <c r="L40" i="16" s="1"/>
  <c r="U42" i="12"/>
  <c r="M40" i="16" s="1"/>
  <c r="Q42" i="13"/>
  <c r="N40" i="16" s="1"/>
  <c r="AP42" i="3"/>
  <c r="P40" i="16" s="1"/>
  <c r="AP42" i="4"/>
  <c r="Q40" i="16" s="1"/>
  <c r="AP42" i="5"/>
  <c r="R40" i="16" s="1"/>
  <c r="AP42" i="6"/>
  <c r="S40" i="16" s="1"/>
  <c r="AP42" i="7"/>
  <c r="T40" i="16" s="1"/>
  <c r="AP42" i="8"/>
  <c r="U40" i="16" s="1"/>
  <c r="AP42" i="9"/>
  <c r="V40" i="16" s="1"/>
  <c r="AP42" i="10"/>
  <c r="W40" i="16" s="1"/>
  <c r="AP42" i="12"/>
  <c r="X40" i="16" s="1"/>
  <c r="AH42" i="13"/>
  <c r="Y40" i="16" s="1"/>
  <c r="BK42" i="3"/>
  <c r="AA40" i="16" s="1"/>
  <c r="BK42" i="4"/>
  <c r="AB40" i="16" s="1"/>
  <c r="BK42" i="5"/>
  <c r="AC40" i="16" s="1"/>
  <c r="BK42" i="6"/>
  <c r="AD40" i="16" s="1"/>
  <c r="BK42" i="7"/>
  <c r="AE40" i="16" s="1"/>
  <c r="BK42" i="8"/>
  <c r="AF40" i="16" s="1"/>
  <c r="BK42" i="9"/>
  <c r="AG40" i="16" s="1"/>
  <c r="BK42" i="10"/>
  <c r="AH40" i="16" s="1"/>
  <c r="BK42" i="12"/>
  <c r="AI40" i="16" s="1"/>
  <c r="AY42" i="13"/>
  <c r="AJ40" i="16" s="1"/>
  <c r="CF42" i="3"/>
  <c r="AL40" i="16" s="1"/>
  <c r="CF42" i="4"/>
  <c r="AM40" i="16" s="1"/>
  <c r="CF42" i="5"/>
  <c r="AN40" i="16" s="1"/>
  <c r="CF42" i="6"/>
  <c r="AO40" i="16" s="1"/>
  <c r="CJ42" i="7"/>
  <c r="AP40" i="16" s="1"/>
  <c r="CF42" i="8"/>
  <c r="AQ40" i="16" s="1"/>
  <c r="CF42" i="9"/>
  <c r="AR40" i="16" s="1"/>
  <c r="CF42" i="10"/>
  <c r="AS40" i="16" s="1"/>
  <c r="CF42" i="12"/>
  <c r="AT40" i="16" s="1"/>
  <c r="BP42" i="13"/>
  <c r="AU40" i="16" s="1"/>
  <c r="B41"/>
  <c r="C41"/>
  <c r="D41"/>
  <c r="U43" i="3"/>
  <c r="E41" i="16" s="1"/>
  <c r="U43" i="4"/>
  <c r="F41" i="16" s="1"/>
  <c r="U43" i="5"/>
  <c r="G41" i="16" s="1"/>
  <c r="U43" i="6"/>
  <c r="H41" i="16" s="1"/>
  <c r="U43" i="7"/>
  <c r="I41" i="16" s="1"/>
  <c r="U43" i="8"/>
  <c r="J41" i="16" s="1"/>
  <c r="U43" i="9"/>
  <c r="K41" i="16" s="1"/>
  <c r="U43" i="10"/>
  <c r="L41" i="16" s="1"/>
  <c r="U43" i="12"/>
  <c r="M41" i="16" s="1"/>
  <c r="Q43" i="13"/>
  <c r="N41" i="16" s="1"/>
  <c r="AP43" i="3"/>
  <c r="P41" i="16" s="1"/>
  <c r="AP43" i="4"/>
  <c r="Q41" i="16" s="1"/>
  <c r="AP43" i="5"/>
  <c r="R41" i="16" s="1"/>
  <c r="AP43" i="6"/>
  <c r="S41" i="16" s="1"/>
  <c r="AP43" i="7"/>
  <c r="T41" i="16" s="1"/>
  <c r="AP43" i="8"/>
  <c r="U41" i="16" s="1"/>
  <c r="AP43" i="9"/>
  <c r="V41" i="16" s="1"/>
  <c r="AP43" i="10"/>
  <c r="W41" i="16" s="1"/>
  <c r="AP43" i="12"/>
  <c r="X41" i="16" s="1"/>
  <c r="AH43" i="13"/>
  <c r="Y41" i="16" s="1"/>
  <c r="BK43" i="3"/>
  <c r="AA41" i="16" s="1"/>
  <c r="BK43" i="4"/>
  <c r="AB41" i="16" s="1"/>
  <c r="BK43" i="5"/>
  <c r="AC41" i="16" s="1"/>
  <c r="BK43" i="6"/>
  <c r="AD41" i="16" s="1"/>
  <c r="BK43" i="7"/>
  <c r="AE41" i="16" s="1"/>
  <c r="BK43" i="8"/>
  <c r="AF41" i="16" s="1"/>
  <c r="BK43" i="9"/>
  <c r="AG41" i="16" s="1"/>
  <c r="BK43" i="10"/>
  <c r="AH41" i="16" s="1"/>
  <c r="BK43" i="12"/>
  <c r="AI41" i="16" s="1"/>
  <c r="AY43" i="13"/>
  <c r="AJ41" i="16" s="1"/>
  <c r="CF43" i="3"/>
  <c r="AL41" i="16" s="1"/>
  <c r="CF43" i="4"/>
  <c r="AM41" i="16" s="1"/>
  <c r="CF43" i="5"/>
  <c r="AN41" i="16" s="1"/>
  <c r="CF43" i="6"/>
  <c r="AO41" i="16" s="1"/>
  <c r="CJ43" i="7"/>
  <c r="AP41" i="16" s="1"/>
  <c r="CF43" i="8"/>
  <c r="AQ41" i="16" s="1"/>
  <c r="CF43" i="9"/>
  <c r="AR41" i="16" s="1"/>
  <c r="CF43" i="10"/>
  <c r="AS41" i="16" s="1"/>
  <c r="CF43" i="12"/>
  <c r="AT41" i="16" s="1"/>
  <c r="BP43" i="13"/>
  <c r="AU41" i="16" s="1"/>
  <c r="B42"/>
  <c r="C42"/>
  <c r="D42"/>
  <c r="U44" i="3"/>
  <c r="E42" i="16" s="1"/>
  <c r="U44" i="4"/>
  <c r="F42" i="16" s="1"/>
  <c r="U44" i="5"/>
  <c r="G42" i="16" s="1"/>
  <c r="U44" i="6"/>
  <c r="H42" i="16" s="1"/>
  <c r="U44" i="7"/>
  <c r="I42" i="16" s="1"/>
  <c r="U44" i="8"/>
  <c r="J42" i="16" s="1"/>
  <c r="U44" i="9"/>
  <c r="K42" i="16" s="1"/>
  <c r="U44" i="10"/>
  <c r="L42" i="16" s="1"/>
  <c r="U44" i="12"/>
  <c r="M42" i="16" s="1"/>
  <c r="Q44" i="13"/>
  <c r="N42" i="16" s="1"/>
  <c r="AP44" i="3"/>
  <c r="P42" i="16" s="1"/>
  <c r="AP44" i="4"/>
  <c r="Q42" i="16" s="1"/>
  <c r="AP44" i="5"/>
  <c r="R42" i="16" s="1"/>
  <c r="AP44" i="6"/>
  <c r="S42" i="16" s="1"/>
  <c r="AP44" i="7"/>
  <c r="T42" i="16" s="1"/>
  <c r="AP44" i="8"/>
  <c r="U42" i="16" s="1"/>
  <c r="AP44" i="9"/>
  <c r="V42" i="16" s="1"/>
  <c r="AP44" i="10"/>
  <c r="W42" i="16" s="1"/>
  <c r="AP44" i="12"/>
  <c r="X42" i="16" s="1"/>
  <c r="AH44" i="13"/>
  <c r="Y42" i="16" s="1"/>
  <c r="BK44" i="3"/>
  <c r="AA42" i="16" s="1"/>
  <c r="BK44" i="4"/>
  <c r="AB42" i="16" s="1"/>
  <c r="BK44" i="5"/>
  <c r="AC42" i="16" s="1"/>
  <c r="BK44" i="6"/>
  <c r="AD42" i="16" s="1"/>
  <c r="BK44" i="7"/>
  <c r="AE42" i="16" s="1"/>
  <c r="BK44" i="8"/>
  <c r="AF42" i="16" s="1"/>
  <c r="BK44" i="9"/>
  <c r="AG42" i="16" s="1"/>
  <c r="BK44" i="10"/>
  <c r="AH42" i="16" s="1"/>
  <c r="BK44" i="12"/>
  <c r="AI42" i="16" s="1"/>
  <c r="AY44" i="13"/>
  <c r="AJ42" i="16" s="1"/>
  <c r="CF44" i="3"/>
  <c r="AL42" i="16" s="1"/>
  <c r="CF44" i="4"/>
  <c r="AM42" i="16" s="1"/>
  <c r="CF44" i="5"/>
  <c r="AN42" i="16" s="1"/>
  <c r="CF44" i="6"/>
  <c r="AO42" i="16" s="1"/>
  <c r="CJ44" i="7"/>
  <c r="AP42" i="16" s="1"/>
  <c r="CF44" i="8"/>
  <c r="AQ42" i="16" s="1"/>
  <c r="CF44" i="9"/>
  <c r="AR42" i="16" s="1"/>
  <c r="CF44" i="10"/>
  <c r="AS42" i="16" s="1"/>
  <c r="CF44" i="12"/>
  <c r="AT42" i="16" s="1"/>
  <c r="BP44" i="13"/>
  <c r="AU42" i="16" s="1"/>
  <c r="B43"/>
  <c r="C43"/>
  <c r="D43"/>
  <c r="U45" i="3"/>
  <c r="E43" i="16" s="1"/>
  <c r="U45" i="4"/>
  <c r="F43" i="16" s="1"/>
  <c r="U45" i="5"/>
  <c r="G43" i="16" s="1"/>
  <c r="U45" i="6"/>
  <c r="H43" i="16" s="1"/>
  <c r="U45" i="7"/>
  <c r="I43" i="16" s="1"/>
  <c r="U45" i="8"/>
  <c r="J43" i="16" s="1"/>
  <c r="U45" i="9"/>
  <c r="K43" i="16" s="1"/>
  <c r="U45" i="10"/>
  <c r="L43" i="16" s="1"/>
  <c r="U45" i="12"/>
  <c r="M43" i="16" s="1"/>
  <c r="Q45" i="13"/>
  <c r="N43" i="16" s="1"/>
  <c r="AP45" i="3"/>
  <c r="P43" i="16" s="1"/>
  <c r="AP45" i="4"/>
  <c r="Q43" i="16" s="1"/>
  <c r="AP45" i="5"/>
  <c r="R43" i="16" s="1"/>
  <c r="AP45" i="6"/>
  <c r="S43" i="16" s="1"/>
  <c r="AP45" i="7"/>
  <c r="T43" i="16" s="1"/>
  <c r="AP45" i="8"/>
  <c r="U43" i="16" s="1"/>
  <c r="AP45" i="9"/>
  <c r="V43" i="16" s="1"/>
  <c r="AP45" i="10"/>
  <c r="W43" i="16" s="1"/>
  <c r="AP45" i="12"/>
  <c r="X43" i="16" s="1"/>
  <c r="AH45" i="13"/>
  <c r="Y43" i="16" s="1"/>
  <c r="BK45" i="3"/>
  <c r="AA43" i="16" s="1"/>
  <c r="BK45" i="4"/>
  <c r="AB43" i="16" s="1"/>
  <c r="BK45" i="5"/>
  <c r="AC43" i="16" s="1"/>
  <c r="BK45" i="6"/>
  <c r="AD43" i="16" s="1"/>
  <c r="BK45" i="7"/>
  <c r="AE43" i="16" s="1"/>
  <c r="BK45" i="8"/>
  <c r="AF43" i="16" s="1"/>
  <c r="BK45" i="9"/>
  <c r="AG43" i="16" s="1"/>
  <c r="BK45" i="10"/>
  <c r="AH43" i="16" s="1"/>
  <c r="BK45" i="12"/>
  <c r="AI43" i="16" s="1"/>
  <c r="AY45" i="13"/>
  <c r="AJ43" i="16" s="1"/>
  <c r="CF45" i="3"/>
  <c r="AL43" i="16" s="1"/>
  <c r="CF45" i="4"/>
  <c r="AM43" i="16" s="1"/>
  <c r="CF45" i="5"/>
  <c r="AN43" i="16" s="1"/>
  <c r="CF45" i="6"/>
  <c r="AO43" i="16" s="1"/>
  <c r="CJ45" i="7"/>
  <c r="AP43" i="16" s="1"/>
  <c r="CF45" i="8"/>
  <c r="AQ43" i="16" s="1"/>
  <c r="CF45" i="9"/>
  <c r="AR43" i="16" s="1"/>
  <c r="CF45" i="10"/>
  <c r="AS43" i="16" s="1"/>
  <c r="CF45" i="12"/>
  <c r="AT43" i="16" s="1"/>
  <c r="BP45" i="13"/>
  <c r="AU43" i="16" s="1"/>
  <c r="C3" i="12"/>
  <c r="X3"/>
  <c r="AS3"/>
  <c r="BN3"/>
  <c r="S5"/>
  <c r="AN5"/>
  <c r="BI5"/>
  <c r="CD5"/>
  <c r="B6"/>
  <c r="C6"/>
  <c r="W6"/>
  <c r="X6"/>
  <c r="AR6"/>
  <c r="AS6"/>
  <c r="BM6"/>
  <c r="BN6"/>
  <c r="CG6"/>
  <c r="CH6"/>
  <c r="A7"/>
  <c r="B7"/>
  <c r="C7"/>
  <c r="V7"/>
  <c r="W7"/>
  <c r="X7"/>
  <c r="AQ7"/>
  <c r="AQ8" s="1"/>
  <c r="AQ9" s="1"/>
  <c r="AQ10" s="1"/>
  <c r="AQ11" s="1"/>
  <c r="AQ12" s="1"/>
  <c r="AQ13" s="1"/>
  <c r="AQ14" s="1"/>
  <c r="AQ15" s="1"/>
  <c r="AQ16" s="1"/>
  <c r="AQ17" s="1"/>
  <c r="AQ18" s="1"/>
  <c r="AQ19" s="1"/>
  <c r="AQ20" s="1"/>
  <c r="AQ21" s="1"/>
  <c r="AQ22" s="1"/>
  <c r="AQ23" s="1"/>
  <c r="AQ24" s="1"/>
  <c r="AQ25" s="1"/>
  <c r="AQ26" s="1"/>
  <c r="AQ27" s="1"/>
  <c r="AQ28" s="1"/>
  <c r="AQ29" s="1"/>
  <c r="AQ30" s="1"/>
  <c r="AQ31" s="1"/>
  <c r="AQ32" s="1"/>
  <c r="AQ33" s="1"/>
  <c r="AQ34" s="1"/>
  <c r="AQ35" s="1"/>
  <c r="AQ36" s="1"/>
  <c r="AQ37" s="1"/>
  <c r="AQ38" s="1"/>
  <c r="AQ39" s="1"/>
  <c r="AQ40" s="1"/>
  <c r="AQ41" s="1"/>
  <c r="AQ42" s="1"/>
  <c r="AQ43" s="1"/>
  <c r="AQ44" s="1"/>
  <c r="AQ45" s="1"/>
  <c r="AR7"/>
  <c r="AS7"/>
  <c r="BL7"/>
  <c r="BL8" s="1"/>
  <c r="BL9" s="1"/>
  <c r="BL10" s="1"/>
  <c r="BL11" s="1"/>
  <c r="BL12" s="1"/>
  <c r="BL13" s="1"/>
  <c r="BL14" s="1"/>
  <c r="BL15" s="1"/>
  <c r="BL16" s="1"/>
  <c r="BL17" s="1"/>
  <c r="BL18" s="1"/>
  <c r="BL19" s="1"/>
  <c r="BL20" s="1"/>
  <c r="BL21" s="1"/>
  <c r="BL22" s="1"/>
  <c r="BL23" s="1"/>
  <c r="BL24" s="1"/>
  <c r="BL25" s="1"/>
  <c r="BL26" s="1"/>
  <c r="BL27" s="1"/>
  <c r="BL28" s="1"/>
  <c r="BL29" s="1"/>
  <c r="BL30" s="1"/>
  <c r="BL31" s="1"/>
  <c r="BL32" s="1"/>
  <c r="BL33" s="1"/>
  <c r="BL34" s="1"/>
  <c r="BL35" s="1"/>
  <c r="BL36" s="1"/>
  <c r="BL37" s="1"/>
  <c r="BL38" s="1"/>
  <c r="BL39" s="1"/>
  <c r="BL40" s="1"/>
  <c r="BL41" s="1"/>
  <c r="BL42" s="1"/>
  <c r="BL43" s="1"/>
  <c r="BL44" s="1"/>
  <c r="BL45" s="1"/>
  <c r="BM7"/>
  <c r="BN7"/>
  <c r="CG7"/>
  <c r="CH7"/>
  <c r="A8"/>
  <c r="B8"/>
  <c r="C8"/>
  <c r="V8"/>
  <c r="V9" s="1"/>
  <c r="V10" s="1"/>
  <c r="V11" s="1"/>
  <c r="V12" s="1"/>
  <c r="V13" s="1"/>
  <c r="V14" s="1"/>
  <c r="V15" s="1"/>
  <c r="V16" s="1"/>
  <c r="V17" s="1"/>
  <c r="V18" s="1"/>
  <c r="V19" s="1"/>
  <c r="V20" s="1"/>
  <c r="V21" s="1"/>
  <c r="V22" s="1"/>
  <c r="V23" s="1"/>
  <c r="V24" s="1"/>
  <c r="V25" s="1"/>
  <c r="V26" s="1"/>
  <c r="V27" s="1"/>
  <c r="V28" s="1"/>
  <c r="V29" s="1"/>
  <c r="V30" s="1"/>
  <c r="V31" s="1"/>
  <c r="V32" s="1"/>
  <c r="V33" s="1"/>
  <c r="V34" s="1"/>
  <c r="V35" s="1"/>
  <c r="V36" s="1"/>
  <c r="V37" s="1"/>
  <c r="V38" s="1"/>
  <c r="V39" s="1"/>
  <c r="V40" s="1"/>
  <c r="V41" s="1"/>
  <c r="V42" s="1"/>
  <c r="V43" s="1"/>
  <c r="V44" s="1"/>
  <c r="V45" s="1"/>
  <c r="W8"/>
  <c r="X8"/>
  <c r="AR8"/>
  <c r="AS8"/>
  <c r="BM8"/>
  <c r="BN8"/>
  <c r="CG8"/>
  <c r="CH8"/>
  <c r="A9"/>
  <c r="B9"/>
  <c r="C9"/>
  <c r="W9"/>
  <c r="X9"/>
  <c r="AR9"/>
  <c r="AS9"/>
  <c r="BM9"/>
  <c r="BN9"/>
  <c r="CG9"/>
  <c r="CH9"/>
  <c r="A10"/>
  <c r="B10"/>
  <c r="C10"/>
  <c r="W10"/>
  <c r="X10"/>
  <c r="AR10"/>
  <c r="AS10"/>
  <c r="BM10"/>
  <c r="BN10"/>
  <c r="CG10"/>
  <c r="CH10"/>
  <c r="A11"/>
  <c r="B11"/>
  <c r="C11"/>
  <c r="W11"/>
  <c r="X11"/>
  <c r="AR11"/>
  <c r="AS11"/>
  <c r="BM11"/>
  <c r="BN11"/>
  <c r="CG11"/>
  <c r="CH11"/>
  <c r="A12"/>
  <c r="B12"/>
  <c r="C12"/>
  <c r="W12"/>
  <c r="X12"/>
  <c r="AR12"/>
  <c r="AS12"/>
  <c r="BM12"/>
  <c r="BN12"/>
  <c r="CG12"/>
  <c r="CH12"/>
  <c r="A13"/>
  <c r="B13"/>
  <c r="C13"/>
  <c r="W13"/>
  <c r="X13"/>
  <c r="AR13"/>
  <c r="AS13"/>
  <c r="BM13"/>
  <c r="BN13"/>
  <c r="CG13"/>
  <c r="CH13"/>
  <c r="A14"/>
  <c r="B14"/>
  <c r="C14"/>
  <c r="W14"/>
  <c r="X14"/>
  <c r="AR14"/>
  <c r="AS14"/>
  <c r="BM14"/>
  <c r="BN14"/>
  <c r="CG14"/>
  <c r="CH14"/>
  <c r="A15"/>
  <c r="B15"/>
  <c r="C15"/>
  <c r="W15"/>
  <c r="X15"/>
  <c r="AR15"/>
  <c r="AS15"/>
  <c r="BM15"/>
  <c r="BN15"/>
  <c r="CG15"/>
  <c r="CH15"/>
  <c r="A16"/>
  <c r="B16"/>
  <c r="C16"/>
  <c r="W16"/>
  <c r="X16"/>
  <c r="AR16"/>
  <c r="AS16"/>
  <c r="BM16"/>
  <c r="BN16"/>
  <c r="CG16"/>
  <c r="CH16"/>
  <c r="A17"/>
  <c r="B17"/>
  <c r="C17"/>
  <c r="W17"/>
  <c r="X17"/>
  <c r="AR17"/>
  <c r="AS17"/>
  <c r="BM17"/>
  <c r="BN17"/>
  <c r="CG17"/>
  <c r="CH17"/>
  <c r="A18"/>
  <c r="B18"/>
  <c r="C18"/>
  <c r="W18"/>
  <c r="X18"/>
  <c r="AR18"/>
  <c r="AS18"/>
  <c r="BM18"/>
  <c r="BN18"/>
  <c r="CG18"/>
  <c r="CH18"/>
  <c r="A19"/>
  <c r="B19"/>
  <c r="C19"/>
  <c r="W19"/>
  <c r="X19"/>
  <c r="AR19"/>
  <c r="AS19"/>
  <c r="BM19"/>
  <c r="BN19"/>
  <c r="CG19"/>
  <c r="CH19"/>
  <c r="A20"/>
  <c r="B20"/>
  <c r="C20"/>
  <c r="W20"/>
  <c r="X20"/>
  <c r="AR20"/>
  <c r="AS20"/>
  <c r="BM20"/>
  <c r="BN20"/>
  <c r="CG20"/>
  <c r="CH20"/>
  <c r="A21"/>
  <c r="B21"/>
  <c r="C21"/>
  <c r="W21"/>
  <c r="X21"/>
  <c r="AR21"/>
  <c r="AS21"/>
  <c r="BM21"/>
  <c r="BN21"/>
  <c r="CG21"/>
  <c r="CH21"/>
  <c r="A22"/>
  <c r="B22"/>
  <c r="C22"/>
  <c r="W22"/>
  <c r="X22"/>
  <c r="AR22"/>
  <c r="AS22"/>
  <c r="BM22"/>
  <c r="BN22"/>
  <c r="CG22"/>
  <c r="CH22"/>
  <c r="A23"/>
  <c r="B23"/>
  <c r="C23"/>
  <c r="W23"/>
  <c r="X23"/>
  <c r="AR23"/>
  <c r="AS23"/>
  <c r="BM23"/>
  <c r="BN23"/>
  <c r="CG23"/>
  <c r="CH23"/>
  <c r="A24"/>
  <c r="B24"/>
  <c r="C24"/>
  <c r="W24"/>
  <c r="X24"/>
  <c r="AR24"/>
  <c r="AS24"/>
  <c r="BM24"/>
  <c r="BN24"/>
  <c r="CG24"/>
  <c r="CH24"/>
  <c r="A25"/>
  <c r="B25"/>
  <c r="C25"/>
  <c r="W25"/>
  <c r="X25"/>
  <c r="AR25"/>
  <c r="AS25"/>
  <c r="BM25"/>
  <c r="BN25"/>
  <c r="CG25"/>
  <c r="CH25"/>
  <c r="A26"/>
  <c r="B26"/>
  <c r="C26"/>
  <c r="W26"/>
  <c r="X26"/>
  <c r="AR26"/>
  <c r="AS26"/>
  <c r="BM26"/>
  <c r="BN26"/>
  <c r="CG26"/>
  <c r="CH26"/>
  <c r="A27"/>
  <c r="B27"/>
  <c r="C27"/>
  <c r="W27"/>
  <c r="X27"/>
  <c r="AR27"/>
  <c r="AS27"/>
  <c r="BM27"/>
  <c r="BN27"/>
  <c r="CG27"/>
  <c r="CH27"/>
  <c r="A28"/>
  <c r="B28"/>
  <c r="C28"/>
  <c r="W28"/>
  <c r="X28"/>
  <c r="AR28"/>
  <c r="AS28"/>
  <c r="BM28"/>
  <c r="BN28"/>
  <c r="CG28"/>
  <c r="CH28"/>
  <c r="A29"/>
  <c r="B29"/>
  <c r="C29"/>
  <c r="W29"/>
  <c r="X29"/>
  <c r="AR29"/>
  <c r="AS29"/>
  <c r="BM29"/>
  <c r="BN29"/>
  <c r="CG29"/>
  <c r="CH29"/>
  <c r="A30"/>
  <c r="B30"/>
  <c r="C30"/>
  <c r="W30"/>
  <c r="X30"/>
  <c r="AR30"/>
  <c r="AS30"/>
  <c r="BM30"/>
  <c r="BN30"/>
  <c r="CG30"/>
  <c r="CH30"/>
  <c r="A31"/>
  <c r="B31"/>
  <c r="C31"/>
  <c r="W31"/>
  <c r="X31"/>
  <c r="AR31"/>
  <c r="AS31"/>
  <c r="BM31"/>
  <c r="BN31"/>
  <c r="CG31"/>
  <c r="CH31"/>
  <c r="A32"/>
  <c r="B32"/>
  <c r="C32"/>
  <c r="W32"/>
  <c r="X32"/>
  <c r="AR32"/>
  <c r="AS32"/>
  <c r="BM32"/>
  <c r="BN32"/>
  <c r="CG32"/>
  <c r="CH32"/>
  <c r="A33"/>
  <c r="B33"/>
  <c r="C33"/>
  <c r="W33"/>
  <c r="X33"/>
  <c r="AR33"/>
  <c r="AS33"/>
  <c r="BM33"/>
  <c r="BN33"/>
  <c r="CG33"/>
  <c r="CH33"/>
  <c r="A34"/>
  <c r="B34"/>
  <c r="C34"/>
  <c r="W34"/>
  <c r="X34"/>
  <c r="AR34"/>
  <c r="AS34"/>
  <c r="BM34"/>
  <c r="BN34"/>
  <c r="CG34"/>
  <c r="CH34"/>
  <c r="A35"/>
  <c r="B35"/>
  <c r="C35"/>
  <c r="W35"/>
  <c r="X35"/>
  <c r="AR35"/>
  <c r="AS35"/>
  <c r="BM35"/>
  <c r="BN35"/>
  <c r="CG35"/>
  <c r="CH35"/>
  <c r="A36"/>
  <c r="B36"/>
  <c r="C36"/>
  <c r="W36"/>
  <c r="X36"/>
  <c r="AR36"/>
  <c r="AS36"/>
  <c r="BM36"/>
  <c r="BN36"/>
  <c r="CG36"/>
  <c r="CH36"/>
  <c r="A37"/>
  <c r="B37"/>
  <c r="C37"/>
  <c r="W37"/>
  <c r="X37"/>
  <c r="AR37"/>
  <c r="AS37"/>
  <c r="BM37"/>
  <c r="BN37"/>
  <c r="CG37"/>
  <c r="CH37"/>
  <c r="A38"/>
  <c r="B38"/>
  <c r="C38"/>
  <c r="W38"/>
  <c r="X38"/>
  <c r="AR38"/>
  <c r="AS38"/>
  <c r="BM38"/>
  <c r="BN38"/>
  <c r="CG38"/>
  <c r="CH38"/>
  <c r="A39"/>
  <c r="B39"/>
  <c r="C39"/>
  <c r="W39"/>
  <c r="X39"/>
  <c r="AR39"/>
  <c r="AS39"/>
  <c r="BM39"/>
  <c r="BN39"/>
  <c r="CG39"/>
  <c r="CH39"/>
  <c r="A40"/>
  <c r="B40"/>
  <c r="C40"/>
  <c r="W40"/>
  <c r="X40"/>
  <c r="AR40"/>
  <c r="AS40"/>
  <c r="BM40"/>
  <c r="BN40"/>
  <c r="CG40"/>
  <c r="CH40"/>
  <c r="A41"/>
  <c r="B41"/>
  <c r="C41"/>
  <c r="W41"/>
  <c r="X41"/>
  <c r="AR41"/>
  <c r="AS41"/>
  <c r="BM41"/>
  <c r="BN41"/>
  <c r="CG41"/>
  <c r="CH41"/>
  <c r="A42"/>
  <c r="B42"/>
  <c r="C42"/>
  <c r="W42"/>
  <c r="X42"/>
  <c r="AR42"/>
  <c r="AS42"/>
  <c r="BM42"/>
  <c r="BN42"/>
  <c r="CG42"/>
  <c r="CH42"/>
  <c r="A43"/>
  <c r="B43"/>
  <c r="C43"/>
  <c r="W43"/>
  <c r="X43"/>
  <c r="AR43"/>
  <c r="AS43"/>
  <c r="BM43"/>
  <c r="BN43"/>
  <c r="CG43"/>
  <c r="CH43"/>
  <c r="A44"/>
  <c r="B44"/>
  <c r="C44"/>
  <c r="W44"/>
  <c r="X44"/>
  <c r="AR44"/>
  <c r="AS44"/>
  <c r="BM44"/>
  <c r="BN44"/>
  <c r="CG44"/>
  <c r="CH44"/>
  <c r="A45"/>
  <c r="B45"/>
  <c r="C45"/>
  <c r="W45"/>
  <c r="X45"/>
  <c r="AR45"/>
  <c r="AS45"/>
  <c r="BM45"/>
  <c r="BN45"/>
  <c r="CG45"/>
  <c r="CH45"/>
  <c r="D48"/>
  <c r="E48"/>
  <c r="F48"/>
  <c r="G48"/>
  <c r="H48"/>
  <c r="I48"/>
  <c r="J48"/>
  <c r="K48"/>
  <c r="L48"/>
  <c r="M48"/>
  <c r="N48"/>
  <c r="O48"/>
  <c r="P48"/>
  <c r="Q48"/>
  <c r="R48"/>
  <c r="B52"/>
  <c r="Y48"/>
  <c r="Z48"/>
  <c r="AA48"/>
  <c r="AB48"/>
  <c r="AC48"/>
  <c r="AD48"/>
  <c r="AE48"/>
  <c r="AF48"/>
  <c r="AG48"/>
  <c r="AH48"/>
  <c r="AI48"/>
  <c r="AJ48"/>
  <c r="AK48"/>
  <c r="AL48"/>
  <c r="AM48"/>
  <c r="AT48"/>
  <c r="AU48"/>
  <c r="AV48"/>
  <c r="AW48"/>
  <c r="AX48"/>
  <c r="AY48"/>
  <c r="AZ48"/>
  <c r="BA48"/>
  <c r="BB48"/>
  <c r="BC48"/>
  <c r="BD48"/>
  <c r="BE48"/>
  <c r="BF48"/>
  <c r="BG48"/>
  <c r="BH48"/>
  <c r="BO48"/>
  <c r="BP48"/>
  <c r="BQ48"/>
  <c r="BR48"/>
  <c r="BS48"/>
  <c r="BT48"/>
  <c r="BU48"/>
  <c r="BV48"/>
  <c r="BW48"/>
  <c r="BX48"/>
  <c r="BY48"/>
  <c r="BZ48"/>
  <c r="CA48"/>
  <c r="CB48"/>
  <c r="CC48"/>
  <c r="C3" i="13"/>
  <c r="T3"/>
  <c r="AK3"/>
  <c r="BB3"/>
  <c r="O5"/>
  <c r="AF5"/>
  <c r="AW5"/>
  <c r="BN5"/>
  <c r="B6"/>
  <c r="S6"/>
  <c r="T6"/>
  <c r="AJ6"/>
  <c r="AK6"/>
  <c r="BA6"/>
  <c r="BB6"/>
  <c r="BQ6"/>
  <c r="BR6"/>
  <c r="A7"/>
  <c r="B7"/>
  <c r="C7"/>
  <c r="R7"/>
  <c r="S7"/>
  <c r="T7"/>
  <c r="AI7"/>
  <c r="AI8" s="1"/>
  <c r="AI9" s="1"/>
  <c r="AI10" s="1"/>
  <c r="AI11" s="1"/>
  <c r="AI12" s="1"/>
  <c r="AI13" s="1"/>
  <c r="AI14" s="1"/>
  <c r="AI15" s="1"/>
  <c r="AI16" s="1"/>
  <c r="AI17" s="1"/>
  <c r="AI18" s="1"/>
  <c r="AI19" s="1"/>
  <c r="AI20" s="1"/>
  <c r="AI21" s="1"/>
  <c r="AI22" s="1"/>
  <c r="AI23" s="1"/>
  <c r="AI24" s="1"/>
  <c r="AI25" s="1"/>
  <c r="AI26" s="1"/>
  <c r="AI27" s="1"/>
  <c r="AI28" s="1"/>
  <c r="AI29" s="1"/>
  <c r="AI30" s="1"/>
  <c r="AI31" s="1"/>
  <c r="AI32" s="1"/>
  <c r="AI33" s="1"/>
  <c r="AI34" s="1"/>
  <c r="AI35" s="1"/>
  <c r="AI36" s="1"/>
  <c r="AI37" s="1"/>
  <c r="AI38" s="1"/>
  <c r="AI39" s="1"/>
  <c r="AI40" s="1"/>
  <c r="AI41" s="1"/>
  <c r="AI42" s="1"/>
  <c r="AI43" s="1"/>
  <c r="AI44" s="1"/>
  <c r="AI45" s="1"/>
  <c r="AJ7"/>
  <c r="AK7"/>
  <c r="AZ7"/>
  <c r="AZ8" s="1"/>
  <c r="AZ9" s="1"/>
  <c r="AZ10" s="1"/>
  <c r="AZ11" s="1"/>
  <c r="AZ12" s="1"/>
  <c r="AZ13" s="1"/>
  <c r="AZ14" s="1"/>
  <c r="AZ15" s="1"/>
  <c r="AZ16" s="1"/>
  <c r="AZ17" s="1"/>
  <c r="AZ18" s="1"/>
  <c r="AZ19" s="1"/>
  <c r="AZ20" s="1"/>
  <c r="AZ21" s="1"/>
  <c r="AZ22" s="1"/>
  <c r="AZ23" s="1"/>
  <c r="AZ24" s="1"/>
  <c r="AZ25" s="1"/>
  <c r="AZ26" s="1"/>
  <c r="AZ27" s="1"/>
  <c r="AZ28" s="1"/>
  <c r="AZ29" s="1"/>
  <c r="AZ30" s="1"/>
  <c r="AZ31" s="1"/>
  <c r="AZ32" s="1"/>
  <c r="AZ33" s="1"/>
  <c r="AZ34" s="1"/>
  <c r="AZ35" s="1"/>
  <c r="AZ36" s="1"/>
  <c r="AZ37" s="1"/>
  <c r="AZ38" s="1"/>
  <c r="AZ39" s="1"/>
  <c r="AZ40" s="1"/>
  <c r="AZ41" s="1"/>
  <c r="AZ42" s="1"/>
  <c r="AZ43" s="1"/>
  <c r="AZ44" s="1"/>
  <c r="AZ45" s="1"/>
  <c r="BA7"/>
  <c r="BB7"/>
  <c r="BQ7"/>
  <c r="BR7"/>
  <c r="A8"/>
  <c r="B8"/>
  <c r="C8"/>
  <c r="R8"/>
  <c r="R9" s="1"/>
  <c r="R10" s="1"/>
  <c r="R11" s="1"/>
  <c r="R12" s="1"/>
  <c r="R13" s="1"/>
  <c r="R14" s="1"/>
  <c r="R15" s="1"/>
  <c r="R16" s="1"/>
  <c r="R17" s="1"/>
  <c r="R18" s="1"/>
  <c r="R19" s="1"/>
  <c r="R20" s="1"/>
  <c r="R21" s="1"/>
  <c r="R22" s="1"/>
  <c r="R23" s="1"/>
  <c r="R24" s="1"/>
  <c r="R25" s="1"/>
  <c r="R26" s="1"/>
  <c r="R27" s="1"/>
  <c r="R28" s="1"/>
  <c r="R29" s="1"/>
  <c r="R30" s="1"/>
  <c r="R31" s="1"/>
  <c r="R32" s="1"/>
  <c r="R33" s="1"/>
  <c r="R34" s="1"/>
  <c r="R35" s="1"/>
  <c r="R36" s="1"/>
  <c r="R37" s="1"/>
  <c r="R38" s="1"/>
  <c r="R39" s="1"/>
  <c r="R40" s="1"/>
  <c r="R41" s="1"/>
  <c r="R42" s="1"/>
  <c r="R43" s="1"/>
  <c r="R44" s="1"/>
  <c r="R45" s="1"/>
  <c r="S8"/>
  <c r="T8"/>
  <c r="AJ8"/>
  <c r="AK8"/>
  <c r="BA8"/>
  <c r="BB8"/>
  <c r="BQ8"/>
  <c r="BR8"/>
  <c r="A9"/>
  <c r="B9"/>
  <c r="C9"/>
  <c r="S9"/>
  <c r="T9"/>
  <c r="AJ9"/>
  <c r="AK9"/>
  <c r="BA9"/>
  <c r="BB9"/>
  <c r="BQ9"/>
  <c r="BR9"/>
  <c r="A10"/>
  <c r="B10"/>
  <c r="C10"/>
  <c r="S10"/>
  <c r="T10"/>
  <c r="AJ10"/>
  <c r="AK10"/>
  <c r="BA10"/>
  <c r="BB10"/>
  <c r="BQ10"/>
  <c r="BR10"/>
  <c r="A11"/>
  <c r="B11"/>
  <c r="C11"/>
  <c r="S11"/>
  <c r="T11"/>
  <c r="AJ11"/>
  <c r="AK11"/>
  <c r="BA11"/>
  <c r="BB11"/>
  <c r="BQ11"/>
  <c r="BR11"/>
  <c r="A12"/>
  <c r="B12"/>
  <c r="C12"/>
  <c r="S12"/>
  <c r="T12"/>
  <c r="AJ12"/>
  <c r="AK12"/>
  <c r="BA12"/>
  <c r="BB12"/>
  <c r="BQ12"/>
  <c r="BR12"/>
  <c r="A13"/>
  <c r="B13"/>
  <c r="C13"/>
  <c r="S13"/>
  <c r="T13"/>
  <c r="AJ13"/>
  <c r="AK13"/>
  <c r="BA13"/>
  <c r="BB13"/>
  <c r="BQ13"/>
  <c r="BR13"/>
  <c r="A14"/>
  <c r="B14"/>
  <c r="C14"/>
  <c r="S14"/>
  <c r="T14"/>
  <c r="AJ14"/>
  <c r="AK14"/>
  <c r="BA14"/>
  <c r="BB14"/>
  <c r="BQ14"/>
  <c r="BR14"/>
  <c r="A15"/>
  <c r="B15"/>
  <c r="C15"/>
  <c r="S15"/>
  <c r="T15"/>
  <c r="AJ15"/>
  <c r="AK15"/>
  <c r="BA15"/>
  <c r="BB15"/>
  <c r="BQ15"/>
  <c r="BR15"/>
  <c r="A16"/>
  <c r="B16"/>
  <c r="C16"/>
  <c r="S16"/>
  <c r="T16"/>
  <c r="AJ16"/>
  <c r="AK16"/>
  <c r="BA16"/>
  <c r="BB16"/>
  <c r="BQ16"/>
  <c r="BR16"/>
  <c r="A17"/>
  <c r="B17"/>
  <c r="C17"/>
  <c r="S17"/>
  <c r="T17"/>
  <c r="AJ17"/>
  <c r="AK17"/>
  <c r="BA17"/>
  <c r="BB17"/>
  <c r="BQ17"/>
  <c r="BR17"/>
  <c r="A18"/>
  <c r="B18"/>
  <c r="C18"/>
  <c r="S18"/>
  <c r="T18"/>
  <c r="AJ18"/>
  <c r="AK18"/>
  <c r="BA18"/>
  <c r="BB18"/>
  <c r="BQ18"/>
  <c r="BR18"/>
  <c r="A19"/>
  <c r="B19"/>
  <c r="C19"/>
  <c r="S19"/>
  <c r="T19"/>
  <c r="AJ19"/>
  <c r="AK19"/>
  <c r="BA19"/>
  <c r="BB19"/>
  <c r="BQ19"/>
  <c r="BR19"/>
  <c r="A20"/>
  <c r="B20"/>
  <c r="C20"/>
  <c r="S20"/>
  <c r="T20"/>
  <c r="AJ20"/>
  <c r="AK20"/>
  <c r="BA20"/>
  <c r="BB20"/>
  <c r="BQ20"/>
  <c r="BR20"/>
  <c r="A21"/>
  <c r="B21"/>
  <c r="C21"/>
  <c r="S21"/>
  <c r="T21"/>
  <c r="AJ21"/>
  <c r="AK21"/>
  <c r="BA21"/>
  <c r="BB21"/>
  <c r="BQ21"/>
  <c r="BR21"/>
  <c r="A22"/>
  <c r="B22"/>
  <c r="C22"/>
  <c r="S22"/>
  <c r="T22"/>
  <c r="AJ22"/>
  <c r="AK22"/>
  <c r="BA22"/>
  <c r="BB22"/>
  <c r="BQ22"/>
  <c r="BR22"/>
  <c r="A23"/>
  <c r="B23"/>
  <c r="C23"/>
  <c r="S23"/>
  <c r="T23"/>
  <c r="AJ23"/>
  <c r="AK23"/>
  <c r="BA23"/>
  <c r="BB23"/>
  <c r="BQ23"/>
  <c r="BR23"/>
  <c r="A24"/>
  <c r="B24"/>
  <c r="C24"/>
  <c r="S24"/>
  <c r="T24"/>
  <c r="AJ24"/>
  <c r="AK24"/>
  <c r="BA24"/>
  <c r="BB24"/>
  <c r="BQ24"/>
  <c r="BR24"/>
  <c r="A25"/>
  <c r="B25"/>
  <c r="C25"/>
  <c r="S25"/>
  <c r="T25"/>
  <c r="AJ25"/>
  <c r="AK25"/>
  <c r="BA25"/>
  <c r="BB25"/>
  <c r="BQ25"/>
  <c r="BR25"/>
  <c r="A26"/>
  <c r="B26"/>
  <c r="C26"/>
  <c r="S26"/>
  <c r="T26"/>
  <c r="AJ26"/>
  <c r="AK26"/>
  <c r="BA26"/>
  <c r="BB26"/>
  <c r="BQ26"/>
  <c r="BR26"/>
  <c r="A27"/>
  <c r="B27"/>
  <c r="C27"/>
  <c r="S27"/>
  <c r="T27"/>
  <c r="AJ27"/>
  <c r="AK27"/>
  <c r="BA27"/>
  <c r="BB27"/>
  <c r="BQ27"/>
  <c r="BR27"/>
  <c r="A28"/>
  <c r="B28"/>
  <c r="C28"/>
  <c r="S28"/>
  <c r="T28"/>
  <c r="AJ28"/>
  <c r="AK28"/>
  <c r="BA28"/>
  <c r="BB28"/>
  <c r="BQ28"/>
  <c r="BR28"/>
  <c r="A29"/>
  <c r="B29"/>
  <c r="C29"/>
  <c r="S29"/>
  <c r="T29"/>
  <c r="AJ29"/>
  <c r="AK29"/>
  <c r="BA29"/>
  <c r="BB29"/>
  <c r="BQ29"/>
  <c r="BR29"/>
  <c r="A30"/>
  <c r="B30"/>
  <c r="C30"/>
  <c r="S30"/>
  <c r="T30"/>
  <c r="AJ30"/>
  <c r="AK30"/>
  <c r="BA30"/>
  <c r="BB30"/>
  <c r="BQ30"/>
  <c r="BR30"/>
  <c r="A31"/>
  <c r="B31"/>
  <c r="C31"/>
  <c r="S31"/>
  <c r="T31"/>
  <c r="AJ31"/>
  <c r="AK31"/>
  <c r="BA31"/>
  <c r="BB31"/>
  <c r="BQ31"/>
  <c r="BR31"/>
  <c r="A32"/>
  <c r="B32"/>
  <c r="C32"/>
  <c r="S32"/>
  <c r="T32"/>
  <c r="AJ32"/>
  <c r="AK32"/>
  <c r="BA32"/>
  <c r="BB32"/>
  <c r="BQ32"/>
  <c r="BR32"/>
  <c r="A33"/>
  <c r="B33"/>
  <c r="C33"/>
  <c r="S33"/>
  <c r="T33"/>
  <c r="AJ33"/>
  <c r="AK33"/>
  <c r="BA33"/>
  <c r="BB33"/>
  <c r="BQ33"/>
  <c r="BR33"/>
  <c r="A34"/>
  <c r="B34"/>
  <c r="C34"/>
  <c r="S34"/>
  <c r="T34"/>
  <c r="AJ34"/>
  <c r="AK34"/>
  <c r="BA34"/>
  <c r="BB34"/>
  <c r="BQ34"/>
  <c r="BR34"/>
  <c r="A35"/>
  <c r="B35"/>
  <c r="C35"/>
  <c r="S35"/>
  <c r="T35"/>
  <c r="AJ35"/>
  <c r="AK35"/>
  <c r="BA35"/>
  <c r="BB35"/>
  <c r="BQ35"/>
  <c r="BR35"/>
  <c r="A36"/>
  <c r="B36"/>
  <c r="C36"/>
  <c r="S36"/>
  <c r="T36"/>
  <c r="AJ36"/>
  <c r="AK36"/>
  <c r="BA36"/>
  <c r="BB36"/>
  <c r="BQ36"/>
  <c r="BR36"/>
  <c r="A37"/>
  <c r="B37"/>
  <c r="C37"/>
  <c r="S37"/>
  <c r="T37"/>
  <c r="AJ37"/>
  <c r="AK37"/>
  <c r="BA37"/>
  <c r="BB37"/>
  <c r="BQ37"/>
  <c r="BR37"/>
  <c r="A38"/>
  <c r="B38"/>
  <c r="C38"/>
  <c r="S38"/>
  <c r="T38"/>
  <c r="AJ38"/>
  <c r="AK38"/>
  <c r="BA38"/>
  <c r="BB38"/>
  <c r="BQ38"/>
  <c r="BR38"/>
  <c r="A39"/>
  <c r="B39"/>
  <c r="C39"/>
  <c r="S39"/>
  <c r="T39"/>
  <c r="AJ39"/>
  <c r="AK39"/>
  <c r="BA39"/>
  <c r="BB39"/>
  <c r="BQ39"/>
  <c r="BR39"/>
  <c r="A40"/>
  <c r="B40"/>
  <c r="C40"/>
  <c r="S40"/>
  <c r="T40"/>
  <c r="AJ40"/>
  <c r="AK40"/>
  <c r="BA40"/>
  <c r="BB40"/>
  <c r="BQ40"/>
  <c r="BR40"/>
  <c r="A41"/>
  <c r="B41"/>
  <c r="C41"/>
  <c r="S41"/>
  <c r="T41"/>
  <c r="AJ41"/>
  <c r="AK41"/>
  <c r="BA41"/>
  <c r="BB41"/>
  <c r="BQ41"/>
  <c r="BR41"/>
  <c r="A42"/>
  <c r="B42"/>
  <c r="C42"/>
  <c r="S42"/>
  <c r="T42"/>
  <c r="AJ42"/>
  <c r="AK42"/>
  <c r="BA42"/>
  <c r="BB42"/>
  <c r="BQ42"/>
  <c r="BR42"/>
  <c r="A43"/>
  <c r="B43"/>
  <c r="C43"/>
  <c r="S43"/>
  <c r="T43"/>
  <c r="AJ43"/>
  <c r="AK43"/>
  <c r="BA43"/>
  <c r="BB43"/>
  <c r="BQ43"/>
  <c r="BR43"/>
  <c r="A44"/>
  <c r="B44"/>
  <c r="C44"/>
  <c r="S44"/>
  <c r="T44"/>
  <c r="AJ44"/>
  <c r="AK44"/>
  <c r="BA44"/>
  <c r="BB44"/>
  <c r="BQ44"/>
  <c r="BR44"/>
  <c r="A45"/>
  <c r="B45"/>
  <c r="C45"/>
  <c r="S45"/>
  <c r="T45"/>
  <c r="AJ45"/>
  <c r="AK45"/>
  <c r="BA45"/>
  <c r="BB45"/>
  <c r="BQ45"/>
  <c r="BR45"/>
  <c r="E48"/>
  <c r="F48"/>
  <c r="G48"/>
  <c r="H48"/>
  <c r="I48"/>
  <c r="J48"/>
  <c r="K48"/>
  <c r="L48"/>
  <c r="M48"/>
  <c r="N48"/>
  <c r="B52"/>
  <c r="V48"/>
  <c r="W48"/>
  <c r="X48"/>
  <c r="Y48"/>
  <c r="Z48"/>
  <c r="AA48"/>
  <c r="AB48"/>
  <c r="AC48"/>
  <c r="AD48"/>
  <c r="AE48"/>
  <c r="AM48"/>
  <c r="AN48"/>
  <c r="AO48"/>
  <c r="AP48"/>
  <c r="AQ48"/>
  <c r="AR48"/>
  <c r="AS48"/>
  <c r="AT48"/>
  <c r="AU48"/>
  <c r="AV48"/>
  <c r="BD48"/>
  <c r="BE48"/>
  <c r="BF48"/>
  <c r="BG48"/>
  <c r="BH48"/>
  <c r="BI48"/>
  <c r="BJ48"/>
  <c r="BK48"/>
  <c r="BL48"/>
  <c r="BM48"/>
  <c r="F30" i="2"/>
  <c r="F31"/>
  <c r="D48"/>
  <c r="D49"/>
  <c r="AI1" i="15"/>
  <c r="B4"/>
  <c r="C4"/>
  <c r="D4"/>
  <c r="B5"/>
  <c r="C5"/>
  <c r="D5"/>
  <c r="B6"/>
  <c r="C6"/>
  <c r="D6"/>
  <c r="B7"/>
  <c r="C7"/>
  <c r="D7"/>
  <c r="B8"/>
  <c r="C8"/>
  <c r="D8"/>
  <c r="B9"/>
  <c r="C9"/>
  <c r="D9"/>
  <c r="B10"/>
  <c r="C10"/>
  <c r="D10"/>
  <c r="B11"/>
  <c r="C11"/>
  <c r="D11"/>
  <c r="B12"/>
  <c r="C12"/>
  <c r="D12"/>
  <c r="B13"/>
  <c r="C13"/>
  <c r="D13"/>
  <c r="B14"/>
  <c r="C14"/>
  <c r="D14"/>
  <c r="B15"/>
  <c r="C15"/>
  <c r="D15"/>
  <c r="B16"/>
  <c r="C16"/>
  <c r="D16"/>
  <c r="B17"/>
  <c r="C17"/>
  <c r="D17"/>
  <c r="B18"/>
  <c r="C18"/>
  <c r="D18"/>
  <c r="B19"/>
  <c r="C19"/>
  <c r="D19"/>
  <c r="B20"/>
  <c r="C20"/>
  <c r="D20"/>
  <c r="B21"/>
  <c r="C21"/>
  <c r="D21"/>
  <c r="B22"/>
  <c r="C22"/>
  <c r="D22"/>
  <c r="W22"/>
  <c r="B23"/>
  <c r="C23"/>
  <c r="D23"/>
  <c r="B24"/>
  <c r="C24"/>
  <c r="D24"/>
  <c r="B25"/>
  <c r="C25"/>
  <c r="D25"/>
  <c r="B26"/>
  <c r="C26"/>
  <c r="D26"/>
  <c r="W26"/>
  <c r="B27"/>
  <c r="C27"/>
  <c r="D27"/>
  <c r="B28"/>
  <c r="C28"/>
  <c r="D28"/>
  <c r="B29"/>
  <c r="C29"/>
  <c r="D29"/>
  <c r="B30"/>
  <c r="C30"/>
  <c r="D30"/>
  <c r="B31"/>
  <c r="C31"/>
  <c r="D31"/>
  <c r="W31"/>
  <c r="B32"/>
  <c r="C32"/>
  <c r="D32"/>
  <c r="B33"/>
  <c r="C33"/>
  <c r="D33"/>
  <c r="B34"/>
  <c r="C34"/>
  <c r="D34"/>
  <c r="B35"/>
  <c r="C35"/>
  <c r="D35"/>
  <c r="B36"/>
  <c r="C36"/>
  <c r="D36"/>
  <c r="B37"/>
  <c r="C37"/>
  <c r="D37"/>
  <c r="B38"/>
  <c r="C38"/>
  <c r="D38"/>
  <c r="B39"/>
  <c r="C39"/>
  <c r="D39"/>
  <c r="U39"/>
  <c r="B40"/>
  <c r="C40"/>
  <c r="D40"/>
  <c r="B41"/>
  <c r="C41"/>
  <c r="D41"/>
  <c r="B42"/>
  <c r="C42"/>
  <c r="D42"/>
  <c r="B43"/>
  <c r="C43"/>
  <c r="D43"/>
  <c r="BA48"/>
  <c r="B51"/>
  <c r="C51"/>
  <c r="D51"/>
  <c r="B52"/>
  <c r="C52"/>
  <c r="D52"/>
  <c r="B53"/>
  <c r="C53"/>
  <c r="D53"/>
  <c r="B54"/>
  <c r="C54"/>
  <c r="D54"/>
  <c r="B55"/>
  <c r="C55"/>
  <c r="D55"/>
  <c r="B56"/>
  <c r="C56"/>
  <c r="D56"/>
  <c r="B57"/>
  <c r="C57"/>
  <c r="D57"/>
  <c r="B58"/>
  <c r="C58"/>
  <c r="D58"/>
  <c r="B59"/>
  <c r="C59"/>
  <c r="D59"/>
  <c r="B60"/>
  <c r="C60"/>
  <c r="D60"/>
  <c r="B61"/>
  <c r="C61"/>
  <c r="D61"/>
  <c r="B62"/>
  <c r="C62"/>
  <c r="D62"/>
  <c r="B63"/>
  <c r="C63"/>
  <c r="D63"/>
  <c r="B64"/>
  <c r="C64"/>
  <c r="D64"/>
  <c r="B65"/>
  <c r="C65"/>
  <c r="D65"/>
  <c r="B66"/>
  <c r="C66"/>
  <c r="D66"/>
  <c r="B67"/>
  <c r="C67"/>
  <c r="D67"/>
  <c r="B68"/>
  <c r="C68"/>
  <c r="D68"/>
  <c r="B69"/>
  <c r="C69"/>
  <c r="D69"/>
  <c r="AH69"/>
  <c r="AI69" s="1"/>
  <c r="B70"/>
  <c r="C70"/>
  <c r="D70"/>
  <c r="B71"/>
  <c r="C71"/>
  <c r="D71"/>
  <c r="B72"/>
  <c r="C72"/>
  <c r="D72"/>
  <c r="B73"/>
  <c r="C73"/>
  <c r="D73"/>
  <c r="B74"/>
  <c r="C74"/>
  <c r="D74"/>
  <c r="B75"/>
  <c r="C75"/>
  <c r="D75"/>
  <c r="B76"/>
  <c r="C76"/>
  <c r="D76"/>
  <c r="B77"/>
  <c r="C77"/>
  <c r="D77"/>
  <c r="B78"/>
  <c r="C78"/>
  <c r="D78"/>
  <c r="AD78"/>
  <c r="AE78" s="1"/>
  <c r="AH78"/>
  <c r="AI78" s="1"/>
  <c r="B79"/>
  <c r="C79"/>
  <c r="D79"/>
  <c r="B80"/>
  <c r="C80"/>
  <c r="D80"/>
  <c r="B81"/>
  <c r="C81"/>
  <c r="D81"/>
  <c r="B82"/>
  <c r="C82"/>
  <c r="D82"/>
  <c r="B83"/>
  <c r="C83"/>
  <c r="D83"/>
  <c r="B84"/>
  <c r="C84"/>
  <c r="D84"/>
  <c r="B85"/>
  <c r="C85"/>
  <c r="D85"/>
  <c r="B86"/>
  <c r="C86"/>
  <c r="D86"/>
  <c r="B87"/>
  <c r="C87"/>
  <c r="D87"/>
  <c r="B88"/>
  <c r="C88"/>
  <c r="D88"/>
  <c r="B89"/>
  <c r="C89"/>
  <c r="D89"/>
  <c r="B90"/>
  <c r="C90"/>
  <c r="D90"/>
  <c r="C3" i="3"/>
  <c r="X3"/>
  <c r="AS3"/>
  <c r="BN3"/>
  <c r="S5"/>
  <c r="AN5"/>
  <c r="BI5"/>
  <c r="CD5"/>
  <c r="W6"/>
  <c r="X6"/>
  <c r="AR6"/>
  <c r="AS6"/>
  <c r="BM6"/>
  <c r="BN6"/>
  <c r="CG6"/>
  <c r="CH6"/>
  <c r="A7"/>
  <c r="B7"/>
  <c r="C7"/>
  <c r="V7"/>
  <c r="V8" s="1"/>
  <c r="V9" s="1"/>
  <c r="V10" s="1"/>
  <c r="V11" s="1"/>
  <c r="V12" s="1"/>
  <c r="V13" s="1"/>
  <c r="V14" s="1"/>
  <c r="V15" s="1"/>
  <c r="V16" s="1"/>
  <c r="V17" s="1"/>
  <c r="V18" s="1"/>
  <c r="V19" s="1"/>
  <c r="V20" s="1"/>
  <c r="V21" s="1"/>
  <c r="V22" s="1"/>
  <c r="V23" s="1"/>
  <c r="V24" s="1"/>
  <c r="V25" s="1"/>
  <c r="V26" s="1"/>
  <c r="V27" s="1"/>
  <c r="V28" s="1"/>
  <c r="V29" s="1"/>
  <c r="V30" s="1"/>
  <c r="V31" s="1"/>
  <c r="V32" s="1"/>
  <c r="V33" s="1"/>
  <c r="V34" s="1"/>
  <c r="V35" s="1"/>
  <c r="V36" s="1"/>
  <c r="V37" s="1"/>
  <c r="V38" s="1"/>
  <c r="V39" s="1"/>
  <c r="V40" s="1"/>
  <c r="V41" s="1"/>
  <c r="V42" s="1"/>
  <c r="V43" s="1"/>
  <c r="V44" s="1"/>
  <c r="V45" s="1"/>
  <c r="W7"/>
  <c r="X7"/>
  <c r="AQ7"/>
  <c r="AQ8" s="1"/>
  <c r="AQ9" s="1"/>
  <c r="AQ10" s="1"/>
  <c r="AQ11" s="1"/>
  <c r="AQ12" s="1"/>
  <c r="AQ13" s="1"/>
  <c r="AQ14" s="1"/>
  <c r="AQ15" s="1"/>
  <c r="AQ16" s="1"/>
  <c r="AQ17" s="1"/>
  <c r="AQ18" s="1"/>
  <c r="AQ19" s="1"/>
  <c r="AQ20" s="1"/>
  <c r="AQ21" s="1"/>
  <c r="AQ22" s="1"/>
  <c r="AQ23" s="1"/>
  <c r="AQ24" s="1"/>
  <c r="AQ25" s="1"/>
  <c r="AQ26" s="1"/>
  <c r="AQ27" s="1"/>
  <c r="AQ28" s="1"/>
  <c r="AQ29" s="1"/>
  <c r="AQ30" s="1"/>
  <c r="AQ31" s="1"/>
  <c r="AQ32" s="1"/>
  <c r="AQ33" s="1"/>
  <c r="AQ34" s="1"/>
  <c r="AQ35" s="1"/>
  <c r="AQ36" s="1"/>
  <c r="AQ37" s="1"/>
  <c r="AQ38" s="1"/>
  <c r="AQ39" s="1"/>
  <c r="AQ40" s="1"/>
  <c r="AQ41" s="1"/>
  <c r="AQ42" s="1"/>
  <c r="AQ43" s="1"/>
  <c r="AQ44" s="1"/>
  <c r="AQ45" s="1"/>
  <c r="AR7"/>
  <c r="AS7"/>
  <c r="BL7"/>
  <c r="BM7"/>
  <c r="BN7"/>
  <c r="CG7"/>
  <c r="CH7"/>
  <c r="A8"/>
  <c r="B8"/>
  <c r="C8"/>
  <c r="W8"/>
  <c r="X8"/>
  <c r="AR8"/>
  <c r="AS8"/>
  <c r="BL8"/>
  <c r="BL9" s="1"/>
  <c r="BL10" s="1"/>
  <c r="BL11" s="1"/>
  <c r="BL12" s="1"/>
  <c r="BL13" s="1"/>
  <c r="BL14" s="1"/>
  <c r="BL15" s="1"/>
  <c r="BL16" s="1"/>
  <c r="BL17" s="1"/>
  <c r="BL18" s="1"/>
  <c r="BL19" s="1"/>
  <c r="BL20" s="1"/>
  <c r="BL21" s="1"/>
  <c r="BL22" s="1"/>
  <c r="BL23" s="1"/>
  <c r="BL24" s="1"/>
  <c r="BL25" s="1"/>
  <c r="BL26" s="1"/>
  <c r="BL27" s="1"/>
  <c r="BL28" s="1"/>
  <c r="BL29" s="1"/>
  <c r="BL30" s="1"/>
  <c r="BL31" s="1"/>
  <c r="BL32" s="1"/>
  <c r="BL33" s="1"/>
  <c r="BL34" s="1"/>
  <c r="BL35" s="1"/>
  <c r="BL36" s="1"/>
  <c r="BL37" s="1"/>
  <c r="BL38" s="1"/>
  <c r="BL39" s="1"/>
  <c r="BL40" s="1"/>
  <c r="BL41" s="1"/>
  <c r="BL42" s="1"/>
  <c r="BL43" s="1"/>
  <c r="BL44" s="1"/>
  <c r="BL45" s="1"/>
  <c r="BM8"/>
  <c r="BN8"/>
  <c r="CG8"/>
  <c r="CH8"/>
  <c r="A9"/>
  <c r="B9"/>
  <c r="C9"/>
  <c r="W9"/>
  <c r="X9"/>
  <c r="AR9"/>
  <c r="AS9"/>
  <c r="BM9"/>
  <c r="BN9"/>
  <c r="CG9"/>
  <c r="CH9"/>
  <c r="A10"/>
  <c r="B10"/>
  <c r="C10"/>
  <c r="W10"/>
  <c r="X10"/>
  <c r="AR10"/>
  <c r="AS10"/>
  <c r="BM10"/>
  <c r="BN10"/>
  <c r="CG10"/>
  <c r="CH10"/>
  <c r="A11"/>
  <c r="B11"/>
  <c r="C11"/>
  <c r="W11"/>
  <c r="X11"/>
  <c r="AR11"/>
  <c r="AS11"/>
  <c r="BM11"/>
  <c r="BN11"/>
  <c r="CG11"/>
  <c r="CH11"/>
  <c r="A12"/>
  <c r="B12"/>
  <c r="C12"/>
  <c r="W12"/>
  <c r="X12"/>
  <c r="AR12"/>
  <c r="AS12"/>
  <c r="BM12"/>
  <c r="BN12"/>
  <c r="CG12"/>
  <c r="CH12"/>
  <c r="A13"/>
  <c r="B13"/>
  <c r="C13"/>
  <c r="W13"/>
  <c r="X13"/>
  <c r="AR13"/>
  <c r="AS13"/>
  <c r="BM13"/>
  <c r="BN13"/>
  <c r="CG13"/>
  <c r="CH13"/>
  <c r="A14"/>
  <c r="B14"/>
  <c r="C14"/>
  <c r="W14"/>
  <c r="X14"/>
  <c r="AR14"/>
  <c r="AS14"/>
  <c r="BM14"/>
  <c r="BN14"/>
  <c r="CG14"/>
  <c r="CH14"/>
  <c r="A15"/>
  <c r="B15"/>
  <c r="C15"/>
  <c r="W15"/>
  <c r="X15"/>
  <c r="AR15"/>
  <c r="AS15"/>
  <c r="BM15"/>
  <c r="BN15"/>
  <c r="CG15"/>
  <c r="CH15"/>
  <c r="A16"/>
  <c r="B16"/>
  <c r="C16"/>
  <c r="W16"/>
  <c r="X16"/>
  <c r="AR16"/>
  <c r="AS16"/>
  <c r="BM16"/>
  <c r="BN16"/>
  <c r="CG16"/>
  <c r="CH16"/>
  <c r="A17"/>
  <c r="B17"/>
  <c r="C17"/>
  <c r="W17"/>
  <c r="X17"/>
  <c r="AR17"/>
  <c r="AS17"/>
  <c r="BM17"/>
  <c r="BN17"/>
  <c r="CG17"/>
  <c r="CH17"/>
  <c r="A18"/>
  <c r="B18"/>
  <c r="C18"/>
  <c r="W18"/>
  <c r="X18"/>
  <c r="AR18"/>
  <c r="AS18"/>
  <c r="BM18"/>
  <c r="BN18"/>
  <c r="CG18"/>
  <c r="CH18"/>
  <c r="A19"/>
  <c r="B19"/>
  <c r="C19"/>
  <c r="W19"/>
  <c r="X19"/>
  <c r="AR19"/>
  <c r="AS19"/>
  <c r="BM19"/>
  <c r="BN19"/>
  <c r="CG19"/>
  <c r="CH19"/>
  <c r="A20"/>
  <c r="B20"/>
  <c r="C20"/>
  <c r="W20"/>
  <c r="X20"/>
  <c r="AR20"/>
  <c r="AS20"/>
  <c r="BM20"/>
  <c r="BN20"/>
  <c r="CG20"/>
  <c r="CH20"/>
  <c r="A21"/>
  <c r="B21"/>
  <c r="C21"/>
  <c r="W21"/>
  <c r="X21"/>
  <c r="AR21"/>
  <c r="AS21"/>
  <c r="BM21"/>
  <c r="BN21"/>
  <c r="CG21"/>
  <c r="CH21"/>
  <c r="A22"/>
  <c r="B22"/>
  <c r="C22"/>
  <c r="W22"/>
  <c r="X22"/>
  <c r="AR22"/>
  <c r="AS22"/>
  <c r="BM22"/>
  <c r="BN22"/>
  <c r="CG22"/>
  <c r="CH22"/>
  <c r="A23"/>
  <c r="B23"/>
  <c r="C23"/>
  <c r="W23"/>
  <c r="X23"/>
  <c r="AR23"/>
  <c r="AS23"/>
  <c r="BM23"/>
  <c r="BN23"/>
  <c r="CG23"/>
  <c r="CH23"/>
  <c r="A24"/>
  <c r="B24"/>
  <c r="C24"/>
  <c r="W24"/>
  <c r="X24"/>
  <c r="AR24"/>
  <c r="AS24"/>
  <c r="BM24"/>
  <c r="BN24"/>
  <c r="CG24"/>
  <c r="CH24"/>
  <c r="A25"/>
  <c r="B25"/>
  <c r="C25"/>
  <c r="W25"/>
  <c r="X25"/>
  <c r="AR25"/>
  <c r="AS25"/>
  <c r="BM25"/>
  <c r="BN25"/>
  <c r="CG25"/>
  <c r="CH25"/>
  <c r="A26"/>
  <c r="B26"/>
  <c r="C26"/>
  <c r="W26"/>
  <c r="X26"/>
  <c r="AR26"/>
  <c r="AS26"/>
  <c r="BM26"/>
  <c r="BN26"/>
  <c r="CG26"/>
  <c r="CH26"/>
  <c r="A27"/>
  <c r="B27"/>
  <c r="C27"/>
  <c r="W27"/>
  <c r="X27"/>
  <c r="AR27"/>
  <c r="AS27"/>
  <c r="BM27"/>
  <c r="BN27"/>
  <c r="CG27"/>
  <c r="CH27"/>
  <c r="A28"/>
  <c r="B28"/>
  <c r="C28"/>
  <c r="W28"/>
  <c r="X28"/>
  <c r="AR28"/>
  <c r="AS28"/>
  <c r="BM28"/>
  <c r="BN28"/>
  <c r="CG28"/>
  <c r="CH28"/>
  <c r="A29"/>
  <c r="B29"/>
  <c r="C29"/>
  <c r="W29"/>
  <c r="X29"/>
  <c r="AR29"/>
  <c r="AS29"/>
  <c r="BM29"/>
  <c r="BN29"/>
  <c r="CG29"/>
  <c r="CH29"/>
  <c r="A30"/>
  <c r="B30"/>
  <c r="C30"/>
  <c r="W30"/>
  <c r="X30"/>
  <c r="AR30"/>
  <c r="AS30"/>
  <c r="BM30"/>
  <c r="BN30"/>
  <c r="CG30"/>
  <c r="CH30"/>
  <c r="A31"/>
  <c r="B31"/>
  <c r="C31"/>
  <c r="W31"/>
  <c r="X31"/>
  <c r="AR31"/>
  <c r="AS31"/>
  <c r="BM31"/>
  <c r="BN31"/>
  <c r="CG31"/>
  <c r="CH31"/>
  <c r="A32"/>
  <c r="B32"/>
  <c r="C32"/>
  <c r="W32"/>
  <c r="X32"/>
  <c r="AR32"/>
  <c r="AS32"/>
  <c r="BM32"/>
  <c r="BN32"/>
  <c r="CG32"/>
  <c r="CH32"/>
  <c r="A33"/>
  <c r="B33"/>
  <c r="C33"/>
  <c r="W33"/>
  <c r="X33"/>
  <c r="AR33"/>
  <c r="AS33"/>
  <c r="BM33"/>
  <c r="BN33"/>
  <c r="CG33"/>
  <c r="CH33"/>
  <c r="A34"/>
  <c r="B34"/>
  <c r="C34"/>
  <c r="W34"/>
  <c r="X34"/>
  <c r="AR34"/>
  <c r="AS34"/>
  <c r="BM34"/>
  <c r="BN34"/>
  <c r="CG34"/>
  <c r="CH34"/>
  <c r="A35"/>
  <c r="B35"/>
  <c r="C35"/>
  <c r="W35"/>
  <c r="X35"/>
  <c r="AR35"/>
  <c r="AS35"/>
  <c r="BM35"/>
  <c r="BN35"/>
  <c r="CG35"/>
  <c r="CH35"/>
  <c r="A36"/>
  <c r="B36"/>
  <c r="C36"/>
  <c r="W36"/>
  <c r="X36"/>
  <c r="AR36"/>
  <c r="AS36"/>
  <c r="BM36"/>
  <c r="BN36"/>
  <c r="CG36"/>
  <c r="CH36"/>
  <c r="A37"/>
  <c r="B37"/>
  <c r="C37"/>
  <c r="W37"/>
  <c r="X37"/>
  <c r="AR37"/>
  <c r="AS37"/>
  <c r="BM37"/>
  <c r="BN37"/>
  <c r="CG37"/>
  <c r="CH37"/>
  <c r="A38"/>
  <c r="B38"/>
  <c r="C38"/>
  <c r="W38"/>
  <c r="X38"/>
  <c r="AR38"/>
  <c r="AS38"/>
  <c r="BM38"/>
  <c r="BN38"/>
  <c r="CG38"/>
  <c r="CH38"/>
  <c r="A39"/>
  <c r="B39"/>
  <c r="C39"/>
  <c r="W39"/>
  <c r="X39"/>
  <c r="AR39"/>
  <c r="AS39"/>
  <c r="BM39"/>
  <c r="BN39"/>
  <c r="CG39"/>
  <c r="CH39"/>
  <c r="A40"/>
  <c r="B40"/>
  <c r="C40"/>
  <c r="W40"/>
  <c r="X40"/>
  <c r="AR40"/>
  <c r="AS40"/>
  <c r="BM40"/>
  <c r="BN40"/>
  <c r="CG40"/>
  <c r="CH40"/>
  <c r="A41"/>
  <c r="B41"/>
  <c r="C41"/>
  <c r="W41"/>
  <c r="X41"/>
  <c r="AR41"/>
  <c r="AS41"/>
  <c r="BM41"/>
  <c r="BN41"/>
  <c r="CG41"/>
  <c r="CH41"/>
  <c r="A42"/>
  <c r="B42"/>
  <c r="C42"/>
  <c r="W42"/>
  <c r="X42"/>
  <c r="AR42"/>
  <c r="AS42"/>
  <c r="BM42"/>
  <c r="BN42"/>
  <c r="CG42"/>
  <c r="CH42"/>
  <c r="A43"/>
  <c r="B43"/>
  <c r="C43"/>
  <c r="W43"/>
  <c r="X43"/>
  <c r="AR43"/>
  <c r="AS43"/>
  <c r="BM43"/>
  <c r="BN43"/>
  <c r="CG43"/>
  <c r="CH43"/>
  <c r="A44"/>
  <c r="B44"/>
  <c r="C44"/>
  <c r="W44"/>
  <c r="X44"/>
  <c r="AR44"/>
  <c r="AS44"/>
  <c r="BM44"/>
  <c r="BN44"/>
  <c r="CG44"/>
  <c r="CH44"/>
  <c r="A45"/>
  <c r="B45"/>
  <c r="C45"/>
  <c r="W45"/>
  <c r="X45"/>
  <c r="AR45"/>
  <c r="AS45"/>
  <c r="BM45"/>
  <c r="BN45"/>
  <c r="CG45"/>
  <c r="CH45"/>
  <c r="D48"/>
  <c r="E48"/>
  <c r="F48"/>
  <c r="G48"/>
  <c r="H48"/>
  <c r="I48"/>
  <c r="J48"/>
  <c r="K48"/>
  <c r="L48"/>
  <c r="M48"/>
  <c r="N48"/>
  <c r="O48"/>
  <c r="P48"/>
  <c r="Q48"/>
  <c r="R48"/>
  <c r="B52"/>
  <c r="Y48"/>
  <c r="Z48"/>
  <c r="AA48"/>
  <c r="AB48"/>
  <c r="AC48"/>
  <c r="AD48"/>
  <c r="AE48"/>
  <c r="AF48"/>
  <c r="AG48"/>
  <c r="AH48"/>
  <c r="AI48"/>
  <c r="AJ48"/>
  <c r="AK48"/>
  <c r="AL48"/>
  <c r="AM48"/>
  <c r="AT48"/>
  <c r="AU48"/>
  <c r="AV48"/>
  <c r="AW48"/>
  <c r="AX48"/>
  <c r="AY48"/>
  <c r="AZ48"/>
  <c r="BA48"/>
  <c r="BB48"/>
  <c r="BC48"/>
  <c r="BD48"/>
  <c r="BE48"/>
  <c r="BF48"/>
  <c r="BG48"/>
  <c r="BH48"/>
  <c r="BO48"/>
  <c r="BP48"/>
  <c r="BQ48"/>
  <c r="BR48"/>
  <c r="BS48"/>
  <c r="BT48"/>
  <c r="BU48"/>
  <c r="BV48"/>
  <c r="BW48"/>
  <c r="BX48"/>
  <c r="BY48"/>
  <c r="BZ48"/>
  <c r="CA48"/>
  <c r="CB48"/>
  <c r="CC48"/>
  <c r="C3" i="9"/>
  <c r="X3"/>
  <c r="AS3"/>
  <c r="BN3"/>
  <c r="CB3"/>
  <c r="S5"/>
  <c r="AN5"/>
  <c r="BI5"/>
  <c r="B6"/>
  <c r="C6"/>
  <c r="W6"/>
  <c r="X6"/>
  <c r="AR6"/>
  <c r="AS6"/>
  <c r="BM6"/>
  <c r="BN6"/>
  <c r="CG6"/>
  <c r="CH6"/>
  <c r="A7"/>
  <c r="B7"/>
  <c r="C7"/>
  <c r="V7"/>
  <c r="W7"/>
  <c r="X7"/>
  <c r="AQ7"/>
  <c r="AQ8" s="1"/>
  <c r="AQ9" s="1"/>
  <c r="AQ10" s="1"/>
  <c r="AQ11" s="1"/>
  <c r="AQ12" s="1"/>
  <c r="AQ13" s="1"/>
  <c r="AQ14" s="1"/>
  <c r="AQ15" s="1"/>
  <c r="AQ16" s="1"/>
  <c r="AQ17" s="1"/>
  <c r="AQ18" s="1"/>
  <c r="AQ19" s="1"/>
  <c r="AQ20" s="1"/>
  <c r="AQ21" s="1"/>
  <c r="AQ22" s="1"/>
  <c r="AQ23" s="1"/>
  <c r="AQ24" s="1"/>
  <c r="AQ25" s="1"/>
  <c r="AQ26" s="1"/>
  <c r="AQ27" s="1"/>
  <c r="AQ28" s="1"/>
  <c r="AQ29" s="1"/>
  <c r="AQ30" s="1"/>
  <c r="AQ31" s="1"/>
  <c r="AQ32" s="1"/>
  <c r="AQ33" s="1"/>
  <c r="AQ34" s="1"/>
  <c r="AQ35" s="1"/>
  <c r="AQ36" s="1"/>
  <c r="AQ37" s="1"/>
  <c r="AQ38" s="1"/>
  <c r="AQ39" s="1"/>
  <c r="AQ40" s="1"/>
  <c r="AQ41" s="1"/>
  <c r="AQ42" s="1"/>
  <c r="AQ43" s="1"/>
  <c r="AQ44" s="1"/>
  <c r="AQ45" s="1"/>
  <c r="AR7"/>
  <c r="AS7"/>
  <c r="BL7"/>
  <c r="BL8" s="1"/>
  <c r="BL9" s="1"/>
  <c r="BL10" s="1"/>
  <c r="BL11" s="1"/>
  <c r="BL12" s="1"/>
  <c r="BL13" s="1"/>
  <c r="BL14" s="1"/>
  <c r="BL15" s="1"/>
  <c r="BL16" s="1"/>
  <c r="BL17" s="1"/>
  <c r="BL18" s="1"/>
  <c r="BL19" s="1"/>
  <c r="BL20" s="1"/>
  <c r="BL21" s="1"/>
  <c r="BL22" s="1"/>
  <c r="BL23" s="1"/>
  <c r="BL24" s="1"/>
  <c r="BL25" s="1"/>
  <c r="BL26" s="1"/>
  <c r="BL27" s="1"/>
  <c r="BL28" s="1"/>
  <c r="BL29" s="1"/>
  <c r="BL30" s="1"/>
  <c r="BL31" s="1"/>
  <c r="BL32" s="1"/>
  <c r="BL33" s="1"/>
  <c r="BL34" s="1"/>
  <c r="BL35" s="1"/>
  <c r="BL36" s="1"/>
  <c r="BL37" s="1"/>
  <c r="BL38" s="1"/>
  <c r="BL39" s="1"/>
  <c r="BL40" s="1"/>
  <c r="BL41" s="1"/>
  <c r="BL42" s="1"/>
  <c r="BL43" s="1"/>
  <c r="BL44" s="1"/>
  <c r="BL45" s="1"/>
  <c r="BM7"/>
  <c r="BN7"/>
  <c r="CG7"/>
  <c r="CH7"/>
  <c r="A8"/>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B8"/>
  <c r="C8"/>
  <c r="V8"/>
  <c r="V9" s="1"/>
  <c r="V10" s="1"/>
  <c r="V11" s="1"/>
  <c r="V12" s="1"/>
  <c r="V13" s="1"/>
  <c r="V14" s="1"/>
  <c r="V15" s="1"/>
  <c r="V16" s="1"/>
  <c r="V17" s="1"/>
  <c r="V18" s="1"/>
  <c r="V19" s="1"/>
  <c r="V20" s="1"/>
  <c r="V21" s="1"/>
  <c r="V22" s="1"/>
  <c r="V23" s="1"/>
  <c r="V24" s="1"/>
  <c r="V25" s="1"/>
  <c r="V26" s="1"/>
  <c r="V27" s="1"/>
  <c r="V28" s="1"/>
  <c r="V29" s="1"/>
  <c r="V30" s="1"/>
  <c r="V31" s="1"/>
  <c r="V32" s="1"/>
  <c r="V33" s="1"/>
  <c r="V34" s="1"/>
  <c r="V35" s="1"/>
  <c r="V36" s="1"/>
  <c r="V37" s="1"/>
  <c r="V38" s="1"/>
  <c r="V39" s="1"/>
  <c r="V40" s="1"/>
  <c r="V41" s="1"/>
  <c r="V42" s="1"/>
  <c r="V43" s="1"/>
  <c r="V44" s="1"/>
  <c r="V45" s="1"/>
  <c r="W8"/>
  <c r="X8"/>
  <c r="AR8"/>
  <c r="AS8"/>
  <c r="BM8"/>
  <c r="BN8"/>
  <c r="CG8"/>
  <c r="CH8"/>
  <c r="B9"/>
  <c r="C9"/>
  <c r="W9"/>
  <c r="X9"/>
  <c r="AR9"/>
  <c r="AS9"/>
  <c r="BM9"/>
  <c r="BN9"/>
  <c r="CG9"/>
  <c r="CH9"/>
  <c r="B10"/>
  <c r="C10"/>
  <c r="W10"/>
  <c r="X10"/>
  <c r="AR10"/>
  <c r="AS10"/>
  <c r="BM10"/>
  <c r="BN10"/>
  <c r="CG10"/>
  <c r="CH10"/>
  <c r="B11"/>
  <c r="C11"/>
  <c r="W11"/>
  <c r="X11"/>
  <c r="AR11"/>
  <c r="AS11"/>
  <c r="BM11"/>
  <c r="BN11"/>
  <c r="CG11"/>
  <c r="CH11"/>
  <c r="B12"/>
  <c r="C12"/>
  <c r="W12"/>
  <c r="X12"/>
  <c r="AR12"/>
  <c r="AS12"/>
  <c r="BM12"/>
  <c r="BN12"/>
  <c r="CG12"/>
  <c r="CH12"/>
  <c r="B13"/>
  <c r="C13"/>
  <c r="W13"/>
  <c r="X13"/>
  <c r="AR13"/>
  <c r="AS13"/>
  <c r="BM13"/>
  <c r="BN13"/>
  <c r="CG13"/>
  <c r="CH13"/>
  <c r="B14"/>
  <c r="C14"/>
  <c r="W14"/>
  <c r="X14"/>
  <c r="AR14"/>
  <c r="AS14"/>
  <c r="BM14"/>
  <c r="BN14"/>
  <c r="CG14"/>
  <c r="CH14"/>
  <c r="B15"/>
  <c r="C15"/>
  <c r="W15"/>
  <c r="X15"/>
  <c r="AR15"/>
  <c r="AS15"/>
  <c r="BM15"/>
  <c r="BN15"/>
  <c r="CG15"/>
  <c r="CH15"/>
  <c r="B16"/>
  <c r="C16"/>
  <c r="W16"/>
  <c r="X16"/>
  <c r="AR16"/>
  <c r="AS16"/>
  <c r="BM16"/>
  <c r="BN16"/>
  <c r="CG16"/>
  <c r="CH16"/>
  <c r="B17"/>
  <c r="C17"/>
  <c r="W17"/>
  <c r="X17"/>
  <c r="AR17"/>
  <c r="AS17"/>
  <c r="BM17"/>
  <c r="BN17"/>
  <c r="CG17"/>
  <c r="CH17"/>
  <c r="B18"/>
  <c r="C18"/>
  <c r="W18"/>
  <c r="X18"/>
  <c r="AR18"/>
  <c r="AS18"/>
  <c r="BM18"/>
  <c r="BN18"/>
  <c r="CG18"/>
  <c r="CH18"/>
  <c r="B19"/>
  <c r="C19"/>
  <c r="W19"/>
  <c r="X19"/>
  <c r="AR19"/>
  <c r="AS19"/>
  <c r="BM19"/>
  <c r="BN19"/>
  <c r="CG19"/>
  <c r="CH19"/>
  <c r="B20"/>
  <c r="C20"/>
  <c r="W20"/>
  <c r="X20"/>
  <c r="AR20"/>
  <c r="AS20"/>
  <c r="BM20"/>
  <c r="BN20"/>
  <c r="CG20"/>
  <c r="CH20"/>
  <c r="B21"/>
  <c r="C21"/>
  <c r="W21"/>
  <c r="X21"/>
  <c r="AR21"/>
  <c r="AS21"/>
  <c r="BM21"/>
  <c r="BN21"/>
  <c r="CG21"/>
  <c r="CH21"/>
  <c r="B22"/>
  <c r="C22"/>
  <c r="W22"/>
  <c r="X22"/>
  <c r="AR22"/>
  <c r="AS22"/>
  <c r="BM22"/>
  <c r="BN22"/>
  <c r="CG22"/>
  <c r="CH22"/>
  <c r="B23"/>
  <c r="C23"/>
  <c r="W23"/>
  <c r="X23"/>
  <c r="AR23"/>
  <c r="AS23"/>
  <c r="BM23"/>
  <c r="BN23"/>
  <c r="CG23"/>
  <c r="CH23"/>
  <c r="B24"/>
  <c r="C24"/>
  <c r="W24"/>
  <c r="X24"/>
  <c r="AR24"/>
  <c r="AS24"/>
  <c r="BM24"/>
  <c r="BN24"/>
  <c r="CG24"/>
  <c r="CH24"/>
  <c r="B25"/>
  <c r="C25"/>
  <c r="W25"/>
  <c r="X25"/>
  <c r="AR25"/>
  <c r="AS25"/>
  <c r="BM25"/>
  <c r="BN25"/>
  <c r="CG25"/>
  <c r="CH25"/>
  <c r="B26"/>
  <c r="C26"/>
  <c r="W26"/>
  <c r="X26"/>
  <c r="AR26"/>
  <c r="AS26"/>
  <c r="BM26"/>
  <c r="BN26"/>
  <c r="CG26"/>
  <c r="CH26"/>
  <c r="B27"/>
  <c r="C27"/>
  <c r="W27"/>
  <c r="X27"/>
  <c r="AR27"/>
  <c r="AS27"/>
  <c r="BM27"/>
  <c r="BN27"/>
  <c r="CG27"/>
  <c r="CH27"/>
  <c r="B28"/>
  <c r="C28"/>
  <c r="W28"/>
  <c r="X28"/>
  <c r="AR28"/>
  <c r="AS28"/>
  <c r="BM28"/>
  <c r="BN28"/>
  <c r="CG28"/>
  <c r="CH28"/>
  <c r="B29"/>
  <c r="C29"/>
  <c r="W29"/>
  <c r="X29"/>
  <c r="AR29"/>
  <c r="AS29"/>
  <c r="BM29"/>
  <c r="BN29"/>
  <c r="CG29"/>
  <c r="CH29"/>
  <c r="B30"/>
  <c r="C30"/>
  <c r="W30"/>
  <c r="X30"/>
  <c r="AR30"/>
  <c r="AS30"/>
  <c r="BM30"/>
  <c r="BN30"/>
  <c r="CG30"/>
  <c r="CH30"/>
  <c r="B31"/>
  <c r="C31"/>
  <c r="W31"/>
  <c r="X31"/>
  <c r="AR31"/>
  <c r="AS31"/>
  <c r="BM31"/>
  <c r="BN31"/>
  <c r="CG31"/>
  <c r="CH31"/>
  <c r="B32"/>
  <c r="C32"/>
  <c r="W32"/>
  <c r="X32"/>
  <c r="AR32"/>
  <c r="AS32"/>
  <c r="BM32"/>
  <c r="BN32"/>
  <c r="CG32"/>
  <c r="CH32"/>
  <c r="B33"/>
  <c r="C33"/>
  <c r="W33"/>
  <c r="X33"/>
  <c r="AR33"/>
  <c r="AS33"/>
  <c r="BM33"/>
  <c r="BN33"/>
  <c r="CG33"/>
  <c r="CH33"/>
  <c r="B34"/>
  <c r="C34"/>
  <c r="W34"/>
  <c r="X34"/>
  <c r="AR34"/>
  <c r="AS34"/>
  <c r="BM34"/>
  <c r="BN34"/>
  <c r="CG34"/>
  <c r="CH34"/>
  <c r="B35"/>
  <c r="C35"/>
  <c r="W35"/>
  <c r="X35"/>
  <c r="AR35"/>
  <c r="AS35"/>
  <c r="BM35"/>
  <c r="BN35"/>
  <c r="CG35"/>
  <c r="CH35"/>
  <c r="B36"/>
  <c r="C36"/>
  <c r="W36"/>
  <c r="X36"/>
  <c r="AR36"/>
  <c r="AS36"/>
  <c r="BM36"/>
  <c r="BN36"/>
  <c r="CG36"/>
  <c r="CH36"/>
  <c r="B37"/>
  <c r="C37"/>
  <c r="W37"/>
  <c r="X37"/>
  <c r="AR37"/>
  <c r="AS37"/>
  <c r="BM37"/>
  <c r="BN37"/>
  <c r="CG37"/>
  <c r="CH37"/>
  <c r="B38"/>
  <c r="C38"/>
  <c r="W38"/>
  <c r="X38"/>
  <c r="AR38"/>
  <c r="AS38"/>
  <c r="BM38"/>
  <c r="BN38"/>
  <c r="CG38"/>
  <c r="CH38"/>
  <c r="B39"/>
  <c r="C39"/>
  <c r="W39"/>
  <c r="X39"/>
  <c r="AR39"/>
  <c r="AS39"/>
  <c r="BM39"/>
  <c r="BN39"/>
  <c r="CG39"/>
  <c r="CH39"/>
  <c r="B40"/>
  <c r="C40"/>
  <c r="W40"/>
  <c r="X40"/>
  <c r="AR40"/>
  <c r="AS40"/>
  <c r="BM40"/>
  <c r="BN40"/>
  <c r="CG40"/>
  <c r="CH40"/>
  <c r="B41"/>
  <c r="C41"/>
  <c r="W41"/>
  <c r="X41"/>
  <c r="AR41"/>
  <c r="AS41"/>
  <c r="BM41"/>
  <c r="BN41"/>
  <c r="CG41"/>
  <c r="CH41"/>
  <c r="B42"/>
  <c r="C42"/>
  <c r="W42"/>
  <c r="X42"/>
  <c r="AR42"/>
  <c r="AS42"/>
  <c r="BM42"/>
  <c r="BN42"/>
  <c r="CG42"/>
  <c r="CH42"/>
  <c r="B43"/>
  <c r="C43"/>
  <c r="W43"/>
  <c r="X43"/>
  <c r="AR43"/>
  <c r="AS43"/>
  <c r="BM43"/>
  <c r="BN43"/>
  <c r="CG43"/>
  <c r="CH43"/>
  <c r="B44"/>
  <c r="C44"/>
  <c r="W44"/>
  <c r="X44"/>
  <c r="AR44"/>
  <c r="AS44"/>
  <c r="BM44"/>
  <c r="BN44"/>
  <c r="CG44"/>
  <c r="CH44"/>
  <c r="B45"/>
  <c r="C45"/>
  <c r="W45"/>
  <c r="X45"/>
  <c r="AR45"/>
  <c r="AS45"/>
  <c r="BM45"/>
  <c r="BN45"/>
  <c r="CG45"/>
  <c r="CH45"/>
  <c r="D48"/>
  <c r="E48"/>
  <c r="F48"/>
  <c r="G48"/>
  <c r="H48"/>
  <c r="I48"/>
  <c r="J48"/>
  <c r="K48"/>
  <c r="L48"/>
  <c r="M48"/>
  <c r="N48"/>
  <c r="O48"/>
  <c r="P48"/>
  <c r="Q48"/>
  <c r="R48"/>
  <c r="B52"/>
  <c r="Y48"/>
  <c r="Z48"/>
  <c r="AA48"/>
  <c r="AB48"/>
  <c r="AC48"/>
  <c r="AD48"/>
  <c r="AE48"/>
  <c r="AF48"/>
  <c r="AG48"/>
  <c r="AH48"/>
  <c r="AI48"/>
  <c r="AJ48"/>
  <c r="AK48"/>
  <c r="AL48"/>
  <c r="AM48"/>
  <c r="AT48"/>
  <c r="AU48"/>
  <c r="AV48"/>
  <c r="AW48"/>
  <c r="AX48"/>
  <c r="AY48"/>
  <c r="AZ48"/>
  <c r="BA48"/>
  <c r="BB48"/>
  <c r="BC48"/>
  <c r="BD48"/>
  <c r="BE48"/>
  <c r="BF48"/>
  <c r="BG48"/>
  <c r="BH48"/>
  <c r="BO48"/>
  <c r="BP48"/>
  <c r="BQ48"/>
  <c r="BR48"/>
  <c r="BS48"/>
  <c r="BT48"/>
  <c r="BU48"/>
  <c r="BV48"/>
  <c r="BW48"/>
  <c r="BX48"/>
  <c r="BY48"/>
  <c r="BZ48"/>
  <c r="CA48"/>
  <c r="CC48"/>
  <c r="C3" i="5"/>
  <c r="X3"/>
  <c r="AS3"/>
  <c r="BN3"/>
  <c r="S5"/>
  <c r="AN5"/>
  <c r="BI5"/>
  <c r="CD5"/>
  <c r="W6"/>
  <c r="X6"/>
  <c r="AR6"/>
  <c r="AS6"/>
  <c r="BM6"/>
  <c r="BN6"/>
  <c r="CG6"/>
  <c r="CH6"/>
  <c r="A7"/>
  <c r="B7"/>
  <c r="C7"/>
  <c r="V7"/>
  <c r="V8" s="1"/>
  <c r="V9" s="1"/>
  <c r="V10" s="1"/>
  <c r="V11" s="1"/>
  <c r="V12" s="1"/>
  <c r="V13" s="1"/>
  <c r="V14" s="1"/>
  <c r="V15" s="1"/>
  <c r="V16" s="1"/>
  <c r="V17" s="1"/>
  <c r="V18" s="1"/>
  <c r="V19" s="1"/>
  <c r="V20" s="1"/>
  <c r="V21" s="1"/>
  <c r="V22" s="1"/>
  <c r="V23" s="1"/>
  <c r="V24" s="1"/>
  <c r="V25" s="1"/>
  <c r="V26" s="1"/>
  <c r="V27" s="1"/>
  <c r="V28" s="1"/>
  <c r="V29" s="1"/>
  <c r="V30" s="1"/>
  <c r="V31" s="1"/>
  <c r="V32" s="1"/>
  <c r="V33" s="1"/>
  <c r="V34" s="1"/>
  <c r="V35" s="1"/>
  <c r="V36" s="1"/>
  <c r="V37" s="1"/>
  <c r="V38" s="1"/>
  <c r="V39" s="1"/>
  <c r="V40" s="1"/>
  <c r="V41" s="1"/>
  <c r="V42" s="1"/>
  <c r="V43" s="1"/>
  <c r="V44" s="1"/>
  <c r="V45" s="1"/>
  <c r="W7"/>
  <c r="X7"/>
  <c r="AQ7"/>
  <c r="AR7"/>
  <c r="AS7"/>
  <c r="BL7"/>
  <c r="BM7"/>
  <c r="BN7"/>
  <c r="CG7"/>
  <c r="CH7"/>
  <c r="A8"/>
  <c r="B8"/>
  <c r="C8"/>
  <c r="W8"/>
  <c r="X8"/>
  <c r="AQ8"/>
  <c r="AQ9" s="1"/>
  <c r="AQ10" s="1"/>
  <c r="AQ11" s="1"/>
  <c r="AQ12" s="1"/>
  <c r="AQ13" s="1"/>
  <c r="AQ14" s="1"/>
  <c r="AQ15" s="1"/>
  <c r="AQ16" s="1"/>
  <c r="AQ17" s="1"/>
  <c r="AQ18" s="1"/>
  <c r="AQ19" s="1"/>
  <c r="AQ20" s="1"/>
  <c r="AQ21" s="1"/>
  <c r="AQ22" s="1"/>
  <c r="AQ23" s="1"/>
  <c r="AQ24" s="1"/>
  <c r="AQ25" s="1"/>
  <c r="AQ26" s="1"/>
  <c r="AQ27" s="1"/>
  <c r="AQ28" s="1"/>
  <c r="AQ29" s="1"/>
  <c r="AQ30" s="1"/>
  <c r="AQ31" s="1"/>
  <c r="AQ32" s="1"/>
  <c r="AQ33" s="1"/>
  <c r="AQ34" s="1"/>
  <c r="AQ35" s="1"/>
  <c r="AQ36" s="1"/>
  <c r="AQ37" s="1"/>
  <c r="AQ38" s="1"/>
  <c r="AQ39" s="1"/>
  <c r="AQ40" s="1"/>
  <c r="AQ41" s="1"/>
  <c r="AQ42" s="1"/>
  <c r="AQ43" s="1"/>
  <c r="AQ44" s="1"/>
  <c r="AQ45" s="1"/>
  <c r="AR8"/>
  <c r="AS8"/>
  <c r="BL8"/>
  <c r="BL9" s="1"/>
  <c r="BL10" s="1"/>
  <c r="BL11" s="1"/>
  <c r="BL12" s="1"/>
  <c r="BL13" s="1"/>
  <c r="BL14" s="1"/>
  <c r="BL15" s="1"/>
  <c r="BL16" s="1"/>
  <c r="BL17" s="1"/>
  <c r="BL18" s="1"/>
  <c r="BL19" s="1"/>
  <c r="BL20" s="1"/>
  <c r="BL21" s="1"/>
  <c r="BL22" s="1"/>
  <c r="BL23" s="1"/>
  <c r="BL24" s="1"/>
  <c r="BL25" s="1"/>
  <c r="BL26" s="1"/>
  <c r="BL27" s="1"/>
  <c r="BL28" s="1"/>
  <c r="BL29" s="1"/>
  <c r="BL30" s="1"/>
  <c r="BL31" s="1"/>
  <c r="BL32" s="1"/>
  <c r="BL33" s="1"/>
  <c r="BL34" s="1"/>
  <c r="BL35" s="1"/>
  <c r="BL36" s="1"/>
  <c r="BL37" s="1"/>
  <c r="BL38" s="1"/>
  <c r="BL39" s="1"/>
  <c r="BL40" s="1"/>
  <c r="BL41" s="1"/>
  <c r="BL42" s="1"/>
  <c r="BL43" s="1"/>
  <c r="BL44" s="1"/>
  <c r="BL45" s="1"/>
  <c r="BM8"/>
  <c r="BN8"/>
  <c r="CG8"/>
  <c r="CH8"/>
  <c r="A9"/>
  <c r="B9"/>
  <c r="C9"/>
  <c r="W9"/>
  <c r="X9"/>
  <c r="AR9"/>
  <c r="AS9"/>
  <c r="BM9"/>
  <c r="BN9"/>
  <c r="CG9"/>
  <c r="CH9"/>
  <c r="A10"/>
  <c r="B10"/>
  <c r="C10"/>
  <c r="W10"/>
  <c r="X10"/>
  <c r="AR10"/>
  <c r="AS10"/>
  <c r="BM10"/>
  <c r="BN10"/>
  <c r="CG10"/>
  <c r="CH10"/>
  <c r="A11"/>
  <c r="B11"/>
  <c r="C11"/>
  <c r="W11"/>
  <c r="X11"/>
  <c r="AR11"/>
  <c r="AS11"/>
  <c r="BM11"/>
  <c r="BN11"/>
  <c r="CG11"/>
  <c r="CH11"/>
  <c r="A12"/>
  <c r="B12"/>
  <c r="C12"/>
  <c r="W12"/>
  <c r="X12"/>
  <c r="AR12"/>
  <c r="AS12"/>
  <c r="BM12"/>
  <c r="BN12"/>
  <c r="CG12"/>
  <c r="CH12"/>
  <c r="A13"/>
  <c r="B13"/>
  <c r="C13"/>
  <c r="W13"/>
  <c r="X13"/>
  <c r="AR13"/>
  <c r="AS13"/>
  <c r="BM13"/>
  <c r="BN13"/>
  <c r="CG13"/>
  <c r="CH13"/>
  <c r="A14"/>
  <c r="B14"/>
  <c r="C14"/>
  <c r="W14"/>
  <c r="X14"/>
  <c r="AR14"/>
  <c r="AS14"/>
  <c r="BM14"/>
  <c r="BN14"/>
  <c r="CG14"/>
  <c r="CH14"/>
  <c r="A15"/>
  <c r="B15"/>
  <c r="C15"/>
  <c r="W15"/>
  <c r="X15"/>
  <c r="AR15"/>
  <c r="AS15"/>
  <c r="BM15"/>
  <c r="BN15"/>
  <c r="CG15"/>
  <c r="CH15"/>
  <c r="A16"/>
  <c r="B16"/>
  <c r="C16"/>
  <c r="W16"/>
  <c r="X16"/>
  <c r="AR16"/>
  <c r="AS16"/>
  <c r="BM16"/>
  <c r="BN16"/>
  <c r="CG16"/>
  <c r="CH16"/>
  <c r="A17"/>
  <c r="B17"/>
  <c r="C17"/>
  <c r="W17"/>
  <c r="X17"/>
  <c r="AR17"/>
  <c r="AS17"/>
  <c r="BM17"/>
  <c r="BN17"/>
  <c r="CG17"/>
  <c r="CH17"/>
  <c r="A18"/>
  <c r="B18"/>
  <c r="C18"/>
  <c r="W18"/>
  <c r="X18"/>
  <c r="AR18"/>
  <c r="AS18"/>
  <c r="BM18"/>
  <c r="BN18"/>
  <c r="CG18"/>
  <c r="CH18"/>
  <c r="A19"/>
  <c r="B19"/>
  <c r="C19"/>
  <c r="W19"/>
  <c r="X19"/>
  <c r="AR19"/>
  <c r="AS19"/>
  <c r="BM19"/>
  <c r="BN19"/>
  <c r="CG19"/>
  <c r="CH19"/>
  <c r="A20"/>
  <c r="B20"/>
  <c r="C20"/>
  <c r="W20"/>
  <c r="X20"/>
  <c r="AR20"/>
  <c r="AS20"/>
  <c r="BM20"/>
  <c r="BN20"/>
  <c r="CG20"/>
  <c r="CH20"/>
  <c r="A21"/>
  <c r="B21"/>
  <c r="C21"/>
  <c r="W21"/>
  <c r="X21"/>
  <c r="AR21"/>
  <c r="AS21"/>
  <c r="BM21"/>
  <c r="BN21"/>
  <c r="CG21"/>
  <c r="CH21"/>
  <c r="A22"/>
  <c r="B22"/>
  <c r="C22"/>
  <c r="W22"/>
  <c r="X22"/>
  <c r="AR22"/>
  <c r="AS22"/>
  <c r="BM22"/>
  <c r="BN22"/>
  <c r="CG22"/>
  <c r="CH22"/>
  <c r="A23"/>
  <c r="B23"/>
  <c r="C23"/>
  <c r="W23"/>
  <c r="X23"/>
  <c r="AR23"/>
  <c r="AS23"/>
  <c r="BM23"/>
  <c r="BN23"/>
  <c r="CG23"/>
  <c r="CH23"/>
  <c r="A24"/>
  <c r="B24"/>
  <c r="C24"/>
  <c r="W24"/>
  <c r="X24"/>
  <c r="AR24"/>
  <c r="AS24"/>
  <c r="BM24"/>
  <c r="BN24"/>
  <c r="CG24"/>
  <c r="CH24"/>
  <c r="A25"/>
  <c r="B25"/>
  <c r="C25"/>
  <c r="W25"/>
  <c r="X25"/>
  <c r="AR25"/>
  <c r="AS25"/>
  <c r="BM25"/>
  <c r="BN25"/>
  <c r="CG25"/>
  <c r="CH25"/>
  <c r="A26"/>
  <c r="B26"/>
  <c r="C26"/>
  <c r="W26"/>
  <c r="X26"/>
  <c r="AR26"/>
  <c r="AS26"/>
  <c r="BM26"/>
  <c r="BN26"/>
  <c r="CG26"/>
  <c r="CH26"/>
  <c r="A27"/>
  <c r="B27"/>
  <c r="C27"/>
  <c r="W27"/>
  <c r="X27"/>
  <c r="AR27"/>
  <c r="AS27"/>
  <c r="BM27"/>
  <c r="BN27"/>
  <c r="CG27"/>
  <c r="CH27"/>
  <c r="A28"/>
  <c r="B28"/>
  <c r="C28"/>
  <c r="W28"/>
  <c r="X28"/>
  <c r="AR28"/>
  <c r="AS28"/>
  <c r="BM28"/>
  <c r="BN28"/>
  <c r="CG28"/>
  <c r="CH28"/>
  <c r="A29"/>
  <c r="B29"/>
  <c r="C29"/>
  <c r="W29"/>
  <c r="X29"/>
  <c r="AR29"/>
  <c r="AS29"/>
  <c r="BM29"/>
  <c r="BN29"/>
  <c r="CG29"/>
  <c r="CH29"/>
  <c r="A30"/>
  <c r="B30"/>
  <c r="C30"/>
  <c r="W30"/>
  <c r="X30"/>
  <c r="AR30"/>
  <c r="AS30"/>
  <c r="BM30"/>
  <c r="BN30"/>
  <c r="CG30"/>
  <c r="CH30"/>
  <c r="A31"/>
  <c r="B31"/>
  <c r="C31"/>
  <c r="W31"/>
  <c r="X31"/>
  <c r="AR31"/>
  <c r="AS31"/>
  <c r="BM31"/>
  <c r="BN31"/>
  <c r="CG31"/>
  <c r="CH31"/>
  <c r="A32"/>
  <c r="B32"/>
  <c r="C32"/>
  <c r="W32"/>
  <c r="X32"/>
  <c r="AR32"/>
  <c r="AS32"/>
  <c r="BM32"/>
  <c r="BN32"/>
  <c r="CG32"/>
  <c r="CH32"/>
  <c r="A33"/>
  <c r="B33"/>
  <c r="C33"/>
  <c r="W33"/>
  <c r="X33"/>
  <c r="AR33"/>
  <c r="AS33"/>
  <c r="BM33"/>
  <c r="BN33"/>
  <c r="CG33"/>
  <c r="CH33"/>
  <c r="A34"/>
  <c r="B34"/>
  <c r="C34"/>
  <c r="W34"/>
  <c r="X34"/>
  <c r="AR34"/>
  <c r="AS34"/>
  <c r="BM34"/>
  <c r="BN34"/>
  <c r="CG34"/>
  <c r="CH34"/>
  <c r="A35"/>
  <c r="B35"/>
  <c r="C35"/>
  <c r="W35"/>
  <c r="X35"/>
  <c r="AR35"/>
  <c r="AS35"/>
  <c r="BM35"/>
  <c r="BN35"/>
  <c r="CG35"/>
  <c r="CH35"/>
  <c r="A36"/>
  <c r="B36"/>
  <c r="C36"/>
  <c r="W36"/>
  <c r="X36"/>
  <c r="AR36"/>
  <c r="AS36"/>
  <c r="BM36"/>
  <c r="BN36"/>
  <c r="CG36"/>
  <c r="CH36"/>
  <c r="A37"/>
  <c r="B37"/>
  <c r="C37"/>
  <c r="W37"/>
  <c r="X37"/>
  <c r="AR37"/>
  <c r="AS37"/>
  <c r="BM37"/>
  <c r="BN37"/>
  <c r="CG37"/>
  <c r="CH37"/>
  <c r="A38"/>
  <c r="B38"/>
  <c r="C38"/>
  <c r="W38"/>
  <c r="X38"/>
  <c r="AR38"/>
  <c r="AS38"/>
  <c r="BM38"/>
  <c r="BN38"/>
  <c r="CG38"/>
  <c r="CH38"/>
  <c r="A39"/>
  <c r="B39"/>
  <c r="C39"/>
  <c r="W39"/>
  <c r="X39"/>
  <c r="AR39"/>
  <c r="AS39"/>
  <c r="BM39"/>
  <c r="BN39"/>
  <c r="CG39"/>
  <c r="CH39"/>
  <c r="A40"/>
  <c r="B40"/>
  <c r="C40"/>
  <c r="W40"/>
  <c r="X40"/>
  <c r="AR40"/>
  <c r="AS40"/>
  <c r="BM40"/>
  <c r="BN40"/>
  <c r="CG40"/>
  <c r="CH40"/>
  <c r="A41"/>
  <c r="B41"/>
  <c r="C41"/>
  <c r="W41"/>
  <c r="X41"/>
  <c r="AR41"/>
  <c r="AS41"/>
  <c r="BM41"/>
  <c r="BN41"/>
  <c r="CG41"/>
  <c r="CH41"/>
  <c r="A42"/>
  <c r="B42"/>
  <c r="C42"/>
  <c r="W42"/>
  <c r="X42"/>
  <c r="AR42"/>
  <c r="AS42"/>
  <c r="BM42"/>
  <c r="BN42"/>
  <c r="CG42"/>
  <c r="CH42"/>
  <c r="A43"/>
  <c r="B43"/>
  <c r="C43"/>
  <c r="W43"/>
  <c r="X43"/>
  <c r="AR43"/>
  <c r="AS43"/>
  <c r="BM43"/>
  <c r="BN43"/>
  <c r="CG43"/>
  <c r="CH43"/>
  <c r="A44"/>
  <c r="B44"/>
  <c r="C44"/>
  <c r="W44"/>
  <c r="X44"/>
  <c r="AR44"/>
  <c r="AS44"/>
  <c r="BM44"/>
  <c r="BN44"/>
  <c r="CG44"/>
  <c r="CH44"/>
  <c r="A45"/>
  <c r="B45"/>
  <c r="C45"/>
  <c r="W45"/>
  <c r="X45"/>
  <c r="AR45"/>
  <c r="AS45"/>
  <c r="BM45"/>
  <c r="BN45"/>
  <c r="CG45"/>
  <c r="CH45"/>
  <c r="D48"/>
  <c r="E48"/>
  <c r="F48"/>
  <c r="G48"/>
  <c r="H48"/>
  <c r="I48"/>
  <c r="J48"/>
  <c r="K48"/>
  <c r="L48"/>
  <c r="M48"/>
  <c r="N48"/>
  <c r="O48"/>
  <c r="P48"/>
  <c r="Q48"/>
  <c r="R48"/>
  <c r="B52"/>
  <c r="Y48"/>
  <c r="Z48"/>
  <c r="AA48"/>
  <c r="AB48"/>
  <c r="AC48"/>
  <c r="AD48"/>
  <c r="AE48"/>
  <c r="AF48"/>
  <c r="AG48"/>
  <c r="AH48"/>
  <c r="AI48"/>
  <c r="AJ48"/>
  <c r="AK48"/>
  <c r="AL48"/>
  <c r="AM48"/>
  <c r="AT48"/>
  <c r="AU48"/>
  <c r="AV48"/>
  <c r="AW48"/>
  <c r="AX48"/>
  <c r="AY48"/>
  <c r="AZ48"/>
  <c r="BA48"/>
  <c r="BB48"/>
  <c r="BC48"/>
  <c r="BD48"/>
  <c r="BE48"/>
  <c r="BF48"/>
  <c r="BG48"/>
  <c r="BH48"/>
  <c r="BO48"/>
  <c r="BP48"/>
  <c r="BQ48"/>
  <c r="BR48"/>
  <c r="BS48"/>
  <c r="BT48"/>
  <c r="BU48"/>
  <c r="BV48"/>
  <c r="BW48"/>
  <c r="BX48"/>
  <c r="BY48"/>
  <c r="BZ48"/>
  <c r="CA48"/>
  <c r="CB48"/>
  <c r="CC48"/>
  <c r="C3" i="7"/>
  <c r="X3"/>
  <c r="AS3"/>
  <c r="BN3"/>
  <c r="CF3"/>
  <c r="S5"/>
  <c r="AN5"/>
  <c r="BI5"/>
  <c r="CH5"/>
  <c r="W6"/>
  <c r="X6"/>
  <c r="AR6"/>
  <c r="AS6"/>
  <c r="BM6"/>
  <c r="BN6"/>
  <c r="CK6"/>
  <c r="CL6"/>
  <c r="CR6"/>
  <c r="CQ6" s="1"/>
  <c r="A7"/>
  <c r="A8" s="1"/>
  <c r="A9" s="1"/>
  <c r="A10" s="1"/>
  <c r="A11" s="1"/>
  <c r="A12" s="1"/>
  <c r="A13" s="1"/>
  <c r="A14" s="1"/>
  <c r="A15" s="1"/>
  <c r="A16" s="1"/>
  <c r="A17" s="1"/>
  <c r="A18" s="1"/>
  <c r="A19" s="1"/>
  <c r="A20" s="1"/>
  <c r="A21" s="1"/>
  <c r="A22" s="1"/>
  <c r="A23" s="1"/>
  <c r="A24" s="1"/>
  <c r="A25" s="1"/>
  <c r="A26" s="1"/>
  <c r="A27" s="1"/>
  <c r="A28" s="1"/>
  <c r="A29" s="1"/>
  <c r="A30" s="1"/>
  <c r="A31" s="1"/>
  <c r="B7"/>
  <c r="C7"/>
  <c r="V7"/>
  <c r="V8" s="1"/>
  <c r="V9" s="1"/>
  <c r="V10" s="1"/>
  <c r="V11" s="1"/>
  <c r="V12" s="1"/>
  <c r="V13" s="1"/>
  <c r="V14" s="1"/>
  <c r="V15" s="1"/>
  <c r="V16" s="1"/>
  <c r="V17" s="1"/>
  <c r="V18" s="1"/>
  <c r="V19" s="1"/>
  <c r="V20" s="1"/>
  <c r="V21" s="1"/>
  <c r="V22" s="1"/>
  <c r="V23" s="1"/>
  <c r="V24" s="1"/>
  <c r="V25" s="1"/>
  <c r="V26" s="1"/>
  <c r="V27" s="1"/>
  <c r="V28" s="1"/>
  <c r="V29" s="1"/>
  <c r="V30" s="1"/>
  <c r="V31" s="1"/>
  <c r="W7"/>
  <c r="X7"/>
  <c r="AQ7"/>
  <c r="AQ8" s="1"/>
  <c r="AQ9" s="1"/>
  <c r="AQ10" s="1"/>
  <c r="AQ11" s="1"/>
  <c r="AQ12" s="1"/>
  <c r="AQ13" s="1"/>
  <c r="AQ14" s="1"/>
  <c r="AQ15" s="1"/>
  <c r="AQ16" s="1"/>
  <c r="AQ17" s="1"/>
  <c r="AQ18" s="1"/>
  <c r="AQ19" s="1"/>
  <c r="AQ20" s="1"/>
  <c r="AQ21" s="1"/>
  <c r="AQ22" s="1"/>
  <c r="AQ23" s="1"/>
  <c r="AQ24" s="1"/>
  <c r="AQ25" s="1"/>
  <c r="AQ26" s="1"/>
  <c r="AQ27" s="1"/>
  <c r="AQ28" s="1"/>
  <c r="AQ29" s="1"/>
  <c r="AQ30" s="1"/>
  <c r="AQ31" s="1"/>
  <c r="AR7"/>
  <c r="AS7"/>
  <c r="BL7"/>
  <c r="BL8" s="1"/>
  <c r="BL9" s="1"/>
  <c r="BL10" s="1"/>
  <c r="BL11" s="1"/>
  <c r="BL12" s="1"/>
  <c r="BL13" s="1"/>
  <c r="BL14" s="1"/>
  <c r="BL15" s="1"/>
  <c r="BL16" s="1"/>
  <c r="BL17" s="1"/>
  <c r="BL18" s="1"/>
  <c r="BL19" s="1"/>
  <c r="BL20" s="1"/>
  <c r="BL21" s="1"/>
  <c r="BL22" s="1"/>
  <c r="BL23" s="1"/>
  <c r="BL24" s="1"/>
  <c r="BL25" s="1"/>
  <c r="BL26" s="1"/>
  <c r="BL27" s="1"/>
  <c r="BL28" s="1"/>
  <c r="BL29" s="1"/>
  <c r="BL30" s="1"/>
  <c r="BL31" s="1"/>
  <c r="BM7"/>
  <c r="BN7"/>
  <c r="CK7"/>
  <c r="CL7"/>
  <c r="CR7"/>
  <c r="CQ7" s="1"/>
  <c r="B8"/>
  <c r="C8"/>
  <c r="W8"/>
  <c r="X8"/>
  <c r="AR8"/>
  <c r="AS8"/>
  <c r="BM8"/>
  <c r="BN8"/>
  <c r="CK8"/>
  <c r="CL8"/>
  <c r="CR8"/>
  <c r="CQ8" s="1"/>
  <c r="B9"/>
  <c r="C9"/>
  <c r="W9"/>
  <c r="X9"/>
  <c r="AR9"/>
  <c r="AS9"/>
  <c r="BM9"/>
  <c r="BN9"/>
  <c r="CK9"/>
  <c r="CL9"/>
  <c r="CR9"/>
  <c r="CQ9" s="1"/>
  <c r="B10"/>
  <c r="C10"/>
  <c r="W10"/>
  <c r="X10"/>
  <c r="AR10"/>
  <c r="AS10"/>
  <c r="BM10"/>
  <c r="BN10"/>
  <c r="CK10"/>
  <c r="CL10"/>
  <c r="CR10"/>
  <c r="CQ10" s="1"/>
  <c r="B11"/>
  <c r="C11"/>
  <c r="W11"/>
  <c r="X11"/>
  <c r="AR11"/>
  <c r="AS11"/>
  <c r="BM11"/>
  <c r="BN11"/>
  <c r="CK11"/>
  <c r="CL11"/>
  <c r="CR11"/>
  <c r="CQ11" s="1"/>
  <c r="B12"/>
  <c r="C12"/>
  <c r="W12"/>
  <c r="X12"/>
  <c r="AR12"/>
  <c r="AS12"/>
  <c r="BM12"/>
  <c r="BN12"/>
  <c r="CK12"/>
  <c r="CL12"/>
  <c r="CR12"/>
  <c r="CQ12" s="1"/>
  <c r="B13"/>
  <c r="C13"/>
  <c r="W13"/>
  <c r="X13"/>
  <c r="AR13"/>
  <c r="AS13"/>
  <c r="BM13"/>
  <c r="BN13"/>
  <c r="CK13"/>
  <c r="CL13"/>
  <c r="CR13"/>
  <c r="CQ13" s="1"/>
  <c r="B14"/>
  <c r="C14"/>
  <c r="W14"/>
  <c r="X14"/>
  <c r="AR14"/>
  <c r="AS14"/>
  <c r="BM14"/>
  <c r="BN14"/>
  <c r="CK14"/>
  <c r="CL14"/>
  <c r="CR14"/>
  <c r="CQ14" s="1"/>
  <c r="B15"/>
  <c r="C15"/>
  <c r="W15"/>
  <c r="X15"/>
  <c r="AR15"/>
  <c r="AS15"/>
  <c r="BM15"/>
  <c r="BN15"/>
  <c r="CK15"/>
  <c r="CL15"/>
  <c r="CR15"/>
  <c r="CQ15" s="1"/>
  <c r="B16"/>
  <c r="C16"/>
  <c r="W16"/>
  <c r="X16"/>
  <c r="AR16"/>
  <c r="AS16"/>
  <c r="BM16"/>
  <c r="BN16"/>
  <c r="CK16"/>
  <c r="CL16"/>
  <c r="CR16"/>
  <c r="CQ16" s="1"/>
  <c r="B17"/>
  <c r="C17"/>
  <c r="W17"/>
  <c r="X17"/>
  <c r="AR17"/>
  <c r="AS17"/>
  <c r="BM17"/>
  <c r="BN17"/>
  <c r="CK17"/>
  <c r="CL17"/>
  <c r="CR17"/>
  <c r="CQ17" s="1"/>
  <c r="B18"/>
  <c r="C18"/>
  <c r="W18"/>
  <c r="X18"/>
  <c r="AR18"/>
  <c r="AS18"/>
  <c r="BM18"/>
  <c r="BN18"/>
  <c r="CK18"/>
  <c r="CL18"/>
  <c r="CR18"/>
  <c r="CQ18" s="1"/>
  <c r="B19"/>
  <c r="C19"/>
  <c r="W19"/>
  <c r="X19"/>
  <c r="AR19"/>
  <c r="AS19"/>
  <c r="BM19"/>
  <c r="BN19"/>
  <c r="CK19"/>
  <c r="CL19"/>
  <c r="CR19"/>
  <c r="CQ19" s="1"/>
  <c r="B20"/>
  <c r="C20"/>
  <c r="W20"/>
  <c r="X20"/>
  <c r="AR20"/>
  <c r="AS20"/>
  <c r="BM20"/>
  <c r="BN20"/>
  <c r="CK20"/>
  <c r="CL20"/>
  <c r="CR20"/>
  <c r="CQ20" s="1"/>
  <c r="B21"/>
  <c r="C21"/>
  <c r="W21"/>
  <c r="X21"/>
  <c r="AR21"/>
  <c r="AS21"/>
  <c r="BM21"/>
  <c r="BN21"/>
  <c r="CK21"/>
  <c r="CL21"/>
  <c r="CR21"/>
  <c r="CQ21" s="1"/>
  <c r="B22"/>
  <c r="C22"/>
  <c r="W22"/>
  <c r="X22"/>
  <c r="AR22"/>
  <c r="AS22"/>
  <c r="BM22"/>
  <c r="BN22"/>
  <c r="CK22"/>
  <c r="CL22"/>
  <c r="CR22"/>
  <c r="CQ22" s="1"/>
  <c r="B23"/>
  <c r="C23"/>
  <c r="W23"/>
  <c r="X23"/>
  <c r="AR23"/>
  <c r="AS23"/>
  <c r="BM23"/>
  <c r="BN23"/>
  <c r="CK23"/>
  <c r="CL23"/>
  <c r="CR23"/>
  <c r="CQ23" s="1"/>
  <c r="B24"/>
  <c r="C24"/>
  <c r="W24"/>
  <c r="X24"/>
  <c r="AR24"/>
  <c r="AS24"/>
  <c r="BM24"/>
  <c r="BN24"/>
  <c r="CK24"/>
  <c r="CL24"/>
  <c r="CR24"/>
  <c r="CQ24" s="1"/>
  <c r="B25"/>
  <c r="C25"/>
  <c r="W25"/>
  <c r="X25"/>
  <c r="AR25"/>
  <c r="AS25"/>
  <c r="BM25"/>
  <c r="BN25"/>
  <c r="CK25"/>
  <c r="CL25"/>
  <c r="CR25"/>
  <c r="CQ25" s="1"/>
  <c r="B26"/>
  <c r="C26"/>
  <c r="W26"/>
  <c r="X26"/>
  <c r="AR26"/>
  <c r="AS26"/>
  <c r="BM26"/>
  <c r="BN26"/>
  <c r="CK26"/>
  <c r="CL26"/>
  <c r="CR26"/>
  <c r="CQ26" s="1"/>
  <c r="B27"/>
  <c r="C27"/>
  <c r="W27"/>
  <c r="X27"/>
  <c r="AR27"/>
  <c r="AS27"/>
  <c r="BM27"/>
  <c r="BN27"/>
  <c r="CK27"/>
  <c r="CL27"/>
  <c r="CR27"/>
  <c r="CQ27" s="1"/>
  <c r="B28"/>
  <c r="C28"/>
  <c r="W28"/>
  <c r="X28"/>
  <c r="AR28"/>
  <c r="AS28"/>
  <c r="BM28"/>
  <c r="BN28"/>
  <c r="CK28"/>
  <c r="CL28"/>
  <c r="CR28"/>
  <c r="CQ28" s="1"/>
  <c r="B29"/>
  <c r="C29"/>
  <c r="W29"/>
  <c r="X29"/>
  <c r="AR29"/>
  <c r="AS29"/>
  <c r="BM29"/>
  <c r="BN29"/>
  <c r="CK29"/>
  <c r="CL29"/>
  <c r="CR29"/>
  <c r="CQ29" s="1"/>
  <c r="B30"/>
  <c r="C30"/>
  <c r="W30"/>
  <c r="X30"/>
  <c r="AR30"/>
  <c r="AS30"/>
  <c r="BM30"/>
  <c r="BN30"/>
  <c r="CK30"/>
  <c r="CL30"/>
  <c r="CR30"/>
  <c r="CQ30" s="1"/>
  <c r="B31"/>
  <c r="C31"/>
  <c r="W31"/>
  <c r="X31"/>
  <c r="AR31"/>
  <c r="AS31"/>
  <c r="BM31"/>
  <c r="BN31"/>
  <c r="CK31"/>
  <c r="CL31"/>
  <c r="CR32"/>
  <c r="CQ32" s="1"/>
  <c r="B33"/>
  <c r="C33"/>
  <c r="W33"/>
  <c r="X33"/>
  <c r="AR33"/>
  <c r="AS33"/>
  <c r="BM33"/>
  <c r="BN33"/>
  <c r="CK33"/>
  <c r="CL33"/>
  <c r="CR33"/>
  <c r="CQ33" s="1"/>
  <c r="B34"/>
  <c r="C34"/>
  <c r="W34"/>
  <c r="X34"/>
  <c r="AR34"/>
  <c r="AS34"/>
  <c r="BM34"/>
  <c r="BN34"/>
  <c r="CK34"/>
  <c r="CL34"/>
  <c r="CR34"/>
  <c r="CQ34" s="1"/>
  <c r="B35"/>
  <c r="C35"/>
  <c r="W35"/>
  <c r="X35"/>
  <c r="AR35"/>
  <c r="AS35"/>
  <c r="BM35"/>
  <c r="BN35"/>
  <c r="CK35"/>
  <c r="CL35"/>
  <c r="CR35"/>
  <c r="CQ35" s="1"/>
  <c r="B36"/>
  <c r="C36"/>
  <c r="W36"/>
  <c r="X36"/>
  <c r="AR36"/>
  <c r="AS36"/>
  <c r="BM36"/>
  <c r="BN36"/>
  <c r="CK36"/>
  <c r="CL36"/>
  <c r="CR36"/>
  <c r="CQ36" s="1"/>
  <c r="B37"/>
  <c r="C37"/>
  <c r="W37"/>
  <c r="X37"/>
  <c r="AR37"/>
  <c r="AS37"/>
  <c r="BM37"/>
  <c r="BN37"/>
  <c r="CK37"/>
  <c r="CL37"/>
  <c r="CR37"/>
  <c r="CQ37" s="1"/>
  <c r="B38"/>
  <c r="C38"/>
  <c r="W38"/>
  <c r="X38"/>
  <c r="AR38"/>
  <c r="AS38"/>
  <c r="BM38"/>
  <c r="BN38"/>
  <c r="CK38"/>
  <c r="CL38"/>
  <c r="CR38"/>
  <c r="CQ38" s="1"/>
  <c r="B39"/>
  <c r="C39"/>
  <c r="W39"/>
  <c r="X39"/>
  <c r="AR39"/>
  <c r="AS39"/>
  <c r="BM39"/>
  <c r="BN39"/>
  <c r="CK39"/>
  <c r="CL39"/>
  <c r="CR39"/>
  <c r="CQ39" s="1"/>
  <c r="B40"/>
  <c r="C40"/>
  <c r="W40"/>
  <c r="X40"/>
  <c r="AR40"/>
  <c r="AS40"/>
  <c r="BM40"/>
  <c r="BN40"/>
  <c r="CK40"/>
  <c r="CL40"/>
  <c r="CR40"/>
  <c r="CQ40" s="1"/>
  <c r="B41"/>
  <c r="C41"/>
  <c r="W41"/>
  <c r="X41"/>
  <c r="AR41"/>
  <c r="AS41"/>
  <c r="BM41"/>
  <c r="BN41"/>
  <c r="CK41"/>
  <c r="CL41"/>
  <c r="CR41"/>
  <c r="CQ41" s="1"/>
  <c r="B42"/>
  <c r="C42"/>
  <c r="W42"/>
  <c r="X42"/>
  <c r="AR42"/>
  <c r="AS42"/>
  <c r="BM42"/>
  <c r="BN42"/>
  <c r="CK42"/>
  <c r="CL42"/>
  <c r="CR42"/>
  <c r="CQ42" s="1"/>
  <c r="B43"/>
  <c r="C43"/>
  <c r="W43"/>
  <c r="X43"/>
  <c r="AR43"/>
  <c r="AS43"/>
  <c r="BM43"/>
  <c r="BN43"/>
  <c r="CK43"/>
  <c r="CL43"/>
  <c r="CR43"/>
  <c r="CQ43" s="1"/>
  <c r="B44"/>
  <c r="C44"/>
  <c r="W44"/>
  <c r="X44"/>
  <c r="AR44"/>
  <c r="AS44"/>
  <c r="BM44"/>
  <c r="BN44"/>
  <c r="CK44"/>
  <c r="CL44"/>
  <c r="CR44"/>
  <c r="CQ44" s="1"/>
  <c r="B45"/>
  <c r="C45"/>
  <c r="W45"/>
  <c r="X45"/>
  <c r="AR45"/>
  <c r="AS45"/>
  <c r="BM45"/>
  <c r="BN45"/>
  <c r="CK45"/>
  <c r="CL45"/>
  <c r="CR45"/>
  <c r="CQ45" s="1"/>
  <c r="D48"/>
  <c r="E48"/>
  <c r="F48"/>
  <c r="G48"/>
  <c r="H48"/>
  <c r="I48"/>
  <c r="J48"/>
  <c r="K48"/>
  <c r="L48"/>
  <c r="M48"/>
  <c r="N48"/>
  <c r="O48"/>
  <c r="P48"/>
  <c r="Q48"/>
  <c r="R48"/>
  <c r="B52"/>
  <c r="Y48"/>
  <c r="Z48"/>
  <c r="AA48"/>
  <c r="AB48"/>
  <c r="AC48"/>
  <c r="AD48"/>
  <c r="AE48"/>
  <c r="AF48"/>
  <c r="AG48"/>
  <c r="AH48"/>
  <c r="AI48"/>
  <c r="AJ48"/>
  <c r="AK48"/>
  <c r="AL48"/>
  <c r="AM48"/>
  <c r="AT48"/>
  <c r="AU48"/>
  <c r="AV48"/>
  <c r="AW48"/>
  <c r="AX48"/>
  <c r="AY48"/>
  <c r="AZ48"/>
  <c r="BA48"/>
  <c r="BB48"/>
  <c r="BC48"/>
  <c r="BD48"/>
  <c r="BE48"/>
  <c r="BF48"/>
  <c r="BG48"/>
  <c r="BH48"/>
  <c r="BO48"/>
  <c r="BP48"/>
  <c r="BQ48"/>
  <c r="BR48"/>
  <c r="BS48"/>
  <c r="BT48"/>
  <c r="BU48"/>
  <c r="BV48"/>
  <c r="BW48"/>
  <c r="BX48"/>
  <c r="BY48"/>
  <c r="BZ48"/>
  <c r="CA48"/>
  <c r="CB48"/>
  <c r="CC48"/>
  <c r="CD48"/>
  <c r="CE48"/>
  <c r="CF48"/>
  <c r="CG48"/>
  <c r="C3" i="8"/>
  <c r="X3"/>
  <c r="AS3"/>
  <c r="BN3"/>
  <c r="CB3"/>
  <c r="S5"/>
  <c r="AN5"/>
  <c r="BI5"/>
  <c r="CD5"/>
  <c r="B6"/>
  <c r="C6"/>
  <c r="W6"/>
  <c r="X6"/>
  <c r="AR6"/>
  <c r="AS6"/>
  <c r="BM6"/>
  <c r="BN6"/>
  <c r="CN6"/>
  <c r="CM6" s="1"/>
  <c r="CE6" s="1"/>
  <c r="CG6"/>
  <c r="CH6"/>
  <c r="A7"/>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B7"/>
  <c r="C7"/>
  <c r="V7"/>
  <c r="V8" s="1"/>
  <c r="V9" s="1"/>
  <c r="V10" s="1"/>
  <c r="V11" s="1"/>
  <c r="V12" s="1"/>
  <c r="V13" s="1"/>
  <c r="V14" s="1"/>
  <c r="V15" s="1"/>
  <c r="V16" s="1"/>
  <c r="V17" s="1"/>
  <c r="V18" s="1"/>
  <c r="V19" s="1"/>
  <c r="V20" s="1"/>
  <c r="V21" s="1"/>
  <c r="V22" s="1"/>
  <c r="V23" s="1"/>
  <c r="V24" s="1"/>
  <c r="V25" s="1"/>
  <c r="V26" s="1"/>
  <c r="V27" s="1"/>
  <c r="V28" s="1"/>
  <c r="V29" s="1"/>
  <c r="V30" s="1"/>
  <c r="V31" s="1"/>
  <c r="V32" s="1"/>
  <c r="V33" s="1"/>
  <c r="V34" s="1"/>
  <c r="V35" s="1"/>
  <c r="V36" s="1"/>
  <c r="V37" s="1"/>
  <c r="V38" s="1"/>
  <c r="V39" s="1"/>
  <c r="V40" s="1"/>
  <c r="V41" s="1"/>
  <c r="V42" s="1"/>
  <c r="V43" s="1"/>
  <c r="V44" s="1"/>
  <c r="V45" s="1"/>
  <c r="W7"/>
  <c r="X7"/>
  <c r="AQ7"/>
  <c r="AQ8" s="1"/>
  <c r="AQ9" s="1"/>
  <c r="AQ10" s="1"/>
  <c r="AQ11" s="1"/>
  <c r="AQ12" s="1"/>
  <c r="AQ13" s="1"/>
  <c r="AQ14" s="1"/>
  <c r="AQ15" s="1"/>
  <c r="AQ16" s="1"/>
  <c r="AQ17" s="1"/>
  <c r="AQ18" s="1"/>
  <c r="AQ19" s="1"/>
  <c r="AQ20" s="1"/>
  <c r="AQ21" s="1"/>
  <c r="AQ22" s="1"/>
  <c r="AQ23" s="1"/>
  <c r="AQ24" s="1"/>
  <c r="AQ25" s="1"/>
  <c r="AQ26" s="1"/>
  <c r="AQ27" s="1"/>
  <c r="AQ28" s="1"/>
  <c r="AQ29" s="1"/>
  <c r="AQ30" s="1"/>
  <c r="AQ31" s="1"/>
  <c r="AQ32" s="1"/>
  <c r="AQ33" s="1"/>
  <c r="AQ34" s="1"/>
  <c r="AQ35" s="1"/>
  <c r="AQ36" s="1"/>
  <c r="AQ37" s="1"/>
  <c r="AQ38" s="1"/>
  <c r="AQ39" s="1"/>
  <c r="AQ40" s="1"/>
  <c r="AQ41" s="1"/>
  <c r="AQ42" s="1"/>
  <c r="AQ43" s="1"/>
  <c r="AQ44" s="1"/>
  <c r="AQ45" s="1"/>
  <c r="AR7"/>
  <c r="AS7"/>
  <c r="BL7"/>
  <c r="BL8" s="1"/>
  <c r="BL9" s="1"/>
  <c r="BL10" s="1"/>
  <c r="BL11" s="1"/>
  <c r="BL12" s="1"/>
  <c r="BL13" s="1"/>
  <c r="BL14" s="1"/>
  <c r="BL15" s="1"/>
  <c r="BL16" s="1"/>
  <c r="BL17" s="1"/>
  <c r="BL18" s="1"/>
  <c r="BL19" s="1"/>
  <c r="BL20" s="1"/>
  <c r="BL21" s="1"/>
  <c r="BL22" s="1"/>
  <c r="BL23" s="1"/>
  <c r="BL24" s="1"/>
  <c r="BL25" s="1"/>
  <c r="BL26" s="1"/>
  <c r="BL27" s="1"/>
  <c r="BL28" s="1"/>
  <c r="BL29" s="1"/>
  <c r="BL30" s="1"/>
  <c r="BL31" s="1"/>
  <c r="BL32" s="1"/>
  <c r="BL33" s="1"/>
  <c r="BL34" s="1"/>
  <c r="BL35" s="1"/>
  <c r="BL36" s="1"/>
  <c r="BL37" s="1"/>
  <c r="BL38" s="1"/>
  <c r="BL39" s="1"/>
  <c r="BL40" s="1"/>
  <c r="BL41" s="1"/>
  <c r="BL42" s="1"/>
  <c r="BL43" s="1"/>
  <c r="BL44" s="1"/>
  <c r="BL45" s="1"/>
  <c r="BM7"/>
  <c r="BN7"/>
  <c r="CN7"/>
  <c r="CM7" s="1"/>
  <c r="CE7" s="1"/>
  <c r="CD7" s="1"/>
  <c r="CG7"/>
  <c r="CH7"/>
  <c r="B8"/>
  <c r="C8"/>
  <c r="W8"/>
  <c r="X8"/>
  <c r="AR8"/>
  <c r="AS8"/>
  <c r="BM8"/>
  <c r="BN8"/>
  <c r="CN8"/>
  <c r="CM8" s="1"/>
  <c r="CE8" s="1"/>
  <c r="CD8" s="1"/>
  <c r="CG8"/>
  <c r="CH8"/>
  <c r="B9"/>
  <c r="C9"/>
  <c r="W9"/>
  <c r="X9"/>
  <c r="AR9"/>
  <c r="AS9"/>
  <c r="BM9"/>
  <c r="BN9"/>
  <c r="CN9"/>
  <c r="CM9" s="1"/>
  <c r="CE9" s="1"/>
  <c r="CD9" s="1"/>
  <c r="CG9"/>
  <c r="CH9"/>
  <c r="B10"/>
  <c r="C10"/>
  <c r="W10"/>
  <c r="X10"/>
  <c r="AR10"/>
  <c r="AS10"/>
  <c r="BM10"/>
  <c r="BN10"/>
  <c r="CN10"/>
  <c r="CM10" s="1"/>
  <c r="CE10" s="1"/>
  <c r="CD10" s="1"/>
  <c r="CG10"/>
  <c r="CH10"/>
  <c r="B11"/>
  <c r="C11"/>
  <c r="W11"/>
  <c r="X11"/>
  <c r="AR11"/>
  <c r="AS11"/>
  <c r="BM11"/>
  <c r="BN11"/>
  <c r="CN11"/>
  <c r="CM11" s="1"/>
  <c r="CE11" s="1"/>
  <c r="CD11" s="1"/>
  <c r="CG11"/>
  <c r="CH11"/>
  <c r="B12"/>
  <c r="C12"/>
  <c r="W12"/>
  <c r="X12"/>
  <c r="AR12"/>
  <c r="AS12"/>
  <c r="BM12"/>
  <c r="BN12"/>
  <c r="CN12"/>
  <c r="CM12" s="1"/>
  <c r="CE12" s="1"/>
  <c r="CD12" s="1"/>
  <c r="CG12"/>
  <c r="CH12"/>
  <c r="B13"/>
  <c r="C13"/>
  <c r="W13"/>
  <c r="X13"/>
  <c r="AR13"/>
  <c r="AS13"/>
  <c r="BM13"/>
  <c r="BN13"/>
  <c r="CN13"/>
  <c r="CM13" s="1"/>
  <c r="CE13" s="1"/>
  <c r="CD13" s="1"/>
  <c r="CG13"/>
  <c r="CH13"/>
  <c r="B14"/>
  <c r="C14"/>
  <c r="W14"/>
  <c r="X14"/>
  <c r="AR14"/>
  <c r="AS14"/>
  <c r="BM14"/>
  <c r="BN14"/>
  <c r="CN14"/>
  <c r="CM14" s="1"/>
  <c r="CE14" s="1"/>
  <c r="CD14" s="1"/>
  <c r="CG14"/>
  <c r="CH14"/>
  <c r="B15"/>
  <c r="C15"/>
  <c r="W15"/>
  <c r="X15"/>
  <c r="AR15"/>
  <c r="AS15"/>
  <c r="BM15"/>
  <c r="BN15"/>
  <c r="CN15"/>
  <c r="CM15" s="1"/>
  <c r="CE15" s="1"/>
  <c r="CD15" s="1"/>
  <c r="CG15"/>
  <c r="CH15"/>
  <c r="B16"/>
  <c r="C16"/>
  <c r="W16"/>
  <c r="X16"/>
  <c r="AR16"/>
  <c r="AS16"/>
  <c r="BM16"/>
  <c r="BN16"/>
  <c r="CN16"/>
  <c r="CM16" s="1"/>
  <c r="CE16" s="1"/>
  <c r="CD16" s="1"/>
  <c r="CG16"/>
  <c r="CH16"/>
  <c r="B17"/>
  <c r="C17"/>
  <c r="W17"/>
  <c r="X17"/>
  <c r="AR17"/>
  <c r="AS17"/>
  <c r="BM17"/>
  <c r="BN17"/>
  <c r="CN17"/>
  <c r="CM17" s="1"/>
  <c r="CE17" s="1"/>
  <c r="CD17" s="1"/>
  <c r="CG17"/>
  <c r="CH17"/>
  <c r="B18"/>
  <c r="C18"/>
  <c r="W18"/>
  <c r="X18"/>
  <c r="AR18"/>
  <c r="AS18"/>
  <c r="BM18"/>
  <c r="BN18"/>
  <c r="CN18"/>
  <c r="CM18" s="1"/>
  <c r="CE18" s="1"/>
  <c r="CD18" s="1"/>
  <c r="CG18"/>
  <c r="CH18"/>
  <c r="B19"/>
  <c r="C19"/>
  <c r="W19"/>
  <c r="X19"/>
  <c r="AR19"/>
  <c r="AS19"/>
  <c r="BM19"/>
  <c r="BN19"/>
  <c r="CN19"/>
  <c r="CM19" s="1"/>
  <c r="CE19" s="1"/>
  <c r="CD19" s="1"/>
  <c r="CG19"/>
  <c r="CH19"/>
  <c r="B20"/>
  <c r="C20"/>
  <c r="W20"/>
  <c r="X20"/>
  <c r="AR20"/>
  <c r="AS20"/>
  <c r="BM20"/>
  <c r="BN20"/>
  <c r="CN20"/>
  <c r="CM20" s="1"/>
  <c r="CE20" s="1"/>
  <c r="CD20" s="1"/>
  <c r="CG20"/>
  <c r="CH20"/>
  <c r="B21"/>
  <c r="C21"/>
  <c r="W21"/>
  <c r="X21"/>
  <c r="AR21"/>
  <c r="AS21"/>
  <c r="BM21"/>
  <c r="BN21"/>
  <c r="CN21"/>
  <c r="CM21" s="1"/>
  <c r="CE21" s="1"/>
  <c r="CD21" s="1"/>
  <c r="CG21"/>
  <c r="CH21"/>
  <c r="B22"/>
  <c r="C22"/>
  <c r="W22"/>
  <c r="X22"/>
  <c r="AR22"/>
  <c r="AS22"/>
  <c r="BM22"/>
  <c r="BN22"/>
  <c r="CN22"/>
  <c r="CM22" s="1"/>
  <c r="CE22" s="1"/>
  <c r="CD22" s="1"/>
  <c r="CG22"/>
  <c r="CH22"/>
  <c r="B23"/>
  <c r="C23"/>
  <c r="W23"/>
  <c r="X23"/>
  <c r="AR23"/>
  <c r="AS23"/>
  <c r="BM23"/>
  <c r="BN23"/>
  <c r="CN23"/>
  <c r="CM23" s="1"/>
  <c r="CE23" s="1"/>
  <c r="CD23" s="1"/>
  <c r="CG23"/>
  <c r="CH23"/>
  <c r="B24"/>
  <c r="C24"/>
  <c r="W24"/>
  <c r="X24"/>
  <c r="AR24"/>
  <c r="AS24"/>
  <c r="BM24"/>
  <c r="BN24"/>
  <c r="CN24"/>
  <c r="CM24" s="1"/>
  <c r="CE24" s="1"/>
  <c r="CD24" s="1"/>
  <c r="CG24"/>
  <c r="CH24"/>
  <c r="B25"/>
  <c r="C25"/>
  <c r="W25"/>
  <c r="X25"/>
  <c r="AR25"/>
  <c r="AS25"/>
  <c r="BM25"/>
  <c r="BN25"/>
  <c r="CN25"/>
  <c r="CM25" s="1"/>
  <c r="CE25" s="1"/>
  <c r="CD25" s="1"/>
  <c r="CG25"/>
  <c r="CH25"/>
  <c r="B26"/>
  <c r="C26"/>
  <c r="W26"/>
  <c r="X26"/>
  <c r="AR26"/>
  <c r="AS26"/>
  <c r="BM26"/>
  <c r="BN26"/>
  <c r="CN26"/>
  <c r="CM26" s="1"/>
  <c r="CE26" s="1"/>
  <c r="CD26" s="1"/>
  <c r="CG26"/>
  <c r="CH26"/>
  <c r="B27"/>
  <c r="C27"/>
  <c r="W27"/>
  <c r="X27"/>
  <c r="AR27"/>
  <c r="AS27"/>
  <c r="BM27"/>
  <c r="BN27"/>
  <c r="CN27"/>
  <c r="CM27" s="1"/>
  <c r="CE27" s="1"/>
  <c r="CD27" s="1"/>
  <c r="CG27"/>
  <c r="CH27"/>
  <c r="B28"/>
  <c r="C28"/>
  <c r="W28"/>
  <c r="X28"/>
  <c r="AR28"/>
  <c r="AS28"/>
  <c r="BM28"/>
  <c r="BN28"/>
  <c r="CN28"/>
  <c r="CM28" s="1"/>
  <c r="CE28" s="1"/>
  <c r="CD28" s="1"/>
  <c r="CG28"/>
  <c r="CH28"/>
  <c r="B29"/>
  <c r="C29"/>
  <c r="W29"/>
  <c r="X29"/>
  <c r="AR29"/>
  <c r="AS29"/>
  <c r="BM29"/>
  <c r="BN29"/>
  <c r="CN29"/>
  <c r="CM29" s="1"/>
  <c r="CE29" s="1"/>
  <c r="CD29" s="1"/>
  <c r="CG29"/>
  <c r="CH29"/>
  <c r="B30"/>
  <c r="C30"/>
  <c r="W30"/>
  <c r="X30"/>
  <c r="AR30"/>
  <c r="AS30"/>
  <c r="BM30"/>
  <c r="BN30"/>
  <c r="CN30"/>
  <c r="CM30" s="1"/>
  <c r="CE30" s="1"/>
  <c r="CD30" s="1"/>
  <c r="CG30"/>
  <c r="CH30"/>
  <c r="B31"/>
  <c r="C31"/>
  <c r="W31"/>
  <c r="X31"/>
  <c r="AR31"/>
  <c r="AS31"/>
  <c r="BM31"/>
  <c r="BN31"/>
  <c r="CN31"/>
  <c r="CM31" s="1"/>
  <c r="CE31" s="1"/>
  <c r="CD31" s="1"/>
  <c r="CG31"/>
  <c r="CH31"/>
  <c r="B32"/>
  <c r="C32"/>
  <c r="W32"/>
  <c r="X32"/>
  <c r="AR32"/>
  <c r="AS32"/>
  <c r="BM32"/>
  <c r="BN32"/>
  <c r="CN32"/>
  <c r="CM32" s="1"/>
  <c r="CE32" s="1"/>
  <c r="CD32" s="1"/>
  <c r="CG32"/>
  <c r="CH32"/>
  <c r="B33"/>
  <c r="C33"/>
  <c r="W33"/>
  <c r="X33"/>
  <c r="AR33"/>
  <c r="AS33"/>
  <c r="BM33"/>
  <c r="BN33"/>
  <c r="CN33"/>
  <c r="CM33" s="1"/>
  <c r="CE33" s="1"/>
  <c r="CD33" s="1"/>
  <c r="CG33"/>
  <c r="CH33"/>
  <c r="B34"/>
  <c r="C34"/>
  <c r="W34"/>
  <c r="X34"/>
  <c r="AR34"/>
  <c r="AS34"/>
  <c r="BM34"/>
  <c r="BN34"/>
  <c r="CN34"/>
  <c r="CM34" s="1"/>
  <c r="CE34" s="1"/>
  <c r="CD34" s="1"/>
  <c r="CG34"/>
  <c r="CH34"/>
  <c r="B35"/>
  <c r="C35"/>
  <c r="W35"/>
  <c r="X35"/>
  <c r="AR35"/>
  <c r="AS35"/>
  <c r="BM35"/>
  <c r="BN35"/>
  <c r="CN35"/>
  <c r="CM35" s="1"/>
  <c r="CE35" s="1"/>
  <c r="CD35" s="1"/>
  <c r="CG35"/>
  <c r="CH35"/>
  <c r="B36"/>
  <c r="C36"/>
  <c r="W36"/>
  <c r="X36"/>
  <c r="AR36"/>
  <c r="AS36"/>
  <c r="BM36"/>
  <c r="BN36"/>
  <c r="CN36"/>
  <c r="CM36" s="1"/>
  <c r="CE36" s="1"/>
  <c r="CD36" s="1"/>
  <c r="CG36"/>
  <c r="CH36"/>
  <c r="B37"/>
  <c r="C37"/>
  <c r="W37"/>
  <c r="X37"/>
  <c r="AR37"/>
  <c r="AS37"/>
  <c r="BM37"/>
  <c r="BN37"/>
  <c r="CN37"/>
  <c r="CM37" s="1"/>
  <c r="CE37" s="1"/>
  <c r="CD37" s="1"/>
  <c r="CG37"/>
  <c r="CH37"/>
  <c r="B38"/>
  <c r="C38"/>
  <c r="W38"/>
  <c r="X38"/>
  <c r="AR38"/>
  <c r="AS38"/>
  <c r="BM38"/>
  <c r="BN38"/>
  <c r="CN38"/>
  <c r="CM38" s="1"/>
  <c r="CE38" s="1"/>
  <c r="CD38" s="1"/>
  <c r="CG38"/>
  <c r="CH38"/>
  <c r="B39"/>
  <c r="C39"/>
  <c r="W39"/>
  <c r="X39"/>
  <c r="AR39"/>
  <c r="AS39"/>
  <c r="BM39"/>
  <c r="BN39"/>
  <c r="CN39"/>
  <c r="CM39" s="1"/>
  <c r="CE39" s="1"/>
  <c r="CD39" s="1"/>
  <c r="CG39"/>
  <c r="CH39"/>
  <c r="B40"/>
  <c r="C40"/>
  <c r="W40"/>
  <c r="X40"/>
  <c r="AR40"/>
  <c r="AS40"/>
  <c r="BM40"/>
  <c r="BN40"/>
  <c r="CN40"/>
  <c r="CM40" s="1"/>
  <c r="CE40" s="1"/>
  <c r="CD40" s="1"/>
  <c r="CG40"/>
  <c r="CH40"/>
  <c r="B41"/>
  <c r="C41"/>
  <c r="W41"/>
  <c r="X41"/>
  <c r="AR41"/>
  <c r="AS41"/>
  <c r="BM41"/>
  <c r="BN41"/>
  <c r="CN41"/>
  <c r="CM41" s="1"/>
  <c r="CE41" s="1"/>
  <c r="CD41" s="1"/>
  <c r="CG41"/>
  <c r="CH41"/>
  <c r="B42"/>
  <c r="C42"/>
  <c r="W42"/>
  <c r="X42"/>
  <c r="AR42"/>
  <c r="AS42"/>
  <c r="BM42"/>
  <c r="BN42"/>
  <c r="CN42"/>
  <c r="CM42" s="1"/>
  <c r="CE42" s="1"/>
  <c r="CD42" s="1"/>
  <c r="CG42"/>
  <c r="CH42"/>
  <c r="B43"/>
  <c r="C43"/>
  <c r="W43"/>
  <c r="X43"/>
  <c r="AR43"/>
  <c r="AS43"/>
  <c r="BM43"/>
  <c r="BN43"/>
  <c r="CN43"/>
  <c r="CM43" s="1"/>
  <c r="CE43" s="1"/>
  <c r="CD43" s="1"/>
  <c r="CG43"/>
  <c r="CH43"/>
  <c r="B44"/>
  <c r="C44"/>
  <c r="W44"/>
  <c r="X44"/>
  <c r="AR44"/>
  <c r="AS44"/>
  <c r="BM44"/>
  <c r="BN44"/>
  <c r="CN44"/>
  <c r="CM44" s="1"/>
  <c r="CE44" s="1"/>
  <c r="CD44" s="1"/>
  <c r="CG44"/>
  <c r="CH44"/>
  <c r="B45"/>
  <c r="C45"/>
  <c r="W45"/>
  <c r="X45"/>
  <c r="AR45"/>
  <c r="AS45"/>
  <c r="BM45"/>
  <c r="BN45"/>
  <c r="CN45"/>
  <c r="CM45" s="1"/>
  <c r="CE45" s="1"/>
  <c r="CD45" s="1"/>
  <c r="CG45"/>
  <c r="CH45"/>
  <c r="D48"/>
  <c r="E48"/>
  <c r="F48"/>
  <c r="G48"/>
  <c r="H48"/>
  <c r="I48"/>
  <c r="J48"/>
  <c r="K48"/>
  <c r="L48"/>
  <c r="M48"/>
  <c r="N48"/>
  <c r="O48"/>
  <c r="P48"/>
  <c r="Q48"/>
  <c r="R48"/>
  <c r="B52"/>
  <c r="Y48"/>
  <c r="Z48"/>
  <c r="AA48"/>
  <c r="AB48"/>
  <c r="AC48"/>
  <c r="AD48"/>
  <c r="AE48"/>
  <c r="AF48"/>
  <c r="AG48"/>
  <c r="AH48"/>
  <c r="AI48"/>
  <c r="AJ48"/>
  <c r="AK48"/>
  <c r="AL48"/>
  <c r="AM48"/>
  <c r="AT48"/>
  <c r="AU48"/>
  <c r="AV48"/>
  <c r="AW48"/>
  <c r="AX48"/>
  <c r="AY48"/>
  <c r="AZ48"/>
  <c r="BA48"/>
  <c r="BB48"/>
  <c r="BC48"/>
  <c r="BD48"/>
  <c r="BE48"/>
  <c r="BF48"/>
  <c r="BG48"/>
  <c r="BH48"/>
  <c r="BO48"/>
  <c r="BP48"/>
  <c r="BQ48"/>
  <c r="BR48"/>
  <c r="BS48"/>
  <c r="BT48"/>
  <c r="BU48"/>
  <c r="BV48"/>
  <c r="BW48"/>
  <c r="BX48"/>
  <c r="BY48"/>
  <c r="BZ48"/>
  <c r="CA48"/>
  <c r="CC48"/>
  <c r="C3" i="6"/>
  <c r="X3"/>
  <c r="AS3"/>
  <c r="BN3"/>
  <c r="S5"/>
  <c r="AN5"/>
  <c r="BI5"/>
  <c r="CD5"/>
  <c r="W6"/>
  <c r="X6"/>
  <c r="AR6"/>
  <c r="AS6"/>
  <c r="BM6"/>
  <c r="BN6"/>
  <c r="CG6"/>
  <c r="CH6"/>
  <c r="A7"/>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B7"/>
  <c r="C7"/>
  <c r="V7"/>
  <c r="V8" s="1"/>
  <c r="V9" s="1"/>
  <c r="V10" s="1"/>
  <c r="V11" s="1"/>
  <c r="V12" s="1"/>
  <c r="V13" s="1"/>
  <c r="V14" s="1"/>
  <c r="V15" s="1"/>
  <c r="V16" s="1"/>
  <c r="V17" s="1"/>
  <c r="V18" s="1"/>
  <c r="V19" s="1"/>
  <c r="V20" s="1"/>
  <c r="V21" s="1"/>
  <c r="V22" s="1"/>
  <c r="V23" s="1"/>
  <c r="V24" s="1"/>
  <c r="V25" s="1"/>
  <c r="V26" s="1"/>
  <c r="V27" s="1"/>
  <c r="V28" s="1"/>
  <c r="V29" s="1"/>
  <c r="V30" s="1"/>
  <c r="V31" s="1"/>
  <c r="V32" s="1"/>
  <c r="V33" s="1"/>
  <c r="V34" s="1"/>
  <c r="V35" s="1"/>
  <c r="V36" s="1"/>
  <c r="V37" s="1"/>
  <c r="V38" s="1"/>
  <c r="V39" s="1"/>
  <c r="V40" s="1"/>
  <c r="V41" s="1"/>
  <c r="V42" s="1"/>
  <c r="V43" s="1"/>
  <c r="V44" s="1"/>
  <c r="V45" s="1"/>
  <c r="W7"/>
  <c r="X7"/>
  <c r="AQ7"/>
  <c r="AR7"/>
  <c r="AS7"/>
  <c r="BL7"/>
  <c r="BM7"/>
  <c r="BN7"/>
  <c r="CG7"/>
  <c r="CH7"/>
  <c r="B8"/>
  <c r="C8"/>
  <c r="W8"/>
  <c r="X8"/>
  <c r="AQ8"/>
  <c r="AQ9" s="1"/>
  <c r="AQ10" s="1"/>
  <c r="AQ11" s="1"/>
  <c r="AQ12" s="1"/>
  <c r="AQ13" s="1"/>
  <c r="AQ14" s="1"/>
  <c r="AQ15" s="1"/>
  <c r="AQ16" s="1"/>
  <c r="AQ17" s="1"/>
  <c r="AQ18" s="1"/>
  <c r="AQ19" s="1"/>
  <c r="AQ20" s="1"/>
  <c r="AQ21" s="1"/>
  <c r="AQ22" s="1"/>
  <c r="AQ23" s="1"/>
  <c r="AQ24" s="1"/>
  <c r="AQ25" s="1"/>
  <c r="AQ26" s="1"/>
  <c r="AQ27" s="1"/>
  <c r="AQ28" s="1"/>
  <c r="AQ29" s="1"/>
  <c r="AQ30" s="1"/>
  <c r="AQ31" s="1"/>
  <c r="AQ32" s="1"/>
  <c r="AQ33" s="1"/>
  <c r="AQ34" s="1"/>
  <c r="AQ35" s="1"/>
  <c r="AQ36" s="1"/>
  <c r="AQ37" s="1"/>
  <c r="AQ38" s="1"/>
  <c r="AQ39" s="1"/>
  <c r="AQ40" s="1"/>
  <c r="AQ41" s="1"/>
  <c r="AQ42" s="1"/>
  <c r="AQ43" s="1"/>
  <c r="AQ44" s="1"/>
  <c r="AQ45" s="1"/>
  <c r="AR8"/>
  <c r="AS8"/>
  <c r="BL8"/>
  <c r="BL9" s="1"/>
  <c r="BL10" s="1"/>
  <c r="BL11" s="1"/>
  <c r="BL12" s="1"/>
  <c r="BL13" s="1"/>
  <c r="BL14" s="1"/>
  <c r="BL15" s="1"/>
  <c r="BL16" s="1"/>
  <c r="BL17" s="1"/>
  <c r="BL18" s="1"/>
  <c r="BL19" s="1"/>
  <c r="BL20" s="1"/>
  <c r="BL21" s="1"/>
  <c r="BL22" s="1"/>
  <c r="BL23" s="1"/>
  <c r="BL24" s="1"/>
  <c r="BL25" s="1"/>
  <c r="BL26" s="1"/>
  <c r="BL27" s="1"/>
  <c r="BL28" s="1"/>
  <c r="BL29" s="1"/>
  <c r="BL30" s="1"/>
  <c r="BL31" s="1"/>
  <c r="BL32" s="1"/>
  <c r="BL33" s="1"/>
  <c r="BL34" s="1"/>
  <c r="BL35" s="1"/>
  <c r="BL36" s="1"/>
  <c r="BL37" s="1"/>
  <c r="BL38" s="1"/>
  <c r="BL39" s="1"/>
  <c r="BL40" s="1"/>
  <c r="BL41" s="1"/>
  <c r="BL42" s="1"/>
  <c r="BL43" s="1"/>
  <c r="BL44" s="1"/>
  <c r="BL45" s="1"/>
  <c r="BM8"/>
  <c r="BN8"/>
  <c r="CG8"/>
  <c r="CH8"/>
  <c r="B9"/>
  <c r="C9"/>
  <c r="W9"/>
  <c r="X9"/>
  <c r="AR9"/>
  <c r="AS9"/>
  <c r="BM9"/>
  <c r="BN9"/>
  <c r="CG9"/>
  <c r="CH9"/>
  <c r="B10"/>
  <c r="C10"/>
  <c r="W10"/>
  <c r="X10"/>
  <c r="AR10"/>
  <c r="AS10"/>
  <c r="BM10"/>
  <c r="BN10"/>
  <c r="CG10"/>
  <c r="CH10"/>
  <c r="B11"/>
  <c r="C11"/>
  <c r="W11"/>
  <c r="X11"/>
  <c r="AR11"/>
  <c r="AS11"/>
  <c r="BM11"/>
  <c r="BN11"/>
  <c r="CG11"/>
  <c r="CH11"/>
  <c r="B12"/>
  <c r="C12"/>
  <c r="W12"/>
  <c r="X12"/>
  <c r="AR12"/>
  <c r="AS12"/>
  <c r="BM12"/>
  <c r="BN12"/>
  <c r="CG12"/>
  <c r="CH12"/>
  <c r="B13"/>
  <c r="C13"/>
  <c r="W13"/>
  <c r="X13"/>
  <c r="AR13"/>
  <c r="AS13"/>
  <c r="BM13"/>
  <c r="BN13"/>
  <c r="CG13"/>
  <c r="CH13"/>
  <c r="B14"/>
  <c r="C14"/>
  <c r="W14"/>
  <c r="X14"/>
  <c r="AR14"/>
  <c r="AS14"/>
  <c r="BM14"/>
  <c r="BN14"/>
  <c r="CG14"/>
  <c r="CH14"/>
  <c r="B15"/>
  <c r="C15"/>
  <c r="W15"/>
  <c r="X15"/>
  <c r="AR15"/>
  <c r="AS15"/>
  <c r="BM15"/>
  <c r="BN15"/>
  <c r="CG15"/>
  <c r="CH15"/>
  <c r="B16"/>
  <c r="C16"/>
  <c r="W16"/>
  <c r="X16"/>
  <c r="AR16"/>
  <c r="AS16"/>
  <c r="BM16"/>
  <c r="BN16"/>
  <c r="CG16"/>
  <c r="CH16"/>
  <c r="B17"/>
  <c r="C17"/>
  <c r="W17"/>
  <c r="X17"/>
  <c r="AR17"/>
  <c r="AS17"/>
  <c r="BM17"/>
  <c r="BN17"/>
  <c r="CG17"/>
  <c r="CH17"/>
  <c r="B18"/>
  <c r="C18"/>
  <c r="W18"/>
  <c r="X18"/>
  <c r="AR18"/>
  <c r="AS18"/>
  <c r="BM18"/>
  <c r="BN18"/>
  <c r="CG18"/>
  <c r="CH18"/>
  <c r="B19"/>
  <c r="C19"/>
  <c r="W19"/>
  <c r="X19"/>
  <c r="AR19"/>
  <c r="AS19"/>
  <c r="BM19"/>
  <c r="BN19"/>
  <c r="CG19"/>
  <c r="CH19"/>
  <c r="B20"/>
  <c r="C20"/>
  <c r="W20"/>
  <c r="X20"/>
  <c r="AR20"/>
  <c r="AS20"/>
  <c r="BM20"/>
  <c r="BN20"/>
  <c r="CG20"/>
  <c r="CH20"/>
  <c r="B21"/>
  <c r="C21"/>
  <c r="W21"/>
  <c r="X21"/>
  <c r="AR21"/>
  <c r="AS21"/>
  <c r="BM21"/>
  <c r="BN21"/>
  <c r="CG21"/>
  <c r="CH21"/>
  <c r="B22"/>
  <c r="C22"/>
  <c r="W22"/>
  <c r="X22"/>
  <c r="AR22"/>
  <c r="AS22"/>
  <c r="BM22"/>
  <c r="BN22"/>
  <c r="CG22"/>
  <c r="CH22"/>
  <c r="B23"/>
  <c r="C23"/>
  <c r="W23"/>
  <c r="X23"/>
  <c r="AR23"/>
  <c r="AS23"/>
  <c r="BM23"/>
  <c r="BN23"/>
  <c r="CG23"/>
  <c r="CH23"/>
  <c r="B24"/>
  <c r="C24"/>
  <c r="W24"/>
  <c r="X24"/>
  <c r="AR24"/>
  <c r="AS24"/>
  <c r="BM24"/>
  <c r="BN24"/>
  <c r="CG24"/>
  <c r="CH24"/>
  <c r="B25"/>
  <c r="C25"/>
  <c r="W25"/>
  <c r="X25"/>
  <c r="AR25"/>
  <c r="AS25"/>
  <c r="BM25"/>
  <c r="BN25"/>
  <c r="CG25"/>
  <c r="CH25"/>
  <c r="B26"/>
  <c r="C26"/>
  <c r="W26"/>
  <c r="X26"/>
  <c r="AR26"/>
  <c r="AS26"/>
  <c r="BM26"/>
  <c r="BN26"/>
  <c r="CG26"/>
  <c r="CH26"/>
  <c r="B27"/>
  <c r="C27"/>
  <c r="W27"/>
  <c r="X27"/>
  <c r="AR27"/>
  <c r="AS27"/>
  <c r="BM27"/>
  <c r="BN27"/>
  <c r="CG27"/>
  <c r="CH27"/>
  <c r="B28"/>
  <c r="C28"/>
  <c r="W28"/>
  <c r="X28"/>
  <c r="AR28"/>
  <c r="AS28"/>
  <c r="BM28"/>
  <c r="BN28"/>
  <c r="CG28"/>
  <c r="CH28"/>
  <c r="B29"/>
  <c r="C29"/>
  <c r="W29"/>
  <c r="X29"/>
  <c r="AR29"/>
  <c r="AS29"/>
  <c r="BM29"/>
  <c r="BN29"/>
  <c r="CG29"/>
  <c r="CH29"/>
  <c r="B30"/>
  <c r="C30"/>
  <c r="W30"/>
  <c r="X30"/>
  <c r="AR30"/>
  <c r="AS30"/>
  <c r="BM30"/>
  <c r="BN30"/>
  <c r="CG30"/>
  <c r="CH30"/>
  <c r="B31"/>
  <c r="C31"/>
  <c r="W31"/>
  <c r="X31"/>
  <c r="AR31"/>
  <c r="AS31"/>
  <c r="BM31"/>
  <c r="BN31"/>
  <c r="CG31"/>
  <c r="CH31"/>
  <c r="B32"/>
  <c r="C32"/>
  <c r="W32"/>
  <c r="X32"/>
  <c r="AR32"/>
  <c r="AS32"/>
  <c r="BM32"/>
  <c r="BN32"/>
  <c r="CG32"/>
  <c r="CH32"/>
  <c r="B33"/>
  <c r="C33"/>
  <c r="W33"/>
  <c r="X33"/>
  <c r="AR33"/>
  <c r="AS33"/>
  <c r="BM33"/>
  <c r="BN33"/>
  <c r="CG33"/>
  <c r="CH33"/>
  <c r="B34"/>
  <c r="C34"/>
  <c r="W34"/>
  <c r="X34"/>
  <c r="AR34"/>
  <c r="AS34"/>
  <c r="BM34"/>
  <c r="BN34"/>
  <c r="CG34"/>
  <c r="CH34"/>
  <c r="B35"/>
  <c r="C35"/>
  <c r="W35"/>
  <c r="X35"/>
  <c r="AR35"/>
  <c r="AS35"/>
  <c r="BM35"/>
  <c r="BN35"/>
  <c r="CG35"/>
  <c r="CH35"/>
  <c r="B36"/>
  <c r="C36"/>
  <c r="W36"/>
  <c r="X36"/>
  <c r="AR36"/>
  <c r="AS36"/>
  <c r="BM36"/>
  <c r="BN36"/>
  <c r="CG36"/>
  <c r="CH36"/>
  <c r="B37"/>
  <c r="C37"/>
  <c r="W37"/>
  <c r="X37"/>
  <c r="AR37"/>
  <c r="AS37"/>
  <c r="BM37"/>
  <c r="BN37"/>
  <c r="CG37"/>
  <c r="CH37"/>
  <c r="B38"/>
  <c r="C38"/>
  <c r="W38"/>
  <c r="X38"/>
  <c r="AR38"/>
  <c r="AS38"/>
  <c r="BM38"/>
  <c r="BN38"/>
  <c r="CG38"/>
  <c r="CH38"/>
  <c r="B39"/>
  <c r="C39"/>
  <c r="W39"/>
  <c r="X39"/>
  <c r="AR39"/>
  <c r="AS39"/>
  <c r="BM39"/>
  <c r="BN39"/>
  <c r="CG39"/>
  <c r="CH39"/>
  <c r="B40"/>
  <c r="C40"/>
  <c r="W40"/>
  <c r="X40"/>
  <c r="AR40"/>
  <c r="AS40"/>
  <c r="BM40"/>
  <c r="BN40"/>
  <c r="CG40"/>
  <c r="CH40"/>
  <c r="B41"/>
  <c r="C41"/>
  <c r="W41"/>
  <c r="X41"/>
  <c r="AR41"/>
  <c r="AS41"/>
  <c r="BM41"/>
  <c r="BN41"/>
  <c r="CG41"/>
  <c r="CH41"/>
  <c r="B42"/>
  <c r="C42"/>
  <c r="W42"/>
  <c r="X42"/>
  <c r="AR42"/>
  <c r="AS42"/>
  <c r="BM42"/>
  <c r="BN42"/>
  <c r="CG42"/>
  <c r="CH42"/>
  <c r="B43"/>
  <c r="C43"/>
  <c r="W43"/>
  <c r="X43"/>
  <c r="AR43"/>
  <c r="AS43"/>
  <c r="BM43"/>
  <c r="BN43"/>
  <c r="CG43"/>
  <c r="CH43"/>
  <c r="B44"/>
  <c r="C44"/>
  <c r="W44"/>
  <c r="X44"/>
  <c r="AR44"/>
  <c r="AS44"/>
  <c r="BM44"/>
  <c r="BN44"/>
  <c r="CG44"/>
  <c r="CH44"/>
  <c r="B45"/>
  <c r="C45"/>
  <c r="W45"/>
  <c r="X45"/>
  <c r="AR45"/>
  <c r="AS45"/>
  <c r="BM45"/>
  <c r="BN45"/>
  <c r="CG45"/>
  <c r="CH45"/>
  <c r="D48"/>
  <c r="E48"/>
  <c r="F48"/>
  <c r="G48"/>
  <c r="H48"/>
  <c r="I48"/>
  <c r="J48"/>
  <c r="K48"/>
  <c r="L48"/>
  <c r="M48"/>
  <c r="N48"/>
  <c r="O48"/>
  <c r="P48"/>
  <c r="Q48"/>
  <c r="R48"/>
  <c r="B52"/>
  <c r="Y48"/>
  <c r="Z48"/>
  <c r="AA48"/>
  <c r="AB48"/>
  <c r="AC48"/>
  <c r="AD48"/>
  <c r="AE48"/>
  <c r="AF48"/>
  <c r="AG48"/>
  <c r="AH48"/>
  <c r="AI48"/>
  <c r="AJ48"/>
  <c r="AK48"/>
  <c r="AL48"/>
  <c r="AM48"/>
  <c r="AT48"/>
  <c r="AU48"/>
  <c r="AV48"/>
  <c r="AW48"/>
  <c r="AX48"/>
  <c r="AY48"/>
  <c r="AZ48"/>
  <c r="BA48"/>
  <c r="BB48"/>
  <c r="BC48"/>
  <c r="BD48"/>
  <c r="BE48"/>
  <c r="BF48"/>
  <c r="BG48"/>
  <c r="BH48"/>
  <c r="BO48"/>
  <c r="BP48"/>
  <c r="BQ48"/>
  <c r="BR48"/>
  <c r="BS48"/>
  <c r="BT48"/>
  <c r="BU48"/>
  <c r="BV48"/>
  <c r="BW48"/>
  <c r="BX48"/>
  <c r="BY48"/>
  <c r="BZ48"/>
  <c r="CA48"/>
  <c r="CB48"/>
  <c r="CC48"/>
  <c r="C3" i="10"/>
  <c r="X3"/>
  <c r="AS3"/>
  <c r="BN3"/>
  <c r="CB3"/>
  <c r="S5"/>
  <c r="AN5"/>
  <c r="BI5"/>
  <c r="CD5"/>
  <c r="B6"/>
  <c r="C6"/>
  <c r="W6"/>
  <c r="X6"/>
  <c r="AR6"/>
  <c r="AS6"/>
  <c r="BM6"/>
  <c r="BN6"/>
  <c r="CN6"/>
  <c r="CM6" s="1"/>
  <c r="CG6"/>
  <c r="CH6"/>
  <c r="A7"/>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B7"/>
  <c r="C7"/>
  <c r="V7"/>
  <c r="V8" s="1"/>
  <c r="V9" s="1"/>
  <c r="V10" s="1"/>
  <c r="V11" s="1"/>
  <c r="V12" s="1"/>
  <c r="V13" s="1"/>
  <c r="V14" s="1"/>
  <c r="V15" s="1"/>
  <c r="V16" s="1"/>
  <c r="V17" s="1"/>
  <c r="V18" s="1"/>
  <c r="V19" s="1"/>
  <c r="V20" s="1"/>
  <c r="V21" s="1"/>
  <c r="V22" s="1"/>
  <c r="V23" s="1"/>
  <c r="V24" s="1"/>
  <c r="V25" s="1"/>
  <c r="V26" s="1"/>
  <c r="V27" s="1"/>
  <c r="V28" s="1"/>
  <c r="V29" s="1"/>
  <c r="V30" s="1"/>
  <c r="V31" s="1"/>
  <c r="V32" s="1"/>
  <c r="V33" s="1"/>
  <c r="V34" s="1"/>
  <c r="V35" s="1"/>
  <c r="V36" s="1"/>
  <c r="V37" s="1"/>
  <c r="V38" s="1"/>
  <c r="V39" s="1"/>
  <c r="V40" s="1"/>
  <c r="V41" s="1"/>
  <c r="V42" s="1"/>
  <c r="V43" s="1"/>
  <c r="V44" s="1"/>
  <c r="V45" s="1"/>
  <c r="W7"/>
  <c r="X7"/>
  <c r="AQ7"/>
  <c r="AQ8" s="1"/>
  <c r="AQ9" s="1"/>
  <c r="AQ10" s="1"/>
  <c r="AQ11" s="1"/>
  <c r="AQ12" s="1"/>
  <c r="AQ13" s="1"/>
  <c r="AQ14" s="1"/>
  <c r="AQ15" s="1"/>
  <c r="AQ16" s="1"/>
  <c r="AQ17" s="1"/>
  <c r="AQ18" s="1"/>
  <c r="AQ19" s="1"/>
  <c r="AQ20" s="1"/>
  <c r="AQ21" s="1"/>
  <c r="AQ22" s="1"/>
  <c r="AQ23" s="1"/>
  <c r="AQ24" s="1"/>
  <c r="AQ25" s="1"/>
  <c r="AQ26" s="1"/>
  <c r="AQ27" s="1"/>
  <c r="AQ28" s="1"/>
  <c r="AQ29" s="1"/>
  <c r="AQ30" s="1"/>
  <c r="AQ31" s="1"/>
  <c r="AQ32" s="1"/>
  <c r="AQ33" s="1"/>
  <c r="AQ34" s="1"/>
  <c r="AQ35" s="1"/>
  <c r="AQ36" s="1"/>
  <c r="AQ37" s="1"/>
  <c r="AQ38" s="1"/>
  <c r="AQ39" s="1"/>
  <c r="AQ40" s="1"/>
  <c r="AQ41" s="1"/>
  <c r="AQ42" s="1"/>
  <c r="AQ43" s="1"/>
  <c r="AQ44" s="1"/>
  <c r="AQ45" s="1"/>
  <c r="AR7"/>
  <c r="AS7"/>
  <c r="BL7"/>
  <c r="BL8" s="1"/>
  <c r="BL9" s="1"/>
  <c r="BL10" s="1"/>
  <c r="BL11" s="1"/>
  <c r="BL12" s="1"/>
  <c r="BL13" s="1"/>
  <c r="BL14" s="1"/>
  <c r="BL15" s="1"/>
  <c r="BL16" s="1"/>
  <c r="BL17" s="1"/>
  <c r="BL18" s="1"/>
  <c r="BL19" s="1"/>
  <c r="BL20" s="1"/>
  <c r="BL21" s="1"/>
  <c r="BL22" s="1"/>
  <c r="BL23" s="1"/>
  <c r="BL24" s="1"/>
  <c r="BL25" s="1"/>
  <c r="BL26" s="1"/>
  <c r="BL27" s="1"/>
  <c r="BL28" s="1"/>
  <c r="BL29" s="1"/>
  <c r="BL30" s="1"/>
  <c r="BL31" s="1"/>
  <c r="BL32" s="1"/>
  <c r="BL33" s="1"/>
  <c r="BL34" s="1"/>
  <c r="BL35" s="1"/>
  <c r="BL36" s="1"/>
  <c r="BL37" s="1"/>
  <c r="BL38" s="1"/>
  <c r="BL39" s="1"/>
  <c r="BL40" s="1"/>
  <c r="BL41" s="1"/>
  <c r="BL42" s="1"/>
  <c r="BL43" s="1"/>
  <c r="BL44" s="1"/>
  <c r="BL45" s="1"/>
  <c r="BM7"/>
  <c r="BN7"/>
  <c r="CN7"/>
  <c r="CM7" s="1"/>
  <c r="CE7" s="1"/>
  <c r="CD7" s="1"/>
  <c r="CT13" i="14" s="1"/>
  <c r="CT59" s="1"/>
  <c r="K90" i="25" s="1"/>
  <c r="CG7" i="10"/>
  <c r="CH7"/>
  <c r="B8"/>
  <c r="C8"/>
  <c r="W8"/>
  <c r="X8"/>
  <c r="AR8"/>
  <c r="AS8"/>
  <c r="BM8"/>
  <c r="BN8"/>
  <c r="CN8"/>
  <c r="CM8" s="1"/>
  <c r="CE8" s="1"/>
  <c r="CD8" s="1"/>
  <c r="CG8"/>
  <c r="CH8"/>
  <c r="B9"/>
  <c r="C9"/>
  <c r="W9"/>
  <c r="X9"/>
  <c r="AR9"/>
  <c r="AS9"/>
  <c r="BM9"/>
  <c r="BN9"/>
  <c r="CN9"/>
  <c r="CM9" s="1"/>
  <c r="CE9" s="1"/>
  <c r="CD9" s="1"/>
  <c r="CG9"/>
  <c r="CH9"/>
  <c r="B10"/>
  <c r="C10"/>
  <c r="W10"/>
  <c r="X10"/>
  <c r="AR10"/>
  <c r="AS10"/>
  <c r="BM10"/>
  <c r="BN10"/>
  <c r="CN10"/>
  <c r="CM10" s="1"/>
  <c r="CE10" s="1"/>
  <c r="CD10" s="1"/>
  <c r="CG10"/>
  <c r="CH10"/>
  <c r="B11"/>
  <c r="C11"/>
  <c r="W11"/>
  <c r="X11"/>
  <c r="AR11"/>
  <c r="AS11"/>
  <c r="BM11"/>
  <c r="BN11"/>
  <c r="CN11"/>
  <c r="CM11" s="1"/>
  <c r="CE11" s="1"/>
  <c r="CD11" s="1"/>
  <c r="CT17" i="14" s="1"/>
  <c r="CT63" s="1"/>
  <c r="W78" i="20" s="1"/>
  <c r="CG11" i="10"/>
  <c r="CH11"/>
  <c r="B12"/>
  <c r="C12"/>
  <c r="W12"/>
  <c r="X12"/>
  <c r="AR12"/>
  <c r="AS12"/>
  <c r="BM12"/>
  <c r="BN12"/>
  <c r="CN12"/>
  <c r="CM12" s="1"/>
  <c r="CE12" s="1"/>
  <c r="CD12" s="1"/>
  <c r="CG12"/>
  <c r="CH12"/>
  <c r="B13"/>
  <c r="C13"/>
  <c r="W13"/>
  <c r="X13"/>
  <c r="AR13"/>
  <c r="AS13"/>
  <c r="BM13"/>
  <c r="BN13"/>
  <c r="CN13"/>
  <c r="CM13" s="1"/>
  <c r="CE13" s="1"/>
  <c r="CD13" s="1"/>
  <c r="CG13"/>
  <c r="CH13"/>
  <c r="B14"/>
  <c r="C14"/>
  <c r="W14"/>
  <c r="X14"/>
  <c r="AR14"/>
  <c r="AS14"/>
  <c r="BM14"/>
  <c r="BN14"/>
  <c r="CN14"/>
  <c r="CM14" s="1"/>
  <c r="CE14" s="1"/>
  <c r="CD14" s="1"/>
  <c r="CT20" i="14" s="1"/>
  <c r="CT66" s="1"/>
  <c r="AI37" i="25" s="1"/>
  <c r="CG14" i="10"/>
  <c r="CH14"/>
  <c r="B15"/>
  <c r="C15"/>
  <c r="W15"/>
  <c r="X15"/>
  <c r="AR15"/>
  <c r="AS15"/>
  <c r="BM15"/>
  <c r="BN15"/>
  <c r="CN15"/>
  <c r="CM15" s="1"/>
  <c r="CE15" s="1"/>
  <c r="CD15" s="1"/>
  <c r="CG15"/>
  <c r="CH15"/>
  <c r="B16"/>
  <c r="C16"/>
  <c r="W16"/>
  <c r="X16"/>
  <c r="AR16"/>
  <c r="AS16"/>
  <c r="BM16"/>
  <c r="BN16"/>
  <c r="CN16"/>
  <c r="CM16" s="1"/>
  <c r="CE16" s="1"/>
  <c r="CD16" s="1"/>
  <c r="CG16"/>
  <c r="CH16"/>
  <c r="B17"/>
  <c r="C17"/>
  <c r="W17"/>
  <c r="X17"/>
  <c r="AR17"/>
  <c r="AS17"/>
  <c r="BM17"/>
  <c r="BN17"/>
  <c r="CN17"/>
  <c r="CM17" s="1"/>
  <c r="CE17" s="1"/>
  <c r="CD17" s="1"/>
  <c r="CG17"/>
  <c r="CH17"/>
  <c r="B18"/>
  <c r="C18"/>
  <c r="W18"/>
  <c r="X18"/>
  <c r="AR18"/>
  <c r="AS18"/>
  <c r="BM18"/>
  <c r="BN18"/>
  <c r="CN18"/>
  <c r="CM18" s="1"/>
  <c r="CE18" s="1"/>
  <c r="CD18" s="1"/>
  <c r="CG18"/>
  <c r="CH18"/>
  <c r="B19"/>
  <c r="C19"/>
  <c r="W19"/>
  <c r="X19"/>
  <c r="AR19"/>
  <c r="AS19"/>
  <c r="BM19"/>
  <c r="BN19"/>
  <c r="CN19"/>
  <c r="CM19" s="1"/>
  <c r="CE19" s="1"/>
  <c r="CD19" s="1"/>
  <c r="CG19"/>
  <c r="CH19"/>
  <c r="B20"/>
  <c r="C20"/>
  <c r="W20"/>
  <c r="X20"/>
  <c r="AR20"/>
  <c r="AS20"/>
  <c r="BM20"/>
  <c r="BN20"/>
  <c r="CN20"/>
  <c r="CM20" s="1"/>
  <c r="CE20" s="1"/>
  <c r="CD20" s="1"/>
  <c r="CG20"/>
  <c r="CH20"/>
  <c r="B21"/>
  <c r="C21"/>
  <c r="W21"/>
  <c r="X21"/>
  <c r="AR21"/>
  <c r="AS21"/>
  <c r="BM21"/>
  <c r="BN21"/>
  <c r="CN21"/>
  <c r="CM21" s="1"/>
  <c r="CE21" s="1"/>
  <c r="CD21" s="1"/>
  <c r="CG21"/>
  <c r="CH21"/>
  <c r="B22"/>
  <c r="C22"/>
  <c r="W22"/>
  <c r="X22"/>
  <c r="AR22"/>
  <c r="AS22"/>
  <c r="BM22"/>
  <c r="BN22"/>
  <c r="CN22"/>
  <c r="CM22" s="1"/>
  <c r="CE22" s="1"/>
  <c r="CD22" s="1"/>
  <c r="CG22"/>
  <c r="CH22"/>
  <c r="B23"/>
  <c r="C23"/>
  <c r="W23"/>
  <c r="X23"/>
  <c r="AR23"/>
  <c r="AS23"/>
  <c r="BM23"/>
  <c r="BN23"/>
  <c r="CN23"/>
  <c r="CM23" s="1"/>
  <c r="CE23" s="1"/>
  <c r="CD23" s="1"/>
  <c r="CT29" i="14" s="1"/>
  <c r="CT75" s="1"/>
  <c r="BG78" i="20" s="1"/>
  <c r="CG23" i="10"/>
  <c r="CH23"/>
  <c r="B24"/>
  <c r="C24"/>
  <c r="W24"/>
  <c r="X24"/>
  <c r="AR24"/>
  <c r="AS24"/>
  <c r="BM24"/>
  <c r="BN24"/>
  <c r="CN24"/>
  <c r="CM24" s="1"/>
  <c r="CE24" s="1"/>
  <c r="CD24" s="1"/>
  <c r="CG24"/>
  <c r="CH24"/>
  <c r="B25"/>
  <c r="C25"/>
  <c r="W25"/>
  <c r="X25"/>
  <c r="AR25"/>
  <c r="AS25"/>
  <c r="BM25"/>
  <c r="BN25"/>
  <c r="CN25"/>
  <c r="CM25" s="1"/>
  <c r="CE25" s="1"/>
  <c r="CD25" s="1"/>
  <c r="CG25"/>
  <c r="CH25"/>
  <c r="B26"/>
  <c r="C26"/>
  <c r="W26"/>
  <c r="X26"/>
  <c r="AR26"/>
  <c r="AS26"/>
  <c r="BM26"/>
  <c r="BN26"/>
  <c r="CN26"/>
  <c r="CM26" s="1"/>
  <c r="CE26" s="1"/>
  <c r="CD26" s="1"/>
  <c r="CG26"/>
  <c r="CH26"/>
  <c r="B27"/>
  <c r="C27"/>
  <c r="W27"/>
  <c r="X27"/>
  <c r="AR27"/>
  <c r="AS27"/>
  <c r="BM27"/>
  <c r="BN27"/>
  <c r="CN27"/>
  <c r="CM27" s="1"/>
  <c r="CE27" s="1"/>
  <c r="CD27" s="1"/>
  <c r="CG27"/>
  <c r="CH27"/>
  <c r="B28"/>
  <c r="C28"/>
  <c r="W28"/>
  <c r="X28"/>
  <c r="AR28"/>
  <c r="AS28"/>
  <c r="BM28"/>
  <c r="BN28"/>
  <c r="CN28"/>
  <c r="CM28" s="1"/>
  <c r="CE28" s="1"/>
  <c r="CD28" s="1"/>
  <c r="CG28"/>
  <c r="CH28"/>
  <c r="B29"/>
  <c r="C29"/>
  <c r="W29"/>
  <c r="X29"/>
  <c r="AR29"/>
  <c r="AS29"/>
  <c r="BM29"/>
  <c r="BN29"/>
  <c r="CN29"/>
  <c r="CM29" s="1"/>
  <c r="CE29" s="1"/>
  <c r="CD29" s="1"/>
  <c r="CG29"/>
  <c r="CH29"/>
  <c r="B30"/>
  <c r="C30"/>
  <c r="W30"/>
  <c r="X30"/>
  <c r="AR30"/>
  <c r="AS30"/>
  <c r="BM30"/>
  <c r="BN30"/>
  <c r="CN30"/>
  <c r="CM30" s="1"/>
  <c r="CE30" s="1"/>
  <c r="CD30" s="1"/>
  <c r="CG30"/>
  <c r="CH30"/>
  <c r="B31"/>
  <c r="C31"/>
  <c r="W31"/>
  <c r="X31"/>
  <c r="AR31"/>
  <c r="AS31"/>
  <c r="BM31"/>
  <c r="BN31"/>
  <c r="CN31"/>
  <c r="CM31" s="1"/>
  <c r="CE31" s="1"/>
  <c r="CD31" s="1"/>
  <c r="CG31"/>
  <c r="CH31"/>
  <c r="B32"/>
  <c r="C32"/>
  <c r="W32"/>
  <c r="X32"/>
  <c r="AR32"/>
  <c r="AS32"/>
  <c r="BM32"/>
  <c r="BN32"/>
  <c r="CN32"/>
  <c r="CM32" s="1"/>
  <c r="CE32" s="1"/>
  <c r="CD32" s="1"/>
  <c r="CG32"/>
  <c r="CH32"/>
  <c r="B33"/>
  <c r="C33"/>
  <c r="W33"/>
  <c r="X33"/>
  <c r="AR33"/>
  <c r="AS33"/>
  <c r="BM33"/>
  <c r="BN33"/>
  <c r="CN33"/>
  <c r="CM33" s="1"/>
  <c r="CE33" s="1"/>
  <c r="CD33" s="1"/>
  <c r="CG33"/>
  <c r="CH33"/>
  <c r="B34"/>
  <c r="C34"/>
  <c r="W34"/>
  <c r="X34"/>
  <c r="AR34"/>
  <c r="AS34"/>
  <c r="BM34"/>
  <c r="BN34"/>
  <c r="CN34"/>
  <c r="CM34" s="1"/>
  <c r="CE34" s="1"/>
  <c r="CD34" s="1"/>
  <c r="CG34"/>
  <c r="CH34"/>
  <c r="B35"/>
  <c r="C35"/>
  <c r="W35"/>
  <c r="X35"/>
  <c r="AR35"/>
  <c r="AS35"/>
  <c r="BM35"/>
  <c r="BN35"/>
  <c r="CN35"/>
  <c r="CM35" s="1"/>
  <c r="CE35" s="1"/>
  <c r="CD35" s="1"/>
  <c r="CG35"/>
  <c r="CH35"/>
  <c r="B36"/>
  <c r="C36"/>
  <c r="W36"/>
  <c r="X36"/>
  <c r="AR36"/>
  <c r="AS36"/>
  <c r="BM36"/>
  <c r="BN36"/>
  <c r="CN36"/>
  <c r="CM36" s="1"/>
  <c r="CE36" s="1"/>
  <c r="CD36" s="1"/>
  <c r="CG36"/>
  <c r="CH36"/>
  <c r="B37"/>
  <c r="C37"/>
  <c r="W37"/>
  <c r="X37"/>
  <c r="AR37"/>
  <c r="AS37"/>
  <c r="BM37"/>
  <c r="BN37"/>
  <c r="CN37"/>
  <c r="CM37" s="1"/>
  <c r="CE37" s="1"/>
  <c r="CD37" s="1"/>
  <c r="CG37"/>
  <c r="CH37"/>
  <c r="B38"/>
  <c r="C38"/>
  <c r="W38"/>
  <c r="X38"/>
  <c r="AR38"/>
  <c r="AS38"/>
  <c r="BM38"/>
  <c r="BN38"/>
  <c r="CN38"/>
  <c r="CM38" s="1"/>
  <c r="CE38" s="1"/>
  <c r="CD38" s="1"/>
  <c r="CG38"/>
  <c r="CH38"/>
  <c r="B39"/>
  <c r="C39"/>
  <c r="W39"/>
  <c r="X39"/>
  <c r="AR39"/>
  <c r="AS39"/>
  <c r="BM39"/>
  <c r="BN39"/>
  <c r="CN39"/>
  <c r="CM39" s="1"/>
  <c r="CE39" s="1"/>
  <c r="CD39" s="1"/>
  <c r="CG39"/>
  <c r="CH39"/>
  <c r="B40"/>
  <c r="C40"/>
  <c r="W40"/>
  <c r="X40"/>
  <c r="AR40"/>
  <c r="AS40"/>
  <c r="BM40"/>
  <c r="BN40"/>
  <c r="CN40"/>
  <c r="CM40" s="1"/>
  <c r="CE40" s="1"/>
  <c r="CD40" s="1"/>
  <c r="CG40"/>
  <c r="CH40"/>
  <c r="B41"/>
  <c r="C41"/>
  <c r="W41"/>
  <c r="X41"/>
  <c r="AR41"/>
  <c r="AS41"/>
  <c r="BM41"/>
  <c r="BN41"/>
  <c r="CN41"/>
  <c r="CM41" s="1"/>
  <c r="CE41" s="1"/>
  <c r="CD41" s="1"/>
  <c r="CG41"/>
  <c r="CH41"/>
  <c r="B42"/>
  <c r="C42"/>
  <c r="W42"/>
  <c r="X42"/>
  <c r="AR42"/>
  <c r="AS42"/>
  <c r="BM42"/>
  <c r="BN42"/>
  <c r="CN42"/>
  <c r="CM42" s="1"/>
  <c r="CE42" s="1"/>
  <c r="CD42" s="1"/>
  <c r="CG42"/>
  <c r="CH42"/>
  <c r="B43"/>
  <c r="C43"/>
  <c r="W43"/>
  <c r="X43"/>
  <c r="AR43"/>
  <c r="AS43"/>
  <c r="BM43"/>
  <c r="BN43"/>
  <c r="CN43"/>
  <c r="CM43" s="1"/>
  <c r="CE43" s="1"/>
  <c r="CD43" s="1"/>
  <c r="CG43"/>
  <c r="CH43"/>
  <c r="B44"/>
  <c r="C44"/>
  <c r="W44"/>
  <c r="X44"/>
  <c r="AR44"/>
  <c r="AS44"/>
  <c r="BM44"/>
  <c r="BN44"/>
  <c r="CN44"/>
  <c r="CM44" s="1"/>
  <c r="CE44" s="1"/>
  <c r="CD44" s="1"/>
  <c r="CG44"/>
  <c r="CH44"/>
  <c r="B45"/>
  <c r="C45"/>
  <c r="W45"/>
  <c r="X45"/>
  <c r="AR45"/>
  <c r="AS45"/>
  <c r="BM45"/>
  <c r="BN45"/>
  <c r="CN45"/>
  <c r="CM45" s="1"/>
  <c r="CE45" s="1"/>
  <c r="CD45" s="1"/>
  <c r="CG45"/>
  <c r="CH45"/>
  <c r="D48"/>
  <c r="E48"/>
  <c r="F48"/>
  <c r="G48"/>
  <c r="H48"/>
  <c r="I48"/>
  <c r="J48"/>
  <c r="K48"/>
  <c r="L48"/>
  <c r="M48"/>
  <c r="N48"/>
  <c r="O48"/>
  <c r="P48"/>
  <c r="Q48"/>
  <c r="R48"/>
  <c r="B52"/>
  <c r="Y48"/>
  <c r="Z48"/>
  <c r="AA48"/>
  <c r="AB48"/>
  <c r="AC48"/>
  <c r="AD48"/>
  <c r="AE48"/>
  <c r="AF48"/>
  <c r="AG48"/>
  <c r="AH48"/>
  <c r="AI48"/>
  <c r="AJ48"/>
  <c r="AK48"/>
  <c r="AL48"/>
  <c r="AM48"/>
  <c r="AT48"/>
  <c r="AU48"/>
  <c r="AV48"/>
  <c r="AW48"/>
  <c r="AX48"/>
  <c r="AY48"/>
  <c r="AZ48"/>
  <c r="BA48"/>
  <c r="BB48"/>
  <c r="BC48"/>
  <c r="BD48"/>
  <c r="BE48"/>
  <c r="BF48"/>
  <c r="BG48"/>
  <c r="BH48"/>
  <c r="BO48"/>
  <c r="BP48"/>
  <c r="BQ48"/>
  <c r="BR48"/>
  <c r="BS48"/>
  <c r="BT48"/>
  <c r="BU48"/>
  <c r="BV48"/>
  <c r="BW48"/>
  <c r="BX48"/>
  <c r="BY48"/>
  <c r="BZ48"/>
  <c r="CA48"/>
  <c r="CC48"/>
  <c r="C3" i="4"/>
  <c r="X3"/>
  <c r="AS3"/>
  <c r="BN3"/>
  <c r="S5"/>
  <c r="AN5"/>
  <c r="BI5"/>
  <c r="CD5"/>
  <c r="W6"/>
  <c r="X6"/>
  <c r="AR6"/>
  <c r="AS6"/>
  <c r="BM6"/>
  <c r="BN6"/>
  <c r="CG6"/>
  <c r="CH6"/>
  <c r="A7"/>
  <c r="B7"/>
  <c r="C7"/>
  <c r="V7"/>
  <c r="V8" s="1"/>
  <c r="V9" s="1"/>
  <c r="V10" s="1"/>
  <c r="V11" s="1"/>
  <c r="V12" s="1"/>
  <c r="V13" s="1"/>
  <c r="V14" s="1"/>
  <c r="V15" s="1"/>
  <c r="V16" s="1"/>
  <c r="V17" s="1"/>
  <c r="V18" s="1"/>
  <c r="V19" s="1"/>
  <c r="V20" s="1"/>
  <c r="V21" s="1"/>
  <c r="V22" s="1"/>
  <c r="V23" s="1"/>
  <c r="V24" s="1"/>
  <c r="V25" s="1"/>
  <c r="V26" s="1"/>
  <c r="V27" s="1"/>
  <c r="V28" s="1"/>
  <c r="V29" s="1"/>
  <c r="V30" s="1"/>
  <c r="V31" s="1"/>
  <c r="V32" s="1"/>
  <c r="V33" s="1"/>
  <c r="V34" s="1"/>
  <c r="V35" s="1"/>
  <c r="V36" s="1"/>
  <c r="V37" s="1"/>
  <c r="V38" s="1"/>
  <c r="V39" s="1"/>
  <c r="V40" s="1"/>
  <c r="V41" s="1"/>
  <c r="V42" s="1"/>
  <c r="V43" s="1"/>
  <c r="V44" s="1"/>
  <c r="V45" s="1"/>
  <c r="W7"/>
  <c r="X7"/>
  <c r="AQ7"/>
  <c r="AQ8" s="1"/>
  <c r="AQ9" s="1"/>
  <c r="AQ10" s="1"/>
  <c r="AQ11" s="1"/>
  <c r="AQ12" s="1"/>
  <c r="AQ13" s="1"/>
  <c r="AQ14" s="1"/>
  <c r="AQ15" s="1"/>
  <c r="AQ16" s="1"/>
  <c r="AQ17" s="1"/>
  <c r="AQ18" s="1"/>
  <c r="AQ19" s="1"/>
  <c r="AQ20" s="1"/>
  <c r="AQ21" s="1"/>
  <c r="AQ22" s="1"/>
  <c r="AQ23" s="1"/>
  <c r="AQ24" s="1"/>
  <c r="AQ25" s="1"/>
  <c r="AQ26" s="1"/>
  <c r="AQ27" s="1"/>
  <c r="AQ28" s="1"/>
  <c r="AQ29" s="1"/>
  <c r="AQ30" s="1"/>
  <c r="AQ31" s="1"/>
  <c r="AQ32" s="1"/>
  <c r="AQ33" s="1"/>
  <c r="AQ34" s="1"/>
  <c r="AQ35" s="1"/>
  <c r="AQ36" s="1"/>
  <c r="AQ37" s="1"/>
  <c r="AQ38" s="1"/>
  <c r="AQ39" s="1"/>
  <c r="AQ40" s="1"/>
  <c r="AQ41" s="1"/>
  <c r="AQ42" s="1"/>
  <c r="AQ43" s="1"/>
  <c r="AQ44" s="1"/>
  <c r="AQ45" s="1"/>
  <c r="AR7"/>
  <c r="AS7"/>
  <c r="BL7"/>
  <c r="BM7"/>
  <c r="BN7"/>
  <c r="CG7"/>
  <c r="CH7"/>
  <c r="A8"/>
  <c r="B8"/>
  <c r="C8"/>
  <c r="W8"/>
  <c r="X8"/>
  <c r="AR8"/>
  <c r="AS8"/>
  <c r="BL8"/>
  <c r="BL9" s="1"/>
  <c r="BL10" s="1"/>
  <c r="BL11" s="1"/>
  <c r="BL12" s="1"/>
  <c r="BL13" s="1"/>
  <c r="BL14" s="1"/>
  <c r="BL15" s="1"/>
  <c r="BL16" s="1"/>
  <c r="BL17" s="1"/>
  <c r="BL18" s="1"/>
  <c r="BL19" s="1"/>
  <c r="BL20" s="1"/>
  <c r="BL21" s="1"/>
  <c r="BL22" s="1"/>
  <c r="BL23" s="1"/>
  <c r="BL24" s="1"/>
  <c r="BL25" s="1"/>
  <c r="BL26" s="1"/>
  <c r="BL27" s="1"/>
  <c r="BL28" s="1"/>
  <c r="BL29" s="1"/>
  <c r="BL30" s="1"/>
  <c r="BL31" s="1"/>
  <c r="BL32" s="1"/>
  <c r="BL33" s="1"/>
  <c r="BL34" s="1"/>
  <c r="BL35" s="1"/>
  <c r="BL36" s="1"/>
  <c r="BL37" s="1"/>
  <c r="BL38" s="1"/>
  <c r="BL39" s="1"/>
  <c r="BL40" s="1"/>
  <c r="BL41" s="1"/>
  <c r="BL42" s="1"/>
  <c r="BL43" s="1"/>
  <c r="BL44" s="1"/>
  <c r="BL45" s="1"/>
  <c r="BM8"/>
  <c r="BN8"/>
  <c r="CG8"/>
  <c r="CH8"/>
  <c r="A9"/>
  <c r="B9"/>
  <c r="C9"/>
  <c r="W9"/>
  <c r="X9"/>
  <c r="AR9"/>
  <c r="AS9"/>
  <c r="BM9"/>
  <c r="BN9"/>
  <c r="CG9"/>
  <c r="CH9"/>
  <c r="A10"/>
  <c r="B10"/>
  <c r="C10"/>
  <c r="W10"/>
  <c r="X10"/>
  <c r="AR10"/>
  <c r="AS10"/>
  <c r="BM10"/>
  <c r="BN10"/>
  <c r="CG10"/>
  <c r="CH10"/>
  <c r="A11"/>
  <c r="B11"/>
  <c r="C11"/>
  <c r="W11"/>
  <c r="X11"/>
  <c r="AR11"/>
  <c r="AS11"/>
  <c r="BM11"/>
  <c r="BN11"/>
  <c r="CG11"/>
  <c r="CH11"/>
  <c r="A12"/>
  <c r="B12"/>
  <c r="C12"/>
  <c r="W12"/>
  <c r="X12"/>
  <c r="AR12"/>
  <c r="AS12"/>
  <c r="BM12"/>
  <c r="BN12"/>
  <c r="CG12"/>
  <c r="CH12"/>
  <c r="A13"/>
  <c r="B13"/>
  <c r="C13"/>
  <c r="W13"/>
  <c r="X13"/>
  <c r="AR13"/>
  <c r="AS13"/>
  <c r="BM13"/>
  <c r="BN13"/>
  <c r="CG13"/>
  <c r="CH13"/>
  <c r="A14"/>
  <c r="B14"/>
  <c r="C14"/>
  <c r="W14"/>
  <c r="X14"/>
  <c r="AR14"/>
  <c r="AS14"/>
  <c r="BM14"/>
  <c r="BN14"/>
  <c r="CG14"/>
  <c r="CH14"/>
  <c r="A15"/>
  <c r="B15"/>
  <c r="C15"/>
  <c r="W15"/>
  <c r="X15"/>
  <c r="AR15"/>
  <c r="AS15"/>
  <c r="BM15"/>
  <c r="BN15"/>
  <c r="CG15"/>
  <c r="CH15"/>
  <c r="A16"/>
  <c r="B16"/>
  <c r="C16"/>
  <c r="W16"/>
  <c r="X16"/>
  <c r="AR16"/>
  <c r="AS16"/>
  <c r="BM16"/>
  <c r="BN16"/>
  <c r="CG16"/>
  <c r="CH16"/>
  <c r="A17"/>
  <c r="B17"/>
  <c r="C17"/>
  <c r="W17"/>
  <c r="X17"/>
  <c r="AR17"/>
  <c r="AS17"/>
  <c r="BM17"/>
  <c r="BN17"/>
  <c r="CG17"/>
  <c r="CH17"/>
  <c r="A18"/>
  <c r="B18"/>
  <c r="C18"/>
  <c r="W18"/>
  <c r="X18"/>
  <c r="AR18"/>
  <c r="AS18"/>
  <c r="BM18"/>
  <c r="BN18"/>
  <c r="CG18"/>
  <c r="CH18"/>
  <c r="A19"/>
  <c r="B19"/>
  <c r="C19"/>
  <c r="W19"/>
  <c r="X19"/>
  <c r="AR19"/>
  <c r="AS19"/>
  <c r="BM19"/>
  <c r="BN19"/>
  <c r="CG19"/>
  <c r="CH19"/>
  <c r="A20"/>
  <c r="B20"/>
  <c r="C20"/>
  <c r="W20"/>
  <c r="X20"/>
  <c r="AR20"/>
  <c r="AS20"/>
  <c r="BM20"/>
  <c r="BN20"/>
  <c r="CG20"/>
  <c r="CH20"/>
  <c r="A21"/>
  <c r="B21"/>
  <c r="C21"/>
  <c r="W21"/>
  <c r="X21"/>
  <c r="AR21"/>
  <c r="AS21"/>
  <c r="BM21"/>
  <c r="BN21"/>
  <c r="CG21"/>
  <c r="CH21"/>
  <c r="A22"/>
  <c r="B22"/>
  <c r="C22"/>
  <c r="W22"/>
  <c r="X22"/>
  <c r="AR22"/>
  <c r="AS22"/>
  <c r="BM22"/>
  <c r="BN22"/>
  <c r="CG22"/>
  <c r="CH22"/>
  <c r="A23"/>
  <c r="B23"/>
  <c r="C23"/>
  <c r="W23"/>
  <c r="X23"/>
  <c r="AR23"/>
  <c r="AS23"/>
  <c r="BM23"/>
  <c r="BN23"/>
  <c r="CG23"/>
  <c r="CH23"/>
  <c r="A24"/>
  <c r="B24"/>
  <c r="C24"/>
  <c r="W24"/>
  <c r="X24"/>
  <c r="AR24"/>
  <c r="AS24"/>
  <c r="BM24"/>
  <c r="BN24"/>
  <c r="CG24"/>
  <c r="CH24"/>
  <c r="A25"/>
  <c r="B25"/>
  <c r="C25"/>
  <c r="W25"/>
  <c r="X25"/>
  <c r="AR25"/>
  <c r="AS25"/>
  <c r="BM25"/>
  <c r="BN25"/>
  <c r="CG25"/>
  <c r="CH25"/>
  <c r="A26"/>
  <c r="B26"/>
  <c r="C26"/>
  <c r="W26"/>
  <c r="X26"/>
  <c r="AR26"/>
  <c r="AS26"/>
  <c r="BM26"/>
  <c r="BN26"/>
  <c r="CG26"/>
  <c r="CH26"/>
  <c r="A27"/>
  <c r="B27"/>
  <c r="C27"/>
  <c r="W27"/>
  <c r="X27"/>
  <c r="AR27"/>
  <c r="AS27"/>
  <c r="BM27"/>
  <c r="BN27"/>
  <c r="CG27"/>
  <c r="CH27"/>
  <c r="A28"/>
  <c r="B28"/>
  <c r="C28"/>
  <c r="W28"/>
  <c r="X28"/>
  <c r="AR28"/>
  <c r="AS28"/>
  <c r="BM28"/>
  <c r="BN28"/>
  <c r="CG28"/>
  <c r="CH28"/>
  <c r="A29"/>
  <c r="B29"/>
  <c r="C29"/>
  <c r="W29"/>
  <c r="X29"/>
  <c r="AR29"/>
  <c r="AS29"/>
  <c r="BM29"/>
  <c r="BN29"/>
  <c r="CG29"/>
  <c r="CH29"/>
  <c r="A30"/>
  <c r="B30"/>
  <c r="C30"/>
  <c r="W30"/>
  <c r="X30"/>
  <c r="AR30"/>
  <c r="AS30"/>
  <c r="BM30"/>
  <c r="BN30"/>
  <c r="CG30"/>
  <c r="CH30"/>
  <c r="A31"/>
  <c r="B31"/>
  <c r="C31"/>
  <c r="W31"/>
  <c r="X31"/>
  <c r="AR31"/>
  <c r="AS31"/>
  <c r="BM31"/>
  <c r="BN31"/>
  <c r="CG31"/>
  <c r="CH31"/>
  <c r="A32"/>
  <c r="B32"/>
  <c r="C32"/>
  <c r="W32"/>
  <c r="X32"/>
  <c r="AR32"/>
  <c r="AS32"/>
  <c r="BM32"/>
  <c r="BN32"/>
  <c r="CG32"/>
  <c r="CH32"/>
  <c r="A33"/>
  <c r="B33"/>
  <c r="C33"/>
  <c r="W33"/>
  <c r="X33"/>
  <c r="AR33"/>
  <c r="AS33"/>
  <c r="BM33"/>
  <c r="BN33"/>
  <c r="CG33"/>
  <c r="CH33"/>
  <c r="A34"/>
  <c r="B34"/>
  <c r="C34"/>
  <c r="W34"/>
  <c r="X34"/>
  <c r="AR34"/>
  <c r="AS34"/>
  <c r="BM34"/>
  <c r="BN34"/>
  <c r="CG34"/>
  <c r="CH34"/>
  <c r="A35"/>
  <c r="B35"/>
  <c r="C35"/>
  <c r="W35"/>
  <c r="X35"/>
  <c r="AR35"/>
  <c r="AS35"/>
  <c r="BM35"/>
  <c r="BN35"/>
  <c r="CG35"/>
  <c r="CH35"/>
  <c r="A36"/>
  <c r="B36"/>
  <c r="C36"/>
  <c r="W36"/>
  <c r="X36"/>
  <c r="AR36"/>
  <c r="AS36"/>
  <c r="BM36"/>
  <c r="BN36"/>
  <c r="CG36"/>
  <c r="CH36"/>
  <c r="A37"/>
  <c r="B37"/>
  <c r="C37"/>
  <c r="W37"/>
  <c r="X37"/>
  <c r="AR37"/>
  <c r="AS37"/>
  <c r="BM37"/>
  <c r="BN37"/>
  <c r="CG37"/>
  <c r="CH37"/>
  <c r="A38"/>
  <c r="B38"/>
  <c r="C38"/>
  <c r="W38"/>
  <c r="X38"/>
  <c r="AR38"/>
  <c r="AS38"/>
  <c r="BM38"/>
  <c r="BN38"/>
  <c r="CG38"/>
  <c r="CH38"/>
  <c r="A39"/>
  <c r="B39"/>
  <c r="C39"/>
  <c r="W39"/>
  <c r="X39"/>
  <c r="AR39"/>
  <c r="AS39"/>
  <c r="BM39"/>
  <c r="BN39"/>
  <c r="CG39"/>
  <c r="CH39"/>
  <c r="A40"/>
  <c r="B40"/>
  <c r="C40"/>
  <c r="W40"/>
  <c r="X40"/>
  <c r="AR40"/>
  <c r="AS40"/>
  <c r="BM40"/>
  <c r="BN40"/>
  <c r="CG40"/>
  <c r="CH40"/>
  <c r="A41"/>
  <c r="B41"/>
  <c r="C41"/>
  <c r="W41"/>
  <c r="X41"/>
  <c r="AR41"/>
  <c r="AS41"/>
  <c r="BM41"/>
  <c r="BN41"/>
  <c r="CG41"/>
  <c r="CH41"/>
  <c r="A42"/>
  <c r="B42"/>
  <c r="C42"/>
  <c r="W42"/>
  <c r="X42"/>
  <c r="AR42"/>
  <c r="AS42"/>
  <c r="BM42"/>
  <c r="BN42"/>
  <c r="CG42"/>
  <c r="CH42"/>
  <c r="A43"/>
  <c r="B43"/>
  <c r="C43"/>
  <c r="W43"/>
  <c r="X43"/>
  <c r="AR43"/>
  <c r="AS43"/>
  <c r="BM43"/>
  <c r="BN43"/>
  <c r="CG43"/>
  <c r="CH43"/>
  <c r="A44"/>
  <c r="B44"/>
  <c r="C44"/>
  <c r="W44"/>
  <c r="X44"/>
  <c r="AR44"/>
  <c r="AS44"/>
  <c r="BM44"/>
  <c r="BN44"/>
  <c r="CG44"/>
  <c r="CH44"/>
  <c r="A45"/>
  <c r="B45"/>
  <c r="C45"/>
  <c r="W45"/>
  <c r="X45"/>
  <c r="AR45"/>
  <c r="AS45"/>
  <c r="BM45"/>
  <c r="BN45"/>
  <c r="CG45"/>
  <c r="CH45"/>
  <c r="D48"/>
  <c r="E48"/>
  <c r="F48"/>
  <c r="G48"/>
  <c r="H48"/>
  <c r="I48"/>
  <c r="J48"/>
  <c r="K48"/>
  <c r="L48"/>
  <c r="M48"/>
  <c r="N48"/>
  <c r="O48"/>
  <c r="P48"/>
  <c r="Q48"/>
  <c r="R48"/>
  <c r="B52"/>
  <c r="Y48"/>
  <c r="Z48"/>
  <c r="AA48"/>
  <c r="AB48"/>
  <c r="AC48"/>
  <c r="AD48"/>
  <c r="AE48"/>
  <c r="AF48"/>
  <c r="AG48"/>
  <c r="AH48"/>
  <c r="AI48"/>
  <c r="AJ48"/>
  <c r="AK48"/>
  <c r="AL48"/>
  <c r="AM48"/>
  <c r="AT48"/>
  <c r="AU48"/>
  <c r="AV48"/>
  <c r="AW48"/>
  <c r="AX48"/>
  <c r="AY48"/>
  <c r="AZ48"/>
  <c r="BA48"/>
  <c r="BB48"/>
  <c r="BC48"/>
  <c r="BD48"/>
  <c r="BE48"/>
  <c r="BF48"/>
  <c r="BG48"/>
  <c r="BH48"/>
  <c r="BO48"/>
  <c r="BP48"/>
  <c r="BQ48"/>
  <c r="BR48"/>
  <c r="BS48"/>
  <c r="BT48"/>
  <c r="BU48"/>
  <c r="BV48"/>
  <c r="BW48"/>
  <c r="BX48"/>
  <c r="BY48"/>
  <c r="BZ48"/>
  <c r="CA48"/>
  <c r="CB48"/>
  <c r="CC48"/>
  <c r="E10" i="14"/>
  <c r="F10"/>
  <c r="H10"/>
  <c r="I10"/>
  <c r="J10"/>
  <c r="K10"/>
  <c r="L10"/>
  <c r="M10"/>
  <c r="O10"/>
  <c r="P10"/>
  <c r="Q10"/>
  <c r="R10"/>
  <c r="U10"/>
  <c r="X10"/>
  <c r="AA10"/>
  <c r="AF10"/>
  <c r="AG10"/>
  <c r="AI10"/>
  <c r="AJ10"/>
  <c r="AK10"/>
  <c r="AL10"/>
  <c r="AM10"/>
  <c r="AN10"/>
  <c r="AP10"/>
  <c r="AQ10"/>
  <c r="AR10"/>
  <c r="AS10"/>
  <c r="AV10"/>
  <c r="AY10"/>
  <c r="BB10"/>
  <c r="BG10"/>
  <c r="BH10"/>
  <c r="BJ10"/>
  <c r="BK10"/>
  <c r="BL10"/>
  <c r="BM10"/>
  <c r="BN10"/>
  <c r="BO10"/>
  <c r="BQ10"/>
  <c r="BR10"/>
  <c r="BS10"/>
  <c r="BT10"/>
  <c r="BW10"/>
  <c r="BZ10"/>
  <c r="CC10"/>
  <c r="CH10"/>
  <c r="CI10"/>
  <c r="CK10"/>
  <c r="CL10"/>
  <c r="CM10"/>
  <c r="CN10"/>
  <c r="CO10"/>
  <c r="CP10"/>
  <c r="CR10"/>
  <c r="CS10"/>
  <c r="CT10"/>
  <c r="CU10"/>
  <c r="CX10"/>
  <c r="DA10"/>
  <c r="DD10"/>
  <c r="B12"/>
  <c r="C12"/>
  <c r="D12"/>
  <c r="AD12"/>
  <c r="AE12"/>
  <c r="BE12"/>
  <c r="BF12"/>
  <c r="CF12"/>
  <c r="CG12"/>
  <c r="DQ12"/>
  <c r="DR12"/>
  <c r="A13"/>
  <c r="A14" s="1"/>
  <c r="A15" s="1"/>
  <c r="A16" s="1"/>
  <c r="A17" s="1"/>
  <c r="A18" s="1"/>
  <c r="A19" s="1"/>
  <c r="A20" s="1"/>
  <c r="A21" s="1"/>
  <c r="A22" s="1"/>
  <c r="A23" s="1"/>
  <c r="A24" s="1"/>
  <c r="A25" s="1"/>
  <c r="A26" s="1"/>
  <c r="A27" s="1"/>
  <c r="A28" s="1"/>
  <c r="A29" s="1"/>
  <c r="A30" s="1"/>
  <c r="A31" s="1"/>
  <c r="B13"/>
  <c r="C13"/>
  <c r="D13"/>
  <c r="AC13"/>
  <c r="AD13"/>
  <c r="AE13"/>
  <c r="BD13"/>
  <c r="BD14" s="1"/>
  <c r="BD15" s="1"/>
  <c r="BD16" s="1"/>
  <c r="BD17" s="1"/>
  <c r="BD18" s="1"/>
  <c r="BD19" s="1"/>
  <c r="BD20" s="1"/>
  <c r="BD21" s="1"/>
  <c r="BD22" s="1"/>
  <c r="BD23" s="1"/>
  <c r="BD24" s="1"/>
  <c r="BD25" s="1"/>
  <c r="BD26" s="1"/>
  <c r="BD27" s="1"/>
  <c r="BD28" s="1"/>
  <c r="BD29" s="1"/>
  <c r="BD30" s="1"/>
  <c r="BD31" s="1"/>
  <c r="BE13"/>
  <c r="BF13"/>
  <c r="CE13"/>
  <c r="CE14" s="1"/>
  <c r="CE15" s="1"/>
  <c r="CE16" s="1"/>
  <c r="CE17" s="1"/>
  <c r="CE18" s="1"/>
  <c r="CE19" s="1"/>
  <c r="CE20" s="1"/>
  <c r="CE21" s="1"/>
  <c r="CE22" s="1"/>
  <c r="CE23" s="1"/>
  <c r="CE24" s="1"/>
  <c r="CE25" s="1"/>
  <c r="CE26" s="1"/>
  <c r="CE27" s="1"/>
  <c r="CE28" s="1"/>
  <c r="CE29" s="1"/>
  <c r="CE30" s="1"/>
  <c r="CE31" s="1"/>
  <c r="CF13"/>
  <c r="CG13"/>
  <c r="DQ13"/>
  <c r="DR13"/>
  <c r="B14"/>
  <c r="C14"/>
  <c r="D14"/>
  <c r="AC14"/>
  <c r="AC15" s="1"/>
  <c r="AC16" s="1"/>
  <c r="AC17" s="1"/>
  <c r="AC18" s="1"/>
  <c r="AC19" s="1"/>
  <c r="AC20" s="1"/>
  <c r="AC21" s="1"/>
  <c r="AC22" s="1"/>
  <c r="AC23" s="1"/>
  <c r="AC24" s="1"/>
  <c r="AC25" s="1"/>
  <c r="AC26" s="1"/>
  <c r="AC27" s="1"/>
  <c r="AC28" s="1"/>
  <c r="AC29" s="1"/>
  <c r="AC30" s="1"/>
  <c r="AC31" s="1"/>
  <c r="AD14"/>
  <c r="AE14"/>
  <c r="BE14"/>
  <c r="BF14"/>
  <c r="CF14"/>
  <c r="CG14"/>
  <c r="DQ14"/>
  <c r="DR14"/>
  <c r="B15"/>
  <c r="C15"/>
  <c r="D15"/>
  <c r="AD15"/>
  <c r="AE15"/>
  <c r="BE15"/>
  <c r="BF15"/>
  <c r="CF15"/>
  <c r="CG15"/>
  <c r="DQ15"/>
  <c r="DR15"/>
  <c r="B16"/>
  <c r="C16"/>
  <c r="D16"/>
  <c r="AD16"/>
  <c r="AE16"/>
  <c r="BE16"/>
  <c r="BF16"/>
  <c r="CF16"/>
  <c r="CG16"/>
  <c r="DQ16"/>
  <c r="DR16"/>
  <c r="B17"/>
  <c r="C17"/>
  <c r="D17"/>
  <c r="AD17"/>
  <c r="AE17"/>
  <c r="BE17"/>
  <c r="BF17"/>
  <c r="CF17"/>
  <c r="CG17"/>
  <c r="DQ17"/>
  <c r="DR17"/>
  <c r="B18"/>
  <c r="C18"/>
  <c r="D18"/>
  <c r="AD18"/>
  <c r="AE18"/>
  <c r="BE18"/>
  <c r="BF18"/>
  <c r="CF18"/>
  <c r="CG18"/>
  <c r="DQ18"/>
  <c r="DR18"/>
  <c r="B19"/>
  <c r="C19"/>
  <c r="D19"/>
  <c r="AD19"/>
  <c r="AE19"/>
  <c r="BE19"/>
  <c r="BF19"/>
  <c r="CF19"/>
  <c r="CG19"/>
  <c r="DQ19"/>
  <c r="DR19"/>
  <c r="B20"/>
  <c r="C20"/>
  <c r="D20"/>
  <c r="AD20"/>
  <c r="AE20"/>
  <c r="BE20"/>
  <c r="BF20"/>
  <c r="CF20"/>
  <c r="CG20"/>
  <c r="DQ20"/>
  <c r="DR20"/>
  <c r="B21"/>
  <c r="C21"/>
  <c r="D21"/>
  <c r="AD21"/>
  <c r="AE21"/>
  <c r="BE21"/>
  <c r="BF21"/>
  <c r="CF21"/>
  <c r="CG21"/>
  <c r="DQ21"/>
  <c r="DR21"/>
  <c r="B22"/>
  <c r="C22"/>
  <c r="D22"/>
  <c r="AD22"/>
  <c r="AE22"/>
  <c r="BE22"/>
  <c r="BF22"/>
  <c r="CF22"/>
  <c r="CG22"/>
  <c r="DQ22"/>
  <c r="DR22"/>
  <c r="B23"/>
  <c r="C23"/>
  <c r="D23"/>
  <c r="AD23"/>
  <c r="AE23"/>
  <c r="BE23"/>
  <c r="BF23"/>
  <c r="CF23"/>
  <c r="CG23"/>
  <c r="DQ23"/>
  <c r="DR23"/>
  <c r="B24"/>
  <c r="C24"/>
  <c r="D24"/>
  <c r="AD24"/>
  <c r="AE24"/>
  <c r="BE24"/>
  <c r="BF24"/>
  <c r="CF24"/>
  <c r="CG24"/>
  <c r="DQ24"/>
  <c r="DR24"/>
  <c r="B25"/>
  <c r="C25"/>
  <c r="D25"/>
  <c r="AD25"/>
  <c r="AE25"/>
  <c r="BE25"/>
  <c r="BF25"/>
  <c r="CF25"/>
  <c r="CG25"/>
  <c r="DQ25"/>
  <c r="DR25"/>
  <c r="B26"/>
  <c r="C26"/>
  <c r="D26"/>
  <c r="AD26"/>
  <c r="AE26"/>
  <c r="BE26"/>
  <c r="BF26"/>
  <c r="CF26"/>
  <c r="CG26"/>
  <c r="DQ26"/>
  <c r="DR26"/>
  <c r="B27"/>
  <c r="C27"/>
  <c r="D27"/>
  <c r="AD27"/>
  <c r="AE27"/>
  <c r="BE27"/>
  <c r="BF27"/>
  <c r="CF27"/>
  <c r="CG27"/>
  <c r="DQ27"/>
  <c r="DR27"/>
  <c r="B28"/>
  <c r="C28"/>
  <c r="D28"/>
  <c r="AD28"/>
  <c r="AE28"/>
  <c r="BE28"/>
  <c r="BF28"/>
  <c r="CF28"/>
  <c r="CG28"/>
  <c r="DQ28"/>
  <c r="DR28"/>
  <c r="B29"/>
  <c r="C29"/>
  <c r="D29"/>
  <c r="AD29"/>
  <c r="AE29"/>
  <c r="BE29"/>
  <c r="BF29"/>
  <c r="CF29"/>
  <c r="CG29"/>
  <c r="DQ29"/>
  <c r="DR29"/>
  <c r="B30"/>
  <c r="C30"/>
  <c r="D30"/>
  <c r="AD30"/>
  <c r="AE30"/>
  <c r="BE30"/>
  <c r="BF30"/>
  <c r="CF30"/>
  <c r="CG30"/>
  <c r="DQ30"/>
  <c r="DR30"/>
  <c r="B31"/>
  <c r="C31"/>
  <c r="D31"/>
  <c r="AD31"/>
  <c r="AE31"/>
  <c r="BE31"/>
  <c r="BF31"/>
  <c r="CF31"/>
  <c r="CG31"/>
  <c r="DQ31"/>
  <c r="DR31"/>
  <c r="B32"/>
  <c r="C32"/>
  <c r="D32"/>
  <c r="AD32"/>
  <c r="AE32"/>
  <c r="BE32"/>
  <c r="BF32"/>
  <c r="CF32"/>
  <c r="CG32"/>
  <c r="DQ32"/>
  <c r="DR32"/>
  <c r="B33"/>
  <c r="C33"/>
  <c r="D33"/>
  <c r="AD33"/>
  <c r="AE33"/>
  <c r="BE33"/>
  <c r="BF33"/>
  <c r="CF33"/>
  <c r="CG33"/>
  <c r="DQ33"/>
  <c r="DR33"/>
  <c r="B34"/>
  <c r="C34"/>
  <c r="D34"/>
  <c r="AD34"/>
  <c r="AE34"/>
  <c r="BE34"/>
  <c r="BF34"/>
  <c r="CF34"/>
  <c r="CG34"/>
  <c r="DQ34"/>
  <c r="DR34"/>
  <c r="B35"/>
  <c r="C35"/>
  <c r="D35"/>
  <c r="AD35"/>
  <c r="AE35"/>
  <c r="BE35"/>
  <c r="BF35"/>
  <c r="CF35"/>
  <c r="CG35"/>
  <c r="DQ35"/>
  <c r="DR35"/>
  <c r="B36"/>
  <c r="C36"/>
  <c r="D36"/>
  <c r="AD36"/>
  <c r="AE36"/>
  <c r="BE36"/>
  <c r="BF36"/>
  <c r="CF36"/>
  <c r="CG36"/>
  <c r="DQ36"/>
  <c r="DR36"/>
  <c r="B37"/>
  <c r="C37"/>
  <c r="D37"/>
  <c r="AD37"/>
  <c r="AE37"/>
  <c r="BE37"/>
  <c r="BF37"/>
  <c r="CF37"/>
  <c r="CG37"/>
  <c r="DQ37"/>
  <c r="DR37"/>
  <c r="B39"/>
  <c r="C39"/>
  <c r="D39"/>
  <c r="AD39"/>
  <c r="AE39"/>
  <c r="BE39"/>
  <c r="BF39"/>
  <c r="CF39"/>
  <c r="CG39"/>
  <c r="DQ39"/>
  <c r="DR39"/>
  <c r="B40"/>
  <c r="C40"/>
  <c r="D40"/>
  <c r="AD40"/>
  <c r="AE40"/>
  <c r="BE40"/>
  <c r="BF40"/>
  <c r="CF40"/>
  <c r="CG40"/>
  <c r="DQ40"/>
  <c r="DR40"/>
  <c r="B41"/>
  <c r="C41"/>
  <c r="D41"/>
  <c r="AD41"/>
  <c r="AE41"/>
  <c r="BE41"/>
  <c r="BF41"/>
  <c r="CF41"/>
  <c r="CG41"/>
  <c r="DQ41"/>
  <c r="DR41"/>
  <c r="B42"/>
  <c r="C42"/>
  <c r="D42"/>
  <c r="AD42"/>
  <c r="AE42"/>
  <c r="BE42"/>
  <c r="BF42"/>
  <c r="CF42"/>
  <c r="CG42"/>
  <c r="DQ42"/>
  <c r="DR42"/>
  <c r="B43"/>
  <c r="C43"/>
  <c r="D43"/>
  <c r="AD43"/>
  <c r="AE43"/>
  <c r="BE43"/>
  <c r="BF43"/>
  <c r="CF43"/>
  <c r="CG43"/>
  <c r="DQ43"/>
  <c r="DR43"/>
  <c r="B44"/>
  <c r="C44"/>
  <c r="D44"/>
  <c r="AD44"/>
  <c r="AE44"/>
  <c r="BE44"/>
  <c r="BF44"/>
  <c r="CF44"/>
  <c r="CG44"/>
  <c r="DQ44"/>
  <c r="DR44"/>
  <c r="B45"/>
  <c r="C45"/>
  <c r="D45"/>
  <c r="AD45"/>
  <c r="AE45"/>
  <c r="BE45"/>
  <c r="BF45"/>
  <c r="CF45"/>
  <c r="CG45"/>
  <c r="DQ45"/>
  <c r="DR45"/>
  <c r="B46"/>
  <c r="C46"/>
  <c r="D46"/>
  <c r="AD46"/>
  <c r="AE46"/>
  <c r="BE46"/>
  <c r="BF46"/>
  <c r="CF46"/>
  <c r="CG46"/>
  <c r="DQ46"/>
  <c r="DR46"/>
  <c r="B47"/>
  <c r="C47"/>
  <c r="D47"/>
  <c r="AD47"/>
  <c r="AE47"/>
  <c r="BE47"/>
  <c r="BF47"/>
  <c r="CF47"/>
  <c r="CG47"/>
  <c r="DQ47"/>
  <c r="DR47"/>
  <c r="B48"/>
  <c r="C48"/>
  <c r="D48"/>
  <c r="AD48"/>
  <c r="AE48"/>
  <c r="BE48"/>
  <c r="BF48"/>
  <c r="CF48"/>
  <c r="CG48"/>
  <c r="DQ48"/>
  <c r="DR48"/>
  <c r="B49"/>
  <c r="C49"/>
  <c r="D49"/>
  <c r="AD49"/>
  <c r="AE49"/>
  <c r="BE49"/>
  <c r="BF49"/>
  <c r="CF49"/>
  <c r="CG49"/>
  <c r="DQ49"/>
  <c r="DR49"/>
  <c r="B50"/>
  <c r="C50"/>
  <c r="D50"/>
  <c r="AD50"/>
  <c r="AE50"/>
  <c r="BE50"/>
  <c r="BF50"/>
  <c r="CF50"/>
  <c r="CG50"/>
  <c r="DQ50"/>
  <c r="DR50"/>
  <c r="B51"/>
  <c r="C51"/>
  <c r="D51"/>
  <c r="AD51"/>
  <c r="AE51"/>
  <c r="BE51"/>
  <c r="BF51"/>
  <c r="CF51"/>
  <c r="CG51"/>
  <c r="DQ51"/>
  <c r="DR51"/>
  <c r="C58"/>
  <c r="D58"/>
  <c r="AD58"/>
  <c r="AE58"/>
  <c r="BE58"/>
  <c r="BF58"/>
  <c r="CF58"/>
  <c r="CG58"/>
  <c r="DQ58"/>
  <c r="DR58"/>
  <c r="C59"/>
  <c r="D59"/>
  <c r="AD59"/>
  <c r="AE59"/>
  <c r="BE59"/>
  <c r="BF59"/>
  <c r="CF59"/>
  <c r="CG59"/>
  <c r="DQ59"/>
  <c r="DR59"/>
  <c r="C60"/>
  <c r="D60"/>
  <c r="AD60"/>
  <c r="AE60"/>
  <c r="BE60"/>
  <c r="BF60"/>
  <c r="CF60"/>
  <c r="CG60"/>
  <c r="DQ60"/>
  <c r="DR60"/>
  <c r="C61"/>
  <c r="D61"/>
  <c r="AD61"/>
  <c r="AE61"/>
  <c r="BE61"/>
  <c r="BF61"/>
  <c r="CF61"/>
  <c r="CG61"/>
  <c r="DQ61"/>
  <c r="DR61"/>
  <c r="C62"/>
  <c r="D62"/>
  <c r="AD62"/>
  <c r="AE62"/>
  <c r="BE62"/>
  <c r="BF62"/>
  <c r="CF62"/>
  <c r="CG62"/>
  <c r="DQ62"/>
  <c r="DR62"/>
  <c r="C63"/>
  <c r="D63"/>
  <c r="AD63"/>
  <c r="AE63"/>
  <c r="BE63"/>
  <c r="BF63"/>
  <c r="CF63"/>
  <c r="CG63"/>
  <c r="DQ63"/>
  <c r="DR63"/>
  <c r="C64"/>
  <c r="D64"/>
  <c r="AD64"/>
  <c r="AE64"/>
  <c r="BE64"/>
  <c r="BF64"/>
  <c r="CF64"/>
  <c r="CG64"/>
  <c r="DQ64"/>
  <c r="DR64"/>
  <c r="C65"/>
  <c r="D65"/>
  <c r="AD65"/>
  <c r="AE65"/>
  <c r="BE65"/>
  <c r="BF65"/>
  <c r="CF65"/>
  <c r="CG65"/>
  <c r="DQ65"/>
  <c r="DR65"/>
  <c r="C66"/>
  <c r="D66"/>
  <c r="AD66"/>
  <c r="AE66"/>
  <c r="BE66"/>
  <c r="BF66"/>
  <c r="CF66"/>
  <c r="CG66"/>
  <c r="DQ66"/>
  <c r="DR66"/>
  <c r="C67"/>
  <c r="D67"/>
  <c r="AD67"/>
  <c r="AE67"/>
  <c r="BE67"/>
  <c r="BF67"/>
  <c r="CF67"/>
  <c r="CG67"/>
  <c r="DQ67"/>
  <c r="DR67"/>
  <c r="C68"/>
  <c r="D68"/>
  <c r="AD68"/>
  <c r="AE68"/>
  <c r="BE68"/>
  <c r="BF68"/>
  <c r="CF68"/>
  <c r="CG68"/>
  <c r="DQ68"/>
  <c r="DR68"/>
  <c r="C69"/>
  <c r="D69"/>
  <c r="AD69"/>
  <c r="AE69"/>
  <c r="BE69"/>
  <c r="BF69"/>
  <c r="CF69"/>
  <c r="CG69"/>
  <c r="DQ69"/>
  <c r="DR69"/>
  <c r="C70"/>
  <c r="D70"/>
  <c r="AD70"/>
  <c r="AE70"/>
  <c r="BE70"/>
  <c r="BF70"/>
  <c r="CF70"/>
  <c r="CG70"/>
  <c r="DQ70"/>
  <c r="DR70"/>
  <c r="C71"/>
  <c r="D71"/>
  <c r="AD71"/>
  <c r="AE71"/>
  <c r="BE71"/>
  <c r="BF71"/>
  <c r="CF71"/>
  <c r="CG71"/>
  <c r="DQ71"/>
  <c r="DR71"/>
  <c r="C72"/>
  <c r="D72"/>
  <c r="AD72"/>
  <c r="AE72"/>
  <c r="BE72"/>
  <c r="BF72"/>
  <c r="CF72"/>
  <c r="CG72"/>
  <c r="DQ72"/>
  <c r="DR72"/>
  <c r="C73"/>
  <c r="D73"/>
  <c r="AD73"/>
  <c r="AE73"/>
  <c r="BE73"/>
  <c r="BF73"/>
  <c r="CF73"/>
  <c r="CG73"/>
  <c r="DQ73"/>
  <c r="DR73"/>
  <c r="C74"/>
  <c r="D74"/>
  <c r="AD74"/>
  <c r="AE74"/>
  <c r="BE74"/>
  <c r="BF74"/>
  <c r="CF74"/>
  <c r="CG74"/>
  <c r="DQ74"/>
  <c r="DR74"/>
  <c r="C75"/>
  <c r="D75"/>
  <c r="AD75"/>
  <c r="AE75"/>
  <c r="BE75"/>
  <c r="BF75"/>
  <c r="CF75"/>
  <c r="CG75"/>
  <c r="DQ75"/>
  <c r="DR75"/>
  <c r="C76"/>
  <c r="D76"/>
  <c r="AD76"/>
  <c r="AE76"/>
  <c r="BE76"/>
  <c r="BF76"/>
  <c r="CF76"/>
  <c r="CG76"/>
  <c r="DQ76"/>
  <c r="DR76"/>
  <c r="C77"/>
  <c r="D77"/>
  <c r="AD77"/>
  <c r="AE77"/>
  <c r="BE77"/>
  <c r="BF77"/>
  <c r="CF77"/>
  <c r="CG77"/>
  <c r="DQ77"/>
  <c r="DR77"/>
  <c r="C78"/>
  <c r="D78"/>
  <c r="AD78"/>
  <c r="AE78"/>
  <c r="BE78"/>
  <c r="BF78"/>
  <c r="CF78"/>
  <c r="CG78"/>
  <c r="DQ78"/>
  <c r="DR78"/>
  <c r="C79"/>
  <c r="D79"/>
  <c r="AD79"/>
  <c r="AE79"/>
  <c r="BE79"/>
  <c r="BF79"/>
  <c r="CF79"/>
  <c r="CG79"/>
  <c r="DQ79"/>
  <c r="DR79"/>
  <c r="C80"/>
  <c r="D80"/>
  <c r="AD80"/>
  <c r="AE80"/>
  <c r="BE80"/>
  <c r="BF80"/>
  <c r="CF80"/>
  <c r="CG80"/>
  <c r="DQ80"/>
  <c r="DR80"/>
  <c r="C81"/>
  <c r="D81"/>
  <c r="AD81"/>
  <c r="AE81"/>
  <c r="BE81"/>
  <c r="BF81"/>
  <c r="CF81"/>
  <c r="CG81"/>
  <c r="DQ81"/>
  <c r="DR81"/>
  <c r="C82"/>
  <c r="D82"/>
  <c r="AD82"/>
  <c r="AE82"/>
  <c r="BE82"/>
  <c r="BF82"/>
  <c r="CF82"/>
  <c r="CG82"/>
  <c r="DQ82"/>
  <c r="DR82"/>
  <c r="C83"/>
  <c r="D83"/>
  <c r="AD83"/>
  <c r="AE83"/>
  <c r="BE83"/>
  <c r="BF83"/>
  <c r="CF83"/>
  <c r="CG83"/>
  <c r="DQ83"/>
  <c r="DR83"/>
  <c r="C85"/>
  <c r="D85"/>
  <c r="AD85"/>
  <c r="AE85"/>
  <c r="BE85"/>
  <c r="BF85"/>
  <c r="CF85"/>
  <c r="CG85"/>
  <c r="DQ85"/>
  <c r="DR85"/>
  <c r="C86"/>
  <c r="D86"/>
  <c r="AD86"/>
  <c r="AE86"/>
  <c r="BE86"/>
  <c r="BF86"/>
  <c r="CF86"/>
  <c r="CG86"/>
  <c r="DQ86"/>
  <c r="DR86"/>
  <c r="C87"/>
  <c r="D87"/>
  <c r="AD87"/>
  <c r="AE87"/>
  <c r="BE87"/>
  <c r="BF87"/>
  <c r="CF87"/>
  <c r="CG87"/>
  <c r="DQ87"/>
  <c r="DR87"/>
  <c r="C88"/>
  <c r="D88"/>
  <c r="AD88"/>
  <c r="AE88"/>
  <c r="BE88"/>
  <c r="BF88"/>
  <c r="CF88"/>
  <c r="CG88"/>
  <c r="DQ88"/>
  <c r="DR88"/>
  <c r="C89"/>
  <c r="D89"/>
  <c r="AD89"/>
  <c r="AE89"/>
  <c r="BE89"/>
  <c r="BF89"/>
  <c r="CF89"/>
  <c r="CG89"/>
  <c r="DQ89"/>
  <c r="DR89"/>
  <c r="C90"/>
  <c r="D90"/>
  <c r="AD90"/>
  <c r="AE90"/>
  <c r="BE90"/>
  <c r="BF90"/>
  <c r="CF90"/>
  <c r="CG90"/>
  <c r="DQ90"/>
  <c r="DR90"/>
  <c r="C91"/>
  <c r="D91"/>
  <c r="AD91"/>
  <c r="AE91"/>
  <c r="BE91"/>
  <c r="BF91"/>
  <c r="CF91"/>
  <c r="CG91"/>
  <c r="DQ91"/>
  <c r="DR91"/>
  <c r="C92"/>
  <c r="D92"/>
  <c r="AD92"/>
  <c r="AE92"/>
  <c r="BE92"/>
  <c r="BF92"/>
  <c r="CF92"/>
  <c r="CG92"/>
  <c r="DQ92"/>
  <c r="DR92"/>
  <c r="C93"/>
  <c r="D93"/>
  <c r="AD93"/>
  <c r="AE93"/>
  <c r="BE93"/>
  <c r="BF93"/>
  <c r="CF93"/>
  <c r="CG93"/>
  <c r="DQ93"/>
  <c r="DR93"/>
  <c r="C94"/>
  <c r="D94"/>
  <c r="AD94"/>
  <c r="AE94"/>
  <c r="BE94"/>
  <c r="BF94"/>
  <c r="CF94"/>
  <c r="CG94"/>
  <c r="DQ94"/>
  <c r="DR94"/>
  <c r="C95"/>
  <c r="D95"/>
  <c r="AD95"/>
  <c r="AE95"/>
  <c r="BE95"/>
  <c r="BF95"/>
  <c r="CF95"/>
  <c r="CG95"/>
  <c r="DQ95"/>
  <c r="DR95"/>
  <c r="C96"/>
  <c r="D96"/>
  <c r="AD96"/>
  <c r="AE96"/>
  <c r="BE96"/>
  <c r="BF96"/>
  <c r="CF96"/>
  <c r="CG96"/>
  <c r="DQ96"/>
  <c r="DR96"/>
  <c r="C97"/>
  <c r="D97"/>
  <c r="AD97"/>
  <c r="AE97"/>
  <c r="BE97"/>
  <c r="BF97"/>
  <c r="CF97"/>
  <c r="CG97"/>
  <c r="DQ97"/>
  <c r="DR97"/>
  <c r="W122" i="24"/>
  <c r="AI122"/>
  <c r="CM14" i="14"/>
  <c r="CM60" s="1"/>
  <c r="CY12"/>
  <c r="CX12" s="1"/>
  <c r="O51"/>
  <c r="BQ43"/>
  <c r="BQ89" s="1"/>
  <c r="O35"/>
  <c r="DI175" i="20"/>
  <c r="BM175"/>
  <c r="AI47" i="14"/>
  <c r="AI93" s="1"/>
  <c r="AI31"/>
  <c r="H27"/>
  <c r="H73" s="1"/>
  <c r="DO176" i="20"/>
  <c r="DO187" i="25"/>
  <c r="DO175" i="20"/>
  <c r="CE202" i="25"/>
  <c r="CE191" i="20"/>
  <c r="AI186" i="25"/>
  <c r="AI175" i="20"/>
  <c r="W176"/>
  <c r="W187" i="25"/>
  <c r="W186"/>
  <c r="K175" i="20"/>
  <c r="CY191" i="23"/>
  <c r="CY202" i="25"/>
  <c r="CY191" i="20"/>
  <c r="CA191" i="23"/>
  <c r="CA202" i="25"/>
  <c r="CA191" i="20"/>
  <c r="U65" i="14"/>
  <c r="Q191" i="23" s="1"/>
  <c r="BQ51" i="14"/>
  <c r="BQ97" s="1"/>
  <c r="O43"/>
  <c r="O89" s="1"/>
  <c r="CK181" i="17" s="1"/>
  <c r="BQ35" i="14"/>
  <c r="BQ81" s="1"/>
  <c r="O27"/>
  <c r="O73" s="1"/>
  <c r="BQ19"/>
  <c r="BQ65" s="1"/>
  <c r="DM175" i="23"/>
  <c r="BQ186" i="25"/>
  <c r="AO175" i="23"/>
  <c r="H51" i="14"/>
  <c r="H97" s="1"/>
  <c r="DI185" i="25" s="1"/>
  <c r="H35" i="14"/>
  <c r="H81" s="1"/>
  <c r="BG97"/>
  <c r="DM180" i="25" s="1"/>
  <c r="BG93" i="14"/>
  <c r="DA169" i="20" s="1"/>
  <c r="BG89" i="14"/>
  <c r="H82" i="15" s="1"/>
  <c r="I82" s="1"/>
  <c r="BG85" i="14"/>
  <c r="BG81"/>
  <c r="H74" i="15" s="1"/>
  <c r="BG73" i="14"/>
  <c r="H66" i="15" s="1"/>
  <c r="BG69" i="14"/>
  <c r="BG61"/>
  <c r="H54" i="15" s="1"/>
  <c r="BQ50" i="14"/>
  <c r="BQ96" s="1"/>
  <c r="O46"/>
  <c r="O92" s="1"/>
  <c r="CW128" i="22" s="1"/>
  <c r="BQ38" i="14"/>
  <c r="BQ84" s="1"/>
  <c r="CC130" i="23" s="1"/>
  <c r="O30" i="14"/>
  <c r="O76" s="1"/>
  <c r="BA130" i="19" s="1"/>
  <c r="BQ22" i="14"/>
  <c r="BQ68" s="1"/>
  <c r="BJ46"/>
  <c r="BJ92" s="1"/>
  <c r="DA120" i="23" s="1"/>
  <c r="H38" i="14"/>
  <c r="H84" s="1"/>
  <c r="BY118" i="17" s="1"/>
  <c r="BJ30" i="14"/>
  <c r="BJ76" s="1"/>
  <c r="BE120" i="20" s="1"/>
  <c r="H22" i="14"/>
  <c r="H68" s="1"/>
  <c r="BJ14"/>
  <c r="BJ60" s="1"/>
  <c r="BG96"/>
  <c r="DM115" i="23" s="1"/>
  <c r="BG88" i="14"/>
  <c r="CO115" i="19" s="1"/>
  <c r="BG80" i="14"/>
  <c r="BG72"/>
  <c r="AS115" i="23" s="1"/>
  <c r="BG64" i="14"/>
  <c r="U126" i="25" s="1"/>
  <c r="O49" i="14"/>
  <c r="O95" s="1"/>
  <c r="BQ41"/>
  <c r="BQ87" s="1"/>
  <c r="CO88" i="25" s="1"/>
  <c r="O33" i="14"/>
  <c r="O79" s="1"/>
  <c r="BM75" i="17" s="1"/>
  <c r="BQ17" i="14"/>
  <c r="BQ63" s="1"/>
  <c r="U76" i="23" s="1"/>
  <c r="BQ46" i="14"/>
  <c r="BQ92" s="1"/>
  <c r="O38"/>
  <c r="O84" s="1"/>
  <c r="BY141" i="25" s="1"/>
  <c r="BQ30" i="14"/>
  <c r="BQ76" s="1"/>
  <c r="O22"/>
  <c r="O68" s="1"/>
  <c r="AC141" i="25" s="1"/>
  <c r="O14" i="14"/>
  <c r="O60" s="1"/>
  <c r="E130" i="19" s="1"/>
  <c r="BJ38" i="14"/>
  <c r="BJ84" s="1"/>
  <c r="AI34"/>
  <c r="AI80" s="1"/>
  <c r="H30"/>
  <c r="H76" s="1"/>
  <c r="BG92"/>
  <c r="DA115" i="20" s="1"/>
  <c r="BG84" i="14"/>
  <c r="CC126" i="25" s="1"/>
  <c r="BG76" i="14"/>
  <c r="BE115" i="23" s="1"/>
  <c r="BG68" i="14"/>
  <c r="AG115" i="20" s="1"/>
  <c r="BG60" i="14"/>
  <c r="I115" i="23" s="1"/>
  <c r="BQ49" i="14"/>
  <c r="BQ95" s="1"/>
  <c r="DM76" i="24" s="1"/>
  <c r="O41" i="14"/>
  <c r="O87" s="1"/>
  <c r="CK75" i="17" s="1"/>
  <c r="O17" i="14"/>
  <c r="O63" s="1"/>
  <c r="Q76" i="23" s="1"/>
  <c r="BQ21" i="14"/>
  <c r="BQ67" s="1"/>
  <c r="N45"/>
  <c r="CA37" i="25"/>
  <c r="O50" i="14"/>
  <c r="O96" s="1"/>
  <c r="DI130" i="24" s="1"/>
  <c r="BQ42" i="14"/>
  <c r="BQ88" s="1"/>
  <c r="O42"/>
  <c r="O88" s="1"/>
  <c r="CK130" i="19" s="1"/>
  <c r="BQ34" i="14"/>
  <c r="BQ80" s="1"/>
  <c r="O34"/>
  <c r="O80" s="1"/>
  <c r="BM128" i="18" s="1"/>
  <c r="BQ26" i="14"/>
  <c r="BQ72" s="1"/>
  <c r="O26"/>
  <c r="O72" s="1"/>
  <c r="AO128" i="17" s="1"/>
  <c r="BQ18" i="14"/>
  <c r="BQ64" s="1"/>
  <c r="O18"/>
  <c r="O64" s="1"/>
  <c r="BP42"/>
  <c r="N34"/>
  <c r="H41"/>
  <c r="H87" s="1"/>
  <c r="CK65" i="17" s="1"/>
  <c r="H33" i="14"/>
  <c r="H79" s="1"/>
  <c r="H25"/>
  <c r="H71" s="1"/>
  <c r="BG95"/>
  <c r="DM61" i="20" s="1"/>
  <c r="BG87" i="14"/>
  <c r="BG79"/>
  <c r="BQ61" i="20" s="1"/>
  <c r="BG71" i="14"/>
  <c r="BG63"/>
  <c r="U61" i="20" s="1"/>
  <c r="AW12" i="14"/>
  <c r="AV12" s="1"/>
  <c r="AW16"/>
  <c r="AV16" s="1"/>
  <c r="AV62" s="1"/>
  <c r="S29" i="22" s="1"/>
  <c r="AW24" i="14"/>
  <c r="AV24" s="1"/>
  <c r="AV70" s="1"/>
  <c r="AW32"/>
  <c r="AV32" s="1"/>
  <c r="AV78" s="1"/>
  <c r="AW40"/>
  <c r="AV40" s="1"/>
  <c r="AW48"/>
  <c r="AV48" s="1"/>
  <c r="AV94" s="1"/>
  <c r="DK29" i="24" s="1"/>
  <c r="DI26" i="25"/>
  <c r="BK44" i="14"/>
  <c r="BK90" s="1"/>
  <c r="DA13" i="19" s="1"/>
  <c r="CO13" i="23"/>
  <c r="CO26" i="25"/>
  <c r="BM26"/>
  <c r="BK12" i="14"/>
  <c r="BG90"/>
  <c r="H83" i="15" s="1"/>
  <c r="I83" s="1"/>
  <c r="CK48" i="14"/>
  <c r="CK94" s="1"/>
  <c r="DO25" i="25" s="1"/>
  <c r="CA24" i="14"/>
  <c r="BZ24" s="1"/>
  <c r="BZ70" s="1"/>
  <c r="BQ25"/>
  <c r="BQ13"/>
  <c r="BQ59" s="1"/>
  <c r="BQ71"/>
  <c r="AS76" i="20" s="1"/>
  <c r="BQ14" i="14"/>
  <c r="BQ60" s="1"/>
  <c r="I141" i="25" s="1"/>
  <c r="BQ12" i="14"/>
  <c r="BQ20"/>
  <c r="BQ66" s="1"/>
  <c r="BQ28"/>
  <c r="BQ74" s="1"/>
  <c r="BE35" i="25" s="1"/>
  <c r="BQ36" i="14"/>
  <c r="BQ82" s="1"/>
  <c r="BQ44"/>
  <c r="BQ90" s="1"/>
  <c r="DA35" i="25" s="1"/>
  <c r="O12" i="14"/>
  <c r="O58" s="1"/>
  <c r="E22" i="19" s="1"/>
  <c r="O20" i="14"/>
  <c r="O66" s="1"/>
  <c r="AC35" i="25" s="1"/>
  <c r="O28" i="14"/>
  <c r="O74" s="1"/>
  <c r="BA35" i="25" s="1"/>
  <c r="O44" i="14"/>
  <c r="O90" s="1"/>
  <c r="CA14" i="23"/>
  <c r="H48" i="14"/>
  <c r="H94" s="1"/>
  <c r="DI25" i="25" s="1"/>
  <c r="AI36" i="14"/>
  <c r="AI82" s="1"/>
  <c r="CA25" i="25" s="1"/>
  <c r="H32" i="14"/>
  <c r="H78" s="1"/>
  <c r="BM25" i="25" s="1"/>
  <c r="H16" i="14"/>
  <c r="H62" s="1"/>
  <c r="Q12" i="22" s="1"/>
  <c r="BG82" i="14"/>
  <c r="CC7" i="23" s="1"/>
  <c r="E82" i="14"/>
  <c r="BY7" i="24" s="1"/>
  <c r="CK24" i="14"/>
  <c r="CK70" s="1"/>
  <c r="CK16"/>
  <c r="BX19"/>
  <c r="BW19" s="1"/>
  <c r="BW65" s="1"/>
  <c r="BX31"/>
  <c r="BW31" s="1"/>
  <c r="BS16"/>
  <c r="BS13"/>
  <c r="BS21"/>
  <c r="BS67" s="1"/>
  <c r="BS30"/>
  <c r="BS76" s="1"/>
  <c r="BH24"/>
  <c r="BG24" s="1"/>
  <c r="BG70" s="1"/>
  <c r="BH19"/>
  <c r="BG19" s="1"/>
  <c r="BG65" s="1"/>
  <c r="CK44"/>
  <c r="CK90" s="1"/>
  <c r="CL32"/>
  <c r="CL78" s="1"/>
  <c r="BS26" i="25" s="1"/>
  <c r="CK28" i="14"/>
  <c r="CK74" s="1"/>
  <c r="CK20"/>
  <c r="CK66" s="1"/>
  <c r="BK58"/>
  <c r="I13" i="20" s="1"/>
  <c r="BO29" i="23"/>
  <c r="G42" i="15"/>
  <c r="CE169" i="24"/>
  <c r="CK62" i="14"/>
  <c r="W25" i="25" s="1"/>
  <c r="BQ58" i="14"/>
  <c r="I22" i="23" s="1"/>
  <c r="I130" i="24"/>
  <c r="J77" i="15"/>
  <c r="G7"/>
  <c r="H90"/>
  <c r="I90" s="1"/>
  <c r="CH97" i="14"/>
  <c r="DO169" i="24" s="1"/>
  <c r="CH92" i="14"/>
  <c r="DC115" i="20" s="1"/>
  <c r="CH80" i="14"/>
  <c r="H26" i="15" s="1"/>
  <c r="CH93" i="14"/>
  <c r="DC180" i="25" s="1"/>
  <c r="CH61" i="14"/>
  <c r="J54" i="15" s="1"/>
  <c r="K54" s="1"/>
  <c r="CH88" i="14"/>
  <c r="CQ126" i="25" s="1"/>
  <c r="CH81" i="14"/>
  <c r="BS169" i="24" s="1"/>
  <c r="CH82" i="14"/>
  <c r="CE20" i="25" s="1"/>
  <c r="CH64" i="14"/>
  <c r="W115" i="20" s="1"/>
  <c r="CH91" i="14"/>
  <c r="DC61" i="24" s="1"/>
  <c r="CH73" i="14"/>
  <c r="H19" i="15" s="1"/>
  <c r="CI12" i="14"/>
  <c r="CH12" s="1"/>
  <c r="CH96"/>
  <c r="H42" i="15" s="1"/>
  <c r="CH95" i="14"/>
  <c r="H41" i="15" s="1"/>
  <c r="CH65" i="14"/>
  <c r="CH89"/>
  <c r="CQ169" i="24" s="1"/>
  <c r="AI169" i="20"/>
  <c r="AI169" i="24"/>
  <c r="AI180" i="25"/>
  <c r="J62" i="15"/>
  <c r="CH68" i="14"/>
  <c r="J61" i="15" s="1"/>
  <c r="CH90" i="14"/>
  <c r="J83" i="15" s="1"/>
  <c r="K83" s="1"/>
  <c r="CE115" i="20"/>
  <c r="H30" i="15"/>
  <c r="CH76" i="14"/>
  <c r="CE180" i="25"/>
  <c r="J78" i="15"/>
  <c r="K78" s="1"/>
  <c r="CE169" i="20"/>
  <c r="H31" i="15"/>
  <c r="CH60" i="14"/>
  <c r="K115" i="24" s="1"/>
  <c r="CT50" i="14"/>
  <c r="CQ48"/>
  <c r="CQ28"/>
  <c r="J81" i="15"/>
  <c r="K81" s="1"/>
  <c r="N35" i="14" l="1"/>
  <c r="N38"/>
  <c r="CQ36"/>
  <c r="AC128" i="21"/>
  <c r="CC115" i="24"/>
  <c r="BS26" i="14"/>
  <c r="BS72" s="1"/>
  <c r="BS24"/>
  <c r="BS70" s="1"/>
  <c r="AI133" i="25"/>
  <c r="AP74" i="15"/>
  <c r="DB51" i="14"/>
  <c r="DA51" s="1"/>
  <c r="DB47"/>
  <c r="DA47" s="1"/>
  <c r="DA93" s="1"/>
  <c r="CN9" i="9"/>
  <c r="CM9" s="1"/>
  <c r="CE9" s="1"/>
  <c r="CD9" s="1"/>
  <c r="BK48" i="14"/>
  <c r="BK94" s="1"/>
  <c r="I40"/>
  <c r="I86" s="1"/>
  <c r="CK13" i="23" s="1"/>
  <c r="BK32" i="14"/>
  <c r="BK78" s="1"/>
  <c r="I24"/>
  <c r="I70" s="1"/>
  <c r="J73" i="15"/>
  <c r="K73" s="1"/>
  <c r="CE115" i="24"/>
  <c r="CA48" i="14"/>
  <c r="BZ48" s="1"/>
  <c r="BZ94" s="1"/>
  <c r="AI18"/>
  <c r="AI64" s="1"/>
  <c r="S118" i="21" s="1"/>
  <c r="U175" i="23"/>
  <c r="DM175" i="20"/>
  <c r="AS115"/>
  <c r="BS59" i="14"/>
  <c r="I78" i="23" s="1"/>
  <c r="BS22" i="14"/>
  <c r="BS68" s="1"/>
  <c r="U175" i="20"/>
  <c r="CK175"/>
  <c r="CQ186" i="25"/>
  <c r="CA24" i="21"/>
  <c r="CA24" i="17"/>
  <c r="CN25" i="9"/>
  <c r="CM25" s="1"/>
  <c r="CE25" s="1"/>
  <c r="CD25" s="1"/>
  <c r="CA32" i="14"/>
  <c r="BZ32" s="1"/>
  <c r="BZ78" s="1"/>
  <c r="G12"/>
  <c r="CW188" i="25"/>
  <c r="CN41" i="9"/>
  <c r="CM41" s="1"/>
  <c r="CE41" s="1"/>
  <c r="CD41" s="1"/>
  <c r="DB19" i="14"/>
  <c r="DA19" s="1"/>
  <c r="DA65" s="1"/>
  <c r="DB15"/>
  <c r="DA15" s="1"/>
  <c r="DA61" s="1"/>
  <c r="U76" i="24"/>
  <c r="BE115" i="19"/>
  <c r="CQ121" i="20"/>
  <c r="CA34" i="14"/>
  <c r="BZ34" s="1"/>
  <c r="BZ80" s="1"/>
  <c r="BQ140" i="23" s="1"/>
  <c r="Y26" i="14"/>
  <c r="X26" s="1"/>
  <c r="X72" s="1"/>
  <c r="AO138" i="22" s="1"/>
  <c r="CA18" i="14"/>
  <c r="BZ18" s="1"/>
  <c r="BZ64" s="1"/>
  <c r="AZ14"/>
  <c r="AY14" s="1"/>
  <c r="AY60" s="1"/>
  <c r="G140" i="20" s="1"/>
  <c r="BS50" i="14"/>
  <c r="BS96" s="1"/>
  <c r="AR46"/>
  <c r="AR92" s="1"/>
  <c r="BS42"/>
  <c r="BS88" s="1"/>
  <c r="Q42"/>
  <c r="Q88" s="1"/>
  <c r="BS34"/>
  <c r="BS80" s="1"/>
  <c r="Q30"/>
  <c r="Q76" s="1"/>
  <c r="BA143" i="25" s="1"/>
  <c r="Q26" i="14"/>
  <c r="Q72" s="1"/>
  <c r="Q22"/>
  <c r="Q68" s="1"/>
  <c r="AR18"/>
  <c r="AR64" s="1"/>
  <c r="BS14"/>
  <c r="BS60" s="1"/>
  <c r="Q14"/>
  <c r="Q60" s="1"/>
  <c r="H50"/>
  <c r="H96" s="1"/>
  <c r="H42"/>
  <c r="H88" s="1"/>
  <c r="AI38"/>
  <c r="AI84" s="1"/>
  <c r="H34"/>
  <c r="H80" s="1"/>
  <c r="H26"/>
  <c r="H72" s="1"/>
  <c r="AI22"/>
  <c r="AI68" s="1"/>
  <c r="AE120" i="24" s="1"/>
  <c r="H18" i="14"/>
  <c r="H64" s="1"/>
  <c r="BH50"/>
  <c r="BG50" s="1"/>
  <c r="F50"/>
  <c r="E50" s="1"/>
  <c r="BH42"/>
  <c r="BG42" s="1"/>
  <c r="F42"/>
  <c r="E42" s="1"/>
  <c r="E88" s="1"/>
  <c r="CK115" i="23" s="1"/>
  <c r="BH34" i="14"/>
  <c r="BG34" s="1"/>
  <c r="F34"/>
  <c r="E34" s="1"/>
  <c r="BH26"/>
  <c r="BG26" s="1"/>
  <c r="F26"/>
  <c r="E26" s="1"/>
  <c r="E72" s="1"/>
  <c r="AO113" i="17" s="1"/>
  <c r="BH18" i="14"/>
  <c r="BG18" s="1"/>
  <c r="F18"/>
  <c r="E18" s="1"/>
  <c r="BV21"/>
  <c r="BV24"/>
  <c r="BV16"/>
  <c r="G27" i="15"/>
  <c r="H69"/>
  <c r="W12" i="14"/>
  <c r="DC14"/>
  <c r="DC16"/>
  <c r="DC18"/>
  <c r="DC20"/>
  <c r="DC22"/>
  <c r="DC24"/>
  <c r="DC26"/>
  <c r="DC28"/>
  <c r="DC30"/>
  <c r="DC32"/>
  <c r="DC34"/>
  <c r="DC36"/>
  <c r="DC38"/>
  <c r="DC40"/>
  <c r="DC42"/>
  <c r="DC44"/>
  <c r="DC46"/>
  <c r="DC48"/>
  <c r="DC50"/>
  <c r="DC12"/>
  <c r="DC13"/>
  <c r="DC15"/>
  <c r="DC17"/>
  <c r="DC19"/>
  <c r="DC21"/>
  <c r="DC23"/>
  <c r="DC25"/>
  <c r="DC27"/>
  <c r="DC29"/>
  <c r="DC31"/>
  <c r="DC33"/>
  <c r="DC35"/>
  <c r="DC37"/>
  <c r="DC39"/>
  <c r="DC41"/>
  <c r="DC43"/>
  <c r="DC45"/>
  <c r="DC47"/>
  <c r="DC49"/>
  <c r="DC51"/>
  <c r="CB14"/>
  <c r="CB16"/>
  <c r="CB18"/>
  <c r="CB20"/>
  <c r="CB22"/>
  <c r="CB24"/>
  <c r="CB26"/>
  <c r="CB28"/>
  <c r="CB30"/>
  <c r="CB32"/>
  <c r="CB34"/>
  <c r="CB36"/>
  <c r="CB38"/>
  <c r="CB40"/>
  <c r="CB42"/>
  <c r="CB44"/>
  <c r="CB46"/>
  <c r="CB48"/>
  <c r="CB50"/>
  <c r="CB13"/>
  <c r="CB15"/>
  <c r="CB17"/>
  <c r="CB19"/>
  <c r="CB21"/>
  <c r="CB23"/>
  <c r="CB25"/>
  <c r="CB27"/>
  <c r="CB29"/>
  <c r="CB31"/>
  <c r="CB33"/>
  <c r="CB35"/>
  <c r="CB37"/>
  <c r="CB39"/>
  <c r="CB41"/>
  <c r="CB43"/>
  <c r="CB45"/>
  <c r="CB47"/>
  <c r="CB49"/>
  <c r="CB51"/>
  <c r="BA14"/>
  <c r="BA16"/>
  <c r="BA18"/>
  <c r="BA20"/>
  <c r="BA22"/>
  <c r="BA24"/>
  <c r="BA26"/>
  <c r="BA28"/>
  <c r="BA30"/>
  <c r="BA32"/>
  <c r="BA34"/>
  <c r="BA36"/>
  <c r="BA38"/>
  <c r="BA40"/>
  <c r="BA42"/>
  <c r="BA44"/>
  <c r="BA46"/>
  <c r="BA48"/>
  <c r="BA50"/>
  <c r="BA13"/>
  <c r="BA15"/>
  <c r="BA17"/>
  <c r="BA19"/>
  <c r="BA21"/>
  <c r="BA23"/>
  <c r="BA25"/>
  <c r="BA27"/>
  <c r="BA29"/>
  <c r="BA31"/>
  <c r="BA33"/>
  <c r="BA35"/>
  <c r="BA37"/>
  <c r="BA39"/>
  <c r="BA41"/>
  <c r="BA43"/>
  <c r="BA45"/>
  <c r="BA47"/>
  <c r="BA49"/>
  <c r="BA51"/>
  <c r="CZ14"/>
  <c r="CZ16"/>
  <c r="CZ18"/>
  <c r="CZ20"/>
  <c r="CZ22"/>
  <c r="CZ24"/>
  <c r="CZ26"/>
  <c r="CZ28"/>
  <c r="CZ30"/>
  <c r="CZ32"/>
  <c r="CZ34"/>
  <c r="CZ36"/>
  <c r="CZ38"/>
  <c r="CZ40"/>
  <c r="CZ42"/>
  <c r="CZ44"/>
  <c r="CZ46"/>
  <c r="CZ48"/>
  <c r="CZ50"/>
  <c r="CZ12"/>
  <c r="CZ13"/>
  <c r="CZ15"/>
  <c r="CZ17"/>
  <c r="CZ19"/>
  <c r="CZ21"/>
  <c r="CZ23"/>
  <c r="CZ25"/>
  <c r="CZ27"/>
  <c r="CZ29"/>
  <c r="CZ31"/>
  <c r="CZ33"/>
  <c r="CZ35"/>
  <c r="CZ37"/>
  <c r="CZ39"/>
  <c r="CZ41"/>
  <c r="CZ43"/>
  <c r="CZ45"/>
  <c r="CZ47"/>
  <c r="CZ49"/>
  <c r="CZ51"/>
  <c r="DI12" i="20"/>
  <c r="BY14" i="14"/>
  <c r="BY16"/>
  <c r="BY18"/>
  <c r="BY20"/>
  <c r="BY22"/>
  <c r="BY24"/>
  <c r="BY26"/>
  <c r="BY28"/>
  <c r="BY30"/>
  <c r="BY32"/>
  <c r="BY34"/>
  <c r="BY36"/>
  <c r="BY38"/>
  <c r="BY40"/>
  <c r="BY42"/>
  <c r="BY44"/>
  <c r="BY46"/>
  <c r="BY48"/>
  <c r="BY50"/>
  <c r="BY13"/>
  <c r="BY15"/>
  <c r="BY17"/>
  <c r="BY19"/>
  <c r="BY21"/>
  <c r="BY23"/>
  <c r="BY25"/>
  <c r="BY27"/>
  <c r="BY29"/>
  <c r="BY31"/>
  <c r="BY33"/>
  <c r="BY35"/>
  <c r="BY37"/>
  <c r="BY39"/>
  <c r="BY41"/>
  <c r="BY43"/>
  <c r="BY45"/>
  <c r="BY47"/>
  <c r="BY49"/>
  <c r="BY51"/>
  <c r="AX14"/>
  <c r="AX16"/>
  <c r="AX18"/>
  <c r="AX20"/>
  <c r="AX22"/>
  <c r="AX24"/>
  <c r="AX26"/>
  <c r="AX28"/>
  <c r="AX30"/>
  <c r="AX32"/>
  <c r="AX34"/>
  <c r="AX36"/>
  <c r="AX38"/>
  <c r="AX40"/>
  <c r="AX42"/>
  <c r="AX44"/>
  <c r="AX46"/>
  <c r="AX48"/>
  <c r="AX50"/>
  <c r="AX13"/>
  <c r="AX15"/>
  <c r="AX17"/>
  <c r="AX19"/>
  <c r="AX21"/>
  <c r="AX23"/>
  <c r="AX25"/>
  <c r="AX27"/>
  <c r="AX29"/>
  <c r="AX31"/>
  <c r="AX33"/>
  <c r="AX35"/>
  <c r="AX37"/>
  <c r="AX39"/>
  <c r="AX41"/>
  <c r="AX43"/>
  <c r="AX45"/>
  <c r="AX47"/>
  <c r="AX49"/>
  <c r="AX51"/>
  <c r="CJ14"/>
  <c r="CJ16"/>
  <c r="CJ18"/>
  <c r="CJ20"/>
  <c r="CJ22"/>
  <c r="CJ24"/>
  <c r="CJ26"/>
  <c r="CJ28"/>
  <c r="CJ30"/>
  <c r="CJ32"/>
  <c r="CJ34"/>
  <c r="CJ36"/>
  <c r="CJ38"/>
  <c r="CJ40"/>
  <c r="CJ42"/>
  <c r="CJ44"/>
  <c r="CJ46"/>
  <c r="CJ48"/>
  <c r="CJ50"/>
  <c r="CJ12"/>
  <c r="CJ13"/>
  <c r="CJ15"/>
  <c r="CJ17"/>
  <c r="CJ19"/>
  <c r="CJ21"/>
  <c r="CJ23"/>
  <c r="CJ25"/>
  <c r="CJ27"/>
  <c r="CJ29"/>
  <c r="CJ31"/>
  <c r="CJ33"/>
  <c r="CJ35"/>
  <c r="CJ37"/>
  <c r="CJ39"/>
  <c r="CJ41"/>
  <c r="CJ43"/>
  <c r="CJ45"/>
  <c r="CJ47"/>
  <c r="CJ49"/>
  <c r="CJ51"/>
  <c r="BI14"/>
  <c r="BI16"/>
  <c r="BI18"/>
  <c r="BI20"/>
  <c r="BI22"/>
  <c r="BI24"/>
  <c r="BI26"/>
  <c r="BI28"/>
  <c r="BI30"/>
  <c r="BI32"/>
  <c r="BI34"/>
  <c r="BI36"/>
  <c r="BI38"/>
  <c r="BI40"/>
  <c r="BI42"/>
  <c r="BI44"/>
  <c r="BI46"/>
  <c r="BI48"/>
  <c r="BI50"/>
  <c r="BI13"/>
  <c r="BI15"/>
  <c r="BI17"/>
  <c r="BI19"/>
  <c r="BI21"/>
  <c r="BI23"/>
  <c r="BI25"/>
  <c r="BI27"/>
  <c r="BI29"/>
  <c r="BI31"/>
  <c r="BI33"/>
  <c r="BI35"/>
  <c r="BI37"/>
  <c r="BI39"/>
  <c r="BI41"/>
  <c r="BI43"/>
  <c r="BI45"/>
  <c r="BI47"/>
  <c r="BI49"/>
  <c r="BI51"/>
  <c r="AH14"/>
  <c r="AH16"/>
  <c r="AH18"/>
  <c r="AH20"/>
  <c r="AH22"/>
  <c r="AH24"/>
  <c r="AH26"/>
  <c r="AH28"/>
  <c r="AH30"/>
  <c r="AH32"/>
  <c r="AH34"/>
  <c r="AH36"/>
  <c r="AH38"/>
  <c r="AH40"/>
  <c r="AH42"/>
  <c r="AH44"/>
  <c r="AH46"/>
  <c r="AH48"/>
  <c r="AH50"/>
  <c r="AH13"/>
  <c r="AH15"/>
  <c r="AH17"/>
  <c r="AH19"/>
  <c r="AH21"/>
  <c r="AH23"/>
  <c r="AH25"/>
  <c r="AH27"/>
  <c r="AH29"/>
  <c r="AH31"/>
  <c r="AH33"/>
  <c r="AH35"/>
  <c r="AH37"/>
  <c r="AH39"/>
  <c r="AH41"/>
  <c r="AH43"/>
  <c r="AH45"/>
  <c r="AH47"/>
  <c r="AH49"/>
  <c r="AH51"/>
  <c r="Z14"/>
  <c r="Z16"/>
  <c r="Z18"/>
  <c r="Z20"/>
  <c r="Z22"/>
  <c r="Z24"/>
  <c r="Z26"/>
  <c r="Z28"/>
  <c r="Z30"/>
  <c r="Z32"/>
  <c r="Z34"/>
  <c r="Z36"/>
  <c r="Z38"/>
  <c r="Z40"/>
  <c r="Z42"/>
  <c r="Z44"/>
  <c r="Z46"/>
  <c r="Z48"/>
  <c r="Z50"/>
  <c r="Z13"/>
  <c r="Z15"/>
  <c r="Z17"/>
  <c r="Z19"/>
  <c r="Z21"/>
  <c r="Z23"/>
  <c r="Z25"/>
  <c r="Z27"/>
  <c r="Z29"/>
  <c r="Z31"/>
  <c r="Z33"/>
  <c r="Z35"/>
  <c r="Z37"/>
  <c r="Z39"/>
  <c r="Z41"/>
  <c r="Z43"/>
  <c r="Z45"/>
  <c r="Z47"/>
  <c r="Z49"/>
  <c r="Z51"/>
  <c r="W14"/>
  <c r="W16"/>
  <c r="W18"/>
  <c r="W20"/>
  <c r="W22"/>
  <c r="W24"/>
  <c r="W26"/>
  <c r="W28"/>
  <c r="W30"/>
  <c r="W32"/>
  <c r="W34"/>
  <c r="W36"/>
  <c r="W38"/>
  <c r="W40"/>
  <c r="W42"/>
  <c r="W44"/>
  <c r="W46"/>
  <c r="W48"/>
  <c r="W50"/>
  <c r="W13"/>
  <c r="W15"/>
  <c r="W17"/>
  <c r="W19"/>
  <c r="W21"/>
  <c r="W23"/>
  <c r="W25"/>
  <c r="W27"/>
  <c r="W29"/>
  <c r="W31"/>
  <c r="W33"/>
  <c r="W35"/>
  <c r="W37"/>
  <c r="W39"/>
  <c r="W41"/>
  <c r="W43"/>
  <c r="W45"/>
  <c r="W47"/>
  <c r="W49"/>
  <c r="W51"/>
  <c r="V12"/>
  <c r="G14"/>
  <c r="G16"/>
  <c r="G18"/>
  <c r="G20"/>
  <c r="G22"/>
  <c r="G24"/>
  <c r="G26"/>
  <c r="G28"/>
  <c r="G30"/>
  <c r="G32"/>
  <c r="G34"/>
  <c r="G36"/>
  <c r="G38"/>
  <c r="G40"/>
  <c r="G42"/>
  <c r="G44"/>
  <c r="G46"/>
  <c r="G48"/>
  <c r="G50"/>
  <c r="G13"/>
  <c r="G15"/>
  <c r="G17"/>
  <c r="G19"/>
  <c r="G21"/>
  <c r="G23"/>
  <c r="G25"/>
  <c r="G27"/>
  <c r="G29"/>
  <c r="G31"/>
  <c r="G33"/>
  <c r="G35"/>
  <c r="G37"/>
  <c r="G39"/>
  <c r="G41"/>
  <c r="G43"/>
  <c r="G45"/>
  <c r="G47"/>
  <c r="G49"/>
  <c r="G51"/>
  <c r="F12"/>
  <c r="AC130" i="23"/>
  <c r="AC22" i="18"/>
  <c r="BM12"/>
  <c r="G171" i="21"/>
  <c r="BE22" i="23"/>
  <c r="AC22" i="17"/>
  <c r="AC22" i="23"/>
  <c r="BM12" i="17"/>
  <c r="BM12" i="23"/>
  <c r="DA169" i="19"/>
  <c r="Q75" i="21"/>
  <c r="Q118" i="18"/>
  <c r="CQ121" i="24"/>
  <c r="AI67"/>
  <c r="Y39" i="14"/>
  <c r="X39" s="1"/>
  <c r="X85" s="1"/>
  <c r="AK78" i="15" s="1"/>
  <c r="Y23" i="14"/>
  <c r="X23" s="1"/>
  <c r="X69" s="1"/>
  <c r="AC194" i="20" s="1"/>
  <c r="AR51" i="14"/>
  <c r="AR97" s="1"/>
  <c r="BS47"/>
  <c r="BS93" s="1"/>
  <c r="Q47"/>
  <c r="Q93" s="1"/>
  <c r="AR43"/>
  <c r="AR89" s="1"/>
  <c r="BS39"/>
  <c r="BS85" s="1"/>
  <c r="Q39"/>
  <c r="Q85" s="1"/>
  <c r="AR35"/>
  <c r="AR81" s="1"/>
  <c r="BS31"/>
  <c r="Q31"/>
  <c r="AR27"/>
  <c r="AR73" s="1"/>
  <c r="BS23"/>
  <c r="BS69" s="1"/>
  <c r="Q23"/>
  <c r="Q69" s="1"/>
  <c r="AR19"/>
  <c r="AR65" s="1"/>
  <c r="BS15"/>
  <c r="BS61" s="1"/>
  <c r="Q15"/>
  <c r="Q61" s="1"/>
  <c r="H43"/>
  <c r="H89" s="1"/>
  <c r="CK171" i="18" s="1"/>
  <c r="BH51" i="14"/>
  <c r="BG51" s="1"/>
  <c r="F51"/>
  <c r="E51" s="1"/>
  <c r="BH43"/>
  <c r="BG43" s="1"/>
  <c r="F43"/>
  <c r="E43" s="1"/>
  <c r="BH35"/>
  <c r="BG35" s="1"/>
  <c r="F35"/>
  <c r="E35" s="1"/>
  <c r="E81" s="1"/>
  <c r="BM169" i="24" s="1"/>
  <c r="BH27" i="14"/>
  <c r="BG27" s="1"/>
  <c r="F27"/>
  <c r="E27" s="1"/>
  <c r="BH15"/>
  <c r="BG15" s="1"/>
  <c r="F15"/>
  <c r="E15" s="1"/>
  <c r="CY51"/>
  <c r="CX51" s="1"/>
  <c r="CX97" s="1"/>
  <c r="CY47"/>
  <c r="CX47" s="1"/>
  <c r="CX93" s="1"/>
  <c r="DB43"/>
  <c r="DA43" s="1"/>
  <c r="DA89" s="1"/>
  <c r="DB39"/>
  <c r="DA39" s="1"/>
  <c r="DA85" s="1"/>
  <c r="CN33" i="9"/>
  <c r="CM33" s="1"/>
  <c r="CE33" s="1"/>
  <c r="CD33" s="1"/>
  <c r="CY35" i="14"/>
  <c r="CX35" s="1"/>
  <c r="CX81" s="1"/>
  <c r="CY31"/>
  <c r="CX31" s="1"/>
  <c r="DB27"/>
  <c r="DA27" s="1"/>
  <c r="DB23"/>
  <c r="DA23" s="1"/>
  <c r="DA69" s="1"/>
  <c r="AB15" i="15" s="1"/>
  <c r="CN17" i="9"/>
  <c r="CM17" s="1"/>
  <c r="CE17" s="1"/>
  <c r="CD17" s="1"/>
  <c r="CY19" i="14"/>
  <c r="CX19" s="1"/>
  <c r="CY15"/>
  <c r="CX15" s="1"/>
  <c r="CX61" s="1"/>
  <c r="CA50"/>
  <c r="BZ50" s="1"/>
  <c r="BZ96" s="1"/>
  <c r="Y42"/>
  <c r="X42" s="1"/>
  <c r="X88" s="1"/>
  <c r="CK138" i="18" s="1"/>
  <c r="AZ38" i="14"/>
  <c r="AY38" s="1"/>
  <c r="AY84" s="1"/>
  <c r="DB50"/>
  <c r="DA50" s="1"/>
  <c r="DB46"/>
  <c r="DA46" s="1"/>
  <c r="DA92" s="1"/>
  <c r="DB42"/>
  <c r="DA42" s="1"/>
  <c r="DA88" s="1"/>
  <c r="AP81" i="15" s="1"/>
  <c r="AQ81" s="1"/>
  <c r="CN36" i="9"/>
  <c r="CM36" s="1"/>
  <c r="CE36" s="1"/>
  <c r="CD36" s="1"/>
  <c r="CY38" i="14"/>
  <c r="CX38" s="1"/>
  <c r="CX84" s="1"/>
  <c r="DB22"/>
  <c r="DA22" s="1"/>
  <c r="DB18"/>
  <c r="DA18" s="1"/>
  <c r="DB14"/>
  <c r="DA14" s="1"/>
  <c r="Q49"/>
  <c r="Q95" s="1"/>
  <c r="AR45"/>
  <c r="AR91" s="1"/>
  <c r="CY90" i="25" s="1"/>
  <c r="H49" i="14"/>
  <c r="H95" s="1"/>
  <c r="AI45"/>
  <c r="AI91" s="1"/>
  <c r="AI29"/>
  <c r="AI75" s="1"/>
  <c r="BC65" i="18" s="1"/>
  <c r="AI13" i="14"/>
  <c r="AI59" s="1"/>
  <c r="BH49"/>
  <c r="BG49" s="1"/>
  <c r="F49"/>
  <c r="E49" s="1"/>
  <c r="E95" s="1"/>
  <c r="DI61" i="20" s="1"/>
  <c r="BH41" i="14"/>
  <c r="BG41" s="1"/>
  <c r="F41"/>
  <c r="E41" s="1"/>
  <c r="BH33"/>
  <c r="BG33" s="1"/>
  <c r="F33"/>
  <c r="E33" s="1"/>
  <c r="E79" s="1"/>
  <c r="BM61" i="20" s="1"/>
  <c r="BH25" i="14"/>
  <c r="BG25" s="1"/>
  <c r="F25"/>
  <c r="E25" s="1"/>
  <c r="BH17"/>
  <c r="BG17" s="1"/>
  <c r="F17"/>
  <c r="E17" s="1"/>
  <c r="DB49"/>
  <c r="DA49" s="1"/>
  <c r="DB45"/>
  <c r="DA45" s="1"/>
  <c r="DB41"/>
  <c r="DA41" s="1"/>
  <c r="CY33"/>
  <c r="CX33" s="1"/>
  <c r="CX79" s="1"/>
  <c r="CY25"/>
  <c r="CX25" s="1"/>
  <c r="CX71" s="1"/>
  <c r="AU37"/>
  <c r="AO37"/>
  <c r="CQ37"/>
  <c r="BZ77"/>
  <c r="CA37"/>
  <c r="AZ37"/>
  <c r="AY77"/>
  <c r="Y37"/>
  <c r="BS77"/>
  <c r="BS37"/>
  <c r="AR77"/>
  <c r="AR37"/>
  <c r="Q12"/>
  <c r="Q77"/>
  <c r="Q37"/>
  <c r="BL37"/>
  <c r="BL77"/>
  <c r="AK77"/>
  <c r="AK37"/>
  <c r="J37"/>
  <c r="BJ37"/>
  <c r="BJ77"/>
  <c r="BE174" i="23" s="1"/>
  <c r="AI77" i="14"/>
  <c r="AI37"/>
  <c r="H37"/>
  <c r="BG77"/>
  <c r="BE169" i="24" s="1"/>
  <c r="BH37" i="14"/>
  <c r="AF77"/>
  <c r="AG37"/>
  <c r="F37"/>
  <c r="DB37"/>
  <c r="DA77"/>
  <c r="BG194" i="24" s="1"/>
  <c r="CX77" i="14"/>
  <c r="CY37"/>
  <c r="BC171" i="17"/>
  <c r="AC32" i="14"/>
  <c r="AC33" s="1"/>
  <c r="AC34" s="1"/>
  <c r="AC35" s="1"/>
  <c r="AC36" s="1"/>
  <c r="AC37" s="1"/>
  <c r="AC38" s="1"/>
  <c r="AC39" s="1"/>
  <c r="AC40" s="1"/>
  <c r="AC41" s="1"/>
  <c r="AC42" s="1"/>
  <c r="AC43" s="1"/>
  <c r="AC44" s="1"/>
  <c r="AC45" s="1"/>
  <c r="AC46" s="1"/>
  <c r="AC47" s="1"/>
  <c r="AC48" s="1"/>
  <c r="AC49" s="1"/>
  <c r="AC50" s="1"/>
  <c r="AC51" s="1"/>
  <c r="CE32"/>
  <c r="CE33" s="1"/>
  <c r="CE34" s="1"/>
  <c r="CE35" s="1"/>
  <c r="CE36" s="1"/>
  <c r="CE37" s="1"/>
  <c r="CE38" s="1"/>
  <c r="CE39" s="1"/>
  <c r="CE40" s="1"/>
  <c r="CE41" s="1"/>
  <c r="CE42" s="1"/>
  <c r="CE43" s="1"/>
  <c r="CE44" s="1"/>
  <c r="CE45" s="1"/>
  <c r="CE46" s="1"/>
  <c r="CE47" s="1"/>
  <c r="CE48" s="1"/>
  <c r="CE49" s="1"/>
  <c r="CE50" s="1"/>
  <c r="CE51" s="1"/>
  <c r="A32"/>
  <c r="A33" s="1"/>
  <c r="A34" s="1"/>
  <c r="A35" s="1"/>
  <c r="A36" s="1"/>
  <c r="A37" s="1"/>
  <c r="A38" s="1"/>
  <c r="A39" s="1"/>
  <c r="A40" s="1"/>
  <c r="A41" s="1"/>
  <c r="A42" s="1"/>
  <c r="A43" s="1"/>
  <c r="A44" s="1"/>
  <c r="A45" s="1"/>
  <c r="A46" s="1"/>
  <c r="A47" s="1"/>
  <c r="A48" s="1"/>
  <c r="A49" s="1"/>
  <c r="A50" s="1"/>
  <c r="A51" s="1"/>
  <c r="AQ32" i="7"/>
  <c r="AQ33" s="1"/>
  <c r="AQ34" s="1"/>
  <c r="AQ35" s="1"/>
  <c r="AQ36" s="1"/>
  <c r="AQ37" s="1"/>
  <c r="AQ38" s="1"/>
  <c r="AQ39" s="1"/>
  <c r="AQ40" s="1"/>
  <c r="AQ41" s="1"/>
  <c r="AQ42" s="1"/>
  <c r="AQ43" s="1"/>
  <c r="AQ44" s="1"/>
  <c r="AQ45" s="1"/>
  <c r="A32"/>
  <c r="A33" s="1"/>
  <c r="A34" s="1"/>
  <c r="A35" s="1"/>
  <c r="A36" s="1"/>
  <c r="A37" s="1"/>
  <c r="A38" s="1"/>
  <c r="A39" s="1"/>
  <c r="A40" s="1"/>
  <c r="A41" s="1"/>
  <c r="A42" s="1"/>
  <c r="A43" s="1"/>
  <c r="A44" s="1"/>
  <c r="A45" s="1"/>
  <c r="DI174" i="20"/>
  <c r="G35" i="15"/>
  <c r="G19"/>
  <c r="CO76" i="23"/>
  <c r="CK113" i="18"/>
  <c r="BD33" i="14"/>
  <c r="BD34" s="1"/>
  <c r="BD35" s="1"/>
  <c r="BD36" s="1"/>
  <c r="BD37" s="1"/>
  <c r="BD38" s="1"/>
  <c r="BD39" s="1"/>
  <c r="BD40" s="1"/>
  <c r="BD41" s="1"/>
  <c r="BD42" s="1"/>
  <c r="BD43" s="1"/>
  <c r="BD44" s="1"/>
  <c r="BD45" s="1"/>
  <c r="BD46" s="1"/>
  <c r="BD47" s="1"/>
  <c r="BD48" s="1"/>
  <c r="BD49" s="1"/>
  <c r="BD50" s="1"/>
  <c r="BD51" s="1"/>
  <c r="BD32"/>
  <c r="V32" i="7"/>
  <c r="V33" s="1"/>
  <c r="V34" s="1"/>
  <c r="V35" s="1"/>
  <c r="V36" s="1"/>
  <c r="V37" s="1"/>
  <c r="V38" s="1"/>
  <c r="V39" s="1"/>
  <c r="V40" s="1"/>
  <c r="V41" s="1"/>
  <c r="V42" s="1"/>
  <c r="V43" s="1"/>
  <c r="V44" s="1"/>
  <c r="V45" s="1"/>
  <c r="BL32"/>
  <c r="BL33" s="1"/>
  <c r="BL34" s="1"/>
  <c r="BL35" s="1"/>
  <c r="BL36" s="1"/>
  <c r="BL37" s="1"/>
  <c r="BL38" s="1"/>
  <c r="BL39" s="1"/>
  <c r="BL40" s="1"/>
  <c r="BL41" s="1"/>
  <c r="BL42" s="1"/>
  <c r="BL43" s="1"/>
  <c r="BL44" s="1"/>
  <c r="BL45" s="1"/>
  <c r="AV31" i="16"/>
  <c r="AK31"/>
  <c r="Z31"/>
  <c r="O31"/>
  <c r="DI118" i="21"/>
  <c r="CY77"/>
  <c r="BM118" i="17"/>
  <c r="CY77"/>
  <c r="CO132" i="19"/>
  <c r="BM120"/>
  <c r="AE118" i="22"/>
  <c r="DI77"/>
  <c r="CA24"/>
  <c r="CQ175" i="24"/>
  <c r="DM140"/>
  <c r="BM120"/>
  <c r="CE120" i="20"/>
  <c r="AI67"/>
  <c r="CA14"/>
  <c r="CA51" i="14"/>
  <c r="BZ51" s="1"/>
  <c r="BZ97" s="1"/>
  <c r="CA43"/>
  <c r="BZ43" s="1"/>
  <c r="AZ39"/>
  <c r="AY39" s="1"/>
  <c r="AY85" s="1"/>
  <c r="CA35"/>
  <c r="BZ35" s="1"/>
  <c r="AZ31"/>
  <c r="AY31" s="1"/>
  <c r="CA27"/>
  <c r="BZ27" s="1"/>
  <c r="BZ73" s="1"/>
  <c r="CA19"/>
  <c r="BZ19" s="1"/>
  <c r="BZ65" s="1"/>
  <c r="AZ15"/>
  <c r="AY15" s="1"/>
  <c r="AY61" s="1"/>
  <c r="BS51"/>
  <c r="BS97" s="1"/>
  <c r="Q51"/>
  <c r="Q97" s="1"/>
  <c r="AR47"/>
  <c r="AR93" s="1"/>
  <c r="BS43"/>
  <c r="BS89" s="1"/>
  <c r="Q43"/>
  <c r="Q89" s="1"/>
  <c r="CK186" i="20" s="1"/>
  <c r="AR39" i="14"/>
  <c r="AR85" s="1"/>
  <c r="BS35"/>
  <c r="BS81" s="1"/>
  <c r="Q35"/>
  <c r="Q81" s="1"/>
  <c r="AR31"/>
  <c r="BS27"/>
  <c r="BS73" s="1"/>
  <c r="Q27"/>
  <c r="Q73" s="1"/>
  <c r="AO197" i="25" s="1"/>
  <c r="AR23" i="14"/>
  <c r="AR69" s="1"/>
  <c r="BS19"/>
  <c r="BS65" s="1"/>
  <c r="Q19"/>
  <c r="Q65" s="1"/>
  <c r="AR15"/>
  <c r="AR61" s="1"/>
  <c r="AK51"/>
  <c r="AK97" s="1"/>
  <c r="DK176" i="20" s="1"/>
  <c r="J47" i="14"/>
  <c r="J93" s="1"/>
  <c r="CW176" i="20" s="1"/>
  <c r="AK43" i="14"/>
  <c r="AK89" s="1"/>
  <c r="CM176" i="20" s="1"/>
  <c r="BL39" i="14"/>
  <c r="BL85" s="1"/>
  <c r="CC176" i="20" s="1"/>
  <c r="AK35" i="14"/>
  <c r="AK81" s="1"/>
  <c r="J31"/>
  <c r="J77" s="1"/>
  <c r="AK27"/>
  <c r="AK73" s="1"/>
  <c r="AQ187" i="25" s="1"/>
  <c r="BL23" i="14"/>
  <c r="BL69" s="1"/>
  <c r="AG176" i="20" s="1"/>
  <c r="AK19" i="14"/>
  <c r="AK65" s="1"/>
  <c r="J15"/>
  <c r="J61" s="1"/>
  <c r="E176" i="23" s="1"/>
  <c r="BJ47" i="14"/>
  <c r="BJ93" s="1"/>
  <c r="H47"/>
  <c r="H93" s="1"/>
  <c r="AI43"/>
  <c r="AI89" s="1"/>
  <c r="BJ39"/>
  <c r="BJ85" s="1"/>
  <c r="H39"/>
  <c r="H85" s="1"/>
  <c r="BJ31"/>
  <c r="BE174" i="24" s="1"/>
  <c r="H31" i="14"/>
  <c r="AI27"/>
  <c r="AI73" s="1"/>
  <c r="AQ174" i="24" s="1"/>
  <c r="BJ23" i="14"/>
  <c r="BJ69" s="1"/>
  <c r="H23"/>
  <c r="H69" s="1"/>
  <c r="BJ15"/>
  <c r="BJ61" s="1"/>
  <c r="H15"/>
  <c r="H61" s="1"/>
  <c r="BH47"/>
  <c r="BG47" s="1"/>
  <c r="F47"/>
  <c r="E47" s="1"/>
  <c r="E93" s="1"/>
  <c r="CW169" i="23" s="1"/>
  <c r="BH39" i="14"/>
  <c r="BG39" s="1"/>
  <c r="F39"/>
  <c r="E39" s="1"/>
  <c r="BH31"/>
  <c r="BG31" s="1"/>
  <c r="F31"/>
  <c r="E31" s="1"/>
  <c r="E77" s="1"/>
  <c r="BH23"/>
  <c r="BG23" s="1"/>
  <c r="F23"/>
  <c r="E23" s="1"/>
  <c r="F19"/>
  <c r="E19" s="1"/>
  <c r="AR50"/>
  <c r="AR96" s="1"/>
  <c r="BS46"/>
  <c r="BS92" s="1"/>
  <c r="Q46"/>
  <c r="Q92" s="1"/>
  <c r="CW143" i="25" s="1"/>
  <c r="AR42" i="14"/>
  <c r="AR88" s="1"/>
  <c r="BS38"/>
  <c r="BS84" s="1"/>
  <c r="Q38"/>
  <c r="Q84" s="1"/>
  <c r="BY143" i="25" s="1"/>
  <c r="AR34" i="14"/>
  <c r="AR80" s="1"/>
  <c r="AR26"/>
  <c r="AR72" s="1"/>
  <c r="AR22"/>
  <c r="AR68" s="1"/>
  <c r="BS18"/>
  <c r="BS64" s="1"/>
  <c r="Q18"/>
  <c r="Q64" s="1"/>
  <c r="AR14"/>
  <c r="AR60" s="1"/>
  <c r="AK50"/>
  <c r="AK96" s="1"/>
  <c r="J46"/>
  <c r="J92" s="1"/>
  <c r="BL38"/>
  <c r="BL84" s="1"/>
  <c r="AK34"/>
  <c r="AK80" s="1"/>
  <c r="J30"/>
  <c r="J76" s="1"/>
  <c r="AK26"/>
  <c r="AK72" s="1"/>
  <c r="BL22"/>
  <c r="BL68" s="1"/>
  <c r="AK18"/>
  <c r="AK64" s="1"/>
  <c r="J14"/>
  <c r="J60" s="1"/>
  <c r="H14"/>
  <c r="H60" s="1"/>
  <c r="AG50"/>
  <c r="AF50" s="1"/>
  <c r="BH46"/>
  <c r="BG46" s="1"/>
  <c r="F46"/>
  <c r="E46" s="1"/>
  <c r="BH38"/>
  <c r="BG38" s="1"/>
  <c r="F38"/>
  <c r="E38" s="1"/>
  <c r="BH30"/>
  <c r="BG30" s="1"/>
  <c r="F30"/>
  <c r="E30" s="1"/>
  <c r="BH22"/>
  <c r="BG22" s="1"/>
  <c r="F22"/>
  <c r="E22" s="1"/>
  <c r="BH14"/>
  <c r="BG14" s="1"/>
  <c r="F14"/>
  <c r="E14" s="1"/>
  <c r="E60" s="1"/>
  <c r="E113" i="18" s="1"/>
  <c r="CY50" i="14"/>
  <c r="CX50" s="1"/>
  <c r="CY46"/>
  <c r="CX46" s="1"/>
  <c r="CX92" s="1"/>
  <c r="CY42"/>
  <c r="CX42" s="1"/>
  <c r="CX88" s="1"/>
  <c r="DB38"/>
  <c r="DA38" s="1"/>
  <c r="DA84" s="1"/>
  <c r="DB34"/>
  <c r="DA34" s="1"/>
  <c r="DB30"/>
  <c r="DA30" s="1"/>
  <c r="DA76" s="1"/>
  <c r="DB26"/>
  <c r="DA26" s="1"/>
  <c r="CN20" i="9"/>
  <c r="CM20" s="1"/>
  <c r="CE20" s="1"/>
  <c r="CD20" s="1"/>
  <c r="CY22" i="14"/>
  <c r="CX22" s="1"/>
  <c r="CY18"/>
  <c r="CX18" s="1"/>
  <c r="CY14"/>
  <c r="CX14" s="1"/>
  <c r="CA45"/>
  <c r="BZ45" s="1"/>
  <c r="BZ91" s="1"/>
  <c r="Y29"/>
  <c r="X29" s="1"/>
  <c r="Q45"/>
  <c r="Q91" s="1"/>
  <c r="AR41"/>
  <c r="AR87" s="1"/>
  <c r="Q83"/>
  <c r="BY78" i="24" s="1"/>
  <c r="BS29" i="14"/>
  <c r="BS75" s="1"/>
  <c r="BS17"/>
  <c r="BS63" s="1"/>
  <c r="BV37"/>
  <c r="T37"/>
  <c r="AK49"/>
  <c r="AK95" s="1"/>
  <c r="DK68" i="24" s="1"/>
  <c r="BL45" i="14"/>
  <c r="BL91" s="1"/>
  <c r="DA68" i="20" s="1"/>
  <c r="AK41" i="14"/>
  <c r="AK87" s="1"/>
  <c r="J83"/>
  <c r="AK33"/>
  <c r="AK79" s="1"/>
  <c r="BO68" i="20" s="1"/>
  <c r="BL29" i="14"/>
  <c r="BL75" s="1"/>
  <c r="BE68" i="24" s="1"/>
  <c r="AK25" i="14"/>
  <c r="AK71" s="1"/>
  <c r="AQ68" i="20" s="1"/>
  <c r="J21" i="14"/>
  <c r="J67" s="1"/>
  <c r="AC68" i="20" s="1"/>
  <c r="AK17" i="14"/>
  <c r="AK63" s="1"/>
  <c r="S68" i="23" s="1"/>
  <c r="BL13" i="14"/>
  <c r="BL59" s="1"/>
  <c r="I68" i="20" s="1"/>
  <c r="BJ45" i="14"/>
  <c r="BJ91" s="1"/>
  <c r="BP37"/>
  <c r="H83"/>
  <c r="N37"/>
  <c r="CX37"/>
  <c r="CX83" s="1"/>
  <c r="CY13"/>
  <c r="CX13" s="1"/>
  <c r="BW77"/>
  <c r="BX37"/>
  <c r="AV77"/>
  <c r="AW37"/>
  <c r="V37"/>
  <c r="BQ77"/>
  <c r="BQ37"/>
  <c r="AP77"/>
  <c r="AP37"/>
  <c r="O37"/>
  <c r="BM28"/>
  <c r="BM74" s="1"/>
  <c r="BM77"/>
  <c r="BM37"/>
  <c r="AL37"/>
  <c r="K77"/>
  <c r="BA177" i="23" s="1"/>
  <c r="K37" i="14"/>
  <c r="BK77"/>
  <c r="BK37"/>
  <c r="AJ77"/>
  <c r="BC186" i="25" s="1"/>
  <c r="AJ37" i="14"/>
  <c r="I37"/>
  <c r="DB48"/>
  <c r="DA48" s="1"/>
  <c r="DA94" s="1"/>
  <c r="DO45" i="25" s="1"/>
  <c r="DB44" i="14"/>
  <c r="DA44" s="1"/>
  <c r="DA90" s="1"/>
  <c r="DB32"/>
  <c r="DA32" s="1"/>
  <c r="DA78" s="1"/>
  <c r="CT37"/>
  <c r="CT83" s="1"/>
  <c r="CR37"/>
  <c r="CN53"/>
  <c r="CR31" i="7"/>
  <c r="CQ31" s="1"/>
  <c r="CM77" i="14"/>
  <c r="BG176" i="24" s="1"/>
  <c r="CM37" i="14"/>
  <c r="CL77"/>
  <c r="BG175" i="20" s="1"/>
  <c r="CL37" i="14"/>
  <c r="CK77"/>
  <c r="CK37"/>
  <c r="CH77"/>
  <c r="H23" i="15" s="1"/>
  <c r="CI37" i="14"/>
  <c r="BR37"/>
  <c r="BR77"/>
  <c r="AQ77"/>
  <c r="AQ37"/>
  <c r="P37"/>
  <c r="P77"/>
  <c r="BQ175" i="20"/>
  <c r="CK175" i="23"/>
  <c r="K186" i="25"/>
  <c r="AU48" i="14"/>
  <c r="AU40"/>
  <c r="AU32"/>
  <c r="AU16"/>
  <c r="CW42"/>
  <c r="BV47"/>
  <c r="BV39"/>
  <c r="BV46"/>
  <c r="BV38"/>
  <c r="BV49"/>
  <c r="BV41"/>
  <c r="BV33"/>
  <c r="BV51"/>
  <c r="BV43"/>
  <c r="BV35"/>
  <c r="BV27"/>
  <c r="BV19"/>
  <c r="BV50"/>
  <c r="BV42"/>
  <c r="BV34"/>
  <c r="BV18"/>
  <c r="BV45"/>
  <c r="BV29"/>
  <c r="BV17"/>
  <c r="BV44"/>
  <c r="BV36"/>
  <c r="BV28"/>
  <c r="BV20"/>
  <c r="BV12"/>
  <c r="AU12"/>
  <c r="AU51"/>
  <c r="AU43"/>
  <c r="AU35"/>
  <c r="AU27"/>
  <c r="AU19"/>
  <c r="AU50"/>
  <c r="AU42"/>
  <c r="AU34"/>
  <c r="AU26"/>
  <c r="AU18"/>
  <c r="AU14"/>
  <c r="AU45"/>
  <c r="AU29"/>
  <c r="AU25"/>
  <c r="AU17"/>
  <c r="AU13"/>
  <c r="AU44"/>
  <c r="AU28"/>
  <c r="AU47"/>
  <c r="AU39"/>
  <c r="AU31"/>
  <c r="AU23"/>
  <c r="AU15"/>
  <c r="AU46"/>
  <c r="AU38"/>
  <c r="AU30"/>
  <c r="AU22"/>
  <c r="AU49"/>
  <c r="AU41"/>
  <c r="AU33"/>
  <c r="AU24"/>
  <c r="BV14"/>
  <c r="BV13"/>
  <c r="BV25"/>
  <c r="CR30"/>
  <c r="CR76" s="1"/>
  <c r="CR26"/>
  <c r="CR72" s="1"/>
  <c r="AU130" i="24" s="1"/>
  <c r="CW26" i="14"/>
  <c r="CR20"/>
  <c r="CR66" s="1"/>
  <c r="CR13"/>
  <c r="CR59" s="1"/>
  <c r="CR51"/>
  <c r="CR97" s="1"/>
  <c r="CR49"/>
  <c r="CR95" s="1"/>
  <c r="CR47"/>
  <c r="CR93" s="1"/>
  <c r="CW47"/>
  <c r="CR45"/>
  <c r="CR91" s="1"/>
  <c r="CR43"/>
  <c r="CR89" s="1"/>
  <c r="CR41"/>
  <c r="CR87" s="1"/>
  <c r="CR39"/>
  <c r="CR85" s="1"/>
  <c r="CW39"/>
  <c r="CR83"/>
  <c r="CR35"/>
  <c r="CR81" s="1"/>
  <c r="CR33"/>
  <c r="CR79" s="1"/>
  <c r="CR31"/>
  <c r="CR77" s="1"/>
  <c r="CW31"/>
  <c r="CR29"/>
  <c r="CR75" s="1"/>
  <c r="CR27"/>
  <c r="CR73" s="1"/>
  <c r="CR25"/>
  <c r="CR71" s="1"/>
  <c r="CR23"/>
  <c r="CR69" s="1"/>
  <c r="CW23"/>
  <c r="CR21"/>
  <c r="CR67" s="1"/>
  <c r="CW21"/>
  <c r="CR19"/>
  <c r="CR65" s="1"/>
  <c r="CR17"/>
  <c r="CR63" s="1"/>
  <c r="CR15"/>
  <c r="CR61" s="1"/>
  <c r="K184" i="20" s="1"/>
  <c r="CW15" i="14"/>
  <c r="BQ31"/>
  <c r="BV31"/>
  <c r="BQ23"/>
  <c r="BQ69" s="1"/>
  <c r="BV23"/>
  <c r="BQ15"/>
  <c r="BQ61" s="1"/>
  <c r="BV15"/>
  <c r="BQ48"/>
  <c r="BQ94" s="1"/>
  <c r="BV48"/>
  <c r="BQ40"/>
  <c r="BQ86" s="1"/>
  <c r="BV40"/>
  <c r="BQ32"/>
  <c r="BQ78" s="1"/>
  <c r="BQ22" i="20" s="1"/>
  <c r="BV32" i="14"/>
  <c r="AP36"/>
  <c r="AU36"/>
  <c r="AP20"/>
  <c r="AP66" s="1"/>
  <c r="AE22" i="24" s="1"/>
  <c r="AU20" i="14"/>
  <c r="AP21"/>
  <c r="AP67" s="1"/>
  <c r="AU21"/>
  <c r="BY128" i="22"/>
  <c r="AC128"/>
  <c r="T47" i="14"/>
  <c r="T39"/>
  <c r="T23"/>
  <c r="T15"/>
  <c r="T46"/>
  <c r="T38"/>
  <c r="T30"/>
  <c r="T22"/>
  <c r="T49"/>
  <c r="T41"/>
  <c r="T33"/>
  <c r="T21"/>
  <c r="T48"/>
  <c r="T40"/>
  <c r="T32"/>
  <c r="T24"/>
  <c r="T16"/>
  <c r="R53"/>
  <c r="T51"/>
  <c r="T43"/>
  <c r="T35"/>
  <c r="T27"/>
  <c r="T19"/>
  <c r="T50"/>
  <c r="T42"/>
  <c r="T34"/>
  <c r="T26"/>
  <c r="T18"/>
  <c r="T14"/>
  <c r="T45"/>
  <c r="T29"/>
  <c r="T25"/>
  <c r="T17"/>
  <c r="T13"/>
  <c r="T44"/>
  <c r="T36"/>
  <c r="T28"/>
  <c r="T20"/>
  <c r="T12"/>
  <c r="AO195" i="25"/>
  <c r="AO184" i="23"/>
  <c r="AO181" i="21"/>
  <c r="AO184" i="19"/>
  <c r="CW35" i="25"/>
  <c r="CW22" i="21"/>
  <c r="CW22" i="20"/>
  <c r="DI75" i="21"/>
  <c r="DI75" i="17"/>
  <c r="O31" i="14"/>
  <c r="O77" s="1"/>
  <c r="T31"/>
  <c r="E97"/>
  <c r="E89"/>
  <c r="CK166" i="18" s="1"/>
  <c r="E73" i="14"/>
  <c r="AO169" i="19" s="1"/>
  <c r="E61" i="14"/>
  <c r="E169" i="23" s="1"/>
  <c r="E80" i="14"/>
  <c r="E64"/>
  <c r="Q115" i="24" s="1"/>
  <c r="BQ27" i="14"/>
  <c r="BQ73" s="1"/>
  <c r="BT53"/>
  <c r="AP42"/>
  <c r="AP88" s="1"/>
  <c r="CM141" i="25" s="1"/>
  <c r="AS53" i="14"/>
  <c r="DJ50"/>
  <c r="DJ96" s="1"/>
  <c r="E85"/>
  <c r="BY166" i="21" s="1"/>
  <c r="E69" i="14"/>
  <c r="E65"/>
  <c r="Q166" i="18" s="1"/>
  <c r="E92" i="14"/>
  <c r="E84"/>
  <c r="BY113" i="18" s="1"/>
  <c r="E76" i="14"/>
  <c r="E68"/>
  <c r="AC113" i="17" s="1"/>
  <c r="E87" i="14"/>
  <c r="E71"/>
  <c r="AO60" i="21" s="1"/>
  <c r="E63" i="14"/>
  <c r="E90"/>
  <c r="CW7" i="23" s="1"/>
  <c r="E74" i="14"/>
  <c r="BM12" i="22"/>
  <c r="BM12" i="20"/>
  <c r="CM44" i="14"/>
  <c r="CM90" s="1"/>
  <c r="CM40"/>
  <c r="CM86" s="1"/>
  <c r="CM32"/>
  <c r="CM78" s="1"/>
  <c r="CK32"/>
  <c r="CK78" s="1"/>
  <c r="P41"/>
  <c r="P87" s="1"/>
  <c r="AQ83"/>
  <c r="CA76" i="22" s="1"/>
  <c r="AQ21" i="14"/>
  <c r="CM16"/>
  <c r="CM12"/>
  <c r="CM58" s="1"/>
  <c r="K14" i="20" s="1"/>
  <c r="H27" i="15"/>
  <c r="CO180" i="25"/>
  <c r="BQ180"/>
  <c r="AS180"/>
  <c r="I180"/>
  <c r="AS115" i="24"/>
  <c r="H65" i="15"/>
  <c r="BA22" i="19"/>
  <c r="CC130" i="24"/>
  <c r="DM126" i="25"/>
  <c r="U115" i="19"/>
  <c r="DI186" i="25"/>
  <c r="DI175" i="23"/>
  <c r="CO175"/>
  <c r="CO175" i="20"/>
  <c r="BM186" i="25"/>
  <c r="BM175" i="23"/>
  <c r="AS175"/>
  <c r="AS175" i="20"/>
  <c r="AO175" i="24"/>
  <c r="AO172" i="17"/>
  <c r="U175" i="24"/>
  <c r="U175" i="19"/>
  <c r="W43" i="15"/>
  <c r="AH90"/>
  <c r="AI90" s="1"/>
  <c r="AH74"/>
  <c r="BS202" i="25"/>
  <c r="AU175" i="24"/>
  <c r="AU175" i="20"/>
  <c r="AI205" i="25"/>
  <c r="AI194" i="24"/>
  <c r="AP62" i="15"/>
  <c r="DC132" i="25"/>
  <c r="DC121" i="20"/>
  <c r="DC121" i="24"/>
  <c r="CQ151" i="25"/>
  <c r="CQ140" i="20"/>
  <c r="AB34" i="15"/>
  <c r="CE148" i="25"/>
  <c r="CE137" i="24"/>
  <c r="BY77" i="18"/>
  <c r="BE78" i="20"/>
  <c r="BE78" i="19"/>
  <c r="O23" i="14"/>
  <c r="O69" s="1"/>
  <c r="O39"/>
  <c r="O85" s="1"/>
  <c r="BY181" i="22" s="1"/>
  <c r="O97" i="14"/>
  <c r="O81"/>
  <c r="BM181" i="22" s="1"/>
  <c r="O19" i="14"/>
  <c r="O65" s="1"/>
  <c r="Q184" i="19" s="1"/>
  <c r="DI13" i="18"/>
  <c r="DI13" i="20"/>
  <c r="DI13" i="22"/>
  <c r="CO13" i="24"/>
  <c r="CO13" i="19"/>
  <c r="CK13" i="24"/>
  <c r="CK13" i="20"/>
  <c r="CK13" i="18"/>
  <c r="CK13" i="21"/>
  <c r="BM13" i="23"/>
  <c r="BM13" i="20"/>
  <c r="BM13" i="17"/>
  <c r="DO32" i="24"/>
  <c r="DO26" i="25"/>
  <c r="DO13" i="20"/>
  <c r="DC45" i="25"/>
  <c r="DC32" i="20"/>
  <c r="AP83" i="15"/>
  <c r="AQ83" s="1"/>
  <c r="DC26" i="25"/>
  <c r="DC13" i="24"/>
  <c r="CS53" i="14"/>
  <c r="CS47" s="1"/>
  <c r="CS93" s="1"/>
  <c r="CN8" i="9"/>
  <c r="CM8" s="1"/>
  <c r="CN16"/>
  <c r="CM16" s="1"/>
  <c r="CE16" s="1"/>
  <c r="CD16" s="1"/>
  <c r="CN24"/>
  <c r="CM24" s="1"/>
  <c r="CE24" s="1"/>
  <c r="CD24" s="1"/>
  <c r="CW30" i="14" s="1"/>
  <c r="CN32" i="9"/>
  <c r="CM32" s="1"/>
  <c r="CE32" s="1"/>
  <c r="CD32" s="1"/>
  <c r="CS38" i="14" s="1"/>
  <c r="CS84" s="1"/>
  <c r="CE142" i="25" s="1"/>
  <c r="CN40" i="9"/>
  <c r="CM40" s="1"/>
  <c r="CE40" s="1"/>
  <c r="CD40" s="1"/>
  <c r="CW46" i="14" s="1"/>
  <c r="CN13" i="9"/>
  <c r="CM13" s="1"/>
  <c r="CE13" s="1"/>
  <c r="CD13" s="1"/>
  <c r="CN21"/>
  <c r="CM21" s="1"/>
  <c r="CE21" s="1"/>
  <c r="CD21" s="1"/>
  <c r="CW27" i="14" s="1"/>
  <c r="CN29" i="9"/>
  <c r="CM29" s="1"/>
  <c r="CE29" s="1"/>
  <c r="CD29" s="1"/>
  <c r="CW35" i="14" s="1"/>
  <c r="CN37" i="9"/>
  <c r="CM37" s="1"/>
  <c r="CE37" s="1"/>
  <c r="CD37" s="1"/>
  <c r="CW43" i="14" s="1"/>
  <c r="CN45" i="9"/>
  <c r="CM45" s="1"/>
  <c r="CE45" s="1"/>
  <c r="CD45" s="1"/>
  <c r="CD5"/>
  <c r="CS39" i="14"/>
  <c r="CS85" s="1"/>
  <c r="AO186" i="23"/>
  <c r="AO186" i="20"/>
  <c r="DO175" i="24"/>
  <c r="DO186" i="25"/>
  <c r="DC205"/>
  <c r="DC194" i="24"/>
  <c r="BG205" i="25"/>
  <c r="AB23" i="15"/>
  <c r="AP70"/>
  <c r="AU191" i="24"/>
  <c r="W19" i="15"/>
  <c r="AU191" i="20"/>
  <c r="K205" i="25"/>
  <c r="K194" i="20"/>
  <c r="AP54" i="15"/>
  <c r="DM132" i="20"/>
  <c r="DM132" i="19"/>
  <c r="CK132" i="20"/>
  <c r="CK130" i="22"/>
  <c r="CK132" i="19"/>
  <c r="DI120" i="20"/>
  <c r="DI120" i="24"/>
  <c r="DI120" i="19"/>
  <c r="DI118" i="17"/>
  <c r="CK118" i="18"/>
  <c r="CK118" i="21"/>
  <c r="BM118" i="18"/>
  <c r="BM118" i="22"/>
  <c r="AO118" i="18"/>
  <c r="AO118" i="21"/>
  <c r="Q120" i="20"/>
  <c r="Q120" i="24"/>
  <c r="Q118" i="22"/>
  <c r="Q120" i="19"/>
  <c r="Q118" i="17"/>
  <c r="DC148" i="25"/>
  <c r="W38" i="15"/>
  <c r="CE132" i="25"/>
  <c r="CE121" i="20"/>
  <c r="BG148" i="25"/>
  <c r="BG137" i="20"/>
  <c r="K169" i="24"/>
  <c r="DO61" i="20"/>
  <c r="Q174" i="24"/>
  <c r="CW166" i="17"/>
  <c r="CO76" i="19"/>
  <c r="BY128" i="21"/>
  <c r="BY130" i="23"/>
  <c r="AC128" i="18"/>
  <c r="AC130" i="20"/>
  <c r="DI73" i="25"/>
  <c r="BE22" i="19"/>
  <c r="DA22" i="24"/>
  <c r="BY22"/>
  <c r="CA12" i="21"/>
  <c r="Q12" i="23"/>
  <c r="BG130" i="24"/>
  <c r="AU141" i="25"/>
  <c r="BA130" i="24"/>
  <c r="CC115" i="23"/>
  <c r="CK65" i="18"/>
  <c r="AI194" i="20"/>
  <c r="AW50" i="14"/>
  <c r="AV50" s="1"/>
  <c r="AV96" s="1"/>
  <c r="BX46"/>
  <c r="BW46" s="1"/>
  <c r="BW92" s="1"/>
  <c r="V46"/>
  <c r="U46" s="1"/>
  <c r="AW42"/>
  <c r="AV42" s="1"/>
  <c r="AV88" s="1"/>
  <c r="BX38"/>
  <c r="BW38" s="1"/>
  <c r="BW84" s="1"/>
  <c r="AW34"/>
  <c r="AV34" s="1"/>
  <c r="AV80" s="1"/>
  <c r="BX30"/>
  <c r="BW30" s="1"/>
  <c r="BW76" s="1"/>
  <c r="V30"/>
  <c r="U30" s="1"/>
  <c r="U76" s="1"/>
  <c r="BA148" i="25" s="1"/>
  <c r="AW26" i="14"/>
  <c r="AV26" s="1"/>
  <c r="AV72" s="1"/>
  <c r="BX22"/>
  <c r="BW22" s="1"/>
  <c r="BW68" s="1"/>
  <c r="AW18"/>
  <c r="AV18" s="1"/>
  <c r="AV64" s="1"/>
  <c r="BX14"/>
  <c r="BW14" s="1"/>
  <c r="BW60" s="1"/>
  <c r="V14"/>
  <c r="U14" s="1"/>
  <c r="U60" s="1"/>
  <c r="K50"/>
  <c r="K96" s="1"/>
  <c r="DI123" i="19" s="1"/>
  <c r="BM42" i="14"/>
  <c r="BM88" s="1"/>
  <c r="CO123" i="19" s="1"/>
  <c r="AL38" i="14"/>
  <c r="AL84" s="1"/>
  <c r="CA121" i="22" s="1"/>
  <c r="K34" i="14"/>
  <c r="K80" s="1"/>
  <c r="BM121" i="17" s="1"/>
  <c r="K30" i="14"/>
  <c r="K76" s="1"/>
  <c r="BA123" i="19" s="1"/>
  <c r="BM18" i="14"/>
  <c r="BM64" s="1"/>
  <c r="U123" i="23" s="1"/>
  <c r="BK50" i="14"/>
  <c r="BK96" s="1"/>
  <c r="I50"/>
  <c r="I96" s="1"/>
  <c r="AJ46"/>
  <c r="AJ92" s="1"/>
  <c r="CY121" i="19" s="1"/>
  <c r="BK42" i="14"/>
  <c r="BK88" s="1"/>
  <c r="I42"/>
  <c r="I88" s="1"/>
  <c r="CK119" i="17" s="1"/>
  <c r="BK34" i="14"/>
  <c r="BK80" s="1"/>
  <c r="I34"/>
  <c r="I80" s="1"/>
  <c r="BM132" i="25" s="1"/>
  <c r="AJ30" i="14"/>
  <c r="AJ76" s="1"/>
  <c r="BC121" i="20" s="1"/>
  <c r="BK26" i="14"/>
  <c r="BK72" s="1"/>
  <c r="I26"/>
  <c r="I72" s="1"/>
  <c r="BK18"/>
  <c r="BK64" s="1"/>
  <c r="I18"/>
  <c r="I64" s="1"/>
  <c r="AJ14"/>
  <c r="AJ60" s="1"/>
  <c r="G121" i="19" s="1"/>
  <c r="CN44" i="9"/>
  <c r="CM44" s="1"/>
  <c r="CE44" s="1"/>
  <c r="CD44" s="1"/>
  <c r="CS50" i="14" s="1"/>
  <c r="CS96" s="1"/>
  <c r="CN28" i="9"/>
  <c r="CM28" s="1"/>
  <c r="CE28" s="1"/>
  <c r="CD28" s="1"/>
  <c r="CN12"/>
  <c r="CM12" s="1"/>
  <c r="CE12" s="1"/>
  <c r="CD12" s="1"/>
  <c r="CS18" i="14" s="1"/>
  <c r="CS64" s="1"/>
  <c r="W142" i="25" s="1"/>
  <c r="AW51" i="14"/>
  <c r="AV51" s="1"/>
  <c r="AV97" s="1"/>
  <c r="BX47"/>
  <c r="BW47" s="1"/>
  <c r="AW43"/>
  <c r="AV43" s="1"/>
  <c r="AV89" s="1"/>
  <c r="BX39"/>
  <c r="BW39" s="1"/>
  <c r="AW35"/>
  <c r="AV35" s="1"/>
  <c r="AV81" s="1"/>
  <c r="AW31"/>
  <c r="AV31" s="1"/>
  <c r="BX27"/>
  <c r="BW27" s="1"/>
  <c r="BW73" s="1"/>
  <c r="AW23"/>
  <c r="AV23" s="1"/>
  <c r="AV69" s="1"/>
  <c r="AW19"/>
  <c r="AV19" s="1"/>
  <c r="AV65" s="1"/>
  <c r="BX15"/>
  <c r="BW15" s="1"/>
  <c r="BW61" s="1"/>
  <c r="BQ47"/>
  <c r="BQ93" s="1"/>
  <c r="BQ39"/>
  <c r="BQ85" s="1"/>
  <c r="AJ51"/>
  <c r="AJ97" s="1"/>
  <c r="DK175" i="20" s="1"/>
  <c r="BK47" i="14"/>
  <c r="BK93" s="1"/>
  <c r="BK39"/>
  <c r="BK85" s="1"/>
  <c r="AJ35"/>
  <c r="AJ81" s="1"/>
  <c r="BO175" i="23" s="1"/>
  <c r="BK31" i="14"/>
  <c r="BK23"/>
  <c r="BK69" s="1"/>
  <c r="AJ19"/>
  <c r="AJ65" s="1"/>
  <c r="S175" i="20" s="1"/>
  <c r="BK15" i="14"/>
  <c r="BK61" s="1"/>
  <c r="I175" i="19" s="1"/>
  <c r="BX50" i="14"/>
  <c r="BW50" s="1"/>
  <c r="BW96" s="1"/>
  <c r="AW46"/>
  <c r="AV46" s="1"/>
  <c r="BX42"/>
  <c r="BW42" s="1"/>
  <c r="BW88" s="1"/>
  <c r="AW38"/>
  <c r="AV38" s="1"/>
  <c r="BX34"/>
  <c r="BW34" s="1"/>
  <c r="BW80" s="1"/>
  <c r="AW30"/>
  <c r="AV30" s="1"/>
  <c r="BX26"/>
  <c r="BW26" s="1"/>
  <c r="BW72" s="1"/>
  <c r="AW22"/>
  <c r="AV22" s="1"/>
  <c r="AV68" s="1"/>
  <c r="BX18"/>
  <c r="BW18" s="1"/>
  <c r="BW64" s="1"/>
  <c r="AW14"/>
  <c r="AV14" s="1"/>
  <c r="AV60" s="1"/>
  <c r="AJ50"/>
  <c r="AJ96" s="1"/>
  <c r="DK119" i="18" s="1"/>
  <c r="BK46" i="14"/>
  <c r="BK92" s="1"/>
  <c r="DA121" i="24" s="1"/>
  <c r="BK38" i="14"/>
  <c r="BK84" s="1"/>
  <c r="AJ34"/>
  <c r="AJ80" s="1"/>
  <c r="BO119" i="18" s="1"/>
  <c r="BK30" i="14"/>
  <c r="BK76" s="1"/>
  <c r="BK22"/>
  <c r="BK68" s="1"/>
  <c r="AJ18"/>
  <c r="AJ64" s="1"/>
  <c r="S121" i="20" s="1"/>
  <c r="BK14" i="14"/>
  <c r="BK60" s="1"/>
  <c r="AP26"/>
  <c r="K43"/>
  <c r="K89" s="1"/>
  <c r="CK177" i="20" s="1"/>
  <c r="K27" i="14"/>
  <c r="K73" s="1"/>
  <c r="AO188" i="25" s="1"/>
  <c r="K46" i="14"/>
  <c r="K92" s="1"/>
  <c r="CW123" i="20" s="1"/>
  <c r="K26" i="14"/>
  <c r="K72" s="1"/>
  <c r="AO123" i="19" s="1"/>
  <c r="K22" i="14"/>
  <c r="K68" s="1"/>
  <c r="AC123" i="20" s="1"/>
  <c r="I13" i="19"/>
  <c r="E115" i="20"/>
  <c r="J89" i="15"/>
  <c r="K89" s="1"/>
  <c r="AP13" i="14"/>
  <c r="CT41"/>
  <c r="BG176" i="20"/>
  <c r="DC176"/>
  <c r="K176"/>
  <c r="BG187" i="25"/>
  <c r="DC187"/>
  <c r="AH66" i="15"/>
  <c r="AI66" s="1"/>
  <c r="AU202" i="25"/>
  <c r="DO202"/>
  <c r="AH77" i="15"/>
  <c r="DO191" i="24"/>
  <c r="DC191" i="20"/>
  <c r="DO191"/>
  <c r="AH86" i="15"/>
  <c r="AI86" s="1"/>
  <c r="CT14" i="14"/>
  <c r="CT60" s="1"/>
  <c r="K132" i="20" s="1"/>
  <c r="CT46" i="14"/>
  <c r="CT92" s="1"/>
  <c r="CT38"/>
  <c r="CT84" s="1"/>
  <c r="CT26"/>
  <c r="CT72" s="1"/>
  <c r="AU143" i="25" s="1"/>
  <c r="CT42" i="14"/>
  <c r="CT45"/>
  <c r="CT91" s="1"/>
  <c r="DC78" i="24" s="1"/>
  <c r="CT49" i="14"/>
  <c r="CT95" s="1"/>
  <c r="CT24"/>
  <c r="CT70" s="1"/>
  <c r="AU24" i="24" s="1"/>
  <c r="CT34" i="14"/>
  <c r="CT80" s="1"/>
  <c r="BS132" i="20" s="1"/>
  <c r="CT47" i="14"/>
  <c r="CT93" s="1"/>
  <c r="DC186" i="24" s="1"/>
  <c r="CE131"/>
  <c r="CN42" i="14"/>
  <c r="J90" i="15"/>
  <c r="K90" s="1"/>
  <c r="K180" i="25"/>
  <c r="AU115" i="20"/>
  <c r="AI126" i="25"/>
  <c r="BJ51" i="14"/>
  <c r="BJ97" s="1"/>
  <c r="DM185" i="25" s="1"/>
  <c r="BI48" i="4"/>
  <c r="BJ24" i="14"/>
  <c r="BJ70" s="1"/>
  <c r="AS12" i="23" s="1"/>
  <c r="BJ32" i="14"/>
  <c r="BJ78" s="1"/>
  <c r="BJ48"/>
  <c r="BJ94" s="1"/>
  <c r="DM12" i="20" s="1"/>
  <c r="BJ17" i="14"/>
  <c r="BJ63" s="1"/>
  <c r="BJ25"/>
  <c r="BJ71" s="1"/>
  <c r="AS66" i="20" s="1"/>
  <c r="BJ33" i="14"/>
  <c r="BJ79" s="1"/>
  <c r="BJ41"/>
  <c r="BJ87" s="1"/>
  <c r="CO66" i="23" s="1"/>
  <c r="BJ13" i="14"/>
  <c r="BJ59" s="1"/>
  <c r="I66" i="23" s="1"/>
  <c r="BJ27" i="14"/>
  <c r="BJ73" s="1"/>
  <c r="AS174" i="23" s="1"/>
  <c r="CC174" i="20"/>
  <c r="BJ19" i="14"/>
  <c r="BJ65" s="1"/>
  <c r="U185" i="25" s="1"/>
  <c r="BE174" i="20"/>
  <c r="BJ35" i="14"/>
  <c r="DA174" i="20"/>
  <c r="BJ40" i="14"/>
  <c r="BJ86" s="1"/>
  <c r="CO25" i="25" s="1"/>
  <c r="BJ16" i="14"/>
  <c r="BJ62" s="1"/>
  <c r="U12" i="20" s="1"/>
  <c r="BJ21" i="14"/>
  <c r="BJ67" s="1"/>
  <c r="AG66" i="20" s="1"/>
  <c r="BJ22" i="14"/>
  <c r="BJ68" s="1"/>
  <c r="AG131" i="25" s="1"/>
  <c r="BP47" i="14"/>
  <c r="AG174" i="20"/>
  <c r="AG174" i="23"/>
  <c r="CC185" i="25"/>
  <c r="BJ43" i="14"/>
  <c r="BJ89" s="1"/>
  <c r="CO185" i="25" s="1"/>
  <c r="I174" i="20"/>
  <c r="I174" i="23"/>
  <c r="BE185" i="25"/>
  <c r="BJ81" i="14"/>
  <c r="BQ174" i="20" s="1"/>
  <c r="DA185" i="25"/>
  <c r="BE174" i="19"/>
  <c r="BJ49" i="14"/>
  <c r="BJ95" s="1"/>
  <c r="DM66" i="19" s="1"/>
  <c r="AS24" i="20"/>
  <c r="AS24" i="19"/>
  <c r="AS24" i="23"/>
  <c r="H39" i="15"/>
  <c r="H28"/>
  <c r="CQ169" i="20"/>
  <c r="H38" i="15"/>
  <c r="DC20" i="25"/>
  <c r="I13" i="23"/>
  <c r="Q181" i="18"/>
  <c r="Q181" i="22"/>
  <c r="Q174" i="20"/>
  <c r="DM169"/>
  <c r="DA120" i="24"/>
  <c r="CO76" i="20"/>
  <c r="U88" i="25"/>
  <c r="BY128" i="18"/>
  <c r="BY130" i="20"/>
  <c r="E88" i="15"/>
  <c r="DA7" i="20"/>
  <c r="AC22" i="21"/>
  <c r="AC22" i="20"/>
  <c r="CW22" i="17"/>
  <c r="CW22" i="18"/>
  <c r="CW22" i="23"/>
  <c r="CA12"/>
  <c r="G30" i="15"/>
  <c r="E53"/>
  <c r="BY181" i="21"/>
  <c r="BY174" i="19"/>
  <c r="DM140"/>
  <c r="CM130" i="22"/>
  <c r="I121" i="24"/>
  <c r="DC140"/>
  <c r="CC132" i="20"/>
  <c r="DC140"/>
  <c r="BG140"/>
  <c r="I90" i="25"/>
  <c r="CQ115" i="24"/>
  <c r="J70" i="15"/>
  <c r="J84"/>
  <c r="K84" s="1"/>
  <c r="DO61" i="24"/>
  <c r="DC7"/>
  <c r="BS13" i="20"/>
  <c r="DI184" i="24"/>
  <c r="AO184"/>
  <c r="AO184" i="20"/>
  <c r="DI171" i="21"/>
  <c r="DI174" i="23"/>
  <c r="CO169" i="19"/>
  <c r="CO169" i="23"/>
  <c r="BQ169" i="19"/>
  <c r="BQ169" i="23"/>
  <c r="AS169" i="19"/>
  <c r="AS169" i="23"/>
  <c r="I169" i="24"/>
  <c r="I169" i="23"/>
  <c r="G18" i="15"/>
  <c r="AS115" i="19"/>
  <c r="AS126" i="25"/>
  <c r="DI76" i="23"/>
  <c r="AC130" i="19"/>
  <c r="AC128" i="17"/>
  <c r="AC130" i="24"/>
  <c r="E130"/>
  <c r="BE115" i="20"/>
  <c r="I115" i="24"/>
  <c r="BM61" i="23"/>
  <c r="BE22" i="20"/>
  <c r="DA22" i="19"/>
  <c r="BM12"/>
  <c r="BM12" i="21"/>
  <c r="BM12" i="24"/>
  <c r="Q12" i="18"/>
  <c r="H86" i="15"/>
  <c r="I86" s="1"/>
  <c r="CC141" i="25"/>
  <c r="DM115" i="19"/>
  <c r="E81" i="15"/>
  <c r="CK115" i="20"/>
  <c r="U115" i="23"/>
  <c r="Q75" i="17"/>
  <c r="BM128" i="22"/>
  <c r="CK78" i="25"/>
  <c r="AV32" i="16"/>
  <c r="AI21" i="14"/>
  <c r="AI67" s="1"/>
  <c r="BP43"/>
  <c r="N50"/>
  <c r="AP32"/>
  <c r="AP78" s="1"/>
  <c r="BO22" i="22" s="1"/>
  <c r="BP28" i="14"/>
  <c r="I20"/>
  <c r="I66" s="1"/>
  <c r="AC13" i="20" s="1"/>
  <c r="BP27" i="14"/>
  <c r="BM16"/>
  <c r="BM62" s="1"/>
  <c r="U28" i="25" s="1"/>
  <c r="AG177" i="23"/>
  <c r="BM24" i="14"/>
  <c r="BM70" s="1"/>
  <c r="AS15" i="24" s="1"/>
  <c r="AG188" i="25"/>
  <c r="CO123" i="20"/>
  <c r="BM51" i="14"/>
  <c r="BM97" s="1"/>
  <c r="DM177" i="23" s="1"/>
  <c r="BM35" i="14"/>
  <c r="BM81" s="1"/>
  <c r="BQ177" i="20" s="1"/>
  <c r="BM15" i="14"/>
  <c r="BM61" s="1"/>
  <c r="I177" i="23" s="1"/>
  <c r="BM38" i="14"/>
  <c r="BM84" s="1"/>
  <c r="CC123" i="20" s="1"/>
  <c r="BM14" i="14"/>
  <c r="BM60" s="1"/>
  <c r="I123" i="23" s="1"/>
  <c r="CC177"/>
  <c r="DK119" i="21"/>
  <c r="AP27" i="14"/>
  <c r="AP73" s="1"/>
  <c r="AQ181" i="18" s="1"/>
  <c r="AP44" i="14"/>
  <c r="AP90" s="1"/>
  <c r="AE22" i="19"/>
  <c r="CO53" i="14"/>
  <c r="BM21"/>
  <c r="BM67" s="1"/>
  <c r="AG81" i="25" s="1"/>
  <c r="BE80"/>
  <c r="CO134"/>
  <c r="BP23" i="14"/>
  <c r="DI14" i="17"/>
  <c r="BM121" i="18"/>
  <c r="DO68" i="20"/>
  <c r="CE68"/>
  <c r="BM47" i="14"/>
  <c r="BM93" s="1"/>
  <c r="DA177" i="23" s="1"/>
  <c r="K39" i="14"/>
  <c r="K85" s="1"/>
  <c r="BY177" i="23" s="1"/>
  <c r="BM31" i="14"/>
  <c r="BE177" i="23" s="1"/>
  <c r="K23" i="14"/>
  <c r="K69" s="1"/>
  <c r="AC188" i="25" s="1"/>
  <c r="K19" i="14"/>
  <c r="K65" s="1"/>
  <c r="Q177" i="23" s="1"/>
  <c r="BL51" i="14"/>
  <c r="BL97" s="1"/>
  <c r="DM176" i="20" s="1"/>
  <c r="J43" i="14"/>
  <c r="J89" s="1"/>
  <c r="CK187" i="25" s="1"/>
  <c r="BL35" i="14"/>
  <c r="BL81" s="1"/>
  <c r="BQ176" i="23" s="1"/>
  <c r="J27" i="14"/>
  <c r="J73" s="1"/>
  <c r="AO176" i="23" s="1"/>
  <c r="BL19" i="14"/>
  <c r="BL65" s="1"/>
  <c r="U176" i="20" s="1"/>
  <c r="BM50" i="14"/>
  <c r="BM96" s="1"/>
  <c r="DM123" i="20" s="1"/>
  <c r="K42" i="14"/>
  <c r="K88" s="1"/>
  <c r="CK123" i="20" s="1"/>
  <c r="BM34" i="14"/>
  <c r="BM80" s="1"/>
  <c r="BQ123" i="20" s="1"/>
  <c r="K18" i="14"/>
  <c r="K64" s="1"/>
  <c r="Q121" i="22" s="1"/>
  <c r="BL50" i="14"/>
  <c r="BL96" s="1"/>
  <c r="DM122" i="24" s="1"/>
  <c r="J42" i="14"/>
  <c r="J88" s="1"/>
  <c r="BL34"/>
  <c r="BL80" s="1"/>
  <c r="BQ122" i="19" s="1"/>
  <c r="J26" i="14"/>
  <c r="J72" s="1"/>
  <c r="AO120" i="18" s="1"/>
  <c r="BL18" i="14"/>
  <c r="BL64" s="1"/>
  <c r="U122" i="23" s="1"/>
  <c r="J49" i="14"/>
  <c r="J95" s="1"/>
  <c r="DI68" i="24" s="1"/>
  <c r="BL41" i="14"/>
  <c r="BL87" s="1"/>
  <c r="CO80" i="25" s="1"/>
  <c r="J33" i="14"/>
  <c r="J79" s="1"/>
  <c r="BM68" i="20" s="1"/>
  <c r="BL25" i="14"/>
  <c r="BL71" s="1"/>
  <c r="AS68" i="20" s="1"/>
  <c r="J17" i="14"/>
  <c r="J63" s="1"/>
  <c r="Q68" i="24" s="1"/>
  <c r="DI14" i="23"/>
  <c r="BG133" i="25"/>
  <c r="BM25" i="14"/>
  <c r="BM71" s="1"/>
  <c r="AS81" i="25" s="1"/>
  <c r="CC177" i="20"/>
  <c r="BG122"/>
  <c r="W122"/>
  <c r="BM123" i="19"/>
  <c r="DI14"/>
  <c r="DK187" i="25"/>
  <c r="I68" i="23"/>
  <c r="CN40" i="14"/>
  <c r="CN86" s="1"/>
  <c r="CQ15" i="20" s="1"/>
  <c r="CN25" i="14"/>
  <c r="CN71" s="1"/>
  <c r="AU69" i="24" s="1"/>
  <c r="E187" i="25"/>
  <c r="BG68" i="20"/>
  <c r="DA68" i="24"/>
  <c r="CN34" i="14"/>
  <c r="CN80" s="1"/>
  <c r="BS123" i="24" s="1"/>
  <c r="CN32" i="14"/>
  <c r="CN78" s="1"/>
  <c r="BS28" i="25" s="1"/>
  <c r="BL20" i="14"/>
  <c r="BL66" s="1"/>
  <c r="AG14" i="23" s="1"/>
  <c r="DI27" i="25"/>
  <c r="I80"/>
  <c r="AG176" i="23"/>
  <c r="CC176"/>
  <c r="CE187" i="25"/>
  <c r="BG68" i="24"/>
  <c r="BI48" i="6"/>
  <c r="AU176" i="20"/>
  <c r="DO68" i="24"/>
  <c r="CE68"/>
  <c r="CN20" i="14"/>
  <c r="CN66" s="1"/>
  <c r="AI15" i="20" s="1"/>
  <c r="CN47" i="14"/>
  <c r="CN93" s="1"/>
  <c r="DC177" i="20" s="1"/>
  <c r="CN21" i="14"/>
  <c r="CN67" s="1"/>
  <c r="AI69" i="20" s="1"/>
  <c r="AG187" i="25"/>
  <c r="CC187"/>
  <c r="K187"/>
  <c r="BY67" i="21"/>
  <c r="AC68" i="24"/>
  <c r="K51" i="14"/>
  <c r="K97" s="1"/>
  <c r="DI174" i="18" s="1"/>
  <c r="BM43" i="14"/>
  <c r="BM89" s="1"/>
  <c r="CO177" i="24" s="1"/>
  <c r="K35" i="14"/>
  <c r="K81" s="1"/>
  <c r="BM177" i="24" s="1"/>
  <c r="BM27" i="14"/>
  <c r="BM73" s="1"/>
  <c r="AS177" i="19" s="1"/>
  <c r="K15" i="14"/>
  <c r="K61" s="1"/>
  <c r="E177" i="24" s="1"/>
  <c r="BM46" i="14"/>
  <c r="BM92" s="1"/>
  <c r="DA123" i="23" s="1"/>
  <c r="K38" i="14"/>
  <c r="K84" s="1"/>
  <c r="BM26"/>
  <c r="BM72" s="1"/>
  <c r="AS123" i="23" s="1"/>
  <c r="K14" i="14"/>
  <c r="K60" s="1"/>
  <c r="E123" i="20" s="1"/>
  <c r="CN22" i="14"/>
  <c r="CN68" s="1"/>
  <c r="AI123" i="20" s="1"/>
  <c r="CN29" i="14"/>
  <c r="CN75" s="1"/>
  <c r="BG81" i="25" s="1"/>
  <c r="CN46" i="14"/>
  <c r="CN27"/>
  <c r="CN73" s="1"/>
  <c r="AU177" i="20" s="1"/>
  <c r="CN43" i="14"/>
  <c r="CN89" s="1"/>
  <c r="CQ177" i="24" s="1"/>
  <c r="K27" i="25"/>
  <c r="DA68" i="23"/>
  <c r="BP38" i="14"/>
  <c r="AI176" i="20"/>
  <c r="AU187" i="25"/>
  <c r="CQ176" i="20"/>
  <c r="DM177"/>
  <c r="AU122"/>
  <c r="BE68" i="19"/>
  <c r="I68"/>
  <c r="BO68" i="24"/>
  <c r="I68"/>
  <c r="DI14"/>
  <c r="BE68" i="20"/>
  <c r="DI14"/>
  <c r="BL43" i="14"/>
  <c r="BL89" s="1"/>
  <c r="CO176" i="19" s="1"/>
  <c r="BL27" i="14"/>
  <c r="BL73" s="1"/>
  <c r="BL42"/>
  <c r="BL88" s="1"/>
  <c r="CO133" i="25" s="1"/>
  <c r="BL26" i="14"/>
  <c r="BL72" s="1"/>
  <c r="AS122" i="20" s="1"/>
  <c r="BL49" i="14"/>
  <c r="BL95" s="1"/>
  <c r="BL33"/>
  <c r="BL79" s="1"/>
  <c r="BL17"/>
  <c r="BL63" s="1"/>
  <c r="AL28"/>
  <c r="AL74" s="1"/>
  <c r="BC15" i="17" s="1"/>
  <c r="AL24" i="14"/>
  <c r="AL70" s="1"/>
  <c r="AQ15" i="17" s="1"/>
  <c r="AI187" i="25"/>
  <c r="CE176" i="20"/>
  <c r="CN44" i="14"/>
  <c r="CN90" s="1"/>
  <c r="DC15" i="20" s="1"/>
  <c r="CN41" i="14"/>
  <c r="CN87" s="1"/>
  <c r="CQ69" i="24" s="1"/>
  <c r="CN39" i="14"/>
  <c r="K14" i="24"/>
  <c r="BE68" i="23"/>
  <c r="DA80" i="25"/>
  <c r="BP39" i="14"/>
  <c r="CQ187" i="25"/>
  <c r="DI14" i="21"/>
  <c r="DA68" i="19"/>
  <c r="BY67" i="18"/>
  <c r="BL47" i="14"/>
  <c r="BL93" s="1"/>
  <c r="DA176" i="19" s="1"/>
  <c r="BL31" i="14"/>
  <c r="BE176" i="24" s="1"/>
  <c r="BL15" i="14"/>
  <c r="BL61" s="1"/>
  <c r="I176" i="24" s="1"/>
  <c r="CN15" i="14"/>
  <c r="CN61" s="1"/>
  <c r="K177" i="24" s="1"/>
  <c r="BL46" i="14"/>
  <c r="BL92" s="1"/>
  <c r="DA122" i="20" s="1"/>
  <c r="BL30" i="14"/>
  <c r="BL76" s="1"/>
  <c r="BE122" i="24" s="1"/>
  <c r="BL14" i="14"/>
  <c r="BL60" s="1"/>
  <c r="I122" i="20" s="1"/>
  <c r="BL83" i="14"/>
  <c r="BL21"/>
  <c r="BL67" s="1"/>
  <c r="BL48"/>
  <c r="BL32"/>
  <c r="BL16"/>
  <c r="BL62" s="1"/>
  <c r="CY175" i="20"/>
  <c r="S121" i="23"/>
  <c r="G175"/>
  <c r="S119" i="21"/>
  <c r="CA13" i="18"/>
  <c r="DK121" i="24"/>
  <c r="DK177" i="23"/>
  <c r="CA121" i="17"/>
  <c r="AL43" i="14"/>
  <c r="AL89" s="1"/>
  <c r="CM188" i="25" s="1"/>
  <c r="AL27" i="14"/>
  <c r="AL73" s="1"/>
  <c r="AQ177" i="23" s="1"/>
  <c r="AL46" i="14"/>
  <c r="AL92" s="1"/>
  <c r="CY123" i="20" s="1"/>
  <c r="AL26" i="14"/>
  <c r="AL72" s="1"/>
  <c r="AQ121" i="21" s="1"/>
  <c r="AL22" i="14"/>
  <c r="AL68" s="1"/>
  <c r="AE123" i="20" s="1"/>
  <c r="AQ174" i="23"/>
  <c r="AE131" i="25"/>
  <c r="AE118" i="18"/>
  <c r="AE120" i="20"/>
  <c r="G78" i="25"/>
  <c r="G65" i="21"/>
  <c r="G66" i="20"/>
  <c r="G66" i="23"/>
  <c r="G66" i="19"/>
  <c r="G65" i="17"/>
  <c r="G65" i="18"/>
  <c r="G65" i="22"/>
  <c r="G66" i="24"/>
  <c r="G171" i="22"/>
  <c r="CA12" i="20"/>
  <c r="G185" i="25"/>
  <c r="CA12" i="22"/>
  <c r="AI16" i="14"/>
  <c r="AI62" s="1"/>
  <c r="S12" i="23" s="1"/>
  <c r="AI28" i="14"/>
  <c r="AI74" s="1"/>
  <c r="AI83"/>
  <c r="CA66" i="23" s="1"/>
  <c r="AI50" i="14"/>
  <c r="AI96" s="1"/>
  <c r="DK118" i="21" s="1"/>
  <c r="AI26" i="14"/>
  <c r="AI72" s="1"/>
  <c r="AQ120" i="24" s="1"/>
  <c r="AI42" i="14"/>
  <c r="AI88" s="1"/>
  <c r="CM118" i="21" s="1"/>
  <c r="AI23" i="14"/>
  <c r="AI69" s="1"/>
  <c r="AE174" i="24" s="1"/>
  <c r="AI39" i="14"/>
  <c r="AI85" s="1"/>
  <c r="AQ185" i="25"/>
  <c r="CM185"/>
  <c r="CA118" i="21"/>
  <c r="AE118"/>
  <c r="CA118" i="17"/>
  <c r="AQ174" i="19"/>
  <c r="CA120"/>
  <c r="AQ171" i="18"/>
  <c r="CA120" i="24"/>
  <c r="AI46" i="14"/>
  <c r="AI92" s="1"/>
  <c r="AI30"/>
  <c r="AI76" s="1"/>
  <c r="AI14"/>
  <c r="AI60" s="1"/>
  <c r="G171" i="18"/>
  <c r="CA12"/>
  <c r="AI20" i="14"/>
  <c r="AI66" s="1"/>
  <c r="AI44"/>
  <c r="AI90" s="1"/>
  <c r="CY12" i="18" s="1"/>
  <c r="AE120" i="23"/>
  <c r="CA120"/>
  <c r="AQ174" i="20"/>
  <c r="CM174"/>
  <c r="AQ171" i="21"/>
  <c r="AQ171" i="17"/>
  <c r="AE118"/>
  <c r="AE120" i="19"/>
  <c r="AQ171" i="22"/>
  <c r="CA118"/>
  <c r="CA118" i="18"/>
  <c r="CM174" i="24"/>
  <c r="AI51" i="14"/>
  <c r="AI97" s="1"/>
  <c r="AI35"/>
  <c r="AI81" s="1"/>
  <c r="BO174" i="19" s="1"/>
  <c r="AI19" i="14"/>
  <c r="AI65" s="1"/>
  <c r="AI41"/>
  <c r="AI87" s="1"/>
  <c r="Q130" i="23"/>
  <c r="Q128" i="21"/>
  <c r="DI130" i="19"/>
  <c r="DI128" i="21"/>
  <c r="CK75"/>
  <c r="CK76" i="23"/>
  <c r="BM195" i="25"/>
  <c r="BM181" i="17"/>
  <c r="CO22" i="24"/>
  <c r="CO35" i="25"/>
  <c r="BA130" i="23"/>
  <c r="BA130" i="20"/>
  <c r="BA128" i="22"/>
  <c r="BA128" i="18"/>
  <c r="BA128" i="21"/>
  <c r="CC169" i="20"/>
  <c r="CC169" i="19"/>
  <c r="BC174" i="20"/>
  <c r="BC174" i="19"/>
  <c r="BG169" i="24"/>
  <c r="H37" i="15"/>
  <c r="J88"/>
  <c r="K88" s="1"/>
  <c r="J82"/>
  <c r="K82" s="1"/>
  <c r="J85"/>
  <c r="K85" s="1"/>
  <c r="CE132" i="24"/>
  <c r="I35" i="25"/>
  <c r="DI181" i="21"/>
  <c r="DI184" i="19"/>
  <c r="DI184" i="23"/>
  <c r="G171" i="17"/>
  <c r="G174" i="24"/>
  <c r="G174" i="19"/>
  <c r="G174" i="20"/>
  <c r="AO181" i="18"/>
  <c r="AO181" i="17"/>
  <c r="AO181" i="22"/>
  <c r="Q171" i="21"/>
  <c r="Q174" i="19"/>
  <c r="Q174" i="23"/>
  <c r="DM169" i="24"/>
  <c r="DM169" i="23"/>
  <c r="CO76" i="24"/>
  <c r="U76" i="19"/>
  <c r="U76" i="20"/>
  <c r="BY130" i="19"/>
  <c r="BY128" i="17"/>
  <c r="BY130" i="24"/>
  <c r="G22" i="15"/>
  <c r="BE115" i="24"/>
  <c r="BE126" i="25"/>
  <c r="BM60" i="17"/>
  <c r="DA7" i="19"/>
  <c r="AC22" i="22"/>
  <c r="AC22" i="19"/>
  <c r="AC22" i="24"/>
  <c r="CW22" i="22"/>
  <c r="CW22" i="19"/>
  <c r="CW22" i="24"/>
  <c r="DI12" i="22"/>
  <c r="CA12" i="19"/>
  <c r="CA12" i="17"/>
  <c r="CA12" i="24"/>
  <c r="Q12" i="17"/>
  <c r="Q12" i="20"/>
  <c r="BM181" i="21"/>
  <c r="BM184" i="23"/>
  <c r="BC174"/>
  <c r="H78" i="15"/>
  <c r="I78" s="1"/>
  <c r="BA128" i="17"/>
  <c r="BA141" i="25"/>
  <c r="DI130" i="20"/>
  <c r="Q130" i="19"/>
  <c r="S172" i="21"/>
  <c r="CM171"/>
  <c r="AC171"/>
  <c r="CW171" i="17"/>
  <c r="BY171"/>
  <c r="AC171"/>
  <c r="AG175" i="19"/>
  <c r="DA174"/>
  <c r="CM174"/>
  <c r="AC174"/>
  <c r="I174"/>
  <c r="DM137"/>
  <c r="CO137"/>
  <c r="BQ137"/>
  <c r="S172" i="22"/>
  <c r="CW171"/>
  <c r="AC171"/>
  <c r="E171"/>
  <c r="AC171" i="18"/>
  <c r="BY184" i="24"/>
  <c r="CW174"/>
  <c r="CC174"/>
  <c r="CY23" i="19"/>
  <c r="CA77" i="20"/>
  <c r="S176" i="23"/>
  <c r="BO176" i="20"/>
  <c r="DK176" i="23"/>
  <c r="CA14" i="19"/>
  <c r="AK39" i="14"/>
  <c r="AK85" s="1"/>
  <c r="CA176" i="23" s="1"/>
  <c r="AK23" i="14"/>
  <c r="AK69" s="1"/>
  <c r="AE176" i="20" s="1"/>
  <c r="AK38" i="14"/>
  <c r="AK84" s="1"/>
  <c r="CA120" i="22" s="1"/>
  <c r="AK22" i="14"/>
  <c r="AK68" s="1"/>
  <c r="AE120" i="22" s="1"/>
  <c r="AK45" i="14"/>
  <c r="AK91" s="1"/>
  <c r="CY68" i="24" s="1"/>
  <c r="AK29" i="14"/>
  <c r="AK75" s="1"/>
  <c r="BC68" i="20" s="1"/>
  <c r="AK13" i="14"/>
  <c r="AK59" s="1"/>
  <c r="G67" i="18" s="1"/>
  <c r="AK24" i="14"/>
  <c r="AK70" s="1"/>
  <c r="AQ14" i="21" s="1"/>
  <c r="AK28" i="14"/>
  <c r="AK74" s="1"/>
  <c r="BC14" i="20" s="1"/>
  <c r="AK47" i="14"/>
  <c r="AK93" s="1"/>
  <c r="CY173" i="21" s="1"/>
  <c r="AK31" i="14"/>
  <c r="BC176" i="23" s="1"/>
  <c r="AK15" i="14"/>
  <c r="AK61" s="1"/>
  <c r="G176" i="20" s="1"/>
  <c r="AK46" i="14"/>
  <c r="AK92" s="1"/>
  <c r="CY120" i="21" s="1"/>
  <c r="AK30" i="14"/>
  <c r="AK76" s="1"/>
  <c r="BC120" i="21" s="1"/>
  <c r="AK14" i="14"/>
  <c r="AK60" s="1"/>
  <c r="G122" i="20" s="1"/>
  <c r="AK83" i="14"/>
  <c r="CA67" i="21" s="1"/>
  <c r="AK21" i="14"/>
  <c r="AK67" s="1"/>
  <c r="AE67" i="21" s="1"/>
  <c r="S67"/>
  <c r="DK67" i="22"/>
  <c r="DK80" i="25"/>
  <c r="BO80"/>
  <c r="S80"/>
  <c r="AO39" i="14"/>
  <c r="S68" i="19"/>
  <c r="S67" i="22"/>
  <c r="DK68" i="19"/>
  <c r="BO68"/>
  <c r="BO67" i="18"/>
  <c r="AO23" i="14"/>
  <c r="AQ176" i="20"/>
  <c r="CM176" i="23"/>
  <c r="DK67" i="21"/>
  <c r="DK67" i="17"/>
  <c r="S67"/>
  <c r="BO67" i="22"/>
  <c r="S67" i="18"/>
  <c r="S68" i="24"/>
  <c r="DK68" i="20"/>
  <c r="S68"/>
  <c r="BO68" i="23"/>
  <c r="DK68"/>
  <c r="BO67" i="21"/>
  <c r="BO67" i="17"/>
  <c r="DK67" i="18"/>
  <c r="BQ33" i="14"/>
  <c r="BQ79" s="1"/>
  <c r="BQ76" i="19" s="1"/>
  <c r="Y24" i="14"/>
  <c r="X24" s="1"/>
  <c r="X70" s="1"/>
  <c r="AO32" i="19" s="1"/>
  <c r="J20" i="14"/>
  <c r="J66" s="1"/>
  <c r="AC14" i="22" s="1"/>
  <c r="AU130" i="20"/>
  <c r="E185" i="25"/>
  <c r="E131"/>
  <c r="E118" i="18"/>
  <c r="E120" i="20"/>
  <c r="E120" i="23"/>
  <c r="E118" i="22"/>
  <c r="E118" i="21"/>
  <c r="DI12" i="19"/>
  <c r="AO120" i="23"/>
  <c r="CK118" i="17"/>
  <c r="AO118"/>
  <c r="CK120" i="20"/>
  <c r="DI174" i="19"/>
  <c r="DI12" i="17"/>
  <c r="DI12" i="18"/>
  <c r="DI12" i="23"/>
  <c r="CK65" i="22"/>
  <c r="AO131" i="25"/>
  <c r="CK131"/>
  <c r="CW174" i="23"/>
  <c r="CK118" i="22"/>
  <c r="AO118"/>
  <c r="CW171" i="18"/>
  <c r="E171"/>
  <c r="CK120" i="24"/>
  <c r="AO120"/>
  <c r="DI12"/>
  <c r="CK120" i="23"/>
  <c r="AO120" i="20"/>
  <c r="DI174" i="24"/>
  <c r="DI12" i="21"/>
  <c r="E174" i="23"/>
  <c r="CW185" i="25"/>
  <c r="E171" i="21"/>
  <c r="E174" i="19"/>
  <c r="CK120"/>
  <c r="AO120"/>
  <c r="AO121" i="21"/>
  <c r="CW121" i="22"/>
  <c r="AO123" i="24"/>
  <c r="CW123" i="23"/>
  <c r="CW121" i="21"/>
  <c r="CK138" i="17"/>
  <c r="AC205" i="25"/>
  <c r="CK151"/>
  <c r="Y44" i="14"/>
  <c r="X44" s="1"/>
  <c r="X90" s="1"/>
  <c r="CW32" i="19" s="1"/>
  <c r="Y34" i="15"/>
  <c r="Y15"/>
  <c r="CK140" i="24"/>
  <c r="Y16" i="14"/>
  <c r="X16" s="1"/>
  <c r="X62" s="1"/>
  <c r="Q32" i="21" s="1"/>
  <c r="Y18" i="15"/>
  <c r="Y28" i="14"/>
  <c r="X28" s="1"/>
  <c r="X74" s="1"/>
  <c r="BA32" i="18" s="1"/>
  <c r="AO140" i="23"/>
  <c r="Y43" i="14"/>
  <c r="X43" s="1"/>
  <c r="X89" s="1"/>
  <c r="CK194" i="23" s="1"/>
  <c r="Y14" i="14"/>
  <c r="X14" s="1"/>
  <c r="X60" s="1"/>
  <c r="E140" i="24" s="1"/>
  <c r="Y36" i="14"/>
  <c r="X36" s="1"/>
  <c r="X82" s="1"/>
  <c r="Y20"/>
  <c r="X20" s="1"/>
  <c r="X66" s="1"/>
  <c r="Y12" i="15" s="1"/>
  <c r="AC194" i="23"/>
  <c r="BY194" i="20"/>
  <c r="AO151" i="25"/>
  <c r="CK140" i="20"/>
  <c r="AK81" i="15"/>
  <c r="AK65"/>
  <c r="AK62"/>
  <c r="Y31"/>
  <c r="AO138" i="18"/>
  <c r="AO140" i="24"/>
  <c r="Y51" i="14"/>
  <c r="X51" s="1"/>
  <c r="X97" s="1"/>
  <c r="DI194" i="20" s="1"/>
  <c r="Y35" i="14"/>
  <c r="X35" s="1"/>
  <c r="X81" s="1"/>
  <c r="BM194" i="20" s="1"/>
  <c r="Y19" i="14"/>
  <c r="X19" s="1"/>
  <c r="X65" s="1"/>
  <c r="AK58" i="15" s="1"/>
  <c r="Y38" i="14"/>
  <c r="X38" s="1"/>
  <c r="X84" s="1"/>
  <c r="BY138" i="18" s="1"/>
  <c r="Y22" i="14"/>
  <c r="X22" s="1"/>
  <c r="X68" s="1"/>
  <c r="AC138" i="21" s="1"/>
  <c r="Y12" i="14"/>
  <c r="X12" s="1"/>
  <c r="X58" s="1"/>
  <c r="E32" i="17" s="1"/>
  <c r="BY194" i="23"/>
  <c r="AO140" i="19"/>
  <c r="Y27" i="14"/>
  <c r="X27" s="1"/>
  <c r="X73" s="1"/>
  <c r="Y19" i="15" s="1"/>
  <c r="Y46" i="14"/>
  <c r="X46" s="1"/>
  <c r="X92" s="1"/>
  <c r="CW138" i="18" s="1"/>
  <c r="Y30" i="14"/>
  <c r="X30" s="1"/>
  <c r="X76" s="1"/>
  <c r="BA140" i="19" s="1"/>
  <c r="Y32" i="14"/>
  <c r="X32" s="1"/>
  <c r="X78" s="1"/>
  <c r="BM32" i="22" s="1"/>
  <c r="BY205" i="25"/>
  <c r="AO140" i="20"/>
  <c r="CK140" i="23"/>
  <c r="AO138" i="21"/>
  <c r="CK140" i="19"/>
  <c r="Y47" i="14"/>
  <c r="X47" s="1"/>
  <c r="X93" s="1"/>
  <c r="CW191" i="18" s="1"/>
  <c r="Y31" i="14"/>
  <c r="Y50"/>
  <c r="X50" s="1"/>
  <c r="X96" s="1"/>
  <c r="Y34"/>
  <c r="X34" s="1"/>
  <c r="X80" s="1"/>
  <c r="BM138" i="21" s="1"/>
  <c r="Y18" i="14"/>
  <c r="X18" s="1"/>
  <c r="X64" s="1"/>
  <c r="Q140" i="19" s="1"/>
  <c r="Y21" i="14"/>
  <c r="X21" s="1"/>
  <c r="X67" s="1"/>
  <c r="AC85" i="21" s="1"/>
  <c r="Q188" i="22"/>
  <c r="U69" i="14"/>
  <c r="AC188" i="22" s="1"/>
  <c r="V47" i="14"/>
  <c r="U47" s="1"/>
  <c r="V50"/>
  <c r="U50" s="1"/>
  <c r="U96" s="1"/>
  <c r="DI135" i="17" s="1"/>
  <c r="V18" i="14"/>
  <c r="U18" s="1"/>
  <c r="U64" s="1"/>
  <c r="Q137" i="24" s="1"/>
  <c r="Q188" i="17"/>
  <c r="BA137" i="19"/>
  <c r="U92" i="14"/>
  <c r="V51"/>
  <c r="U51" s="1"/>
  <c r="U97" s="1"/>
  <c r="V35"/>
  <c r="U35" s="1"/>
  <c r="U81" s="1"/>
  <c r="BM188" i="22" s="1"/>
  <c r="V31" i="14"/>
  <c r="V38"/>
  <c r="U38" s="1"/>
  <c r="U84" s="1"/>
  <c r="V22"/>
  <c r="U22" s="1"/>
  <c r="U68" s="1"/>
  <c r="AC61" i="15" s="1"/>
  <c r="BA137" i="24"/>
  <c r="V27" i="14"/>
  <c r="U27" s="1"/>
  <c r="U73" s="1"/>
  <c r="AO188" i="18" s="1"/>
  <c r="V34" i="14"/>
  <c r="U34" s="1"/>
  <c r="U80" s="1"/>
  <c r="BM135" i="17" s="1"/>
  <c r="V39" i="14"/>
  <c r="U39" s="1"/>
  <c r="U85" s="1"/>
  <c r="T31" i="15" s="1"/>
  <c r="V42" i="14"/>
  <c r="U42" s="1"/>
  <c r="V26"/>
  <c r="U26" s="1"/>
  <c r="U72" s="1"/>
  <c r="AO137" i="19" s="1"/>
  <c r="DI169"/>
  <c r="DI166" i="21"/>
  <c r="DI169" i="23"/>
  <c r="CK60" i="18"/>
  <c r="CK61" i="23"/>
  <c r="CK61" i="20"/>
  <c r="E33" i="15"/>
  <c r="CK60" i="17"/>
  <c r="CK60" i="22"/>
  <c r="BY180" i="25"/>
  <c r="BM73"/>
  <c r="DI61" i="24"/>
  <c r="BM60" i="18"/>
  <c r="CK113" i="22"/>
  <c r="DI60" i="21"/>
  <c r="E72" i="15"/>
  <c r="DI60" i="17"/>
  <c r="DI61" i="23"/>
  <c r="BM60" i="21"/>
  <c r="CK115" i="24"/>
  <c r="P62" i="14"/>
  <c r="Q23" i="23" s="1"/>
  <c r="P47" i="14"/>
  <c r="P93" s="1"/>
  <c r="P31"/>
  <c r="P15"/>
  <c r="P61" s="1"/>
  <c r="P33"/>
  <c r="P79" s="1"/>
  <c r="BM76" i="18" s="1"/>
  <c r="P17" i="14"/>
  <c r="P63" s="1"/>
  <c r="Q77" i="24" s="1"/>
  <c r="Q188" i="18"/>
  <c r="T11" i="15"/>
  <c r="Q202" i="25"/>
  <c r="E137" i="23"/>
  <c r="E135" i="22"/>
  <c r="E135" i="21"/>
  <c r="E135" i="17"/>
  <c r="E137" i="24"/>
  <c r="E137" i="19"/>
  <c r="E137" i="20"/>
  <c r="E135" i="18"/>
  <c r="AC53" i="15"/>
  <c r="E148" i="25"/>
  <c r="T6" i="15"/>
  <c r="BA135" i="22"/>
  <c r="AC69" i="15"/>
  <c r="BA135" i="18"/>
  <c r="BA137" i="20"/>
  <c r="BA135" i="21"/>
  <c r="BA137" i="23"/>
  <c r="T22" i="15"/>
  <c r="BA135" i="17"/>
  <c r="Q119" i="22"/>
  <c r="Q121" i="23"/>
  <c r="Q119" i="21"/>
  <c r="DI13" i="23"/>
  <c r="Q132" i="25"/>
  <c r="DI132"/>
  <c r="N51" i="14"/>
  <c r="AO186" i="25"/>
  <c r="AO172" i="21"/>
  <c r="BM13"/>
  <c r="Q119" i="17"/>
  <c r="AO175" i="19"/>
  <c r="DI121"/>
  <c r="Q121"/>
  <c r="CK13"/>
  <c r="AO172" i="22"/>
  <c r="CK119"/>
  <c r="BM13"/>
  <c r="AO172" i="18"/>
  <c r="AO119"/>
  <c r="BM121" i="24"/>
  <c r="DI13"/>
  <c r="BM13"/>
  <c r="I39" i="14"/>
  <c r="I85" s="1"/>
  <c r="BY172" i="22" s="1"/>
  <c r="I23" i="14"/>
  <c r="I69" s="1"/>
  <c r="CK26" i="25"/>
  <c r="AO121" i="23"/>
  <c r="DI13" i="21"/>
  <c r="AO119" i="17"/>
  <c r="CK13"/>
  <c r="DI13" i="19"/>
  <c r="AO119" i="22"/>
  <c r="CK13"/>
  <c r="Q119" i="18"/>
  <c r="I47" i="14"/>
  <c r="I93" s="1"/>
  <c r="CW172" i="22" s="1"/>
  <c r="I31" i="14"/>
  <c r="I15"/>
  <c r="I61" s="1"/>
  <c r="AC67" i="17"/>
  <c r="AC68" i="19"/>
  <c r="AC67" i="22"/>
  <c r="Q68" i="19"/>
  <c r="AC68" i="23"/>
  <c r="BY68"/>
  <c r="N30" i="14"/>
  <c r="N31"/>
  <c r="CW187" i="25"/>
  <c r="DI67" i="21"/>
  <c r="BY67" i="17"/>
  <c r="BY68" i="19"/>
  <c r="BY67" i="22"/>
  <c r="BM67"/>
  <c r="BY68" i="24"/>
  <c r="Q68" i="20"/>
  <c r="J51" i="14"/>
  <c r="J97" s="1"/>
  <c r="DI173" i="21" s="1"/>
  <c r="J35" i="14"/>
  <c r="J81" s="1"/>
  <c r="BM176" i="24" s="1"/>
  <c r="J19" i="14"/>
  <c r="J65" s="1"/>
  <c r="Q176" i="24" s="1"/>
  <c r="J50" i="14"/>
  <c r="J96" s="1"/>
  <c r="DI120" i="18" s="1"/>
  <c r="J34" i="14"/>
  <c r="J80" s="1"/>
  <c r="BM120" i="17" s="1"/>
  <c r="J18" i="14"/>
  <c r="J64" s="1"/>
  <c r="Q120" i="17" s="1"/>
  <c r="J41" i="14"/>
  <c r="J87" s="1"/>
  <c r="J25"/>
  <c r="J71" s="1"/>
  <c r="BM67" i="18"/>
  <c r="AC80" i="25"/>
  <c r="AC67" i="21"/>
  <c r="DI14" i="22"/>
  <c r="AC67" i="18"/>
  <c r="J39" i="14"/>
  <c r="J85" s="1"/>
  <c r="BY173" i="18" s="1"/>
  <c r="J23" i="14"/>
  <c r="J69" s="1"/>
  <c r="AC173" i="22" s="1"/>
  <c r="J38" i="14"/>
  <c r="J84" s="1"/>
  <c r="BY122" i="20" s="1"/>
  <c r="J22" i="14"/>
  <c r="J68" s="1"/>
  <c r="AC120" i="18" s="1"/>
  <c r="J45" i="14"/>
  <c r="J91" s="1"/>
  <c r="J29"/>
  <c r="J75" s="1"/>
  <c r="J13"/>
  <c r="J59" s="1"/>
  <c r="J40"/>
  <c r="J86" s="1"/>
  <c r="AC121" i="21"/>
  <c r="BY188" i="25"/>
  <c r="N46" i="14"/>
  <c r="N22"/>
  <c r="N43"/>
  <c r="AC121" i="17"/>
  <c r="CW121" i="18"/>
  <c r="N18" i="14"/>
  <c r="N42"/>
  <c r="N19"/>
  <c r="CK121" i="21"/>
  <c r="AC123" i="23"/>
  <c r="CK123"/>
  <c r="N27" i="14"/>
  <c r="AC177" i="20"/>
  <c r="CK188" i="25"/>
  <c r="CK121" i="22"/>
  <c r="AO121"/>
  <c r="CK121" i="18"/>
  <c r="AO121"/>
  <c r="CW123" i="24"/>
  <c r="AC123"/>
  <c r="N26" i="14"/>
  <c r="AC134" i="25"/>
  <c r="CK134"/>
  <c r="CW121" i="17"/>
  <c r="AO121"/>
  <c r="CW123" i="19"/>
  <c r="CK123"/>
  <c r="AC123"/>
  <c r="AC121" i="22"/>
  <c r="AC121" i="18"/>
  <c r="AC180" i="25"/>
  <c r="AC166" i="18"/>
  <c r="E169" i="19"/>
  <c r="E14" i="15"/>
  <c r="AC115" i="19"/>
  <c r="AC113" i="22"/>
  <c r="CW7" i="18"/>
  <c r="CW7" i="21"/>
  <c r="E36" i="15"/>
  <c r="AC169" i="23"/>
  <c r="CW169" i="24"/>
  <c r="AC166" i="22"/>
  <c r="DI61" i="19"/>
  <c r="DI60" i="18"/>
  <c r="BM61" i="19"/>
  <c r="BM61" i="24"/>
  <c r="E34" i="15"/>
  <c r="CK113" i="17"/>
  <c r="CK126" i="25"/>
  <c r="CW169" i="19"/>
  <c r="AC166" i="21"/>
  <c r="E86" i="15"/>
  <c r="CW180" i="25"/>
  <c r="E15" i="15"/>
  <c r="AC169" i="20"/>
  <c r="E41" i="15"/>
  <c r="DI60" i="22"/>
  <c r="E25" i="15"/>
  <c r="BM60" i="22"/>
  <c r="CK113" i="21"/>
  <c r="CK115" i="19"/>
  <c r="E171" i="17"/>
  <c r="E120" i="19"/>
  <c r="E118" i="17"/>
  <c r="E120" i="24"/>
  <c r="E180" i="25"/>
  <c r="BY7" i="22"/>
  <c r="O6" i="16"/>
  <c r="BO29" i="20"/>
  <c r="BO29" i="17"/>
  <c r="AD71" i="15"/>
  <c r="AE71" s="1"/>
  <c r="BO29" i="22"/>
  <c r="H56" i="15"/>
  <c r="U61" i="19"/>
  <c r="H72" i="15"/>
  <c r="BQ61" i="19"/>
  <c r="H88" i="15"/>
  <c r="I88" s="1"/>
  <c r="DM61" i="19"/>
  <c r="AO128" i="22"/>
  <c r="AO128" i="18"/>
  <c r="CK130" i="20"/>
  <c r="CK130" i="24"/>
  <c r="BY115" i="23"/>
  <c r="BE130"/>
  <c r="BE130" i="24"/>
  <c r="BM76" i="20"/>
  <c r="BM75" i="21"/>
  <c r="Q115" i="23"/>
  <c r="H73" i="15"/>
  <c r="BQ115" i="24"/>
  <c r="H81" i="15"/>
  <c r="I81" s="1"/>
  <c r="CO126" i="25"/>
  <c r="G34" i="15"/>
  <c r="BY120" i="23"/>
  <c r="BY120" i="24"/>
  <c r="AO180" i="25"/>
  <c r="AO166" i="22"/>
  <c r="AO166" i="17"/>
  <c r="AO166" i="18"/>
  <c r="E66" i="15"/>
  <c r="AO169" i="20"/>
  <c r="AO169" i="24"/>
  <c r="E19" i="15"/>
  <c r="BM180" i="25"/>
  <c r="BM166" i="22"/>
  <c r="BM166" i="17"/>
  <c r="BM166" i="18"/>
  <c r="E74" i="15"/>
  <c r="BM169" i="23"/>
  <c r="BM169" i="19"/>
  <c r="BM166" i="21"/>
  <c r="CK184" i="23"/>
  <c r="CK184" i="20"/>
  <c r="CK184" i="19"/>
  <c r="CK184" i="24"/>
  <c r="CK181" i="22"/>
  <c r="CK181" i="18"/>
  <c r="CK185" i="25"/>
  <c r="CK171" i="17"/>
  <c r="K195" i="25"/>
  <c r="K184" i="24"/>
  <c r="DO115"/>
  <c r="H43" i="15"/>
  <c r="K169" i="20"/>
  <c r="J74" i="15"/>
  <c r="K74" s="1"/>
  <c r="J65"/>
  <c r="K65" s="1"/>
  <c r="AU180" i="25"/>
  <c r="K78" i="20"/>
  <c r="W12"/>
  <c r="DC76" i="24"/>
  <c r="CE76"/>
  <c r="BS76"/>
  <c r="AU76"/>
  <c r="W76"/>
  <c r="K88" i="25"/>
  <c r="DC184" i="24"/>
  <c r="BS184"/>
  <c r="AU195" i="25"/>
  <c r="DI181" i="18"/>
  <c r="DI181" i="17"/>
  <c r="DI181" i="22"/>
  <c r="DI171" i="18"/>
  <c r="DI171" i="17"/>
  <c r="DI171" i="22"/>
  <c r="CA174" i="24"/>
  <c r="AS185" i="25"/>
  <c r="Q171" i="18"/>
  <c r="Q171" i="17"/>
  <c r="Q171" i="22"/>
  <c r="E39" i="15"/>
  <c r="CW166" i="21"/>
  <c r="CW166" i="18"/>
  <c r="CW166" i="22"/>
  <c r="CW169" i="20"/>
  <c r="E78" i="15"/>
  <c r="E62"/>
  <c r="AC169" i="19"/>
  <c r="AC166" i="17"/>
  <c r="AC169" i="24"/>
  <c r="E166" i="22"/>
  <c r="DA131" i="25"/>
  <c r="BY120" i="19"/>
  <c r="BY131" i="25"/>
  <c r="CO115" i="23"/>
  <c r="BM76"/>
  <c r="BE141" i="25"/>
  <c r="E77" i="15"/>
  <c r="BM32" i="20"/>
  <c r="CK128" i="21"/>
  <c r="CK130" i="23"/>
  <c r="AO141" i="25"/>
  <c r="CE184" i="24"/>
  <c r="AI195" i="25"/>
  <c r="CK171" i="22"/>
  <c r="BC174" i="24"/>
  <c r="Q166" i="22"/>
  <c r="CK181" i="21"/>
  <c r="CK195" i="25"/>
  <c r="E27" i="15"/>
  <c r="BM169" i="20"/>
  <c r="AO166" i="21"/>
  <c r="AO169" i="23"/>
  <c r="BO29" i="21"/>
  <c r="DK42" i="25"/>
  <c r="DK29" i="19"/>
  <c r="U40" i="15"/>
  <c r="DK29" i="18"/>
  <c r="S29" i="20"/>
  <c r="S29" i="17"/>
  <c r="AD55" i="15"/>
  <c r="S29" i="23"/>
  <c r="S29" i="21"/>
  <c r="BM66" i="23"/>
  <c r="BM65" i="21"/>
  <c r="BM66" i="19"/>
  <c r="CK88" i="25"/>
  <c r="CK75" i="18"/>
  <c r="CK76" i="24"/>
  <c r="CK76" i="19"/>
  <c r="CK76" i="20"/>
  <c r="CK75" i="22"/>
  <c r="H85" i="15"/>
  <c r="I85" s="1"/>
  <c r="DA115" i="19"/>
  <c r="E130" i="23"/>
  <c r="E141" i="25"/>
  <c r="E128" i="17"/>
  <c r="AO75" i="18"/>
  <c r="AO76" i="24"/>
  <c r="DI76" i="20"/>
  <c r="DI75" i="22"/>
  <c r="CK169" i="19"/>
  <c r="CK180" i="25"/>
  <c r="DI180"/>
  <c r="DI166" i="22"/>
  <c r="DI166" i="17"/>
  <c r="DI166" i="18"/>
  <c r="E43" i="15"/>
  <c r="DI169" i="20"/>
  <c r="DI169" i="24"/>
  <c r="E90" i="15"/>
  <c r="BC185" i="25"/>
  <c r="BC171" i="18"/>
  <c r="BC171" i="21"/>
  <c r="BC171" i="22"/>
  <c r="DM174" i="23"/>
  <c r="DM174" i="20"/>
  <c r="DM174" i="24"/>
  <c r="AS76" i="23"/>
  <c r="AS76" i="19"/>
  <c r="AR40" i="14"/>
  <c r="AR86" s="1"/>
  <c r="CM24" i="18" s="1"/>
  <c r="AR32" i="14"/>
  <c r="AR78" s="1"/>
  <c r="BO37" i="25" s="1"/>
  <c r="BS28" i="14"/>
  <c r="BS74" s="1"/>
  <c r="BE24" i="20" s="1"/>
  <c r="N36" i="14"/>
  <c r="AI40"/>
  <c r="AI86" s="1"/>
  <c r="BJ36"/>
  <c r="BJ82" s="1"/>
  <c r="CC12" i="19" s="1"/>
  <c r="CN38" i="9"/>
  <c r="CM38" s="1"/>
  <c r="CE38" s="1"/>
  <c r="CD38" s="1"/>
  <c r="CS44" i="14" s="1"/>
  <c r="CS90" s="1"/>
  <c r="DC23" i="20" s="1"/>
  <c r="P51" i="14"/>
  <c r="P97" s="1"/>
  <c r="DI182" i="21" s="1"/>
  <c r="AQ47" i="14"/>
  <c r="AQ93" s="1"/>
  <c r="CY185" i="19" s="1"/>
  <c r="P35" i="14"/>
  <c r="P81" s="1"/>
  <c r="BM182" i="21" s="1"/>
  <c r="AQ31" i="14"/>
  <c r="BC185" i="19" s="1"/>
  <c r="P19" i="14"/>
  <c r="P65" s="1"/>
  <c r="Q182" i="21" s="1"/>
  <c r="AQ15" i="14"/>
  <c r="AQ61" s="1"/>
  <c r="G185" i="19" s="1"/>
  <c r="BR50" i="14"/>
  <c r="BR96" s="1"/>
  <c r="DM131" i="23" s="1"/>
  <c r="P50" i="14"/>
  <c r="P96" s="1"/>
  <c r="P42"/>
  <c r="P88" s="1"/>
  <c r="AQ38"/>
  <c r="AQ84" s="1"/>
  <c r="CA129" i="17" s="1"/>
  <c r="BR34" i="14"/>
  <c r="BR80" s="1"/>
  <c r="BQ131" i="23" s="1"/>
  <c r="P34" i="14"/>
  <c r="P80" s="1"/>
  <c r="P26"/>
  <c r="P72" s="1"/>
  <c r="AO129" i="21" s="1"/>
  <c r="AQ22" i="14"/>
  <c r="AQ68" s="1"/>
  <c r="AE131" i="20" s="1"/>
  <c r="P18" i="14"/>
  <c r="P64" s="1"/>
  <c r="Q129" i="18" s="1"/>
  <c r="AQ49" i="14"/>
  <c r="AQ95" s="1"/>
  <c r="DK77" i="19" s="1"/>
  <c r="BR45" i="14"/>
  <c r="BR91" s="1"/>
  <c r="DA77" i="19" s="1"/>
  <c r="P29" i="14"/>
  <c r="P75" s="1"/>
  <c r="P44"/>
  <c r="P90" s="1"/>
  <c r="P36"/>
  <c r="P82" s="1"/>
  <c r="AQ32"/>
  <c r="AQ78" s="1"/>
  <c r="Z30" i="15"/>
  <c r="CA138" i="21"/>
  <c r="CA138" i="18"/>
  <c r="AZ43" i="14"/>
  <c r="AY43" s="1"/>
  <c r="AY89" s="1"/>
  <c r="AZ27"/>
  <c r="AY27" s="1"/>
  <c r="AY73" s="1"/>
  <c r="AQ194" i="20" s="1"/>
  <c r="AZ42" i="14"/>
  <c r="AY42" s="1"/>
  <c r="AY88" s="1"/>
  <c r="CM140" i="20" s="1"/>
  <c r="AZ26" i="14"/>
  <c r="AY26" s="1"/>
  <c r="AY72" s="1"/>
  <c r="AQ140" i="24" s="1"/>
  <c r="AZ49" i="14"/>
  <c r="AY49" s="1"/>
  <c r="AY95" s="1"/>
  <c r="DK86" i="23" s="1"/>
  <c r="AZ25" i="14"/>
  <c r="AY25" s="1"/>
  <c r="AY71" s="1"/>
  <c r="AQ86" i="23" s="1"/>
  <c r="AZ17" i="14"/>
  <c r="AY17" s="1"/>
  <c r="AY63" s="1"/>
  <c r="S86" i="24" s="1"/>
  <c r="N39" i="14"/>
  <c r="N47"/>
  <c r="BA177" i="20"/>
  <c r="CW177"/>
  <c r="AS174"/>
  <c r="AG120" i="24"/>
  <c r="CE120"/>
  <c r="CK51" i="14"/>
  <c r="CK97" s="1"/>
  <c r="CK35"/>
  <c r="CK81" s="1"/>
  <c r="CK27"/>
  <c r="CK73" s="1"/>
  <c r="CK50"/>
  <c r="CK96" s="1"/>
  <c r="CK42"/>
  <c r="CK88" s="1"/>
  <c r="CK34"/>
  <c r="CK80" s="1"/>
  <c r="CK41"/>
  <c r="CK87" s="1"/>
  <c r="CQ66" i="20" s="1"/>
  <c r="CK83" i="14"/>
  <c r="CE78" i="25" s="1"/>
  <c r="E22" i="23"/>
  <c r="E22" i="24"/>
  <c r="E22" i="22"/>
  <c r="I26" i="25"/>
  <c r="I13" i="24"/>
  <c r="H53" i="15"/>
  <c r="I126" i="25"/>
  <c r="G6" i="15"/>
  <c r="BY115" i="19"/>
  <c r="DA115" i="23"/>
  <c r="DA126" i="25"/>
  <c r="DA115" i="24"/>
  <c r="G38" i="15"/>
  <c r="S120" i="23"/>
  <c r="S120" i="24"/>
  <c r="S120" i="19"/>
  <c r="BG126" i="25"/>
  <c r="BG115" i="20"/>
  <c r="W169" i="24"/>
  <c r="W180" i="25"/>
  <c r="W115" i="24"/>
  <c r="J57" i="15"/>
  <c r="BS126" i="25"/>
  <c r="BS115" i="24"/>
  <c r="E35" i="25"/>
  <c r="S131"/>
  <c r="G43" i="15"/>
  <c r="DM169" i="19"/>
  <c r="CO169" i="24"/>
  <c r="CO169" i="20"/>
  <c r="BQ169" i="24"/>
  <c r="BQ169" i="20"/>
  <c r="AS169" i="24"/>
  <c r="AS169" i="20"/>
  <c r="I169" i="19"/>
  <c r="I169" i="20"/>
  <c r="DA120" i="19"/>
  <c r="DA120" i="20"/>
  <c r="BY118" i="21"/>
  <c r="BY118" i="18"/>
  <c r="BY118" i="22"/>
  <c r="BY120" i="20"/>
  <c r="CO115" i="24"/>
  <c r="CO115" i="20"/>
  <c r="Q113" i="18"/>
  <c r="BM75" i="22"/>
  <c r="AO76" i="19"/>
  <c r="BE130"/>
  <c r="BE130" i="20"/>
  <c r="E128" i="21"/>
  <c r="E128" i="18"/>
  <c r="E128" i="22"/>
  <c r="E130" i="20"/>
  <c r="AO61"/>
  <c r="E17" i="15"/>
  <c r="CK73" i="25"/>
  <c r="CK61" i="24"/>
  <c r="CK60" i="21"/>
  <c r="CK61" i="19"/>
  <c r="E80" i="15"/>
  <c r="CK66" i="23"/>
  <c r="CK66" i="20"/>
  <c r="CK66" i="19"/>
  <c r="CK66" i="24"/>
  <c r="CK65" i="21"/>
  <c r="Q141" i="25"/>
  <c r="Q130" i="20"/>
  <c r="Q130" i="24"/>
  <c r="BM130" i="23"/>
  <c r="BM141" i="25"/>
  <c r="BM128" i="17"/>
  <c r="DI141" i="25"/>
  <c r="DI130" i="23"/>
  <c r="AI73" i="15"/>
  <c r="BW37" i="14"/>
  <c r="BW83" s="1"/>
  <c r="U37"/>
  <c r="U83" s="1"/>
  <c r="BY83" i="23" s="1"/>
  <c r="AW33" i="14"/>
  <c r="AV33" s="1"/>
  <c r="AV79" s="1"/>
  <c r="BX29"/>
  <c r="BW29" s="1"/>
  <c r="BW75" s="1"/>
  <c r="V29"/>
  <c r="U29" s="1"/>
  <c r="U75" s="1"/>
  <c r="BA82" i="22" s="1"/>
  <c r="AW25" i="14"/>
  <c r="AV25" s="1"/>
  <c r="AV71" s="1"/>
  <c r="AQ83" i="20" s="1"/>
  <c r="BQ45" i="14"/>
  <c r="BQ91" s="1"/>
  <c r="BQ83"/>
  <c r="CC76" i="20" s="1"/>
  <c r="O83" i="14"/>
  <c r="BY76" i="20" s="1"/>
  <c r="CN35" i="9"/>
  <c r="CM35" s="1"/>
  <c r="CE35" s="1"/>
  <c r="CD35" s="1"/>
  <c r="CN31"/>
  <c r="CM31" s="1"/>
  <c r="CE31" s="1"/>
  <c r="CD31" s="1"/>
  <c r="CN22"/>
  <c r="CM22" s="1"/>
  <c r="CE22" s="1"/>
  <c r="CD22" s="1"/>
  <c r="CK12" i="14"/>
  <c r="CK58" s="1"/>
  <c r="W78" i="25"/>
  <c r="W66" i="20"/>
  <c r="W66" i="24"/>
  <c r="AV42" i="16"/>
  <c r="U23" i="15"/>
  <c r="AD70"/>
  <c r="BC191" i="20"/>
  <c r="BC191" i="23"/>
  <c r="BC202" i="25"/>
  <c r="CA12" i="14"/>
  <c r="BZ12" s="1"/>
  <c r="BZ58" s="1"/>
  <c r="I32" i="20" s="1"/>
  <c r="AI77" i="15"/>
  <c r="BX24" i="14"/>
  <c r="BW24" s="1"/>
  <c r="BW70" s="1"/>
  <c r="AS29" i="24" s="1"/>
  <c r="BK45" i="14"/>
  <c r="BK91" s="1"/>
  <c r="DA67" i="24" s="1"/>
  <c r="CW32" i="22"/>
  <c r="DI138" i="21"/>
  <c r="CK138"/>
  <c r="CA138" i="17"/>
  <c r="AO138"/>
  <c r="DI140" i="19"/>
  <c r="CK138" i="22"/>
  <c r="G138"/>
  <c r="CQ194" i="24"/>
  <c r="W194"/>
  <c r="U140"/>
  <c r="CQ140"/>
  <c r="DB24" i="14"/>
  <c r="DA24" s="1"/>
  <c r="DA70" s="1"/>
  <c r="AU32" i="20" s="1"/>
  <c r="CQ194"/>
  <c r="W194"/>
  <c r="DB17" i="14"/>
  <c r="DA17" s="1"/>
  <c r="DA63" s="1"/>
  <c r="AV40" i="16"/>
  <c r="AV38"/>
  <c r="AV36"/>
  <c r="CI48" i="14"/>
  <c r="CH48" s="1"/>
  <c r="CH94" s="1"/>
  <c r="CI28"/>
  <c r="CH28" s="1"/>
  <c r="CH74" s="1"/>
  <c r="H20" i="15" s="1"/>
  <c r="AV30" i="16"/>
  <c r="AU126" i="25"/>
  <c r="H6" i="15"/>
  <c r="CL12" i="14"/>
  <c r="CL58" s="1"/>
  <c r="K79" i="25"/>
  <c r="K67" i="20"/>
  <c r="K67" i="24"/>
  <c r="CN36" i="14"/>
  <c r="CN82" s="1"/>
  <c r="CE15" i="20" s="1"/>
  <c r="CN24" i="14"/>
  <c r="CN70" s="1"/>
  <c r="AU28" i="25" s="1"/>
  <c r="CN14" i="14"/>
  <c r="CN60" s="1"/>
  <c r="K123" i="24" s="1"/>
  <c r="CN30" i="14"/>
  <c r="CN76" s="1"/>
  <c r="BG123" i="24" s="1"/>
  <c r="CN50" i="14"/>
  <c r="CN96" s="1"/>
  <c r="CN49"/>
  <c r="CN95" s="1"/>
  <c r="DO69" i="20" s="1"/>
  <c r="CN83" i="14"/>
  <c r="CE69" i="24" s="1"/>
  <c r="CN16" i="14"/>
  <c r="CN62" s="1"/>
  <c r="W15" i="24" s="1"/>
  <c r="CN85" i="14"/>
  <c r="CE177" i="20" s="1"/>
  <c r="CN31" i="14"/>
  <c r="CN92"/>
  <c r="DC123" i="20" s="1"/>
  <c r="CN26" i="14"/>
  <c r="CN72" s="1"/>
  <c r="CN18"/>
  <c r="CN64" s="1"/>
  <c r="W123" i="24" s="1"/>
  <c r="CN45" i="14"/>
  <c r="CN91" s="1"/>
  <c r="DC69" i="24" s="1"/>
  <c r="CN17" i="14"/>
  <c r="CN63" s="1"/>
  <c r="W81" i="25" s="1"/>
  <c r="CN12" i="14"/>
  <c r="CN58" s="1"/>
  <c r="K15" i="20" s="1"/>
  <c r="CN88" i="14"/>
  <c r="CQ123" i="20" s="1"/>
  <c r="CN13" i="14"/>
  <c r="CN59" s="1"/>
  <c r="K81" i="25" s="1"/>
  <c r="CN51" i="14"/>
  <c r="CN97" s="1"/>
  <c r="CN28"/>
  <c r="CN74" s="1"/>
  <c r="BG28" i="25" s="1"/>
  <c r="CN19" i="14"/>
  <c r="CN65" s="1"/>
  <c r="W177" i="24" s="1"/>
  <c r="CN33" i="14"/>
  <c r="CN79" s="1"/>
  <c r="BS69" i="24" s="1"/>
  <c r="AU188" i="25"/>
  <c r="CE95"/>
  <c r="CE83" i="24"/>
  <c r="AH76" i="15"/>
  <c r="CE83" i="20"/>
  <c r="W29" i="15"/>
  <c r="CY49" i="14"/>
  <c r="CX49" s="1"/>
  <c r="CX95" s="1"/>
  <c r="AU122" i="24"/>
  <c r="W68" i="20"/>
  <c r="W80" i="25"/>
  <c r="W68" i="24"/>
  <c r="CQ80" i="25"/>
  <c r="CQ68" i="20"/>
  <c r="CQ68" i="24"/>
  <c r="CM25" i="14"/>
  <c r="CM71" s="1"/>
  <c r="H33" i="15"/>
  <c r="CQ61" i="24"/>
  <c r="W61"/>
  <c r="W73" i="25"/>
  <c r="CI24" i="14"/>
  <c r="CH24" s="1"/>
  <c r="CH70" s="1"/>
  <c r="AU7" i="24" s="1"/>
  <c r="DA67" i="20"/>
  <c r="CY23" i="23"/>
  <c r="CY23" i="24"/>
  <c r="CY23" i="22"/>
  <c r="BP30" i="14"/>
  <c r="Y41"/>
  <c r="X41" s="1"/>
  <c r="X87" s="1"/>
  <c r="AY37"/>
  <c r="AY83" s="1"/>
  <c r="Y33"/>
  <c r="X33" s="1"/>
  <c r="X79" s="1"/>
  <c r="Y17"/>
  <c r="X17" s="1"/>
  <c r="X63" s="1"/>
  <c r="AZ13"/>
  <c r="AY13" s="1"/>
  <c r="AY59" s="1"/>
  <c r="G86" i="19" s="1"/>
  <c r="BX49" i="14"/>
  <c r="BW49" s="1"/>
  <c r="BW95" s="1"/>
  <c r="V49"/>
  <c r="U49" s="1"/>
  <c r="U95" s="1"/>
  <c r="DI82" i="17" s="1"/>
  <c r="AW45" i="14"/>
  <c r="AV45" s="1"/>
  <c r="AV91" s="1"/>
  <c r="CY83" i="24" s="1"/>
  <c r="BX41" i="14"/>
  <c r="BW41" s="1"/>
  <c r="BW87" s="1"/>
  <c r="V25"/>
  <c r="U25" s="1"/>
  <c r="U71" s="1"/>
  <c r="AO82" i="17" s="1"/>
  <c r="AW21" i="14"/>
  <c r="AV21" s="1"/>
  <c r="AV67" s="1"/>
  <c r="AE83" i="23" s="1"/>
  <c r="BX17" i="14"/>
  <c r="BW17" s="1"/>
  <c r="BW63" s="1"/>
  <c r="V17"/>
  <c r="U17" s="1"/>
  <c r="U63" s="1"/>
  <c r="Q82" i="17" s="1"/>
  <c r="AW13" i="14"/>
  <c r="AV13" s="1"/>
  <c r="AV59" s="1"/>
  <c r="G83" i="24" s="1"/>
  <c r="O29" i="14"/>
  <c r="O75" s="1"/>
  <c r="K45"/>
  <c r="K91" s="1"/>
  <c r="K41"/>
  <c r="K87" s="1"/>
  <c r="CK69" i="24" s="1"/>
  <c r="AL29" i="14"/>
  <c r="AL75" s="1"/>
  <c r="BC68" i="21" s="1"/>
  <c r="AL25" i="14"/>
  <c r="AL71" s="1"/>
  <c r="AQ68" i="18" s="1"/>
  <c r="AL21" i="14"/>
  <c r="AL67" s="1"/>
  <c r="AE81" i="25" s="1"/>
  <c r="BM17" i="14"/>
  <c r="BM63" s="1"/>
  <c r="U69" i="19" s="1"/>
  <c r="K17" i="14"/>
  <c r="K63" s="1"/>
  <c r="K13"/>
  <c r="K59" s="1"/>
  <c r="AJ49"/>
  <c r="AJ95" s="1"/>
  <c r="DK67" i="24" s="1"/>
  <c r="BK41" i="14"/>
  <c r="BK87" s="1"/>
  <c r="I41"/>
  <c r="I87" s="1"/>
  <c r="CK79" i="25" s="1"/>
  <c r="AJ83" i="14"/>
  <c r="BK25"/>
  <c r="BK71" s="1"/>
  <c r="AS79" i="25" s="1"/>
  <c r="I25" i="14"/>
  <c r="I71" s="1"/>
  <c r="BK17"/>
  <c r="BK63" s="1"/>
  <c r="U67" i="24" s="1"/>
  <c r="I17" i="14"/>
  <c r="I63" s="1"/>
  <c r="Q66" i="17" s="1"/>
  <c r="CN43" i="9"/>
  <c r="CM43" s="1"/>
  <c r="CE43" s="1"/>
  <c r="CD43" s="1"/>
  <c r="CS49" i="14" s="1"/>
  <c r="CS95" s="1"/>
  <c r="DO77" i="20" s="1"/>
  <c r="CN23" i="9"/>
  <c r="CM23" s="1"/>
  <c r="CE23" s="1"/>
  <c r="CD23" s="1"/>
  <c r="CW29" i="14" s="1"/>
  <c r="CN7" i="9"/>
  <c r="CM7" s="1"/>
  <c r="CE7" s="1"/>
  <c r="CD7" s="1"/>
  <c r="CS13" i="14" s="1"/>
  <c r="CS59" s="1"/>
  <c r="V40"/>
  <c r="U40" s="1"/>
  <c r="U86" s="1"/>
  <c r="BX32"/>
  <c r="BW32" s="1"/>
  <c r="BW78" s="1"/>
  <c r="V32"/>
  <c r="U32" s="1"/>
  <c r="U78" s="1"/>
  <c r="BX20"/>
  <c r="BW20" s="1"/>
  <c r="BW66" s="1"/>
  <c r="AG29" i="24" s="1"/>
  <c r="V20" i="14"/>
  <c r="U20" s="1"/>
  <c r="U66" s="1"/>
  <c r="AC29" i="20" s="1"/>
  <c r="BP32" i="14"/>
  <c r="CN30" i="9"/>
  <c r="CM30" s="1"/>
  <c r="CE30" s="1"/>
  <c r="CD30" s="1"/>
  <c r="CN14"/>
  <c r="CM14" s="1"/>
  <c r="CE14" s="1"/>
  <c r="CD14" s="1"/>
  <c r="CW20" i="14" s="1"/>
  <c r="BM19"/>
  <c r="BM65" s="1"/>
  <c r="U177" i="24" s="1"/>
  <c r="BP22" i="14"/>
  <c r="BM13"/>
  <c r="BM59" s="1"/>
  <c r="I69" i="20" s="1"/>
  <c r="CC7" i="19"/>
  <c r="BQ177" i="23"/>
  <c r="BM22" i="14"/>
  <c r="BM68" s="1"/>
  <c r="AG123" i="20" s="1"/>
  <c r="U123" i="24"/>
  <c r="BP18" i="14"/>
  <c r="BP46"/>
  <c r="BP34"/>
  <c r="BP50"/>
  <c r="BP51"/>
  <c r="BE188" i="25"/>
  <c r="BQ123" i="24"/>
  <c r="AS28" i="25"/>
  <c r="BM30" i="14"/>
  <c r="BM76" s="1"/>
  <c r="BE123" i="20" s="1"/>
  <c r="BP26" i="14"/>
  <c r="BP35"/>
  <c r="DM123" i="19"/>
  <c r="DM142" i="25"/>
  <c r="BR33" i="14"/>
  <c r="BR79" s="1"/>
  <c r="BQ89" i="25" s="1"/>
  <c r="BR28" i="14"/>
  <c r="BR42"/>
  <c r="BR88" s="1"/>
  <c r="BR26"/>
  <c r="BR72" s="1"/>
  <c r="AS131" i="20" s="1"/>
  <c r="DM131" i="24"/>
  <c r="BR39" i="14"/>
  <c r="BR85" s="1"/>
  <c r="BR23"/>
  <c r="BR69" s="1"/>
  <c r="BR41"/>
  <c r="BR87" s="1"/>
  <c r="CO89" i="25" s="1"/>
  <c r="BR48" i="14"/>
  <c r="BR94" s="1"/>
  <c r="DM23" i="19" s="1"/>
  <c r="BR36" i="14"/>
  <c r="CA40"/>
  <c r="BZ40" s="1"/>
  <c r="BZ86" s="1"/>
  <c r="CO32" i="23" s="1"/>
  <c r="DA86"/>
  <c r="BQ140" i="20"/>
  <c r="DM151" i="25"/>
  <c r="BQ140" i="24"/>
  <c r="CA16" i="14"/>
  <c r="BZ16" s="1"/>
  <c r="BZ62" s="1"/>
  <c r="AN55" i="15" s="1"/>
  <c r="AN73"/>
  <c r="AA26"/>
  <c r="BQ140" i="19"/>
  <c r="AN57" i="15"/>
  <c r="U140" i="19"/>
  <c r="CA42" i="14"/>
  <c r="BZ42" s="1"/>
  <c r="BZ88" s="1"/>
  <c r="CA26"/>
  <c r="BZ26" s="1"/>
  <c r="BZ72" s="1"/>
  <c r="CA21"/>
  <c r="BZ21" s="1"/>
  <c r="CA36"/>
  <c r="BZ36" s="1"/>
  <c r="BZ82" s="1"/>
  <c r="CC32" i="20" s="1"/>
  <c r="CA20" i="14"/>
  <c r="BZ20" s="1"/>
  <c r="BZ66" s="1"/>
  <c r="AG32" i="23" s="1"/>
  <c r="DA98" i="25"/>
  <c r="U151"/>
  <c r="BQ151"/>
  <c r="AA42" i="15"/>
  <c r="CA47" i="14"/>
  <c r="BZ47" s="1"/>
  <c r="BZ93" s="1"/>
  <c r="DA194" i="19" s="1"/>
  <c r="CA31" i="14"/>
  <c r="CA46"/>
  <c r="BZ46" s="1"/>
  <c r="BZ92" s="1"/>
  <c r="CA30"/>
  <c r="BZ30" s="1"/>
  <c r="CA14"/>
  <c r="BZ14" s="1"/>
  <c r="BZ60" s="1"/>
  <c r="I140" i="20" s="1"/>
  <c r="CA41" i="14"/>
  <c r="BZ41" s="1"/>
  <c r="BZ87" s="1"/>
  <c r="CA44"/>
  <c r="BZ44" s="1"/>
  <c r="BZ90" s="1"/>
  <c r="CA28"/>
  <c r="BZ28" s="1"/>
  <c r="BZ74" s="1"/>
  <c r="BE32" i="20" s="1"/>
  <c r="U140" i="23"/>
  <c r="DM140" i="20"/>
  <c r="CA39" i="14"/>
  <c r="BZ39" s="1"/>
  <c r="CA23"/>
  <c r="BZ23" s="1"/>
  <c r="BZ69" s="1"/>
  <c r="AG194" i="19" s="1"/>
  <c r="CA38" i="14"/>
  <c r="BZ38" s="1"/>
  <c r="CA22"/>
  <c r="BZ22" s="1"/>
  <c r="BZ68" s="1"/>
  <c r="AG140" i="24" s="1"/>
  <c r="CA33" i="14"/>
  <c r="BZ33" s="1"/>
  <c r="BZ79" s="1"/>
  <c r="DM12" i="23"/>
  <c r="DM12" i="19"/>
  <c r="DM12" i="24"/>
  <c r="AS66" i="23"/>
  <c r="I66" i="24"/>
  <c r="CC12"/>
  <c r="CC12" i="20"/>
  <c r="CC25" i="25"/>
  <c r="BQ12" i="20"/>
  <c r="BQ12" i="19"/>
  <c r="BQ12" i="23"/>
  <c r="U12"/>
  <c r="U12" i="19"/>
  <c r="U12" i="24"/>
  <c r="I120" i="23"/>
  <c r="I120" i="20"/>
  <c r="I120" i="19"/>
  <c r="I131" i="25"/>
  <c r="I120" i="24"/>
  <c r="BJ12" i="14"/>
  <c r="BJ58" s="1"/>
  <c r="CC120" i="19"/>
  <c r="CC120" i="23"/>
  <c r="CO174" i="19"/>
  <c r="AG66" i="23"/>
  <c r="AG66" i="19"/>
  <c r="AG66" i="24"/>
  <c r="U174" i="19"/>
  <c r="U174" i="20"/>
  <c r="BP31" i="14"/>
  <c r="BE177" i="20"/>
  <c r="DA186" i="24"/>
  <c r="DA186" i="19"/>
  <c r="DA197" i="25"/>
  <c r="DA186" i="23"/>
  <c r="DA186" i="20"/>
  <c r="CC186" i="24"/>
  <c r="CC186" i="19"/>
  <c r="CC186" i="23"/>
  <c r="CC186" i="20"/>
  <c r="CC197" i="25"/>
  <c r="BE186" i="24"/>
  <c r="BE186" i="19"/>
  <c r="BE197" i="25"/>
  <c r="BE186" i="23"/>
  <c r="BE186" i="20"/>
  <c r="AG186" i="24"/>
  <c r="AG186" i="19"/>
  <c r="AG186" i="23"/>
  <c r="AG186" i="20"/>
  <c r="AG197" i="25"/>
  <c r="I186" i="24"/>
  <c r="I186" i="19"/>
  <c r="I197" i="25"/>
  <c r="I186" i="23"/>
  <c r="I186" i="20"/>
  <c r="BQ37" i="25"/>
  <c r="BQ24" i="20"/>
  <c r="BQ24" i="24"/>
  <c r="BQ24" i="19"/>
  <c r="BQ24" i="23"/>
  <c r="DM186"/>
  <c r="DM186" i="20"/>
  <c r="DM186" i="24"/>
  <c r="DM186" i="19"/>
  <c r="DM197" i="25"/>
  <c r="CO197"/>
  <c r="CO186" i="24"/>
  <c r="CO186" i="19"/>
  <c r="CO186" i="23"/>
  <c r="CO186" i="20"/>
  <c r="BQ186" i="23"/>
  <c r="BQ186" i="20"/>
  <c r="BQ186" i="24"/>
  <c r="BQ186" i="19"/>
  <c r="BQ197" i="25"/>
  <c r="AS197"/>
  <c r="AS186" i="24"/>
  <c r="AS186" i="19"/>
  <c r="AS186" i="23"/>
  <c r="AS186" i="20"/>
  <c r="U186" i="23"/>
  <c r="U186" i="20"/>
  <c r="U186" i="24"/>
  <c r="U186" i="19"/>
  <c r="U197" i="25"/>
  <c r="BQ132" i="19"/>
  <c r="BQ132" i="23"/>
  <c r="BQ132" i="20"/>
  <c r="BQ132" i="24"/>
  <c r="BQ143" i="25"/>
  <c r="I132" i="19"/>
  <c r="I143" i="25"/>
  <c r="I132" i="24"/>
  <c r="I132" i="23"/>
  <c r="I132" i="20"/>
  <c r="DA132" i="23"/>
  <c r="DA132" i="19"/>
  <c r="DA132" i="20"/>
  <c r="DA132" i="24"/>
  <c r="DA143" i="25"/>
  <c r="U132" i="24"/>
  <c r="U143" i="25"/>
  <c r="U132" i="19"/>
  <c r="U132" i="23"/>
  <c r="U132" i="20"/>
  <c r="I78" i="24"/>
  <c r="BS44" i="14"/>
  <c r="BS90" s="1"/>
  <c r="DA24" i="19" s="1"/>
  <c r="CC7" i="20"/>
  <c r="I115" i="19"/>
  <c r="I115" i="20"/>
  <c r="AG69" i="23"/>
  <c r="BP14" i="14"/>
  <c r="DC73" i="25"/>
  <c r="DC61" i="20"/>
  <c r="DO180" i="25"/>
  <c r="DO169" i="20"/>
  <c r="H7" i="15"/>
  <c r="BS180" i="25"/>
  <c r="BS169" i="20"/>
  <c r="H18" i="15"/>
  <c r="DO73" i="25"/>
  <c r="AI115" i="20"/>
  <c r="DC126" i="25"/>
  <c r="DC115" i="24"/>
  <c r="BS115" i="20"/>
  <c r="I78" i="19"/>
  <c r="I78" i="20"/>
  <c r="I22" i="24"/>
  <c r="W12"/>
  <c r="DC25" i="25"/>
  <c r="DC12" i="24"/>
  <c r="DC12" i="20"/>
  <c r="AS37" i="25"/>
  <c r="AS24" i="24"/>
  <c r="AU25" i="25"/>
  <c r="AU12" i="20"/>
  <c r="BA22" i="24"/>
  <c r="BA22" i="22"/>
  <c r="DM22" i="23"/>
  <c r="DM22" i="19"/>
  <c r="DM22" i="20"/>
  <c r="I130" i="23"/>
  <c r="I130" i="20"/>
  <c r="I130" i="19"/>
  <c r="DA7" i="23"/>
  <c r="DA20" i="25"/>
  <c r="DA7" i="24"/>
  <c r="G36" i="15"/>
  <c r="DA26" i="25"/>
  <c r="DA13" i="20"/>
  <c r="DA13" i="23"/>
  <c r="AQ29" i="18"/>
  <c r="AQ29" i="24"/>
  <c r="U61" i="23"/>
  <c r="U73" i="25"/>
  <c r="U61" i="24"/>
  <c r="G9" i="15"/>
  <c r="BQ61" i="23"/>
  <c r="BQ73" i="25"/>
  <c r="BQ61" i="24"/>
  <c r="G25" i="15"/>
  <c r="DM61" i="23"/>
  <c r="DM73" i="25"/>
  <c r="DM61" i="24"/>
  <c r="G41" i="15"/>
  <c r="U66" i="23"/>
  <c r="U66" i="20"/>
  <c r="AS78" i="25"/>
  <c r="BM78"/>
  <c r="BM65" i="22"/>
  <c r="BM65" i="17"/>
  <c r="BM65" i="18"/>
  <c r="BM66" i="20"/>
  <c r="BM66" i="24"/>
  <c r="AO130" i="23"/>
  <c r="AO130" i="20"/>
  <c r="AO130" i="19"/>
  <c r="AO130" i="24"/>
  <c r="AO128" i="21"/>
  <c r="CK141" i="25"/>
  <c r="CK128" i="22"/>
  <c r="CK128" i="17"/>
  <c r="CK128" i="18"/>
  <c r="CW32" i="20"/>
  <c r="CW32" i="21"/>
  <c r="AK83" i="15"/>
  <c r="BM32" i="23"/>
  <c r="BM32" i="18"/>
  <c r="Q88" i="25"/>
  <c r="Q75" i="18"/>
  <c r="Q76" i="24"/>
  <c r="Q76" i="19"/>
  <c r="Q76" i="20"/>
  <c r="Q75" i="22"/>
  <c r="AE75"/>
  <c r="AE88" i="25"/>
  <c r="AE76" i="24"/>
  <c r="AO76" i="23"/>
  <c r="AO76" i="20"/>
  <c r="AO75" i="21"/>
  <c r="AO75" i="22"/>
  <c r="AO75" i="17"/>
  <c r="BM88" i="25"/>
  <c r="BM75" i="18"/>
  <c r="BM76" i="24"/>
  <c r="BM76" i="19"/>
  <c r="DI88" i="25"/>
  <c r="DI75" i="18"/>
  <c r="DI76" i="24"/>
  <c r="DI76" i="19"/>
  <c r="BY82" i="22"/>
  <c r="AO115" i="23"/>
  <c r="AO113" i="22"/>
  <c r="AO113" i="18"/>
  <c r="AO126" i="25"/>
  <c r="E18" i="15"/>
  <c r="BQ115" i="23"/>
  <c r="BQ126" i="25"/>
  <c r="BQ115" i="19"/>
  <c r="G26" i="15"/>
  <c r="BQ115" i="20"/>
  <c r="BE131" i="25"/>
  <c r="BE120" i="24"/>
  <c r="BE120" i="23"/>
  <c r="BE120" i="19"/>
  <c r="CW141" i="25"/>
  <c r="CW130" i="20"/>
  <c r="CW128" i="18"/>
  <c r="CW130" i="23"/>
  <c r="CW128" i="21"/>
  <c r="AG169" i="23"/>
  <c r="H62" i="15"/>
  <c r="K62" s="1"/>
  <c r="AG169" i="19"/>
  <c r="AG169" i="20"/>
  <c r="BE169" i="23"/>
  <c r="H70" i="15"/>
  <c r="K70" s="1"/>
  <c r="BE180" i="25"/>
  <c r="G23" i="15"/>
  <c r="CC169" i="23"/>
  <c r="CC180" i="25"/>
  <c r="CC169" i="24"/>
  <c r="G31" i="15"/>
  <c r="DA169" i="23"/>
  <c r="DA180" i="25"/>
  <c r="DA169" i="24"/>
  <c r="G39" i="15"/>
  <c r="CO174" i="23"/>
  <c r="CO174" i="24"/>
  <c r="BM135" i="22"/>
  <c r="E58" i="15"/>
  <c r="CK174" i="23"/>
  <c r="CK174" i="20"/>
  <c r="CK174" i="19"/>
  <c r="CK174" i="24"/>
  <c r="CK171" i="21"/>
  <c r="BY20" i="25"/>
  <c r="BY7" i="19"/>
  <c r="E28" i="15"/>
  <c r="AS12" i="20"/>
  <c r="H77" i="15"/>
  <c r="I77" s="1"/>
  <c r="CC115" i="20"/>
  <c r="CC115" i="19"/>
  <c r="BA75" i="22"/>
  <c r="CY66" i="20"/>
  <c r="CY66" i="19"/>
  <c r="CY65" i="17"/>
  <c r="CY66" i="24"/>
  <c r="CY65" i="21"/>
  <c r="CY65" i="22"/>
  <c r="CY65" i="18"/>
  <c r="AQ83" i="24"/>
  <c r="AQ82" i="17"/>
  <c r="DA66" i="20"/>
  <c r="DA66" i="24"/>
  <c r="CM65" i="22"/>
  <c r="H44" i="14"/>
  <c r="H90" s="1"/>
  <c r="CW12" i="24" s="1"/>
  <c r="AQ16" i="14"/>
  <c r="AQ62" s="1"/>
  <c r="S36" i="25" s="1"/>
  <c r="DC194" i="20"/>
  <c r="BG194"/>
  <c r="AP33" i="14"/>
  <c r="AP79" s="1"/>
  <c r="BO75" i="21" s="1"/>
  <c r="BQ29" i="14"/>
  <c r="BQ75" s="1"/>
  <c r="BE76" i="20" s="1"/>
  <c r="AP25" i="14"/>
  <c r="AP71" s="1"/>
  <c r="AQ75" i="17" s="1"/>
  <c r="O21" i="14"/>
  <c r="O67" s="1"/>
  <c r="BM49"/>
  <c r="BM95" s="1"/>
  <c r="DM69" i="19" s="1"/>
  <c r="AL45" i="14"/>
  <c r="AL91" s="1"/>
  <c r="CY69" i="23" s="1"/>
  <c r="BK49" i="14"/>
  <c r="BK95" s="1"/>
  <c r="DM67" i="19" s="1"/>
  <c r="I45" i="14"/>
  <c r="I91" s="1"/>
  <c r="CW67" i="24" s="1"/>
  <c r="BK83" i="14"/>
  <c r="CC67" i="24" s="1"/>
  <c r="I83" i="14"/>
  <c r="BY67" i="24" s="1"/>
  <c r="BK29" i="14"/>
  <c r="BK75" s="1"/>
  <c r="I29"/>
  <c r="I75" s="1"/>
  <c r="BA67" i="24" s="1"/>
  <c r="I21" i="14"/>
  <c r="AJ17"/>
  <c r="AJ63" s="1"/>
  <c r="I13"/>
  <c r="I59" s="1"/>
  <c r="E67" i="24" s="1"/>
  <c r="H45" i="14"/>
  <c r="H91" s="1"/>
  <c r="CW66" i="23" s="1"/>
  <c r="H29" i="14"/>
  <c r="H75" s="1"/>
  <c r="BA65" i="18" s="1"/>
  <c r="AI25" i="14"/>
  <c r="AI71" s="1"/>
  <c r="AQ66" i="20" s="1"/>
  <c r="H21" i="14"/>
  <c r="H67" s="1"/>
  <c r="AC65" i="18" s="1"/>
  <c r="BH45" i="14"/>
  <c r="BG45" s="1"/>
  <c r="BG91" s="1"/>
  <c r="F45"/>
  <c r="E45" s="1"/>
  <c r="BG37"/>
  <c r="BG83" s="1"/>
  <c r="H76" i="15" s="1"/>
  <c r="E37" i="14"/>
  <c r="BH29"/>
  <c r="BG29" s="1"/>
  <c r="BG75" s="1"/>
  <c r="F29"/>
  <c r="E29" s="1"/>
  <c r="BH21"/>
  <c r="BG21" s="1"/>
  <c r="BG67" s="1"/>
  <c r="F21"/>
  <c r="E21" s="1"/>
  <c r="F13"/>
  <c r="E13" s="1"/>
  <c r="CN39" i="9"/>
  <c r="CM39" s="1"/>
  <c r="CE39" s="1"/>
  <c r="CD39" s="1"/>
  <c r="CS45" i="14" s="1"/>
  <c r="CS91" s="1"/>
  <c r="CN27" i="9"/>
  <c r="CM27" s="1"/>
  <c r="CE27" s="1"/>
  <c r="CD27" s="1"/>
  <c r="CN19"/>
  <c r="CM19" s="1"/>
  <c r="CE19" s="1"/>
  <c r="CD19" s="1"/>
  <c r="CS25" i="14" s="1"/>
  <c r="CS71" s="1"/>
  <c r="CN11" i="9"/>
  <c r="CM11" s="1"/>
  <c r="CE11" s="1"/>
  <c r="CD11" s="1"/>
  <c r="CW17" i="14" s="1"/>
  <c r="N40"/>
  <c r="AO36"/>
  <c r="N32"/>
  <c r="I28"/>
  <c r="I74" s="1"/>
  <c r="BA13" i="24" s="1"/>
  <c r="AJ16" i="14"/>
  <c r="AJ62" s="1"/>
  <c r="S13" i="22" s="1"/>
  <c r="I12" i="14"/>
  <c r="I58" s="1"/>
  <c r="E26" i="25" s="1"/>
  <c r="CN42" i="9"/>
  <c r="CM42" s="1"/>
  <c r="CE42" s="1"/>
  <c r="CD42" s="1"/>
  <c r="CS48" i="14" s="1"/>
  <c r="CS94" s="1"/>
  <c r="DO36" i="25" s="1"/>
  <c r="CN34" i="9"/>
  <c r="CM34" s="1"/>
  <c r="CE34" s="1"/>
  <c r="CD34" s="1"/>
  <c r="CN26"/>
  <c r="CM26" s="1"/>
  <c r="CE26" s="1"/>
  <c r="CD26" s="1"/>
  <c r="CS32" i="14" s="1"/>
  <c r="CS78" s="1"/>
  <c r="BS36" i="25" s="1"/>
  <c r="CN18" i="9"/>
  <c r="CM18" s="1"/>
  <c r="CE18" s="1"/>
  <c r="CD18" s="1"/>
  <c r="BX40" i="14"/>
  <c r="BW40" s="1"/>
  <c r="BW86" s="1"/>
  <c r="AG14" i="19"/>
  <c r="BL12" i="14"/>
  <c r="BL58" s="1"/>
  <c r="DM122" i="20"/>
  <c r="DM122" i="19"/>
  <c r="DM122" i="23"/>
  <c r="DM133" i="25"/>
  <c r="CO122" i="24"/>
  <c r="BQ122" i="23"/>
  <c r="AS122" i="19"/>
  <c r="AS133" i="25"/>
  <c r="U122" i="20"/>
  <c r="U122" i="19"/>
  <c r="U122" i="24"/>
  <c r="U133" i="25"/>
  <c r="DA122" i="19"/>
  <c r="CC122" i="24"/>
  <c r="CC122" i="23"/>
  <c r="CC122" i="20"/>
  <c r="CC122" i="19"/>
  <c r="CC133" i="25"/>
  <c r="BE133"/>
  <c r="BE122" i="20"/>
  <c r="AG122" i="24"/>
  <c r="AG122" i="23"/>
  <c r="AG122" i="20"/>
  <c r="AG122" i="19"/>
  <c r="AG133" i="25"/>
  <c r="I122" i="23"/>
  <c r="U15"/>
  <c r="U15" i="20"/>
  <c r="U15" i="24"/>
  <c r="BM12" i="14"/>
  <c r="BM58" s="1"/>
  <c r="I123" i="19"/>
  <c r="BH12" i="14"/>
  <c r="BG12" s="1"/>
  <c r="BG58" s="1"/>
  <c r="CC22" i="23"/>
  <c r="CC22" i="20"/>
  <c r="CC22" i="19"/>
  <c r="CC35" i="25"/>
  <c r="CC22" i="24"/>
  <c r="AS184" i="23"/>
  <c r="AS184" i="20"/>
  <c r="AS184" i="24"/>
  <c r="AS195" i="25"/>
  <c r="AS184" i="19"/>
  <c r="AG130" i="23"/>
  <c r="AG130" i="20"/>
  <c r="AG130" i="19"/>
  <c r="AG141" i="25"/>
  <c r="AG130" i="24"/>
  <c r="AG76" i="23"/>
  <c r="AG76" i="20"/>
  <c r="AG76" i="19"/>
  <c r="AG88" i="25"/>
  <c r="AG76" i="24"/>
  <c r="AG22" i="23"/>
  <c r="AG22" i="20"/>
  <c r="AG22" i="19"/>
  <c r="AG35" i="25"/>
  <c r="AG22" i="24"/>
  <c r="U141" i="25"/>
  <c r="U130" i="19"/>
  <c r="U130" i="23"/>
  <c r="U130" i="20"/>
  <c r="U130" i="24"/>
  <c r="BQ141" i="25"/>
  <c r="BQ130" i="19"/>
  <c r="BQ130" i="23"/>
  <c r="BQ130" i="20"/>
  <c r="BQ130" i="24"/>
  <c r="DM184" i="23"/>
  <c r="DM184" i="20"/>
  <c r="DM184" i="24"/>
  <c r="DM195" i="25"/>
  <c r="DM184" i="19"/>
  <c r="CO184" i="23"/>
  <c r="CO184" i="20"/>
  <c r="CO184" i="24"/>
  <c r="CO195" i="25"/>
  <c r="CO184" i="19"/>
  <c r="BE184"/>
  <c r="BE184" i="23"/>
  <c r="BE184" i="20"/>
  <c r="BE184" i="24"/>
  <c r="BE195" i="25"/>
  <c r="I184" i="24"/>
  <c r="I184" i="23"/>
  <c r="I184" i="20"/>
  <c r="I184" i="19"/>
  <c r="I195" i="25"/>
  <c r="AS141"/>
  <c r="AS130" i="20"/>
  <c r="AS130" i="23"/>
  <c r="AS130" i="24"/>
  <c r="CO130" i="23"/>
  <c r="CO141" i="25"/>
  <c r="CO130" i="19"/>
  <c r="DA130" i="23"/>
  <c r="DA130" i="20"/>
  <c r="DA130" i="19"/>
  <c r="DA141" i="25"/>
  <c r="DA130" i="24"/>
  <c r="DM130" i="23"/>
  <c r="DM130" i="20"/>
  <c r="DM130" i="24"/>
  <c r="DM141" i="25"/>
  <c r="DM130" i="19"/>
  <c r="U184" i="23"/>
  <c r="U184" i="20"/>
  <c r="U184" i="24"/>
  <c r="U195" i="25"/>
  <c r="U184" i="19"/>
  <c r="BQ195" i="25"/>
  <c r="BQ184" i="19"/>
  <c r="BQ184" i="23"/>
  <c r="BQ184" i="20"/>
  <c r="BQ184" i="24"/>
  <c r="DA184" i="19"/>
  <c r="DA195" i="25"/>
  <c r="DA184" i="24"/>
  <c r="DA184" i="23"/>
  <c r="DA184" i="20"/>
  <c r="BR13" i="14"/>
  <c r="BR59" s="1"/>
  <c r="I89" i="25" s="1"/>
  <c r="BP40" i="14"/>
  <c r="BK28"/>
  <c r="BK74" s="1"/>
  <c r="BK20"/>
  <c r="BK66" s="1"/>
  <c r="AG13" i="23" s="1"/>
  <c r="DA86" i="20"/>
  <c r="DA86" i="24"/>
  <c r="CC76"/>
  <c r="CW12" i="20"/>
  <c r="BX44" i="14"/>
  <c r="BW44" s="1"/>
  <c r="BW90" s="1"/>
  <c r="DA29" i="24" s="1"/>
  <c r="V44" i="14"/>
  <c r="U44" s="1"/>
  <c r="U90" s="1"/>
  <c r="BS48"/>
  <c r="BS94" s="1"/>
  <c r="AR48"/>
  <c r="AR94" s="1"/>
  <c r="DK24" i="17" s="1"/>
  <c r="AR44" i="14"/>
  <c r="AR90" s="1"/>
  <c r="CY24" i="21" s="1"/>
  <c r="AR20" i="14"/>
  <c r="AR66" s="1"/>
  <c r="AE24" i="22" s="1"/>
  <c r="AR16" i="14"/>
  <c r="AR62" s="1"/>
  <c r="S24" i="20" s="1"/>
  <c r="AK48" i="14"/>
  <c r="AK94" s="1"/>
  <c r="DK14" i="23" s="1"/>
  <c r="BL44" i="14"/>
  <c r="J44"/>
  <c r="J90" s="1"/>
  <c r="AK40"/>
  <c r="AK86" s="1"/>
  <c r="BL36"/>
  <c r="AK32"/>
  <c r="AK78" s="1"/>
  <c r="BO27" i="25" s="1"/>
  <c r="BL28" i="14"/>
  <c r="AK16"/>
  <c r="AK62" s="1"/>
  <c r="S27" i="25" s="1"/>
  <c r="AJ12" i="14"/>
  <c r="AJ58" s="1"/>
  <c r="AI48"/>
  <c r="AI94" s="1"/>
  <c r="DK12" i="23" s="1"/>
  <c r="H36" i="14"/>
  <c r="H82" s="1"/>
  <c r="AI32"/>
  <c r="AI78" s="1"/>
  <c r="H28"/>
  <c r="H74" s="1"/>
  <c r="BH48"/>
  <c r="BG48" s="1"/>
  <c r="BG94" s="1"/>
  <c r="G40" i="15" s="1"/>
  <c r="F48" i="14"/>
  <c r="E48" s="1"/>
  <c r="BH40"/>
  <c r="BG40" s="1"/>
  <c r="BG86" s="1"/>
  <c r="F40"/>
  <c r="E40" s="1"/>
  <c r="BH32"/>
  <c r="BG32" s="1"/>
  <c r="BG78" s="1"/>
  <c r="BQ7" i="20" s="1"/>
  <c r="F32" i="14"/>
  <c r="E32" s="1"/>
  <c r="DB40"/>
  <c r="DA40" s="1"/>
  <c r="DA86" s="1"/>
  <c r="CQ45" i="25" s="1"/>
  <c r="CL40" i="14"/>
  <c r="CL86" s="1"/>
  <c r="CI40"/>
  <c r="CH40" s="1"/>
  <c r="CH86" s="1"/>
  <c r="CQ7" i="24" s="1"/>
  <c r="DB36" i="14"/>
  <c r="DA36" s="1"/>
  <c r="DA82" s="1"/>
  <c r="CM36"/>
  <c r="CM82" s="1"/>
  <c r="DB28"/>
  <c r="DA28" s="1"/>
  <c r="DA74" s="1"/>
  <c r="CM28"/>
  <c r="CM74" s="1"/>
  <c r="CY24"/>
  <c r="CX24" s="1"/>
  <c r="CL24"/>
  <c r="CL70" s="1"/>
  <c r="CY20"/>
  <c r="CX20" s="1"/>
  <c r="CX66" s="1"/>
  <c r="CM20"/>
  <c r="CM66" s="1"/>
  <c r="CI20"/>
  <c r="CH20" s="1"/>
  <c r="CH66" s="1"/>
  <c r="AI20" i="25" s="1"/>
  <c r="DB16" i="14"/>
  <c r="DA16" s="1"/>
  <c r="DA62" s="1"/>
  <c r="AE174" i="23"/>
  <c r="AE174" i="20"/>
  <c r="AE174" i="19"/>
  <c r="AE171" i="17"/>
  <c r="AE185" i="25"/>
  <c r="AE171" i="18"/>
  <c r="AE171" i="22"/>
  <c r="S25" i="25"/>
  <c r="S12" i="24"/>
  <c r="CY12" i="23"/>
  <c r="CY12" i="21"/>
  <c r="CY12" i="19"/>
  <c r="AE25" i="25"/>
  <c r="AE12" i="24"/>
  <c r="AE12" i="17"/>
  <c r="AE12" i="19"/>
  <c r="AE12" i="23"/>
  <c r="AE12" i="20"/>
  <c r="AE12" i="22"/>
  <c r="AE12" i="18"/>
  <c r="AE12" i="21"/>
  <c r="BC25" i="25"/>
  <c r="BC12" i="17"/>
  <c r="AE65" i="18"/>
  <c r="AE78" i="25"/>
  <c r="AE65" i="21"/>
  <c r="BO120" i="23"/>
  <c r="BO120" i="20"/>
  <c r="BO118" i="18"/>
  <c r="BO118" i="22"/>
  <c r="BO118" i="17"/>
  <c r="BO131" i="25"/>
  <c r="BO120" i="24"/>
  <c r="BO118" i="21"/>
  <c r="BO120" i="19"/>
  <c r="DK120"/>
  <c r="DK118" i="22"/>
  <c r="AQ118" i="21"/>
  <c r="AQ120" i="19"/>
  <c r="AQ118" i="18"/>
  <c r="AQ118" i="22"/>
  <c r="CY185" i="25"/>
  <c r="CY171" i="18"/>
  <c r="CY171" i="21"/>
  <c r="CY171" i="22"/>
  <c r="CY174" i="23"/>
  <c r="CY174" i="20"/>
  <c r="CY174" i="19"/>
  <c r="CY174" i="24"/>
  <c r="CY171" i="17"/>
  <c r="AO42" i="14"/>
  <c r="AQ67" i="17"/>
  <c r="CY27" i="25"/>
  <c r="CY14" i="20"/>
  <c r="AK42" i="14"/>
  <c r="AK88" s="1"/>
  <c r="CM133" i="25" s="1"/>
  <c r="CM67" i="18"/>
  <c r="CM187" i="25"/>
  <c r="CM67" i="17"/>
  <c r="CY14" i="19"/>
  <c r="CM67" i="22"/>
  <c r="AO50" i="14"/>
  <c r="AQ120" i="17"/>
  <c r="AQ120" i="21"/>
  <c r="AQ67" i="18"/>
  <c r="AQ68" i="19"/>
  <c r="AQ67" i="22"/>
  <c r="AO14" i="14"/>
  <c r="S122" i="23"/>
  <c r="S120" i="18"/>
  <c r="S122" i="20"/>
  <c r="S122" i="24"/>
  <c r="S120" i="21"/>
  <c r="S122" i="19"/>
  <c r="S120" i="17"/>
  <c r="S120" i="22"/>
  <c r="S133" i="25"/>
  <c r="BO122" i="23"/>
  <c r="BO122" i="19"/>
  <c r="BO122" i="20"/>
  <c r="BO122" i="24"/>
  <c r="BO120" i="21"/>
  <c r="BO120" i="17"/>
  <c r="BO120" i="18"/>
  <c r="BO120" i="22"/>
  <c r="BO133" i="25"/>
  <c r="DK122" i="23"/>
  <c r="DK120" i="18"/>
  <c r="DK122" i="20"/>
  <c r="DK122" i="24"/>
  <c r="DK120" i="21"/>
  <c r="DK122" i="19"/>
  <c r="DK120" i="17"/>
  <c r="DK120" i="22"/>
  <c r="DK133" i="25"/>
  <c r="AQ122" i="23"/>
  <c r="CY14" i="22"/>
  <c r="CY14" i="18"/>
  <c r="AO28" i="14"/>
  <c r="AQ68" i="23"/>
  <c r="CM68"/>
  <c r="AQ133" i="25"/>
  <c r="AQ176" i="23"/>
  <c r="CY14" i="21"/>
  <c r="CY14" i="17"/>
  <c r="AQ120" i="22"/>
  <c r="AQ120" i="18"/>
  <c r="AQ122" i="24"/>
  <c r="AQ122" i="20"/>
  <c r="AQ122" i="19"/>
  <c r="AO44" i="14"/>
  <c r="CY14" i="23"/>
  <c r="AQ80" i="25"/>
  <c r="CM80"/>
  <c r="AO43" i="14"/>
  <c r="CM67" i="21"/>
  <c r="AQ67"/>
  <c r="CM68" i="24"/>
  <c r="AQ68"/>
  <c r="BO121" i="19"/>
  <c r="AO34" i="14"/>
  <c r="BO119" i="17"/>
  <c r="S121" i="19"/>
  <c r="G172" i="17"/>
  <c r="G172" i="22"/>
  <c r="AJ40" i="14"/>
  <c r="AJ86" s="1"/>
  <c r="CM13" i="24" s="1"/>
  <c r="AO46" i="14"/>
  <c r="AO18"/>
  <c r="S132" i="25"/>
  <c r="BO132"/>
  <c r="DK132"/>
  <c r="AO47" i="14"/>
  <c r="S175" i="23"/>
  <c r="BO186" i="25"/>
  <c r="DK186"/>
  <c r="S175" i="19"/>
  <c r="S172" i="18"/>
  <c r="BC121" i="24"/>
  <c r="G121"/>
  <c r="CA13" i="20"/>
  <c r="AJ39" i="14"/>
  <c r="AJ85" s="1"/>
  <c r="CA172" i="17" s="1"/>
  <c r="AJ23" i="14"/>
  <c r="AJ69" s="1"/>
  <c r="AE172" i="22" s="1"/>
  <c r="AJ38" i="14"/>
  <c r="AJ84" s="1"/>
  <c r="CA132" i="25" s="1"/>
  <c r="AJ22" i="14"/>
  <c r="AJ68" s="1"/>
  <c r="AJ41"/>
  <c r="AJ87" s="1"/>
  <c r="AJ33"/>
  <c r="AJ79" s="1"/>
  <c r="BO67" i="20" s="1"/>
  <c r="AJ21" i="14"/>
  <c r="AJ67" s="1"/>
  <c r="AE66" i="18" s="1"/>
  <c r="AJ13" i="14"/>
  <c r="AJ59" s="1"/>
  <c r="G67" i="24" s="1"/>
  <c r="AJ24" i="14"/>
  <c r="AJ70" s="1"/>
  <c r="CA13" i="23"/>
  <c r="AO30" i="14"/>
  <c r="CY132" i="25"/>
  <c r="CY175" i="23"/>
  <c r="S186" i="25"/>
  <c r="BO175" i="20"/>
  <c r="BO119" i="21"/>
  <c r="S172" i="17"/>
  <c r="BO119" i="22"/>
  <c r="S119"/>
  <c r="CY121" i="24"/>
  <c r="BO121"/>
  <c r="S121"/>
  <c r="CA13"/>
  <c r="BO121" i="20"/>
  <c r="AJ43" i="14"/>
  <c r="AJ89" s="1"/>
  <c r="CM175" i="19" s="1"/>
  <c r="AJ27" i="14"/>
  <c r="AJ73" s="1"/>
  <c r="AQ172" i="21" s="1"/>
  <c r="AJ42" i="14"/>
  <c r="AJ88" s="1"/>
  <c r="AJ26"/>
  <c r="AJ72" s="1"/>
  <c r="AQ121" i="20" s="1"/>
  <c r="AJ25" i="14"/>
  <c r="AJ71" s="1"/>
  <c r="AQ67" i="20" s="1"/>
  <c r="AM53" i="14"/>
  <c r="BO188" i="25"/>
  <c r="AO51" i="14"/>
  <c r="G177" i="23"/>
  <c r="BO177" i="20"/>
  <c r="DK188" i="25"/>
  <c r="CA123" i="23"/>
  <c r="G188" i="25"/>
  <c r="CA123" i="20"/>
  <c r="AL44" i="14"/>
  <c r="AL90" s="1"/>
  <c r="CY15" i="22" s="1"/>
  <c r="AL20" i="14"/>
  <c r="AL66" s="1"/>
  <c r="AE15" i="19" s="1"/>
  <c r="AO40" i="14"/>
  <c r="AO12"/>
  <c r="CA134" i="25"/>
  <c r="AO35" i="14"/>
  <c r="CA24" i="23"/>
  <c r="CA24" i="19"/>
  <c r="CA24" i="24"/>
  <c r="CA24" i="18"/>
  <c r="CY24" i="17"/>
  <c r="BO24" i="18"/>
  <c r="CM132" i="24"/>
  <c r="BO24" i="20"/>
  <c r="CM143" i="25"/>
  <c r="CY78" i="23"/>
  <c r="CM130" i="17"/>
  <c r="CY78" i="19"/>
  <c r="BO24" i="22"/>
  <c r="BO24" i="17"/>
  <c r="BO24" i="21"/>
  <c r="CM132" i="19"/>
  <c r="BO24"/>
  <c r="CM130" i="18"/>
  <c r="BO24" i="24"/>
  <c r="CM132" i="20"/>
  <c r="G140" i="23"/>
  <c r="G138" i="17"/>
  <c r="AL78" i="15"/>
  <c r="AM78" s="1"/>
  <c r="Z31"/>
  <c r="AL53"/>
  <c r="AQ85" i="17"/>
  <c r="AL64" i="15"/>
  <c r="AZ20" i="14"/>
  <c r="AY20" s="1"/>
  <c r="AY66" s="1"/>
  <c r="AE32" i="19" s="1"/>
  <c r="G138" i="21"/>
  <c r="AQ98" i="25"/>
  <c r="Z6" i="15"/>
  <c r="G138" i="18"/>
  <c r="AQ194" i="23"/>
  <c r="S85" i="18"/>
  <c r="Z9" i="15"/>
  <c r="S86" i="19"/>
  <c r="S85" i="22"/>
  <c r="AL56" i="15"/>
  <c r="AQ138" i="22"/>
  <c r="Z18" i="15"/>
  <c r="AQ138" i="18"/>
  <c r="AQ138" i="21"/>
  <c r="AQ140" i="23"/>
  <c r="CA194"/>
  <c r="DK85" i="17"/>
  <c r="CA140" i="19"/>
  <c r="DK85" i="22"/>
  <c r="CA98" i="25"/>
  <c r="CA194" i="20"/>
  <c r="G151" i="25"/>
  <c r="CA140" i="20"/>
  <c r="AL66" i="15"/>
  <c r="Z5"/>
  <c r="G140" i="19"/>
  <c r="CA138" i="22"/>
  <c r="AQ85" i="18"/>
  <c r="G140" i="24"/>
  <c r="DK86"/>
  <c r="AZ51" i="14"/>
  <c r="AY51" s="1"/>
  <c r="AY97" s="1"/>
  <c r="DK191" i="22" s="1"/>
  <c r="AZ23" i="14"/>
  <c r="AY23" s="1"/>
  <c r="AZ50"/>
  <c r="AY50" s="1"/>
  <c r="AY96" s="1"/>
  <c r="DK140" i="19" s="1"/>
  <c r="AZ34" i="14"/>
  <c r="AY34" s="1"/>
  <c r="AY80" s="1"/>
  <c r="BO138" i="22" s="1"/>
  <c r="AZ22" i="14"/>
  <c r="AY22" s="1"/>
  <c r="AY68" s="1"/>
  <c r="Z19" i="15"/>
  <c r="CA140" i="24"/>
  <c r="AZ28" i="14"/>
  <c r="AY28" s="1"/>
  <c r="AY74" s="1"/>
  <c r="BC32" i="24" s="1"/>
  <c r="CA205" i="25"/>
  <c r="CA140" i="23"/>
  <c r="AL88" i="15"/>
  <c r="AM88" s="1"/>
  <c r="AZ47" i="14"/>
  <c r="AY47" s="1"/>
  <c r="AZ35"/>
  <c r="AY35" s="1"/>
  <c r="AY81" s="1"/>
  <c r="BO191" i="22" s="1"/>
  <c r="AZ46" i="14"/>
  <c r="AY46" s="1"/>
  <c r="AY92" s="1"/>
  <c r="AZ30"/>
  <c r="AY30" s="1"/>
  <c r="AY76" s="1"/>
  <c r="AZ18"/>
  <c r="AY18" s="1"/>
  <c r="AY64" s="1"/>
  <c r="S138" i="17" s="1"/>
  <c r="AZ45" i="14"/>
  <c r="AY45" s="1"/>
  <c r="AY91" s="1"/>
  <c r="BC182" i="21"/>
  <c r="CY23"/>
  <c r="CA76" i="17"/>
  <c r="CA77" i="19"/>
  <c r="CA76" i="18"/>
  <c r="CY23"/>
  <c r="CA77" i="24"/>
  <c r="AQ43" i="14"/>
  <c r="AQ89" s="1"/>
  <c r="AQ27"/>
  <c r="AQ73" s="1"/>
  <c r="AQ29"/>
  <c r="AQ75" s="1"/>
  <c r="BC76" i="18" s="1"/>
  <c r="AQ17" i="14"/>
  <c r="AQ63" s="1"/>
  <c r="S76" i="18" s="1"/>
  <c r="DK76" i="17"/>
  <c r="CY23" i="20"/>
  <c r="AQ46" i="14"/>
  <c r="AQ92" s="1"/>
  <c r="AQ30"/>
  <c r="AQ76" s="1"/>
  <c r="BC129" i="21" s="1"/>
  <c r="AQ14" i="14"/>
  <c r="AQ60" s="1"/>
  <c r="G129" i="17" s="1"/>
  <c r="AQ25" i="14"/>
  <c r="AQ71" s="1"/>
  <c r="AQ13"/>
  <c r="AQ59" s="1"/>
  <c r="AQ40"/>
  <c r="AQ86" s="1"/>
  <c r="CM36" i="25" s="1"/>
  <c r="Z39" i="16"/>
  <c r="Z13"/>
  <c r="Z9"/>
  <c r="AG47" i="14"/>
  <c r="AF47" s="1"/>
  <c r="AG31"/>
  <c r="AF31" s="1"/>
  <c r="AG36"/>
  <c r="AF36" s="1"/>
  <c r="Z33" i="16"/>
  <c r="AG38" i="14"/>
  <c r="AF38" s="1"/>
  <c r="AF84" s="1"/>
  <c r="AG22"/>
  <c r="AF22" s="1"/>
  <c r="DJ22" s="1"/>
  <c r="DJ68" s="1"/>
  <c r="AG49"/>
  <c r="AF49" s="1"/>
  <c r="AF95" s="1"/>
  <c r="AG33"/>
  <c r="AF33" s="1"/>
  <c r="AG17"/>
  <c r="AF17" s="1"/>
  <c r="AF63" s="1"/>
  <c r="AG28"/>
  <c r="AF28" s="1"/>
  <c r="AF74" s="1"/>
  <c r="BC20" i="25" s="1"/>
  <c r="BO75" i="18"/>
  <c r="BO75" i="22"/>
  <c r="AQ76" i="24"/>
  <c r="AQ75" i="21"/>
  <c r="CM128" i="18"/>
  <c r="AE35" i="25"/>
  <c r="AE75" i="18"/>
  <c r="AE76" i="20"/>
  <c r="BO22" i="23"/>
  <c r="AP48" i="14"/>
  <c r="AP94" s="1"/>
  <c r="DK22" i="23" s="1"/>
  <c r="AP82" i="14"/>
  <c r="AP24"/>
  <c r="AP70" s="1"/>
  <c r="AP59"/>
  <c r="AP18"/>
  <c r="AP64" s="1"/>
  <c r="S141" i="25" s="1"/>
  <c r="AQ184" i="23"/>
  <c r="AP23" i="14"/>
  <c r="AP69" s="1"/>
  <c r="AP39"/>
  <c r="AP85" s="1"/>
  <c r="AQ184" i="19"/>
  <c r="AP19" i="14"/>
  <c r="AP65" s="1"/>
  <c r="S184" i="19" s="1"/>
  <c r="CM128" i="22"/>
  <c r="CM130" i="20"/>
  <c r="AE22" i="17"/>
  <c r="AE75" i="21"/>
  <c r="AE75" i="17"/>
  <c r="AE76" i="23"/>
  <c r="BO22" i="21"/>
  <c r="AP16" i="14"/>
  <c r="AP62" s="1"/>
  <c r="S22" i="22" s="1"/>
  <c r="AP22" i="14"/>
  <c r="AP68" s="1"/>
  <c r="AE130" i="20" s="1"/>
  <c r="AP38" i="14"/>
  <c r="AP84" s="1"/>
  <c r="CA128" i="18" s="1"/>
  <c r="AP34" i="14"/>
  <c r="AP80" s="1"/>
  <c r="AP31"/>
  <c r="AP43"/>
  <c r="AP89" s="1"/>
  <c r="AP35"/>
  <c r="AP81" s="1"/>
  <c r="BO184" i="19" s="1"/>
  <c r="CM128" i="17"/>
  <c r="CM130" i="23"/>
  <c r="AP14" i="14"/>
  <c r="AP60" s="1"/>
  <c r="AP30"/>
  <c r="AP76" s="1"/>
  <c r="AP46"/>
  <c r="AP92" s="1"/>
  <c r="AP72"/>
  <c r="AP50"/>
  <c r="AP96" s="1"/>
  <c r="AP15"/>
  <c r="AP61" s="1"/>
  <c r="AP17"/>
  <c r="AP63" s="1"/>
  <c r="CM128" i="21"/>
  <c r="AE76" i="19"/>
  <c r="AP40" i="14"/>
  <c r="AP86" s="1"/>
  <c r="AP12"/>
  <c r="AP58" s="1"/>
  <c r="G22" i="24" s="1"/>
  <c r="AP29" i="14"/>
  <c r="AP75" s="1"/>
  <c r="AP45"/>
  <c r="AP91" s="1"/>
  <c r="AP83"/>
  <c r="AQ195" i="25"/>
  <c r="AP47" i="14"/>
  <c r="AP93" s="1"/>
  <c r="AP51"/>
  <c r="AP97" s="1"/>
  <c r="DK181" i="21" s="1"/>
  <c r="AP28" i="14"/>
  <c r="AP74" s="1"/>
  <c r="Z22" i="16"/>
  <c r="Z19"/>
  <c r="Z14"/>
  <c r="Z12"/>
  <c r="Z10"/>
  <c r="Z43"/>
  <c r="Z29"/>
  <c r="Z11"/>
  <c r="AG35" i="14"/>
  <c r="AF35" s="1"/>
  <c r="AF81" s="1"/>
  <c r="AG15"/>
  <c r="AF15" s="1"/>
  <c r="AG42"/>
  <c r="AF42" s="1"/>
  <c r="AF88" s="1"/>
  <c r="CM113" i="18" s="1"/>
  <c r="AG21" i="14"/>
  <c r="AF21" s="1"/>
  <c r="AF67" s="1"/>
  <c r="AG43"/>
  <c r="AF43" s="1"/>
  <c r="AG27"/>
  <c r="AF27" s="1"/>
  <c r="DJ27" s="1"/>
  <c r="DJ73" s="1"/>
  <c r="AG34"/>
  <c r="AF34" s="1"/>
  <c r="DJ34" s="1"/>
  <c r="DJ80" s="1"/>
  <c r="AG18"/>
  <c r="AF18" s="1"/>
  <c r="AF64" s="1"/>
  <c r="AG45"/>
  <c r="AF45" s="1"/>
  <c r="AF91" s="1"/>
  <c r="AG29"/>
  <c r="AF29" s="1"/>
  <c r="AF75" s="1"/>
  <c r="AG13"/>
  <c r="AF13" s="1"/>
  <c r="AF59" s="1"/>
  <c r="AG48"/>
  <c r="AF48" s="1"/>
  <c r="AG32"/>
  <c r="AF32" s="1"/>
  <c r="AG16"/>
  <c r="AF16" s="1"/>
  <c r="AF62" s="1"/>
  <c r="AG51"/>
  <c r="AF51" s="1"/>
  <c r="AG26"/>
  <c r="AF26" s="1"/>
  <c r="DJ26" s="1"/>
  <c r="DJ72" s="1"/>
  <c r="AF37"/>
  <c r="AF83" s="1"/>
  <c r="AG40"/>
  <c r="AF40" s="1"/>
  <c r="AF86" s="1"/>
  <c r="AG24"/>
  <c r="AF24" s="1"/>
  <c r="AF70" s="1"/>
  <c r="AF96"/>
  <c r="AG39"/>
  <c r="AF39" s="1"/>
  <c r="DJ39" s="1"/>
  <c r="DJ85" s="1"/>
  <c r="AG23"/>
  <c r="AF23" s="1"/>
  <c r="AG19"/>
  <c r="AF19" s="1"/>
  <c r="DJ19" s="1"/>
  <c r="DJ65" s="1"/>
  <c r="AG46"/>
  <c r="AF46" s="1"/>
  <c r="DJ46" s="1"/>
  <c r="DJ92" s="1"/>
  <c r="AG30"/>
  <c r="AF30" s="1"/>
  <c r="AF76" s="1"/>
  <c r="AG14"/>
  <c r="AF14" s="1"/>
  <c r="AF60" s="1"/>
  <c r="AG41"/>
  <c r="AF41" s="1"/>
  <c r="AF87" s="1"/>
  <c r="AG25"/>
  <c r="AF25" s="1"/>
  <c r="AF71" s="1"/>
  <c r="AG44"/>
  <c r="AF44" s="1"/>
  <c r="DJ44" s="1"/>
  <c r="DJ90" s="1"/>
  <c r="Z41" i="16"/>
  <c r="Z21"/>
  <c r="Z24"/>
  <c r="Z42"/>
  <c r="Z37"/>
  <c r="Z17"/>
  <c r="CA13" i="17"/>
  <c r="CA26" i="25"/>
  <c r="BO121" i="23"/>
  <c r="Z25" i="16"/>
  <c r="BC175" i="23"/>
  <c r="AO31" i="14"/>
  <c r="BC175" i="20"/>
  <c r="Z23" i="16"/>
  <c r="BC132" i="25"/>
  <c r="BC119" i="21"/>
  <c r="AO27" i="14"/>
  <c r="AO26"/>
  <c r="G175" i="20"/>
  <c r="G172" i="18"/>
  <c r="G175" i="24"/>
  <c r="G132" i="25"/>
  <c r="G119" i="21"/>
  <c r="AO22" i="14"/>
  <c r="BC121" i="23"/>
  <c r="G186" i="25"/>
  <c r="G172" i="21"/>
  <c r="CY119" i="17"/>
  <c r="G119"/>
  <c r="BC121" i="19"/>
  <c r="CY119" i="22"/>
  <c r="G119"/>
  <c r="CY119" i="18"/>
  <c r="G119"/>
  <c r="CY121" i="20"/>
  <c r="G121"/>
  <c r="AJ44" i="14"/>
  <c r="AJ90" s="1"/>
  <c r="AJ28"/>
  <c r="AJ74" s="1"/>
  <c r="AO38"/>
  <c r="G121" i="23"/>
  <c r="CY121"/>
  <c r="AO15" i="14"/>
  <c r="BC119" i="17"/>
  <c r="BC119" i="22"/>
  <c r="BC119" i="18"/>
  <c r="Z15" i="16"/>
  <c r="Z35"/>
  <c r="Z27"/>
  <c r="Z20"/>
  <c r="Z18"/>
  <c r="Z16"/>
  <c r="BC24" i="24"/>
  <c r="BC24" i="18"/>
  <c r="BC24" i="22"/>
  <c r="BC24" i="17"/>
  <c r="BC24" i="21"/>
  <c r="BC24" i="23"/>
  <c r="BC24" i="20"/>
  <c r="BC24" i="19"/>
  <c r="BC37" i="25"/>
  <c r="CY132" i="20"/>
  <c r="CY130" i="18"/>
  <c r="CY130" i="22"/>
  <c r="CY132" i="19"/>
  <c r="CY130" i="17"/>
  <c r="CY132" i="23"/>
  <c r="CY132" i="24"/>
  <c r="CY130" i="21"/>
  <c r="CY143" i="25"/>
  <c r="S24" i="21"/>
  <c r="DK183" i="17"/>
  <c r="DK197" i="25"/>
  <c r="DK186" i="24"/>
  <c r="DK183" i="18"/>
  <c r="DK183" i="22"/>
  <c r="DK186" i="19"/>
  <c r="DK183" i="21"/>
  <c r="DK186" i="23"/>
  <c r="DK186" i="20"/>
  <c r="CY183" i="18"/>
  <c r="CY183" i="22"/>
  <c r="CY183" i="21"/>
  <c r="CY186" i="23"/>
  <c r="CY186" i="20"/>
  <c r="CY186" i="24"/>
  <c r="CY186" i="19"/>
  <c r="CY183" i="17"/>
  <c r="CY197" i="25"/>
  <c r="CM183" i="17"/>
  <c r="CM197" i="25"/>
  <c r="CM186" i="24"/>
  <c r="CM183" i="18"/>
  <c r="CM183" i="22"/>
  <c r="CM186" i="19"/>
  <c r="CM183" i="21"/>
  <c r="CM186" i="23"/>
  <c r="CM186" i="20"/>
  <c r="CA183" i="18"/>
  <c r="CA183" i="22"/>
  <c r="CA183" i="21"/>
  <c r="CA186" i="23"/>
  <c r="CA186" i="20"/>
  <c r="CA186" i="24"/>
  <c r="CA186" i="19"/>
  <c r="CA183" i="17"/>
  <c r="CA197" i="25"/>
  <c r="BO183" i="17"/>
  <c r="BO197" i="25"/>
  <c r="BO186" i="24"/>
  <c r="BO183" i="18"/>
  <c r="BO183" i="22"/>
  <c r="BO186" i="19"/>
  <c r="BO183" i="21"/>
  <c r="BO186" i="23"/>
  <c r="BO186" i="20"/>
  <c r="BC183" i="18"/>
  <c r="BC183" i="22"/>
  <c r="BC183" i="21"/>
  <c r="BC186" i="23"/>
  <c r="BC186" i="20"/>
  <c r="BC186" i="24"/>
  <c r="BC186" i="19"/>
  <c r="BC183" i="17"/>
  <c r="BC197" i="25"/>
  <c r="AQ183" i="17"/>
  <c r="AQ197" i="25"/>
  <c r="AQ186" i="24"/>
  <c r="AQ183" i="18"/>
  <c r="AQ183" i="22"/>
  <c r="AQ186" i="19"/>
  <c r="AQ183" i="21"/>
  <c r="AQ186" i="23"/>
  <c r="AQ186" i="20"/>
  <c r="AE183" i="18"/>
  <c r="AE183" i="22"/>
  <c r="AE183" i="21"/>
  <c r="AE186" i="23"/>
  <c r="AE186" i="20"/>
  <c r="AE186" i="24"/>
  <c r="AE186" i="19"/>
  <c r="AE183" i="17"/>
  <c r="AE197" i="25"/>
  <c r="S183" i="17"/>
  <c r="S197" i="25"/>
  <c r="S186" i="24"/>
  <c r="S183" i="18"/>
  <c r="S183" i="22"/>
  <c r="S186" i="19"/>
  <c r="S183" i="21"/>
  <c r="S186" i="23"/>
  <c r="S186" i="20"/>
  <c r="G183" i="18"/>
  <c r="G183" i="22"/>
  <c r="G183" i="21"/>
  <c r="G186" i="23"/>
  <c r="G186" i="20"/>
  <c r="G186" i="24"/>
  <c r="G186" i="19"/>
  <c r="G183" i="17"/>
  <c r="G197" i="25"/>
  <c r="DK132" i="23"/>
  <c r="DK132" i="20"/>
  <c r="DK132" i="24"/>
  <c r="DK130" i="22"/>
  <c r="DK132" i="19"/>
  <c r="DK130" i="17"/>
  <c r="DK130" i="21"/>
  <c r="DK130" i="18"/>
  <c r="DK143" i="25"/>
  <c r="BO132" i="23"/>
  <c r="BO130" i="18"/>
  <c r="BO132" i="20"/>
  <c r="BO132" i="24"/>
  <c r="BO130" i="22"/>
  <c r="BO132" i="19"/>
  <c r="BO130" i="17"/>
  <c r="BO130" i="21"/>
  <c r="BO143" i="25"/>
  <c r="AQ130" i="18"/>
  <c r="AQ143" i="25"/>
  <c r="AQ132" i="24"/>
  <c r="AQ130" i="22"/>
  <c r="AQ132" i="19"/>
  <c r="AQ130" i="17"/>
  <c r="AQ130" i="21"/>
  <c r="AQ132" i="23"/>
  <c r="AQ132" i="20"/>
  <c r="AE132" i="24"/>
  <c r="AE130" i="22"/>
  <c r="AE132" i="19"/>
  <c r="AE130" i="17"/>
  <c r="AE130" i="21"/>
  <c r="AE143" i="25"/>
  <c r="AE130" i="18"/>
  <c r="AE132" i="23"/>
  <c r="AE132" i="20"/>
  <c r="S132" i="24"/>
  <c r="S130" i="18"/>
  <c r="S132" i="19"/>
  <c r="S143" i="25"/>
  <c r="S130" i="22"/>
  <c r="S130" i="17"/>
  <c r="S130" i="21"/>
  <c r="S132" i="23"/>
  <c r="S132" i="20"/>
  <c r="G132" i="24"/>
  <c r="G130" i="22"/>
  <c r="G132" i="19"/>
  <c r="G130" i="17"/>
  <c r="G130" i="21"/>
  <c r="G132" i="23"/>
  <c r="G132" i="20"/>
  <c r="G130" i="18"/>
  <c r="G143" i="25"/>
  <c r="AE13" i="20"/>
  <c r="AE13" i="19"/>
  <c r="AE13" i="17"/>
  <c r="AE26" i="25"/>
  <c r="AE13" i="24"/>
  <c r="AE13" i="18"/>
  <c r="AE13" i="22"/>
  <c r="AE13" i="21"/>
  <c r="AE13" i="23"/>
  <c r="DK66" i="22"/>
  <c r="S23"/>
  <c r="AL16" i="14"/>
  <c r="AL62" s="1"/>
  <c r="S15" i="24" s="1"/>
  <c r="AN48" i="7"/>
  <c r="Q25" i="25"/>
  <c r="Q12" i="24"/>
  <c r="Q12" i="21"/>
  <c r="Q12" i="19"/>
  <c r="AS15" i="23"/>
  <c r="AS15" i="20"/>
  <c r="AS15" i="19"/>
  <c r="CO7" i="24"/>
  <c r="CO12"/>
  <c r="BY22" i="23"/>
  <c r="BY35" i="25"/>
  <c r="BY22" i="19"/>
  <c r="BA22" i="23"/>
  <c r="BA22" i="20"/>
  <c r="BA22" i="18"/>
  <c r="BA22" i="21"/>
  <c r="BA22" i="17"/>
  <c r="BO35" i="25"/>
  <c r="BO22" i="24"/>
  <c r="BO22" i="19"/>
  <c r="BO22" i="18"/>
  <c r="BO22" i="20"/>
  <c r="BO22" i="17"/>
  <c r="AE22" i="23"/>
  <c r="AE22" i="20"/>
  <c r="AE22" i="22"/>
  <c r="AE22" i="18"/>
  <c r="AE22" i="21"/>
  <c r="DA22" i="23"/>
  <c r="DA22" i="20"/>
  <c r="BQ35" i="25"/>
  <c r="BQ22" i="24"/>
  <c r="BQ22" i="23"/>
  <c r="BQ22" i="19"/>
  <c r="DO12" i="20"/>
  <c r="DO12" i="24"/>
  <c r="BC12" i="23"/>
  <c r="BC12" i="20"/>
  <c r="BC12" i="22"/>
  <c r="BC12" i="18"/>
  <c r="BC12" i="21"/>
  <c r="BC12" i="24"/>
  <c r="BC12" i="19"/>
  <c r="AC13" i="23"/>
  <c r="AC13" i="21"/>
  <c r="BY13" i="23"/>
  <c r="BY13" i="20"/>
  <c r="H64" i="15"/>
  <c r="AS61" i="20"/>
  <c r="CO61" i="19"/>
  <c r="CO61" i="20"/>
  <c r="CO61" i="23"/>
  <c r="BC78" i="25"/>
  <c r="BC65" i="22"/>
  <c r="BQ66" i="19"/>
  <c r="BQ78" i="25"/>
  <c r="CA78"/>
  <c r="CA65" i="18"/>
  <c r="CA65" i="22"/>
  <c r="CA65" i="21"/>
  <c r="CO78" i="25"/>
  <c r="BQ88"/>
  <c r="BQ76" i="20"/>
  <c r="BQ76" i="23"/>
  <c r="DM76"/>
  <c r="DM76" i="20"/>
  <c r="DM76" i="19"/>
  <c r="DM88" i="25"/>
  <c r="E126"/>
  <c r="E115" i="24"/>
  <c r="E113" i="17"/>
  <c r="E115" i="19"/>
  <c r="E6" i="15"/>
  <c r="E115" i="23"/>
  <c r="E113" i="22"/>
  <c r="E113" i="21"/>
  <c r="AG115" i="23"/>
  <c r="AG126" i="25"/>
  <c r="AG115" i="24"/>
  <c r="G14" i="15"/>
  <c r="H61"/>
  <c r="K61" s="1"/>
  <c r="AG115" i="19"/>
  <c r="CC131" i="25"/>
  <c r="CC120" i="24"/>
  <c r="CC120" i="20"/>
  <c r="BE169" i="19"/>
  <c r="BE169" i="20"/>
  <c r="G15" i="15"/>
  <c r="AG169" i="24"/>
  <c r="AG180" i="25"/>
  <c r="CW130" i="19"/>
  <c r="CW128" i="17"/>
  <c r="CW130" i="24"/>
  <c r="H89" i="15"/>
  <c r="I89" s="1"/>
  <c r="DM115" i="24"/>
  <c r="DM115" i="20"/>
  <c r="E65" i="15"/>
  <c r="AO113" i="21"/>
  <c r="AO115" i="24"/>
  <c r="AO115" i="19"/>
  <c r="AO115" i="20"/>
  <c r="G10" i="15"/>
  <c r="DK29" i="23"/>
  <c r="DK29" i="20"/>
  <c r="DK29" i="22"/>
  <c r="DK29" i="17"/>
  <c r="DK29" i="21"/>
  <c r="AD87" i="15"/>
  <c r="AE87" s="1"/>
  <c r="BO42" i="25"/>
  <c r="BO29" i="24"/>
  <c r="BO29" i="19"/>
  <c r="BO29" i="18"/>
  <c r="U24" i="15"/>
  <c r="S42" i="25"/>
  <c r="S29" i="24"/>
  <c r="S29" i="19"/>
  <c r="S29" i="18"/>
  <c r="U8" i="15"/>
  <c r="H57"/>
  <c r="U115" i="20"/>
  <c r="U115" i="24"/>
  <c r="BS205" i="25"/>
  <c r="BS194" i="20"/>
  <c r="BS194" i="24"/>
  <c r="DK137" i="19"/>
  <c r="DK137" i="24"/>
  <c r="DK135" i="18"/>
  <c r="DK135" i="22"/>
  <c r="DO133" i="25"/>
  <c r="DO122" i="20"/>
  <c r="DO122" i="24"/>
  <c r="AE67" i="20"/>
  <c r="AU45" i="25"/>
  <c r="CY185" i="24"/>
  <c r="BC77" i="23"/>
  <c r="CE205" i="25"/>
  <c r="CE194" i="20"/>
  <c r="CE194" i="24"/>
  <c r="CM140" i="19"/>
  <c r="CM140" i="24"/>
  <c r="CM138" i="18"/>
  <c r="CM138" i="22"/>
  <c r="BS148" i="25"/>
  <c r="BS137" i="20"/>
  <c r="BS137" i="24"/>
  <c r="CY78" i="20"/>
  <c r="CY77" i="18"/>
  <c r="CY77" i="22"/>
  <c r="CY78" i="24"/>
  <c r="DM66" i="20"/>
  <c r="BC185" i="23"/>
  <c r="BC196" i="25"/>
  <c r="BC182" i="22"/>
  <c r="BC185" i="20"/>
  <c r="BC185" i="24"/>
  <c r="BC182" i="18"/>
  <c r="Y40" i="14"/>
  <c r="X40" s="1"/>
  <c r="X86" s="1"/>
  <c r="CK45" i="25" s="1"/>
  <c r="AZ36" i="14"/>
  <c r="AY36" s="1"/>
  <c r="BP44"/>
  <c r="CN10" i="9"/>
  <c r="CM10" s="1"/>
  <c r="CE10" s="1"/>
  <c r="CD10" s="1"/>
  <c r="CW16" i="14" s="1"/>
  <c r="AO19"/>
  <c r="CQ27"/>
  <c r="O5" i="16"/>
  <c r="O4"/>
  <c r="AI28" i="25"/>
  <c r="J53" i="15"/>
  <c r="K53" s="1"/>
  <c r="W98" i="25"/>
  <c r="W86" i="20"/>
  <c r="W86" i="24"/>
  <c r="CA49" i="14"/>
  <c r="BZ49" s="1"/>
  <c r="BZ95" s="1"/>
  <c r="Y49"/>
  <c r="X49" s="1"/>
  <c r="X95" s="1"/>
  <c r="Y45"/>
  <c r="X45" s="1"/>
  <c r="X91" s="1"/>
  <c r="AZ41"/>
  <c r="AY41" s="1"/>
  <c r="AY87" s="1"/>
  <c r="CM86" i="19" s="1"/>
  <c r="BZ37" i="14"/>
  <c r="BZ83" s="1"/>
  <c r="CC86" i="24" s="1"/>
  <c r="X37" i="14"/>
  <c r="X83" s="1"/>
  <c r="BY85" i="17" s="1"/>
  <c r="AZ33" i="14"/>
  <c r="AY33" s="1"/>
  <c r="AY79" s="1"/>
  <c r="Z25" i="15" s="1"/>
  <c r="CA29" i="14"/>
  <c r="BZ29" s="1"/>
  <c r="BZ75" s="1"/>
  <c r="AZ29"/>
  <c r="AY29" s="1"/>
  <c r="AY75" s="1"/>
  <c r="CA25"/>
  <c r="BZ25" s="1"/>
  <c r="BZ71" s="1"/>
  <c r="Y25"/>
  <c r="X25" s="1"/>
  <c r="X71" s="1"/>
  <c r="AZ21"/>
  <c r="AY21" s="1"/>
  <c r="AY67" s="1"/>
  <c r="CA17"/>
  <c r="BZ17" s="1"/>
  <c r="CA13"/>
  <c r="BZ13" s="1"/>
  <c r="BZ59" s="1"/>
  <c r="I86" i="24" s="1"/>
  <c r="Y13" i="14"/>
  <c r="X13" s="1"/>
  <c r="X59" s="1"/>
  <c r="E85" i="18" s="1"/>
  <c r="AW49" i="14"/>
  <c r="AV49" s="1"/>
  <c r="BX45"/>
  <c r="BW45" s="1"/>
  <c r="BW91" s="1"/>
  <c r="V45"/>
  <c r="U45" s="1"/>
  <c r="AW41"/>
  <c r="AV41" s="1"/>
  <c r="AV87" s="1"/>
  <c r="V41"/>
  <c r="U41" s="1"/>
  <c r="U87" s="1"/>
  <c r="AV37"/>
  <c r="AV83" s="1"/>
  <c r="CA83" i="23" s="1"/>
  <c r="BX33" i="14"/>
  <c r="BW33" s="1"/>
  <c r="BW79" s="1"/>
  <c r="V33"/>
  <c r="U33" s="1"/>
  <c r="AW29"/>
  <c r="AV29" s="1"/>
  <c r="BX25"/>
  <c r="BW25" s="1"/>
  <c r="BW71" s="1"/>
  <c r="BX21"/>
  <c r="BW21" s="1"/>
  <c r="BW67" s="1"/>
  <c r="V21"/>
  <c r="U21" s="1"/>
  <c r="U67" s="1"/>
  <c r="AW17"/>
  <c r="AV17" s="1"/>
  <c r="AV63" s="1"/>
  <c r="S82" i="22" s="1"/>
  <c r="BX13" i="14"/>
  <c r="BW13" s="1"/>
  <c r="BW59" s="1"/>
  <c r="V13"/>
  <c r="U13" s="1"/>
  <c r="U59" s="1"/>
  <c r="E83" i="19" s="1"/>
  <c r="AR49" i="14"/>
  <c r="AR95" s="1"/>
  <c r="DK78" i="20" s="1"/>
  <c r="AR83" i="14"/>
  <c r="Q33"/>
  <c r="Q79" s="1"/>
  <c r="BS25"/>
  <c r="BS71" s="1"/>
  <c r="BM41"/>
  <c r="BM87" s="1"/>
  <c r="BM83"/>
  <c r="K83"/>
  <c r="BY69" i="20" s="1"/>
  <c r="BM33" i="14"/>
  <c r="BM79" s="1"/>
  <c r="K33"/>
  <c r="K79" s="1"/>
  <c r="BM68" i="17" s="1"/>
  <c r="BM29" i="14"/>
  <c r="BM75" s="1"/>
  <c r="K29"/>
  <c r="K75" s="1"/>
  <c r="K25"/>
  <c r="K71" s="1"/>
  <c r="K21"/>
  <c r="K67" s="1"/>
  <c r="CL49"/>
  <c r="CL95" s="1"/>
  <c r="CK49"/>
  <c r="CK95" s="1"/>
  <c r="CY45"/>
  <c r="CX45" s="1"/>
  <c r="CX91" s="1"/>
  <c r="CM45"/>
  <c r="CM91" s="1"/>
  <c r="CK45"/>
  <c r="CK91" s="1"/>
  <c r="CY41"/>
  <c r="CX41" s="1"/>
  <c r="CX87" s="1"/>
  <c r="CL41"/>
  <c r="CL87" s="1"/>
  <c r="DA37"/>
  <c r="CL83"/>
  <c r="CE67" i="20" s="1"/>
  <c r="CH37" i="14"/>
  <c r="CH83" s="1"/>
  <c r="J76" i="15" s="1"/>
  <c r="K76" s="1"/>
  <c r="DB33" i="14"/>
  <c r="DA33" s="1"/>
  <c r="CM33"/>
  <c r="CM79" s="1"/>
  <c r="CL33"/>
  <c r="CL79" s="1"/>
  <c r="CI33"/>
  <c r="CH33" s="1"/>
  <c r="CH79" s="1"/>
  <c r="DB29"/>
  <c r="DA29" s="1"/>
  <c r="DA75" s="1"/>
  <c r="CY29"/>
  <c r="CX29" s="1"/>
  <c r="CX75" s="1"/>
  <c r="CL29"/>
  <c r="CL75" s="1"/>
  <c r="BG79" i="25" s="1"/>
  <c r="CI29" i="14"/>
  <c r="CH29" s="1"/>
  <c r="CH75" s="1"/>
  <c r="BG61" i="24" s="1"/>
  <c r="DB25" i="14"/>
  <c r="DA25" s="1"/>
  <c r="CK25"/>
  <c r="CK71" s="1"/>
  <c r="CI25"/>
  <c r="CH25" s="1"/>
  <c r="CH71" s="1"/>
  <c r="AU61" i="24" s="1"/>
  <c r="DB21" i="14"/>
  <c r="DA21" s="1"/>
  <c r="DA67" s="1"/>
  <c r="CY21"/>
  <c r="CX21" s="1"/>
  <c r="CM21"/>
  <c r="CM67" s="1"/>
  <c r="AI68" i="20" s="1"/>
  <c r="CI21" i="14"/>
  <c r="CH21" s="1"/>
  <c r="CH67" s="1"/>
  <c r="CY17"/>
  <c r="CX17" s="1"/>
  <c r="DB13"/>
  <c r="DA13" s="1"/>
  <c r="CM13"/>
  <c r="CM59" s="1"/>
  <c r="Y48"/>
  <c r="X48" s="1"/>
  <c r="X94" s="1"/>
  <c r="DI32" i="24" s="1"/>
  <c r="AZ44" i="14"/>
  <c r="AY44" s="1"/>
  <c r="AY90" s="1"/>
  <c r="BX48"/>
  <c r="BW48" s="1"/>
  <c r="BW94" s="1"/>
  <c r="V48"/>
  <c r="U48" s="1"/>
  <c r="U94" s="1"/>
  <c r="DI29" i="24" s="1"/>
  <c r="BX36" i="14"/>
  <c r="BW36" s="1"/>
  <c r="BW82" s="1"/>
  <c r="V36"/>
  <c r="U36" s="1"/>
  <c r="U82" s="1"/>
  <c r="BX28"/>
  <c r="BW28" s="1"/>
  <c r="BW74" s="1"/>
  <c r="BE29" i="19" s="1"/>
  <c r="V28" i="14"/>
  <c r="U28" s="1"/>
  <c r="U74" s="1"/>
  <c r="AC67" i="15" s="1"/>
  <c r="V24" i="14"/>
  <c r="U24" s="1"/>
  <c r="U70" s="1"/>
  <c r="BX16"/>
  <c r="BW16" s="1"/>
  <c r="V16"/>
  <c r="U16" s="1"/>
  <c r="U62" s="1"/>
  <c r="Q29" i="20" s="1"/>
  <c r="U12" i="14"/>
  <c r="U58" s="1"/>
  <c r="BS40"/>
  <c r="BS86" s="1"/>
  <c r="BS36"/>
  <c r="BS82" s="1"/>
  <c r="AR24"/>
  <c r="AR70" s="1"/>
  <c r="BS20"/>
  <c r="BS66" s="1"/>
  <c r="BS12"/>
  <c r="BS58" s="1"/>
  <c r="I24" i="23" s="1"/>
  <c r="AR12" i="14"/>
  <c r="AR58" s="1"/>
  <c r="CY36" i="25"/>
  <c r="O48" i="14"/>
  <c r="O94" s="1"/>
  <c r="DI22" i="17" s="1"/>
  <c r="O40" i="14"/>
  <c r="O86" s="1"/>
  <c r="CK35" i="25" s="1"/>
  <c r="O32" i="14"/>
  <c r="O78" s="1"/>
  <c r="BM22" i="18" s="1"/>
  <c r="O24" i="14"/>
  <c r="O70" s="1"/>
  <c r="AO22" i="23" s="1"/>
  <c r="O16" i="14"/>
  <c r="O62" s="1"/>
  <c r="Q22" i="19" s="1"/>
  <c r="AL48" i="14"/>
  <c r="AL94" s="1"/>
  <c r="DK15" i="22" s="1"/>
  <c r="K44" i="14"/>
  <c r="K90" s="1"/>
  <c r="CW15" i="19" s="1"/>
  <c r="AL40" i="14"/>
  <c r="AL86" s="1"/>
  <c r="CM15" i="22" s="1"/>
  <c r="AL36" i="14"/>
  <c r="AL82" s="1"/>
  <c r="CA15" i="20" s="1"/>
  <c r="AL32" i="14"/>
  <c r="AL78" s="1"/>
  <c r="BO15" i="22" s="1"/>
  <c r="CY48" i="14"/>
  <c r="CX48" s="1"/>
  <c r="CM48"/>
  <c r="CM94" s="1"/>
  <c r="CY44"/>
  <c r="CX44" s="1"/>
  <c r="CX90" s="1"/>
  <c r="CY40"/>
  <c r="CX40" s="1"/>
  <c r="CX86" s="1"/>
  <c r="CY36"/>
  <c r="CX36" s="1"/>
  <c r="CX82" s="1"/>
  <c r="CL36"/>
  <c r="CL82" s="1"/>
  <c r="CK36"/>
  <c r="CK82" s="1"/>
  <c r="CY32"/>
  <c r="CX32" s="1"/>
  <c r="CX78" s="1"/>
  <c r="CI32"/>
  <c r="CH32" s="1"/>
  <c r="CH78" s="1"/>
  <c r="CY28"/>
  <c r="CX28" s="1"/>
  <c r="CX74" s="1"/>
  <c r="CL28"/>
  <c r="CL74" s="1"/>
  <c r="CM24"/>
  <c r="CM70" s="1"/>
  <c r="AU14" i="24" s="1"/>
  <c r="DB20" i="14"/>
  <c r="DA20" s="1"/>
  <c r="DA66" s="1"/>
  <c r="CL20"/>
  <c r="CL66" s="1"/>
  <c r="CI16"/>
  <c r="CH16" s="1"/>
  <c r="CH62" s="1"/>
  <c r="H8" i="15" s="1"/>
  <c r="AQ51" i="14"/>
  <c r="AQ97" s="1"/>
  <c r="BR47"/>
  <c r="BR93" s="1"/>
  <c r="P43"/>
  <c r="P89" s="1"/>
  <c r="CK182" i="21" s="1"/>
  <c r="AQ39" i="14"/>
  <c r="AQ85" s="1"/>
  <c r="P39"/>
  <c r="P85" s="1"/>
  <c r="AQ35"/>
  <c r="AQ81" s="1"/>
  <c r="BR31"/>
  <c r="P27"/>
  <c r="P73" s="1"/>
  <c r="AO182" i="21" s="1"/>
  <c r="AQ23" i="14"/>
  <c r="AQ69" s="1"/>
  <c r="P23"/>
  <c r="P69" s="1"/>
  <c r="AQ19"/>
  <c r="AQ65" s="1"/>
  <c r="BR15"/>
  <c r="BR61" s="1"/>
  <c r="BR46"/>
  <c r="BR92" s="1"/>
  <c r="DA131" i="23" s="1"/>
  <c r="P46" i="14"/>
  <c r="P92" s="1"/>
  <c r="CW129" i="21" s="1"/>
  <c r="AQ42" i="14"/>
  <c r="AQ88" s="1"/>
  <c r="CM131" i="23" s="1"/>
  <c r="P38" i="14"/>
  <c r="P84" s="1"/>
  <c r="BY142" i="25" s="1"/>
  <c r="BR30" i="14"/>
  <c r="BR76" s="1"/>
  <c r="P30"/>
  <c r="P76" s="1"/>
  <c r="AQ26"/>
  <c r="AQ72" s="1"/>
  <c r="BR22"/>
  <c r="BR68" s="1"/>
  <c r="P22"/>
  <c r="P68" s="1"/>
  <c r="AQ18"/>
  <c r="AQ64" s="1"/>
  <c r="BR14"/>
  <c r="BR60" s="1"/>
  <c r="P14"/>
  <c r="P60" s="1"/>
  <c r="BR49"/>
  <c r="BR95" s="1"/>
  <c r="DM77" i="24" s="1"/>
  <c r="P49" i="14"/>
  <c r="P95" s="1"/>
  <c r="AQ45"/>
  <c r="AQ91" s="1"/>
  <c r="P45"/>
  <c r="P91" s="1"/>
  <c r="AQ41"/>
  <c r="AQ87" s="1"/>
  <c r="BR83"/>
  <c r="P83"/>
  <c r="AQ33"/>
  <c r="AQ79" s="1"/>
  <c r="BR29"/>
  <c r="BR75" s="1"/>
  <c r="P25"/>
  <c r="P71" s="1"/>
  <c r="BR21"/>
  <c r="BR67" s="1"/>
  <c r="AQ67"/>
  <c r="P21"/>
  <c r="P67" s="1"/>
  <c r="AC89" i="25" s="1"/>
  <c r="BR17" i="14"/>
  <c r="BR63" s="1"/>
  <c r="P13"/>
  <c r="P59" s="1"/>
  <c r="E77" i="23" s="1"/>
  <c r="AQ48" i="14"/>
  <c r="AQ94" s="1"/>
  <c r="BR44"/>
  <c r="BR90" s="1"/>
  <c r="BR40"/>
  <c r="BR86" s="1"/>
  <c r="CO23" i="24" s="1"/>
  <c r="P40" i="14"/>
  <c r="P86" s="1"/>
  <c r="CK36" i="25" s="1"/>
  <c r="P28" i="14"/>
  <c r="P74" s="1"/>
  <c r="AQ24"/>
  <c r="AQ70" s="1"/>
  <c r="BR20"/>
  <c r="P20"/>
  <c r="DI202" i="25"/>
  <c r="DI188" i="17"/>
  <c r="T43" i="15"/>
  <c r="DI191" i="23"/>
  <c r="DI191" i="20"/>
  <c r="DI191" i="19"/>
  <c r="DI191" i="24"/>
  <c r="DI188" i="21"/>
  <c r="AC90" i="15"/>
  <c r="DI188" i="22"/>
  <c r="DI188" i="18"/>
  <c r="CK188" i="22"/>
  <c r="CK188" i="18"/>
  <c r="CK191" i="23"/>
  <c r="CK191" i="20"/>
  <c r="CK191" i="19"/>
  <c r="CK191" i="24"/>
  <c r="CK188" i="21"/>
  <c r="AC82" i="15"/>
  <c r="CK202" i="25"/>
  <c r="CK188" i="17"/>
  <c r="T35" i="15"/>
  <c r="BM188" i="17"/>
  <c r="BM188" i="18"/>
  <c r="BM191" i="20"/>
  <c r="BM191" i="19"/>
  <c r="AC74" i="15"/>
  <c r="T14"/>
  <c r="T41"/>
  <c r="DI82" i="22"/>
  <c r="BA83" i="20"/>
  <c r="BM135" i="21"/>
  <c r="BM137" i="24"/>
  <c r="BM137" i="19"/>
  <c r="AC58" i="15"/>
  <c r="Q188" i="21"/>
  <c r="Q191" i="24"/>
  <c r="Q191" i="19"/>
  <c r="Q191" i="20"/>
  <c r="Q169" i="19"/>
  <c r="Q73" i="25"/>
  <c r="Q61" i="24"/>
  <c r="Q60" i="21"/>
  <c r="Q61" i="19"/>
  <c r="E56" i="15"/>
  <c r="Q61" i="23"/>
  <c r="Q61" i="20"/>
  <c r="Q60" i="18"/>
  <c r="Q60" i="22"/>
  <c r="Q60" i="17"/>
  <c r="E9" i="15"/>
  <c r="E96" i="14"/>
  <c r="CW115" i="23"/>
  <c r="CW115" i="20"/>
  <c r="CW113" i="22"/>
  <c r="CW113" i="18"/>
  <c r="CW113" i="21"/>
  <c r="E85" i="15"/>
  <c r="CW126" i="25"/>
  <c r="CW115" i="24"/>
  <c r="CW113" i="17"/>
  <c r="CW115" i="19"/>
  <c r="E38" i="15"/>
  <c r="BA120" i="23"/>
  <c r="BA120" i="20"/>
  <c r="BA118" i="22"/>
  <c r="BA118" i="18"/>
  <c r="BA118" i="21"/>
  <c r="BA131" i="25"/>
  <c r="BA120" i="24"/>
  <c r="BA118" i="17"/>
  <c r="BA120" i="19"/>
  <c r="BA66" i="20"/>
  <c r="BA65" i="22"/>
  <c r="BA66" i="23"/>
  <c r="BA66" i="19"/>
  <c r="BA78" i="25"/>
  <c r="AO25"/>
  <c r="AO12" i="24"/>
  <c r="AO12" i="21"/>
  <c r="AO12" i="19"/>
  <c r="AO12" i="23"/>
  <c r="AO12" i="20"/>
  <c r="AO12" i="18"/>
  <c r="AO12" i="22"/>
  <c r="AO12" i="17"/>
  <c r="H12" i="14"/>
  <c r="H58" s="1"/>
  <c r="CW120" i="23"/>
  <c r="CW120" i="20"/>
  <c r="CW118" i="22"/>
  <c r="CW118" i="18"/>
  <c r="CW118" i="21"/>
  <c r="CW131" i="25"/>
  <c r="CW120" i="24"/>
  <c r="CW118" i="17"/>
  <c r="CW120" i="19"/>
  <c r="AC120" i="23"/>
  <c r="AC120" i="20"/>
  <c r="AC118" i="22"/>
  <c r="AC118" i="18"/>
  <c r="AC118" i="21"/>
  <c r="AC131" i="25"/>
  <c r="AC120" i="24"/>
  <c r="AC118" i="17"/>
  <c r="AC120" i="19"/>
  <c r="BM174" i="23"/>
  <c r="BM174" i="20"/>
  <c r="BM174" i="19"/>
  <c r="BM174" i="24"/>
  <c r="BM171" i="21"/>
  <c r="BM185" i="25"/>
  <c r="BM171" i="22"/>
  <c r="BM171" i="17"/>
  <c r="BM171" i="18"/>
  <c r="AO185" i="25"/>
  <c r="AO171" i="22"/>
  <c r="AO171" i="17"/>
  <c r="AO171" i="18"/>
  <c r="AO174" i="23"/>
  <c r="AO174" i="20"/>
  <c r="AO174" i="19"/>
  <c r="AO174" i="24"/>
  <c r="AO171" i="21"/>
  <c r="DI66" i="23"/>
  <c r="DI66" i="20"/>
  <c r="DI65" i="18"/>
  <c r="DI66" i="24"/>
  <c r="DI65" i="22"/>
  <c r="DI66" i="19"/>
  <c r="DI65" i="17"/>
  <c r="DI65" i="21"/>
  <c r="CK25" i="25"/>
  <c r="CK12" i="19"/>
  <c r="CK12" i="24"/>
  <c r="AO66" i="20"/>
  <c r="AO66" i="19"/>
  <c r="AO66" i="23"/>
  <c r="AO65" i="21"/>
  <c r="CW66" i="20"/>
  <c r="H17" i="14"/>
  <c r="H63" s="1"/>
  <c r="Q65" i="17" s="1"/>
  <c r="N17" i="14"/>
  <c r="DI186" i="24"/>
  <c r="DI186" i="19"/>
  <c r="DI183" i="18"/>
  <c r="DI183" i="22"/>
  <c r="DI183" i="17"/>
  <c r="DI183" i="21"/>
  <c r="CK186" i="24"/>
  <c r="CK186" i="19"/>
  <c r="CK197" i="25"/>
  <c r="CK183" i="18"/>
  <c r="CK183" i="22"/>
  <c r="CK183" i="17"/>
  <c r="CK183" i="21"/>
  <c r="CK186" i="23"/>
  <c r="BM186" i="24"/>
  <c r="BM186" i="19"/>
  <c r="BM183" i="18"/>
  <c r="BM183" i="22"/>
  <c r="BM183" i="17"/>
  <c r="BM183" i="21"/>
  <c r="AO186" i="24"/>
  <c r="AO186" i="19"/>
  <c r="AO183" i="18"/>
  <c r="AO183" i="22"/>
  <c r="AO183" i="17"/>
  <c r="AO183" i="21"/>
  <c r="Q186" i="24"/>
  <c r="Q186" i="19"/>
  <c r="Q183" i="18"/>
  <c r="Q183" i="22"/>
  <c r="Q183" i="17"/>
  <c r="Q183" i="21"/>
  <c r="CW132" i="23"/>
  <c r="CW132" i="20"/>
  <c r="CW132" i="24"/>
  <c r="CW130" i="18"/>
  <c r="CW130" i="21"/>
  <c r="CW130" i="22"/>
  <c r="CW132" i="19"/>
  <c r="CW130" i="17"/>
  <c r="BA132" i="23"/>
  <c r="BA132" i="20"/>
  <c r="BA132" i="24"/>
  <c r="BA130" i="22"/>
  <c r="BA130" i="17"/>
  <c r="BA130" i="18"/>
  <c r="BA132" i="19"/>
  <c r="BA130" i="21"/>
  <c r="AC132" i="24"/>
  <c r="AC130" i="22"/>
  <c r="AC130" i="17"/>
  <c r="AC130" i="18"/>
  <c r="AC132" i="19"/>
  <c r="AC130" i="21"/>
  <c r="E132" i="24"/>
  <c r="E130" i="22"/>
  <c r="E130" i="17"/>
  <c r="E130" i="18"/>
  <c r="E132" i="19"/>
  <c r="E130" i="21"/>
  <c r="CW186" i="24"/>
  <c r="CW183" i="18"/>
  <c r="CW183" i="22"/>
  <c r="CW186" i="19"/>
  <c r="CW183" i="17"/>
  <c r="CW183" i="21"/>
  <c r="BY186" i="24"/>
  <c r="BY183" i="18"/>
  <c r="BY183" i="22"/>
  <c r="BY186" i="19"/>
  <c r="BY183" i="17"/>
  <c r="BY183" i="21"/>
  <c r="BA186" i="24"/>
  <c r="BA183" i="18"/>
  <c r="BA183" i="22"/>
  <c r="BA186" i="19"/>
  <c r="BA183" i="17"/>
  <c r="BA183" i="21"/>
  <c r="AC186" i="24"/>
  <c r="AC183" i="18"/>
  <c r="AC183" i="22"/>
  <c r="AC186" i="19"/>
  <c r="AC183" i="17"/>
  <c r="AC183" i="21"/>
  <c r="E186" i="24"/>
  <c r="E183" i="18"/>
  <c r="E183" i="22"/>
  <c r="E186" i="19"/>
  <c r="E183" i="17"/>
  <c r="E183" i="21"/>
  <c r="BY132" i="23"/>
  <c r="BY132" i="20"/>
  <c r="BY132" i="24"/>
  <c r="BY130" i="18"/>
  <c r="BY130" i="21"/>
  <c r="BY130" i="22"/>
  <c r="BY132" i="19"/>
  <c r="BY130" i="17"/>
  <c r="AO132" i="24"/>
  <c r="AO130" i="22"/>
  <c r="AO130" i="17"/>
  <c r="AO130" i="18"/>
  <c r="AO132" i="19"/>
  <c r="AO130" i="21"/>
  <c r="Q130" i="22"/>
  <c r="Q132" i="19"/>
  <c r="Q130" i="17"/>
  <c r="Q132" i="24"/>
  <c r="Q130" i="18"/>
  <c r="Q130" i="21"/>
  <c r="Q16" i="14"/>
  <c r="BM32" i="19"/>
  <c r="BM32" i="21"/>
  <c r="Q194" i="23"/>
  <c r="E12" i="14"/>
  <c r="BA126" i="25"/>
  <c r="BA115" i="24"/>
  <c r="BA113" i="17"/>
  <c r="BA115" i="19"/>
  <c r="E22" i="15"/>
  <c r="BA115" i="23"/>
  <c r="BA115" i="20"/>
  <c r="BA113" i="22"/>
  <c r="BA113" i="18"/>
  <c r="BA113" i="21"/>
  <c r="E69" i="15"/>
  <c r="BM115" i="23"/>
  <c r="BM115" i="20"/>
  <c r="BM115" i="19"/>
  <c r="BM115" i="24"/>
  <c r="BM113" i="21"/>
  <c r="E73" i="15"/>
  <c r="BM126" i="25"/>
  <c r="BM113" i="22"/>
  <c r="BM113" i="17"/>
  <c r="BM113" i="18"/>
  <c r="E26" i="15"/>
  <c r="BA20" i="25"/>
  <c r="BA7" i="19"/>
  <c r="E20" i="15"/>
  <c r="BA7" i="24"/>
  <c r="BA7" i="22"/>
  <c r="BM42" i="25"/>
  <c r="AO191" i="20"/>
  <c r="AO188" i="22"/>
  <c r="AO191" i="24"/>
  <c r="AO188" i="21"/>
  <c r="AK87" i="15"/>
  <c r="N23" i="14"/>
  <c r="K126" i="25"/>
  <c r="K115" i="20"/>
  <c r="H11" i="15"/>
  <c r="J58"/>
  <c r="W169" i="20"/>
  <c r="AI7" i="24"/>
  <c r="I78" i="25"/>
  <c r="DI128" i="18"/>
  <c r="DI128" i="17"/>
  <c r="DI128" i="22"/>
  <c r="CO130" i="24"/>
  <c r="CO130" i="20"/>
  <c r="BM128" i="21"/>
  <c r="BM130" i="24"/>
  <c r="BM130" i="19"/>
  <c r="BM130" i="20"/>
  <c r="AS130" i="19"/>
  <c r="Q128" i="18"/>
  <c r="Q128" i="17"/>
  <c r="Q128" i="22"/>
  <c r="CO66" i="20"/>
  <c r="CA65" i="17"/>
  <c r="CA66" i="24"/>
  <c r="CA66" i="19"/>
  <c r="CA66" i="20"/>
  <c r="BC65" i="21"/>
  <c r="AO66" i="24"/>
  <c r="AE65" i="22"/>
  <c r="U66" i="24"/>
  <c r="AS61" i="19"/>
  <c r="BY13" i="17"/>
  <c r="BY13" i="18"/>
  <c r="AC13" i="17"/>
  <c r="AC13" i="18"/>
  <c r="CK12" i="21"/>
  <c r="AS12" i="19"/>
  <c r="U37" i="25"/>
  <c r="U24" i="23"/>
  <c r="U24" i="19"/>
  <c r="BA7" i="23"/>
  <c r="BA7" i="20"/>
  <c r="BA7" i="18"/>
  <c r="BA7" i="21"/>
  <c r="BA7" i="17"/>
  <c r="E67" i="15"/>
  <c r="BY7" i="23"/>
  <c r="BY7" i="20"/>
  <c r="BY7" i="18"/>
  <c r="BY7" i="21"/>
  <c r="BY7" i="17"/>
  <c r="E75" i="15"/>
  <c r="H75"/>
  <c r="CC20" i="25"/>
  <c r="CC7" i="24"/>
  <c r="G28" i="15"/>
  <c r="BM22" i="24"/>
  <c r="BM22" i="19"/>
  <c r="DK35" i="25"/>
  <c r="DM35"/>
  <c r="DM22" i="24"/>
  <c r="CO22" i="23"/>
  <c r="CO22" i="20"/>
  <c r="CO22" i="19"/>
  <c r="AS88" i="25"/>
  <c r="AS76" i="24"/>
  <c r="AS12"/>
  <c r="BQ25" i="25"/>
  <c r="BQ12" i="24"/>
  <c r="CK12" i="23"/>
  <c r="CK12" i="20"/>
  <c r="CK12" i="18"/>
  <c r="CK12" i="22"/>
  <c r="CK12" i="17"/>
  <c r="AC26" i="25"/>
  <c r="AC13" i="24"/>
  <c r="AC13" i="19"/>
  <c r="AC13" i="22"/>
  <c r="BY26" i="25"/>
  <c r="BY13" i="24"/>
  <c r="BY13" i="19"/>
  <c r="BY13" i="22"/>
  <c r="CM13" i="17"/>
  <c r="AV86" i="14"/>
  <c r="U32" i="15" s="1"/>
  <c r="AQ29" i="23"/>
  <c r="AQ42" i="25"/>
  <c r="AQ29" i="19"/>
  <c r="U16" i="15"/>
  <c r="BM29" i="20"/>
  <c r="BM29" i="22"/>
  <c r="AC71" i="15"/>
  <c r="AS61" i="23"/>
  <c r="AS73" i="25"/>
  <c r="AS61" i="24"/>
  <c r="G17" i="15"/>
  <c r="H80"/>
  <c r="I80" s="1"/>
  <c r="CO73" i="25"/>
  <c r="CO61" i="24"/>
  <c r="G33" i="15"/>
  <c r="U78" i="25"/>
  <c r="U66" i="19"/>
  <c r="AE66" i="23"/>
  <c r="AE66" i="20"/>
  <c r="AE66" i="19"/>
  <c r="AE66" i="24"/>
  <c r="AE65" i="17"/>
  <c r="AO78" i="25"/>
  <c r="AO65" i="22"/>
  <c r="AO65" i="17"/>
  <c r="AO65" i="18"/>
  <c r="BC66" i="23"/>
  <c r="BC66" i="20"/>
  <c r="BC66" i="19"/>
  <c r="BC66" i="24"/>
  <c r="BC65" i="17"/>
  <c r="BQ66" i="23"/>
  <c r="BQ66" i="20"/>
  <c r="BQ66" i="24"/>
  <c r="AY93" i="14"/>
  <c r="CY194" i="24" s="1"/>
  <c r="U15" i="15"/>
  <c r="AD62"/>
  <c r="AE62" s="1"/>
  <c r="AL73"/>
  <c r="AM73" s="1"/>
  <c r="BO138" i="21"/>
  <c r="CM137" i="24"/>
  <c r="CM135" i="22"/>
  <c r="CM137" i="19"/>
  <c r="CM135" i="17"/>
  <c r="U34" i="15"/>
  <c r="AD81"/>
  <c r="AE81" s="1"/>
  <c r="CM135" i="18"/>
  <c r="CM135" i="21"/>
  <c r="BC191" i="22"/>
  <c r="DK140" i="24"/>
  <c r="S138" i="22"/>
  <c r="Z10" i="15"/>
  <c r="S140" i="24"/>
  <c r="S140" i="19"/>
  <c r="AQ137" i="24"/>
  <c r="AQ135" i="22"/>
  <c r="AQ137" i="19"/>
  <c r="AQ135" i="17"/>
  <c r="U18" i="15"/>
  <c r="AD65"/>
  <c r="AQ135" i="18"/>
  <c r="AQ135" i="21"/>
  <c r="BP15" i="14"/>
  <c r="CQ51"/>
  <c r="CA77" i="23"/>
  <c r="CA89" i="25"/>
  <c r="BX12" i="14"/>
  <c r="BW12" s="1"/>
  <c r="BW58" s="1"/>
  <c r="DK24" i="23"/>
  <c r="CN48" i="14"/>
  <c r="CN94" s="1"/>
  <c r="CY16"/>
  <c r="CX16" s="1"/>
  <c r="CX62" s="1"/>
  <c r="DB12"/>
  <c r="DA12" s="1"/>
  <c r="CN6" i="9"/>
  <c r="CM6" s="1"/>
  <c r="CE6" s="1"/>
  <c r="CD6" s="1"/>
  <c r="CS12" i="14" s="1"/>
  <c r="DM37"/>
  <c r="DM83" s="1"/>
  <c r="X29" i="15" s="1"/>
  <c r="AK12" i="14"/>
  <c r="AK58" s="1"/>
  <c r="AI12"/>
  <c r="AI58" s="1"/>
  <c r="BH28"/>
  <c r="BG28" s="1"/>
  <c r="BG74" s="1"/>
  <c r="AG20"/>
  <c r="AF20" s="1"/>
  <c r="AF66" s="1"/>
  <c r="AG12"/>
  <c r="AF12" s="1"/>
  <c r="AF58" s="1"/>
  <c r="BP19"/>
  <c r="BP25"/>
  <c r="J36"/>
  <c r="J82" s="1"/>
  <c r="J24"/>
  <c r="J70" s="1"/>
  <c r="AO131" i="20"/>
  <c r="S48" i="9"/>
  <c r="Q76" i="18"/>
  <c r="Q77" i="19"/>
  <c r="AO13" i="20"/>
  <c r="AO13" i="18"/>
  <c r="AO13" i="22"/>
  <c r="AO13" i="19"/>
  <c r="AO13" i="17"/>
  <c r="AO13" i="21"/>
  <c r="AO13" i="23"/>
  <c r="AO13" i="24"/>
  <c r="AO26" i="25"/>
  <c r="S48" i="5"/>
  <c r="I16" i="14"/>
  <c r="I62" s="1"/>
  <c r="K12"/>
  <c r="K58" s="1"/>
  <c r="Q123" i="19"/>
  <c r="Q121" i="18"/>
  <c r="CW15" i="21"/>
  <c r="K48" i="14"/>
  <c r="K94" s="1"/>
  <c r="N48"/>
  <c r="N12"/>
  <c r="CW122" i="20"/>
  <c r="CW120" i="18"/>
  <c r="CW120" i="22"/>
  <c r="CW122" i="19"/>
  <c r="CW120" i="17"/>
  <c r="CW133" i="25"/>
  <c r="CW122" i="24"/>
  <c r="CW120" i="21"/>
  <c r="CW122" i="23"/>
  <c r="BY122" i="24"/>
  <c r="BA122" i="20"/>
  <c r="BA120" i="18"/>
  <c r="BA120" i="22"/>
  <c r="BA122" i="19"/>
  <c r="BA120" i="17"/>
  <c r="BA133" i="25"/>
  <c r="BA122" i="24"/>
  <c r="BA120" i="21"/>
  <c r="BA122" i="23"/>
  <c r="E122" i="20"/>
  <c r="E120" i="18"/>
  <c r="E120" i="22"/>
  <c r="E122" i="19"/>
  <c r="E120" i="17"/>
  <c r="E133" i="25"/>
  <c r="E122" i="24"/>
  <c r="E120" i="21"/>
  <c r="E122" i="23"/>
  <c r="DI122" i="19"/>
  <c r="CK122" i="24"/>
  <c r="CK120" i="18"/>
  <c r="CK120" i="22"/>
  <c r="CK120" i="17"/>
  <c r="CK133" i="25"/>
  <c r="CK122" i="20"/>
  <c r="CK122" i="19"/>
  <c r="CK120" i="21"/>
  <c r="CK122" i="23"/>
  <c r="BM122" i="20"/>
  <c r="AO120" i="22"/>
  <c r="AO120" i="17"/>
  <c r="AO122" i="19"/>
  <c r="AO120" i="21"/>
  <c r="S48" i="6"/>
  <c r="J12" i="14"/>
  <c r="J58" s="1"/>
  <c r="DI182" i="22"/>
  <c r="BM185" i="19"/>
  <c r="Q182" i="22"/>
  <c r="CK77" i="23"/>
  <c r="CK77" i="24"/>
  <c r="CK76" i="18"/>
  <c r="CK89" i="25"/>
  <c r="CK77" i="20"/>
  <c r="CK76" i="22"/>
  <c r="CK77" i="19"/>
  <c r="CK76" i="17"/>
  <c r="CK76" i="21"/>
  <c r="AO77" i="23"/>
  <c r="AO77" i="24"/>
  <c r="AO76" i="18"/>
  <c r="AO89" i="25"/>
  <c r="AO77" i="20"/>
  <c r="AO76" i="22"/>
  <c r="AO77" i="19"/>
  <c r="AO76" i="17"/>
  <c r="AO76" i="21"/>
  <c r="DI23" i="23"/>
  <c r="DI23" i="20"/>
  <c r="DI23" i="24"/>
  <c r="DI23" i="22"/>
  <c r="DI23" i="17"/>
  <c r="DI23" i="21"/>
  <c r="DI36" i="25"/>
  <c r="DI23" i="18"/>
  <c r="DI23" i="19"/>
  <c r="CK185" i="23"/>
  <c r="CW131"/>
  <c r="CW129" i="18"/>
  <c r="CW142" i="25"/>
  <c r="CW131" i="20"/>
  <c r="CW131" i="24"/>
  <c r="CW129" i="22"/>
  <c r="CW131" i="19"/>
  <c r="CW129" i="17"/>
  <c r="DI77" i="23"/>
  <c r="DI89" i="25"/>
  <c r="DI77" i="20"/>
  <c r="DI76" i="18"/>
  <c r="DI77" i="19"/>
  <c r="DI77" i="24"/>
  <c r="DI76" i="22"/>
  <c r="DI76" i="17"/>
  <c r="DI76" i="21"/>
  <c r="BM89" i="25"/>
  <c r="BM77" i="24"/>
  <c r="CK23" i="20"/>
  <c r="AQ50" i="14"/>
  <c r="AQ96" s="1"/>
  <c r="AQ34"/>
  <c r="AQ80" s="1"/>
  <c r="BC131" i="23"/>
  <c r="DA131" i="20"/>
  <c r="BR38" i="14"/>
  <c r="BR84" s="1"/>
  <c r="BR18"/>
  <c r="BR64" s="1"/>
  <c r="BI48" i="9"/>
  <c r="BR51" i="14"/>
  <c r="BR97" s="1"/>
  <c r="BR43"/>
  <c r="BR89" s="1"/>
  <c r="BR35"/>
  <c r="BR81" s="1"/>
  <c r="BR27"/>
  <c r="BR73" s="1"/>
  <c r="BR19"/>
  <c r="BR65" s="1"/>
  <c r="CO77" i="23"/>
  <c r="CO77" i="20"/>
  <c r="CO77" i="19"/>
  <c r="BQ77" i="23"/>
  <c r="BQ77" i="20"/>
  <c r="BQ77" i="19"/>
  <c r="BR25" i="14"/>
  <c r="BR71" s="1"/>
  <c r="CO23" i="23"/>
  <c r="CO23" i="19"/>
  <c r="CO23" i="20"/>
  <c r="AO45" i="25"/>
  <c r="AO32" i="24"/>
  <c r="AO32" i="21"/>
  <c r="AO32" i="23"/>
  <c r="AO32" i="20"/>
  <c r="AO32" i="18"/>
  <c r="AO32" i="22"/>
  <c r="AO32" i="17"/>
  <c r="AK63" i="15"/>
  <c r="CK194" i="20"/>
  <c r="CW138" i="22"/>
  <c r="CW140" i="19"/>
  <c r="CW140" i="20"/>
  <c r="BA140" i="24"/>
  <c r="BA138" i="21"/>
  <c r="AK69" i="15"/>
  <c r="E138" i="18"/>
  <c r="E140" i="23"/>
  <c r="BY85" i="18"/>
  <c r="AC86" i="24"/>
  <c r="CK32"/>
  <c r="CK32" i="17"/>
  <c r="AK74" i="15"/>
  <c r="Y27"/>
  <c r="BY138" i="22"/>
  <c r="BY138" i="21"/>
  <c r="BY140" i="24"/>
  <c r="BY140" i="19"/>
  <c r="BY140" i="23"/>
  <c r="BY140" i="20"/>
  <c r="X75" i="14"/>
  <c r="AY69"/>
  <c r="AE194" i="24" s="1"/>
  <c r="DN23" i="14"/>
  <c r="DN69" s="1"/>
  <c r="AC15" i="15" s="1"/>
  <c r="BO85" i="17"/>
  <c r="BO85" i="18"/>
  <c r="BO98" i="25"/>
  <c r="Z7" i="15"/>
  <c r="AL54"/>
  <c r="G194" i="23"/>
  <c r="G194" i="20"/>
  <c r="G205" i="25"/>
  <c r="CM85" i="17"/>
  <c r="CM98" i="25"/>
  <c r="CM86" i="24"/>
  <c r="CM85" i="22"/>
  <c r="Z33" i="15"/>
  <c r="BZ76" i="14"/>
  <c r="CC86" i="23"/>
  <c r="AA43" i="15"/>
  <c r="AN90"/>
  <c r="AO90" s="1"/>
  <c r="DM194" i="23"/>
  <c r="DM194" i="20"/>
  <c r="DM205" i="25"/>
  <c r="BZ89" i="14"/>
  <c r="CO194" i="24" s="1"/>
  <c r="DN43" i="14"/>
  <c r="DN89" s="1"/>
  <c r="AR82" i="15" s="1"/>
  <c r="BZ81" i="14"/>
  <c r="BQ194" i="24" s="1"/>
  <c r="AA19" i="15"/>
  <c r="AN66"/>
  <c r="AO66" s="1"/>
  <c r="AS205" i="25"/>
  <c r="AS194" i="23"/>
  <c r="AS194" i="20"/>
  <c r="AN58" i="15"/>
  <c r="U205" i="25"/>
  <c r="AA11" i="15"/>
  <c r="U194" i="23"/>
  <c r="U194" i="20"/>
  <c r="DA72" i="14"/>
  <c r="DA64"/>
  <c r="DA95"/>
  <c r="DA91"/>
  <c r="DA83"/>
  <c r="DA97"/>
  <c r="DA73"/>
  <c r="DA96"/>
  <c r="DA80"/>
  <c r="DA68"/>
  <c r="DA60"/>
  <c r="DA87"/>
  <c r="DA79"/>
  <c r="DA71"/>
  <c r="DA59"/>
  <c r="CQ32" i="20"/>
  <c r="BS45" i="25"/>
  <c r="AP71" i="15"/>
  <c r="BS32" i="20"/>
  <c r="BS32" i="24"/>
  <c r="AB24" i="15"/>
  <c r="AI45" i="25"/>
  <c r="AI32" i="20"/>
  <c r="AI32" i="24"/>
  <c r="AB12" i="15"/>
  <c r="AP59"/>
  <c r="BN48" i="13"/>
  <c r="AV58" i="14"/>
  <c r="AV73"/>
  <c r="AQ188" i="22" s="1"/>
  <c r="AV84" i="14"/>
  <c r="DM38"/>
  <c r="DM84" s="1"/>
  <c r="AJ77" i="15" s="1"/>
  <c r="AE137" i="24"/>
  <c r="AE135" i="18"/>
  <c r="AE135" i="17"/>
  <c r="AE135" i="21"/>
  <c r="U14" i="15"/>
  <c r="AE137" i="20"/>
  <c r="AE135" i="22"/>
  <c r="AE137" i="19"/>
  <c r="AD61" i="15"/>
  <c r="AE61" s="1"/>
  <c r="AE137" i="23"/>
  <c r="AE148" i="25"/>
  <c r="CA83" i="24"/>
  <c r="CA82" i="18"/>
  <c r="CA82" i="17"/>
  <c r="CA82" i="21"/>
  <c r="CA83" i="20"/>
  <c r="CA82" i="22"/>
  <c r="CA83" i="19"/>
  <c r="U29" i="15"/>
  <c r="AD76"/>
  <c r="AE76" s="1"/>
  <c r="CA95" i="25"/>
  <c r="AE83" i="24"/>
  <c r="AE82" i="17"/>
  <c r="U13" i="15"/>
  <c r="AE82" i="22"/>
  <c r="AD60" i="15"/>
  <c r="S83" i="24"/>
  <c r="U9" i="15"/>
  <c r="S82" i="18"/>
  <c r="S82" i="17"/>
  <c r="AD56" i="15"/>
  <c r="G82" i="18"/>
  <c r="G82" i="21"/>
  <c r="AD52" i="15"/>
  <c r="G82" i="22"/>
  <c r="AV92" i="14"/>
  <c r="DM46"/>
  <c r="DM92" s="1"/>
  <c r="AV76"/>
  <c r="DM30"/>
  <c r="DM76" s="1"/>
  <c r="G137" i="24"/>
  <c r="G135" i="18"/>
  <c r="G135" i="17"/>
  <c r="G135" i="21"/>
  <c r="U6" i="15"/>
  <c r="AD53"/>
  <c r="AE53" s="1"/>
  <c r="G137" i="20"/>
  <c r="G135" i="22"/>
  <c r="G137" i="19"/>
  <c r="G137" i="23"/>
  <c r="G148" i="25"/>
  <c r="CY82" i="18"/>
  <c r="CY82" i="21"/>
  <c r="CY83" i="23"/>
  <c r="CY82" i="22"/>
  <c r="AD84" i="15"/>
  <c r="AE84" s="1"/>
  <c r="BW93" i="14"/>
  <c r="DA191" i="19" s="1"/>
  <c r="BW85" i="14"/>
  <c r="CC191" i="19" s="1"/>
  <c r="DM39" i="14"/>
  <c r="DM85" s="1"/>
  <c r="I202" i="25"/>
  <c r="AF54" i="15"/>
  <c r="I191" i="23"/>
  <c r="I191" i="20"/>
  <c r="U191" i="23"/>
  <c r="U191" i="20"/>
  <c r="V11" i="15"/>
  <c r="U191" i="19"/>
  <c r="BW97" i="14"/>
  <c r="DM191" i="19" s="1"/>
  <c r="DM51" i="14"/>
  <c r="DM97" s="1"/>
  <c r="V35" i="15"/>
  <c r="CO191" i="23"/>
  <c r="CO191" i="20"/>
  <c r="AF82" i="15"/>
  <c r="AG82" s="1"/>
  <c r="CO202" i="25"/>
  <c r="BW81" i="14"/>
  <c r="BQ191" i="19" s="1"/>
  <c r="DA29"/>
  <c r="V36" i="15"/>
  <c r="V20"/>
  <c r="BE29" i="23"/>
  <c r="BW62" i="14"/>
  <c r="W23" i="15"/>
  <c r="AH70"/>
  <c r="BG202" i="25"/>
  <c r="BG191" i="24"/>
  <c r="BG191" i="20"/>
  <c r="W15" i="15"/>
  <c r="AH62"/>
  <c r="AI202" i="25"/>
  <c r="AI191" i="24"/>
  <c r="AI191" i="20"/>
  <c r="K191" i="24"/>
  <c r="K202" i="25"/>
  <c r="W7" i="15"/>
  <c r="AH54"/>
  <c r="K191" i="20"/>
  <c r="CX96" i="14"/>
  <c r="DM50"/>
  <c r="DM96" s="1"/>
  <c r="CX67"/>
  <c r="CX63"/>
  <c r="CX89"/>
  <c r="DM43"/>
  <c r="DM89" s="1"/>
  <c r="CX65"/>
  <c r="DM19"/>
  <c r="DM65" s="1"/>
  <c r="CX72"/>
  <c r="CX68"/>
  <c r="CX64"/>
  <c r="CX60"/>
  <c r="DM14"/>
  <c r="DM60" s="1"/>
  <c r="CX94"/>
  <c r="CX70"/>
  <c r="CD48" i="12"/>
  <c r="AV34" i="16"/>
  <c r="AV28"/>
  <c r="AV26"/>
  <c r="Q50" i="14"/>
  <c r="Q96" s="1"/>
  <c r="Q41"/>
  <c r="Q87" s="1"/>
  <c r="Q34"/>
  <c r="Q80" s="1"/>
  <c r="CW78" i="24"/>
  <c r="CW77" i="18"/>
  <c r="CW78" i="19"/>
  <c r="CW77" i="17"/>
  <c r="CW77" i="21"/>
  <c r="CW90" i="25"/>
  <c r="CW78" i="20"/>
  <c r="CW77" i="22"/>
  <c r="CW78" i="23"/>
  <c r="Q29" i="14"/>
  <c r="Q75" s="1"/>
  <c r="Q25"/>
  <c r="Q71" s="1"/>
  <c r="Q21"/>
  <c r="Q67" s="1"/>
  <c r="Q17"/>
  <c r="Q63" s="1"/>
  <c r="Q13"/>
  <c r="Q59" s="1"/>
  <c r="S48" i="10"/>
  <c r="AR30" i="14"/>
  <c r="AR76" s="1"/>
  <c r="DK78" i="24"/>
  <c r="DK77" i="21"/>
  <c r="AR33" i="14"/>
  <c r="AR79" s="1"/>
  <c r="AR25"/>
  <c r="AR71" s="1"/>
  <c r="AR17"/>
  <c r="AR63" s="1"/>
  <c r="AR38"/>
  <c r="AR84" s="1"/>
  <c r="CM78" i="20"/>
  <c r="CM77" i="22"/>
  <c r="CM90" i="25"/>
  <c r="CM78" i="24"/>
  <c r="CM77" i="18"/>
  <c r="CM78" i="19"/>
  <c r="CM77" i="17"/>
  <c r="CM77" i="21"/>
  <c r="CM78" i="23"/>
  <c r="AR29" i="14"/>
  <c r="AR75" s="1"/>
  <c r="AR21"/>
  <c r="AR67" s="1"/>
  <c r="AR13"/>
  <c r="AN48" i="10"/>
  <c r="BS49" i="14"/>
  <c r="BS95" s="1"/>
  <c r="BS41"/>
  <c r="BS87" s="1"/>
  <c r="BS33"/>
  <c r="BI48" i="10"/>
  <c r="BS45" i="14"/>
  <c r="BS91" s="1"/>
  <c r="BS83"/>
  <c r="U24" i="24"/>
  <c r="CC24" i="23"/>
  <c r="DC197" i="25"/>
  <c r="CT22" i="14"/>
  <c r="CT68" s="1"/>
  <c r="AI132" i="24" s="1"/>
  <c r="CT88" i="14"/>
  <c r="CT96"/>
  <c r="DO132" i="20" s="1"/>
  <c r="CT15" i="14"/>
  <c r="CT61" s="1"/>
  <c r="CT39"/>
  <c r="CT85" s="1"/>
  <c r="CE197" i="25" s="1"/>
  <c r="K78" i="24"/>
  <c r="CT21" i="14"/>
  <c r="CT67" s="1"/>
  <c r="CT27"/>
  <c r="CT73" s="1"/>
  <c r="AU197" i="25" s="1"/>
  <c r="CT35" i="14"/>
  <c r="CT81" s="1"/>
  <c r="BS186" i="24" s="1"/>
  <c r="CT43" i="14"/>
  <c r="CT89" s="1"/>
  <c r="DC132" i="20"/>
  <c r="CT51" i="14"/>
  <c r="CT97" s="1"/>
  <c r="CT87"/>
  <c r="CQ78" i="20" s="1"/>
  <c r="CT48" i="14"/>
  <c r="CT94" s="1"/>
  <c r="CT44"/>
  <c r="CT90" s="1"/>
  <c r="CT40"/>
  <c r="CT86" s="1"/>
  <c r="CT36"/>
  <c r="CT82" s="1"/>
  <c r="CE37" i="25" s="1"/>
  <c r="CT32" i="14"/>
  <c r="CT78" s="1"/>
  <c r="CT30"/>
  <c r="CT76" s="1"/>
  <c r="CT28"/>
  <c r="CT74" s="1"/>
  <c r="CT18"/>
  <c r="CT64" s="1"/>
  <c r="CT16"/>
  <c r="CT62" s="1"/>
  <c r="O45"/>
  <c r="O91" s="1"/>
  <c r="AC181" i="22"/>
  <c r="AC181" i="17"/>
  <c r="AC195" i="25"/>
  <c r="AC184" i="24"/>
  <c r="AC181" i="18"/>
  <c r="AC184" i="19"/>
  <c r="AC181" i="21"/>
  <c r="AC184" i="23"/>
  <c r="AC184" i="20"/>
  <c r="S48" i="8"/>
  <c r="O47" i="14"/>
  <c r="O93" s="1"/>
  <c r="CW181" i="18" s="1"/>
  <c r="O15" i="14"/>
  <c r="O61" s="1"/>
  <c r="E184" i="24" s="1"/>
  <c r="O13" i="14"/>
  <c r="AP49"/>
  <c r="AP95" s="1"/>
  <c r="AP41"/>
  <c r="BI48" i="8"/>
  <c r="BQ16" i="14"/>
  <c r="BQ62" s="1"/>
  <c r="U35" i="25" s="1"/>
  <c r="BY68" i="22"/>
  <c r="S48" i="7"/>
  <c r="N20" i="14"/>
  <c r="AL41"/>
  <c r="AL87" s="1"/>
  <c r="AO41"/>
  <c r="DK15" i="24"/>
  <c r="CA123"/>
  <c r="CA121" i="18"/>
  <c r="BC15" i="20"/>
  <c r="AL33" i="14"/>
  <c r="AL79" s="1"/>
  <c r="AL14"/>
  <c r="AL60" s="1"/>
  <c r="AL18"/>
  <c r="AL64" s="1"/>
  <c r="AL47"/>
  <c r="AL93" s="1"/>
  <c r="CY174" i="17" s="1"/>
  <c r="AL39" i="14"/>
  <c r="AL85" s="1"/>
  <c r="CA174" i="18" s="1"/>
  <c r="AL31" i="14"/>
  <c r="AL77" s="1"/>
  <c r="AL23"/>
  <c r="AL69" s="1"/>
  <c r="AE174" i="18" s="1"/>
  <c r="AL19" i="14"/>
  <c r="AL65" s="1"/>
  <c r="S174" i="18" s="1"/>
  <c r="AL50" i="14"/>
  <c r="AL96" s="1"/>
  <c r="AL42"/>
  <c r="AL88" s="1"/>
  <c r="AL34"/>
  <c r="AL80" s="1"/>
  <c r="AL30"/>
  <c r="AL76" s="1"/>
  <c r="AL49"/>
  <c r="AL95" s="1"/>
  <c r="AL83"/>
  <c r="AL17"/>
  <c r="AL63" s="1"/>
  <c r="AL13"/>
  <c r="AL59" s="1"/>
  <c r="AL12"/>
  <c r="BM45"/>
  <c r="BM91" s="1"/>
  <c r="BP45"/>
  <c r="BM48"/>
  <c r="BM94" s="1"/>
  <c r="BP48"/>
  <c r="BI48" i="7"/>
  <c r="CH48"/>
  <c r="AK20" i="14"/>
  <c r="AN48" i="6"/>
  <c r="BP12" i="14"/>
  <c r="CM42"/>
  <c r="CM88" s="1"/>
  <c r="CQ42"/>
  <c r="AI68" i="24"/>
  <c r="DC133" i="25"/>
  <c r="DC122" i="24"/>
  <c r="DC122" i="20"/>
  <c r="CE122"/>
  <c r="CE133" i="25"/>
  <c r="CE122" i="24"/>
  <c r="BS133" i="25"/>
  <c r="BS122" i="24"/>
  <c r="BS122" i="20"/>
  <c r="CQ12" i="14"/>
  <c r="CD48" i="6"/>
  <c r="E67" i="19"/>
  <c r="E66" i="21"/>
  <c r="E66" i="18"/>
  <c r="CK67" i="23"/>
  <c r="CK66" i="21"/>
  <c r="N15" i="14"/>
  <c r="I19"/>
  <c r="I65" s="1"/>
  <c r="I46"/>
  <c r="I92" s="1"/>
  <c r="I38"/>
  <c r="I84" s="1"/>
  <c r="I30"/>
  <c r="I76" s="1"/>
  <c r="I22"/>
  <c r="I68" s="1"/>
  <c r="I14"/>
  <c r="I60" s="1"/>
  <c r="N14"/>
  <c r="I49"/>
  <c r="I95" s="1"/>
  <c r="I33"/>
  <c r="I79" s="1"/>
  <c r="I67"/>
  <c r="N41"/>
  <c r="N33"/>
  <c r="N25"/>
  <c r="L53"/>
  <c r="N24"/>
  <c r="N16"/>
  <c r="AJ29"/>
  <c r="AJ75" s="1"/>
  <c r="AO29"/>
  <c r="AJ45"/>
  <c r="AJ91" s="1"/>
  <c r="AO45"/>
  <c r="BO67" i="19"/>
  <c r="S13" i="24"/>
  <c r="Z34" i="16"/>
  <c r="Z32"/>
  <c r="AO21" i="14"/>
  <c r="AO13"/>
  <c r="AO20"/>
  <c r="DM67" i="23"/>
  <c r="DM67" i="20"/>
  <c r="DM79" i="25"/>
  <c r="BK21" i="14"/>
  <c r="BK67" s="1"/>
  <c r="BP21"/>
  <c r="BK13"/>
  <c r="BK59" s="1"/>
  <c r="BP13"/>
  <c r="AG13" i="20"/>
  <c r="AG13" i="19"/>
  <c r="BK33" i="14"/>
  <c r="BK79" s="1"/>
  <c r="BP33"/>
  <c r="BK24"/>
  <c r="BK70" s="1"/>
  <c r="BP24"/>
  <c r="BK16"/>
  <c r="BK62" s="1"/>
  <c r="BP16"/>
  <c r="DA13" i="24"/>
  <c r="BP17" i="14"/>
  <c r="AK5" i="16"/>
  <c r="BP41" i="14"/>
  <c r="AU132" i="25"/>
  <c r="AU121" i="20"/>
  <c r="AU121" i="24"/>
  <c r="W132" i="25"/>
  <c r="W121" i="20"/>
  <c r="W121" i="24"/>
  <c r="DC79" i="25"/>
  <c r="DC67" i="20"/>
  <c r="DC67" i="24"/>
  <c r="CE79" i="25"/>
  <c r="CE67" i="24"/>
  <c r="CL25" i="14"/>
  <c r="CL71" s="1"/>
  <c r="CQ25"/>
  <c r="CL17"/>
  <c r="CL63" s="1"/>
  <c r="CQ17"/>
  <c r="BS186" i="25"/>
  <c r="BS175" i="24"/>
  <c r="BS175" i="20"/>
  <c r="BG132" i="25"/>
  <c r="BG121" i="20"/>
  <c r="BG121" i="24"/>
  <c r="AI132" i="25"/>
  <c r="AI121" i="20"/>
  <c r="AI121" i="24"/>
  <c r="K132" i="25"/>
  <c r="K121" i="20"/>
  <c r="K121" i="24"/>
  <c r="BG67" i="20"/>
  <c r="CQ20" i="14"/>
  <c r="CP20" s="1"/>
  <c r="CO20" s="1"/>
  <c r="CO66" s="1"/>
  <c r="BY66" i="24"/>
  <c r="BY65" i="22"/>
  <c r="BY66" i="19"/>
  <c r="BY65" i="17"/>
  <c r="BY66" i="23"/>
  <c r="BY66" i="20"/>
  <c r="BY65" i="18"/>
  <c r="BY65" i="21"/>
  <c r="BY78" i="25"/>
  <c r="H13" i="14"/>
  <c r="H59" s="1"/>
  <c r="N13"/>
  <c r="S48" i="4"/>
  <c r="O40" i="16"/>
  <c r="O38"/>
  <c r="O35"/>
  <c r="O36"/>
  <c r="O32"/>
  <c r="O30"/>
  <c r="AI49" i="14"/>
  <c r="AI95" s="1"/>
  <c r="AO49"/>
  <c r="AQ66" i="24"/>
  <c r="AQ65" i="21"/>
  <c r="AI17" i="14"/>
  <c r="AO17"/>
  <c r="AI33"/>
  <c r="AI79" s="1"/>
  <c r="AO33"/>
  <c r="AI24"/>
  <c r="AI70" s="1"/>
  <c r="AO24"/>
  <c r="AN48" i="4"/>
  <c r="Z40" i="16"/>
  <c r="Z38"/>
  <c r="Z36"/>
  <c r="Z30"/>
  <c r="Z5"/>
  <c r="AO16" i="14"/>
  <c r="AK37" i="16"/>
  <c r="AK34"/>
  <c r="AK41"/>
  <c r="BJ29" i="14"/>
  <c r="BJ75" s="1"/>
  <c r="BP29"/>
  <c r="AK43" i="16"/>
  <c r="AK39"/>
  <c r="AK33"/>
  <c r="DA66" i="19"/>
  <c r="BJ50" i="14"/>
  <c r="BJ96" s="1"/>
  <c r="BJ42"/>
  <c r="BJ88" s="1"/>
  <c r="BJ34"/>
  <c r="BJ80" s="1"/>
  <c r="BJ26"/>
  <c r="BJ72" s="1"/>
  <c r="BJ18"/>
  <c r="BJ64" s="1"/>
  <c r="BP49"/>
  <c r="BJ83"/>
  <c r="BN53"/>
  <c r="BP20"/>
  <c r="BJ44"/>
  <c r="BJ90" s="1"/>
  <c r="BJ28"/>
  <c r="BJ74" s="1"/>
  <c r="DC174" i="24"/>
  <c r="DC185" i="25"/>
  <c r="DC174" i="20"/>
  <c r="CE174" i="24"/>
  <c r="CE185" i="25"/>
  <c r="CE174" i="20"/>
  <c r="DC131" i="25"/>
  <c r="DC120" i="20"/>
  <c r="DC120" i="24"/>
  <c r="BS25" i="25"/>
  <c r="BS12" i="20"/>
  <c r="BS12" i="24"/>
  <c r="BS174" i="20"/>
  <c r="BS174" i="24"/>
  <c r="BS185" i="25"/>
  <c r="BS131"/>
  <c r="BS120" i="20"/>
  <c r="BS120" i="24"/>
  <c r="CK40" i="14"/>
  <c r="CK86" s="1"/>
  <c r="CQ40"/>
  <c r="AV43" i="16"/>
  <c r="AV41"/>
  <c r="AV39"/>
  <c r="AV37"/>
  <c r="AV33"/>
  <c r="CP48" i="14"/>
  <c r="CO48" s="1"/>
  <c r="CO94" s="1"/>
  <c r="M40" i="15" s="1"/>
  <c r="AV35" i="16"/>
  <c r="AV5"/>
  <c r="S48" i="3"/>
  <c r="BH13" i="14"/>
  <c r="BG13" s="1"/>
  <c r="BG59" s="1"/>
  <c r="BI48" i="3"/>
  <c r="AU61" i="20"/>
  <c r="H17" i="15"/>
  <c r="CI13" i="14"/>
  <c r="CH13" s="1"/>
  <c r="CH59" s="1"/>
  <c r="CD48" i="3"/>
  <c r="AV29" i="16"/>
  <c r="AK29"/>
  <c r="Z28"/>
  <c r="O28"/>
  <c r="AV27"/>
  <c r="AK27"/>
  <c r="Z26"/>
  <c r="O26"/>
  <c r="AV25"/>
  <c r="CT33" i="14"/>
  <c r="CT79" s="1"/>
  <c r="BS78" i="20" s="1"/>
  <c r="AK25" i="16"/>
  <c r="AV24"/>
  <c r="AK24"/>
  <c r="CT31" i="14"/>
  <c r="CT77" s="1"/>
  <c r="AV23" i="16"/>
  <c r="AK23"/>
  <c r="CS30" i="14"/>
  <c r="CS76" s="1"/>
  <c r="AV22" i="16"/>
  <c r="AK22"/>
  <c r="AV21"/>
  <c r="CS29" i="14"/>
  <c r="CS75" s="1"/>
  <c r="AK21" i="16"/>
  <c r="AV20"/>
  <c r="AK20"/>
  <c r="AV19"/>
  <c r="AK19"/>
  <c r="AV18"/>
  <c r="AK18"/>
  <c r="CT25" i="14"/>
  <c r="CT71" s="1"/>
  <c r="AU78" i="20" s="1"/>
  <c r="AV17" i="16"/>
  <c r="AK17"/>
  <c r="AV16"/>
  <c r="AK16"/>
  <c r="CT23" i="14"/>
  <c r="CT69" s="1"/>
  <c r="AI186" i="24" s="1"/>
  <c r="AV15" i="16"/>
  <c r="AK15"/>
  <c r="AV14"/>
  <c r="AK14"/>
  <c r="AV13"/>
  <c r="AK13"/>
  <c r="AV12"/>
  <c r="AK12"/>
  <c r="CT19" i="14"/>
  <c r="CT65" s="1"/>
  <c r="AV11" i="16"/>
  <c r="AK11"/>
  <c r="AV10"/>
  <c r="CR18" i="14"/>
  <c r="CR64" s="1"/>
  <c r="W131" i="20"/>
  <c r="AK10" i="16"/>
  <c r="AV9"/>
  <c r="CS17" i="14"/>
  <c r="CS63" s="1"/>
  <c r="AK9" i="16"/>
  <c r="AV8"/>
  <c r="Z8"/>
  <c r="AV7"/>
  <c r="P45"/>
  <c r="Z7"/>
  <c r="AK6"/>
  <c r="CE8" i="9"/>
  <c r="CD8" s="1"/>
  <c r="CW14" i="14" s="1"/>
  <c r="CB48" i="9"/>
  <c r="K132" i="24"/>
  <c r="AV6" i="16"/>
  <c r="Z6"/>
  <c r="AU45"/>
  <c r="AR45"/>
  <c r="AP45"/>
  <c r="AN45"/>
  <c r="Y45"/>
  <c r="V45"/>
  <c r="T45"/>
  <c r="R45"/>
  <c r="AT45"/>
  <c r="AS45"/>
  <c r="AQ45"/>
  <c r="AO45"/>
  <c r="AM45"/>
  <c r="X45"/>
  <c r="W45"/>
  <c r="U45"/>
  <c r="S45"/>
  <c r="Q45"/>
  <c r="AL45"/>
  <c r="AV4"/>
  <c r="AK4"/>
  <c r="Z4"/>
  <c r="DO81" i="25"/>
  <c r="BS132" i="24"/>
  <c r="BS143" i="25"/>
  <c r="CQ7" i="20"/>
  <c r="H22" i="15"/>
  <c r="J69"/>
  <c r="K69" s="1"/>
  <c r="BG115" i="24"/>
  <c r="H36" i="15"/>
  <c r="DC7" i="20"/>
  <c r="AI115" i="24"/>
  <c r="H14" i="15"/>
  <c r="H35"/>
  <c r="CQ180" i="25"/>
  <c r="CH58" i="14"/>
  <c r="BG180" i="25"/>
  <c r="BG169" i="20"/>
  <c r="AU7"/>
  <c r="BG69"/>
  <c r="W15"/>
  <c r="K177"/>
  <c r="BG90" i="25"/>
  <c r="BG78" i="24"/>
  <c r="DC90" i="25"/>
  <c r="DC78" i="20"/>
  <c r="W78" i="24"/>
  <c r="W90" i="25"/>
  <c r="AI24" i="24"/>
  <c r="AI24" i="20"/>
  <c r="J56" i="15"/>
  <c r="K56" s="1"/>
  <c r="W61" i="20"/>
  <c r="H9" i="15"/>
  <c r="J80"/>
  <c r="K80" s="1"/>
  <c r="CQ61" i="20"/>
  <c r="CQ73" i="25"/>
  <c r="DO126"/>
  <c r="DO115" i="20"/>
  <c r="J66" i="15"/>
  <c r="K66" s="1"/>
  <c r="AU169" i="20"/>
  <c r="AU169" i="24"/>
  <c r="H10" i="15"/>
  <c r="W126" i="25"/>
  <c r="CE7" i="20"/>
  <c r="J75" i="15"/>
  <c r="K75" s="1"/>
  <c r="CE7" i="24"/>
  <c r="CQ115" i="20"/>
  <c r="H34" i="15"/>
  <c r="J86"/>
  <c r="K86" s="1"/>
  <c r="DC169" i="20"/>
  <c r="DC169" i="24"/>
  <c r="W7" i="20"/>
  <c r="AI12"/>
  <c r="AI25" i="25"/>
  <c r="AI12" i="24"/>
  <c r="U169" i="23"/>
  <c r="U180" i="25"/>
  <c r="U169" i="19"/>
  <c r="G11" i="15"/>
  <c r="H58"/>
  <c r="U169" i="20"/>
  <c r="U169" i="24"/>
  <c r="H63" i="15"/>
  <c r="AS7" i="20"/>
  <c r="AS7" i="19"/>
  <c r="AS7" i="23"/>
  <c r="AS20" i="25"/>
  <c r="AS7" i="24"/>
  <c r="G16" i="15"/>
  <c r="BE132" i="23"/>
  <c r="BE132" i="20"/>
  <c r="BE132" i="19"/>
  <c r="BE143" i="25"/>
  <c r="BE132" i="24"/>
  <c r="AS143" i="25"/>
  <c r="AS132" i="19"/>
  <c r="AS132" i="23"/>
  <c r="AS132" i="20"/>
  <c r="AS132" i="24"/>
  <c r="BE28" i="25"/>
  <c r="BE15" i="24"/>
  <c r="BE15" i="23"/>
  <c r="BE15" i="20"/>
  <c r="BE15" i="19"/>
  <c r="DA32" i="23"/>
  <c r="DA32" i="20"/>
  <c r="DA32" i="19"/>
  <c r="AN83" i="15"/>
  <c r="AO83" s="1"/>
  <c r="DA45" i="25"/>
  <c r="DA32" i="24"/>
  <c r="AA36" i="15"/>
  <c r="CO32" i="20"/>
  <c r="CO32" i="24"/>
  <c r="BE32" i="23"/>
  <c r="BE32" i="19"/>
  <c r="BE45" i="25"/>
  <c r="AA20" i="15"/>
  <c r="AS32" i="23"/>
  <c r="AS32" i="20"/>
  <c r="AS32" i="19"/>
  <c r="AN63" i="15"/>
  <c r="AS45" i="25"/>
  <c r="AS32" i="24"/>
  <c r="AA16" i="15"/>
  <c r="I32" i="23"/>
  <c r="I32" i="19"/>
  <c r="I45" i="25"/>
  <c r="AA4" i="15"/>
  <c r="K133" i="25"/>
  <c r="K122" i="24"/>
  <c r="K122" i="20"/>
  <c r="CR48" i="14"/>
  <c r="CR94" s="1"/>
  <c r="CR44"/>
  <c r="CR90" s="1"/>
  <c r="CR40"/>
  <c r="CR86" s="1"/>
  <c r="CR36"/>
  <c r="CR82" s="1"/>
  <c r="CR32"/>
  <c r="CR78" s="1"/>
  <c r="CR28"/>
  <c r="CR74" s="1"/>
  <c r="CR24"/>
  <c r="CR70" s="1"/>
  <c r="AI35" i="25"/>
  <c r="AI22" i="24"/>
  <c r="AI22" i="20"/>
  <c r="CR16" i="14"/>
  <c r="CR62" s="1"/>
  <c r="CD6" i="8"/>
  <c r="CB48"/>
  <c r="S23" i="18"/>
  <c r="BS13" i="24"/>
  <c r="E22" i="17"/>
  <c r="E22" i="21"/>
  <c r="E22" i="18"/>
  <c r="E22" i="20"/>
  <c r="I22" i="19"/>
  <c r="I22" i="20"/>
  <c r="I66" i="19"/>
  <c r="I66" i="20"/>
  <c r="AD51" i="15"/>
  <c r="G29" i="21"/>
  <c r="G29" i="18"/>
  <c r="G29" i="22"/>
  <c r="G29" i="20"/>
  <c r="BE22" i="24"/>
  <c r="BY22" i="17"/>
  <c r="BY22" i="21"/>
  <c r="BY22" i="18"/>
  <c r="BY22" i="20"/>
  <c r="AU12" i="24"/>
  <c r="AF58" i="15"/>
  <c r="U191" i="24"/>
  <c r="U202" i="25"/>
  <c r="CC130" i="19"/>
  <c r="CC130" i="20"/>
  <c r="S118" i="17"/>
  <c r="S118" i="22"/>
  <c r="S118" i="18"/>
  <c r="S120" i="20"/>
  <c r="BQ76" i="24"/>
  <c r="DN44" i="14"/>
  <c r="DN90" s="1"/>
  <c r="AD63" i="15"/>
  <c r="AQ29" i="21"/>
  <c r="AQ29" i="17"/>
  <c r="AQ29" i="22"/>
  <c r="AQ29" i="20"/>
  <c r="CM29" i="24"/>
  <c r="DK22" i="22"/>
  <c r="DK22" i="20"/>
  <c r="BG25" i="25"/>
  <c r="BG12" i="24"/>
  <c r="BG12" i="20"/>
  <c r="AG143" i="25"/>
  <c r="AG132" i="24"/>
  <c r="AG132" i="23"/>
  <c r="AG132" i="20"/>
  <c r="AG132" i="19"/>
  <c r="AG78" i="23"/>
  <c r="AG78" i="20"/>
  <c r="AG78" i="19"/>
  <c r="AG90" i="25"/>
  <c r="AG78" i="24"/>
  <c r="I88" i="25"/>
  <c r="I76" i="24"/>
  <c r="I76" i="23"/>
  <c r="I76" i="20"/>
  <c r="I76" i="19"/>
  <c r="DM32" i="23"/>
  <c r="DM32" i="20"/>
  <c r="DM32" i="19"/>
  <c r="AN87" i="15"/>
  <c r="AO87" s="1"/>
  <c r="DM45" i="25"/>
  <c r="DM32" i="24"/>
  <c r="AA40" i="15"/>
  <c r="CC32" i="19"/>
  <c r="AN75" i="15"/>
  <c r="AA28"/>
  <c r="BQ32" i="23"/>
  <c r="BQ32" i="20"/>
  <c r="BQ32" i="19"/>
  <c r="AN71" i="15"/>
  <c r="BQ45" i="25"/>
  <c r="BQ32" i="24"/>
  <c r="AA24" i="15"/>
  <c r="AG32" i="20"/>
  <c r="AN59" i="15"/>
  <c r="AG32" i="24"/>
  <c r="U32" i="23"/>
  <c r="U45" i="25"/>
  <c r="CX58" i="14"/>
  <c r="CX59"/>
  <c r="CE6" i="10"/>
  <c r="CD6" s="1"/>
  <c r="CB48"/>
  <c r="CR50" i="14"/>
  <c r="CR96" s="1"/>
  <c r="CR46"/>
  <c r="CR92" s="1"/>
  <c r="CR42"/>
  <c r="CR88" s="1"/>
  <c r="CR38"/>
  <c r="CR84" s="1"/>
  <c r="CR34"/>
  <c r="CR80" s="1"/>
  <c r="CR22"/>
  <c r="CR68" s="1"/>
  <c r="CR14"/>
  <c r="CR60" s="1"/>
  <c r="CD48" i="4"/>
  <c r="AN48" i="8"/>
  <c r="AN48" i="9"/>
  <c r="AN48" i="3"/>
  <c r="O43" i="16"/>
  <c r="O42"/>
  <c r="O41"/>
  <c r="AK40"/>
  <c r="O39"/>
  <c r="AK38"/>
  <c r="O37"/>
  <c r="AK36"/>
  <c r="AI45"/>
  <c r="O23"/>
  <c r="O22"/>
  <c r="O20"/>
  <c r="O19"/>
  <c r="O16"/>
  <c r="O15"/>
  <c r="O12"/>
  <c r="O11"/>
  <c r="O8"/>
  <c r="AH45"/>
  <c r="AF45"/>
  <c r="AD45"/>
  <c r="AB45"/>
  <c r="O7"/>
  <c r="M45"/>
  <c r="L45"/>
  <c r="J45"/>
  <c r="H45"/>
  <c r="F45"/>
  <c r="CM191" i="22"/>
  <c r="CM191" i="21"/>
  <c r="CM194" i="24"/>
  <c r="CM191" i="18"/>
  <c r="CM194" i="19"/>
  <c r="CM191" i="17"/>
  <c r="CA194" i="24"/>
  <c r="CA191" i="22"/>
  <c r="CA194" i="19"/>
  <c r="CA191" i="21"/>
  <c r="CA191" i="18"/>
  <c r="CA191" i="17"/>
  <c r="BY191" i="18"/>
  <c r="BY191" i="17"/>
  <c r="BY194" i="24"/>
  <c r="BY191" i="22"/>
  <c r="BY194" i="19"/>
  <c r="BY191" i="21"/>
  <c r="BM191" i="18"/>
  <c r="BM191" i="22"/>
  <c r="AS194" i="24"/>
  <c r="AS194" i="19"/>
  <c r="AQ191" i="22"/>
  <c r="AQ191" i="21"/>
  <c r="AQ194" i="24"/>
  <c r="AQ191" i="18"/>
  <c r="AQ194" i="19"/>
  <c r="AQ191" i="17"/>
  <c r="AE191" i="21"/>
  <c r="AC191" i="18"/>
  <c r="AC191" i="17"/>
  <c r="AC194" i="24"/>
  <c r="AC191" i="22"/>
  <c r="AC194" i="19"/>
  <c r="AC191" i="21"/>
  <c r="Q191" i="17"/>
  <c r="CA15" i="14"/>
  <c r="BZ15" s="1"/>
  <c r="AW48" i="13"/>
  <c r="DM191" i="24"/>
  <c r="DK188" i="22"/>
  <c r="DK188" i="21"/>
  <c r="DK191" i="24"/>
  <c r="DK188" i="18"/>
  <c r="DK191" i="19"/>
  <c r="DK188" i="17"/>
  <c r="CY188" i="18"/>
  <c r="CY188" i="17"/>
  <c r="CY191" i="24"/>
  <c r="CY188" i="22"/>
  <c r="CY191" i="19"/>
  <c r="CY188" i="21"/>
  <c r="CO191" i="24"/>
  <c r="CO191" i="19"/>
  <c r="CM188" i="22"/>
  <c r="CM188" i="21"/>
  <c r="CM191" i="24"/>
  <c r="CM188" i="18"/>
  <c r="CM191" i="19"/>
  <c r="CM188" i="17"/>
  <c r="CC191" i="24"/>
  <c r="CA188" i="18"/>
  <c r="CA188" i="17"/>
  <c r="CA191" i="24"/>
  <c r="CA188" i="22"/>
  <c r="CA191" i="19"/>
  <c r="CA188" i="21"/>
  <c r="BQ191" i="24"/>
  <c r="BO188" i="22"/>
  <c r="BO188" i="21"/>
  <c r="BO191" i="24"/>
  <c r="BO188" i="18"/>
  <c r="BO191" i="19"/>
  <c r="BO188" i="17"/>
  <c r="BC191" i="24"/>
  <c r="BC188" i="18"/>
  <c r="BC191" i="19"/>
  <c r="BC188" i="17"/>
  <c r="BC188" i="22"/>
  <c r="BC188" i="21"/>
  <c r="AS191" i="24"/>
  <c r="AS191" i="19"/>
  <c r="AE191" i="24"/>
  <c r="AE188" i="18"/>
  <c r="AE191" i="19"/>
  <c r="AE188" i="17"/>
  <c r="AE188" i="22"/>
  <c r="AE188" i="21"/>
  <c r="S188" i="22"/>
  <c r="S188" i="21"/>
  <c r="S191" i="24"/>
  <c r="S188" i="18"/>
  <c r="S191" i="19"/>
  <c r="S188" i="17"/>
  <c r="I191" i="24"/>
  <c r="I191" i="19"/>
  <c r="V7" i="15"/>
  <c r="AW15" i="14"/>
  <c r="AV15" s="1"/>
  <c r="AN48" i="12"/>
  <c r="CW184" i="24"/>
  <c r="AG184"/>
  <c r="AG184" i="19"/>
  <c r="E181" i="18"/>
  <c r="E181" i="17"/>
  <c r="E181" i="21"/>
  <c r="DK177" i="24"/>
  <c r="DK174" i="18"/>
  <c r="DK177" i="19"/>
  <c r="DK174" i="17"/>
  <c r="DK174" i="22"/>
  <c r="DK174" i="21"/>
  <c r="DA177" i="19"/>
  <c r="CW177" i="24"/>
  <c r="CW174" i="22"/>
  <c r="CW177" i="19"/>
  <c r="CW174" i="21"/>
  <c r="CW174" i="18"/>
  <c r="CW174" i="17"/>
  <c r="CC177" i="24"/>
  <c r="CC177" i="19"/>
  <c r="BY177" i="24"/>
  <c r="BY174" i="21"/>
  <c r="BY174" i="18"/>
  <c r="BO177" i="24"/>
  <c r="BO174" i="18"/>
  <c r="BO177" i="19"/>
  <c r="BO174" i="17"/>
  <c r="BO174" i="22"/>
  <c r="BO174" i="21"/>
  <c r="BE177" i="24"/>
  <c r="BE177" i="19"/>
  <c r="BA177" i="24"/>
  <c r="BA174" i="22"/>
  <c r="BA177" i="19"/>
  <c r="BA174" i="21"/>
  <c r="BA174" i="18"/>
  <c r="BA174" i="17"/>
  <c r="AG177" i="24"/>
  <c r="AG177" i="19"/>
  <c r="AC177" i="24"/>
  <c r="AC174" i="22"/>
  <c r="AC177" i="19"/>
  <c r="AC174" i="21"/>
  <c r="AC174" i="18"/>
  <c r="AC174" i="17"/>
  <c r="Q174" i="21"/>
  <c r="G177" i="24"/>
  <c r="G174" i="18"/>
  <c r="G177" i="19"/>
  <c r="G174" i="17"/>
  <c r="G174" i="22"/>
  <c r="G174" i="21"/>
  <c r="DM176" i="24"/>
  <c r="DI173" i="22"/>
  <c r="CK173"/>
  <c r="CK176" i="19"/>
  <c r="CK173" i="21"/>
  <c r="CK173" i="17"/>
  <c r="BQ176" i="24"/>
  <c r="BQ176" i="19"/>
  <c r="AO173" i="21"/>
  <c r="U176" i="19"/>
  <c r="DM175" i="24"/>
  <c r="DM175" i="19"/>
  <c r="DI175" i="24"/>
  <c r="DI172" i="22"/>
  <c r="DI175" i="19"/>
  <c r="DI172" i="21"/>
  <c r="DI172" i="18"/>
  <c r="DI172" i="17"/>
  <c r="CY175" i="24"/>
  <c r="CY172" i="18"/>
  <c r="CY175" i="19"/>
  <c r="CY172" i="17"/>
  <c r="CY172" i="22"/>
  <c r="CY172" i="21"/>
  <c r="CO175" i="24"/>
  <c r="CO175" i="19"/>
  <c r="CK175" i="24"/>
  <c r="CK172" i="22"/>
  <c r="CK175" i="19"/>
  <c r="CK172" i="21"/>
  <c r="CK172" i="18"/>
  <c r="CK172" i="17"/>
  <c r="CA172" i="22"/>
  <c r="BQ175" i="24"/>
  <c r="BQ175" i="19"/>
  <c r="BM175" i="24"/>
  <c r="BM172" i="22"/>
  <c r="BM175" i="19"/>
  <c r="BM172" i="21"/>
  <c r="BM172" i="18"/>
  <c r="BM172" i="17"/>
  <c r="BC175" i="24"/>
  <c r="BC172" i="18"/>
  <c r="BC175" i="19"/>
  <c r="BC172" i="17"/>
  <c r="BC172" i="22"/>
  <c r="BC172" i="21"/>
  <c r="AS175" i="24"/>
  <c r="AS175" i="19"/>
  <c r="CD48" i="5"/>
  <c r="BI48"/>
  <c r="AN48"/>
  <c r="AK42" i="16"/>
  <c r="AK35"/>
  <c r="O34"/>
  <c r="O33"/>
  <c r="AK32"/>
  <c r="AK30"/>
  <c r="O29"/>
  <c r="AK28"/>
  <c r="O27"/>
  <c r="AJ45"/>
  <c r="AK26"/>
  <c r="O25"/>
  <c r="O24"/>
  <c r="O21"/>
  <c r="O18"/>
  <c r="O17"/>
  <c r="O14"/>
  <c r="O13"/>
  <c r="O10"/>
  <c r="O9"/>
  <c r="AK8"/>
  <c r="AG45"/>
  <c r="AE45"/>
  <c r="AC45"/>
  <c r="AK7"/>
  <c r="AA45"/>
  <c r="N45"/>
  <c r="K45"/>
  <c r="I45"/>
  <c r="G45"/>
  <c r="E45"/>
  <c r="DM194" i="24"/>
  <c r="DM194" i="19"/>
  <c r="CY191" i="17"/>
  <c r="CK194" i="19"/>
  <c r="BO191" i="18"/>
  <c r="BC194" i="19"/>
  <c r="AO194"/>
  <c r="AG194" i="24"/>
  <c r="U194"/>
  <c r="U194" i="19"/>
  <c r="AF48" i="13"/>
  <c r="AZ19" i="14"/>
  <c r="AY19" s="1"/>
  <c r="G194" i="24"/>
  <c r="G191" i="22"/>
  <c r="G194" i="19"/>
  <c r="G191" i="21"/>
  <c r="G191" i="18"/>
  <c r="G191" i="17"/>
  <c r="Y15" i="14"/>
  <c r="X15" s="1"/>
  <c r="O48" i="13"/>
  <c r="AQ191" i="24"/>
  <c r="AQ188" i="18"/>
  <c r="BX23" i="14"/>
  <c r="BW23" s="1"/>
  <c r="BI48" i="12"/>
  <c r="V15" i="14"/>
  <c r="U15" s="1"/>
  <c r="S48" i="12"/>
  <c r="CC184" i="24"/>
  <c r="CC184" i="19"/>
  <c r="DM177" i="24"/>
  <c r="DI174" i="17"/>
  <c r="CY174" i="18"/>
  <c r="CK174" i="22"/>
  <c r="CK174" i="21"/>
  <c r="CK177" i="24"/>
  <c r="CK174" i="18"/>
  <c r="CK177" i="19"/>
  <c r="CK174" i="17"/>
  <c r="BQ177" i="24"/>
  <c r="BQ177" i="19"/>
  <c r="BM174" i="22"/>
  <c r="AO174"/>
  <c r="AO174" i="21"/>
  <c r="AO177" i="24"/>
  <c r="AO174" i="18"/>
  <c r="AO177" i="19"/>
  <c r="AO174" i="17"/>
  <c r="DK173" i="18"/>
  <c r="DK173" i="17"/>
  <c r="DK176" i="24"/>
  <c r="DK173" i="22"/>
  <c r="DK176" i="19"/>
  <c r="DK173" i="21"/>
  <c r="CW173" i="22"/>
  <c r="CW173" i="21"/>
  <c r="CW176" i="24"/>
  <c r="CW173" i="18"/>
  <c r="CW176" i="19"/>
  <c r="CW173" i="17"/>
  <c r="CM173" i="18"/>
  <c r="CM173" i="17"/>
  <c r="CM176" i="24"/>
  <c r="CM173" i="22"/>
  <c r="CM176" i="19"/>
  <c r="CM173" i="21"/>
  <c r="CC176" i="24"/>
  <c r="CC176" i="19"/>
  <c r="BO173" i="18"/>
  <c r="BO173" i="17"/>
  <c r="BO176" i="24"/>
  <c r="BO173" i="22"/>
  <c r="BO176" i="19"/>
  <c r="BO173" i="21"/>
  <c r="BE176" i="19"/>
  <c r="AQ173" i="18"/>
  <c r="AQ173" i="17"/>
  <c r="AQ176" i="24"/>
  <c r="AQ173" i="22"/>
  <c r="AQ176" i="19"/>
  <c r="AQ173" i="21"/>
  <c r="AG176" i="24"/>
  <c r="AG176" i="19"/>
  <c r="S173" i="18"/>
  <c r="S173" i="17"/>
  <c r="S176" i="24"/>
  <c r="S173" i="22"/>
  <c r="S176" i="19"/>
  <c r="S173" i="21"/>
  <c r="E173" i="22"/>
  <c r="E173" i="21"/>
  <c r="E176" i="24"/>
  <c r="E173" i="18"/>
  <c r="E176" i="19"/>
  <c r="E173" i="17"/>
  <c r="DK172" i="18"/>
  <c r="DK172" i="17"/>
  <c r="DK175" i="24"/>
  <c r="DK172" i="22"/>
  <c r="DK175" i="19"/>
  <c r="DK172" i="21"/>
  <c r="DA175" i="24"/>
  <c r="DA175" i="19"/>
  <c r="CW172" i="21"/>
  <c r="CW172" i="18"/>
  <c r="CW172" i="17"/>
  <c r="CC175" i="24"/>
  <c r="CC175" i="19"/>
  <c r="BY175" i="24"/>
  <c r="BO172" i="18"/>
  <c r="BO172" i="17"/>
  <c r="BO175" i="24"/>
  <c r="BO172" i="22"/>
  <c r="BO175" i="19"/>
  <c r="BO172" i="21"/>
  <c r="BE175" i="24"/>
  <c r="BE175" i="19"/>
  <c r="CL47" i="14"/>
  <c r="CL93" s="1"/>
  <c r="CQ47"/>
  <c r="CP47" s="1"/>
  <c r="CQ43"/>
  <c r="CK43"/>
  <c r="CK89" s="1"/>
  <c r="CM35"/>
  <c r="CQ35"/>
  <c r="CP35" s="1"/>
  <c r="CQ31"/>
  <c r="CK31"/>
  <c r="CK23"/>
  <c r="CK69" s="1"/>
  <c r="CQ23"/>
  <c r="CP23" s="1"/>
  <c r="CQ15"/>
  <c r="CK15"/>
  <c r="CK61" s="1"/>
  <c r="CL39"/>
  <c r="CL85" s="1"/>
  <c r="CQ39"/>
  <c r="CP39" s="1"/>
  <c r="CQ19"/>
  <c r="CK19"/>
  <c r="CK65" s="1"/>
  <c r="CK26"/>
  <c r="CK72" s="1"/>
  <c r="CQ26"/>
  <c r="CP26" s="1"/>
  <c r="CK18"/>
  <c r="CK64" s="1"/>
  <c r="CQ18"/>
  <c r="DM78" i="25"/>
  <c r="CY66" i="23"/>
  <c r="CY78" i="25"/>
  <c r="CL50" i="14"/>
  <c r="CL96" s="1"/>
  <c r="CQ50"/>
  <c r="CL34"/>
  <c r="CL80" s="1"/>
  <c r="CQ34"/>
  <c r="CP34" s="1"/>
  <c r="CK30"/>
  <c r="CK76" s="1"/>
  <c r="CQ30"/>
  <c r="CK22"/>
  <c r="CK68" s="1"/>
  <c r="CQ22"/>
  <c r="CP22" s="1"/>
  <c r="CK14"/>
  <c r="CK60" s="1"/>
  <c r="CQ14"/>
  <c r="K49"/>
  <c r="K95" s="1"/>
  <c r="N49"/>
  <c r="CQ46"/>
  <c r="CQ38"/>
  <c r="N29"/>
  <c r="AO25"/>
  <c r="N21"/>
  <c r="U79" i="25"/>
  <c r="DI78"/>
  <c r="CQ45" i="14"/>
  <c r="CQ41"/>
  <c r="CK29"/>
  <c r="CK75" s="1"/>
  <c r="CQ29"/>
  <c r="AW20"/>
  <c r="AV20" s="1"/>
  <c r="AW28"/>
  <c r="AV28" s="1"/>
  <c r="AW36"/>
  <c r="AV36" s="1"/>
  <c r="AW44"/>
  <c r="AV44" s="1"/>
  <c r="DA37" i="25"/>
  <c r="DA24" i="23"/>
  <c r="Q36" i="14"/>
  <c r="Q82" s="1"/>
  <c r="BO24" i="23"/>
  <c r="S24"/>
  <c r="CQ49" i="14"/>
  <c r="CP49" s="1"/>
  <c r="CK33"/>
  <c r="CK79" s="1"/>
  <c r="CQ33"/>
  <c r="CK21"/>
  <c r="CK67" s="1"/>
  <c r="CQ21"/>
  <c r="CM37" i="25"/>
  <c r="BE37"/>
  <c r="BE24" i="23"/>
  <c r="Q58" i="14"/>
  <c r="Q62"/>
  <c r="Q86"/>
  <c r="Q20"/>
  <c r="Q66" s="1"/>
  <c r="Q24"/>
  <c r="Q70" s="1"/>
  <c r="Q28"/>
  <c r="Q74" s="1"/>
  <c r="Q32"/>
  <c r="Q78" s="1"/>
  <c r="Q44"/>
  <c r="Q90" s="1"/>
  <c r="Q48"/>
  <c r="Q94" s="1"/>
  <c r="BQ24"/>
  <c r="J28"/>
  <c r="J74" s="1"/>
  <c r="N28"/>
  <c r="AJ48"/>
  <c r="AJ94" s="1"/>
  <c r="AO48"/>
  <c r="I44"/>
  <c r="N44"/>
  <c r="BK36"/>
  <c r="BP36"/>
  <c r="AJ32"/>
  <c r="AO32"/>
  <c r="CK13"/>
  <c r="CQ13"/>
  <c r="AZ12"/>
  <c r="AY12" s="1"/>
  <c r="AZ16"/>
  <c r="AY16" s="1"/>
  <c r="AZ24"/>
  <c r="AY24" s="1"/>
  <c r="AZ32"/>
  <c r="AY32" s="1"/>
  <c r="AZ40"/>
  <c r="AY40" s="1"/>
  <c r="AZ48"/>
  <c r="AY48" s="1"/>
  <c r="BM44"/>
  <c r="BM90" s="1"/>
  <c r="BM40"/>
  <c r="BM86" s="1"/>
  <c r="K40"/>
  <c r="K86" s="1"/>
  <c r="BM36"/>
  <c r="BM82" s="1"/>
  <c r="K36"/>
  <c r="K82" s="1"/>
  <c r="BM32"/>
  <c r="BM78" s="1"/>
  <c r="K32"/>
  <c r="K78" s="1"/>
  <c r="K28"/>
  <c r="K74" s="1"/>
  <c r="K24"/>
  <c r="K70" s="1"/>
  <c r="BM20"/>
  <c r="K20"/>
  <c r="K66" s="1"/>
  <c r="K16"/>
  <c r="BL94"/>
  <c r="BL90"/>
  <c r="BL86"/>
  <c r="BL82"/>
  <c r="BL78"/>
  <c r="J78"/>
  <c r="BL74"/>
  <c r="BL24"/>
  <c r="J16"/>
  <c r="CQ32"/>
  <c r="CQ44"/>
  <c r="CP44" s="1"/>
  <c r="F24"/>
  <c r="E24" s="1"/>
  <c r="BH20"/>
  <c r="BG20" s="1"/>
  <c r="F20"/>
  <c r="E20" s="1"/>
  <c r="BH16"/>
  <c r="BG16" s="1"/>
  <c r="F16"/>
  <c r="E16" s="1"/>
  <c r="CQ24"/>
  <c r="CQ16"/>
  <c r="CN35"/>
  <c r="CM62"/>
  <c r="BJ20"/>
  <c r="H20"/>
  <c r="CS20"/>
  <c r="CS66" s="1"/>
  <c r="CL16"/>
  <c r="BR12"/>
  <c r="AQ12"/>
  <c r="P12"/>
  <c r="BR82"/>
  <c r="AQ36"/>
  <c r="AQ82" s="1"/>
  <c r="BR32"/>
  <c r="BR78" s="1"/>
  <c r="P32"/>
  <c r="P78" s="1"/>
  <c r="BR74"/>
  <c r="AQ28"/>
  <c r="AQ74" s="1"/>
  <c r="BR24"/>
  <c r="BR70" s="1"/>
  <c r="P24"/>
  <c r="P70" s="1"/>
  <c r="BR66"/>
  <c r="AQ20"/>
  <c r="AQ66" s="1"/>
  <c r="P66"/>
  <c r="BR16"/>
  <c r="BR62" s="1"/>
  <c r="B25" i="27" l="1"/>
  <c r="B24"/>
  <c r="B23"/>
  <c r="B22"/>
  <c r="B21"/>
  <c r="B20"/>
  <c r="B19"/>
  <c r="B18"/>
  <c r="B17"/>
  <c r="B16"/>
  <c r="B15"/>
  <c r="W205" i="25"/>
  <c r="AB11" i="15"/>
  <c r="AP58"/>
  <c r="AB7"/>
  <c r="K194" i="24"/>
  <c r="DM26" i="25"/>
  <c r="DM13" i="20"/>
  <c r="DM13" i="24"/>
  <c r="DM13" i="23"/>
  <c r="DM13" i="19"/>
  <c r="AQ58" i="15"/>
  <c r="BQ13" i="19"/>
  <c r="BQ13" i="20"/>
  <c r="BQ13" i="23"/>
  <c r="BQ26" i="25"/>
  <c r="BQ13" i="24"/>
  <c r="AP86" i="15"/>
  <c r="AQ86" s="1"/>
  <c r="AB39"/>
  <c r="CS51" i="14"/>
  <c r="CS97" s="1"/>
  <c r="DO196" i="25" s="1"/>
  <c r="CS19" i="14"/>
  <c r="CS65" s="1"/>
  <c r="W185" i="24" s="1"/>
  <c r="CS22" i="14"/>
  <c r="CS68" s="1"/>
  <c r="Q118" i="21"/>
  <c r="Q131" i="25"/>
  <c r="Q120" i="23"/>
  <c r="CA120" i="20"/>
  <c r="CA131" i="25"/>
  <c r="DI118" i="18"/>
  <c r="DI131" i="25"/>
  <c r="DI118" i="22"/>
  <c r="DI120" i="23"/>
  <c r="AC132"/>
  <c r="AC132" i="20"/>
  <c r="AC143" i="25"/>
  <c r="CK132" i="24"/>
  <c r="CK130" i="17"/>
  <c r="CK130" i="21"/>
  <c r="CK132" i="23"/>
  <c r="CK143" i="25"/>
  <c r="CK130" i="18"/>
  <c r="BM120" i="20"/>
  <c r="BM131" i="25"/>
  <c r="BM120" i="23"/>
  <c r="BM118" i="21"/>
  <c r="E143" i="25"/>
  <c r="E132" i="23"/>
  <c r="E132" i="20"/>
  <c r="AO132" i="23"/>
  <c r="AO143" i="25"/>
  <c r="AO132" i="20"/>
  <c r="CO132" i="24"/>
  <c r="CO132" i="20"/>
  <c r="CO132" i="23"/>
  <c r="CO143" i="25"/>
  <c r="DM132" i="24"/>
  <c r="DM132" i="23"/>
  <c r="DM143" i="25"/>
  <c r="AA10" i="15"/>
  <c r="U140" i="20"/>
  <c r="BC174" i="17"/>
  <c r="AK71" i="15"/>
  <c r="BO171" i="21"/>
  <c r="BQ123" i="23"/>
  <c r="DM134" i="25"/>
  <c r="BM22" i="21"/>
  <c r="BM35" i="25"/>
  <c r="AU90"/>
  <c r="CK23" i="22"/>
  <c r="CK185" i="19"/>
  <c r="CK22" i="18"/>
  <c r="DI32" i="21"/>
  <c r="BC32" i="20"/>
  <c r="CM13" i="19"/>
  <c r="AQ75" i="22"/>
  <c r="AQ88" i="25"/>
  <c r="BO75" i="17"/>
  <c r="DA24" i="20"/>
  <c r="AQ82" i="18"/>
  <c r="AC76" i="15"/>
  <c r="CE66" i="20"/>
  <c r="CW45" i="25"/>
  <c r="CW134"/>
  <c r="DM47" i="14"/>
  <c r="DM93" s="1"/>
  <c r="AJ86" i="15" s="1"/>
  <c r="CK177" i="23"/>
  <c r="CA76" i="21"/>
  <c r="BM184" i="19"/>
  <c r="CM130" i="24"/>
  <c r="DM174" i="19"/>
  <c r="BM181" i="18"/>
  <c r="CK176" i="20"/>
  <c r="BM123" i="23"/>
  <c r="BM123" i="20"/>
  <c r="U134" i="25"/>
  <c r="CM130" i="19"/>
  <c r="U123" i="20"/>
  <c r="U123" i="19"/>
  <c r="CS31" i="14"/>
  <c r="BS90" i="25"/>
  <c r="E89"/>
  <c r="CK22" i="17"/>
  <c r="CK22" i="23"/>
  <c r="AE24" i="21"/>
  <c r="DA24" i="24"/>
  <c r="CC67" i="23"/>
  <c r="DA77" i="20"/>
  <c r="BQ131" i="24"/>
  <c r="CQ66"/>
  <c r="BY188" i="18"/>
  <c r="Y16" i="15"/>
  <c r="BO171" i="18"/>
  <c r="AG120" i="19"/>
  <c r="CM120"/>
  <c r="DA177" i="20"/>
  <c r="AS68" i="23"/>
  <c r="DI121" i="18"/>
  <c r="CA121" i="21"/>
  <c r="CA123" i="19"/>
  <c r="Q181" i="17"/>
  <c r="CW175" i="19"/>
  <c r="CW175" i="24"/>
  <c r="Q66" i="21"/>
  <c r="CW66" i="18"/>
  <c r="BA79" i="25"/>
  <c r="BY67" i="20"/>
  <c r="CK121" i="23"/>
  <c r="E181" i="22"/>
  <c r="E184" i="19"/>
  <c r="AO123" i="20"/>
  <c r="DI123" i="24"/>
  <c r="DI121" i="17"/>
  <c r="DI121" i="22"/>
  <c r="DI134" i="25"/>
  <c r="BA121" i="22"/>
  <c r="BA188" i="25"/>
  <c r="BM173" i="18"/>
  <c r="Q184" i="23"/>
  <c r="BY76" i="19"/>
  <c r="BA184" i="24"/>
  <c r="BA184" i="19"/>
  <c r="BA181" i="22"/>
  <c r="BA181" i="18"/>
  <c r="BA181" i="17"/>
  <c r="BA181" i="21"/>
  <c r="Q181"/>
  <c r="BA176" i="23"/>
  <c r="BA187" i="25"/>
  <c r="BA173" i="21"/>
  <c r="BA173" i="18"/>
  <c r="BA173" i="17"/>
  <c r="BA173" i="22"/>
  <c r="BA176" i="24"/>
  <c r="BA176" i="19"/>
  <c r="BA176" i="20"/>
  <c r="I77" i="14"/>
  <c r="BA172" i="18" s="1"/>
  <c r="BY202" i="25"/>
  <c r="AJ76" i="15"/>
  <c r="BY82" i="18"/>
  <c r="BY83" i="20"/>
  <c r="W17" i="15"/>
  <c r="AU83" i="20"/>
  <c r="AU95" i="25"/>
  <c r="AH64" i="15"/>
  <c r="AU83" i="24"/>
  <c r="DI78"/>
  <c r="DI78" i="20"/>
  <c r="DI77" i="18"/>
  <c r="DI78" i="19"/>
  <c r="DI90" i="25"/>
  <c r="DI78" i="23"/>
  <c r="DI77" i="17"/>
  <c r="DI77" i="21"/>
  <c r="CE137" i="20"/>
  <c r="W30" i="15"/>
  <c r="W27"/>
  <c r="BS191" i="20"/>
  <c r="BS191" i="24"/>
  <c r="AB31" i="15"/>
  <c r="AP78"/>
  <c r="AQ78" s="1"/>
  <c r="DC191" i="24"/>
  <c r="DC202" i="25"/>
  <c r="W39" i="15"/>
  <c r="AC186" i="23"/>
  <c r="AC186" i="20"/>
  <c r="AC197" i="25"/>
  <c r="BY197"/>
  <c r="BY186" i="23"/>
  <c r="BY186" i="20"/>
  <c r="BS95" i="25"/>
  <c r="W25" i="15"/>
  <c r="BS83" i="20"/>
  <c r="BS83" i="24"/>
  <c r="AH72" i="15"/>
  <c r="AI72" s="1"/>
  <c r="DC151" i="25"/>
  <c r="AB38" i="15"/>
  <c r="AP85"/>
  <c r="AQ85" s="1"/>
  <c r="AL77"/>
  <c r="CA151" i="25"/>
  <c r="AN89" i="15"/>
  <c r="AO89" s="1"/>
  <c r="DM140" i="23"/>
  <c r="CQ205" i="25"/>
  <c r="AB35" i="15"/>
  <c r="AP82"/>
  <c r="AQ82" s="1"/>
  <c r="E186" i="23"/>
  <c r="E186" i="20"/>
  <c r="E197" i="25"/>
  <c r="CW197"/>
  <c r="CW186" i="20"/>
  <c r="CW186" i="23"/>
  <c r="CE78" i="20"/>
  <c r="CE78" i="24"/>
  <c r="CE90" i="25"/>
  <c r="CS16" i="14"/>
  <c r="CS62" s="1"/>
  <c r="W131" i="24"/>
  <c r="CS21" i="14"/>
  <c r="CS67" s="1"/>
  <c r="CS26"/>
  <c r="CS72" s="1"/>
  <c r="CS27"/>
  <c r="CS73" s="1"/>
  <c r="BS23" i="20"/>
  <c r="CS35" i="14"/>
  <c r="CS81" s="1"/>
  <c r="CS24"/>
  <c r="CS70" s="1"/>
  <c r="CS40"/>
  <c r="CS86" s="1"/>
  <c r="CQ23" i="24" s="1"/>
  <c r="CS33" i="14"/>
  <c r="CS79" s="1"/>
  <c r="CS36"/>
  <c r="CS82" s="1"/>
  <c r="CS28"/>
  <c r="CS74" s="1"/>
  <c r="CS41"/>
  <c r="CS87" s="1"/>
  <c r="CE131" i="20"/>
  <c r="W196" i="25"/>
  <c r="W185" i="20"/>
  <c r="CS34" i="14"/>
  <c r="CS80" s="1"/>
  <c r="CS15"/>
  <c r="CS61" s="1"/>
  <c r="K196" i="25" s="1"/>
  <c r="BG184" i="24"/>
  <c r="BG184" i="20"/>
  <c r="BG195" i="25"/>
  <c r="AK55" i="15"/>
  <c r="CE28" i="25"/>
  <c r="DM123" i="23"/>
  <c r="BA123" i="24"/>
  <c r="E176" i="20"/>
  <c r="CW176" i="23"/>
  <c r="BG186" i="25"/>
  <c r="BG175" i="24"/>
  <c r="CC61" i="23"/>
  <c r="AW31" i="16"/>
  <c r="H77" i="14"/>
  <c r="BA169" i="23"/>
  <c r="E70" i="15"/>
  <c r="BA166" i="18"/>
  <c r="BA169" i="19"/>
  <c r="E23" i="15"/>
  <c r="BA169" i="20"/>
  <c r="Q166" i="21"/>
  <c r="Q169" i="20"/>
  <c r="AO60" i="22"/>
  <c r="Q113"/>
  <c r="BY115" i="24"/>
  <c r="E82" i="15"/>
  <c r="CK166" i="21"/>
  <c r="CK169" i="23"/>
  <c r="E57" i="15"/>
  <c r="E166" i="21"/>
  <c r="BA166" i="22"/>
  <c r="BA166" i="21"/>
  <c r="BY166" i="17"/>
  <c r="Q113" i="21"/>
  <c r="BY113"/>
  <c r="E54" i="15"/>
  <c r="BY166" i="22"/>
  <c r="BA166" i="17"/>
  <c r="BA180" i="25"/>
  <c r="BY169" i="20"/>
  <c r="CW20" i="25"/>
  <c r="CW7" i="22"/>
  <c r="CK166"/>
  <c r="AC113" i="18"/>
  <c r="AC113" i="21"/>
  <c r="AC126" i="25"/>
  <c r="AO61" i="24"/>
  <c r="BY169" i="23"/>
  <c r="AO73" i="25"/>
  <c r="BA169" i="24"/>
  <c r="BE194" i="19"/>
  <c r="BZ31" i="14"/>
  <c r="X31"/>
  <c r="X9" s="1"/>
  <c r="CP36"/>
  <c r="CO36" s="1"/>
  <c r="CO82" s="1"/>
  <c r="CE17" i="20" s="1"/>
  <c r="CO77" i="14"/>
  <c r="CP37"/>
  <c r="CP31"/>
  <c r="BY77" i="17"/>
  <c r="AT31" i="14"/>
  <c r="AS31" s="1"/>
  <c r="AS77"/>
  <c r="AT37"/>
  <c r="BU37"/>
  <c r="BT77"/>
  <c r="BU31"/>
  <c r="BT31" s="1"/>
  <c r="S37"/>
  <c r="S31"/>
  <c r="CN77"/>
  <c r="CN37"/>
  <c r="CN38"/>
  <c r="CN84" s="1"/>
  <c r="DC32" i="24"/>
  <c r="AB36" i="15"/>
  <c r="DA66" i="23"/>
  <c r="DA78" i="25"/>
  <c r="CM68" i="20"/>
  <c r="CM68" i="19"/>
  <c r="BE78" i="23"/>
  <c r="BE90" i="25"/>
  <c r="BE78" i="24"/>
  <c r="CQ148" i="25"/>
  <c r="CQ137" i="24"/>
  <c r="W34" i="15"/>
  <c r="AH81"/>
  <c r="AI81" s="1"/>
  <c r="CQ137" i="20"/>
  <c r="CM132" i="23"/>
  <c r="CM130" i="21"/>
  <c r="CN23" i="14"/>
  <c r="CN69" s="1"/>
  <c r="I174" i="24"/>
  <c r="I185" i="25"/>
  <c r="AG174" i="19"/>
  <c r="AG185" i="25"/>
  <c r="AG174" i="24"/>
  <c r="BY171" i="22"/>
  <c r="BY174" i="24"/>
  <c r="BY185" i="25"/>
  <c r="BY174" i="23"/>
  <c r="BY174" i="20"/>
  <c r="BY171" i="18"/>
  <c r="BY171" i="21"/>
  <c r="CM171" i="18"/>
  <c r="CM171" i="22"/>
  <c r="CM171" i="17"/>
  <c r="CM174" i="23"/>
  <c r="DA174" i="24"/>
  <c r="DA174" i="23"/>
  <c r="S176" i="20"/>
  <c r="S187" i="25"/>
  <c r="BO176" i="23"/>
  <c r="BO187" i="25"/>
  <c r="Q197"/>
  <c r="Q186" i="23"/>
  <c r="Q186" i="20"/>
  <c r="BM197" i="25"/>
  <c r="BM186" i="23"/>
  <c r="BM186" i="20"/>
  <c r="DI197" i="25"/>
  <c r="DI186" i="23"/>
  <c r="DI186" i="20"/>
  <c r="BO28" i="14"/>
  <c r="BO37"/>
  <c r="BN77"/>
  <c r="BO31"/>
  <c r="BN31" s="1"/>
  <c r="AN31"/>
  <c r="AM31" s="1"/>
  <c r="AM77" s="1"/>
  <c r="BC190" i="25" s="1"/>
  <c r="AN37" i="14"/>
  <c r="BG177" i="20"/>
  <c r="DJ16" i="14"/>
  <c r="DJ62" s="1"/>
  <c r="DJ20"/>
  <c r="DJ66" s="1"/>
  <c r="DJ24"/>
  <c r="DJ70" s="1"/>
  <c r="S181" i="21"/>
  <c r="AQ191" i="19"/>
  <c r="DK191" i="18"/>
  <c r="CW181" i="22"/>
  <c r="CO194" i="19"/>
  <c r="DM13" i="14"/>
  <c r="U32" i="24"/>
  <c r="U32" i="20"/>
  <c r="AA12" i="15"/>
  <c r="AG45" i="25"/>
  <c r="AG32" i="19"/>
  <c r="CM29" i="18"/>
  <c r="I32" i="24"/>
  <c r="AN51" i="15"/>
  <c r="BE32" i="24"/>
  <c r="AN67" i="15"/>
  <c r="BE123" i="24"/>
  <c r="AU73" i="25"/>
  <c r="J64" i="15"/>
  <c r="K64" s="1"/>
  <c r="BG67" i="24"/>
  <c r="DM67"/>
  <c r="S13" i="18"/>
  <c r="M37" i="14"/>
  <c r="M31"/>
  <c r="CK66" i="18"/>
  <c r="CK67" i="19"/>
  <c r="E66" i="22"/>
  <c r="E67" i="20"/>
  <c r="E66" i="17"/>
  <c r="BE29" i="20"/>
  <c r="BE29" i="24"/>
  <c r="DA42" i="25"/>
  <c r="S82" i="21"/>
  <c r="S83" i="19"/>
  <c r="S83" i="20"/>
  <c r="AE95" i="25"/>
  <c r="AE83" i="19"/>
  <c r="AE83" i="20"/>
  <c r="AE82" i="21"/>
  <c r="AE82" i="18"/>
  <c r="AB32" i="15"/>
  <c r="DN49" i="14"/>
  <c r="DN95" s="1"/>
  <c r="I98" i="25"/>
  <c r="AG140" i="23"/>
  <c r="CM86"/>
  <c r="CM85" i="21"/>
  <c r="CM85" i="18"/>
  <c r="CM86" i="20"/>
  <c r="AL80" i="15"/>
  <c r="AM80" s="1"/>
  <c r="CO77" i="24"/>
  <c r="DM77" i="20"/>
  <c r="G129" i="21"/>
  <c r="CK23" i="18"/>
  <c r="CK23" i="17"/>
  <c r="CK23" i="23"/>
  <c r="CK182" i="22"/>
  <c r="CK185" i="20"/>
  <c r="S138" i="21"/>
  <c r="S138" i="18"/>
  <c r="AL57" i="15"/>
  <c r="Z42"/>
  <c r="CM13" i="20"/>
  <c r="CK22" i="22"/>
  <c r="CK22" i="20"/>
  <c r="DI32"/>
  <c r="Q29" i="17"/>
  <c r="BA65" i="21"/>
  <c r="BA66" i="24"/>
  <c r="BA65" i="17"/>
  <c r="Q83" i="20"/>
  <c r="AC68" i="15"/>
  <c r="DI82" i="18"/>
  <c r="T5" i="15"/>
  <c r="AU32" i="24"/>
  <c r="AG29" i="20"/>
  <c r="H71" i="15"/>
  <c r="S24" i="24"/>
  <c r="AQ76" i="20"/>
  <c r="AQ76" i="19"/>
  <c r="AQ75" i="18"/>
  <c r="AQ76" i="23"/>
  <c r="BO76" i="24"/>
  <c r="BO88" i="25"/>
  <c r="DJ33" i="14"/>
  <c r="DJ79" s="1"/>
  <c r="DK76" i="22"/>
  <c r="G85" i="21"/>
  <c r="G86" i="23"/>
  <c r="AQ205" i="25"/>
  <c r="AQ86" i="24"/>
  <c r="AQ85" i="21"/>
  <c r="DN42" i="14"/>
  <c r="DN88" s="1"/>
  <c r="AC34" i="15" s="1"/>
  <c r="AQ151" i="25"/>
  <c r="AL65" i="15"/>
  <c r="AM65" s="1"/>
  <c r="AQ138" i="17"/>
  <c r="AQ140" i="20"/>
  <c r="AQ140" i="19"/>
  <c r="AQ86" i="20"/>
  <c r="AQ85" i="22"/>
  <c r="DO23" i="24"/>
  <c r="CC67" i="20"/>
  <c r="CM24" i="22"/>
  <c r="BM135" i="18"/>
  <c r="Q32" i="20"/>
  <c r="CW32" i="17"/>
  <c r="CW32" i="18"/>
  <c r="CW32" i="23"/>
  <c r="BG7" i="24"/>
  <c r="BE24"/>
  <c r="BY75" i="22"/>
  <c r="CQ78" i="25"/>
  <c r="Y36" i="15"/>
  <c r="CW32" i="24"/>
  <c r="AC62" i="15"/>
  <c r="CK123" i="24"/>
  <c r="CK121" i="17"/>
  <c r="Q67" i="18"/>
  <c r="DI67"/>
  <c r="Q67" i="21"/>
  <c r="DI80" i="25"/>
  <c r="Q67" i="17"/>
  <c r="DI137" i="24"/>
  <c r="U31" i="14"/>
  <c r="DK121" i="23"/>
  <c r="CS23" i="14"/>
  <c r="CS69" s="1"/>
  <c r="CS77"/>
  <c r="CS37"/>
  <c r="CS83" s="1"/>
  <c r="DO32" i="20"/>
  <c r="AB40" i="15"/>
  <c r="AP87"/>
  <c r="AQ87" s="1"/>
  <c r="BY80" i="25"/>
  <c r="BY68" i="20"/>
  <c r="U78" i="24"/>
  <c r="U78" i="23"/>
  <c r="U90" i="25"/>
  <c r="U78" i="20"/>
  <c r="U78" i="19"/>
  <c r="BY78" i="20"/>
  <c r="BY78" i="19"/>
  <c r="BY78" i="23"/>
  <c r="BY90" i="25"/>
  <c r="BY77" i="22"/>
  <c r="BY77" i="21"/>
  <c r="DA86" i="19"/>
  <c r="AA37" i="15"/>
  <c r="AN84"/>
  <c r="AO84" s="1"/>
  <c r="BG151" i="25"/>
  <c r="AP69" i="15"/>
  <c r="BG140" i="24"/>
  <c r="AB22" i="15"/>
  <c r="CE151" i="25"/>
  <c r="CE140" i="20"/>
  <c r="AB30" i="15"/>
  <c r="AP77"/>
  <c r="CE140" i="24"/>
  <c r="DC137"/>
  <c r="AH85" i="15"/>
  <c r="AI85" s="1"/>
  <c r="DC137" i="20"/>
  <c r="Q143" i="25"/>
  <c r="Q132" i="23"/>
  <c r="Q132" i="20"/>
  <c r="CC132" i="23"/>
  <c r="CC143" i="25"/>
  <c r="CC132" i="24"/>
  <c r="CC132" i="19"/>
  <c r="DJ31" i="14"/>
  <c r="DJ77" s="1"/>
  <c r="E174" i="24"/>
  <c r="E174" i="20"/>
  <c r="AC174" i="24"/>
  <c r="AC185" i="25"/>
  <c r="AC174" i="23"/>
  <c r="AC174" i="20"/>
  <c r="CC174" i="19"/>
  <c r="CC174" i="23"/>
  <c r="CW171" i="21"/>
  <c r="CW174" i="19"/>
  <c r="CW174" i="20"/>
  <c r="CW37" i="14"/>
  <c r="BA186" i="23"/>
  <c r="BA186" i="20"/>
  <c r="BA197" i="25"/>
  <c r="AG26"/>
  <c r="AG13" i="24"/>
  <c r="E13" i="22"/>
  <c r="CM13"/>
  <c r="CM13" i="18"/>
  <c r="CM26" i="25"/>
  <c r="AQ175" i="23"/>
  <c r="CM120" i="24"/>
  <c r="CW18" i="14"/>
  <c r="CW24"/>
  <c r="CW32"/>
  <c r="CW36"/>
  <c r="CW40"/>
  <c r="CW50"/>
  <c r="CW19"/>
  <c r="CW25"/>
  <c r="CW33"/>
  <c r="CW41"/>
  <c r="CW45"/>
  <c r="CW49"/>
  <c r="CW51"/>
  <c r="CW13"/>
  <c r="CW22"/>
  <c r="CW28"/>
  <c r="CW34"/>
  <c r="CW38"/>
  <c r="CW44"/>
  <c r="CW48"/>
  <c r="W88" i="25"/>
  <c r="W76" i="20"/>
  <c r="W184"/>
  <c r="W195" i="25"/>
  <c r="W184" i="24"/>
  <c r="AI76" i="20"/>
  <c r="AI76" i="24"/>
  <c r="AI88" i="25"/>
  <c r="AI184" i="20"/>
  <c r="AI184" i="24"/>
  <c r="AU88" i="25"/>
  <c r="AU76" i="20"/>
  <c r="AU184"/>
  <c r="AU184" i="24"/>
  <c r="BG76" i="20"/>
  <c r="BG88" i="25"/>
  <c r="BG76" i="24"/>
  <c r="BS88" i="25"/>
  <c r="BS76" i="20"/>
  <c r="BS195" i="25"/>
  <c r="BS184" i="20"/>
  <c r="CE76"/>
  <c r="CE88" i="25"/>
  <c r="CE184" i="20"/>
  <c r="CE195" i="25"/>
  <c r="CQ76" i="20"/>
  <c r="CQ88" i="25"/>
  <c r="CQ76" i="24"/>
  <c r="CQ184" i="20"/>
  <c r="CQ195" i="25"/>
  <c r="CQ184" i="24"/>
  <c r="DC88" i="25"/>
  <c r="DC76" i="20"/>
  <c r="DC195" i="25"/>
  <c r="DC184" i="20"/>
  <c r="DO76"/>
  <c r="DO76" i="24"/>
  <c r="DO88" i="25"/>
  <c r="DO184" i="20"/>
  <c r="DO184" i="24"/>
  <c r="DO195" i="25"/>
  <c r="K76" i="20"/>
  <c r="K76" i="24"/>
  <c r="BG141" i="25"/>
  <c r="BG130" i="20"/>
  <c r="AG195" i="25"/>
  <c r="AG184" i="20"/>
  <c r="AG184" i="23"/>
  <c r="CW12" i="14"/>
  <c r="DI135" i="22"/>
  <c r="Q180" i="25"/>
  <c r="Q169" i="24"/>
  <c r="E11" i="15"/>
  <c r="Q166" i="17"/>
  <c r="Q169" i="23"/>
  <c r="AO60" i="17"/>
  <c r="AO60" i="18"/>
  <c r="AO61" i="23"/>
  <c r="Q113" i="17"/>
  <c r="E10" i="15"/>
  <c r="E30"/>
  <c r="BY113" i="17"/>
  <c r="BY126" i="25"/>
  <c r="CK166" i="17"/>
  <c r="E35" i="15"/>
  <c r="CK169" i="24"/>
  <c r="CK169" i="20"/>
  <c r="BY115"/>
  <c r="Q115"/>
  <c r="E169"/>
  <c r="E166" i="18"/>
  <c r="E7" i="15"/>
  <c r="BY169" i="24"/>
  <c r="BY169" i="19"/>
  <c r="Q115"/>
  <c r="Q126" i="25"/>
  <c r="BY113" i="22"/>
  <c r="E166" i="17"/>
  <c r="E31" i="15"/>
  <c r="BY166" i="18"/>
  <c r="CW7" i="24"/>
  <c r="CW7" i="19"/>
  <c r="E83" i="15"/>
  <c r="CW7" i="20"/>
  <c r="CW7" i="17"/>
  <c r="E61" i="15"/>
  <c r="AC115" i="20"/>
  <c r="AC115" i="24"/>
  <c r="AC115" i="23"/>
  <c r="E169" i="24"/>
  <c r="E64" i="15"/>
  <c r="AO61" i="19"/>
  <c r="Q65" i="21"/>
  <c r="BA175" i="24"/>
  <c r="BY175" i="19"/>
  <c r="CK66" i="22"/>
  <c r="CK67" i="20"/>
  <c r="CK66" i="17"/>
  <c r="CK67" i="24"/>
  <c r="CW67" i="20"/>
  <c r="BA13" i="23"/>
  <c r="BA66" i="22"/>
  <c r="BY66" i="17"/>
  <c r="E13" i="21"/>
  <c r="BM119"/>
  <c r="CK121" i="20"/>
  <c r="T26" i="15"/>
  <c r="AC89"/>
  <c r="DI137" i="23"/>
  <c r="Q195" i="25"/>
  <c r="Q184" i="24"/>
  <c r="Q22" i="21"/>
  <c r="Q22" i="17"/>
  <c r="Q22" i="18"/>
  <c r="Q22" i="23"/>
  <c r="AO22" i="20"/>
  <c r="AO22" i="21"/>
  <c r="AO35" i="25"/>
  <c r="DI22" i="20"/>
  <c r="DI22" i="21"/>
  <c r="DI35" i="25"/>
  <c r="AO22" i="17"/>
  <c r="DI22" i="23"/>
  <c r="Q22" i="24"/>
  <c r="BM22" i="20"/>
  <c r="CK22" i="24"/>
  <c r="BM22" i="23"/>
  <c r="Q184" i="20"/>
  <c r="BA195" i="25"/>
  <c r="BA184" i="20"/>
  <c r="BA184" i="23"/>
  <c r="Q35" i="25"/>
  <c r="Q22" i="22"/>
  <c r="Q22" i="20"/>
  <c r="AO22" i="22"/>
  <c r="AO22" i="19"/>
  <c r="AO22" i="24"/>
  <c r="DI22" i="22"/>
  <c r="DI22" i="19"/>
  <c r="DI22" i="24"/>
  <c r="AO22" i="18"/>
  <c r="DI22"/>
  <c r="BM22" i="22"/>
  <c r="CK22" i="19"/>
  <c r="CK22" i="21"/>
  <c r="BM22" i="17"/>
  <c r="E59" i="14"/>
  <c r="DJ13"/>
  <c r="DJ59" s="1"/>
  <c r="DJ36"/>
  <c r="DJ82" s="1"/>
  <c r="I28" i="15" s="1"/>
  <c r="DJ49" i="14"/>
  <c r="DJ95" s="1"/>
  <c r="DJ28"/>
  <c r="DJ74" s="1"/>
  <c r="DJ17"/>
  <c r="DJ63" s="1"/>
  <c r="DJ25"/>
  <c r="DJ71" s="1"/>
  <c r="DJ41"/>
  <c r="DJ87" s="1"/>
  <c r="DJ30"/>
  <c r="DJ76" s="1"/>
  <c r="DJ38"/>
  <c r="DJ84" s="1"/>
  <c r="DJ23"/>
  <c r="DJ69" s="1"/>
  <c r="L62" i="15" s="1"/>
  <c r="CU53" i="14"/>
  <c r="CV28" s="1"/>
  <c r="CU28" s="1"/>
  <c r="CU74" s="1"/>
  <c r="DJ42"/>
  <c r="DJ88" s="1"/>
  <c r="DJ35"/>
  <c r="DJ81" s="1"/>
  <c r="E58"/>
  <c r="DJ12"/>
  <c r="E78"/>
  <c r="BM7" i="19" s="1"/>
  <c r="DJ32" i="14"/>
  <c r="DJ78" s="1"/>
  <c r="E86"/>
  <c r="DJ40"/>
  <c r="DJ86" s="1"/>
  <c r="E94"/>
  <c r="DJ48"/>
  <c r="DJ94" s="1"/>
  <c r="E67"/>
  <c r="DJ21"/>
  <c r="DJ67" s="1"/>
  <c r="E75"/>
  <c r="DJ29"/>
  <c r="DJ75" s="1"/>
  <c r="E83"/>
  <c r="DJ37"/>
  <c r="DJ83" s="1"/>
  <c r="E91"/>
  <c r="DJ45"/>
  <c r="DJ91" s="1"/>
  <c r="I36" i="15"/>
  <c r="I14"/>
  <c r="L70"/>
  <c r="DJ14" i="14"/>
  <c r="DJ60" s="1"/>
  <c r="DJ47"/>
  <c r="DJ93" s="1"/>
  <c r="I39" i="15" s="1"/>
  <c r="DJ18" i="14"/>
  <c r="DJ64" s="1"/>
  <c r="DJ15"/>
  <c r="DJ61" s="1"/>
  <c r="L54" i="15" s="1"/>
  <c r="DJ43" i="14"/>
  <c r="DJ89" s="1"/>
  <c r="L82" i="15" s="1"/>
  <c r="DJ51" i="14"/>
  <c r="DJ97" s="1"/>
  <c r="I43" i="15" s="1"/>
  <c r="AS68" i="24"/>
  <c r="DM188" i="25"/>
  <c r="DM131" i="20"/>
  <c r="DA77" i="24"/>
  <c r="BQ142" i="25"/>
  <c r="E32" i="20"/>
  <c r="AC78" i="15"/>
  <c r="BY191" i="20"/>
  <c r="BQ174" i="24"/>
  <c r="DK121" i="20"/>
  <c r="S175" i="24"/>
  <c r="DK119" i="22"/>
  <c r="U176" i="23"/>
  <c r="DI67" i="22"/>
  <c r="S119" i="18"/>
  <c r="S119" i="17"/>
  <c r="CO12" i="19"/>
  <c r="AT50" i="14"/>
  <c r="AT46"/>
  <c r="AS46" s="1"/>
  <c r="AS92" s="1"/>
  <c r="CY134" i="19" s="1"/>
  <c r="AT42" i="14"/>
  <c r="AT38"/>
  <c r="AT34"/>
  <c r="AT30"/>
  <c r="AT26"/>
  <c r="AT22"/>
  <c r="AT18"/>
  <c r="AT14"/>
  <c r="AS14" s="1"/>
  <c r="AS60" s="1"/>
  <c r="G134" i="20" s="1"/>
  <c r="AT49" i="14"/>
  <c r="AT45"/>
  <c r="AT41"/>
  <c r="AT33"/>
  <c r="AT29"/>
  <c r="AT25"/>
  <c r="AT21"/>
  <c r="AT17"/>
  <c r="AT13"/>
  <c r="AT12"/>
  <c r="AT48"/>
  <c r="AT44"/>
  <c r="AT40"/>
  <c r="AT36"/>
  <c r="AT32"/>
  <c r="AT28"/>
  <c r="AT24"/>
  <c r="AT20"/>
  <c r="AS20" s="1"/>
  <c r="AS66" s="1"/>
  <c r="AE26" i="23" s="1"/>
  <c r="AT16" i="14"/>
  <c r="AT51"/>
  <c r="AT47"/>
  <c r="AT43"/>
  <c r="AT39"/>
  <c r="AT35"/>
  <c r="AT27"/>
  <c r="AT23"/>
  <c r="AT19"/>
  <c r="AT15"/>
  <c r="BU50"/>
  <c r="BU46"/>
  <c r="BU42"/>
  <c r="BU38"/>
  <c r="BT38" s="1"/>
  <c r="BT84" s="1"/>
  <c r="BU34"/>
  <c r="BU30"/>
  <c r="BU26"/>
  <c r="BU22"/>
  <c r="BU18"/>
  <c r="BU14"/>
  <c r="BU49"/>
  <c r="BU45"/>
  <c r="BU41"/>
  <c r="BU33"/>
  <c r="BU29"/>
  <c r="BU25"/>
  <c r="BT25" s="1"/>
  <c r="BT71" s="1"/>
  <c r="BU21"/>
  <c r="BU17"/>
  <c r="BT17" s="1"/>
  <c r="BT63" s="1"/>
  <c r="U80" i="24" s="1"/>
  <c r="BU13" i="14"/>
  <c r="BU12"/>
  <c r="BU48"/>
  <c r="BU44"/>
  <c r="BU40"/>
  <c r="BU36"/>
  <c r="BT36" s="1"/>
  <c r="BT82" s="1"/>
  <c r="Q28" i="15" s="1"/>
  <c r="BU32" i="14"/>
  <c r="BU28"/>
  <c r="BT28" s="1"/>
  <c r="BT74" s="1"/>
  <c r="Q20" i="15" s="1"/>
  <c r="BU24" i="14"/>
  <c r="BU20"/>
  <c r="BT20" s="1"/>
  <c r="BT66" s="1"/>
  <c r="AG26" i="24" s="1"/>
  <c r="BU16" i="14"/>
  <c r="BU51"/>
  <c r="BT51" s="1"/>
  <c r="BT97" s="1"/>
  <c r="Q43" i="15" s="1"/>
  <c r="BU47" i="14"/>
  <c r="BU43"/>
  <c r="BU39"/>
  <c r="BU35"/>
  <c r="BU27"/>
  <c r="BU23"/>
  <c r="BT23" s="1"/>
  <c r="BT69" s="1"/>
  <c r="AG188" i="19" s="1"/>
  <c r="BU19" i="14"/>
  <c r="BU15"/>
  <c r="BT15" s="1"/>
  <c r="BT61" s="1"/>
  <c r="I199" i="25" s="1"/>
  <c r="BS14" i="20"/>
  <c r="BS27" i="25"/>
  <c r="BS14" i="24"/>
  <c r="DC27" i="25"/>
  <c r="DC14" i="24"/>
  <c r="DC14" i="20"/>
  <c r="BY75" i="21"/>
  <c r="BY76" i="24"/>
  <c r="BM137" i="20"/>
  <c r="DI137" i="19"/>
  <c r="DI137" i="20"/>
  <c r="DI135" i="21"/>
  <c r="T42" i="15"/>
  <c r="DI148" i="25"/>
  <c r="BC15" i="22"/>
  <c r="BC15" i="23"/>
  <c r="Q68"/>
  <c r="CC134" i="25"/>
  <c r="BQ188"/>
  <c r="CQ27"/>
  <c r="CQ14" i="24"/>
  <c r="CQ14" i="20"/>
  <c r="CC79" i="25"/>
  <c r="BY88"/>
  <c r="BY76" i="23"/>
  <c r="BY75" i="17"/>
  <c r="BY75" i="18"/>
  <c r="BY191" i="19"/>
  <c r="AC135" i="18"/>
  <c r="BY191" i="24"/>
  <c r="BQ176" i="20"/>
  <c r="BQ187" i="25"/>
  <c r="BA134"/>
  <c r="DK175" i="23"/>
  <c r="CY119" i="21"/>
  <c r="CW184" i="19"/>
  <c r="DO143" i="25"/>
  <c r="CE24" i="20"/>
  <c r="CS42" i="14"/>
  <c r="CS88" s="1"/>
  <c r="S49"/>
  <c r="S45"/>
  <c r="S41"/>
  <c r="S33"/>
  <c r="S29"/>
  <c r="S25"/>
  <c r="S21"/>
  <c r="S17"/>
  <c r="S13"/>
  <c r="R13" s="1"/>
  <c r="R59" s="1"/>
  <c r="E79" i="18" s="1"/>
  <c r="S50" i="14"/>
  <c r="R50" s="1"/>
  <c r="R96" s="1"/>
  <c r="DI134" i="19" s="1"/>
  <c r="S46" i="14"/>
  <c r="S42"/>
  <c r="S38"/>
  <c r="R38" s="1"/>
  <c r="R84" s="1"/>
  <c r="BY145" i="25" s="1"/>
  <c r="S34" i="14"/>
  <c r="R34" s="1"/>
  <c r="R80" s="1"/>
  <c r="BM134" i="23" s="1"/>
  <c r="S30" i="14"/>
  <c r="R30" s="1"/>
  <c r="R76" s="1"/>
  <c r="S26"/>
  <c r="S22"/>
  <c r="S18"/>
  <c r="S14"/>
  <c r="R14" s="1"/>
  <c r="R60" s="1"/>
  <c r="E132" i="17" s="1"/>
  <c r="S51" i="14"/>
  <c r="S47"/>
  <c r="R47" s="1"/>
  <c r="R93" s="1"/>
  <c r="CW185" i="17" s="1"/>
  <c r="S43" i="14"/>
  <c r="S39"/>
  <c r="S35"/>
  <c r="S27"/>
  <c r="S23"/>
  <c r="S19"/>
  <c r="R19" s="1"/>
  <c r="R65" s="1"/>
  <c r="U58" i="15" s="1"/>
  <c r="S15" i="14"/>
  <c r="R15" s="1"/>
  <c r="R61" s="1"/>
  <c r="S12"/>
  <c r="S48"/>
  <c r="S44"/>
  <c r="R44" s="1"/>
  <c r="R90" s="1"/>
  <c r="CW26" i="24" s="1"/>
  <c r="S40" i="14"/>
  <c r="S36"/>
  <c r="S32"/>
  <c r="R32" s="1"/>
  <c r="R78" s="1"/>
  <c r="S28"/>
  <c r="R28" s="1"/>
  <c r="R74" s="1"/>
  <c r="S24"/>
  <c r="S20"/>
  <c r="S16"/>
  <c r="CS43"/>
  <c r="CS89" s="1"/>
  <c r="CQ185" i="24" s="1"/>
  <c r="BE121"/>
  <c r="BE121" i="19"/>
  <c r="BE121" i="20"/>
  <c r="BE132" i="25"/>
  <c r="BE121" i="23"/>
  <c r="CC121" i="20"/>
  <c r="CC121" i="24"/>
  <c r="CC121" i="19"/>
  <c r="CC121" i="23"/>
  <c r="CC132" i="25"/>
  <c r="DK121" i="19"/>
  <c r="DK119" i="17"/>
  <c r="I175" i="24"/>
  <c r="I186" i="25"/>
  <c r="I175" i="20"/>
  <c r="I175" i="23"/>
  <c r="AG175" i="24"/>
  <c r="AG186" i="25"/>
  <c r="AG175" i="23"/>
  <c r="AG175" i="20"/>
  <c r="DA186" i="25"/>
  <c r="DA175" i="23"/>
  <c r="DA175" i="20"/>
  <c r="CC184" i="23"/>
  <c r="CC184" i="20"/>
  <c r="CC195" i="25"/>
  <c r="AE191" i="23"/>
  <c r="AE202" i="25"/>
  <c r="AE191" i="20"/>
  <c r="DO142" i="25"/>
  <c r="DO131" i="20"/>
  <c r="DO131" i="24"/>
  <c r="Q121"/>
  <c r="Q121" i="20"/>
  <c r="AO121"/>
  <c r="AO121" i="24"/>
  <c r="AO121" i="19"/>
  <c r="AO119" i="21"/>
  <c r="AO132" i="25"/>
  <c r="BQ121" i="19"/>
  <c r="BQ121" i="23"/>
  <c r="BQ121" i="20"/>
  <c r="BQ121" i="24"/>
  <c r="BQ132" i="25"/>
  <c r="CO121" i="20"/>
  <c r="CO121" i="24"/>
  <c r="CO121" i="19"/>
  <c r="CO121" i="23"/>
  <c r="CO132" i="25"/>
  <c r="DI121" i="24"/>
  <c r="DI119" i="17"/>
  <c r="DI119" i="21"/>
  <c r="DI121" i="20"/>
  <c r="DI119" i="18"/>
  <c r="DI119" i="22"/>
  <c r="DI121" i="23"/>
  <c r="BM121" i="22"/>
  <c r="BM123" i="24"/>
  <c r="BM121" i="21"/>
  <c r="BM134" i="25"/>
  <c r="CO123" i="23"/>
  <c r="CO123" i="24"/>
  <c r="I137"/>
  <c r="I137" i="19"/>
  <c r="AF53" i="15"/>
  <c r="I148" i="25"/>
  <c r="V6" i="15"/>
  <c r="I137" i="23"/>
  <c r="I137" i="20"/>
  <c r="AG137" i="24"/>
  <c r="AF61" i="15"/>
  <c r="AG137" i="19"/>
  <c r="AG137" i="23"/>
  <c r="AG137" i="20"/>
  <c r="V14" i="15"/>
  <c r="AG148" i="25"/>
  <c r="BO137" i="24"/>
  <c r="BO137" i="19"/>
  <c r="BO135" i="21"/>
  <c r="U26" i="15"/>
  <c r="AD73"/>
  <c r="AE73" s="1"/>
  <c r="BO135" i="18"/>
  <c r="BO135" i="22"/>
  <c r="BO137" i="23"/>
  <c r="BO137" i="20"/>
  <c r="BO148" i="25"/>
  <c r="BO135" i="17"/>
  <c r="CM137" i="23"/>
  <c r="CM137" i="20"/>
  <c r="CM148" i="25"/>
  <c r="DA137" i="19"/>
  <c r="AF85" i="15"/>
  <c r="AG85" s="1"/>
  <c r="V38"/>
  <c r="DA148" i="25"/>
  <c r="DA137" i="23"/>
  <c r="DA137" i="24"/>
  <c r="DA137" i="20"/>
  <c r="DC185" i="24"/>
  <c r="DC196" i="25"/>
  <c r="DC185" i="20"/>
  <c r="CE185"/>
  <c r="CE185" i="24"/>
  <c r="CE196" i="25"/>
  <c r="DO185" i="24"/>
  <c r="DO185" i="20"/>
  <c r="DI195" i="25"/>
  <c r="DI184" i="20"/>
  <c r="I121"/>
  <c r="I132" i="25"/>
  <c r="I121" i="23"/>
  <c r="I121" i="19"/>
  <c r="AG121" i="24"/>
  <c r="AG121" i="19"/>
  <c r="AG132" i="25"/>
  <c r="AG121" i="20"/>
  <c r="AG121" i="23"/>
  <c r="DA121" i="20"/>
  <c r="DA121" i="19"/>
  <c r="DA121" i="23"/>
  <c r="DA132" i="25"/>
  <c r="U137" i="24"/>
  <c r="U137" i="19"/>
  <c r="V10" i="15"/>
  <c r="U137" i="20"/>
  <c r="U137" i="23"/>
  <c r="AF57" i="15"/>
  <c r="AG57" s="1"/>
  <c r="U148" i="25"/>
  <c r="AS137" i="24"/>
  <c r="AS137" i="19"/>
  <c r="AF65" i="15"/>
  <c r="AS137" i="20"/>
  <c r="AS137" i="23"/>
  <c r="V18" i="15"/>
  <c r="AS148" i="25"/>
  <c r="BQ137" i="24"/>
  <c r="BQ137" i="23"/>
  <c r="BQ148" i="25"/>
  <c r="AF73" i="15"/>
  <c r="AG73" s="1"/>
  <c r="BQ137" i="20"/>
  <c r="V26" i="15"/>
  <c r="CO137" i="24"/>
  <c r="V34" i="15"/>
  <c r="CO137" i="20"/>
  <c r="CO148" i="25"/>
  <c r="AF81" i="15"/>
  <c r="AG81" s="1"/>
  <c r="CO137" i="23"/>
  <c r="DM137" i="24"/>
  <c r="DM137" i="23"/>
  <c r="DM148" i="25"/>
  <c r="V42" i="15"/>
  <c r="DM137" i="20"/>
  <c r="AF89" i="15"/>
  <c r="AG89" s="1"/>
  <c r="BE186" i="25"/>
  <c r="BE175" i="23"/>
  <c r="BE175" i="20"/>
  <c r="CC186" i="25"/>
  <c r="CC175" i="23"/>
  <c r="CC175" i="20"/>
  <c r="U11" i="15"/>
  <c r="S202" i="25"/>
  <c r="AD58" i="15"/>
  <c r="AE58" s="1"/>
  <c r="S191" i="23"/>
  <c r="S191" i="20"/>
  <c r="AF66" i="15"/>
  <c r="AS191" i="20"/>
  <c r="V19" i="15"/>
  <c r="AS191" i="23"/>
  <c r="AS202" i="25"/>
  <c r="U27" i="15"/>
  <c r="AD74"/>
  <c r="AE74" s="1"/>
  <c r="BO191" i="23"/>
  <c r="BO191" i="20"/>
  <c r="BO202" i="25"/>
  <c r="U35" i="15"/>
  <c r="CM191" i="23"/>
  <c r="CM191" i="20"/>
  <c r="AD82" i="15"/>
  <c r="AE82" s="1"/>
  <c r="CM202" i="25"/>
  <c r="U43" i="15"/>
  <c r="DK191" i="23"/>
  <c r="DK191" i="20"/>
  <c r="AD90" i="15"/>
  <c r="AE90" s="1"/>
  <c r="DK202" i="25"/>
  <c r="U121" i="20"/>
  <c r="U121" i="19"/>
  <c r="U132" i="25"/>
  <c r="U121" i="24"/>
  <c r="U121" i="23"/>
  <c r="AS121" i="20"/>
  <c r="AS121" i="24"/>
  <c r="AS132" i="25"/>
  <c r="AS121" i="19"/>
  <c r="AS121" i="23"/>
  <c r="BM121" i="19"/>
  <c r="BM121" i="20"/>
  <c r="BM119" i="18"/>
  <c r="BM119" i="22"/>
  <c r="BM119" i="17"/>
  <c r="BM121" i="23"/>
  <c r="CK119" i="18"/>
  <c r="CK121" i="24"/>
  <c r="CK121" i="19"/>
  <c r="CK119" i="21"/>
  <c r="CK132" i="25"/>
  <c r="DM121" i="20"/>
  <c r="DM121" i="19"/>
  <c r="DM132" i="25"/>
  <c r="DM121" i="24"/>
  <c r="DM121" i="23"/>
  <c r="BA121" i="21"/>
  <c r="BA121" i="18"/>
  <c r="BA121" i="17"/>
  <c r="BA123" i="23"/>
  <c r="BA123" i="20"/>
  <c r="DI123"/>
  <c r="DI121" i="21"/>
  <c r="DI123" i="23"/>
  <c r="S135" i="18"/>
  <c r="S135" i="22"/>
  <c r="S135" i="17"/>
  <c r="AD57" i="15"/>
  <c r="S135" i="21"/>
  <c r="S137" i="23"/>
  <c r="S137" i="20"/>
  <c r="S148" i="25"/>
  <c r="S137" i="24"/>
  <c r="S137" i="19"/>
  <c r="U10" i="15"/>
  <c r="AQ148" i="25"/>
  <c r="AQ137" i="20"/>
  <c r="AQ137" i="23"/>
  <c r="V22" i="15"/>
  <c r="AF69"/>
  <c r="BE137" i="24"/>
  <c r="BE148" i="25"/>
  <c r="BE137" i="20"/>
  <c r="BE137" i="19"/>
  <c r="BE137" i="23"/>
  <c r="CC137" i="24"/>
  <c r="V30" i="15"/>
  <c r="AF77"/>
  <c r="CC137" i="19"/>
  <c r="CC148" i="25"/>
  <c r="CC137" i="20"/>
  <c r="CC137" i="23"/>
  <c r="DK135" i="17"/>
  <c r="U42" i="15"/>
  <c r="AD89"/>
  <c r="AE89" s="1"/>
  <c r="DK137" i="23"/>
  <c r="DK137" i="20"/>
  <c r="DK148" i="25"/>
  <c r="DK135" i="21"/>
  <c r="BG185" i="24"/>
  <c r="BG185" i="20"/>
  <c r="BG196" i="25"/>
  <c r="AI196"/>
  <c r="BM184" i="24"/>
  <c r="BM184" i="20"/>
  <c r="BY181" i="18"/>
  <c r="BY184" i="19"/>
  <c r="BY195" i="25"/>
  <c r="BY181" i="17"/>
  <c r="BY184" i="23"/>
  <c r="BY184" i="20"/>
  <c r="CS46" i="14"/>
  <c r="CS92" s="1"/>
  <c r="CE186" i="20"/>
  <c r="BS186"/>
  <c r="DC186"/>
  <c r="CK23" i="24"/>
  <c r="CK23" i="21"/>
  <c r="CK23" i="19"/>
  <c r="BM76" i="21"/>
  <c r="BM77" i="19"/>
  <c r="BM77" i="23"/>
  <c r="CK182" i="17"/>
  <c r="CK182" i="18"/>
  <c r="CK185" i="24"/>
  <c r="CK196" i="25"/>
  <c r="Q196"/>
  <c r="BM185" i="20"/>
  <c r="DI196" i="25"/>
  <c r="R23" i="14"/>
  <c r="R69" s="1"/>
  <c r="AC185" i="17" s="1"/>
  <c r="R16" i="14"/>
  <c r="R62" s="1"/>
  <c r="Q26" i="22" s="1"/>
  <c r="CO36" i="25"/>
  <c r="BT18" i="14"/>
  <c r="BT64" s="1"/>
  <c r="BT21"/>
  <c r="BT67" s="1"/>
  <c r="Q134" i="25"/>
  <c r="Q121" i="17"/>
  <c r="Q123" i="20"/>
  <c r="AO123" i="23"/>
  <c r="AO177"/>
  <c r="AC177"/>
  <c r="AO134" i="25"/>
  <c r="AO177" i="20"/>
  <c r="DI68"/>
  <c r="Q67" i="22"/>
  <c r="BM80" i="25"/>
  <c r="BM68" i="24"/>
  <c r="Q80" i="25"/>
  <c r="DI67" i="17"/>
  <c r="DI68" i="23"/>
  <c r="DI68" i="19"/>
  <c r="U67" i="23"/>
  <c r="CC67" i="19"/>
  <c r="AS67"/>
  <c r="AU27" i="25"/>
  <c r="AU14" i="20"/>
  <c r="AI7"/>
  <c r="J59" i="15"/>
  <c r="H12"/>
  <c r="K57"/>
  <c r="K143" i="25"/>
  <c r="DO78" i="20"/>
  <c r="DO78" i="24"/>
  <c r="AU37" i="25"/>
  <c r="DA102" i="14"/>
  <c r="CE132" i="20"/>
  <c r="CE143" i="25"/>
  <c r="AU132" i="20"/>
  <c r="AU132" i="24"/>
  <c r="DC143" i="25"/>
  <c r="DC132" i="24"/>
  <c r="AI143" i="25"/>
  <c r="CQ78" i="24"/>
  <c r="AU186"/>
  <c r="BS197" i="25"/>
  <c r="AU24" i="20"/>
  <c r="DO23"/>
  <c r="J68" i="15"/>
  <c r="AS25" i="25"/>
  <c r="CO66" i="24"/>
  <c r="CO66" i="19"/>
  <c r="CO174" i="20"/>
  <c r="AS66" i="19"/>
  <c r="U174" i="24"/>
  <c r="U174" i="23"/>
  <c r="AG78" i="25"/>
  <c r="AS66" i="24"/>
  <c r="DM25" i="25"/>
  <c r="BQ174" i="19"/>
  <c r="AS174" i="24"/>
  <c r="AS174" i="19"/>
  <c r="DM66" i="23"/>
  <c r="DM66" i="24"/>
  <c r="U25" i="25"/>
  <c r="CC12" i="23"/>
  <c r="AG120"/>
  <c r="AG120" i="20"/>
  <c r="BQ185" i="25"/>
  <c r="BQ174" i="23"/>
  <c r="CO12"/>
  <c r="CO12" i="20"/>
  <c r="AG61"/>
  <c r="AG73" i="25"/>
  <c r="AG61" i="24"/>
  <c r="CC61" i="20"/>
  <c r="CC73" i="25"/>
  <c r="G29" i="15"/>
  <c r="CC61" i="24"/>
  <c r="CW65" i="18"/>
  <c r="CW78" i="25"/>
  <c r="CW65" i="21"/>
  <c r="S66" i="17"/>
  <c r="S66" i="18"/>
  <c r="BT42" i="14"/>
  <c r="BT88" s="1"/>
  <c r="CO145" i="25" s="1"/>
  <c r="BT14" i="14"/>
  <c r="BT60" s="1"/>
  <c r="BM29" i="19"/>
  <c r="BM29" i="21"/>
  <c r="CK29"/>
  <c r="T32" i="15"/>
  <c r="CA67" i="19"/>
  <c r="CA67" i="23"/>
  <c r="CA66" i="21"/>
  <c r="BA76" i="20"/>
  <c r="BA75" i="17"/>
  <c r="BA76" i="24"/>
  <c r="CA86" i="19"/>
  <c r="CA85" i="18"/>
  <c r="CA86" i="23"/>
  <c r="AU123" i="20"/>
  <c r="AU134" i="25"/>
  <c r="S22" i="20"/>
  <c r="S22" i="23"/>
  <c r="AQ13"/>
  <c r="AQ13" i="22"/>
  <c r="CM67" i="23"/>
  <c r="CM67" i="19"/>
  <c r="CO20" i="25"/>
  <c r="G32" i="15"/>
  <c r="DM7" i="23"/>
  <c r="DM7" i="24"/>
  <c r="DK12" i="18"/>
  <c r="DK12" i="24"/>
  <c r="DK12" i="17"/>
  <c r="DK37" i="25"/>
  <c r="DK24" i="19"/>
  <c r="DK24" i="18"/>
  <c r="DK24" i="21"/>
  <c r="DK24" i="20"/>
  <c r="CM172" i="18"/>
  <c r="S181"/>
  <c r="AQ188" i="17"/>
  <c r="AQ188" i="21"/>
  <c r="CY191" i="22"/>
  <c r="CW181" i="21"/>
  <c r="CW181" i="17"/>
  <c r="DA191" i="24"/>
  <c r="AE191" i="17"/>
  <c r="AE191" i="22"/>
  <c r="S22" i="17"/>
  <c r="CM29" i="19"/>
  <c r="CQ90" i="25"/>
  <c r="DI132" i="21"/>
  <c r="H32" i="15"/>
  <c r="J79"/>
  <c r="K79" s="1"/>
  <c r="CE186" i="24"/>
  <c r="DO132"/>
  <c r="AI132" i="20"/>
  <c r="CE24" i="24"/>
  <c r="AQ78" i="25"/>
  <c r="AQ65" i="18"/>
  <c r="CW67" i="19"/>
  <c r="CW66" i="21"/>
  <c r="BS77" i="20"/>
  <c r="BT22" i="14"/>
  <c r="BT68" s="1"/>
  <c r="AG134" i="23" s="1"/>
  <c r="BT41" i="14"/>
  <c r="BT87" s="1"/>
  <c r="X80" i="15" s="1"/>
  <c r="Y80" s="1"/>
  <c r="BT47" i="14"/>
  <c r="BT93" s="1"/>
  <c r="DA188" i="23" s="1"/>
  <c r="DM32" i="14"/>
  <c r="DM78" s="1"/>
  <c r="AJ71" i="15" s="1"/>
  <c r="CY95" i="25"/>
  <c r="CY83" i="19"/>
  <c r="CY83" i="20"/>
  <c r="U37" i="15"/>
  <c r="CY82" i="17"/>
  <c r="G83" i="19"/>
  <c r="G83" i="20"/>
  <c r="U5" i="15"/>
  <c r="G82" i="17"/>
  <c r="AP79" i="15"/>
  <c r="AQ79" s="1"/>
  <c r="CQ32" i="24"/>
  <c r="DN26" i="14"/>
  <c r="DN72" s="1"/>
  <c r="BT48"/>
  <c r="BT94" s="1"/>
  <c r="BQ77" i="24"/>
  <c r="BC131" i="19"/>
  <c r="BA67" i="23"/>
  <c r="BA66" i="17"/>
  <c r="BA67" i="20"/>
  <c r="BY79" i="25"/>
  <c r="BY66" i="22"/>
  <c r="BY66" i="18"/>
  <c r="E13" i="20"/>
  <c r="E13" i="24"/>
  <c r="BM29" i="17"/>
  <c r="BM29" i="18"/>
  <c r="BM29" i="23"/>
  <c r="S22" i="24"/>
  <c r="DM20" i="25"/>
  <c r="T24" i="15"/>
  <c r="AC42" i="25"/>
  <c r="BM29" i="24"/>
  <c r="CW65" i="22"/>
  <c r="H24" i="15"/>
  <c r="BS7" i="24"/>
  <c r="DI29" i="23"/>
  <c r="DI29" i="18"/>
  <c r="S66" i="22"/>
  <c r="CC61" i="19"/>
  <c r="G13" i="15"/>
  <c r="CO7" i="23"/>
  <c r="BQ7" i="19"/>
  <c r="CA66" i="17"/>
  <c r="AQ13" i="21"/>
  <c r="CA86" i="20"/>
  <c r="CA85" i="21"/>
  <c r="AE24" i="19"/>
  <c r="AE24" i="23"/>
  <c r="DK24" i="24"/>
  <c r="AE24" i="18"/>
  <c r="DK24" i="22"/>
  <c r="AE24" i="17"/>
  <c r="DK12" i="20"/>
  <c r="BA75" i="21"/>
  <c r="T17" i="15"/>
  <c r="DK76" i="18"/>
  <c r="BC182" i="17"/>
  <c r="DK77" i="24"/>
  <c r="CY182" i="21"/>
  <c r="Z41" i="15"/>
  <c r="S98" i="25"/>
  <c r="S85" i="17"/>
  <c r="S86" i="20"/>
  <c r="S86" i="23"/>
  <c r="S85" i="21"/>
  <c r="CM24" i="17"/>
  <c r="CM24" i="21"/>
  <c r="BE24" i="19"/>
  <c r="CE66" i="24"/>
  <c r="AC135" i="21"/>
  <c r="BY188"/>
  <c r="BY188" i="22"/>
  <c r="BY191" i="23"/>
  <c r="AC137" i="20"/>
  <c r="BY188" i="17"/>
  <c r="AG29" i="19"/>
  <c r="AF67" i="15"/>
  <c r="BE42" i="25"/>
  <c r="DA29" i="23"/>
  <c r="DA29" i="20"/>
  <c r="AF83" i="15"/>
  <c r="AG83" s="1"/>
  <c r="AS68" i="19"/>
  <c r="AS80" i="25"/>
  <c r="U14" i="23"/>
  <c r="U27" i="25"/>
  <c r="U14" i="24"/>
  <c r="U14" i="19"/>
  <c r="U14" i="20"/>
  <c r="AS67" i="23"/>
  <c r="CY22" i="18"/>
  <c r="CY22" i="21"/>
  <c r="CY22" i="24"/>
  <c r="CY22" i="17"/>
  <c r="AS51" i="14"/>
  <c r="AS97" s="1"/>
  <c r="DK188" i="20" s="1"/>
  <c r="BT13" i="14"/>
  <c r="BT59" s="1"/>
  <c r="BT33"/>
  <c r="BT79" s="1"/>
  <c r="BQ80" i="20" s="1"/>
  <c r="BT49" i="14"/>
  <c r="BT95" s="1"/>
  <c r="BT26"/>
  <c r="BT72" s="1"/>
  <c r="Q18" i="15" s="1"/>
  <c r="BT46" i="14"/>
  <c r="BT92" s="1"/>
  <c r="BT16"/>
  <c r="BT62" s="1"/>
  <c r="X55" i="15" s="1"/>
  <c r="BT44" i="14"/>
  <c r="BT90" s="1"/>
  <c r="DA39" i="25" s="1"/>
  <c r="BT39" i="14"/>
  <c r="BT85" s="1"/>
  <c r="CC199" i="25" s="1"/>
  <c r="BT37" i="14"/>
  <c r="BT83" s="1"/>
  <c r="CC80" i="20" s="1"/>
  <c r="BT34" i="14"/>
  <c r="BT80" s="1"/>
  <c r="Q26" i="15" s="1"/>
  <c r="BT32" i="14"/>
  <c r="BT78" s="1"/>
  <c r="BQ26" i="23" s="1"/>
  <c r="Q23" i="15"/>
  <c r="BT24" i="14"/>
  <c r="BT45"/>
  <c r="BT91" s="1"/>
  <c r="BT50"/>
  <c r="BT96" s="1"/>
  <c r="Q42" i="15" s="1"/>
  <c r="BT40" i="14"/>
  <c r="BT86" s="1"/>
  <c r="CO39" i="25" s="1"/>
  <c r="BT19" i="14"/>
  <c r="BT65" s="1"/>
  <c r="BT35"/>
  <c r="BT81" s="1"/>
  <c r="AG69" i="24"/>
  <c r="I123" i="20"/>
  <c r="I134" i="25"/>
  <c r="I123" i="24"/>
  <c r="AS69" i="23"/>
  <c r="AS123" i="20"/>
  <c r="I177"/>
  <c r="I188" i="25"/>
  <c r="I177" i="24"/>
  <c r="AS69" i="20"/>
  <c r="U15" i="19"/>
  <c r="AS69"/>
  <c r="CC123"/>
  <c r="I177"/>
  <c r="DM177"/>
  <c r="I81" i="25"/>
  <c r="AS69" i="24"/>
  <c r="CC123"/>
  <c r="CC123" i="23"/>
  <c r="CO134" i="20"/>
  <c r="DA26" i="23"/>
  <c r="DM131" i="19"/>
  <c r="BT30" i="14"/>
  <c r="BT76" s="1"/>
  <c r="BT29"/>
  <c r="BT75" s="1"/>
  <c r="Q21" i="15" s="1"/>
  <c r="DM23" i="24"/>
  <c r="BT27" i="14"/>
  <c r="BT73" s="1"/>
  <c r="X66" i="15" s="1"/>
  <c r="BT43" i="14"/>
  <c r="BT89" s="1"/>
  <c r="BQ131" i="20"/>
  <c r="BQ131" i="19"/>
  <c r="S67" i="20"/>
  <c r="S67" i="19"/>
  <c r="S13" i="21"/>
  <c r="S13" i="19"/>
  <c r="S13" i="23"/>
  <c r="S26" i="25"/>
  <c r="S13" i="20"/>
  <c r="S13" i="17"/>
  <c r="AE66" i="22"/>
  <c r="CA79" i="25"/>
  <c r="CA67" i="20"/>
  <c r="AE67" i="23"/>
  <c r="AE67" i="19"/>
  <c r="CA67" i="24"/>
  <c r="CA66" i="22"/>
  <c r="AE79" i="25"/>
  <c r="CA66" i="18"/>
  <c r="S79" i="25"/>
  <c r="AQ181" i="21"/>
  <c r="AQ184" i="24"/>
  <c r="AQ181" i="17"/>
  <c r="S130" i="20"/>
  <c r="S22" i="21"/>
  <c r="CY22" i="23"/>
  <c r="CY22" i="22"/>
  <c r="AE128" i="17"/>
  <c r="DK22" i="21"/>
  <c r="CY22" i="19"/>
  <c r="CY22" i="20"/>
  <c r="BO76" i="23"/>
  <c r="BO76" i="19"/>
  <c r="S184" i="24"/>
  <c r="BO181" i="21"/>
  <c r="DK22" i="17"/>
  <c r="S128" i="22"/>
  <c r="CA128"/>
  <c r="CY35" i="25"/>
  <c r="AQ181" i="22"/>
  <c r="AQ184" i="20"/>
  <c r="BO76"/>
  <c r="AQ121" i="17"/>
  <c r="CP21" i="14"/>
  <c r="CO21" s="1"/>
  <c r="CO67" s="1"/>
  <c r="CP29"/>
  <c r="CP19"/>
  <c r="CO19" s="1"/>
  <c r="CO65" s="1"/>
  <c r="CP43"/>
  <c r="CO43" s="1"/>
  <c r="CO89" s="1"/>
  <c r="E174" i="22"/>
  <c r="AO173" i="18"/>
  <c r="DI173"/>
  <c r="Q177" i="24"/>
  <c r="CQ177" i="20"/>
  <c r="BM122" i="24"/>
  <c r="BY120" i="18"/>
  <c r="Q177" i="20"/>
  <c r="Q188" i="25"/>
  <c r="AO187"/>
  <c r="CP24" i="14"/>
  <c r="CO24" s="1"/>
  <c r="CO70" s="1"/>
  <c r="CP14"/>
  <c r="CO14" s="1"/>
  <c r="CO60" s="1"/>
  <c r="CP18"/>
  <c r="E177" i="19"/>
  <c r="DI173" i="17"/>
  <c r="Q174"/>
  <c r="CO68" i="24"/>
  <c r="CO68" i="19"/>
  <c r="CO68" i="20"/>
  <c r="CP46" i="14"/>
  <c r="CP15"/>
  <c r="CO15" s="1"/>
  <c r="CO61" s="1"/>
  <c r="AO176" i="24"/>
  <c r="Q174" i="18"/>
  <c r="CE15" i="24"/>
  <c r="CP27" i="14"/>
  <c r="CO27" s="1"/>
  <c r="CO73" s="1"/>
  <c r="CP12"/>
  <c r="BM133" i="25"/>
  <c r="BQ122" i="24"/>
  <c r="CP45" i="14"/>
  <c r="CO45" s="1"/>
  <c r="CO91" s="1"/>
  <c r="CP38"/>
  <c r="CO38" s="1"/>
  <c r="CO84" s="1"/>
  <c r="CP30"/>
  <c r="CO30" s="1"/>
  <c r="CO76" s="1"/>
  <c r="CP50"/>
  <c r="AO173" i="17"/>
  <c r="AO173" i="22"/>
  <c r="DM176" i="19"/>
  <c r="Q174" i="22"/>
  <c r="BY174" i="17"/>
  <c r="BY174" i="22"/>
  <c r="BS15" i="24"/>
  <c r="CP28" i="14"/>
  <c r="CO28" s="1"/>
  <c r="CO74" s="1"/>
  <c r="R67" i="15" s="1"/>
  <c r="AQ121" i="18"/>
  <c r="AO122" i="23"/>
  <c r="AO133" i="25"/>
  <c r="AO122" i="24"/>
  <c r="BM120" i="18"/>
  <c r="BY120" i="22"/>
  <c r="E121" i="18"/>
  <c r="Q121" i="21"/>
  <c r="Q123" i="24"/>
  <c r="AQ134" i="25"/>
  <c r="BQ133"/>
  <c r="BQ122" i="20"/>
  <c r="DA188" i="25"/>
  <c r="AO176" i="20"/>
  <c r="BM67" i="17"/>
  <c r="DM176" i="23"/>
  <c r="BQ134" i="25"/>
  <c r="CP16" i="14"/>
  <c r="CO16" s="1"/>
  <c r="CO62" s="1"/>
  <c r="CP32"/>
  <c r="CO32" s="1"/>
  <c r="CO78" s="1"/>
  <c r="CP13"/>
  <c r="CP33"/>
  <c r="CO33" s="1"/>
  <c r="CO79" s="1"/>
  <c r="CP41"/>
  <c r="BM177" i="19"/>
  <c r="DI174" i="21"/>
  <c r="U176" i="24"/>
  <c r="AO176" i="19"/>
  <c r="CK173" i="18"/>
  <c r="CK176" i="24"/>
  <c r="DI176"/>
  <c r="Q177" i="19"/>
  <c r="BY177"/>
  <c r="DA177" i="24"/>
  <c r="W177" i="20"/>
  <c r="AI134" i="25"/>
  <c r="CP51" i="14"/>
  <c r="CO51" s="1"/>
  <c r="CO97" s="1"/>
  <c r="CP40"/>
  <c r="M28" i="15"/>
  <c r="CP25" i="14"/>
  <c r="CO25" s="1"/>
  <c r="CO71" s="1"/>
  <c r="AU71" i="24" s="1"/>
  <c r="CP17" i="14"/>
  <c r="CO17" s="1"/>
  <c r="CO63" s="1"/>
  <c r="W71" i="20" s="1"/>
  <c r="CP42" i="14"/>
  <c r="CO42" s="1"/>
  <c r="CO88" s="1"/>
  <c r="R81" i="15" s="1"/>
  <c r="S81" s="1"/>
  <c r="CY121" i="18"/>
  <c r="Q133" i="25"/>
  <c r="AO122" i="20"/>
  <c r="BM122" i="23"/>
  <c r="BY122"/>
  <c r="E121" i="17"/>
  <c r="Q123" i="23"/>
  <c r="K15" i="24"/>
  <c r="AQ28" i="25"/>
  <c r="AQ123" i="23"/>
  <c r="I122" i="24"/>
  <c r="K28" i="25"/>
  <c r="AG69" i="19"/>
  <c r="DM123" i="24"/>
  <c r="AU81" i="25"/>
  <c r="AU69" i="20"/>
  <c r="BY177"/>
  <c r="BM68" i="19"/>
  <c r="CK176" i="23"/>
  <c r="BM67" i="21"/>
  <c r="U187" i="25"/>
  <c r="BM68" i="23"/>
  <c r="DM187" i="25"/>
  <c r="AG69" i="20"/>
  <c r="CO68" i="23"/>
  <c r="BQ123" i="19"/>
  <c r="CA68" i="24"/>
  <c r="AQ27" i="25"/>
  <c r="AE122" i="19"/>
  <c r="G176"/>
  <c r="CA68" i="23"/>
  <c r="G173" i="21"/>
  <c r="AQ14" i="18"/>
  <c r="AE120" i="17"/>
  <c r="AQ14"/>
  <c r="AE122" i="24"/>
  <c r="AQ14" i="20"/>
  <c r="CA67" i="22"/>
  <c r="G173" i="18"/>
  <c r="AE122" i="23"/>
  <c r="AQ14" i="24"/>
  <c r="CA67" i="17"/>
  <c r="E174"/>
  <c r="Q173" i="22"/>
  <c r="I69" i="23"/>
  <c r="AI123" i="24"/>
  <c r="E121" i="21"/>
  <c r="E123" i="19"/>
  <c r="I133" i="25"/>
  <c r="I176" i="19"/>
  <c r="AC173" i="18"/>
  <c r="E174"/>
  <c r="CO177" i="19"/>
  <c r="DI177"/>
  <c r="DI174" i="22"/>
  <c r="AG123" i="19"/>
  <c r="AC14" i="18"/>
  <c r="I69" i="19"/>
  <c r="CQ188" i="25"/>
  <c r="BS123" i="20"/>
  <c r="AI80" i="25"/>
  <c r="DM81"/>
  <c r="AQ15" i="22"/>
  <c r="AQ123" i="24"/>
  <c r="DI120" i="22"/>
  <c r="BM69" i="19"/>
  <c r="E121" i="22"/>
  <c r="E123" i="24"/>
  <c r="AQ15" i="23"/>
  <c r="AQ15" i="21"/>
  <c r="AQ121" i="22"/>
  <c r="I122" i="19"/>
  <c r="DA123"/>
  <c r="DA123" i="24"/>
  <c r="AC14"/>
  <c r="CY68" i="19"/>
  <c r="E174" i="21"/>
  <c r="DI177" i="24"/>
  <c r="CO176"/>
  <c r="I69"/>
  <c r="CQ28" i="25"/>
  <c r="AI15" i="24"/>
  <c r="AQ15" i="20"/>
  <c r="AQ15" i="19"/>
  <c r="BC174" i="18"/>
  <c r="BS15" i="20"/>
  <c r="CQ15" i="24"/>
  <c r="BS134" i="25"/>
  <c r="DM69" i="20"/>
  <c r="AQ15" i="24"/>
  <c r="E123" i="23"/>
  <c r="E134" i="25"/>
  <c r="AQ15" i="18"/>
  <c r="CY122" i="19"/>
  <c r="CY134" i="25"/>
  <c r="CY121" i="22"/>
  <c r="AS177" i="20"/>
  <c r="AS188" i="25"/>
  <c r="AS177" i="23"/>
  <c r="E188" i="25"/>
  <c r="E177" i="20"/>
  <c r="E177" i="23"/>
  <c r="DI177"/>
  <c r="DI177" i="20"/>
  <c r="DI188" i="25"/>
  <c r="U188"/>
  <c r="DA176" i="24"/>
  <c r="BM174" i="17"/>
  <c r="BM174" i="21"/>
  <c r="BG177" i="24"/>
  <c r="CE30" i="25"/>
  <c r="DI120" i="17"/>
  <c r="DA122" i="23"/>
  <c r="DA122" i="24"/>
  <c r="CO122" i="23"/>
  <c r="AG14" i="20"/>
  <c r="CQ81" i="25"/>
  <c r="AC14" i="19"/>
  <c r="CY123"/>
  <c r="G173" i="17"/>
  <c r="DI176" i="19"/>
  <c r="AG14" i="24"/>
  <c r="AC14" i="17"/>
  <c r="BS81" i="25"/>
  <c r="K69" i="24"/>
  <c r="DC81" i="25"/>
  <c r="BG188"/>
  <c r="BG134"/>
  <c r="R75" i="15"/>
  <c r="CE17" i="24"/>
  <c r="DM69" i="23"/>
  <c r="BC15" i="18"/>
  <c r="BM122" i="19"/>
  <c r="BM120" i="22"/>
  <c r="DI133" i="25"/>
  <c r="DI122" i="23"/>
  <c r="DI122" i="24"/>
  <c r="BY120" i="21"/>
  <c r="BY122" i="19"/>
  <c r="AI69" i="24"/>
  <c r="CA68" i="20"/>
  <c r="AE133" i="25"/>
  <c r="AE120" i="21"/>
  <c r="AE120" i="18"/>
  <c r="AQ14" i="19"/>
  <c r="AQ14" i="22"/>
  <c r="CA67" i="18"/>
  <c r="CY121" i="17"/>
  <c r="CY123" i="23"/>
  <c r="BE122" i="19"/>
  <c r="DA133" i="25"/>
  <c r="AS122" i="24"/>
  <c r="CO122" i="19"/>
  <c r="AG27" i="25"/>
  <c r="AS134"/>
  <c r="AS123" i="19"/>
  <c r="U81" i="25"/>
  <c r="AS123" i="24"/>
  <c r="AU177"/>
  <c r="AC27" i="25"/>
  <c r="AC14" i="23"/>
  <c r="BC15" i="24"/>
  <c r="BC15" i="21"/>
  <c r="BY121" i="22"/>
  <c r="BY123" i="20"/>
  <c r="BY123" i="24"/>
  <c r="BY134" i="25"/>
  <c r="BY121" i="18"/>
  <c r="BY121" i="17"/>
  <c r="BY121" i="21"/>
  <c r="BY123" i="23"/>
  <c r="BY123" i="19"/>
  <c r="BM177" i="20"/>
  <c r="BM188" i="25"/>
  <c r="BM177" i="23"/>
  <c r="DA123" i="20"/>
  <c r="DA134" i="25"/>
  <c r="CO177" i="23"/>
  <c r="CO177" i="20"/>
  <c r="CO188" i="25"/>
  <c r="AC173" i="17"/>
  <c r="AC14" i="20"/>
  <c r="BS69"/>
  <c r="DM69" i="24"/>
  <c r="AE68" i="22"/>
  <c r="DI120" i="21"/>
  <c r="AI81" i="25"/>
  <c r="CO122" i="20"/>
  <c r="BO36" i="14"/>
  <c r="BN36" s="1"/>
  <c r="BN37"/>
  <c r="BN83" s="1"/>
  <c r="AC173" i="21"/>
  <c r="AS177" i="24"/>
  <c r="BM174" i="18"/>
  <c r="G173" i="22"/>
  <c r="G176" i="24"/>
  <c r="AC14" i="21"/>
  <c r="K69" i="20"/>
  <c r="DC69"/>
  <c r="BC15" i="19"/>
  <c r="CY123" i="24"/>
  <c r="BM120" i="21"/>
  <c r="DI122" i="20"/>
  <c r="BY133" i="25"/>
  <c r="BY120" i="17"/>
  <c r="CQ69" i="20"/>
  <c r="CY81" i="25"/>
  <c r="CA80"/>
  <c r="AE122" i="20"/>
  <c r="AQ14" i="23"/>
  <c r="CA68" i="19"/>
  <c r="G187" i="25"/>
  <c r="CY121" i="21"/>
  <c r="BE122" i="23"/>
  <c r="AS122"/>
  <c r="G176"/>
  <c r="BC28" i="25"/>
  <c r="CC68" i="23"/>
  <c r="CC68" i="19"/>
  <c r="CC68" i="24"/>
  <c r="CC68" i="20"/>
  <c r="CC80" i="25"/>
  <c r="BQ68" i="24"/>
  <c r="BQ68" i="20"/>
  <c r="BQ68" i="19"/>
  <c r="BQ80" i="25"/>
  <c r="BQ68" i="23"/>
  <c r="AS176" i="20"/>
  <c r="AS187" i="25"/>
  <c r="AS176" i="23"/>
  <c r="AG68"/>
  <c r="AG68" i="19"/>
  <c r="AG68" i="24"/>
  <c r="AG68" i="20"/>
  <c r="AG80" i="25"/>
  <c r="DA176" i="23"/>
  <c r="DA176" i="20"/>
  <c r="DA187" i="25"/>
  <c r="U68" i="24"/>
  <c r="U68" i="23"/>
  <c r="U80" i="25"/>
  <c r="U68" i="20"/>
  <c r="U68" i="19"/>
  <c r="BY176" i="24"/>
  <c r="Q173" i="18"/>
  <c r="AS176" i="24"/>
  <c r="BE123" i="19"/>
  <c r="K188" i="25"/>
  <c r="BG69" i="24"/>
  <c r="AU15" i="20"/>
  <c r="BY68" i="21"/>
  <c r="BY69" i="23"/>
  <c r="CW28" i="25"/>
  <c r="BE187"/>
  <c r="BE176" i="23"/>
  <c r="BE176" i="20"/>
  <c r="Q173" i="17"/>
  <c r="AS176" i="19"/>
  <c r="CM174" i="17"/>
  <c r="AU15" i="24"/>
  <c r="BY69" i="19"/>
  <c r="CW15" i="18"/>
  <c r="DC15" i="24"/>
  <c r="DC28" i="25"/>
  <c r="I187"/>
  <c r="I176" i="20"/>
  <c r="I176" i="23"/>
  <c r="DM68" i="24"/>
  <c r="DM68" i="19"/>
  <c r="DM68" i="23"/>
  <c r="DM68" i="20"/>
  <c r="DM80" i="25"/>
  <c r="CO176" i="20"/>
  <c r="CO176" i="23"/>
  <c r="CO187" i="25"/>
  <c r="BE134"/>
  <c r="CE177" i="24"/>
  <c r="CQ123"/>
  <c r="BY68" i="17"/>
  <c r="CW15" i="23"/>
  <c r="CW15" i="22"/>
  <c r="AQ69" i="20"/>
  <c r="AQ66" i="21"/>
  <c r="AQ66" i="17"/>
  <c r="DK66"/>
  <c r="CM172" i="22"/>
  <c r="CA175" i="24"/>
  <c r="DK67" i="23"/>
  <c r="AQ67" i="24"/>
  <c r="AQ13" i="17"/>
  <c r="BO66" i="18"/>
  <c r="CM13" i="21"/>
  <c r="CM13" i="23"/>
  <c r="S67" i="24"/>
  <c r="AQ66" i="18"/>
  <c r="CM66" i="21"/>
  <c r="AQ177" i="24"/>
  <c r="AQ174" i="22"/>
  <c r="AQ174" i="17"/>
  <c r="AQ188" i="25"/>
  <c r="CM177" i="20"/>
  <c r="AE174" i="22"/>
  <c r="CM174"/>
  <c r="CM177" i="24"/>
  <c r="AE15" i="20"/>
  <c r="AE123" i="24"/>
  <c r="AE121" i="21"/>
  <c r="AE174"/>
  <c r="CY177" i="24"/>
  <c r="AQ174" i="21"/>
  <c r="AQ174" i="18"/>
  <c r="CM174" i="21"/>
  <c r="CM174" i="18"/>
  <c r="AE121"/>
  <c r="AQ69" i="24"/>
  <c r="AQ177" i="20"/>
  <c r="AE121" i="22"/>
  <c r="AE121" i="17"/>
  <c r="AE123" i="19"/>
  <c r="AE134" i="25"/>
  <c r="AQ123" i="20"/>
  <c r="AQ123" i="19"/>
  <c r="AQ68" i="17"/>
  <c r="AE123" i="23"/>
  <c r="CY177" i="19"/>
  <c r="AQ177"/>
  <c r="CM177"/>
  <c r="AQ68" i="22"/>
  <c r="AQ69" i="19"/>
  <c r="CM177" i="23"/>
  <c r="AQ81" i="25"/>
  <c r="AE174" i="17"/>
  <c r="CY69" i="20"/>
  <c r="BC69" i="23"/>
  <c r="CA174" i="21"/>
  <c r="BC68" i="22"/>
  <c r="CY68"/>
  <c r="CY69" i="19"/>
  <c r="BC68" i="17"/>
  <c r="BC69" i="19"/>
  <c r="CA174" i="17"/>
  <c r="BC69" i="24"/>
  <c r="CY69"/>
  <c r="AQ69" i="23"/>
  <c r="AQ68" i="21"/>
  <c r="AE171"/>
  <c r="S12" i="20"/>
  <c r="S12" i="22"/>
  <c r="CM66" i="19"/>
  <c r="CM65" i="17"/>
  <c r="CM66" i="23"/>
  <c r="CM78" i="25"/>
  <c r="G131"/>
  <c r="G120" i="24"/>
  <c r="G118" i="21"/>
  <c r="G120" i="20"/>
  <c r="G118" i="18"/>
  <c r="G118" i="22"/>
  <c r="G120" i="23"/>
  <c r="G120" i="19"/>
  <c r="G118" i="17"/>
  <c r="CA174" i="23"/>
  <c r="CA171" i="22"/>
  <c r="CA171" i="18"/>
  <c r="DK174" i="24"/>
  <c r="DK171" i="18"/>
  <c r="DK171" i="22"/>
  <c r="DK174" i="19"/>
  <c r="DK171" i="17"/>
  <c r="DK174" i="20"/>
  <c r="DK171" i="21"/>
  <c r="DK185" i="25"/>
  <c r="DK174" i="23"/>
  <c r="BO174" i="24"/>
  <c r="BO174" i="23"/>
  <c r="BO174" i="20"/>
  <c r="BO171" i="22"/>
  <c r="BO171" i="17"/>
  <c r="BO185" i="25"/>
  <c r="CY120" i="24"/>
  <c r="CY120" i="19"/>
  <c r="CY118" i="17"/>
  <c r="CY120" i="23"/>
  <c r="CY118" i="22"/>
  <c r="CY118" i="21"/>
  <c r="CY131" i="25"/>
  <c r="CY120" i="20"/>
  <c r="CY118" i="18"/>
  <c r="CM131" i="25"/>
  <c r="CM118" i="22"/>
  <c r="CM120" i="23"/>
  <c r="CM118" i="17"/>
  <c r="CM118" i="18"/>
  <c r="CM120" i="20"/>
  <c r="DK120" i="23"/>
  <c r="CY12" i="20"/>
  <c r="AQ66" i="19"/>
  <c r="AQ65" i="22"/>
  <c r="AQ118" i="17"/>
  <c r="AQ120" i="23"/>
  <c r="AQ131" i="25"/>
  <c r="DK120" i="20"/>
  <c r="DK120" i="24"/>
  <c r="DK12" i="19"/>
  <c r="CY12" i="24"/>
  <c r="CY12" i="22"/>
  <c r="S12" i="19"/>
  <c r="S12" i="17"/>
  <c r="CM66" i="20"/>
  <c r="CM66" i="24"/>
  <c r="CA174" i="20"/>
  <c r="CA185" i="25"/>
  <c r="S174" i="24"/>
  <c r="S174" i="23"/>
  <c r="S185" i="25"/>
  <c r="S171" i="22"/>
  <c r="S171" i="17"/>
  <c r="S171" i="21"/>
  <c r="S171" i="18"/>
  <c r="S174" i="19"/>
  <c r="S174" i="20"/>
  <c r="BC120"/>
  <c r="BC118" i="18"/>
  <c r="BC118" i="22"/>
  <c r="BC120" i="24"/>
  <c r="BC120" i="19"/>
  <c r="BC118" i="21"/>
  <c r="BC131" i="25"/>
  <c r="BC120" i="23"/>
  <c r="BC118" i="17"/>
  <c r="DK118"/>
  <c r="DK131" i="25"/>
  <c r="CY25"/>
  <c r="CM65" i="21"/>
  <c r="CA174" i="19"/>
  <c r="CA171" i="21"/>
  <c r="AQ66" i="23"/>
  <c r="AQ65" i="17"/>
  <c r="AQ120" i="20"/>
  <c r="DK118" i="18"/>
  <c r="CY12" i="17"/>
  <c r="S12" i="18"/>
  <c r="S12" i="21"/>
  <c r="CM65" i="18"/>
  <c r="CA171" i="17"/>
  <c r="DK12" i="21"/>
  <c r="DK12" i="22"/>
  <c r="DK25" i="25"/>
  <c r="BC131" i="24"/>
  <c r="AE129" i="22"/>
  <c r="CY185" i="20"/>
  <c r="CA131"/>
  <c r="CA129" i="21"/>
  <c r="BC129" i="17"/>
  <c r="G196" i="25"/>
  <c r="S23" i="24"/>
  <c r="BC142" i="25"/>
  <c r="AE131" i="24"/>
  <c r="CY185" i="23"/>
  <c r="AS44" i="14"/>
  <c r="AS90" s="1"/>
  <c r="CY26" i="20" s="1"/>
  <c r="CA142" i="25"/>
  <c r="CA131" i="19"/>
  <c r="AE129" i="21"/>
  <c r="AE129" i="18"/>
  <c r="AE131" i="23"/>
  <c r="S77" i="19"/>
  <c r="S23"/>
  <c r="S23" i="20"/>
  <c r="G182" i="18"/>
  <c r="G182" i="22"/>
  <c r="G129" i="18"/>
  <c r="G142" i="25"/>
  <c r="AS49" i="14"/>
  <c r="AS95" s="1"/>
  <c r="DK92" i="25" s="1"/>
  <c r="G131" i="20"/>
  <c r="G129" i="22"/>
  <c r="CM129"/>
  <c r="AE131" i="19"/>
  <c r="AE142" i="25"/>
  <c r="G185" i="20"/>
  <c r="CY182" i="22"/>
  <c r="CY196" i="25"/>
  <c r="CA129" i="18"/>
  <c r="CY182" i="17"/>
  <c r="G182"/>
  <c r="G131" i="19"/>
  <c r="G131" i="23"/>
  <c r="G131" i="24"/>
  <c r="CM131" i="20"/>
  <c r="AE129" i="17"/>
  <c r="G185" i="24"/>
  <c r="G185" i="23"/>
  <c r="CY182" i="18"/>
  <c r="CA129" i="22"/>
  <c r="G182" i="21"/>
  <c r="L75" i="15"/>
  <c r="CY120" i="17"/>
  <c r="CA176" i="19"/>
  <c r="CA187" i="25"/>
  <c r="BC173" i="22"/>
  <c r="CA122" i="24"/>
  <c r="BC173" i="18"/>
  <c r="CM120" i="22"/>
  <c r="CA120" i="18"/>
  <c r="G133" i="25"/>
  <c r="CY187"/>
  <c r="BC14" i="19"/>
  <c r="BC14" i="24"/>
  <c r="BC14" i="18"/>
  <c r="BC176" i="24"/>
  <c r="CA122" i="20"/>
  <c r="G120" i="17"/>
  <c r="CY173" i="18"/>
  <c r="BC122" i="20"/>
  <c r="BC173" i="21"/>
  <c r="CA122" i="23"/>
  <c r="G120" i="21"/>
  <c r="G67" i="22"/>
  <c r="G67" i="21"/>
  <c r="AE67" i="17"/>
  <c r="G68" i="24"/>
  <c r="G80" i="25"/>
  <c r="G68" i="19"/>
  <c r="G67" i="17"/>
  <c r="BC67"/>
  <c r="AE173"/>
  <c r="BC173"/>
  <c r="CY176" i="24"/>
  <c r="BC122" i="19"/>
  <c r="CA120" i="21"/>
  <c r="G122" i="23"/>
  <c r="G122" i="24"/>
  <c r="BC176" i="20"/>
  <c r="BC187" i="25"/>
  <c r="G68" i="20"/>
  <c r="CY173" i="22"/>
  <c r="BC133" i="25"/>
  <c r="AE176" i="19"/>
  <c r="BC176"/>
  <c r="AE176" i="23"/>
  <c r="BC120" i="18"/>
  <c r="CA120" i="17"/>
  <c r="CA122" i="19"/>
  <c r="G120" i="22"/>
  <c r="G122" i="19"/>
  <c r="BC68"/>
  <c r="G68" i="23"/>
  <c r="AE80" i="25"/>
  <c r="AE67" i="22"/>
  <c r="CY176" i="20"/>
  <c r="CY176" i="23"/>
  <c r="CA173" i="17"/>
  <c r="BC14" i="23"/>
  <c r="CY122"/>
  <c r="CY67" i="22"/>
  <c r="BC14"/>
  <c r="AE173"/>
  <c r="AE176" i="24"/>
  <c r="CA173" i="22"/>
  <c r="CA176" i="24"/>
  <c r="CY176" i="19"/>
  <c r="CA176" i="20"/>
  <c r="AE187" i="25"/>
  <c r="BC14" i="21"/>
  <c r="BC120" i="22"/>
  <c r="BC122" i="24"/>
  <c r="CY120" i="18"/>
  <c r="CY122" i="20"/>
  <c r="AE68" i="23"/>
  <c r="BC67" i="22"/>
  <c r="BO14" i="24"/>
  <c r="CY67" i="21"/>
  <c r="BC67" i="18"/>
  <c r="CY68" i="20"/>
  <c r="CY67" i="17"/>
  <c r="BC80" i="25"/>
  <c r="BC68" i="23"/>
  <c r="CY67" i="18"/>
  <c r="CY133" i="25"/>
  <c r="AE67" i="18"/>
  <c r="AE173" i="21"/>
  <c r="AE173" i="18"/>
  <c r="CA173" i="21"/>
  <c r="CA173" i="18"/>
  <c r="CY173" i="17"/>
  <c r="AE68" i="20"/>
  <c r="AE68" i="24"/>
  <c r="BC14" i="17"/>
  <c r="BC122" i="23"/>
  <c r="BC120" i="17"/>
  <c r="CA133" i="25"/>
  <c r="G120" i="18"/>
  <c r="CY120" i="22"/>
  <c r="CY122" i="24"/>
  <c r="AE68" i="19"/>
  <c r="BC27" i="25"/>
  <c r="BC67" i="21"/>
  <c r="BC68" i="24"/>
  <c r="CY80" i="25"/>
  <c r="CY68" i="23"/>
  <c r="S14" i="19"/>
  <c r="S14" i="24"/>
  <c r="AN42" i="14"/>
  <c r="AM42" s="1"/>
  <c r="AM88" s="1"/>
  <c r="CM125" i="24" s="1"/>
  <c r="S14" i="21"/>
  <c r="S14" i="20"/>
  <c r="S14" i="23"/>
  <c r="S14" i="17"/>
  <c r="S14" i="18"/>
  <c r="S14" i="22"/>
  <c r="BO14"/>
  <c r="BO14" i="17"/>
  <c r="BO14" i="20"/>
  <c r="CM122" i="24"/>
  <c r="BO14" i="19"/>
  <c r="BO14" i="23"/>
  <c r="DK14" i="22"/>
  <c r="DK14" i="19"/>
  <c r="CM120" i="18"/>
  <c r="AE32"/>
  <c r="AE69" i="24"/>
  <c r="CY26" i="17"/>
  <c r="AS29" i="14"/>
  <c r="AS75" s="1"/>
  <c r="BC80" i="23" s="1"/>
  <c r="DK78" i="19"/>
  <c r="DK77" i="22"/>
  <c r="S15"/>
  <c r="CM24" i="23"/>
  <c r="S37" i="25"/>
  <c r="P12" i="15"/>
  <c r="CY26" i="24"/>
  <c r="AS13" i="14"/>
  <c r="AS59" s="1"/>
  <c r="G80" i="19" s="1"/>
  <c r="AS38" i="14"/>
  <c r="AS84" s="1"/>
  <c r="CA145" i="25" s="1"/>
  <c r="AS17" i="14"/>
  <c r="AS63" s="1"/>
  <c r="S79" i="18" s="1"/>
  <c r="AS33" i="14"/>
  <c r="AS79" s="1"/>
  <c r="BO80" i="24" s="1"/>
  <c r="DK90" i="25"/>
  <c r="DK77" i="17"/>
  <c r="DK77" i="18"/>
  <c r="DK78" i="23"/>
  <c r="AS16" i="14"/>
  <c r="AS62" s="1"/>
  <c r="S26" i="20" s="1"/>
  <c r="S24" i="22"/>
  <c r="CM24" i="24"/>
  <c r="CM24" i="19"/>
  <c r="CY24" i="22"/>
  <c r="CM24" i="20"/>
  <c r="AC78" i="25"/>
  <c r="AC65" i="21"/>
  <c r="Q66" i="23"/>
  <c r="Q66" i="19"/>
  <c r="AC65" i="22"/>
  <c r="CW66" i="19"/>
  <c r="CW66" i="24"/>
  <c r="AC66" i="19"/>
  <c r="AC66" i="24"/>
  <c r="AC66" i="23"/>
  <c r="AC66" i="20"/>
  <c r="CW65" i="17"/>
  <c r="AC65"/>
  <c r="BM69" i="24"/>
  <c r="BM81" i="25"/>
  <c r="BY68" i="18"/>
  <c r="BY69" i="24"/>
  <c r="CW15"/>
  <c r="CW15" i="17"/>
  <c r="BY81" i="25"/>
  <c r="CW15" i="20"/>
  <c r="E138" i="22"/>
  <c r="Y6" i="15"/>
  <c r="E140" i="20"/>
  <c r="AK53" i="15"/>
  <c r="AK79"/>
  <c r="BY85" i="22"/>
  <c r="CW191"/>
  <c r="BM194" i="24"/>
  <c r="E86" i="23"/>
  <c r="DI205" i="25"/>
  <c r="CK32" i="20"/>
  <c r="BY86" i="23"/>
  <c r="Y38" i="15"/>
  <c r="E32" i="18"/>
  <c r="CK32" i="21"/>
  <c r="BA32" i="17"/>
  <c r="CW194" i="24"/>
  <c r="BM191" i="21"/>
  <c r="DI194" i="19"/>
  <c r="E85" i="22"/>
  <c r="BM205" i="25"/>
  <c r="Y43" i="15"/>
  <c r="CK32" i="23"/>
  <c r="BY98" i="25"/>
  <c r="AK76" i="15"/>
  <c r="CW138" i="17"/>
  <c r="AK51" i="15"/>
  <c r="AC85" i="22"/>
  <c r="BA140" i="23"/>
  <c r="Q194" i="20"/>
  <c r="Q32" i="18"/>
  <c r="CK191" i="22"/>
  <c r="CK194" i="24"/>
  <c r="Q191" i="21"/>
  <c r="Q191" i="18"/>
  <c r="BY138" i="17"/>
  <c r="Y30" i="15"/>
  <c r="CK32" i="18"/>
  <c r="CK32" i="19"/>
  <c r="AC98" i="25"/>
  <c r="AC86" i="19"/>
  <c r="BY85" i="21"/>
  <c r="BY86" i="20"/>
  <c r="BY86" i="19"/>
  <c r="E151" i="25"/>
  <c r="E140" i="19"/>
  <c r="BA140" i="20"/>
  <c r="BA138" i="17"/>
  <c r="BA138" i="22"/>
  <c r="CK205" i="25"/>
  <c r="Y35" i="15"/>
  <c r="Y11"/>
  <c r="BM32" i="24"/>
  <c r="Q32" i="22"/>
  <c r="BM32" i="17"/>
  <c r="Q32" i="19"/>
  <c r="Q45" i="25"/>
  <c r="CK191" i="17"/>
  <c r="Q191" i="22"/>
  <c r="Q194" i="24"/>
  <c r="AK60" i="15"/>
  <c r="BA151" i="25"/>
  <c r="BA138" i="18"/>
  <c r="AK82" i="15"/>
  <c r="Q32" i="24"/>
  <c r="DN32" i="14"/>
  <c r="DN78" s="1"/>
  <c r="AR71" i="15" s="1"/>
  <c r="CK191" i="21"/>
  <c r="CK191" i="18"/>
  <c r="Q194" i="19"/>
  <c r="AK77" i="15"/>
  <c r="AM77" s="1"/>
  <c r="BY151" i="25"/>
  <c r="CK32" i="22"/>
  <c r="Y32" i="15"/>
  <c r="AC86" i="20"/>
  <c r="Y29" i="15"/>
  <c r="BY86" i="24"/>
  <c r="E138" i="17"/>
  <c r="E138" i="21"/>
  <c r="Y22" i="15"/>
  <c r="Q205" i="25"/>
  <c r="Y24" i="15"/>
  <c r="Q32" i="17"/>
  <c r="Q32" i="23"/>
  <c r="BM45" i="25"/>
  <c r="DN38" i="14"/>
  <c r="DN84" s="1"/>
  <c r="AR77" i="15" s="1"/>
  <c r="Y8"/>
  <c r="AO194" i="23"/>
  <c r="Y14" i="15"/>
  <c r="AC138" i="17"/>
  <c r="Y13" i="15"/>
  <c r="AC86" i="23"/>
  <c r="AC85" i="18"/>
  <c r="AC85" i="17"/>
  <c r="AC32" i="21"/>
  <c r="AC45" i="25"/>
  <c r="AC32" i="18"/>
  <c r="E86" i="19"/>
  <c r="E86" i="20"/>
  <c r="E85" i="17"/>
  <c r="Y5" i="15"/>
  <c r="E86" i="24"/>
  <c r="E85" i="21"/>
  <c r="E98" i="25"/>
  <c r="AK52" i="15"/>
  <c r="BY45" i="25"/>
  <c r="BY32" i="20"/>
  <c r="AK75" i="15"/>
  <c r="BY32" i="23"/>
  <c r="BY32" i="21"/>
  <c r="BY32" i="18"/>
  <c r="BY32" i="17"/>
  <c r="Q138" i="18"/>
  <c r="Q140" i="24"/>
  <c r="Q138" i="17"/>
  <c r="Q140" i="20"/>
  <c r="Y10" i="15"/>
  <c r="Q140" i="23"/>
  <c r="AK57" i="15"/>
  <c r="AM57" s="1"/>
  <c r="Q151" i="25"/>
  <c r="Q138" i="22"/>
  <c r="DI191" i="17"/>
  <c r="DN27" i="14"/>
  <c r="DN73" s="1"/>
  <c r="AK61" i="15"/>
  <c r="AC138" i="18"/>
  <c r="AO194" i="20"/>
  <c r="AK66" i="15"/>
  <c r="DI32" i="19"/>
  <c r="AO191" i="22"/>
  <c r="AO194" i="24"/>
  <c r="CW194" i="19"/>
  <c r="BM194"/>
  <c r="DI191" i="22"/>
  <c r="DI194" i="24"/>
  <c r="DN18" i="14"/>
  <c r="DN64" s="1"/>
  <c r="AR57" i="15" s="1"/>
  <c r="DN35" i="14"/>
  <c r="DN81" s="1"/>
  <c r="DN46"/>
  <c r="DN92" s="1"/>
  <c r="AR85" i="15" s="1"/>
  <c r="AC140" i="23"/>
  <c r="AC140" i="24"/>
  <c r="AC138" i="22"/>
  <c r="BM194" i="23"/>
  <c r="DI194"/>
  <c r="AK85" i="15"/>
  <c r="CW138" i="21"/>
  <c r="CW140" i="24"/>
  <c r="AO205" i="25"/>
  <c r="DI32" i="22"/>
  <c r="Y40" i="15"/>
  <c r="DI45" i="25"/>
  <c r="BY32" i="19"/>
  <c r="AC32" i="20"/>
  <c r="AK59" i="15"/>
  <c r="BM140" i="24"/>
  <c r="AK73" i="15"/>
  <c r="BM140" i="23"/>
  <c r="BM138" i="17"/>
  <c r="Y26" i="15"/>
  <c r="BM140" i="20"/>
  <c r="BM138" i="22"/>
  <c r="BM151" i="25"/>
  <c r="BA32" i="23"/>
  <c r="BA32" i="22"/>
  <c r="BA32" i="19"/>
  <c r="BA32" i="24"/>
  <c r="BA45" i="25"/>
  <c r="Y20" i="15"/>
  <c r="Y39"/>
  <c r="CW205" i="25"/>
  <c r="AK86" i="15"/>
  <c r="CW194" i="23"/>
  <c r="CW194" i="20"/>
  <c r="E32" i="23"/>
  <c r="E32" i="22"/>
  <c r="E32" i="19"/>
  <c r="E32" i="24"/>
  <c r="E45" i="25"/>
  <c r="Y4" i="15"/>
  <c r="AC32" i="23"/>
  <c r="AC32" i="22"/>
  <c r="AC32" i="24"/>
  <c r="DI140"/>
  <c r="DI138" i="22"/>
  <c r="DI138" i="17"/>
  <c r="DI151" i="25"/>
  <c r="AK89" i="15"/>
  <c r="DI140" i="23"/>
  <c r="DI138" i="18"/>
  <c r="Y42" i="15"/>
  <c r="DI140" i="20"/>
  <c r="Y28" i="15"/>
  <c r="AO191" i="17"/>
  <c r="AC151" i="25"/>
  <c r="AK90" i="15"/>
  <c r="DI32" i="18"/>
  <c r="BY32" i="22"/>
  <c r="BA32" i="21"/>
  <c r="DN48" i="14"/>
  <c r="DN94" s="1"/>
  <c r="AC40" i="15" s="1"/>
  <c r="AO191" i="21"/>
  <c r="AO191" i="18"/>
  <c r="CW191" i="21"/>
  <c r="CW191" i="17"/>
  <c r="BM191"/>
  <c r="DI191" i="21"/>
  <c r="DI191" i="18"/>
  <c r="DN28" i="14"/>
  <c r="DN74" s="1"/>
  <c r="AR67" i="15" s="1"/>
  <c r="AC140" i="20"/>
  <c r="AC140" i="19"/>
  <c r="CW140" i="23"/>
  <c r="CW151" i="25"/>
  <c r="DN20" i="14"/>
  <c r="DN66" s="1"/>
  <c r="DI32" i="17"/>
  <c r="DI32" i="23"/>
  <c r="BM138" i="18"/>
  <c r="BM140" i="19"/>
  <c r="Q138" i="21"/>
  <c r="BY32" i="24"/>
  <c r="BA32" i="20"/>
  <c r="AK67" i="15"/>
  <c r="AC32" i="17"/>
  <c r="E32" i="21"/>
  <c r="AC32" i="19"/>
  <c r="AO191" i="23"/>
  <c r="DM27" i="14"/>
  <c r="DM73" s="1"/>
  <c r="AJ66" i="15" s="1"/>
  <c r="T19"/>
  <c r="AO137" i="23"/>
  <c r="AO135" i="18"/>
  <c r="AO148" i="25"/>
  <c r="DM26" i="14"/>
  <c r="DM72" s="1"/>
  <c r="X18" i="15" s="1"/>
  <c r="AC188" i="21"/>
  <c r="AC191" i="20"/>
  <c r="AC137" i="19"/>
  <c r="AC135" i="22"/>
  <c r="DM22" i="14"/>
  <c r="DM68" s="1"/>
  <c r="X14" i="15" s="1"/>
  <c r="AC135" i="17"/>
  <c r="AC137" i="23"/>
  <c r="AC148" i="25"/>
  <c r="AC137" i="24"/>
  <c r="T10" i="15"/>
  <c r="Q135" i="17"/>
  <c r="Q137" i="19"/>
  <c r="Q148" i="25"/>
  <c r="Q135" i="21"/>
  <c r="Q135" i="18"/>
  <c r="AC57" i="15"/>
  <c r="AE57" s="1"/>
  <c r="Q137" i="20"/>
  <c r="DM18" i="14"/>
  <c r="DM64" s="1"/>
  <c r="AJ57" i="15" s="1"/>
  <c r="Q137" i="23"/>
  <c r="Q135" i="22"/>
  <c r="T8" i="15"/>
  <c r="Q29" i="18"/>
  <c r="Q42" i="25"/>
  <c r="DM16" i="14"/>
  <c r="DM62" s="1"/>
  <c r="Q29" i="24"/>
  <c r="Q29" i="23"/>
  <c r="BY135" i="21"/>
  <c r="BY137" i="24"/>
  <c r="BY137" i="23"/>
  <c r="BY137" i="20"/>
  <c r="BY135" i="17"/>
  <c r="BY135" i="22"/>
  <c r="BY135" i="18"/>
  <c r="BY137" i="19"/>
  <c r="BY148" i="25"/>
  <c r="AC77" i="15"/>
  <c r="T30"/>
  <c r="CW137" i="23"/>
  <c r="CW135" i="22"/>
  <c r="CW135" i="21"/>
  <c r="CW135" i="18"/>
  <c r="CW148" i="25"/>
  <c r="T38" i="15"/>
  <c r="CW137" i="24"/>
  <c r="CW137" i="19"/>
  <c r="CW137" i="20"/>
  <c r="AC85" i="15"/>
  <c r="CW135" i="17"/>
  <c r="U93" i="14"/>
  <c r="DM35"/>
  <c r="DM81" s="1"/>
  <c r="DM41"/>
  <c r="DM87" s="1"/>
  <c r="X33" i="15" s="1"/>
  <c r="DM40" i="14"/>
  <c r="DM86" s="1"/>
  <c r="AC29" i="24"/>
  <c r="AC66" i="15"/>
  <c r="AO202" i="25"/>
  <c r="AO188" i="17"/>
  <c r="AO135"/>
  <c r="CK29" i="24"/>
  <c r="BM191"/>
  <c r="T27" i="15"/>
  <c r="BM202" i="25"/>
  <c r="AO135" i="21"/>
  <c r="Q83" i="23"/>
  <c r="AC188" i="18"/>
  <c r="DM24" i="14"/>
  <c r="DM70" s="1"/>
  <c r="X16" i="15" s="1"/>
  <c r="DM17" i="14"/>
  <c r="DM63" s="1"/>
  <c r="X9" i="15" s="1"/>
  <c r="DM25" i="14"/>
  <c r="DM71" s="1"/>
  <c r="AJ64" i="15" s="1"/>
  <c r="DM34" i="14"/>
  <c r="DM80" s="1"/>
  <c r="Q29" i="21"/>
  <c r="Q29" i="22"/>
  <c r="AC29" i="17"/>
  <c r="AC29" i="19"/>
  <c r="AO191"/>
  <c r="AO135" i="22"/>
  <c r="BM148" i="25"/>
  <c r="AC73" i="15"/>
  <c r="AC56"/>
  <c r="AE56" s="1"/>
  <c r="BM188" i="21"/>
  <c r="BM191" i="23"/>
  <c r="E82" i="17"/>
  <c r="AC65" i="15"/>
  <c r="AE65" s="1"/>
  <c r="BM137" i="23"/>
  <c r="AO95" i="25"/>
  <c r="DI135" i="18"/>
  <c r="DM42" i="14"/>
  <c r="DM88" s="1"/>
  <c r="U88"/>
  <c r="AC191" i="23"/>
  <c r="AC202" i="25"/>
  <c r="T15" i="15"/>
  <c r="AC188" i="17"/>
  <c r="AC191" i="19"/>
  <c r="AC191" i="24"/>
  <c r="AC29" i="23"/>
  <c r="AC29" i="21"/>
  <c r="T18" i="15"/>
  <c r="AO137" i="24"/>
  <c r="AO137" i="20"/>
  <c r="AO82" i="18"/>
  <c r="CW61" i="19"/>
  <c r="CW61" i="24"/>
  <c r="CW73" i="25"/>
  <c r="CW60" i="22"/>
  <c r="DI7" i="20"/>
  <c r="CW199" i="25"/>
  <c r="R45" i="14"/>
  <c r="R91" s="1"/>
  <c r="CW92" i="25" s="1"/>
  <c r="R42" i="14"/>
  <c r="R88" s="1"/>
  <c r="R36"/>
  <c r="R82" s="1"/>
  <c r="BY26" i="19" s="1"/>
  <c r="R27" i="14"/>
  <c r="R73" s="1"/>
  <c r="AO185" i="17" s="1"/>
  <c r="R49" i="14"/>
  <c r="R95" s="1"/>
  <c r="DI79" i="17" s="1"/>
  <c r="R22" i="14"/>
  <c r="R68" s="1"/>
  <c r="AC145" i="25" s="1"/>
  <c r="R37" i="14"/>
  <c r="R83" s="1"/>
  <c r="BY80" i="20" s="1"/>
  <c r="R43" i="14"/>
  <c r="R89" s="1"/>
  <c r="CK188" i="23" s="1"/>
  <c r="BM134" i="19"/>
  <c r="R21" i="14"/>
  <c r="R67" s="1"/>
  <c r="AC80" i="24" s="1"/>
  <c r="R29" i="14"/>
  <c r="R75" s="1"/>
  <c r="BA79" i="18" s="1"/>
  <c r="R35" i="14"/>
  <c r="R81" s="1"/>
  <c r="BM188" i="23" s="1"/>
  <c r="R18" i="14"/>
  <c r="R64" s="1"/>
  <c r="Q134" i="24" s="1"/>
  <c r="R39" i="14"/>
  <c r="R85" s="1"/>
  <c r="U78" i="15" s="1"/>
  <c r="Q142" i="25"/>
  <c r="E77" i="24"/>
  <c r="BM185"/>
  <c r="CW188" i="19"/>
  <c r="R17" i="14"/>
  <c r="R63" s="1"/>
  <c r="Q80" i="23" s="1"/>
  <c r="R25" i="14"/>
  <c r="R71" s="1"/>
  <c r="AO80" i="24" s="1"/>
  <c r="R40" i="14"/>
  <c r="R86" s="1"/>
  <c r="BM76" i="22"/>
  <c r="BM77" i="20"/>
  <c r="AO182" i="18"/>
  <c r="BM182"/>
  <c r="BM185" i="23"/>
  <c r="R20" i="14"/>
  <c r="R66" s="1"/>
  <c r="AC26" i="22" s="1"/>
  <c r="E132" i="18"/>
  <c r="AO196" i="25"/>
  <c r="Q131" i="19"/>
  <c r="BM182" i="17"/>
  <c r="U86" i="15"/>
  <c r="U83"/>
  <c r="R41" i="14"/>
  <c r="R87" s="1"/>
  <c r="CK79" i="22" s="1"/>
  <c r="R26" i="14"/>
  <c r="R72" s="1"/>
  <c r="AO145" i="25" s="1"/>
  <c r="Q26" i="20"/>
  <c r="R24" i="14"/>
  <c r="R70" s="1"/>
  <c r="BM76" i="17"/>
  <c r="BM182" i="22"/>
  <c r="BM196" i="25"/>
  <c r="R46" i="14"/>
  <c r="R92" s="1"/>
  <c r="BY80" i="19"/>
  <c r="R51" i="14"/>
  <c r="R97" s="1"/>
  <c r="DI185" i="22" s="1"/>
  <c r="Q36" i="25"/>
  <c r="R48" i="14"/>
  <c r="R94" s="1"/>
  <c r="DI26" i="18" s="1"/>
  <c r="AO129" i="17"/>
  <c r="AO131" i="23"/>
  <c r="AC185" i="21"/>
  <c r="AC188" i="23"/>
  <c r="AC188" i="19"/>
  <c r="AC77" i="20"/>
  <c r="AC77" i="19"/>
  <c r="Q129" i="21"/>
  <c r="Q131" i="24"/>
  <c r="Q131" i="23"/>
  <c r="Q129" i="17"/>
  <c r="Q131" i="20"/>
  <c r="Q129" i="22"/>
  <c r="Q134" i="19"/>
  <c r="Q23" i="17"/>
  <c r="Q23" i="21"/>
  <c r="Q23" i="22"/>
  <c r="Q23" i="18"/>
  <c r="Q23" i="24"/>
  <c r="Q23" i="20"/>
  <c r="Q23" i="19"/>
  <c r="E76" i="18"/>
  <c r="E76" i="17"/>
  <c r="CW185" i="23"/>
  <c r="CW182" i="17"/>
  <c r="CW185" i="20"/>
  <c r="CW182" i="22"/>
  <c r="CW185" i="19"/>
  <c r="CW196" i="25"/>
  <c r="CW185" i="24"/>
  <c r="CW182" i="18"/>
  <c r="CW182" i="21"/>
  <c r="E185" i="23"/>
  <c r="E196" i="25"/>
  <c r="E185" i="24"/>
  <c r="E182" i="18"/>
  <c r="E182" i="21"/>
  <c r="E182" i="17"/>
  <c r="E185" i="20"/>
  <c r="E182" i="22"/>
  <c r="E185" i="19"/>
  <c r="E134" i="23"/>
  <c r="O15" i="15"/>
  <c r="U55"/>
  <c r="AO129" i="18"/>
  <c r="AO142" i="25"/>
  <c r="BY131" i="23"/>
  <c r="U62" i="15"/>
  <c r="CW188" i="24"/>
  <c r="U53" i="15"/>
  <c r="E134" i="20"/>
  <c r="AC185" i="22"/>
  <c r="Q132"/>
  <c r="CW26" i="20"/>
  <c r="Q26" i="24"/>
  <c r="Q26" i="18"/>
  <c r="AO182" i="17"/>
  <c r="AO185" i="24"/>
  <c r="Q182" i="17"/>
  <c r="Q185" i="24"/>
  <c r="DI182" i="17"/>
  <c r="DI185" i="24"/>
  <c r="AC76" i="22"/>
  <c r="Q76" i="21"/>
  <c r="Q77" i="20"/>
  <c r="Q77" i="23"/>
  <c r="AO129" i="22"/>
  <c r="AO131" i="24"/>
  <c r="AC188"/>
  <c r="Q145" i="25"/>
  <c r="BA185" i="23"/>
  <c r="BA182" i="17"/>
  <c r="BA185" i="20"/>
  <c r="BA182" i="22"/>
  <c r="BA185" i="19"/>
  <c r="BA196" i="25"/>
  <c r="BA185" i="24"/>
  <c r="BA182" i="18"/>
  <c r="BA182" i="21"/>
  <c r="E132"/>
  <c r="AC188" i="20"/>
  <c r="O10" i="15"/>
  <c r="AO182" i="22"/>
  <c r="AO185" i="20"/>
  <c r="Q185" i="19"/>
  <c r="Q185" i="20"/>
  <c r="DI185" i="19"/>
  <c r="DI185" i="20"/>
  <c r="Q76" i="17"/>
  <c r="Q89" i="25"/>
  <c r="AC132" i="21"/>
  <c r="E132" i="22"/>
  <c r="AC185" i="18"/>
  <c r="Q132" i="17"/>
  <c r="BY134" i="24"/>
  <c r="CW26" i="21"/>
  <c r="Q26" i="19"/>
  <c r="AO185"/>
  <c r="AO185" i="23"/>
  <c r="Q182" i="18"/>
  <c r="Q185" i="23"/>
  <c r="DI182" i="18"/>
  <c r="DI185" i="23"/>
  <c r="AC76" i="21"/>
  <c r="AC77" i="23"/>
  <c r="Q76" i="22"/>
  <c r="AO131" i="19"/>
  <c r="AC199" i="25"/>
  <c r="Q134" i="23"/>
  <c r="BA82" i="18"/>
  <c r="BA82" i="21"/>
  <c r="Q29" i="19"/>
  <c r="AC55" i="15"/>
  <c r="AE55" s="1"/>
  <c r="DI29" i="19"/>
  <c r="DM48" i="14"/>
  <c r="DM94" s="1"/>
  <c r="AJ87" i="15" s="1"/>
  <c r="DM12" i="14"/>
  <c r="AC29" i="18"/>
  <c r="T12" i="15"/>
  <c r="CK29" i="19"/>
  <c r="Q83" i="24"/>
  <c r="DI29" i="22"/>
  <c r="BY82" i="21"/>
  <c r="AO82" i="22"/>
  <c r="Q82" i="21"/>
  <c r="AC29" i="22"/>
  <c r="AC59" i="15"/>
  <c r="Q83" i="19"/>
  <c r="BA13" i="18"/>
  <c r="BA13" i="19"/>
  <c r="BA13" i="21"/>
  <c r="Q66" i="18"/>
  <c r="Q67" i="20"/>
  <c r="Q67" i="23"/>
  <c r="Q67" i="19"/>
  <c r="BY175" i="23"/>
  <c r="BY175" i="20"/>
  <c r="BY186" i="25"/>
  <c r="CW175" i="20"/>
  <c r="CW186" i="25"/>
  <c r="CW175" i="23"/>
  <c r="AC175" i="24"/>
  <c r="AC175" i="23"/>
  <c r="AC172" i="18"/>
  <c r="AC172" i="22"/>
  <c r="AC172" i="21"/>
  <c r="AC175" i="19"/>
  <c r="AC172" i="17"/>
  <c r="AC175" i="20"/>
  <c r="AC186" i="25"/>
  <c r="BY172" i="17"/>
  <c r="BY172" i="21"/>
  <c r="Q67" i="24"/>
  <c r="CW66" i="22"/>
  <c r="CW66" i="17"/>
  <c r="BA13"/>
  <c r="BA13" i="20"/>
  <c r="BA66" i="18"/>
  <c r="BA67" i="19"/>
  <c r="BY67"/>
  <c r="BY67" i="23"/>
  <c r="E13" i="18"/>
  <c r="E13" i="19"/>
  <c r="BA175" i="20"/>
  <c r="BA186" i="25"/>
  <c r="BA175" i="23"/>
  <c r="E175" i="24"/>
  <c r="E186" i="25"/>
  <c r="E175" i="19"/>
  <c r="E175" i="23"/>
  <c r="E172" i="18"/>
  <c r="E172" i="22"/>
  <c r="E172" i="17"/>
  <c r="E172" i="21"/>
  <c r="E175" i="20"/>
  <c r="Q79" i="25"/>
  <c r="BA172" i="17"/>
  <c r="BA172" i="21"/>
  <c r="BY172" i="18"/>
  <c r="Q66" i="22"/>
  <c r="BA26" i="25"/>
  <c r="BA13" i="22"/>
  <c r="BA66" i="21"/>
  <c r="BY66"/>
  <c r="E13" i="17"/>
  <c r="E13" i="23"/>
  <c r="AC176" i="24"/>
  <c r="AC176" i="19"/>
  <c r="AC120" i="22"/>
  <c r="AC122" i="24"/>
  <c r="Q122"/>
  <c r="Q122" i="23"/>
  <c r="BM187" i="25"/>
  <c r="BM176" i="20"/>
  <c r="BM176" i="23"/>
  <c r="BY176" i="20"/>
  <c r="BY187" i="25"/>
  <c r="BY176" i="23"/>
  <c r="Q176"/>
  <c r="Q176" i="20"/>
  <c r="Q187" i="25"/>
  <c r="BA68" i="20"/>
  <c r="BA67" i="22"/>
  <c r="BA67" i="17"/>
  <c r="BA80" i="25"/>
  <c r="BA67" i="21"/>
  <c r="BA68" i="24"/>
  <c r="BA68" i="23"/>
  <c r="BA67" i="18"/>
  <c r="BA68" i="19"/>
  <c r="AC187" i="25"/>
  <c r="AC176" i="20"/>
  <c r="AC176" i="23"/>
  <c r="AO68" i="20"/>
  <c r="AO68" i="19"/>
  <c r="AO80" i="25"/>
  <c r="AO68" i="24"/>
  <c r="AO67" i="22"/>
  <c r="AO67" i="17"/>
  <c r="AO68" i="23"/>
  <c r="AO67" i="18"/>
  <c r="AO67" i="21"/>
  <c r="BM173" i="17"/>
  <c r="BM173" i="22"/>
  <c r="Q122" i="20"/>
  <c r="AC120" i="21"/>
  <c r="AC122" i="19"/>
  <c r="BY176"/>
  <c r="BY173" i="22"/>
  <c r="Q176" i="19"/>
  <c r="BM176"/>
  <c r="Q122"/>
  <c r="Q120" i="22"/>
  <c r="AC133" i="25"/>
  <c r="AC120" i="17"/>
  <c r="AC122" i="20"/>
  <c r="CW67" i="18"/>
  <c r="CW68" i="19"/>
  <c r="CW80" i="25"/>
  <c r="CW68" i="20"/>
  <c r="CW67" i="22"/>
  <c r="CW67" i="17"/>
  <c r="CW68" i="24"/>
  <c r="CW67" i="21"/>
  <c r="CW68" i="23"/>
  <c r="CK67" i="21"/>
  <c r="CK80" i="25"/>
  <c r="CK68" i="20"/>
  <c r="CK67" i="18"/>
  <c r="CK68" i="23"/>
  <c r="CK68" i="24"/>
  <c r="CK68" i="19"/>
  <c r="CK67" i="22"/>
  <c r="CK67" i="17"/>
  <c r="E67" i="18"/>
  <c r="E68" i="19"/>
  <c r="E67" i="21"/>
  <c r="E68" i="23"/>
  <c r="E68" i="20"/>
  <c r="E67" i="17"/>
  <c r="E80" i="25"/>
  <c r="E68" i="24"/>
  <c r="E67" i="22"/>
  <c r="DI187" i="25"/>
  <c r="DI176" i="20"/>
  <c r="DI176" i="23"/>
  <c r="Q120" i="18"/>
  <c r="BY173" i="17"/>
  <c r="BY173" i="21"/>
  <c r="Q173"/>
  <c r="BM173"/>
  <c r="Q120"/>
  <c r="AC122" i="23"/>
  <c r="M48" i="14"/>
  <c r="M29"/>
  <c r="CK68" i="17"/>
  <c r="BM69" i="23"/>
  <c r="CK68" i="22"/>
  <c r="BM69" i="20"/>
  <c r="CK81" i="25"/>
  <c r="CK69" i="20"/>
  <c r="M49" i="14"/>
  <c r="CK69" i="23"/>
  <c r="CK68" i="18"/>
  <c r="BM68" i="22"/>
  <c r="BM68" i="21"/>
  <c r="CK69" i="19"/>
  <c r="M44" i="14"/>
  <c r="M28"/>
  <c r="M21"/>
  <c r="M24"/>
  <c r="CK68" i="21"/>
  <c r="BM68" i="18"/>
  <c r="AC60" i="21"/>
  <c r="E60" i="15"/>
  <c r="I35"/>
  <c r="CW60" i="17"/>
  <c r="CW61" i="23"/>
  <c r="CW60" i="18"/>
  <c r="E87" i="15"/>
  <c r="DI7" i="24"/>
  <c r="BM7"/>
  <c r="E37" i="15"/>
  <c r="CW61" i="20"/>
  <c r="O8" i="15"/>
  <c r="Q26" i="21"/>
  <c r="Q39" i="25"/>
  <c r="Q26" i="17"/>
  <c r="Q26" i="23"/>
  <c r="Z12" i="15"/>
  <c r="AE32" i="20"/>
  <c r="BY23" i="23"/>
  <c r="BY36" i="25"/>
  <c r="BY23" i="20"/>
  <c r="BY23" i="24"/>
  <c r="BY23" i="17"/>
  <c r="BY23" i="21"/>
  <c r="BY23" i="18"/>
  <c r="BY23" i="22"/>
  <c r="BY23" i="19"/>
  <c r="BA77" i="23"/>
  <c r="BA77" i="20"/>
  <c r="BA77" i="19"/>
  <c r="BA76" i="17"/>
  <c r="BA76" i="21"/>
  <c r="BA89" i="25"/>
  <c r="BA77" i="24"/>
  <c r="BA76" i="18"/>
  <c r="BA76" i="22"/>
  <c r="DK77" i="23"/>
  <c r="DK77" i="20"/>
  <c r="DK76" i="21"/>
  <c r="DK89" i="25"/>
  <c r="BM131" i="23"/>
  <c r="BM142" i="25"/>
  <c r="BM131" i="24"/>
  <c r="BM129" i="18"/>
  <c r="BM131" i="20"/>
  <c r="BM129" i="22"/>
  <c r="BM131" i="19"/>
  <c r="BM129" i="17"/>
  <c r="BM129" i="21"/>
  <c r="CA131" i="23"/>
  <c r="CA131" i="24"/>
  <c r="DI131" i="23"/>
  <c r="DI142" i="25"/>
  <c r="DI129" i="18"/>
  <c r="DI131" i="20"/>
  <c r="DI131" i="24"/>
  <c r="DI129" i="22"/>
  <c r="DI131" i="19"/>
  <c r="DI129" i="17"/>
  <c r="DI129" i="21"/>
  <c r="DC36" i="25"/>
  <c r="DC23" i="24"/>
  <c r="CM12"/>
  <c r="CM12" i="18"/>
  <c r="CM12" i="22"/>
  <c r="CM25" i="25"/>
  <c r="CM12" i="20"/>
  <c r="CM12" i="19"/>
  <c r="CM12" i="17"/>
  <c r="CM12" i="21"/>
  <c r="CM12" i="23"/>
  <c r="CW23"/>
  <c r="CW23" i="18"/>
  <c r="CW23" i="22"/>
  <c r="CW23" i="19"/>
  <c r="CW36" i="25"/>
  <c r="CW23" i="20"/>
  <c r="CW23" i="24"/>
  <c r="CW23" i="17"/>
  <c r="CW23" i="21"/>
  <c r="DA77" i="23"/>
  <c r="DA89" i="25"/>
  <c r="CK131" i="23"/>
  <c r="CK131" i="20"/>
  <c r="CK131" i="24"/>
  <c r="CK129" i="22"/>
  <c r="CK131" i="19"/>
  <c r="CK129" i="17"/>
  <c r="CK129" i="21"/>
  <c r="CK142" i="25"/>
  <c r="CK129" i="18"/>
  <c r="O27" i="15"/>
  <c r="AQ86" i="19"/>
  <c r="Z17" i="15"/>
  <c r="DK86" i="19"/>
  <c r="DK86" i="20"/>
  <c r="DK85" i="18"/>
  <c r="DK98" i="25"/>
  <c r="DK85" i="21"/>
  <c r="CM151" i="25"/>
  <c r="AL81" i="15"/>
  <c r="AM81" s="1"/>
  <c r="Z34"/>
  <c r="CM140" i="23"/>
  <c r="CM138" i="17"/>
  <c r="CM138" i="21"/>
  <c r="CM194" i="23"/>
  <c r="AL82" i="15"/>
  <c r="AM82" s="1"/>
  <c r="CM205" i="25"/>
  <c r="CM194" i="20"/>
  <c r="Z35" i="15"/>
  <c r="DI134" i="23"/>
  <c r="E79" i="22"/>
  <c r="DA80" i="20"/>
  <c r="Q34" i="15"/>
  <c r="CO134" i="24"/>
  <c r="DA188" i="20"/>
  <c r="DA199" i="25"/>
  <c r="DM80" i="23"/>
  <c r="Q40" i="15"/>
  <c r="DM39" i="25"/>
  <c r="AG39"/>
  <c r="X87" i="15"/>
  <c r="Y87" s="1"/>
  <c r="DM26" i="19"/>
  <c r="DM36" i="25"/>
  <c r="DM77" i="19"/>
  <c r="DM77" i="23"/>
  <c r="AS131" i="24"/>
  <c r="DA142" i="25"/>
  <c r="DO131"/>
  <c r="DO120" i="20"/>
  <c r="DO120" i="24"/>
  <c r="CQ131" i="25"/>
  <c r="CQ120" i="20"/>
  <c r="CQ120" i="24"/>
  <c r="AU174"/>
  <c r="AU174" i="20"/>
  <c r="AU185" i="25"/>
  <c r="DO174" i="20"/>
  <c r="DO174" i="24"/>
  <c r="DO185" i="25"/>
  <c r="H21" i="15"/>
  <c r="CH9" i="14"/>
  <c r="J92" i="15" s="1"/>
  <c r="L83"/>
  <c r="G13" i="18"/>
  <c r="G13" i="19"/>
  <c r="G13" i="23"/>
  <c r="G13" i="17"/>
  <c r="CQ89" i="25"/>
  <c r="CQ77" i="24"/>
  <c r="CQ77" i="20"/>
  <c r="CC76" i="19"/>
  <c r="CC88" i="25"/>
  <c r="CC76" i="23"/>
  <c r="BA83"/>
  <c r="BA83" i="24"/>
  <c r="BA83" i="19"/>
  <c r="BA82" i="17"/>
  <c r="BA95" i="25"/>
  <c r="T21" i="15"/>
  <c r="BO82" i="22"/>
  <c r="BO83" i="20"/>
  <c r="BO83" i="24"/>
  <c r="BO82" i="18"/>
  <c r="BO83" i="19"/>
  <c r="BO82" i="17"/>
  <c r="BO82" i="21"/>
  <c r="U25" i="15"/>
  <c r="AD72"/>
  <c r="AE72" s="1"/>
  <c r="BO95" i="25"/>
  <c r="BO83" i="23"/>
  <c r="CC83" i="20"/>
  <c r="CC83" i="24"/>
  <c r="CC83" i="19"/>
  <c r="V29" i="15"/>
  <c r="AF76"/>
  <c r="CC83" i="23"/>
  <c r="CC95" i="25"/>
  <c r="BA29" i="17"/>
  <c r="F67" i="15"/>
  <c r="G67" s="1"/>
  <c r="CY24" i="24"/>
  <c r="DN30" i="14"/>
  <c r="DN76" s="1"/>
  <c r="AC22" i="15" s="1"/>
  <c r="AI76"/>
  <c r="DA76" i="20"/>
  <c r="DA76" i="24"/>
  <c r="DA76" i="19"/>
  <c r="DA88" i="25"/>
  <c r="DA76" i="23"/>
  <c r="AQ82" i="21"/>
  <c r="AD64" i="15"/>
  <c r="AQ82" i="22"/>
  <c r="AQ83" i="19"/>
  <c r="U17" i="15"/>
  <c r="AQ83" i="23"/>
  <c r="AQ95" i="25"/>
  <c r="BE83" i="20"/>
  <c r="BE83" i="24"/>
  <c r="BE83" i="19"/>
  <c r="V21" i="15"/>
  <c r="AF68"/>
  <c r="BE95" i="25"/>
  <c r="BE83" i="23"/>
  <c r="BY95" i="25"/>
  <c r="BY82" i="17"/>
  <c r="T29" i="15"/>
  <c r="BY83" i="24"/>
  <c r="BY83" i="19"/>
  <c r="AN61" i="15"/>
  <c r="K25" i="25"/>
  <c r="K12" i="20"/>
  <c r="K12" i="24"/>
  <c r="AI54" i="15"/>
  <c r="BA29" i="18"/>
  <c r="AC87" i="15"/>
  <c r="DM21" i="14"/>
  <c r="DM67" s="1"/>
  <c r="X13" i="15" s="1"/>
  <c r="AS23" i="14"/>
  <c r="AS69" s="1"/>
  <c r="AE188" i="19" s="1"/>
  <c r="S89" i="25"/>
  <c r="S76" i="17"/>
  <c r="S76" i="22"/>
  <c r="AQ175" i="24"/>
  <c r="AQ172" i="18"/>
  <c r="AQ186" i="25"/>
  <c r="BM20"/>
  <c r="BM7" i="21"/>
  <c r="E24" i="15"/>
  <c r="CK7" i="23"/>
  <c r="CK7" i="18"/>
  <c r="CK7" i="17"/>
  <c r="DI20" i="25"/>
  <c r="DI7" i="21"/>
  <c r="E40" i="15"/>
  <c r="DK14" i="18"/>
  <c r="DK14" i="21"/>
  <c r="DK14" i="17"/>
  <c r="S24" i="19"/>
  <c r="S24" i="18"/>
  <c r="S24" i="17"/>
  <c r="CY24" i="20"/>
  <c r="CY37" i="25"/>
  <c r="CY24" i="18"/>
  <c r="CY24" i="23"/>
  <c r="CY24" i="19"/>
  <c r="BE76" i="24"/>
  <c r="U177" i="19"/>
  <c r="BZ85" i="14"/>
  <c r="CC194" i="20" s="1"/>
  <c r="DN39" i="14"/>
  <c r="DN85" s="1"/>
  <c r="AS40"/>
  <c r="AS86" s="1"/>
  <c r="CM26" i="20" s="1"/>
  <c r="AS27" i="14"/>
  <c r="AS73" s="1"/>
  <c r="AQ185" i="21" s="1"/>
  <c r="G13"/>
  <c r="G26" i="25"/>
  <c r="CM122" i="19"/>
  <c r="CM122" i="20"/>
  <c r="CM122" i="23"/>
  <c r="S66" i="21"/>
  <c r="S67" i="23"/>
  <c r="CY68" i="21"/>
  <c r="CY68" i="18"/>
  <c r="CY68" i="17"/>
  <c r="S23" i="23"/>
  <c r="S23" i="21"/>
  <c r="S23" i="17"/>
  <c r="U177" i="20"/>
  <c r="U177" i="23"/>
  <c r="DO89" i="25"/>
  <c r="DO77" i="24"/>
  <c r="U67" i="20"/>
  <c r="U67" i="19"/>
  <c r="AS67" i="20"/>
  <c r="AS67" i="24"/>
  <c r="DK67" i="20"/>
  <c r="DK66" i="18"/>
  <c r="DK67" i="19"/>
  <c r="DK66" i="21"/>
  <c r="DK79" i="25"/>
  <c r="AE68" i="18"/>
  <c r="AE69" i="23"/>
  <c r="AE69" i="19"/>
  <c r="AE69" i="20"/>
  <c r="BC68" i="18"/>
  <c r="BC69" i="20"/>
  <c r="BC81" i="25"/>
  <c r="Q95"/>
  <c r="T9" i="15"/>
  <c r="G98" i="25"/>
  <c r="G85" i="17"/>
  <c r="G85" i="22"/>
  <c r="G86" i="20"/>
  <c r="G85" i="18"/>
  <c r="L87" i="15"/>
  <c r="DA67" i="19"/>
  <c r="DA67" i="23"/>
  <c r="DA79" i="25"/>
  <c r="K77" i="15"/>
  <c r="AS29" i="20"/>
  <c r="AS29" i="19"/>
  <c r="V16" i="15"/>
  <c r="AS29" i="23"/>
  <c r="AF63" i="15"/>
  <c r="AS42" i="25"/>
  <c r="AB16" i="15"/>
  <c r="AP63"/>
  <c r="AQ63" s="1"/>
  <c r="DO17" i="20"/>
  <c r="AB9" i="15"/>
  <c r="AP56"/>
  <c r="DO7" i="24"/>
  <c r="DO7" i="20"/>
  <c r="J87" i="15"/>
  <c r="K87" s="1"/>
  <c r="DO20" i="25"/>
  <c r="H40" i="15"/>
  <c r="J67"/>
  <c r="BG20" i="25"/>
  <c r="BG7" i="20"/>
  <c r="W188" i="25"/>
  <c r="CE188"/>
  <c r="W28"/>
  <c r="BG123" i="20"/>
  <c r="CQ134" i="25"/>
  <c r="DO69" i="24"/>
  <c r="DC123"/>
  <c r="AI186" i="20"/>
  <c r="AU78" i="24"/>
  <c r="AI197" i="25"/>
  <c r="BS78" i="24"/>
  <c r="AU186" i="20"/>
  <c r="DO90" i="25"/>
  <c r="AU123" i="24"/>
  <c r="DO197" i="25"/>
  <c r="DO186" i="24"/>
  <c r="DO186" i="20"/>
  <c r="K26" i="25"/>
  <c r="K13" i="20"/>
  <c r="K13" i="24"/>
  <c r="W79" i="25"/>
  <c r="W67" i="20"/>
  <c r="W67" i="24"/>
  <c r="CQ79" i="25"/>
  <c r="CQ67" i="20"/>
  <c r="CQ67" i="24"/>
  <c r="DC134" i="25"/>
  <c r="CE81"/>
  <c r="K134"/>
  <c r="CE69" i="20"/>
  <c r="K123"/>
  <c r="BG15"/>
  <c r="BG15" i="24"/>
  <c r="DC177"/>
  <c r="DC188" i="25"/>
  <c r="DO123" i="20"/>
  <c r="DO123" i="24"/>
  <c r="DO134" i="25"/>
  <c r="DO177" i="24"/>
  <c r="DO188" i="25"/>
  <c r="DO177" i="20"/>
  <c r="W69" i="24"/>
  <c r="W69" i="20"/>
  <c r="W123"/>
  <c r="W134" i="25"/>
  <c r="AI17" i="20"/>
  <c r="R59" i="15"/>
  <c r="DO30" i="25"/>
  <c r="DO17" i="24"/>
  <c r="DO15"/>
  <c r="DO15" i="20"/>
  <c r="DO28" i="25"/>
  <c r="CX9" i="14"/>
  <c r="AH92" i="15" s="1"/>
  <c r="DO83" i="20"/>
  <c r="W41" i="15"/>
  <c r="DO95" i="25"/>
  <c r="DO83" i="24"/>
  <c r="AH88" i="15"/>
  <c r="AI88" s="1"/>
  <c r="BS23" i="24"/>
  <c r="K77"/>
  <c r="K77" i="20"/>
  <c r="K89" i="25"/>
  <c r="BG36"/>
  <c r="BG23" i="20"/>
  <c r="BG23" i="24"/>
  <c r="R87" i="15"/>
  <c r="S87" s="1"/>
  <c r="K80" i="25"/>
  <c r="K68" i="24"/>
  <c r="K68" i="20"/>
  <c r="AU68" i="24"/>
  <c r="AU80" i="25"/>
  <c r="AU68" i="20"/>
  <c r="AV45" i="16"/>
  <c r="W20" i="25"/>
  <c r="J55" i="15"/>
  <c r="W7" i="24"/>
  <c r="BS20" i="25"/>
  <c r="J71" i="15"/>
  <c r="K71" s="1"/>
  <c r="BS7" i="20"/>
  <c r="CQ20" i="25"/>
  <c r="K73"/>
  <c r="K61" i="24"/>
  <c r="H5" i="15"/>
  <c r="J52"/>
  <c r="K61" i="20"/>
  <c r="AI61" i="24"/>
  <c r="AI61" i="20"/>
  <c r="J60" i="15"/>
  <c r="H13"/>
  <c r="AI73" i="25"/>
  <c r="BG73"/>
  <c r="BG61" i="20"/>
  <c r="CE73" i="25"/>
  <c r="CE61" i="24"/>
  <c r="CE61" i="20"/>
  <c r="H29" i="15"/>
  <c r="J63"/>
  <c r="H16"/>
  <c r="AU20" i="25"/>
  <c r="X39" i="15"/>
  <c r="DN21" i="14"/>
  <c r="DN67" s="1"/>
  <c r="AR60" i="15" s="1"/>
  <c r="AO57"/>
  <c r="CK42" i="25"/>
  <c r="CK29" i="23"/>
  <c r="CK29" i="18"/>
  <c r="CK29" i="17"/>
  <c r="CK29" i="20"/>
  <c r="CK29" i="22"/>
  <c r="AC79" i="15"/>
  <c r="CO67" i="23"/>
  <c r="CO67" i="20"/>
  <c r="CO67" i="24"/>
  <c r="CO67" i="19"/>
  <c r="CO79" i="25"/>
  <c r="E68" i="22"/>
  <c r="E69" i="20"/>
  <c r="E69" i="24"/>
  <c r="E68" i="18"/>
  <c r="E68" i="21"/>
  <c r="E81" i="25"/>
  <c r="E69" i="19"/>
  <c r="E68" i="17"/>
  <c r="E69" i="23"/>
  <c r="U69" i="20"/>
  <c r="U69" i="24"/>
  <c r="U69" i="23"/>
  <c r="BA88" i="25"/>
  <c r="BA75" i="18"/>
  <c r="BA76" i="19"/>
  <c r="BA76" i="23"/>
  <c r="G95" i="25"/>
  <c r="G83" i="23"/>
  <c r="U83" i="20"/>
  <c r="U83" i="19"/>
  <c r="U83" i="23"/>
  <c r="U83" i="24"/>
  <c r="V9" i="15"/>
  <c r="AF56"/>
  <c r="AG56" s="1"/>
  <c r="U95" i="25"/>
  <c r="AO83" i="20"/>
  <c r="AO83" i="24"/>
  <c r="AC64" i="15"/>
  <c r="AO83" i="23"/>
  <c r="AO83" i="19"/>
  <c r="AO82" i="21"/>
  <c r="DM83" i="20"/>
  <c r="DM83" i="24"/>
  <c r="DM83" i="19"/>
  <c r="AF88" i="15"/>
  <c r="AG88" s="1"/>
  <c r="DM95" i="25"/>
  <c r="V41" i="15"/>
  <c r="DM83" i="23"/>
  <c r="Q85" i="18"/>
  <c r="Q86" i="20"/>
  <c r="Q86" i="24"/>
  <c r="Q86" i="19"/>
  <c r="Q85" i="21"/>
  <c r="Y9" i="15"/>
  <c r="AK56"/>
  <c r="AM56" s="1"/>
  <c r="Q98" i="25"/>
  <c r="Q85" i="22"/>
  <c r="Q85" i="17"/>
  <c r="Q86" i="23"/>
  <c r="Z29" i="15"/>
  <c r="CA85" i="22"/>
  <c r="AL76" i="15"/>
  <c r="AM76" s="1"/>
  <c r="CA86" i="24"/>
  <c r="CA85" i="17"/>
  <c r="AO73" i="15"/>
  <c r="CE36" i="25"/>
  <c r="CE23" i="20"/>
  <c r="CE23" i="24"/>
  <c r="V12" i="15"/>
  <c r="AF59"/>
  <c r="AG29" i="23"/>
  <c r="AG42" i="25"/>
  <c r="BQ29" i="20"/>
  <c r="BQ29" i="24"/>
  <c r="AF71" i="15"/>
  <c r="AG71" s="1"/>
  <c r="BQ29" i="23"/>
  <c r="BQ29" i="19"/>
  <c r="V24" i="15"/>
  <c r="BQ42" i="25"/>
  <c r="Q69" i="20"/>
  <c r="Q69" i="24"/>
  <c r="Q68" i="18"/>
  <c r="Q69" i="19"/>
  <c r="Q68" i="17"/>
  <c r="Q81" i="25"/>
  <c r="Q68" i="22"/>
  <c r="Q68" i="21"/>
  <c r="Q69" i="23"/>
  <c r="AE68" i="21"/>
  <c r="AE68" i="17"/>
  <c r="CW69" i="23"/>
  <c r="CW69" i="24"/>
  <c r="CW68" i="22"/>
  <c r="CW69" i="20"/>
  <c r="CW68" i="17"/>
  <c r="CW68" i="21"/>
  <c r="CW81" i="25"/>
  <c r="CW68" i="18"/>
  <c r="CW69" i="19"/>
  <c r="Q82" i="18"/>
  <c r="Q82" i="22"/>
  <c r="CO83" i="20"/>
  <c r="AF80" i="15"/>
  <c r="AG80" s="1"/>
  <c r="CO83" i="23"/>
  <c r="CO83" i="24"/>
  <c r="CO83" i="19"/>
  <c r="V33" i="15"/>
  <c r="CO95" i="25"/>
  <c r="DI95"/>
  <c r="DI83" i="23"/>
  <c r="DI83" i="19"/>
  <c r="DI82" i="21"/>
  <c r="DI83" i="20"/>
  <c r="DI83" i="24"/>
  <c r="AC88" i="15"/>
  <c r="G86" i="24"/>
  <c r="AL52" i="15"/>
  <c r="AM52" s="1"/>
  <c r="BM86" i="20"/>
  <c r="BM86" i="24"/>
  <c r="BM85" i="22"/>
  <c r="BM85" i="18"/>
  <c r="BM85" i="17"/>
  <c r="Y25" i="15"/>
  <c r="BM98" i="25"/>
  <c r="BM86" i="19"/>
  <c r="BM85" i="21"/>
  <c r="AK72" i="15"/>
  <c r="BM86" i="23"/>
  <c r="CK86" i="24"/>
  <c r="CK85" i="18"/>
  <c r="CK86" i="20"/>
  <c r="CK86" i="19"/>
  <c r="CK85" i="17"/>
  <c r="CK85" i="21"/>
  <c r="Y33" i="15"/>
  <c r="CK98" i="25"/>
  <c r="CK85" i="22"/>
  <c r="AK80" i="15"/>
  <c r="CK86" i="23"/>
  <c r="AG123" i="24"/>
  <c r="AG123" i="23"/>
  <c r="AG134" i="25"/>
  <c r="BE123" i="23"/>
  <c r="BQ134"/>
  <c r="BQ134" i="24"/>
  <c r="AS131" i="19"/>
  <c r="AS131" i="23"/>
  <c r="X61" i="15"/>
  <c r="I77" i="23"/>
  <c r="I77" i="20"/>
  <c r="AG185" i="23"/>
  <c r="AG185" i="24"/>
  <c r="AG185" i="20"/>
  <c r="AG185" i="19"/>
  <c r="AG196" i="25"/>
  <c r="CO131" i="23"/>
  <c r="CO142" i="25"/>
  <c r="CO131" i="19"/>
  <c r="CO131" i="20"/>
  <c r="CO131" i="24"/>
  <c r="CO80" i="20"/>
  <c r="X84" i="15"/>
  <c r="Y84" s="1"/>
  <c r="AG134" i="24"/>
  <c r="BQ145" i="25"/>
  <c r="BQ134" i="20"/>
  <c r="X81" i="15"/>
  <c r="Y81" s="1"/>
  <c r="DA188" i="19"/>
  <c r="DA188" i="24"/>
  <c r="DM80" i="20"/>
  <c r="BQ26" i="24"/>
  <c r="Q12" i="15"/>
  <c r="X79"/>
  <c r="Y79" s="1"/>
  <c r="DM23" i="20"/>
  <c r="DM23" i="23"/>
  <c r="DM89" i="25"/>
  <c r="AS142"/>
  <c r="DA131" i="24"/>
  <c r="CC185" i="23"/>
  <c r="CC185" i="20"/>
  <c r="CC185" i="19"/>
  <c r="CC196" i="25"/>
  <c r="CC185" i="24"/>
  <c r="BQ26" i="19"/>
  <c r="Q37" i="15"/>
  <c r="AG134" i="20"/>
  <c r="X73" i="15"/>
  <c r="CO134" i="19"/>
  <c r="BQ80"/>
  <c r="DA131"/>
  <c r="BZ67" i="14"/>
  <c r="AG86" i="24" s="1"/>
  <c r="CC98" i="25"/>
  <c r="AR62" i="15"/>
  <c r="AA8"/>
  <c r="U32" i="19"/>
  <c r="AN79" i="15"/>
  <c r="AO79" s="1"/>
  <c r="DN25" i="14"/>
  <c r="DN71" s="1"/>
  <c r="AC17" i="15" s="1"/>
  <c r="I86" i="23"/>
  <c r="AN53" i="15"/>
  <c r="AO53" s="1"/>
  <c r="AA14"/>
  <c r="AA32"/>
  <c r="CO32" i="19"/>
  <c r="CO45" i="25"/>
  <c r="DN41" i="14"/>
  <c r="DN87" s="1"/>
  <c r="I86" i="20"/>
  <c r="I140" i="19"/>
  <c r="AG151" i="25"/>
  <c r="BZ84" i="14"/>
  <c r="CC45" i="25"/>
  <c r="CC32" i="23"/>
  <c r="CC32" i="24"/>
  <c r="AN65" i="15"/>
  <c r="AO65" s="1"/>
  <c r="AS151" i="25"/>
  <c r="AS140" i="20"/>
  <c r="AA18" i="15"/>
  <c r="AS140" i="23"/>
  <c r="AS140" i="24"/>
  <c r="AS140" i="19"/>
  <c r="CO86" i="20"/>
  <c r="AN80" i="15"/>
  <c r="AO80" s="1"/>
  <c r="CO86" i="19"/>
  <c r="CO98" i="25"/>
  <c r="AA33" i="15"/>
  <c r="CO86" i="23"/>
  <c r="CO86" i="24"/>
  <c r="AN62" i="15"/>
  <c r="AQ62" s="1"/>
  <c r="AG194" i="20"/>
  <c r="AG205" i="25"/>
  <c r="AA15" i="15"/>
  <c r="AG194" i="23"/>
  <c r="AN81" i="15"/>
  <c r="AO81" s="1"/>
  <c r="CO151" i="25"/>
  <c r="AA34" i="15"/>
  <c r="CO140" i="20"/>
  <c r="CO140" i="24"/>
  <c r="CO140" i="19"/>
  <c r="CO140" i="23"/>
  <c r="CC86" i="20"/>
  <c r="I151" i="25"/>
  <c r="I140" i="23"/>
  <c r="DN47" i="14"/>
  <c r="DN93" s="1"/>
  <c r="BQ194" i="19"/>
  <c r="BE194" i="24"/>
  <c r="DA194"/>
  <c r="DN14" i="14"/>
  <c r="DN60" s="1"/>
  <c r="AR53" i="15" s="1"/>
  <c r="DN37" i="14"/>
  <c r="DN83" s="1"/>
  <c r="AR76" i="15" s="1"/>
  <c r="AA5"/>
  <c r="AN52"/>
  <c r="AO52" s="1"/>
  <c r="AN76"/>
  <c r="AO76" s="1"/>
  <c r="AA29"/>
  <c r="I140" i="24"/>
  <c r="AA6" i="15"/>
  <c r="AG140" i="19"/>
  <c r="AN86" i="15"/>
  <c r="AO86" s="1"/>
  <c r="DA194" i="20"/>
  <c r="AA39" i="15"/>
  <c r="DA205" i="25"/>
  <c r="DA194" i="23"/>
  <c r="AN70" i="15"/>
  <c r="AQ70" s="1"/>
  <c r="BE205" i="25"/>
  <c r="BE194" i="23"/>
  <c r="AA23" i="15"/>
  <c r="BE194" i="20"/>
  <c r="AN72" i="15"/>
  <c r="BQ98" i="25"/>
  <c r="BQ86" i="20"/>
  <c r="BQ86" i="24"/>
  <c r="BQ86" i="23"/>
  <c r="BQ86" i="19"/>
  <c r="AA25" i="15"/>
  <c r="DN13" i="14"/>
  <c r="DN59" s="1"/>
  <c r="AC5" i="15" s="1"/>
  <c r="I86" i="19"/>
  <c r="CC86"/>
  <c r="AG140" i="20"/>
  <c r="I12" i="24"/>
  <c r="I12" i="23"/>
  <c r="I12" i="20"/>
  <c r="I12" i="19"/>
  <c r="I25" i="25"/>
  <c r="H60" i="15"/>
  <c r="AG61" i="19"/>
  <c r="AG61" i="23"/>
  <c r="Q14" i="15"/>
  <c r="AG145" i="25"/>
  <c r="AG134" i="19"/>
  <c r="Q24" i="15"/>
  <c r="BQ39" i="25"/>
  <c r="X71" i="15"/>
  <c r="BE80" i="23"/>
  <c r="I134" i="24"/>
  <c r="DA80" i="19"/>
  <c r="DA80" i="23"/>
  <c r="X72" i="15"/>
  <c r="X76"/>
  <c r="X67"/>
  <c r="AU89" i="25"/>
  <c r="AU77" i="24"/>
  <c r="AU77" i="20"/>
  <c r="DC89" i="25"/>
  <c r="DC77" i="24"/>
  <c r="DC77" i="20"/>
  <c r="BA73" i="25"/>
  <c r="BA60" i="18"/>
  <c r="BA60" i="21"/>
  <c r="BA60" i="22"/>
  <c r="E68" i="15"/>
  <c r="BA61" i="23"/>
  <c r="BA61" i="20"/>
  <c r="BA61" i="24"/>
  <c r="E21" i="15"/>
  <c r="BA61" i="19"/>
  <c r="BA60" i="17"/>
  <c r="BY73" i="25"/>
  <c r="BY61" i="24"/>
  <c r="BY61" i="19"/>
  <c r="BY60" i="22"/>
  <c r="E76" i="15"/>
  <c r="BY61" i="20"/>
  <c r="BY60" i="21"/>
  <c r="E29" i="15"/>
  <c r="BY60" i="18"/>
  <c r="BY61" i="23"/>
  <c r="BY60" i="17"/>
  <c r="E67" i="23"/>
  <c r="E79" i="25"/>
  <c r="BE67" i="19"/>
  <c r="BE67" i="20"/>
  <c r="BE67" i="24"/>
  <c r="BE67" i="23"/>
  <c r="BE79" i="25"/>
  <c r="CW12" i="18"/>
  <c r="CW12" i="19"/>
  <c r="CW12" i="22"/>
  <c r="CW12" i="17"/>
  <c r="CW12" i="21"/>
  <c r="CW25" i="25"/>
  <c r="CW12" i="23"/>
  <c r="AG53" i="15"/>
  <c r="AG76"/>
  <c r="AG61"/>
  <c r="AF93" i="14"/>
  <c r="F86" i="15" s="1"/>
  <c r="G86" s="1"/>
  <c r="CQ36" i="25"/>
  <c r="CQ23" i="20"/>
  <c r="E61" i="23"/>
  <c r="E61" i="20"/>
  <c r="E60" i="18"/>
  <c r="E60" i="21"/>
  <c r="E60" i="17"/>
  <c r="E5" i="15"/>
  <c r="E61" i="24"/>
  <c r="E73" i="25"/>
  <c r="E61" i="19"/>
  <c r="E52" i="15"/>
  <c r="E60" i="22"/>
  <c r="BE61" i="23"/>
  <c r="BE73" i="25"/>
  <c r="BE61" i="24"/>
  <c r="G21" i="15"/>
  <c r="H68"/>
  <c r="BE61" i="20"/>
  <c r="BE61" i="19"/>
  <c r="H84" i="15"/>
  <c r="I84" s="1"/>
  <c r="DA61" i="20"/>
  <c r="DA61" i="19"/>
  <c r="DA73" i="25"/>
  <c r="DA61" i="23"/>
  <c r="DA61" i="24"/>
  <c r="G37" i="15"/>
  <c r="CW67" i="23"/>
  <c r="CW79" i="25"/>
  <c r="AC76" i="24"/>
  <c r="AC75" i="18"/>
  <c r="AC76" i="19"/>
  <c r="AC76" i="20"/>
  <c r="AC75" i="22"/>
  <c r="AC75" i="21"/>
  <c r="AC75" i="17"/>
  <c r="AC76" i="23"/>
  <c r="AC88" i="25"/>
  <c r="BE76" i="19"/>
  <c r="BE88" i="25"/>
  <c r="BE76" i="23"/>
  <c r="AG65" i="15"/>
  <c r="X30"/>
  <c r="I29" i="20"/>
  <c r="I29" i="24"/>
  <c r="I29" i="19"/>
  <c r="I29" i="23"/>
  <c r="V4" i="15"/>
  <c r="AF51"/>
  <c r="I42" i="25"/>
  <c r="CO42"/>
  <c r="CO29" i="20"/>
  <c r="CO29" i="24"/>
  <c r="CO29" i="19"/>
  <c r="V32" i="15"/>
  <c r="AF79"/>
  <c r="AG79" s="1"/>
  <c r="CO29" i="23"/>
  <c r="I14" i="19"/>
  <c r="I14" i="23"/>
  <c r="I14" i="20"/>
  <c r="I14" i="24"/>
  <c r="I27" i="25"/>
  <c r="I15" i="20"/>
  <c r="I15" i="23"/>
  <c r="I15" i="24"/>
  <c r="I15" i="19"/>
  <c r="I28" i="25"/>
  <c r="BE69" i="23"/>
  <c r="BE69" i="20"/>
  <c r="BE69" i="24"/>
  <c r="BE69" i="19"/>
  <c r="BE81" i="25"/>
  <c r="BQ69" i="24"/>
  <c r="BQ69" i="19"/>
  <c r="BQ81" i="25"/>
  <c r="BQ69" i="20"/>
  <c r="BQ69" i="23"/>
  <c r="BE20" i="25"/>
  <c r="G20" i="15"/>
  <c r="BE7" i="23"/>
  <c r="BE7" i="24"/>
  <c r="BQ7" i="23"/>
  <c r="BQ7" i="24"/>
  <c r="BQ20" i="25"/>
  <c r="G24" i="15"/>
  <c r="H79"/>
  <c r="I79" s="1"/>
  <c r="CO7" i="19"/>
  <c r="CO7" i="20"/>
  <c r="DM7"/>
  <c r="H87" i="15"/>
  <c r="I87" s="1"/>
  <c r="DM7" i="19"/>
  <c r="I7" i="23"/>
  <c r="I7" i="20"/>
  <c r="I7" i="19"/>
  <c r="H51" i="15"/>
  <c r="I20" i="25"/>
  <c r="I7" i="24"/>
  <c r="G4" i="15"/>
  <c r="BE7" i="19"/>
  <c r="H67" i="15"/>
  <c r="I67" s="1"/>
  <c r="I73" i="25"/>
  <c r="I61" i="24"/>
  <c r="G5" i="15"/>
  <c r="I61" i="23"/>
  <c r="I61" i="20"/>
  <c r="I61" i="19"/>
  <c r="H52" i="15"/>
  <c r="BE7" i="20"/>
  <c r="U92" i="25"/>
  <c r="I134" i="20"/>
  <c r="I145" i="25"/>
  <c r="BE80" i="19"/>
  <c r="I134"/>
  <c r="Q6" i="15"/>
  <c r="U22" i="19"/>
  <c r="U22" i="23"/>
  <c r="U22" i="24"/>
  <c r="U22" i="20"/>
  <c r="I77" i="24"/>
  <c r="I77" i="19"/>
  <c r="U77" i="23"/>
  <c r="U77" i="20"/>
  <c r="U77" i="24"/>
  <c r="U77" i="19"/>
  <c r="U89" i="25"/>
  <c r="AS80" i="20"/>
  <c r="X64" i="15"/>
  <c r="AS80" i="24"/>
  <c r="AS80" i="23"/>
  <c r="AS80" i="19"/>
  <c r="AS92" i="25"/>
  <c r="Q17" i="15"/>
  <c r="U134" i="20"/>
  <c r="Q10" i="15"/>
  <c r="U145" i="25"/>
  <c r="X57" i="15"/>
  <c r="U134" i="19"/>
  <c r="U134" i="23"/>
  <c r="U134" i="24"/>
  <c r="AG80"/>
  <c r="AG80" i="23"/>
  <c r="AG80" i="19"/>
  <c r="AG92" i="25"/>
  <c r="Q13" i="15"/>
  <c r="AG80" i="20"/>
  <c r="X60" i="15"/>
  <c r="U188" i="19"/>
  <c r="U188" i="23"/>
  <c r="U188" i="24"/>
  <c r="U199" i="25"/>
  <c r="Q11" i="15"/>
  <c r="U188" i="20"/>
  <c r="X58" i="15"/>
  <c r="Q27"/>
  <c r="BQ188" i="19"/>
  <c r="BQ188" i="20"/>
  <c r="X74" i="15"/>
  <c r="BQ199" i="25"/>
  <c r="BQ188" i="23"/>
  <c r="BQ188" i="24"/>
  <c r="CO188" i="19"/>
  <c r="CO199" i="25"/>
  <c r="CO188" i="24"/>
  <c r="CO188" i="23"/>
  <c r="Q35" i="15"/>
  <c r="X82"/>
  <c r="Y82" s="1"/>
  <c r="CO188" i="20"/>
  <c r="Q30" i="15"/>
  <c r="CC134" i="23"/>
  <c r="CC134" i="19"/>
  <c r="CC145" i="25"/>
  <c r="CC134" i="24"/>
  <c r="CC134" i="20"/>
  <c r="X77" i="15"/>
  <c r="I67" i="19"/>
  <c r="I79" i="25"/>
  <c r="I67" i="20"/>
  <c r="I67" i="24"/>
  <c r="I67" i="23"/>
  <c r="BE13" i="19"/>
  <c r="BE26" i="25"/>
  <c r="BE13" i="20"/>
  <c r="BE13" i="24"/>
  <c r="BE13" i="23"/>
  <c r="BQ67"/>
  <c r="BQ67" i="19"/>
  <c r="BQ67" i="20"/>
  <c r="BQ67" i="24"/>
  <c r="BQ79" i="25"/>
  <c r="CM22" i="22"/>
  <c r="CM22" i="21"/>
  <c r="CM22" i="23"/>
  <c r="AS43" i="14"/>
  <c r="AS89" s="1"/>
  <c r="CM188" i="24" s="1"/>
  <c r="AS37" i="14"/>
  <c r="AS83" s="1"/>
  <c r="CA80" i="20" s="1"/>
  <c r="AS32" i="14"/>
  <c r="AS78" s="1"/>
  <c r="BO26" i="17" s="1"/>
  <c r="AM66" i="15"/>
  <c r="AS48" i="14"/>
  <c r="AS94" s="1"/>
  <c r="DK26" i="20" s="1"/>
  <c r="W45" i="25"/>
  <c r="W32" i="24"/>
  <c r="W32" i="20"/>
  <c r="AB8" i="15"/>
  <c r="AP55"/>
  <c r="AQ55" s="1"/>
  <c r="AI27" i="25"/>
  <c r="AI14" i="24"/>
  <c r="AI14" i="20"/>
  <c r="AU26" i="25"/>
  <c r="AU13" i="24"/>
  <c r="AU13" i="20"/>
  <c r="BG27" i="25"/>
  <c r="BG14" i="24"/>
  <c r="BG14" i="20"/>
  <c r="CE27" i="25"/>
  <c r="CE14" i="24"/>
  <c r="CE14" i="20"/>
  <c r="BO12" i="24"/>
  <c r="BO12" i="20"/>
  <c r="BO12" i="18"/>
  <c r="BO12" i="19"/>
  <c r="BO12" i="21"/>
  <c r="BO25" i="25"/>
  <c r="BO12" i="22"/>
  <c r="BO12" i="17"/>
  <c r="BO12" i="23"/>
  <c r="BO14" i="18"/>
  <c r="BO14" i="21"/>
  <c r="CM14" i="20"/>
  <c r="CM14" i="24"/>
  <c r="CM27" i="25"/>
  <c r="CM14" i="18"/>
  <c r="CM14" i="22"/>
  <c r="CM14" i="19"/>
  <c r="CM14" i="17"/>
  <c r="CM14" i="21"/>
  <c r="CM14" i="23"/>
  <c r="AE24" i="24"/>
  <c r="AE24" i="20"/>
  <c r="AE37" i="25"/>
  <c r="CW42"/>
  <c r="CW29" i="24"/>
  <c r="CW29" i="19"/>
  <c r="CW29" i="22"/>
  <c r="T36" i="15"/>
  <c r="CW29" i="23"/>
  <c r="CW29" i="20"/>
  <c r="CW29" i="18"/>
  <c r="CW29" i="21"/>
  <c r="CW29" i="17"/>
  <c r="AC83" i="15"/>
  <c r="AW5" i="16"/>
  <c r="I24" i="15"/>
  <c r="L72"/>
  <c r="AM53"/>
  <c r="AI29" i="24"/>
  <c r="AI29" i="20"/>
  <c r="AI42" i="25"/>
  <c r="AH59" i="15"/>
  <c r="AI59" s="1"/>
  <c r="W12"/>
  <c r="BG45" i="25"/>
  <c r="BG32" i="24"/>
  <c r="BG32" i="20"/>
  <c r="AB20" i="15"/>
  <c r="AP67"/>
  <c r="AQ67" s="1"/>
  <c r="CE45" i="25"/>
  <c r="CE32" i="24"/>
  <c r="CE32" i="20"/>
  <c r="AB28" i="15"/>
  <c r="AP75"/>
  <c r="AQ75" s="1"/>
  <c r="CQ26" i="25"/>
  <c r="CQ13" i="24"/>
  <c r="CQ13" i="20"/>
  <c r="BM7" i="23"/>
  <c r="BM7" i="18"/>
  <c r="BM7" i="17"/>
  <c r="BM7" i="20"/>
  <c r="BM7" i="22"/>
  <c r="E71" i="15"/>
  <c r="CK20" i="25"/>
  <c r="CK7" i="21"/>
  <c r="E32" i="15"/>
  <c r="CK7" i="24"/>
  <c r="CK7" i="19"/>
  <c r="DI7" i="23"/>
  <c r="DI7" i="17"/>
  <c r="DI7" i="18"/>
  <c r="BA12" i="20"/>
  <c r="BA12" i="18"/>
  <c r="BA12" i="24"/>
  <c r="BA12" i="22"/>
  <c r="BA12" i="17"/>
  <c r="BA12" i="23"/>
  <c r="BA12" i="19"/>
  <c r="BA12" i="21"/>
  <c r="BA25" i="25"/>
  <c r="BY12" i="20"/>
  <c r="BY12" i="24"/>
  <c r="BY12" i="22"/>
  <c r="BY12" i="17"/>
  <c r="BY25" i="25"/>
  <c r="BY12" i="18"/>
  <c r="BY12" i="19"/>
  <c r="BY12" i="21"/>
  <c r="BY12" i="23"/>
  <c r="CW14" i="20"/>
  <c r="CW14" i="24"/>
  <c r="CW14" i="18"/>
  <c r="CW14" i="22"/>
  <c r="CW14" i="19"/>
  <c r="CW14" i="17"/>
  <c r="CW14" i="21"/>
  <c r="CW14" i="23"/>
  <c r="CW27" i="25"/>
  <c r="DK14" i="24"/>
  <c r="DK14" i="20"/>
  <c r="DK27" i="25"/>
  <c r="DM24" i="24"/>
  <c r="DM24" i="20"/>
  <c r="DM37" i="25"/>
  <c r="DM24" i="19"/>
  <c r="DM24" i="23"/>
  <c r="DK66" i="20"/>
  <c r="DK66" i="19"/>
  <c r="DK65" i="17"/>
  <c r="DK65" i="21"/>
  <c r="DK78" i="25"/>
  <c r="DK66" i="24"/>
  <c r="DK65" i="18"/>
  <c r="DK65" i="22"/>
  <c r="DK66" i="23"/>
  <c r="BO65" i="18"/>
  <c r="BO65" i="22"/>
  <c r="BO78" i="25"/>
  <c r="BO66" i="20"/>
  <c r="BO66" i="24"/>
  <c r="BO66" i="19"/>
  <c r="BO65" i="17"/>
  <c r="BO65" i="21"/>
  <c r="BO66" i="23"/>
  <c r="AN32" i="14"/>
  <c r="AN48"/>
  <c r="AN17"/>
  <c r="AM17" s="1"/>
  <c r="AM63" s="1"/>
  <c r="K9" i="15" s="1"/>
  <c r="AN29" i="14"/>
  <c r="AM29" s="1"/>
  <c r="AM75" s="1"/>
  <c r="BC71" i="23" s="1"/>
  <c r="AN16" i="14"/>
  <c r="AM16" s="1"/>
  <c r="AM62" s="1"/>
  <c r="S17" i="23" s="1"/>
  <c r="AN13" i="14"/>
  <c r="AM13" s="1"/>
  <c r="AM59" s="1"/>
  <c r="G71" i="20" s="1"/>
  <c r="AN41" i="14"/>
  <c r="AM41" s="1"/>
  <c r="AM87" s="1"/>
  <c r="CM70" i="22" s="1"/>
  <c r="AN15" i="14"/>
  <c r="AM15" s="1"/>
  <c r="AM61" s="1"/>
  <c r="G176" i="22" s="1"/>
  <c r="AN38" i="14"/>
  <c r="AM38" s="1"/>
  <c r="AM84" s="1"/>
  <c r="CA125" i="23" s="1"/>
  <c r="AN26" i="14"/>
  <c r="AM26" s="1"/>
  <c r="AM72" s="1"/>
  <c r="K18" i="15" s="1"/>
  <c r="AM37" i="14"/>
  <c r="AM83" s="1"/>
  <c r="CA71" i="23" s="1"/>
  <c r="CA15" i="18"/>
  <c r="BO15" i="24"/>
  <c r="AE15" i="18"/>
  <c r="BC177" i="24"/>
  <c r="CA174" i="22"/>
  <c r="CM15" i="24"/>
  <c r="CA177"/>
  <c r="BC177" i="19"/>
  <c r="CA177"/>
  <c r="AN43" i="14"/>
  <c r="AM43" s="1"/>
  <c r="AM89" s="1"/>
  <c r="CM179" i="23" s="1"/>
  <c r="CM120" i="17"/>
  <c r="CM120" i="21"/>
  <c r="AN39" i="14"/>
  <c r="AM39" s="1"/>
  <c r="AM85" s="1"/>
  <c r="K31" i="15" s="1"/>
  <c r="AK9" i="14"/>
  <c r="AK66"/>
  <c r="AN25"/>
  <c r="AN24"/>
  <c r="AM24" s="1"/>
  <c r="AM70" s="1"/>
  <c r="AQ17" i="21" s="1"/>
  <c r="AN49" i="14"/>
  <c r="AM49" s="1"/>
  <c r="AM95" s="1"/>
  <c r="DK83" i="25" s="1"/>
  <c r="AN21" i="14"/>
  <c r="AM21" s="1"/>
  <c r="AM67" s="1"/>
  <c r="AE71" i="20" s="1"/>
  <c r="AN19" i="14"/>
  <c r="AM19" s="1"/>
  <c r="AM65" s="1"/>
  <c r="S176" i="18" s="1"/>
  <c r="AN22" i="14"/>
  <c r="AM22" s="1"/>
  <c r="AM68" s="1"/>
  <c r="AE125" i="24" s="1"/>
  <c r="AN27" i="14"/>
  <c r="AM27" s="1"/>
  <c r="AM73" s="1"/>
  <c r="AQ176" i="17" s="1"/>
  <c r="AN40" i="14"/>
  <c r="AM40" s="1"/>
  <c r="AM86" s="1"/>
  <c r="N79" i="15" s="1"/>
  <c r="O79" s="1"/>
  <c r="AN30" i="14"/>
  <c r="AM30" s="1"/>
  <c r="AM76" s="1"/>
  <c r="BC136" i="25" s="1"/>
  <c r="AN14" i="14"/>
  <c r="AM14" s="1"/>
  <c r="AM60" s="1"/>
  <c r="G125" i="19" s="1"/>
  <c r="AN47" i="14"/>
  <c r="AM47" s="1"/>
  <c r="AM93" s="1"/>
  <c r="CY179" i="24" s="1"/>
  <c r="AN18" i="14"/>
  <c r="AM18" s="1"/>
  <c r="AM64" s="1"/>
  <c r="S125" i="24" s="1"/>
  <c r="AN36" i="14"/>
  <c r="AM36" s="1"/>
  <c r="AM82" s="1"/>
  <c r="N75" i="15" s="1"/>
  <c r="AN33" i="14"/>
  <c r="AM33" s="1"/>
  <c r="AM79" s="1"/>
  <c r="BO71" i="24" s="1"/>
  <c r="AN20" i="14"/>
  <c r="AM20" s="1"/>
  <c r="AM66" s="1"/>
  <c r="AE30" i="25" s="1"/>
  <c r="AN45" i="14"/>
  <c r="AM45" s="1"/>
  <c r="AM91" s="1"/>
  <c r="CY70" i="17" s="1"/>
  <c r="AN51" i="14"/>
  <c r="AM51" s="1"/>
  <c r="AM97" s="1"/>
  <c r="DK179" i="20" s="1"/>
  <c r="AN23" i="14"/>
  <c r="AM23" s="1"/>
  <c r="AM69" s="1"/>
  <c r="AE176" i="17" s="1"/>
  <c r="CA119" i="21"/>
  <c r="BO66" i="17"/>
  <c r="BO66" i="22"/>
  <c r="BO66" i="21"/>
  <c r="BO79" i="25"/>
  <c r="BO67" i="23"/>
  <c r="BO67" i="24"/>
  <c r="AQ172" i="22"/>
  <c r="AQ13" i="20"/>
  <c r="AE172" i="17"/>
  <c r="AE186" i="25"/>
  <c r="AE67" i="24"/>
  <c r="G66" i="18"/>
  <c r="G66" i="21"/>
  <c r="AQ121" i="19"/>
  <c r="AQ119" i="18"/>
  <c r="AQ132" i="25"/>
  <c r="AE121" i="24"/>
  <c r="AE121" i="20"/>
  <c r="AE119" i="18"/>
  <c r="AE119" i="17"/>
  <c r="AE121" i="23"/>
  <c r="AE119" i="22"/>
  <c r="AE121" i="19"/>
  <c r="CM175" i="20"/>
  <c r="CM175" i="23"/>
  <c r="CM186" i="25"/>
  <c r="CA186"/>
  <c r="CA175" i="23"/>
  <c r="CA175" i="20"/>
  <c r="AQ175"/>
  <c r="AQ175" i="19"/>
  <c r="AQ172" i="17"/>
  <c r="G13" i="24"/>
  <c r="G13" i="20"/>
  <c r="G13" i="22"/>
  <c r="AE172" i="18"/>
  <c r="AE175" i="19"/>
  <c r="AE172" i="21"/>
  <c r="AE175" i="23"/>
  <c r="AE175" i="24"/>
  <c r="AE175" i="20"/>
  <c r="G79" i="25"/>
  <c r="AQ119" i="21"/>
  <c r="CM172"/>
  <c r="CM172" i="17"/>
  <c r="CA172" i="21"/>
  <c r="G67" i="19"/>
  <c r="G67" i="20"/>
  <c r="AQ79" i="25"/>
  <c r="AQ66" i="22"/>
  <c r="CM66" i="18"/>
  <c r="AQ26" i="25"/>
  <c r="AQ13" i="24"/>
  <c r="AQ121" i="23"/>
  <c r="AN50" i="14"/>
  <c r="AM50" s="1"/>
  <c r="AM96" s="1"/>
  <c r="DK123" i="22" s="1"/>
  <c r="AN44" i="14"/>
  <c r="AM44" s="1"/>
  <c r="AM90" s="1"/>
  <c r="CM67" i="20"/>
  <c r="CM79" i="25"/>
  <c r="CM67" i="24"/>
  <c r="CM66" i="17"/>
  <c r="CM66" i="22"/>
  <c r="CM121" i="24"/>
  <c r="CM119" i="18"/>
  <c r="CM119" i="17"/>
  <c r="CM121" i="23"/>
  <c r="CM121" i="20"/>
  <c r="CM119" i="22"/>
  <c r="CM121" i="19"/>
  <c r="CM132" i="25"/>
  <c r="CM119" i="21"/>
  <c r="AE66" i="17"/>
  <c r="AE66" i="21"/>
  <c r="CA121" i="24"/>
  <c r="CA121" i="20"/>
  <c r="CA119" i="18"/>
  <c r="CA119" i="17"/>
  <c r="CA121" i="23"/>
  <c r="CA119" i="22"/>
  <c r="CA121" i="19"/>
  <c r="G66" i="22"/>
  <c r="G67" i="23"/>
  <c r="AQ119" i="22"/>
  <c r="CA172" i="18"/>
  <c r="CM175" i="24"/>
  <c r="CA175" i="19"/>
  <c r="G66" i="17"/>
  <c r="AQ67" i="23"/>
  <c r="AQ67" i="19"/>
  <c r="AE119" i="21"/>
  <c r="AE132" i="25"/>
  <c r="AQ13" i="19"/>
  <c r="AQ13" i="18"/>
  <c r="AQ119" i="17"/>
  <c r="AQ121" i="24"/>
  <c r="AN35" i="14"/>
  <c r="AM35" s="1"/>
  <c r="AM81" s="1"/>
  <c r="BO179" i="24" s="1"/>
  <c r="AN12" i="14"/>
  <c r="AN28"/>
  <c r="AM28" s="1"/>
  <c r="AM74" s="1"/>
  <c r="AN34"/>
  <c r="AM34" s="1"/>
  <c r="AM80" s="1"/>
  <c r="AN46"/>
  <c r="AM46" s="1"/>
  <c r="AM92" s="1"/>
  <c r="S174" i="22"/>
  <c r="S174" i="17"/>
  <c r="S174" i="21"/>
  <c r="S177" i="24"/>
  <c r="BC174" i="22"/>
  <c r="CY174"/>
  <c r="CY15" i="19"/>
  <c r="CY15" i="21"/>
  <c r="CY15" i="23"/>
  <c r="CY15" i="18"/>
  <c r="CY15" i="17"/>
  <c r="CY15" i="20"/>
  <c r="CY28" i="25"/>
  <c r="AE15" i="24"/>
  <c r="AE15" i="17"/>
  <c r="AE15" i="22"/>
  <c r="AE28" i="25"/>
  <c r="AE15" i="21"/>
  <c r="AE15" i="23"/>
  <c r="S177" i="19"/>
  <c r="BC174" i="21"/>
  <c r="CY174"/>
  <c r="CY15" i="24"/>
  <c r="CY134"/>
  <c r="G132" i="22"/>
  <c r="BC7" i="24"/>
  <c r="I22" i="15"/>
  <c r="BO140" i="19"/>
  <c r="BO138" i="17"/>
  <c r="DN34" i="14"/>
  <c r="DN80" s="1"/>
  <c r="AC26" i="15" s="1"/>
  <c r="Z26"/>
  <c r="BO140" i="24"/>
  <c r="BO138" i="18"/>
  <c r="BC191"/>
  <c r="BC194" i="24"/>
  <c r="BC191" i="21"/>
  <c r="BC191" i="17"/>
  <c r="AE32" i="21"/>
  <c r="AE32" i="24"/>
  <c r="AE32" i="17"/>
  <c r="AE32" i="22"/>
  <c r="AL59" i="15"/>
  <c r="AM59" s="1"/>
  <c r="AE45" i="25"/>
  <c r="BO191" i="21"/>
  <c r="DK191" i="17"/>
  <c r="AC35" i="15"/>
  <c r="DN22" i="14"/>
  <c r="DN68" s="1"/>
  <c r="DN50"/>
  <c r="DN96" s="1"/>
  <c r="AC42" i="15" s="1"/>
  <c r="DN51" i="14"/>
  <c r="DN97" s="1"/>
  <c r="DN45"/>
  <c r="DN91" s="1"/>
  <c r="AR84" i="15" s="1"/>
  <c r="AR81"/>
  <c r="BO86" i="19"/>
  <c r="BO86" i="20"/>
  <c r="DK138" i="17"/>
  <c r="AE32" i="23"/>
  <c r="BO191" i="17"/>
  <c r="CY191" i="21"/>
  <c r="DK191"/>
  <c r="DN33" i="14"/>
  <c r="DN79" s="1"/>
  <c r="AR72" i="15" s="1"/>
  <c r="AL72"/>
  <c r="AM72" s="1"/>
  <c r="AW39" i="16"/>
  <c r="DN29" i="14"/>
  <c r="DN75" s="1"/>
  <c r="BC140" i="24"/>
  <c r="BC138" i="18"/>
  <c r="BC140" i="19"/>
  <c r="BC138" i="17"/>
  <c r="BC138" i="21"/>
  <c r="AL69" i="15"/>
  <c r="AM69" s="1"/>
  <c r="BC138" i="22"/>
  <c r="Z22" i="15"/>
  <c r="BC140" i="23"/>
  <c r="BC151" i="25"/>
  <c r="BC140" i="20"/>
  <c r="DK140" i="23"/>
  <c r="DK140" i="20"/>
  <c r="DK151" i="25"/>
  <c r="S140" i="23"/>
  <c r="S140" i="20"/>
  <c r="S151" i="25"/>
  <c r="BO140" i="20"/>
  <c r="BO151" i="25"/>
  <c r="BO140" i="23"/>
  <c r="BO194" i="19"/>
  <c r="CY194"/>
  <c r="DK194"/>
  <c r="AE194"/>
  <c r="BO85" i="21"/>
  <c r="BO86" i="23"/>
  <c r="BO86" i="24"/>
  <c r="DK138" i="21"/>
  <c r="AL89" i="15"/>
  <c r="AM89" s="1"/>
  <c r="CY85" i="22"/>
  <c r="CY86" i="19"/>
  <c r="CY85" i="17"/>
  <c r="CY85" i="18"/>
  <c r="CY85" i="21"/>
  <c r="Z37" i="15"/>
  <c r="CY86" i="24"/>
  <c r="AL84" i="15"/>
  <c r="AM84" s="1"/>
  <c r="CY98" i="25"/>
  <c r="CY86" i="20"/>
  <c r="CY86" i="23"/>
  <c r="AL74" i="15"/>
  <c r="AM74" s="1"/>
  <c r="BO194" i="20"/>
  <c r="Z27" i="15"/>
  <c r="BO205" i="25"/>
  <c r="BO194" i="23"/>
  <c r="AE140" i="24"/>
  <c r="AE138" i="22"/>
  <c r="AE140" i="19"/>
  <c r="AE151" i="25"/>
  <c r="AE140" i="20"/>
  <c r="AE138" i="18"/>
  <c r="AE138" i="17"/>
  <c r="AE138" i="21"/>
  <c r="AL61" i="15"/>
  <c r="AM61" s="1"/>
  <c r="Z14"/>
  <c r="AE140" i="23"/>
  <c r="DK194"/>
  <c r="Z43" i="15"/>
  <c r="AL90"/>
  <c r="AM90" s="1"/>
  <c r="DK205" i="25"/>
  <c r="DK194" i="20"/>
  <c r="CY138" i="18"/>
  <c r="CY140" i="20"/>
  <c r="CY138" i="22"/>
  <c r="CY140" i="23"/>
  <c r="CY140" i="19"/>
  <c r="CY138" i="17"/>
  <c r="CY138" i="21"/>
  <c r="CY151" i="25"/>
  <c r="CY140" i="24"/>
  <c r="Z38" i="15"/>
  <c r="AL85"/>
  <c r="AM85" s="1"/>
  <c r="BC32" i="18"/>
  <c r="BC32" i="21"/>
  <c r="Z20" i="15"/>
  <c r="BC32" i="17"/>
  <c r="BC32" i="22"/>
  <c r="BC32" i="19"/>
  <c r="AL67" i="15"/>
  <c r="AM67" s="1"/>
  <c r="BC32" i="23"/>
  <c r="BC45" i="25"/>
  <c r="BO194" i="24"/>
  <c r="CY191" i="18"/>
  <c r="DK194" i="24"/>
  <c r="AE191" i="18"/>
  <c r="BO85" i="22"/>
  <c r="DK138" i="18"/>
  <c r="DK138" i="22"/>
  <c r="BC76"/>
  <c r="AW9" i="16"/>
  <c r="S76" i="21"/>
  <c r="S77" i="20"/>
  <c r="S77" i="23"/>
  <c r="S77" i="24"/>
  <c r="G77" i="23"/>
  <c r="G77" i="24"/>
  <c r="AQ77" i="23"/>
  <c r="AQ76" i="22"/>
  <c r="AQ76" i="17"/>
  <c r="AQ89" i="25"/>
  <c r="AQ76" i="21"/>
  <c r="AQ77" i="24"/>
  <c r="AQ76" i="18"/>
  <c r="AQ77" i="19"/>
  <c r="AQ77" i="20"/>
  <c r="CM185" i="23"/>
  <c r="CM185" i="19"/>
  <c r="CM182" i="17"/>
  <c r="CM182" i="21"/>
  <c r="CM185" i="20"/>
  <c r="CM182" i="22"/>
  <c r="CM196" i="25"/>
  <c r="CM182" i="18"/>
  <c r="CM185" i="24"/>
  <c r="CY131" i="23"/>
  <c r="CY131" i="20"/>
  <c r="CY129" i="21"/>
  <c r="CY142" i="25"/>
  <c r="CY129" i="17"/>
  <c r="CY131" i="19"/>
  <c r="CY131" i="24"/>
  <c r="CY129" i="22"/>
  <c r="CY129" i="18"/>
  <c r="AQ185" i="23"/>
  <c r="AQ185" i="24"/>
  <c r="AQ182" i="22"/>
  <c r="AQ185" i="19"/>
  <c r="AQ182" i="17"/>
  <c r="AQ185" i="20"/>
  <c r="AQ182" i="18"/>
  <c r="AQ182" i="21"/>
  <c r="AQ196" i="25"/>
  <c r="BC77" i="20"/>
  <c r="BC77" i="24"/>
  <c r="DK185" i="18"/>
  <c r="BC131" i="20"/>
  <c r="BC129" i="22"/>
  <c r="CM129" i="21"/>
  <c r="G89" i="25"/>
  <c r="CM23" i="23"/>
  <c r="CM23" i="20"/>
  <c r="CM23" i="22"/>
  <c r="CM23" i="19"/>
  <c r="CM23" i="17"/>
  <c r="CM23" i="18"/>
  <c r="CM23" i="21"/>
  <c r="CM23" i="24"/>
  <c r="BC76" i="17"/>
  <c r="BC76" i="21"/>
  <c r="CY132"/>
  <c r="BC129" i="18"/>
  <c r="CM129"/>
  <c r="BC77" i="19"/>
  <c r="BC89" i="25"/>
  <c r="AW34" i="16"/>
  <c r="CA79" i="22"/>
  <c r="P43" i="15"/>
  <c r="P36"/>
  <c r="DK199" i="25"/>
  <c r="AW13" i="16"/>
  <c r="BC169" i="20"/>
  <c r="I23" i="15"/>
  <c r="I9"/>
  <c r="F81"/>
  <c r="G81" s="1"/>
  <c r="AF78" i="14"/>
  <c r="BO7" i="22" s="1"/>
  <c r="CM113"/>
  <c r="I30" i="15"/>
  <c r="CM113" i="17"/>
  <c r="AF89" i="14"/>
  <c r="CM169" i="23" s="1"/>
  <c r="L86" i="15"/>
  <c r="F34"/>
  <c r="F30"/>
  <c r="CA113" i="22"/>
  <c r="I15" i="15"/>
  <c r="AW14" i="16"/>
  <c r="I6" i="15"/>
  <c r="L84"/>
  <c r="CM126" i="25"/>
  <c r="CM115" i="20"/>
  <c r="CY169" i="19"/>
  <c r="AF79" i="14"/>
  <c r="BO60" i="21" s="1"/>
  <c r="L81" i="15"/>
  <c r="CM113" i="21"/>
  <c r="CY166" i="18"/>
  <c r="AW38" i="16"/>
  <c r="AF82" i="14"/>
  <c r="CA7" i="20" s="1"/>
  <c r="G61"/>
  <c r="F52" i="15"/>
  <c r="G52" s="1"/>
  <c r="AF80" i="14"/>
  <c r="BO113" i="22" s="1"/>
  <c r="BC7" i="17"/>
  <c r="L76" i="15"/>
  <c r="CA113" i="18"/>
  <c r="BC7" i="21"/>
  <c r="BC7" i="19"/>
  <c r="BC7" i="23"/>
  <c r="CY166" i="21"/>
  <c r="BC7" i="18"/>
  <c r="CY169" i="20"/>
  <c r="L67" i="15"/>
  <c r="CA113" i="21"/>
  <c r="BC7" i="22"/>
  <c r="AF68" i="14"/>
  <c r="F14" i="15" s="1"/>
  <c r="BC7" i="20"/>
  <c r="CA126" i="25"/>
  <c r="F20" i="15"/>
  <c r="CY166" i="22"/>
  <c r="AW33" i="16"/>
  <c r="AW10"/>
  <c r="L57" i="15"/>
  <c r="I38"/>
  <c r="L85"/>
  <c r="S7" i="18"/>
  <c r="S7" i="17"/>
  <c r="S7" i="23"/>
  <c r="S7" i="24"/>
  <c r="S7" i="22"/>
  <c r="S7" i="20"/>
  <c r="S7" i="19"/>
  <c r="F55" i="15"/>
  <c r="S7" i="21"/>
  <c r="AF92" i="14"/>
  <c r="CY115" i="24" s="1"/>
  <c r="I17" i="15"/>
  <c r="L79"/>
  <c r="L90"/>
  <c r="L52"/>
  <c r="I21"/>
  <c r="AF61" i="14"/>
  <c r="G180" i="25" s="1"/>
  <c r="L88" i="15"/>
  <c r="AW36" i="16"/>
  <c r="AW40"/>
  <c r="AW29"/>
  <c r="BO181" i="18"/>
  <c r="BO184" i="24"/>
  <c r="BO181" i="17"/>
  <c r="BO181" i="22"/>
  <c r="BO79" i="18"/>
  <c r="AW22" i="16"/>
  <c r="BC88" i="25"/>
  <c r="BC75" i="21"/>
  <c r="BC76" i="20"/>
  <c r="BC76" i="23"/>
  <c r="AW21" i="16"/>
  <c r="AW16"/>
  <c r="AE130" i="19"/>
  <c r="AE130" i="24"/>
  <c r="AE26" i="19"/>
  <c r="AW12" i="16"/>
  <c r="AE26" i="20"/>
  <c r="S181" i="17"/>
  <c r="S181" i="22"/>
  <c r="AW11" i="16"/>
  <c r="S128" i="18"/>
  <c r="S128" i="17"/>
  <c r="CY130" i="20"/>
  <c r="CY130" i="24"/>
  <c r="CY128" i="21"/>
  <c r="CY130" i="19"/>
  <c r="CY128" i="18"/>
  <c r="CY128" i="22"/>
  <c r="CY141" i="25"/>
  <c r="CY130" i="23"/>
  <c r="CY128" i="17"/>
  <c r="CA181" i="18"/>
  <c r="CA181" i="22"/>
  <c r="CA184" i="20"/>
  <c r="CA181" i="21"/>
  <c r="CA184" i="23"/>
  <c r="CA184" i="19"/>
  <c r="CA181" i="17"/>
  <c r="CA184" i="24"/>
  <c r="CA195" i="25"/>
  <c r="BC22" i="20"/>
  <c r="BC22" i="18"/>
  <c r="BC22" i="22"/>
  <c r="BC22" i="24"/>
  <c r="BC22" i="19"/>
  <c r="BC35" i="25"/>
  <c r="BC22" i="17"/>
  <c r="BC22" i="23"/>
  <c r="BC22" i="21"/>
  <c r="CY181" i="18"/>
  <c r="CY181" i="22"/>
  <c r="CY184" i="24"/>
  <c r="CY181" i="21"/>
  <c r="CY184" i="23"/>
  <c r="CY184" i="19"/>
  <c r="CY181" i="17"/>
  <c r="CY184" i="20"/>
  <c r="CY195" i="25"/>
  <c r="CA76" i="20"/>
  <c r="CA75" i="18"/>
  <c r="CA88" i="25"/>
  <c r="CA75" i="17"/>
  <c r="CA75" i="22"/>
  <c r="CA76" i="19"/>
  <c r="CA76" i="24"/>
  <c r="CA76" i="23"/>
  <c r="CA75" i="21"/>
  <c r="AE184" i="20"/>
  <c r="AE184" i="24"/>
  <c r="AE181" i="21"/>
  <c r="AE184" i="19"/>
  <c r="AE181" i="18"/>
  <c r="AE181" i="22"/>
  <c r="AE195" i="25"/>
  <c r="AE184" i="23"/>
  <c r="AE181" i="17"/>
  <c r="AQ22" i="18"/>
  <c r="AQ22" i="24"/>
  <c r="AQ22" i="20"/>
  <c r="AQ35" i="25"/>
  <c r="AQ22" i="19"/>
  <c r="AQ22" i="23"/>
  <c r="AQ22" i="21"/>
  <c r="AQ22" i="17"/>
  <c r="AQ22" i="22"/>
  <c r="DK184" i="23"/>
  <c r="DK195" i="25"/>
  <c r="DK184" i="20"/>
  <c r="BC184" i="23"/>
  <c r="BC184" i="19"/>
  <c r="BC181" i="17"/>
  <c r="BC184" i="24"/>
  <c r="BC195" i="25"/>
  <c r="BC181" i="21"/>
  <c r="BC181" i="18"/>
  <c r="BC181" i="22"/>
  <c r="BC184" i="20"/>
  <c r="BC75" i="22"/>
  <c r="BC76" i="19"/>
  <c r="G76" i="20"/>
  <c r="G75" i="18"/>
  <c r="G76" i="24"/>
  <c r="G76" i="23"/>
  <c r="G75" i="21"/>
  <c r="G75" i="22"/>
  <c r="G76" i="19"/>
  <c r="G88" i="25"/>
  <c r="G75" i="17"/>
  <c r="G184" i="20"/>
  <c r="G184" i="24"/>
  <c r="G181" i="21"/>
  <c r="G184" i="23"/>
  <c r="G181" i="17"/>
  <c r="G181" i="18"/>
  <c r="G181" i="22"/>
  <c r="G195" i="25"/>
  <c r="G184" i="19"/>
  <c r="DK130" i="24"/>
  <c r="DK130" i="19"/>
  <c r="DK128" i="22"/>
  <c r="DK130" i="23"/>
  <c r="DK128" i="18"/>
  <c r="DK128" i="17"/>
  <c r="DK130" i="20"/>
  <c r="DK141" i="25"/>
  <c r="DK128" i="21"/>
  <c r="BO184" i="20"/>
  <c r="BO195" i="25"/>
  <c r="BO184" i="23"/>
  <c r="S35" i="25"/>
  <c r="S22" i="19"/>
  <c r="S130" i="23"/>
  <c r="S130" i="19"/>
  <c r="S130" i="24"/>
  <c r="DK22" i="18"/>
  <c r="DK22" i="24"/>
  <c r="CY132" i="22"/>
  <c r="CY132" i="17"/>
  <c r="CM22" i="20"/>
  <c r="CA128" i="21"/>
  <c r="DK181" i="17"/>
  <c r="DK181" i="22"/>
  <c r="P25" i="15"/>
  <c r="AE26" i="18"/>
  <c r="AS41" i="14"/>
  <c r="AS45"/>
  <c r="AS91" s="1"/>
  <c r="V84" i="15" s="1"/>
  <c r="W84" s="1"/>
  <c r="AS21" i="14"/>
  <c r="AS67" s="1"/>
  <c r="AE80" i="19" s="1"/>
  <c r="CY26" i="18"/>
  <c r="AS18" i="14"/>
  <c r="AS64" s="1"/>
  <c r="AS42"/>
  <c r="AS88" s="1"/>
  <c r="AS36"/>
  <c r="AS82" s="1"/>
  <c r="CA26" i="18" s="1"/>
  <c r="AS19" i="14"/>
  <c r="AS65" s="1"/>
  <c r="S185" i="22" s="1"/>
  <c r="BC76" i="24"/>
  <c r="BC75" i="17"/>
  <c r="AS12" i="14"/>
  <c r="AS58" s="1"/>
  <c r="G26" i="19" s="1"/>
  <c r="CY76" i="20"/>
  <c r="CY75" i="18"/>
  <c r="CY76" i="23"/>
  <c r="CY75" i="21"/>
  <c r="CY75" i="22"/>
  <c r="CY76" i="19"/>
  <c r="CY88" i="25"/>
  <c r="CY76" i="24"/>
  <c r="CY75" i="17"/>
  <c r="G130" i="23"/>
  <c r="G130" i="19"/>
  <c r="G128" i="17"/>
  <c r="G128" i="22"/>
  <c r="G130" i="24"/>
  <c r="G141" i="25"/>
  <c r="G128" i="21"/>
  <c r="G128" i="18"/>
  <c r="G130" i="20"/>
  <c r="S76"/>
  <c r="S76" i="24"/>
  <c r="S75" i="18"/>
  <c r="S88" i="25"/>
  <c r="S75" i="22"/>
  <c r="S76" i="19"/>
  <c r="S76" i="23"/>
  <c r="S75" i="17"/>
  <c r="S75" i="21"/>
  <c r="CA141" i="25"/>
  <c r="CA130" i="24"/>
  <c r="CA130" i="23"/>
  <c r="CA128" i="17"/>
  <c r="CA130" i="19"/>
  <c r="CA130" i="20"/>
  <c r="CM22" i="24"/>
  <c r="CM22" i="19"/>
  <c r="CM35" i="25"/>
  <c r="CM22" i="18"/>
  <c r="G35" i="25"/>
  <c r="G22" i="23"/>
  <c r="G22" i="21"/>
  <c r="G22" i="18"/>
  <c r="G22" i="20"/>
  <c r="G22" i="22"/>
  <c r="BC141" i="25"/>
  <c r="BC128" i="21"/>
  <c r="BC128" i="22"/>
  <c r="BC130" i="20"/>
  <c r="BC130" i="24"/>
  <c r="BC130" i="23"/>
  <c r="BC130" i="19"/>
  <c r="BC128" i="17"/>
  <c r="BC128" i="18"/>
  <c r="AQ130" i="23"/>
  <c r="AQ128" i="18"/>
  <c r="AQ128" i="17"/>
  <c r="AQ130" i="19"/>
  <c r="AQ130" i="20"/>
  <c r="AQ141" i="25"/>
  <c r="AQ128" i="21"/>
  <c r="AQ130" i="24"/>
  <c r="AQ128" i="22"/>
  <c r="CM184" i="24"/>
  <c r="CM184" i="20"/>
  <c r="CM181" i="17"/>
  <c r="CM195" i="25"/>
  <c r="CM181" i="22"/>
  <c r="CM184" i="19"/>
  <c r="CM181" i="21"/>
  <c r="CM181" i="18"/>
  <c r="CM184" i="23"/>
  <c r="BO130" i="20"/>
  <c r="BO128" i="22"/>
  <c r="BO128" i="18"/>
  <c r="BO128" i="17"/>
  <c r="BO130" i="24"/>
  <c r="BO130" i="19"/>
  <c r="BO141" i="25"/>
  <c r="BO128" i="21"/>
  <c r="BO130" i="23"/>
  <c r="AE130"/>
  <c r="AE128" i="21"/>
  <c r="AE141" i="25"/>
  <c r="AE128" i="22"/>
  <c r="AE128" i="18"/>
  <c r="S184" i="20"/>
  <c r="S195" i="25"/>
  <c r="S184" i="23"/>
  <c r="CA22" i="24"/>
  <c r="CA22" i="19"/>
  <c r="CA22" i="23"/>
  <c r="CA22" i="22"/>
  <c r="CA22" i="21"/>
  <c r="CA22" i="20"/>
  <c r="CA22" i="18"/>
  <c r="CA35" i="25"/>
  <c r="CA22" i="17"/>
  <c r="DK181" i="18"/>
  <c r="DK184" i="24"/>
  <c r="DK188"/>
  <c r="DK185" i="22"/>
  <c r="V59" i="15"/>
  <c r="AE39" i="25"/>
  <c r="AE26" i="22"/>
  <c r="G134" i="23"/>
  <c r="CY134"/>
  <c r="G22" i="19"/>
  <c r="DK185" i="21"/>
  <c r="DK185" i="17"/>
  <c r="DK188" i="23"/>
  <c r="BO92" i="25"/>
  <c r="AE26" i="24"/>
  <c r="G134" i="19"/>
  <c r="V85" i="15"/>
  <c r="W85" s="1"/>
  <c r="CY134" i="20"/>
  <c r="CY145" i="25"/>
  <c r="CY26" i="19"/>
  <c r="DK184"/>
  <c r="G22" i="17"/>
  <c r="DK188" i="19"/>
  <c r="V90" i="15"/>
  <c r="W90" s="1"/>
  <c r="AE26" i="17"/>
  <c r="AE26" i="21"/>
  <c r="G132" i="17"/>
  <c r="G132" i="18"/>
  <c r="P38" i="15"/>
  <c r="CY132" i="18"/>
  <c r="V83" i="15"/>
  <c r="W83" s="1"/>
  <c r="CY39" i="25"/>
  <c r="AS25" i="14"/>
  <c r="AS71" s="1"/>
  <c r="AQ79" i="21" s="1"/>
  <c r="AS28" i="14"/>
  <c r="AS74" s="1"/>
  <c r="BC26" i="22" s="1"/>
  <c r="AS24" i="14"/>
  <c r="AS70" s="1"/>
  <c r="AQ26" i="21" s="1"/>
  <c r="AS34" i="14"/>
  <c r="AS80" s="1"/>
  <c r="AY102"/>
  <c r="S22" i="18"/>
  <c r="CM22" i="17"/>
  <c r="DK22" i="19"/>
  <c r="S128" i="21"/>
  <c r="BC75" i="18"/>
  <c r="BC188" i="20"/>
  <c r="AW24" i="16"/>
  <c r="AW27"/>
  <c r="AW19"/>
  <c r="AW43"/>
  <c r="I27" i="15"/>
  <c r="I26"/>
  <c r="L73"/>
  <c r="AW23" i="16"/>
  <c r="G7" i="24"/>
  <c r="G7" i="19"/>
  <c r="G7" i="20"/>
  <c r="F4" i="15"/>
  <c r="G7" i="23"/>
  <c r="G7" i="22"/>
  <c r="G7" i="21"/>
  <c r="G7" i="18"/>
  <c r="G20" i="25"/>
  <c r="G7" i="17"/>
  <c r="F51" i="15"/>
  <c r="CM73" i="25"/>
  <c r="CM61" i="19"/>
  <c r="F33" i="15"/>
  <c r="CM60" i="22"/>
  <c r="CM60" i="21"/>
  <c r="CM61" i="20"/>
  <c r="CM60" i="17"/>
  <c r="F80" i="15"/>
  <c r="G80" s="1"/>
  <c r="CM61" i="23"/>
  <c r="CM61" i="24"/>
  <c r="CM60" i="18"/>
  <c r="AQ60" i="22"/>
  <c r="AQ60" i="21"/>
  <c r="F64" i="15"/>
  <c r="G64" s="1"/>
  <c r="AQ60" i="18"/>
  <c r="AQ73" i="25"/>
  <c r="AQ61" i="19"/>
  <c r="F17" i="15"/>
  <c r="AQ61" i="24"/>
  <c r="AQ61" i="23"/>
  <c r="AQ61" i="20"/>
  <c r="AQ60" i="17"/>
  <c r="AQ7" i="20"/>
  <c r="AQ7" i="17"/>
  <c r="AQ20" i="25"/>
  <c r="F16" i="15"/>
  <c r="AQ7" i="23"/>
  <c r="AQ7" i="24"/>
  <c r="AQ7" i="18"/>
  <c r="AQ7" i="19"/>
  <c r="F63" i="15"/>
  <c r="I63" s="1"/>
  <c r="AQ7" i="22"/>
  <c r="AQ7" i="21"/>
  <c r="F69" i="15"/>
  <c r="BC115" i="19"/>
  <c r="BC113" i="17"/>
  <c r="BC113" i="18"/>
  <c r="BC126" i="25"/>
  <c r="BC113" i="21"/>
  <c r="F22" i="15"/>
  <c r="BC115" i="23"/>
  <c r="BC113" i="22"/>
  <c r="BC115" i="20"/>
  <c r="BC115" i="24"/>
  <c r="L65" i="15"/>
  <c r="I18"/>
  <c r="AE7" i="20"/>
  <c r="AE7" i="18"/>
  <c r="AE7" i="17"/>
  <c r="AE7" i="23"/>
  <c r="AE7" i="24"/>
  <c r="AE7" i="19"/>
  <c r="AE20" i="25"/>
  <c r="F12" i="15"/>
  <c r="F59"/>
  <c r="AE7" i="22"/>
  <c r="AE7" i="21"/>
  <c r="G126" i="25"/>
  <c r="G113" i="21"/>
  <c r="F6" i="15"/>
  <c r="F53"/>
  <c r="G113" i="17"/>
  <c r="G115" i="20"/>
  <c r="G115" i="24"/>
  <c r="G115" i="19"/>
  <c r="G115" i="23"/>
  <c r="G113" i="18"/>
  <c r="G113" i="22"/>
  <c r="F84" i="15"/>
  <c r="G84" s="1"/>
  <c r="CY61" i="24"/>
  <c r="CY61" i="19"/>
  <c r="CY61" i="23"/>
  <c r="CY60" i="18"/>
  <c r="CY60" i="22"/>
  <c r="CY60" i="21"/>
  <c r="CY61" i="20"/>
  <c r="CY73" i="25"/>
  <c r="CY60" i="17"/>
  <c r="F37" i="15"/>
  <c r="G61" i="24"/>
  <c r="G61" i="19"/>
  <c r="S115" i="23"/>
  <c r="S115" i="24"/>
  <c r="S115" i="19"/>
  <c r="S113" i="22"/>
  <c r="F57" i="15"/>
  <c r="G57" s="1"/>
  <c r="S113" i="18"/>
  <c r="S113" i="17"/>
  <c r="S115" i="20"/>
  <c r="S126" i="25"/>
  <c r="S113" i="21"/>
  <c r="F10" i="15"/>
  <c r="F74"/>
  <c r="BO166" i="18"/>
  <c r="BO166" i="17"/>
  <c r="BO169" i="23"/>
  <c r="BO169" i="19"/>
  <c r="BO180" i="25"/>
  <c r="BO166" i="21"/>
  <c r="F27" i="15"/>
  <c r="BO169" i="24"/>
  <c r="BO169" i="20"/>
  <c r="BO166" i="22"/>
  <c r="CA61" i="23"/>
  <c r="CA61" i="24"/>
  <c r="CA61" i="19"/>
  <c r="CA61" i="20"/>
  <c r="F76" i="15"/>
  <c r="G76" s="1"/>
  <c r="CA60" i="22"/>
  <c r="CA60" i="21"/>
  <c r="CA60" i="18"/>
  <c r="CA73" i="25"/>
  <c r="CA60" i="17"/>
  <c r="F29" i="15"/>
  <c r="F8"/>
  <c r="S20" i="25"/>
  <c r="BC169" i="23"/>
  <c r="AF65" i="14"/>
  <c r="AF94"/>
  <c r="G73" i="25"/>
  <c r="G60" i="22"/>
  <c r="AF72" i="14"/>
  <c r="AF90"/>
  <c r="L78" i="15"/>
  <c r="I31"/>
  <c r="DK126" i="25"/>
  <c r="DK113" i="21"/>
  <c r="F42" i="15"/>
  <c r="DK113" i="18"/>
  <c r="DK115" i="20"/>
  <c r="DK113" i="22"/>
  <c r="F89" i="15"/>
  <c r="G89" s="1"/>
  <c r="DK113" i="17"/>
  <c r="DK115" i="23"/>
  <c r="DK115" i="24"/>
  <c r="DK115" i="19"/>
  <c r="BC61" i="20"/>
  <c r="BC60" i="18"/>
  <c r="BC73" i="25"/>
  <c r="F21" i="15"/>
  <c r="BC61" i="23"/>
  <c r="BC61" i="24"/>
  <c r="BC61" i="19"/>
  <c r="BC60" i="17"/>
  <c r="F68" i="15"/>
  <c r="BC60" i="22"/>
  <c r="BC60" i="21"/>
  <c r="AF73" i="14"/>
  <c r="G60" i="17"/>
  <c r="G60" i="18"/>
  <c r="AF97" i="14"/>
  <c r="AF69"/>
  <c r="AF85"/>
  <c r="F60" i="15"/>
  <c r="G60" s="1"/>
  <c r="AE60" i="22"/>
  <c r="AE60" i="21"/>
  <c r="AE61" i="24"/>
  <c r="AE61" i="19"/>
  <c r="AE73" i="25"/>
  <c r="AE60" i="17"/>
  <c r="F13" i="15"/>
  <c r="AE61" i="23"/>
  <c r="AE61" i="20"/>
  <c r="AE60" i="18"/>
  <c r="CA115" i="23"/>
  <c r="F77" i="15"/>
  <c r="G77" s="1"/>
  <c r="CA113" i="17"/>
  <c r="CA115" i="20"/>
  <c r="CA115" i="24"/>
  <c r="CA115" i="19"/>
  <c r="F56" i="15"/>
  <c r="S60" i="22"/>
  <c r="S60" i="21"/>
  <c r="S61" i="23"/>
  <c r="S60" i="18"/>
  <c r="S73" i="25"/>
  <c r="S61" i="19"/>
  <c r="F9" i="15"/>
  <c r="S61" i="24"/>
  <c r="S61" i="20"/>
  <c r="S60" i="17"/>
  <c r="DK73" i="25"/>
  <c r="DK61" i="19"/>
  <c r="F41" i="15"/>
  <c r="F88"/>
  <c r="G88" s="1"/>
  <c r="DK61" i="20"/>
  <c r="DK60" i="17"/>
  <c r="DK60" i="22"/>
  <c r="DK60" i="21"/>
  <c r="DK61" i="23"/>
  <c r="DK61" i="24"/>
  <c r="DK60" i="18"/>
  <c r="CM20" i="25"/>
  <c r="CM7" i="19"/>
  <c r="F32" i="15"/>
  <c r="F79"/>
  <c r="G79" s="1"/>
  <c r="CM7" i="21"/>
  <c r="CM7" i="20"/>
  <c r="CM7" i="17"/>
  <c r="CM7" i="22"/>
  <c r="CM7" i="23"/>
  <c r="CM7" i="24"/>
  <c r="CM7" i="18"/>
  <c r="CM115" i="24"/>
  <c r="CM115" i="23"/>
  <c r="CM115" i="19"/>
  <c r="L60" i="15"/>
  <c r="AF9" i="14"/>
  <c r="F92" i="15" s="1"/>
  <c r="F5"/>
  <c r="G60" i="21"/>
  <c r="G61" i="23"/>
  <c r="AW37" i="16"/>
  <c r="AW41"/>
  <c r="AW17"/>
  <c r="AW28"/>
  <c r="AW25"/>
  <c r="AW15"/>
  <c r="BC13" i="24"/>
  <c r="BC13" i="18"/>
  <c r="BC13" i="21"/>
  <c r="BC13" i="22"/>
  <c r="BC26" i="25"/>
  <c r="BC13" i="20"/>
  <c r="BC13" i="19"/>
  <c r="BC13" i="17"/>
  <c r="BC13" i="23"/>
  <c r="CY13" i="20"/>
  <c r="CY13" i="18"/>
  <c r="CY13" i="19"/>
  <c r="CY13" i="21"/>
  <c r="CY26" i="25"/>
  <c r="CY13" i="24"/>
  <c r="CY13" i="23"/>
  <c r="CY13" i="22"/>
  <c r="CY13" i="17"/>
  <c r="AW20" i="16"/>
  <c r="AW18"/>
  <c r="P6" i="15"/>
  <c r="G134" i="24"/>
  <c r="G145" i="25"/>
  <c r="V53" i="15"/>
  <c r="W53" s="1"/>
  <c r="G132" i="21"/>
  <c r="CA130" i="22"/>
  <c r="CA130" i="17"/>
  <c r="CA130" i="21"/>
  <c r="CA143" i="25"/>
  <c r="CA132" i="20"/>
  <c r="CA132" i="24"/>
  <c r="CA130" i="18"/>
  <c r="CA132" i="19"/>
  <c r="CA132" i="23"/>
  <c r="BC132" i="20"/>
  <c r="BC132" i="24"/>
  <c r="BC130" i="22"/>
  <c r="BC132" i="19"/>
  <c r="BC130" i="17"/>
  <c r="BC130" i="21"/>
  <c r="BC143" i="25"/>
  <c r="BC130" i="18"/>
  <c r="BC132" i="23"/>
  <c r="AW30" i="16"/>
  <c r="AW32"/>
  <c r="CY67" i="23"/>
  <c r="CY67" i="20"/>
  <c r="CY67" i="24"/>
  <c r="CY67" i="19"/>
  <c r="CY79" i="25"/>
  <c r="CY66" i="18"/>
  <c r="CY66" i="22"/>
  <c r="CY66" i="17"/>
  <c r="CY66" i="21"/>
  <c r="AS50" i="14"/>
  <c r="AS96" s="1"/>
  <c r="CM131" i="19"/>
  <c r="CM131" i="24"/>
  <c r="CM142" i="25"/>
  <c r="CM129" i="17"/>
  <c r="G76" i="18"/>
  <c r="G77" i="19"/>
  <c r="G76" i="17"/>
  <c r="G76" i="21"/>
  <c r="G77" i="20"/>
  <c r="G76" i="22"/>
  <c r="AE177" i="19"/>
  <c r="AE177" i="24"/>
  <c r="S15" i="20"/>
  <c r="S15" i="21"/>
  <c r="S15" i="23"/>
  <c r="S15" i="18"/>
  <c r="S15" i="19"/>
  <c r="S15" i="17"/>
  <c r="S28" i="25"/>
  <c r="E76" i="21"/>
  <c r="E76" i="22"/>
  <c r="E77" i="19"/>
  <c r="E77" i="20"/>
  <c r="AC76" i="17"/>
  <c r="AC77" i="24"/>
  <c r="AC76" i="18"/>
  <c r="Q66" i="24"/>
  <c r="Q66" i="20"/>
  <c r="T40" i="15"/>
  <c r="DI29" i="21"/>
  <c r="DI42" i="25"/>
  <c r="DI29" i="17"/>
  <c r="CW26" i="22"/>
  <c r="U76" i="15"/>
  <c r="BA29" i="20"/>
  <c r="BA29" i="21"/>
  <c r="DI29" i="20"/>
  <c r="E83" i="24"/>
  <c r="CK185" i="22"/>
  <c r="AY82" i="14"/>
  <c r="DN36"/>
  <c r="DN82" s="1"/>
  <c r="BY188" i="19"/>
  <c r="O6" i="15"/>
  <c r="DA23" i="23"/>
  <c r="DA23" i="20"/>
  <c r="DA23" i="24"/>
  <c r="DA36" i="25"/>
  <c r="DA23" i="19"/>
  <c r="AG89" i="25"/>
  <c r="AG77" i="20"/>
  <c r="AG77" i="23"/>
  <c r="AG77" i="24"/>
  <c r="AG77" i="19"/>
  <c r="BE77" i="23"/>
  <c r="BE89" i="25"/>
  <c r="BE77" i="20"/>
  <c r="BE77" i="24"/>
  <c r="BE77" i="19"/>
  <c r="BY77" i="23"/>
  <c r="BY89" i="25"/>
  <c r="BY77" i="20"/>
  <c r="BY77" i="24"/>
  <c r="BY76" i="22"/>
  <c r="BY76" i="17"/>
  <c r="BY76" i="21"/>
  <c r="BY76" i="18"/>
  <c r="BY77" i="19"/>
  <c r="CM77" i="23"/>
  <c r="CM89" i="25"/>
  <c r="CM77" i="24"/>
  <c r="CM76" i="22"/>
  <c r="CM77" i="19"/>
  <c r="CM76" i="17"/>
  <c r="CM76" i="21"/>
  <c r="CM77" i="20"/>
  <c r="CM76" i="18"/>
  <c r="CY77" i="23"/>
  <c r="CY89" i="25"/>
  <c r="CY77" i="24"/>
  <c r="CY77" i="20"/>
  <c r="CY76" i="22"/>
  <c r="CY77" i="19"/>
  <c r="CY76" i="17"/>
  <c r="CY76" i="21"/>
  <c r="CY76" i="18"/>
  <c r="I131" i="23"/>
  <c r="I131" i="20"/>
  <c r="I142" i="25"/>
  <c r="I131" i="24"/>
  <c r="I131" i="19"/>
  <c r="AC131" i="23"/>
  <c r="AC131" i="20"/>
  <c r="AC142" i="25"/>
  <c r="AC131" i="24"/>
  <c r="AC129" i="18"/>
  <c r="AC129" i="22"/>
  <c r="AC131" i="19"/>
  <c r="AC129" i="17"/>
  <c r="AC129" i="21"/>
  <c r="AQ131" i="23"/>
  <c r="AQ131" i="20"/>
  <c r="AQ142" i="25"/>
  <c r="AQ131" i="24"/>
  <c r="AQ129" i="22"/>
  <c r="AQ129" i="17"/>
  <c r="AQ129" i="21"/>
  <c r="AQ129" i="18"/>
  <c r="AQ131" i="19"/>
  <c r="BE131" i="23"/>
  <c r="BE131" i="20"/>
  <c r="BE142" i="25"/>
  <c r="BE131" i="24"/>
  <c r="BE131" i="19"/>
  <c r="S185" i="23"/>
  <c r="S196" i="25"/>
  <c r="S185" i="20"/>
  <c r="S185" i="24"/>
  <c r="S182" i="18"/>
  <c r="S182" i="22"/>
  <c r="S185" i="19"/>
  <c r="S182" i="17"/>
  <c r="S182" i="21"/>
  <c r="AE185" i="23"/>
  <c r="AE196" i="25"/>
  <c r="AE185" i="20"/>
  <c r="AE185" i="24"/>
  <c r="AE182" i="18"/>
  <c r="AE182" i="22"/>
  <c r="AE185" i="19"/>
  <c r="AE182" i="17"/>
  <c r="AE182" i="21"/>
  <c r="BE185" i="23"/>
  <c r="BE196" i="25"/>
  <c r="BE185" i="20"/>
  <c r="BE185" i="24"/>
  <c r="BE185" i="19"/>
  <c r="BY185" i="23"/>
  <c r="BY196" i="25"/>
  <c r="BY185" i="20"/>
  <c r="BY185" i="24"/>
  <c r="BY182" i="18"/>
  <c r="BY182" i="22"/>
  <c r="BY185" i="19"/>
  <c r="BY182" i="17"/>
  <c r="BY182" i="21"/>
  <c r="DK185" i="23"/>
  <c r="DK196" i="25"/>
  <c r="DK185" i="20"/>
  <c r="DK185" i="24"/>
  <c r="DK182" i="18"/>
  <c r="DK182" i="22"/>
  <c r="DK185" i="19"/>
  <c r="DK182" i="17"/>
  <c r="DK182" i="21"/>
  <c r="AI26" i="25"/>
  <c r="AI13" i="20"/>
  <c r="AI13" i="24"/>
  <c r="BG42" i="25"/>
  <c r="BG29" i="20"/>
  <c r="BG29" i="24"/>
  <c r="W20" i="15"/>
  <c r="AH67"/>
  <c r="AI67" s="1"/>
  <c r="CE26" i="25"/>
  <c r="CE13" i="20"/>
  <c r="CE13" i="24"/>
  <c r="CQ42" i="25"/>
  <c r="CQ29" i="20"/>
  <c r="CQ29" i="24"/>
  <c r="W32" i="15"/>
  <c r="AH79"/>
  <c r="AI79" s="1"/>
  <c r="DO27" i="25"/>
  <c r="DO14" i="20"/>
  <c r="DO14" i="24"/>
  <c r="BO15" i="20"/>
  <c r="BO15" i="23"/>
  <c r="BO15" i="18"/>
  <c r="BO15" i="19"/>
  <c r="BO15" i="17"/>
  <c r="BO15" i="21"/>
  <c r="BO28" i="25"/>
  <c r="CM15" i="18"/>
  <c r="CM15" i="23"/>
  <c r="CM15" i="20"/>
  <c r="CM15" i="19"/>
  <c r="CM15" i="17"/>
  <c r="CM15" i="21"/>
  <c r="CM28" i="25"/>
  <c r="DK15" i="18"/>
  <c r="DK15" i="23"/>
  <c r="DK15" i="20"/>
  <c r="DK15" i="19"/>
  <c r="DK15" i="17"/>
  <c r="DK15" i="21"/>
  <c r="DK28" i="25"/>
  <c r="G24" i="23"/>
  <c r="G24" i="20"/>
  <c r="G24" i="24"/>
  <c r="G24" i="18"/>
  <c r="G24" i="19"/>
  <c r="G24" i="22"/>
  <c r="G24" i="17"/>
  <c r="G24" i="21"/>
  <c r="G37" i="25"/>
  <c r="AG24" i="20"/>
  <c r="AG24" i="24"/>
  <c r="AG24" i="19"/>
  <c r="AG37" i="25"/>
  <c r="AG24" i="23"/>
  <c r="CC37" i="25"/>
  <c r="CC24" i="20"/>
  <c r="CC24" i="24"/>
  <c r="CC24" i="19"/>
  <c r="E42" i="25"/>
  <c r="E29" i="24"/>
  <c r="E29" i="19"/>
  <c r="E29" i="22"/>
  <c r="T4" i="15"/>
  <c r="E29" i="23"/>
  <c r="E29" i="20"/>
  <c r="E29" i="18"/>
  <c r="E29" i="21"/>
  <c r="E29" i="17"/>
  <c r="AC51" i="15"/>
  <c r="BA29" i="23"/>
  <c r="BA29" i="24"/>
  <c r="BA29" i="22"/>
  <c r="BA42" i="25"/>
  <c r="BA29" i="19"/>
  <c r="T20" i="15"/>
  <c r="BY42" i="25"/>
  <c r="BY29" i="24"/>
  <c r="BY29" i="19"/>
  <c r="BY29" i="22"/>
  <c r="T28" i="15"/>
  <c r="BY29" i="23"/>
  <c r="BY29" i="20"/>
  <c r="BY29" i="18"/>
  <c r="BY29" i="21"/>
  <c r="BY29" i="17"/>
  <c r="AC75" i="15"/>
  <c r="CY32" i="20"/>
  <c r="CY32" i="24"/>
  <c r="CY32" i="22"/>
  <c r="CY32" i="19"/>
  <c r="CY32" i="17"/>
  <c r="CY32" i="21"/>
  <c r="AL83" i="15"/>
  <c r="AM83" s="1"/>
  <c r="CY32" i="23"/>
  <c r="CY32" i="18"/>
  <c r="Z36" i="15"/>
  <c r="CY45" i="25"/>
  <c r="AI98"/>
  <c r="AB13" i="15"/>
  <c r="AP60"/>
  <c r="AI86" i="20"/>
  <c r="AI86" i="24"/>
  <c r="AU78" i="25"/>
  <c r="AU66" i="20"/>
  <c r="AU66" i="24"/>
  <c r="BG98" i="25"/>
  <c r="BG86" i="20"/>
  <c r="BG86" i="24"/>
  <c r="AB21" i="15"/>
  <c r="AP68"/>
  <c r="BS79" i="25"/>
  <c r="BS67" i="20"/>
  <c r="BS67" i="24"/>
  <c r="DC78" i="25"/>
  <c r="DC66" i="20"/>
  <c r="DC66" i="24"/>
  <c r="DC83"/>
  <c r="DC83" i="20"/>
  <c r="DC95" i="25"/>
  <c r="AH84" i="15"/>
  <c r="AI84" s="1"/>
  <c r="W37"/>
  <c r="DO79" i="25"/>
  <c r="DO67" i="20"/>
  <c r="DO67" i="24"/>
  <c r="AO69"/>
  <c r="AO69" i="19"/>
  <c r="AO68" i="17"/>
  <c r="AO68" i="21"/>
  <c r="AO81" i="25"/>
  <c r="AO69" i="20"/>
  <c r="AO68" i="18"/>
  <c r="AO68" i="22"/>
  <c r="AO69" i="23"/>
  <c r="CC69"/>
  <c r="CC69" i="24"/>
  <c r="CC69" i="19"/>
  <c r="CC69" i="20"/>
  <c r="CC81" i="25"/>
  <c r="AS78" i="24"/>
  <c r="AS78" i="20"/>
  <c r="AS78" i="19"/>
  <c r="AS78" i="23"/>
  <c r="AS90" i="25"/>
  <c r="CA78" i="24"/>
  <c r="CA78" i="20"/>
  <c r="CA77" i="22"/>
  <c r="CA78" i="19"/>
  <c r="CA77" i="17"/>
  <c r="CA77" i="21"/>
  <c r="CA78" i="23"/>
  <c r="CA77" i="18"/>
  <c r="CA90" i="25"/>
  <c r="E95"/>
  <c r="E83" i="20"/>
  <c r="E82" i="18"/>
  <c r="AC52" i="15"/>
  <c r="AE52" s="1"/>
  <c r="E83" i="23"/>
  <c r="E82" i="22"/>
  <c r="E82" i="21"/>
  <c r="S83" i="23"/>
  <c r="S95" i="25"/>
  <c r="AG83" i="20"/>
  <c r="AG83" i="19"/>
  <c r="V13" i="15"/>
  <c r="AF60"/>
  <c r="AG60" s="1"/>
  <c r="AG83" i="23"/>
  <c r="AG83" i="24"/>
  <c r="AG95" i="25"/>
  <c r="AV75" i="14"/>
  <c r="DM29"/>
  <c r="DM75" s="1"/>
  <c r="BQ83" i="24"/>
  <c r="V25" i="15"/>
  <c r="BQ83" i="23"/>
  <c r="BQ83" i="20"/>
  <c r="BQ83" i="19"/>
  <c r="AF72" i="15"/>
  <c r="AG72" s="1"/>
  <c r="BQ95" i="25"/>
  <c r="CK83" i="23"/>
  <c r="CK83" i="20"/>
  <c r="CK83" i="19"/>
  <c r="CK83" i="24"/>
  <c r="CK82" i="21"/>
  <c r="AC80" i="15"/>
  <c r="CK95" i="25"/>
  <c r="CK82" i="22"/>
  <c r="CK82" i="17"/>
  <c r="CK82" i="18"/>
  <c r="T33" i="15"/>
  <c r="U91" i="14"/>
  <c r="DM45"/>
  <c r="DM91" s="1"/>
  <c r="AV95"/>
  <c r="DM49"/>
  <c r="DM95" s="1"/>
  <c r="AE86" i="20"/>
  <c r="AE85" i="22"/>
  <c r="AE85" i="17"/>
  <c r="AE85" i="21"/>
  <c r="AE98" i="25"/>
  <c r="AE86" i="24"/>
  <c r="AE85" i="18"/>
  <c r="AE86" i="19"/>
  <c r="Z13" i="15"/>
  <c r="AL60"/>
  <c r="AM60" s="1"/>
  <c r="AE86" i="23"/>
  <c r="AS86" i="24"/>
  <c r="AS86" i="19"/>
  <c r="AA17" i="15"/>
  <c r="AS98" i="25"/>
  <c r="AS86" i="20"/>
  <c r="AN64" i="15"/>
  <c r="AO64" s="1"/>
  <c r="AS86" i="23"/>
  <c r="BE86" i="24"/>
  <c r="BE86" i="20"/>
  <c r="BE86" i="19"/>
  <c r="AN68" i="15"/>
  <c r="BE98" i="25"/>
  <c r="AA21" i="15"/>
  <c r="BE86" i="23"/>
  <c r="DI86" i="20"/>
  <c r="DI85" i="18"/>
  <c r="AK88" i="15"/>
  <c r="DI98" i="25"/>
  <c r="DI86" i="24"/>
  <c r="DI85" i="22"/>
  <c r="DI86" i="19"/>
  <c r="DI85" i="17"/>
  <c r="DI85" i="21"/>
  <c r="Y41" i="15"/>
  <c r="DI86" i="23"/>
  <c r="DK23"/>
  <c r="DK36" i="25"/>
  <c r="DK23" i="20"/>
  <c r="DK23" i="24"/>
  <c r="DK23" i="22"/>
  <c r="DK23" i="17"/>
  <c r="DK23" i="21"/>
  <c r="DK23" i="18"/>
  <c r="DK23" i="19"/>
  <c r="AE77" i="23"/>
  <c r="AE77" i="24"/>
  <c r="AE89" i="25"/>
  <c r="AE76" i="18"/>
  <c r="AE77" i="19"/>
  <c r="AE77" i="20"/>
  <c r="AE76" i="22"/>
  <c r="AE76" i="17"/>
  <c r="AE76" i="21"/>
  <c r="BO77" i="23"/>
  <c r="BO77" i="24"/>
  <c r="BO89" i="25"/>
  <c r="BO76" i="18"/>
  <c r="BO77" i="19"/>
  <c r="BO77" i="20"/>
  <c r="BO76" i="22"/>
  <c r="BO76" i="17"/>
  <c r="BO76" i="21"/>
  <c r="CC77" i="23"/>
  <c r="CC77" i="20"/>
  <c r="CC89" i="25"/>
  <c r="CC77" i="24"/>
  <c r="CC77" i="19"/>
  <c r="CW77" i="23"/>
  <c r="CW77" i="20"/>
  <c r="CW89" i="25"/>
  <c r="CW76" i="18"/>
  <c r="CW77" i="24"/>
  <c r="CW76" i="22"/>
  <c r="CW77" i="19"/>
  <c r="CW76" i="17"/>
  <c r="CW76" i="21"/>
  <c r="E131" i="23"/>
  <c r="E142" i="25"/>
  <c r="E131" i="20"/>
  <c r="E129" i="18"/>
  <c r="E131" i="19"/>
  <c r="E131" i="24"/>
  <c r="E129" i="22"/>
  <c r="E129" i="17"/>
  <c r="E129" i="21"/>
  <c r="S131" i="23"/>
  <c r="S142" i="25"/>
  <c r="S129" i="22"/>
  <c r="S131" i="19"/>
  <c r="S129" i="17"/>
  <c r="S129" i="21"/>
  <c r="S131" i="20"/>
  <c r="S131" i="24"/>
  <c r="S129" i="18"/>
  <c r="AG131" i="23"/>
  <c r="AG142" i="25"/>
  <c r="AG131" i="20"/>
  <c r="AG131" i="19"/>
  <c r="AG131" i="24"/>
  <c r="BA131" i="23"/>
  <c r="BA142" i="25"/>
  <c r="BA129" i="18"/>
  <c r="BA131" i="19"/>
  <c r="BA131" i="20"/>
  <c r="BA131" i="24"/>
  <c r="BA129" i="22"/>
  <c r="BA129" i="17"/>
  <c r="BA129" i="21"/>
  <c r="BY131" i="20"/>
  <c r="BY129" i="18"/>
  <c r="BY131" i="19"/>
  <c r="BY131" i="24"/>
  <c r="BY129" i="22"/>
  <c r="BY129" i="17"/>
  <c r="BY129" i="21"/>
  <c r="I185" i="23"/>
  <c r="I196" i="25"/>
  <c r="I185" i="20"/>
  <c r="I185" i="24"/>
  <c r="I185" i="19"/>
  <c r="AC185" i="23"/>
  <c r="AC196" i="25"/>
  <c r="AC185" i="20"/>
  <c r="AC185" i="24"/>
  <c r="AC182" i="18"/>
  <c r="AC182" i="22"/>
  <c r="AC185" i="19"/>
  <c r="AC182" i="17"/>
  <c r="AC182" i="21"/>
  <c r="BO185" i="23"/>
  <c r="BO196" i="25"/>
  <c r="BO185" i="20"/>
  <c r="BO185" i="24"/>
  <c r="BO182" i="18"/>
  <c r="BO182" i="22"/>
  <c r="BO185" i="19"/>
  <c r="BO182" i="17"/>
  <c r="BO182" i="21"/>
  <c r="CA185" i="23"/>
  <c r="CA196" i="25"/>
  <c r="CA185" i="20"/>
  <c r="CA185" i="24"/>
  <c r="CA182" i="18"/>
  <c r="CA182" i="22"/>
  <c r="CA185" i="19"/>
  <c r="CA182" i="17"/>
  <c r="CA182" i="21"/>
  <c r="DA185" i="23"/>
  <c r="DA196" i="25"/>
  <c r="DA185" i="20"/>
  <c r="DA185" i="24"/>
  <c r="DA185" i="19"/>
  <c r="BG26" i="25"/>
  <c r="BG13" i="20"/>
  <c r="BG13" i="24"/>
  <c r="CE25" i="25"/>
  <c r="CE12" i="20"/>
  <c r="CE12" i="24"/>
  <c r="CE42" i="25"/>
  <c r="W28" i="15"/>
  <c r="CE29" i="20"/>
  <c r="CE29" i="24"/>
  <c r="AH75" i="15"/>
  <c r="DC42" i="25"/>
  <c r="DC29" i="20"/>
  <c r="W36" i="15"/>
  <c r="DC29" i="24"/>
  <c r="AH83" i="15"/>
  <c r="AI83" s="1"/>
  <c r="CA15" i="19"/>
  <c r="CA15" i="17"/>
  <c r="CA15" i="21"/>
  <c r="CA15" i="23"/>
  <c r="CA15" i="24"/>
  <c r="CA15" i="22"/>
  <c r="CA28" i="25"/>
  <c r="I37"/>
  <c r="I24" i="20"/>
  <c r="I24" i="24"/>
  <c r="I24" i="19"/>
  <c r="AQ24" i="20"/>
  <c r="AQ24" i="24"/>
  <c r="AQ24" i="22"/>
  <c r="AQ24" i="17"/>
  <c r="AQ24" i="21"/>
  <c r="AQ24" i="23"/>
  <c r="AQ24" i="18"/>
  <c r="AQ24" i="19"/>
  <c r="AQ37" i="25"/>
  <c r="CO24" i="20"/>
  <c r="CO24" i="24"/>
  <c r="CO24" i="23"/>
  <c r="CO24" i="19"/>
  <c r="CO37" i="25"/>
  <c r="AO29" i="23"/>
  <c r="AO29" i="20"/>
  <c r="AO29" i="18"/>
  <c r="AO29" i="22"/>
  <c r="AO29" i="17"/>
  <c r="AC63" i="15"/>
  <c r="AO42" i="25"/>
  <c r="AO29" i="24"/>
  <c r="AO29" i="21"/>
  <c r="AO29" i="19"/>
  <c r="T16" i="15"/>
  <c r="CC29" i="20"/>
  <c r="CC29" i="24"/>
  <c r="CC29" i="19"/>
  <c r="AF75" i="15"/>
  <c r="CC29" i="23"/>
  <c r="V28" i="15"/>
  <c r="CC42" i="25"/>
  <c r="DM29" i="20"/>
  <c r="DM29" i="24"/>
  <c r="DM29" i="19"/>
  <c r="V40" i="15"/>
  <c r="DM29" i="23"/>
  <c r="AF87" i="15"/>
  <c r="AG87" s="1"/>
  <c r="DM42" i="25"/>
  <c r="AU79"/>
  <c r="AU67" i="20"/>
  <c r="AU67" i="24"/>
  <c r="BG83" i="20"/>
  <c r="W21" i="15"/>
  <c r="BG95" i="25"/>
  <c r="BG83" i="24"/>
  <c r="AH68" i="15"/>
  <c r="AI68" s="1"/>
  <c r="H25"/>
  <c r="BS61" i="24"/>
  <c r="BS73" i="25"/>
  <c r="BS61" i="20"/>
  <c r="J72" i="15"/>
  <c r="K72" s="1"/>
  <c r="BS68" i="24"/>
  <c r="BS80" i="25"/>
  <c r="BS68" i="20"/>
  <c r="CQ95" i="25"/>
  <c r="W33" i="15"/>
  <c r="CQ83" i="20"/>
  <c r="AH80" i="15"/>
  <c r="AI80" s="1"/>
  <c r="CQ83" i="24"/>
  <c r="DC80" i="25"/>
  <c r="DC68" i="24"/>
  <c r="DC68" i="20"/>
  <c r="DO78" i="25"/>
  <c r="DO66" i="20"/>
  <c r="DO66" i="24"/>
  <c r="AC68" i="22"/>
  <c r="AC69" i="19"/>
  <c r="AC68" i="17"/>
  <c r="AC68" i="21"/>
  <c r="AC81" i="25"/>
  <c r="AC69" i="20"/>
  <c r="AC69" i="24"/>
  <c r="AC68" i="18"/>
  <c r="AC69" i="23"/>
  <c r="BA69"/>
  <c r="BA69" i="24"/>
  <c r="BA68" i="22"/>
  <c r="BA69" i="19"/>
  <c r="BA68" i="17"/>
  <c r="BA68" i="21"/>
  <c r="BA69" i="20"/>
  <c r="BA68" i="18"/>
  <c r="BA81" i="25"/>
  <c r="CO69" i="20"/>
  <c r="CO81" i="25"/>
  <c r="CO69" i="24"/>
  <c r="CO69" i="19"/>
  <c r="CO69" i="23"/>
  <c r="BM78" i="24"/>
  <c r="BM78" i="20"/>
  <c r="BM77" i="22"/>
  <c r="BM78" i="19"/>
  <c r="BM77" i="17"/>
  <c r="BM77" i="21"/>
  <c r="BM78" i="23"/>
  <c r="BM77" i="18"/>
  <c r="BM90" i="25"/>
  <c r="I83" i="20"/>
  <c r="I83" i="19"/>
  <c r="V5" i="15"/>
  <c r="I95" i="25"/>
  <c r="I83" i="24"/>
  <c r="AF52" i="15"/>
  <c r="AG52" s="1"/>
  <c r="I83" i="23"/>
  <c r="AC83"/>
  <c r="AC83" i="20"/>
  <c r="AC82" i="22"/>
  <c r="AC82" i="18"/>
  <c r="AC82" i="21"/>
  <c r="AC60" i="15"/>
  <c r="AE60" s="1"/>
  <c r="AC95" i="25"/>
  <c r="AC83" i="24"/>
  <c r="AC82" i="17"/>
  <c r="AC83" i="19"/>
  <c r="T13" i="15"/>
  <c r="AS83" i="20"/>
  <c r="AS83" i="19"/>
  <c r="AS95" i="25"/>
  <c r="AS83" i="24"/>
  <c r="V17" i="15"/>
  <c r="AF64"/>
  <c r="AS83" i="23"/>
  <c r="DM33" i="14"/>
  <c r="DM79" s="1"/>
  <c r="U79"/>
  <c r="CM83" i="24"/>
  <c r="CM82" i="22"/>
  <c r="CM82" i="17"/>
  <c r="CM82" i="21"/>
  <c r="CM95" i="25"/>
  <c r="CM83" i="20"/>
  <c r="CM82" i="18"/>
  <c r="CM83" i="19"/>
  <c r="U33" i="15"/>
  <c r="AD80"/>
  <c r="AE80" s="1"/>
  <c r="CM83" i="23"/>
  <c r="DA83" i="24"/>
  <c r="V37" i="15"/>
  <c r="DA95" i="25"/>
  <c r="DA83" i="20"/>
  <c r="DA83" i="19"/>
  <c r="AF84" i="15"/>
  <c r="AG84" s="1"/>
  <c r="DA83" i="23"/>
  <c r="BZ63" i="14"/>
  <c r="DN17"/>
  <c r="DN63" s="1"/>
  <c r="AO86" i="24"/>
  <c r="AO85" i="18"/>
  <c r="AO86" i="19"/>
  <c r="Y17" i="15"/>
  <c r="AO98" i="25"/>
  <c r="AO86" i="20"/>
  <c r="AO85" i="22"/>
  <c r="AO85" i="17"/>
  <c r="AO85" i="21"/>
  <c r="AK64" i="15"/>
  <c r="AM64" s="1"/>
  <c r="AO86" i="23"/>
  <c r="BC86" i="20"/>
  <c r="BC85" i="18"/>
  <c r="Z21" i="15"/>
  <c r="AL68"/>
  <c r="BC98" i="25"/>
  <c r="BC86" i="24"/>
  <c r="BC85" i="22"/>
  <c r="BC86" i="19"/>
  <c r="BC85" i="17"/>
  <c r="BC85" i="21"/>
  <c r="BC86" i="23"/>
  <c r="CW86" i="24"/>
  <c r="CW86" i="20"/>
  <c r="CW85" i="18"/>
  <c r="CW86" i="19"/>
  <c r="AK84" i="15"/>
  <c r="CW86" i="23"/>
  <c r="CW85" i="22"/>
  <c r="CW85" i="17"/>
  <c r="CW85" i="21"/>
  <c r="Y37" i="15"/>
  <c r="CW98" i="25"/>
  <c r="DM86" i="20"/>
  <c r="AN88" i="15"/>
  <c r="AO88" s="1"/>
  <c r="DM98" i="25"/>
  <c r="DM86" i="24"/>
  <c r="DM86" i="19"/>
  <c r="AA41" i="15"/>
  <c r="DM86" i="23"/>
  <c r="I7" i="15"/>
  <c r="L89"/>
  <c r="I42"/>
  <c r="DI126" i="25"/>
  <c r="DI113" i="22"/>
  <c r="DI113" i="17"/>
  <c r="DI113" i="18"/>
  <c r="E42" i="15"/>
  <c r="DI115" i="23"/>
  <c r="DI115" i="20"/>
  <c r="DI115" i="19"/>
  <c r="DI115" i="24"/>
  <c r="DI113" i="21"/>
  <c r="E89" i="15"/>
  <c r="E12" i="20"/>
  <c r="E25" i="25"/>
  <c r="E12" i="24"/>
  <c r="E12" i="18"/>
  <c r="E12" i="22"/>
  <c r="E12" i="19"/>
  <c r="E12" i="17"/>
  <c r="E12" i="21"/>
  <c r="E12" i="23"/>
  <c r="E65" i="22"/>
  <c r="E66" i="19"/>
  <c r="E65" i="17"/>
  <c r="E65" i="21"/>
  <c r="E66" i="23"/>
  <c r="E66" i="20"/>
  <c r="E66" i="24"/>
  <c r="E65" i="18"/>
  <c r="E78" i="25"/>
  <c r="Q78"/>
  <c r="Q65" i="22"/>
  <c r="Q65" i="18"/>
  <c r="DI79" i="22"/>
  <c r="CW188" i="23"/>
  <c r="CW185" i="22"/>
  <c r="CW185" i="21"/>
  <c r="CW188" i="20"/>
  <c r="CW185" i="18"/>
  <c r="O39" i="15"/>
  <c r="CK80" i="24"/>
  <c r="U75" i="15"/>
  <c r="BY26" i="20"/>
  <c r="BM132" i="21"/>
  <c r="O30" i="15"/>
  <c r="BY132" i="17"/>
  <c r="E80" i="24"/>
  <c r="CW26" i="17"/>
  <c r="CW26" i="18"/>
  <c r="CW26" i="23"/>
  <c r="DI130" i="18"/>
  <c r="DI132" i="19"/>
  <c r="DI130" i="21"/>
  <c r="DI132" i="20"/>
  <c r="DI132" i="24"/>
  <c r="DI130" i="22"/>
  <c r="DI130" i="17"/>
  <c r="DI143" i="25"/>
  <c r="DI132" i="23"/>
  <c r="O28" i="15"/>
  <c r="AO26" i="20"/>
  <c r="E145" i="25"/>
  <c r="E7" i="23"/>
  <c r="E7" i="20"/>
  <c r="E7" i="18"/>
  <c r="E7" i="21"/>
  <c r="E7" i="17"/>
  <c r="E51" i="15"/>
  <c r="E20" i="25"/>
  <c r="E7" i="24"/>
  <c r="E7" i="19"/>
  <c r="E7" i="22"/>
  <c r="E4" i="15"/>
  <c r="L61"/>
  <c r="O38"/>
  <c r="CW26" i="19"/>
  <c r="CW39" i="25"/>
  <c r="O36" i="15"/>
  <c r="E134" i="24"/>
  <c r="E134" i="19"/>
  <c r="G12" i="20"/>
  <c r="G12" i="18"/>
  <c r="G12" i="22"/>
  <c r="G12" i="19"/>
  <c r="G12" i="17"/>
  <c r="G12" i="21"/>
  <c r="G12" i="24"/>
  <c r="G25" i="25"/>
  <c r="G12" i="23"/>
  <c r="W42" i="25"/>
  <c r="W29" i="24"/>
  <c r="AH55" i="15"/>
  <c r="W29" i="20"/>
  <c r="W8" i="15"/>
  <c r="Z39"/>
  <c r="AL86"/>
  <c r="AM86" s="1"/>
  <c r="CY194" i="23"/>
  <c r="CY194" i="20"/>
  <c r="CY205" i="25"/>
  <c r="G14" i="20"/>
  <c r="G14" i="18"/>
  <c r="G14" i="22"/>
  <c r="G14" i="19"/>
  <c r="G14" i="17"/>
  <c r="G14" i="21"/>
  <c r="G14" i="24"/>
  <c r="G27" i="25"/>
  <c r="G14" i="23"/>
  <c r="DA58" i="14"/>
  <c r="DA9"/>
  <c r="Z23" i="15"/>
  <c r="AL70"/>
  <c r="AM70" s="1"/>
  <c r="BC205" i="25"/>
  <c r="BC194" i="20"/>
  <c r="BC194" i="23"/>
  <c r="CM42" i="25"/>
  <c r="CM29" i="20"/>
  <c r="CM29" i="17"/>
  <c r="AD79" i="15"/>
  <c r="AE79" s="1"/>
  <c r="CM29" i="23"/>
  <c r="CM29" i="21"/>
  <c r="CM29" i="22"/>
  <c r="AO14" i="23"/>
  <c r="AO14" i="20"/>
  <c r="AO14" i="18"/>
  <c r="AO14" i="22"/>
  <c r="AO14" i="17"/>
  <c r="AO27" i="25"/>
  <c r="AO14" i="24"/>
  <c r="AO14" i="21"/>
  <c r="AO14" i="19"/>
  <c r="E79" i="17"/>
  <c r="E15" i="20"/>
  <c r="E15" i="24"/>
  <c r="E15" i="22"/>
  <c r="E15" i="19"/>
  <c r="E15" i="17"/>
  <c r="E28" i="25"/>
  <c r="E15" i="18"/>
  <c r="E15" i="21"/>
  <c r="E15" i="23"/>
  <c r="M13" i="14"/>
  <c r="DI15" i="24"/>
  <c r="DI15" i="19"/>
  <c r="DI15" i="17"/>
  <c r="DI15" i="21"/>
  <c r="DI28" i="25"/>
  <c r="DI15" i="20"/>
  <c r="DI15" i="18"/>
  <c r="DI15" i="22"/>
  <c r="DI15" i="23"/>
  <c r="E14" i="20"/>
  <c r="E14" i="24"/>
  <c r="E14" i="18"/>
  <c r="E14" i="19"/>
  <c r="E14" i="21"/>
  <c r="E14" i="23"/>
  <c r="E14" i="22"/>
  <c r="E14" i="17"/>
  <c r="E27" i="25"/>
  <c r="AW6" i="16"/>
  <c r="CY26" i="23"/>
  <c r="CY26" i="21"/>
  <c r="CY26" i="22"/>
  <c r="BO131" i="23"/>
  <c r="BO142" i="25"/>
  <c r="BO131" i="20"/>
  <c r="BO131" i="24"/>
  <c r="BO129" i="22"/>
  <c r="BO131" i="19"/>
  <c r="BO129" i="17"/>
  <c r="BO129" i="21"/>
  <c r="BO129" i="18"/>
  <c r="DK131" i="23"/>
  <c r="DK142" i="25"/>
  <c r="DK131" i="20"/>
  <c r="DK131" i="24"/>
  <c r="DK129" i="22"/>
  <c r="DK131" i="19"/>
  <c r="DK129" i="17"/>
  <c r="DK129" i="21"/>
  <c r="DK129" i="18"/>
  <c r="U185" i="23"/>
  <c r="U196" i="25"/>
  <c r="U185" i="24"/>
  <c r="U185" i="20"/>
  <c r="U185" i="19"/>
  <c r="AS185" i="23"/>
  <c r="AS196" i="25"/>
  <c r="AS185" i="24"/>
  <c r="AS185" i="20"/>
  <c r="AS185" i="19"/>
  <c r="BQ185" i="23"/>
  <c r="BQ196" i="25"/>
  <c r="BQ185" i="24"/>
  <c r="BQ185" i="20"/>
  <c r="BQ185" i="19"/>
  <c r="CO185" i="23"/>
  <c r="CO196" i="25"/>
  <c r="CO185" i="24"/>
  <c r="CO185" i="20"/>
  <c r="CO185" i="19"/>
  <c r="DM185" i="23"/>
  <c r="DM196" i="25"/>
  <c r="DM185" i="24"/>
  <c r="DM185" i="20"/>
  <c r="DM185" i="19"/>
  <c r="CC131" i="23"/>
  <c r="CC142" i="25"/>
  <c r="CC131" i="24"/>
  <c r="CC131" i="20"/>
  <c r="CC131" i="19"/>
  <c r="AS77" i="23"/>
  <c r="AS89" i="25"/>
  <c r="AS77" i="20"/>
  <c r="AS77" i="24"/>
  <c r="AS77" i="19"/>
  <c r="U131" i="23"/>
  <c r="U131" i="20"/>
  <c r="U131" i="19"/>
  <c r="U142" i="25"/>
  <c r="U131" i="24"/>
  <c r="BA86" i="20"/>
  <c r="BA86" i="24"/>
  <c r="BA85" i="18"/>
  <c r="BA85" i="22"/>
  <c r="BA85" i="21"/>
  <c r="AK68" i="15"/>
  <c r="BA86" i="23"/>
  <c r="BA86" i="19"/>
  <c r="BA85" i="17"/>
  <c r="Y21" i="15"/>
  <c r="BA98" i="25"/>
  <c r="AL62" i="15"/>
  <c r="AM62" s="1"/>
  <c r="AE205" i="25"/>
  <c r="Z15" i="15"/>
  <c r="AE194" i="23"/>
  <c r="AE194" i="20"/>
  <c r="AC30" i="15"/>
  <c r="AN60"/>
  <c r="AO60" s="1"/>
  <c r="AA27"/>
  <c r="BQ205" i="25"/>
  <c r="AN74" i="15"/>
  <c r="BQ194" i="23"/>
  <c r="BQ194" i="20"/>
  <c r="AA35" i="15"/>
  <c r="CO205" i="25"/>
  <c r="AN82" i="15"/>
  <c r="AO82" s="1"/>
  <c r="CO194" i="23"/>
  <c r="CO194" i="20"/>
  <c r="AN69" i="15"/>
  <c r="BE140" i="23"/>
  <c r="BE140" i="20"/>
  <c r="BE140" i="24"/>
  <c r="BE140" i="19"/>
  <c r="AA22" i="15"/>
  <c r="BE151" i="25"/>
  <c r="AA30" i="15"/>
  <c r="CC151" i="25"/>
  <c r="CC140" i="24"/>
  <c r="CC140" i="19"/>
  <c r="AN77" i="15"/>
  <c r="CC140" i="23"/>
  <c r="CC140" i="20"/>
  <c r="DA140" i="23"/>
  <c r="DA140" i="20"/>
  <c r="DA140" i="24"/>
  <c r="DA140" i="19"/>
  <c r="AA38" i="15"/>
  <c r="AN85"/>
  <c r="AO85" s="1"/>
  <c r="DA151" i="25"/>
  <c r="AR80" i="15"/>
  <c r="AC33"/>
  <c r="AC41"/>
  <c r="AR88"/>
  <c r="AC10"/>
  <c r="AC18"/>
  <c r="AR65"/>
  <c r="K98" i="25"/>
  <c r="K86" i="20"/>
  <c r="K86" i="24"/>
  <c r="AB5" i="15"/>
  <c r="AP52"/>
  <c r="AQ52" s="1"/>
  <c r="AU98" i="25"/>
  <c r="AU86" i="20"/>
  <c r="AU86" i="24"/>
  <c r="AB17" i="15"/>
  <c r="AP64"/>
  <c r="AQ64" s="1"/>
  <c r="BS98" i="25"/>
  <c r="BS86" i="20"/>
  <c r="BS86" i="24"/>
  <c r="AB25" i="15"/>
  <c r="AP72"/>
  <c r="AQ72" s="1"/>
  <c r="CQ98" i="25"/>
  <c r="CQ86" i="20"/>
  <c r="CQ86" i="24"/>
  <c r="AB33" i="15"/>
  <c r="AP80"/>
  <c r="AQ80" s="1"/>
  <c r="K151" i="25"/>
  <c r="K140" i="24"/>
  <c r="AB6" i="15"/>
  <c r="AP53"/>
  <c r="AQ53" s="1"/>
  <c r="K140" i="20"/>
  <c r="AI151" i="25"/>
  <c r="AI140" i="24"/>
  <c r="AI140" i="20"/>
  <c r="AB14" i="15"/>
  <c r="AP61"/>
  <c r="AQ61" s="1"/>
  <c r="BS151" i="25"/>
  <c r="BS140" i="24"/>
  <c r="AP73" i="15"/>
  <c r="AQ73" s="1"/>
  <c r="BS140" i="20"/>
  <c r="AB26" i="15"/>
  <c r="DO151" i="25"/>
  <c r="DO140" i="20"/>
  <c r="DO140" i="24"/>
  <c r="AP89" i="15"/>
  <c r="AQ89" s="1"/>
  <c r="AB42"/>
  <c r="AU205" i="25"/>
  <c r="AU194" i="20"/>
  <c r="AU194" i="24"/>
  <c r="AB19" i="15"/>
  <c r="AP66"/>
  <c r="AQ66" s="1"/>
  <c r="DO205" i="25"/>
  <c r="DO194" i="20"/>
  <c r="DO194" i="24"/>
  <c r="AB43" i="15"/>
  <c r="AP90"/>
  <c r="AQ90" s="1"/>
  <c r="CE98" i="25"/>
  <c r="CE86" i="20"/>
  <c r="CE86" i="24"/>
  <c r="AB29" i="15"/>
  <c r="AP76"/>
  <c r="AQ76" s="1"/>
  <c r="DC98" i="25"/>
  <c r="DC86" i="20"/>
  <c r="DC86" i="24"/>
  <c r="AB37" i="15"/>
  <c r="AP84"/>
  <c r="AQ84" s="1"/>
  <c r="DO98" i="25"/>
  <c r="AB41" i="15"/>
  <c r="DO86" i="20"/>
  <c r="DO86" i="24"/>
  <c r="AP88" i="15"/>
  <c r="AQ88" s="1"/>
  <c r="W151" i="25"/>
  <c r="W140" i="24"/>
  <c r="AB10" i="15"/>
  <c r="AP57"/>
  <c r="AQ57" s="1"/>
  <c r="W140" i="20"/>
  <c r="AU151" i="25"/>
  <c r="AU140" i="24"/>
  <c r="AB18" i="15"/>
  <c r="AP65"/>
  <c r="AQ65" s="1"/>
  <c r="AU140" i="20"/>
  <c r="BC137" i="24"/>
  <c r="BC135" i="18"/>
  <c r="BC135" i="17"/>
  <c r="BC135" i="21"/>
  <c r="BC137" i="23"/>
  <c r="BC148" i="25"/>
  <c r="BC135" i="22"/>
  <c r="BC137" i="19"/>
  <c r="U22" i="15"/>
  <c r="AD69"/>
  <c r="BC137" i="20"/>
  <c r="CY137" i="24"/>
  <c r="CY135" i="18"/>
  <c r="CY135" i="17"/>
  <c r="CY135" i="21"/>
  <c r="CY137" i="23"/>
  <c r="CY148" i="25"/>
  <c r="CY135" i="22"/>
  <c r="CY137" i="19"/>
  <c r="U38" i="15"/>
  <c r="AD85"/>
  <c r="AE85" s="1"/>
  <c r="CY137" i="20"/>
  <c r="X22" i="15"/>
  <c r="AJ69"/>
  <c r="X38"/>
  <c r="AJ85"/>
  <c r="CA137" i="24"/>
  <c r="CA135" i="18"/>
  <c r="CA135" i="17"/>
  <c r="CA135" i="21"/>
  <c r="U30" i="15"/>
  <c r="CA137" i="23"/>
  <c r="CA148" i="25"/>
  <c r="CA135" i="22"/>
  <c r="CA137" i="19"/>
  <c r="AD77" i="15"/>
  <c r="CA137" i="20"/>
  <c r="U19" i="15"/>
  <c r="AD66"/>
  <c r="AQ202" i="25"/>
  <c r="AQ191" i="23"/>
  <c r="AQ191" i="20"/>
  <c r="G29" i="23"/>
  <c r="G42" i="25"/>
  <c r="G29" i="17"/>
  <c r="U4" i="15"/>
  <c r="G29" i="24"/>
  <c r="G29" i="19"/>
  <c r="U29" i="24"/>
  <c r="U29" i="19"/>
  <c r="V8" i="15"/>
  <c r="U42" i="25"/>
  <c r="U29" i="20"/>
  <c r="AF55" i="15"/>
  <c r="AG55" s="1"/>
  <c r="U29" i="23"/>
  <c r="BQ191"/>
  <c r="BQ191" i="20"/>
  <c r="V27" i="15"/>
  <c r="AF74"/>
  <c r="BQ202" i="25"/>
  <c r="X43" i="15"/>
  <c r="AJ90"/>
  <c r="X31"/>
  <c r="AJ78"/>
  <c r="X27"/>
  <c r="AJ74"/>
  <c r="V43"/>
  <c r="AF90"/>
  <c r="AG90" s="1"/>
  <c r="DM191" i="23"/>
  <c r="DM191" i="20"/>
  <c r="DM202" i="25"/>
  <c r="V31" i="15"/>
  <c r="AF78"/>
  <c r="AG78" s="1"/>
  <c r="CC202" i="25"/>
  <c r="CC191" i="23"/>
  <c r="CC191" i="20"/>
  <c r="V39" i="15"/>
  <c r="DA191" i="23"/>
  <c r="DA191" i="20"/>
  <c r="AF86" i="15"/>
  <c r="AG86" s="1"/>
  <c r="DA202" i="25"/>
  <c r="AU42"/>
  <c r="W16" i="15"/>
  <c r="AH63"/>
  <c r="AI63" s="1"/>
  <c r="AU29" i="20"/>
  <c r="AU29" i="24"/>
  <c r="BS42" i="25"/>
  <c r="BS29" i="20"/>
  <c r="BS29" i="24"/>
  <c r="W24" i="15"/>
  <c r="AH71"/>
  <c r="AI71" s="1"/>
  <c r="DO42" i="25"/>
  <c r="DO29" i="24"/>
  <c r="AH87" i="15"/>
  <c r="AI87" s="1"/>
  <c r="DO29" i="20"/>
  <c r="W40" i="15"/>
  <c r="K148" i="25"/>
  <c r="K137" i="20"/>
  <c r="AH53" i="15"/>
  <c r="AI53" s="1"/>
  <c r="K137" i="24"/>
  <c r="W6" i="15"/>
  <c r="W148" i="25"/>
  <c r="W137" i="24"/>
  <c r="AH57" i="15"/>
  <c r="AI57" s="1"/>
  <c r="W137" i="20"/>
  <c r="W10" i="15"/>
  <c r="AI148" i="25"/>
  <c r="AI137" i="20"/>
  <c r="W14" i="15"/>
  <c r="AH61"/>
  <c r="AI61" s="1"/>
  <c r="AI137" i="24"/>
  <c r="AU148" i="25"/>
  <c r="AU137" i="24"/>
  <c r="W18" i="15"/>
  <c r="AH65"/>
  <c r="AI65" s="1"/>
  <c r="AU137" i="20"/>
  <c r="W191" i="24"/>
  <c r="W11" i="15"/>
  <c r="W191" i="20"/>
  <c r="AH58" i="15"/>
  <c r="AI58" s="1"/>
  <c r="W202" i="25"/>
  <c r="W35" i="15"/>
  <c r="CQ191" i="20"/>
  <c r="CQ191" i="24"/>
  <c r="AH82" i="15"/>
  <c r="AI82" s="1"/>
  <c r="CQ202" i="25"/>
  <c r="W83" i="20"/>
  <c r="W9" i="15"/>
  <c r="W95" i="25"/>
  <c r="W83" i="24"/>
  <c r="AH56" i="15"/>
  <c r="AI56" s="1"/>
  <c r="AI95" i="25"/>
  <c r="AI83" i="24"/>
  <c r="AH60" i="15"/>
  <c r="AI60" s="1"/>
  <c r="AI83" i="20"/>
  <c r="W13" i="15"/>
  <c r="DO148" i="25"/>
  <c r="W42" i="15"/>
  <c r="DO137" i="20"/>
  <c r="DO137" i="24"/>
  <c r="AH89" i="15"/>
  <c r="AI89" s="1"/>
  <c r="X24"/>
  <c r="AJ53"/>
  <c r="X6"/>
  <c r="X10"/>
  <c r="AJ61"/>
  <c r="X11"/>
  <c r="AJ58"/>
  <c r="X35"/>
  <c r="AJ82"/>
  <c r="X42"/>
  <c r="AJ89"/>
  <c r="BY134" i="23"/>
  <c r="BY134" i="20"/>
  <c r="BY132" i="18"/>
  <c r="U77" i="15"/>
  <c r="BY132" i="21"/>
  <c r="BY132" i="22"/>
  <c r="E79" i="21"/>
  <c r="E80" i="23"/>
  <c r="U65" i="15"/>
  <c r="CK134" i="23"/>
  <c r="CK134" i="24"/>
  <c r="AS26" i="14"/>
  <c r="AS72" s="1"/>
  <c r="DA134" i="23"/>
  <c r="Q38" i="15"/>
  <c r="DA145" i="25"/>
  <c r="BE80" i="20"/>
  <c r="E78" i="24"/>
  <c r="E77" i="22"/>
  <c r="E78" i="19"/>
  <c r="E90" i="25"/>
  <c r="E78" i="20"/>
  <c r="E77" i="18"/>
  <c r="E77" i="17"/>
  <c r="E77" i="21"/>
  <c r="E78" i="23"/>
  <c r="Q78" i="20"/>
  <c r="Q77" i="18"/>
  <c r="Q77" i="17"/>
  <c r="Q77" i="21"/>
  <c r="Q90" i="25"/>
  <c r="Q78" i="24"/>
  <c r="Q77" i="22"/>
  <c r="Q78" i="19"/>
  <c r="Q78" i="23"/>
  <c r="AC78" i="20"/>
  <c r="AC77" i="22"/>
  <c r="AC90" i="25"/>
  <c r="AC78" i="24"/>
  <c r="AC77" i="18"/>
  <c r="AC78" i="19"/>
  <c r="AC77" i="17"/>
  <c r="AC77" i="21"/>
  <c r="AC78" i="23"/>
  <c r="AO78" i="24"/>
  <c r="AO77" i="18"/>
  <c r="AO78" i="19"/>
  <c r="AO77" i="17"/>
  <c r="AO77" i="21"/>
  <c r="AO90" i="25"/>
  <c r="AO78" i="20"/>
  <c r="AO77" i="22"/>
  <c r="AO78" i="23"/>
  <c r="BA78" i="24"/>
  <c r="BA77" i="22"/>
  <c r="BA78" i="19"/>
  <c r="BA90" i="25"/>
  <c r="BA78" i="20"/>
  <c r="BA77" i="18"/>
  <c r="BA77" i="17"/>
  <c r="BA77" i="21"/>
  <c r="BA78" i="23"/>
  <c r="BM132" i="22"/>
  <c r="BM132" i="18"/>
  <c r="BM134" i="20"/>
  <c r="BM132" i="17"/>
  <c r="O26" i="15"/>
  <c r="DI134" i="20"/>
  <c r="DI132" i="17"/>
  <c r="O42" i="15"/>
  <c r="DI132" i="22"/>
  <c r="DI132" i="18"/>
  <c r="AW26" i="16"/>
  <c r="AW35"/>
  <c r="U89" i="15"/>
  <c r="DI134" i="24"/>
  <c r="DI145" i="25"/>
  <c r="U73" i="15"/>
  <c r="BM134" i="24"/>
  <c r="BM145" i="25"/>
  <c r="U52" i="15"/>
  <c r="E80" i="19"/>
  <c r="E92" i="25"/>
  <c r="O5" i="15"/>
  <c r="E80" i="20"/>
  <c r="Q79" i="21"/>
  <c r="AC80" i="20"/>
  <c r="AC80" i="23"/>
  <c r="AC79" i="18"/>
  <c r="BA79" i="22"/>
  <c r="BM132" i="20"/>
  <c r="BM132" i="24"/>
  <c r="BM130" i="22"/>
  <c r="BM132" i="19"/>
  <c r="BM143" i="25"/>
  <c r="BM130" i="18"/>
  <c r="BM130" i="17"/>
  <c r="BM130" i="21"/>
  <c r="BM132" i="23"/>
  <c r="CK78" i="20"/>
  <c r="CK77" i="22"/>
  <c r="CK90" i="25"/>
  <c r="CK78" i="24"/>
  <c r="CK77" i="18"/>
  <c r="CK78" i="19"/>
  <c r="CK77" i="17"/>
  <c r="CK77" i="21"/>
  <c r="CK78" i="23"/>
  <c r="S78" i="24"/>
  <c r="S77" i="22"/>
  <c r="S78" i="19"/>
  <c r="S78" i="23"/>
  <c r="S78" i="20"/>
  <c r="S77" i="18"/>
  <c r="S77" i="17"/>
  <c r="S77" i="21"/>
  <c r="S90" i="25"/>
  <c r="AQ78" i="20"/>
  <c r="AQ77" i="22"/>
  <c r="AQ90" i="25"/>
  <c r="AQ78" i="24"/>
  <c r="AQ77" i="18"/>
  <c r="AQ78" i="19"/>
  <c r="AQ77" i="17"/>
  <c r="AQ77" i="21"/>
  <c r="AQ78" i="23"/>
  <c r="BO78" i="20"/>
  <c r="BO77" i="22"/>
  <c r="BO78" i="23"/>
  <c r="BO78" i="24"/>
  <c r="BO77" i="18"/>
  <c r="BO78" i="19"/>
  <c r="BO77" i="17"/>
  <c r="BO77" i="21"/>
  <c r="BO90" i="25"/>
  <c r="AR59" i="14"/>
  <c r="AR9"/>
  <c r="AE78" i="20"/>
  <c r="AE77" i="22"/>
  <c r="AE78" i="23"/>
  <c r="AE78" i="24"/>
  <c r="AE77" i="18"/>
  <c r="AE78" i="19"/>
  <c r="AE77" i="17"/>
  <c r="AE77" i="21"/>
  <c r="AE90" i="25"/>
  <c r="BC78" i="24"/>
  <c r="BC77" i="22"/>
  <c r="BC78" i="19"/>
  <c r="BC90" i="25"/>
  <c r="BC78" i="20"/>
  <c r="BC77" i="18"/>
  <c r="BC77" i="17"/>
  <c r="BC77" i="21"/>
  <c r="BC78" i="23"/>
  <c r="BO80"/>
  <c r="BO79" i="22"/>
  <c r="BO79" i="17"/>
  <c r="V72" i="15"/>
  <c r="CC80" i="24"/>
  <c r="BQ80"/>
  <c r="Q25" i="15"/>
  <c r="BQ92" i="25"/>
  <c r="CO80" i="23"/>
  <c r="CO92" i="25"/>
  <c r="Q33" i="15"/>
  <c r="CO80" i="24"/>
  <c r="DM80"/>
  <c r="DM92" i="25"/>
  <c r="Q41" i="15"/>
  <c r="CC78" i="19"/>
  <c r="CC78" i="23"/>
  <c r="CC78" i="20"/>
  <c r="CC78" i="24"/>
  <c r="CC90" i="25"/>
  <c r="DA78" i="19"/>
  <c r="DA78" i="20"/>
  <c r="DA78" i="24"/>
  <c r="DA78" i="23"/>
  <c r="DA90" i="25"/>
  <c r="BS79" i="14"/>
  <c r="BS9"/>
  <c r="CO78" i="20"/>
  <c r="CO78" i="24"/>
  <c r="CO78" i="19"/>
  <c r="CO90" i="25"/>
  <c r="CO78" i="23"/>
  <c r="DM78" i="20"/>
  <c r="DM78" i="24"/>
  <c r="DM90" i="25"/>
  <c r="DM78" i="19"/>
  <c r="DM78" i="23"/>
  <c r="W132" i="24"/>
  <c r="W143" i="25"/>
  <c r="W132" i="20"/>
  <c r="BG132" i="24"/>
  <c r="BG143" i="25"/>
  <c r="BG132" i="20"/>
  <c r="DC37" i="25"/>
  <c r="DC24" i="20"/>
  <c r="DC24" i="24"/>
  <c r="AI78"/>
  <c r="AI78" i="20"/>
  <c r="AI90" i="25"/>
  <c r="W24" i="20"/>
  <c r="W24" i="24"/>
  <c r="W37" i="25"/>
  <c r="BG37"/>
  <c r="BG24" i="24"/>
  <c r="BG24" i="20"/>
  <c r="BS24" i="24"/>
  <c r="BS37" i="25"/>
  <c r="BS24" i="20"/>
  <c r="CQ24" i="24"/>
  <c r="CQ37" i="25"/>
  <c r="CQ24" i="20"/>
  <c r="DO24" i="24"/>
  <c r="DO37" i="25"/>
  <c r="DO24" i="20"/>
  <c r="CQ186" i="24"/>
  <c r="CQ186" i="20"/>
  <c r="CQ197" i="25"/>
  <c r="K197"/>
  <c r="K186" i="24"/>
  <c r="K186" i="20"/>
  <c r="CQ132"/>
  <c r="CQ132" i="24"/>
  <c r="CQ143" i="25"/>
  <c r="O59" i="14"/>
  <c r="O9"/>
  <c r="CW195" i="25"/>
  <c r="CW184" i="23"/>
  <c r="CW184" i="20"/>
  <c r="CW76" i="24"/>
  <c r="CW75" i="22"/>
  <c r="CW76" i="19"/>
  <c r="CW75" i="17"/>
  <c r="CW88" i="25"/>
  <c r="CW76" i="20"/>
  <c r="CW75" i="18"/>
  <c r="CW75" i="21"/>
  <c r="CW76" i="23"/>
  <c r="E195" i="25"/>
  <c r="E184" i="23"/>
  <c r="E184" i="20"/>
  <c r="CW79" i="21"/>
  <c r="CW80" i="23"/>
  <c r="CW79" i="17"/>
  <c r="AP87" i="14"/>
  <c r="AP9"/>
  <c r="DK76" i="24"/>
  <c r="DK75" i="18"/>
  <c r="DK76" i="19"/>
  <c r="DK75" i="21"/>
  <c r="DK88" i="25"/>
  <c r="DK76" i="20"/>
  <c r="DK75" i="22"/>
  <c r="DK75" i="17"/>
  <c r="DK76" i="23"/>
  <c r="AG26" i="20"/>
  <c r="X59" i="15"/>
  <c r="Y59" s="1"/>
  <c r="AG26" i="23"/>
  <c r="AG26" i="19"/>
  <c r="AL58" i="14"/>
  <c r="AL9"/>
  <c r="S69" i="20"/>
  <c r="S68" i="22"/>
  <c r="S69" i="24"/>
  <c r="S69" i="19"/>
  <c r="S68" i="21"/>
  <c r="S81" i="25"/>
  <c r="S68" i="18"/>
  <c r="S68" i="17"/>
  <c r="S69" i="23"/>
  <c r="DK69"/>
  <c r="DK69" i="20"/>
  <c r="DK68" i="18"/>
  <c r="DK69" i="19"/>
  <c r="DK68" i="17"/>
  <c r="DK69" i="24"/>
  <c r="DK68" i="22"/>
  <c r="DK68" i="21"/>
  <c r="DK81" i="25"/>
  <c r="BO123" i="20"/>
  <c r="BO121" i="18"/>
  <c r="BO121" i="22"/>
  <c r="BO121" i="17"/>
  <c r="BO134" i="25"/>
  <c r="BO123" i="24"/>
  <c r="BO123" i="19"/>
  <c r="BO121" i="21"/>
  <c r="BO123" i="23"/>
  <c r="DK123" i="20"/>
  <c r="DK121" i="18"/>
  <c r="DK121" i="22"/>
  <c r="DK121" i="17"/>
  <c r="DK134" i="25"/>
  <c r="DK123" i="24"/>
  <c r="DK123" i="19"/>
  <c r="DK121" i="21"/>
  <c r="DK123" i="23"/>
  <c r="AE188" i="25"/>
  <c r="AE177" i="23"/>
  <c r="AE177" i="20"/>
  <c r="CA188" i="25"/>
  <c r="CA177" i="23"/>
  <c r="CA177" i="20"/>
  <c r="G123" i="24"/>
  <c r="G121" i="18"/>
  <c r="G123" i="20"/>
  <c r="G121" i="22"/>
  <c r="G123" i="19"/>
  <c r="G121" i="17"/>
  <c r="G134" i="25"/>
  <c r="G121" i="21"/>
  <c r="G123" i="23"/>
  <c r="CM69"/>
  <c r="CM69" i="20"/>
  <c r="CM68" i="22"/>
  <c r="CM69" i="24"/>
  <c r="CM69" i="19"/>
  <c r="CM68" i="21"/>
  <c r="CM68" i="18"/>
  <c r="CM68" i="17"/>
  <c r="CM81" i="25"/>
  <c r="G69" i="20"/>
  <c r="G68" i="22"/>
  <c r="G69" i="24"/>
  <c r="G69" i="19"/>
  <c r="G68" i="21"/>
  <c r="G69" i="23"/>
  <c r="G68" i="18"/>
  <c r="G68" i="17"/>
  <c r="G81" i="25"/>
  <c r="CA69" i="24"/>
  <c r="CA68" i="22"/>
  <c r="CA69" i="20"/>
  <c r="CA68" i="21"/>
  <c r="CA69" i="23"/>
  <c r="CA68" i="18"/>
  <c r="CA69" i="19"/>
  <c r="CA68" i="17"/>
  <c r="CA81" i="25"/>
  <c r="BC123" i="20"/>
  <c r="BC121" i="18"/>
  <c r="BC121" i="22"/>
  <c r="BC121" i="17"/>
  <c r="BC134" i="25"/>
  <c r="BC123" i="24"/>
  <c r="BC123" i="19"/>
  <c r="BC121" i="21"/>
  <c r="BC123" i="23"/>
  <c r="CM123" i="20"/>
  <c r="CM121" i="18"/>
  <c r="CM123" i="24"/>
  <c r="CM121" i="22"/>
  <c r="CM121" i="17"/>
  <c r="CM134" i="25"/>
  <c r="CM123" i="19"/>
  <c r="CM121" i="21"/>
  <c r="CM123" i="23"/>
  <c r="S177"/>
  <c r="S177" i="20"/>
  <c r="S188" i="25"/>
  <c r="BC177" i="23"/>
  <c r="BC177" i="20"/>
  <c r="BC188" i="25"/>
  <c r="CY177" i="23"/>
  <c r="CY177" i="20"/>
  <c r="CY188" i="25"/>
  <c r="S123" i="20"/>
  <c r="S121" i="18"/>
  <c r="S121" i="22"/>
  <c r="S121" i="17"/>
  <c r="S134" i="25"/>
  <c r="S123" i="24"/>
  <c r="S123" i="19"/>
  <c r="S121" i="21"/>
  <c r="S123" i="23"/>
  <c r="BO69"/>
  <c r="BO69" i="20"/>
  <c r="BO68" i="22"/>
  <c r="BO69" i="19"/>
  <c r="BO68" i="21"/>
  <c r="BO81" i="25"/>
  <c r="BO69" i="24"/>
  <c r="BO68" i="18"/>
  <c r="BO68" i="17"/>
  <c r="DM28" i="25"/>
  <c r="DM15" i="20"/>
  <c r="DM15" i="24"/>
  <c r="DM15" i="19"/>
  <c r="DM15" i="23"/>
  <c r="DA69"/>
  <c r="DA69" i="20"/>
  <c r="DA69" i="24"/>
  <c r="DA69" i="19"/>
  <c r="DA81" i="25"/>
  <c r="M16" i="14"/>
  <c r="CQ133" i="25"/>
  <c r="CQ122" i="24"/>
  <c r="CQ122" i="20"/>
  <c r="M23" i="14"/>
  <c r="Q13" i="20"/>
  <c r="Q13" i="18"/>
  <c r="Q13" i="22"/>
  <c r="Q13" i="19"/>
  <c r="Q13" i="24"/>
  <c r="Q13" i="17"/>
  <c r="Q13" i="21"/>
  <c r="Q26" i="25"/>
  <c r="Q13" i="23"/>
  <c r="M25" i="14"/>
  <c r="M41"/>
  <c r="AO67" i="23"/>
  <c r="AO67" i="24"/>
  <c r="AO67" i="19"/>
  <c r="AO66" i="17"/>
  <c r="AO66" i="21"/>
  <c r="AO67" i="20"/>
  <c r="AO66" i="18"/>
  <c r="AO66" i="22"/>
  <c r="AO79" i="25"/>
  <c r="DI67" i="23"/>
  <c r="DI67" i="24"/>
  <c r="DI67" i="19"/>
  <c r="DI66" i="17"/>
  <c r="DI66" i="21"/>
  <c r="DI67" i="20"/>
  <c r="DI66" i="18"/>
  <c r="DI66" i="22"/>
  <c r="DI79" i="25"/>
  <c r="E121" i="24"/>
  <c r="E119" i="17"/>
  <c r="E119" i="21"/>
  <c r="E121" i="20"/>
  <c r="E119" i="18"/>
  <c r="E119" i="22"/>
  <c r="E121" i="19"/>
  <c r="E121" i="23"/>
  <c r="E132" i="25"/>
  <c r="BA121" i="24"/>
  <c r="BA119" i="17"/>
  <c r="BA119" i="21"/>
  <c r="BA121" i="20"/>
  <c r="BA119" i="18"/>
  <c r="BA119" i="22"/>
  <c r="BA121" i="19"/>
  <c r="BA121" i="23"/>
  <c r="BA132" i="25"/>
  <c r="CW121" i="24"/>
  <c r="CW119" i="17"/>
  <c r="CW119" i="21"/>
  <c r="CW121" i="20"/>
  <c r="CW119" i="18"/>
  <c r="CW119" i="22"/>
  <c r="CW121" i="19"/>
  <c r="CW121" i="23"/>
  <c r="CW132" i="25"/>
  <c r="M15" i="14"/>
  <c r="M43"/>
  <c r="M19"/>
  <c r="M42"/>
  <c r="M20"/>
  <c r="M27"/>
  <c r="M39"/>
  <c r="M30"/>
  <c r="M50"/>
  <c r="M36"/>
  <c r="DK36" s="1"/>
  <c r="DK82" s="1"/>
  <c r="M22"/>
  <c r="M34"/>
  <c r="M26"/>
  <c r="X102"/>
  <c r="M33"/>
  <c r="AC67" i="24"/>
  <c r="AC67" i="19"/>
  <c r="AC66" i="17"/>
  <c r="AC66" i="21"/>
  <c r="AC67" i="20"/>
  <c r="AC66" i="18"/>
  <c r="AC66" i="22"/>
  <c r="AC67" i="23"/>
  <c r="AC79" i="25"/>
  <c r="BM67" i="23"/>
  <c r="BM67" i="20"/>
  <c r="BM66" i="18"/>
  <c r="BM66" i="22"/>
  <c r="BM67" i="24"/>
  <c r="BM67" i="19"/>
  <c r="BM66" i="17"/>
  <c r="BM66" i="21"/>
  <c r="BM79" i="25"/>
  <c r="M14" i="14"/>
  <c r="AC121" i="24"/>
  <c r="AC119" i="17"/>
  <c r="AC119" i="21"/>
  <c r="AC121" i="20"/>
  <c r="AC119" i="18"/>
  <c r="AC119" i="22"/>
  <c r="AC121" i="19"/>
  <c r="AC132" i="25"/>
  <c r="AC121" i="23"/>
  <c r="BY121" i="24"/>
  <c r="BY119" i="17"/>
  <c r="BY119" i="21"/>
  <c r="BY121" i="20"/>
  <c r="BY119" i="18"/>
  <c r="BY119" i="22"/>
  <c r="BY121" i="19"/>
  <c r="BY132" i="25"/>
  <c r="BY121" i="23"/>
  <c r="Q175" i="24"/>
  <c r="Q172" i="17"/>
  <c r="Q172" i="21"/>
  <c r="Q172" i="18"/>
  <c r="Q172" i="22"/>
  <c r="Q175" i="19"/>
  <c r="Q175" i="23"/>
  <c r="Q175" i="20"/>
  <c r="Q186" i="25"/>
  <c r="M35" i="14"/>
  <c r="M47"/>
  <c r="M46"/>
  <c r="M18"/>
  <c r="M40"/>
  <c r="M51"/>
  <c r="M38"/>
  <c r="M45"/>
  <c r="M17"/>
  <c r="M12"/>
  <c r="M32"/>
  <c r="BC67" i="23"/>
  <c r="BC67" i="24"/>
  <c r="BC66" i="18"/>
  <c r="BC66" i="22"/>
  <c r="BC67" i="19"/>
  <c r="BC79" i="25"/>
  <c r="BC67" i="20"/>
  <c r="BC66" i="17"/>
  <c r="BC66" i="21"/>
  <c r="AG67" i="20"/>
  <c r="AG67" i="24"/>
  <c r="AG67" i="19"/>
  <c r="AG67" i="23"/>
  <c r="AG79" i="25"/>
  <c r="U13" i="20"/>
  <c r="U13" i="24"/>
  <c r="U13" i="19"/>
  <c r="U26" i="25"/>
  <c r="U13" i="23"/>
  <c r="AS13" i="20"/>
  <c r="AS13" i="24"/>
  <c r="AS13" i="19"/>
  <c r="AS26" i="25"/>
  <c r="AS13" i="23"/>
  <c r="AI63" i="14"/>
  <c r="AI9"/>
  <c r="AQ12" i="20"/>
  <c r="AQ12" i="18"/>
  <c r="AQ12" i="22"/>
  <c r="AQ12" i="17"/>
  <c r="AQ12" i="21"/>
  <c r="AQ12" i="23"/>
  <c r="AQ12" i="24"/>
  <c r="AQ12" i="19"/>
  <c r="AQ25" i="25"/>
  <c r="BN28" i="14"/>
  <c r="BN74" s="1"/>
  <c r="BE12" i="20"/>
  <c r="BE12" i="19"/>
  <c r="BE12" i="23"/>
  <c r="BE12" i="24"/>
  <c r="BE25" i="25"/>
  <c r="BO20" i="14"/>
  <c r="CD20" s="1"/>
  <c r="CC20" s="1"/>
  <c r="CC66" s="1"/>
  <c r="CC66" i="20"/>
  <c r="CC66" i="19"/>
  <c r="CC66" i="23"/>
  <c r="CC66" i="24"/>
  <c r="CC78" i="25"/>
  <c r="AS120" i="20"/>
  <c r="AS120" i="19"/>
  <c r="AS131" i="25"/>
  <c r="AS120" i="24"/>
  <c r="AS120" i="23"/>
  <c r="CO120" i="20"/>
  <c r="CO120" i="19"/>
  <c r="CO120" i="23"/>
  <c r="CO120" i="24"/>
  <c r="CO131" i="25"/>
  <c r="BO27" i="14"/>
  <c r="BO23"/>
  <c r="BN23" s="1"/>
  <c r="BN69" s="1"/>
  <c r="BO44"/>
  <c r="BO29"/>
  <c r="BO41"/>
  <c r="BO40"/>
  <c r="DA12" i="20"/>
  <c r="DA12" i="19"/>
  <c r="DA12" i="23"/>
  <c r="DA12" i="24"/>
  <c r="DA25" i="25"/>
  <c r="BO35" i="14"/>
  <c r="BO14"/>
  <c r="BO38"/>
  <c r="BO45"/>
  <c r="BO32"/>
  <c r="BO24"/>
  <c r="BN24" s="1"/>
  <c r="BN70" s="1"/>
  <c r="BO13"/>
  <c r="BN13" s="1"/>
  <c r="BN59" s="1"/>
  <c r="BO22"/>
  <c r="BO30"/>
  <c r="BO43"/>
  <c r="BO50"/>
  <c r="BO42"/>
  <c r="BO34"/>
  <c r="BO26"/>
  <c r="BO18"/>
  <c r="BO17"/>
  <c r="BO12"/>
  <c r="BO48"/>
  <c r="BO16"/>
  <c r="BN16" s="1"/>
  <c r="BN62" s="1"/>
  <c r="BO21"/>
  <c r="BO25"/>
  <c r="BO19"/>
  <c r="BZ102"/>
  <c r="BO49"/>
  <c r="U120" i="24"/>
  <c r="U131" i="25"/>
  <c r="U120" i="20"/>
  <c r="U120" i="19"/>
  <c r="U120" i="23"/>
  <c r="BQ120" i="24"/>
  <c r="BQ131" i="25"/>
  <c r="BQ120" i="20"/>
  <c r="BQ120" i="19"/>
  <c r="BQ120" i="23"/>
  <c r="DM120" i="24"/>
  <c r="DM131" i="25"/>
  <c r="DM120" i="20"/>
  <c r="DM120" i="19"/>
  <c r="DM120" i="23"/>
  <c r="BO39" i="14"/>
  <c r="BO33"/>
  <c r="BO15"/>
  <c r="BN15" s="1"/>
  <c r="BN61" s="1"/>
  <c r="BE66" i="24"/>
  <c r="BE66" i="23"/>
  <c r="BE66" i="20"/>
  <c r="BE66" i="19"/>
  <c r="BE78" i="25"/>
  <c r="BO51" i="14"/>
  <c r="BO47"/>
  <c r="BO46"/>
  <c r="CO40"/>
  <c r="CO86" s="1"/>
  <c r="W83" i="25"/>
  <c r="AI17" i="24"/>
  <c r="AI30" i="25"/>
  <c r="M12" i="15"/>
  <c r="CQ25" i="25"/>
  <c r="CQ12" i="20"/>
  <c r="CQ12" i="24"/>
  <c r="BS185"/>
  <c r="BS185" i="20"/>
  <c r="BS196" i="25"/>
  <c r="BG186" i="24"/>
  <c r="BG186" i="20"/>
  <c r="BG197" i="25"/>
  <c r="BG131" i="20"/>
  <c r="BG142" i="25"/>
  <c r="BG131" i="24"/>
  <c r="BG77" i="20"/>
  <c r="BG89" i="25"/>
  <c r="BG77" i="24"/>
  <c r="AU185"/>
  <c r="AU185" i="20"/>
  <c r="AU196" i="25"/>
  <c r="AU142"/>
  <c r="AU131" i="24"/>
  <c r="AU131" i="20"/>
  <c r="AI77"/>
  <c r="AI89" i="25"/>
  <c r="AI77" i="24"/>
  <c r="W186"/>
  <c r="W186" i="20"/>
  <c r="W197" i="25"/>
  <c r="W141"/>
  <c r="W130" i="24"/>
  <c r="W130" i="20"/>
  <c r="W89" i="25"/>
  <c r="W77" i="20"/>
  <c r="W77" i="24"/>
  <c r="CS14" i="14"/>
  <c r="CS60" s="1"/>
  <c r="CD48" i="9"/>
  <c r="Z45" i="16"/>
  <c r="AW4"/>
  <c r="W36" i="25"/>
  <c r="W23" i="20"/>
  <c r="W23" i="24"/>
  <c r="BA14" i="20"/>
  <c r="BA14" i="22"/>
  <c r="BA14" i="21"/>
  <c r="BA14" i="24"/>
  <c r="BA14" i="18"/>
  <c r="BA14" i="19"/>
  <c r="BA14" i="17"/>
  <c r="BA27" i="25"/>
  <c r="BA14" i="23"/>
  <c r="CW37" i="25"/>
  <c r="CW24" i="23"/>
  <c r="CW24" i="24"/>
  <c r="CW24" i="18"/>
  <c r="CW24" i="19"/>
  <c r="CW24" i="17"/>
  <c r="CW24" i="20"/>
  <c r="CW24" i="22"/>
  <c r="CW24" i="21"/>
  <c r="BA37" i="25"/>
  <c r="BA24" i="23"/>
  <c r="BA24" i="24"/>
  <c r="BA24" i="18"/>
  <c r="BA24" i="19"/>
  <c r="BA24" i="17"/>
  <c r="BA24" i="20"/>
  <c r="BA24" i="22"/>
  <c r="BA24" i="21"/>
  <c r="AC24" i="20"/>
  <c r="AC24" i="18"/>
  <c r="AC24" i="17"/>
  <c r="AC24" i="24"/>
  <c r="AC24" i="22"/>
  <c r="AC24" i="19"/>
  <c r="AC24" i="21"/>
  <c r="AC24" i="23"/>
  <c r="AC37" i="25"/>
  <c r="AG23" i="23"/>
  <c r="AG36" i="25"/>
  <c r="AG23" i="24"/>
  <c r="AG23" i="19"/>
  <c r="AG23" i="20"/>
  <c r="BA23" i="23"/>
  <c r="BA36" i="25"/>
  <c r="BA23" i="24"/>
  <c r="BA23" i="18"/>
  <c r="BA23" i="19"/>
  <c r="BA23" i="17"/>
  <c r="BA23" i="20"/>
  <c r="BA23" i="22"/>
  <c r="BA23" i="21"/>
  <c r="CA23" i="23"/>
  <c r="CA36" i="25"/>
  <c r="CA23" i="20"/>
  <c r="CA23" i="22"/>
  <c r="CA23" i="21"/>
  <c r="CA23" i="24"/>
  <c r="CA23" i="18"/>
  <c r="CA23" i="19"/>
  <c r="CA23" i="17"/>
  <c r="BR58" i="14"/>
  <c r="BR9"/>
  <c r="AU36" i="25"/>
  <c r="AU23" i="20"/>
  <c r="AU23" i="24"/>
  <c r="H66" i="14"/>
  <c r="H9"/>
  <c r="W27" i="25"/>
  <c r="W14" i="24"/>
  <c r="W14" i="20"/>
  <c r="E62" i="14"/>
  <c r="E9"/>
  <c r="BE14" i="20"/>
  <c r="BE14" i="24"/>
  <c r="BE14" i="19"/>
  <c r="BE27" i="25"/>
  <c r="BE14" i="23"/>
  <c r="CO14" i="24"/>
  <c r="CO14" i="19"/>
  <c r="CO14" i="20"/>
  <c r="CO27" i="25"/>
  <c r="CO14" i="23"/>
  <c r="AC15" i="24"/>
  <c r="AC15" i="22"/>
  <c r="AC15" i="19"/>
  <c r="AC15" i="21"/>
  <c r="AC15" i="20"/>
  <c r="AC15" i="18"/>
  <c r="AC15" i="17"/>
  <c r="AC28" i="25"/>
  <c r="AC15" i="23"/>
  <c r="AO15" i="20"/>
  <c r="AO15" i="22"/>
  <c r="AO15" i="21"/>
  <c r="AO15" i="24"/>
  <c r="AO15" i="18"/>
  <c r="AO15" i="19"/>
  <c r="AO15" i="17"/>
  <c r="AO28" i="25"/>
  <c r="AO15" i="23"/>
  <c r="BY15" i="24"/>
  <c r="BY15" i="22"/>
  <c r="BY15" i="19"/>
  <c r="BY15" i="21"/>
  <c r="BY15" i="20"/>
  <c r="BY15" i="18"/>
  <c r="BY15" i="17"/>
  <c r="BY15" i="23"/>
  <c r="BY28" i="25"/>
  <c r="CK15" i="20"/>
  <c r="CK15" i="22"/>
  <c r="CK15" i="21"/>
  <c r="CK15" i="24"/>
  <c r="CK15" i="18"/>
  <c r="CK15" i="19"/>
  <c r="CK15" i="17"/>
  <c r="CK28" i="25"/>
  <c r="CK15" i="23"/>
  <c r="DA15" i="24"/>
  <c r="DA15" i="19"/>
  <c r="DA15" i="20"/>
  <c r="DA15" i="23"/>
  <c r="DA28" i="25"/>
  <c r="AR87" i="15"/>
  <c r="DN40" i="14"/>
  <c r="DN86" s="1"/>
  <c r="AC24" i="15"/>
  <c r="DN24" i="14"/>
  <c r="DN70" s="1"/>
  <c r="DN16"/>
  <c r="DN62" s="1"/>
  <c r="AY9"/>
  <c r="CK59"/>
  <c r="CK9"/>
  <c r="AJ78"/>
  <c r="AJ9"/>
  <c r="BK82"/>
  <c r="BK9"/>
  <c r="I90"/>
  <c r="I9"/>
  <c r="DK13" i="24"/>
  <c r="DK13" i="18"/>
  <c r="DK13" i="19"/>
  <c r="DK13" i="17"/>
  <c r="DK13" i="20"/>
  <c r="DK13" i="22"/>
  <c r="DK13" i="21"/>
  <c r="DK26" i="25"/>
  <c r="DK13" i="23"/>
  <c r="BQ70" i="14"/>
  <c r="BQ9"/>
  <c r="DI24" i="20"/>
  <c r="DI24" i="18"/>
  <c r="DI24" i="17"/>
  <c r="DI24" i="24"/>
  <c r="DI24" i="22"/>
  <c r="DI24" i="19"/>
  <c r="DI24" i="21"/>
  <c r="DI24" i="23"/>
  <c r="DI37" i="25"/>
  <c r="CK24" i="20"/>
  <c r="CK24" i="18"/>
  <c r="CK24" i="17"/>
  <c r="CK24" i="24"/>
  <c r="CK24" i="22"/>
  <c r="CK24" i="19"/>
  <c r="CK24" i="21"/>
  <c r="CK24" i="23"/>
  <c r="CK37" i="25"/>
  <c r="BM24" i="20"/>
  <c r="BM24" i="18"/>
  <c r="BM24" i="17"/>
  <c r="BM24" i="24"/>
  <c r="BM24" i="22"/>
  <c r="BM24" i="19"/>
  <c r="BM24" i="21"/>
  <c r="BM24" i="23"/>
  <c r="BM37" i="25"/>
  <c r="AO24" i="24"/>
  <c r="AO24" i="18"/>
  <c r="AO24" i="19"/>
  <c r="AO24" i="17"/>
  <c r="AO24" i="20"/>
  <c r="AO24" i="22"/>
  <c r="AO24" i="21"/>
  <c r="AO24" i="23"/>
  <c r="AO37" i="25"/>
  <c r="Q24" i="20"/>
  <c r="Q24" i="18"/>
  <c r="Q24" i="17"/>
  <c r="Q24" i="24"/>
  <c r="Q24" i="22"/>
  <c r="Q24" i="19"/>
  <c r="Q24" i="21"/>
  <c r="Q24" i="23"/>
  <c r="Q37" i="25"/>
  <c r="CO37" i="14"/>
  <c r="CO83" s="1"/>
  <c r="AV90"/>
  <c r="DM44"/>
  <c r="DM90" s="1"/>
  <c r="AV74"/>
  <c r="DM28"/>
  <c r="DM74" s="1"/>
  <c r="CO41"/>
  <c r="CO87" s="1"/>
  <c r="CO22"/>
  <c r="CO68" s="1"/>
  <c r="CO34"/>
  <c r="CO80" s="1"/>
  <c r="CO50"/>
  <c r="CO96" s="1"/>
  <c r="CO26"/>
  <c r="CO72" s="1"/>
  <c r="W174" i="24"/>
  <c r="W185" i="25"/>
  <c r="W174" i="20"/>
  <c r="CO39" i="14"/>
  <c r="CO85" s="1"/>
  <c r="I11" i="15"/>
  <c r="L58"/>
  <c r="AI174" i="24"/>
  <c r="AI174" i="20"/>
  <c r="AI185" i="25"/>
  <c r="CM81" i="14"/>
  <c r="CM9"/>
  <c r="DC175" i="24"/>
  <c r="DC175" i="20"/>
  <c r="DC186" i="25"/>
  <c r="AY65" i="14"/>
  <c r="DN19"/>
  <c r="DN65" s="1"/>
  <c r="BZ61"/>
  <c r="BZ9"/>
  <c r="AW7" i="16"/>
  <c r="O45"/>
  <c r="AI130" i="20"/>
  <c r="AI141" i="25"/>
  <c r="AI130" i="24"/>
  <c r="BS141" i="25"/>
  <c r="BS130" i="24"/>
  <c r="BS130" i="20"/>
  <c r="CQ141" i="25"/>
  <c r="CQ130" i="24"/>
  <c r="CQ130" i="20"/>
  <c r="DC130"/>
  <c r="DC141" i="25"/>
  <c r="DC130" i="24"/>
  <c r="DM59" i="14"/>
  <c r="AQ59" i="15"/>
  <c r="AO59"/>
  <c r="AG63"/>
  <c r="AE63"/>
  <c r="AG58"/>
  <c r="AE51"/>
  <c r="AG51"/>
  <c r="W22" i="20"/>
  <c r="W35" i="25"/>
  <c r="W22" i="24"/>
  <c r="BG22" i="20"/>
  <c r="BG35" i="25"/>
  <c r="BG22" i="24"/>
  <c r="BS35" i="25"/>
  <c r="BS22" i="24"/>
  <c r="BS22" i="20"/>
  <c r="CQ22"/>
  <c r="CQ35" i="25"/>
  <c r="CQ22" i="24"/>
  <c r="DC22" i="20"/>
  <c r="DC35" i="25"/>
  <c r="DC22" i="24"/>
  <c r="DO22" i="20"/>
  <c r="DO35" i="25"/>
  <c r="DO22" i="24"/>
  <c r="H4" i="15"/>
  <c r="K7" i="20"/>
  <c r="J51" i="15"/>
  <c r="K51" s="1"/>
  <c r="K7" i="24"/>
  <c r="K20" i="25"/>
  <c r="K63" i="15"/>
  <c r="AC23" i="23"/>
  <c r="AC36" i="25"/>
  <c r="AC23" i="24"/>
  <c r="AC23" i="18"/>
  <c r="AC23" i="19"/>
  <c r="AC23" i="17"/>
  <c r="AC23" i="20"/>
  <c r="AC23" i="22"/>
  <c r="AC23" i="21"/>
  <c r="AQ23" i="23"/>
  <c r="AQ36" i="25"/>
  <c r="AQ23" i="24"/>
  <c r="AQ23" i="22"/>
  <c r="AQ23" i="19"/>
  <c r="AQ23" i="21"/>
  <c r="AQ23" i="20"/>
  <c r="AQ23" i="18"/>
  <c r="AQ23" i="17"/>
  <c r="BE23" i="23"/>
  <c r="BE36" i="25"/>
  <c r="BE23" i="24"/>
  <c r="BE23" i="19"/>
  <c r="BE23" i="20"/>
  <c r="BO23" i="23"/>
  <c r="BO36" i="25"/>
  <c r="BO23" i="24"/>
  <c r="BO23" i="22"/>
  <c r="BO23" i="19"/>
  <c r="BO23" i="21"/>
  <c r="BO23" i="20"/>
  <c r="BO23" i="18"/>
  <c r="BO23" i="17"/>
  <c r="P58" i="14"/>
  <c r="P9"/>
  <c r="AI36" i="25"/>
  <c r="AI23" i="24"/>
  <c r="AI23" i="20"/>
  <c r="E66" i="14"/>
  <c r="E70"/>
  <c r="BL70"/>
  <c r="BL9"/>
  <c r="BQ14" i="24"/>
  <c r="BQ14" i="19"/>
  <c r="BQ14" i="20"/>
  <c r="BQ27" i="25"/>
  <c r="BQ14" i="23"/>
  <c r="CC14" i="20"/>
  <c r="CC14" i="24"/>
  <c r="CC14" i="19"/>
  <c r="CC27" i="25"/>
  <c r="CC14" i="23"/>
  <c r="DM14" i="24"/>
  <c r="DM14" i="19"/>
  <c r="DM14" i="20"/>
  <c r="DM27" i="25"/>
  <c r="DM14" i="23"/>
  <c r="BM15" i="20"/>
  <c r="BM15" i="22"/>
  <c r="BM15" i="21"/>
  <c r="BM15" i="24"/>
  <c r="BM15" i="18"/>
  <c r="BM15" i="19"/>
  <c r="BM15" i="17"/>
  <c r="BM28" i="25"/>
  <c r="BM15" i="23"/>
  <c r="U23"/>
  <c r="U23" i="20"/>
  <c r="U23" i="19"/>
  <c r="U36" i="25"/>
  <c r="U23" i="24"/>
  <c r="AE23" i="23"/>
  <c r="AE36" i="25"/>
  <c r="AE23" i="20"/>
  <c r="AE23" i="22"/>
  <c r="AE23" i="21"/>
  <c r="AE23" i="24"/>
  <c r="AE23" i="18"/>
  <c r="AE23" i="19"/>
  <c r="AE23" i="17"/>
  <c r="AO23" i="23"/>
  <c r="AO36" i="25"/>
  <c r="AO23" i="20"/>
  <c r="AO23" i="18"/>
  <c r="AO23" i="17"/>
  <c r="AO23" i="24"/>
  <c r="AO23" i="22"/>
  <c r="AO23" i="19"/>
  <c r="AO23" i="21"/>
  <c r="AS23" i="23"/>
  <c r="AS36" i="25"/>
  <c r="AS23" i="20"/>
  <c r="AS23" i="24"/>
  <c r="AS23" i="19"/>
  <c r="BC23" i="23"/>
  <c r="BC36" i="25"/>
  <c r="BC23" i="20"/>
  <c r="BC23" i="22"/>
  <c r="BC23" i="21"/>
  <c r="BC23" i="24"/>
  <c r="BC23" i="18"/>
  <c r="BC23" i="19"/>
  <c r="BC23" i="17"/>
  <c r="BM23" i="23"/>
  <c r="BM36" i="25"/>
  <c r="BM23" i="20"/>
  <c r="BM23" i="18"/>
  <c r="BM23" i="17"/>
  <c r="BM23" i="24"/>
  <c r="BM23" i="22"/>
  <c r="BM23" i="19"/>
  <c r="BM23" i="21"/>
  <c r="BQ23" i="23"/>
  <c r="BQ36" i="25"/>
  <c r="BQ23" i="20"/>
  <c r="BQ23" i="24"/>
  <c r="BQ23" i="19"/>
  <c r="CC23" i="23"/>
  <c r="CC36" i="25"/>
  <c r="CC23" i="24"/>
  <c r="CC23" i="19"/>
  <c r="CC23" i="20"/>
  <c r="AQ58" i="14"/>
  <c r="AQ9"/>
  <c r="CL62"/>
  <c r="CL9"/>
  <c r="CS58"/>
  <c r="BJ66"/>
  <c r="BJ9"/>
  <c r="CN81"/>
  <c r="BG62"/>
  <c r="BG9"/>
  <c r="BG66"/>
  <c r="CO44"/>
  <c r="CO90" s="1"/>
  <c r="J62"/>
  <c r="J9"/>
  <c r="BM14" i="24"/>
  <c r="BM14" i="22"/>
  <c r="BM14" i="19"/>
  <c r="BM14" i="21"/>
  <c r="BM14" i="20"/>
  <c r="BM14" i="18"/>
  <c r="BM14" i="17"/>
  <c r="BM27" i="25"/>
  <c r="BM14" i="23"/>
  <c r="BY14" i="20"/>
  <c r="BY14" i="22"/>
  <c r="BY14" i="21"/>
  <c r="BY14" i="24"/>
  <c r="BY14" i="18"/>
  <c r="BY14" i="19"/>
  <c r="BY14" i="17"/>
  <c r="BY27" i="25"/>
  <c r="BY14" i="23"/>
  <c r="CK14" i="24"/>
  <c r="CK14" i="22"/>
  <c r="CK14" i="19"/>
  <c r="CK14" i="21"/>
  <c r="CK14" i="20"/>
  <c r="CK14" i="18"/>
  <c r="CK14" i="17"/>
  <c r="CK27" i="25"/>
  <c r="CK14" i="23"/>
  <c r="DA14" i="20"/>
  <c r="DA14" i="24"/>
  <c r="DA14" i="19"/>
  <c r="DA27" i="25"/>
  <c r="DA14" i="23"/>
  <c r="K62" i="14"/>
  <c r="K9"/>
  <c r="BM66"/>
  <c r="BM9"/>
  <c r="BA15" i="20"/>
  <c r="BA15" i="22"/>
  <c r="BA15" i="21"/>
  <c r="BA15" i="24"/>
  <c r="BA15" i="18"/>
  <c r="BA15" i="19"/>
  <c r="BA15" i="17"/>
  <c r="BA28" i="25"/>
  <c r="BA15" i="23"/>
  <c r="BQ15" i="20"/>
  <c r="BQ15" i="24"/>
  <c r="BQ15" i="19"/>
  <c r="BQ28" i="25"/>
  <c r="BQ15" i="23"/>
  <c r="CC15" i="24"/>
  <c r="CC15" i="19"/>
  <c r="CC15" i="20"/>
  <c r="CC28" i="25"/>
  <c r="CC15" i="23"/>
  <c r="CO15" i="20"/>
  <c r="CO15" i="24"/>
  <c r="CO15" i="19"/>
  <c r="CO15" i="23"/>
  <c r="CO28" i="25"/>
  <c r="AY94" i="14"/>
  <c r="AY86"/>
  <c r="AY78"/>
  <c r="AY70"/>
  <c r="AY62"/>
  <c r="AY58"/>
  <c r="E24" i="23"/>
  <c r="E37" i="25"/>
  <c r="E24" i="24"/>
  <c r="E24" i="18"/>
  <c r="E24" i="19"/>
  <c r="E24" i="17"/>
  <c r="E24" i="20"/>
  <c r="E24" i="22"/>
  <c r="E24" i="21"/>
  <c r="BY37" i="25"/>
  <c r="BY24" i="23"/>
  <c r="BY24" i="24"/>
  <c r="BY24" i="18"/>
  <c r="BY24" i="19"/>
  <c r="BY24" i="17"/>
  <c r="BY24" i="20"/>
  <c r="BY24" i="22"/>
  <c r="BY24" i="21"/>
  <c r="Q9" i="14"/>
  <c r="AI78" i="25"/>
  <c r="AI66" i="20"/>
  <c r="AI66" i="24"/>
  <c r="BS78" i="25"/>
  <c r="BS66" i="24"/>
  <c r="BS66" i="20"/>
  <c r="CO49" i="14"/>
  <c r="CO95" s="1"/>
  <c r="AV82"/>
  <c r="DM36"/>
  <c r="DM82" s="1"/>
  <c r="AV66"/>
  <c r="DM20"/>
  <c r="DM66" s="1"/>
  <c r="BG78" i="25"/>
  <c r="BG66" i="24"/>
  <c r="BG66" i="20"/>
  <c r="CO46" i="14"/>
  <c r="CO92" s="1"/>
  <c r="DI69" i="24"/>
  <c r="DI68" i="18"/>
  <c r="DI69" i="19"/>
  <c r="DI68" i="17"/>
  <c r="DI69" i="20"/>
  <c r="DI68" i="22"/>
  <c r="DI68" i="21"/>
  <c r="DI81" i="25"/>
  <c r="DI69" i="23"/>
  <c r="K131" i="25"/>
  <c r="K120" i="24"/>
  <c r="K120" i="20"/>
  <c r="AI131" i="25"/>
  <c r="AI120" i="24"/>
  <c r="AI120" i="20"/>
  <c r="BG131" i="25"/>
  <c r="BG120" i="24"/>
  <c r="BG120" i="20"/>
  <c r="BS132" i="25"/>
  <c r="BS121" i="24"/>
  <c r="BS121" i="20"/>
  <c r="DO132" i="25"/>
  <c r="DO121" i="24"/>
  <c r="DO121" i="20"/>
  <c r="W131" i="25"/>
  <c r="W120" i="24"/>
  <c r="W120" i="20"/>
  <c r="AU131" i="25"/>
  <c r="AU120" i="24"/>
  <c r="AU120" i="20"/>
  <c r="CE175" i="24"/>
  <c r="CE175" i="20"/>
  <c r="CE186" i="25"/>
  <c r="K174" i="24"/>
  <c r="K174" i="20"/>
  <c r="K185" i="25"/>
  <c r="CO23" i="14"/>
  <c r="CO69" s="1"/>
  <c r="BG174" i="24"/>
  <c r="BG174" i="20"/>
  <c r="BG185" i="25"/>
  <c r="CO35" i="14"/>
  <c r="CO81" s="1"/>
  <c r="CQ174" i="24"/>
  <c r="CQ185" i="25"/>
  <c r="CQ174" i="20"/>
  <c r="CO47" i="14"/>
  <c r="CO93" s="1"/>
  <c r="DM15"/>
  <c r="DM61" s="1"/>
  <c r="U61"/>
  <c r="U9"/>
  <c r="BW69"/>
  <c r="DM23"/>
  <c r="DM69" s="1"/>
  <c r="BW9"/>
  <c r="X61"/>
  <c r="DN15"/>
  <c r="DN61" s="1"/>
  <c r="AK45" i="16"/>
  <c r="AV61" i="14"/>
  <c r="AV9"/>
  <c r="AW8" i="16"/>
  <c r="AW42"/>
  <c r="K130" i="20"/>
  <c r="K141" i="25"/>
  <c r="K130" i="24"/>
  <c r="CE130" i="20"/>
  <c r="CE141" i="25"/>
  <c r="CE130" i="24"/>
  <c r="DO141" i="25"/>
  <c r="DO130" i="24"/>
  <c r="DO130" i="20"/>
  <c r="CD48" i="10"/>
  <c r="CT12" i="14"/>
  <c r="K83" i="20"/>
  <c r="W5" i="15"/>
  <c r="K95" i="25"/>
  <c r="K83" i="24"/>
  <c r="AH52" i="15"/>
  <c r="AI52" s="1"/>
  <c r="K29" i="20"/>
  <c r="W4" i="15"/>
  <c r="K42" i="25"/>
  <c r="K29" i="24"/>
  <c r="AH51" i="15"/>
  <c r="AI51" s="1"/>
  <c r="AQ71"/>
  <c r="BE202" i="25"/>
  <c r="BE191" i="24"/>
  <c r="V23" i="15"/>
  <c r="BE191" i="23"/>
  <c r="BE191" i="20"/>
  <c r="BE191" i="19"/>
  <c r="AF70" i="15"/>
  <c r="AC36"/>
  <c r="AR83"/>
  <c r="DN12" i="14"/>
  <c r="CR12"/>
  <c r="CD48" i="8"/>
  <c r="AU22" i="20"/>
  <c r="AU35" i="25"/>
  <c r="AU22" i="24"/>
  <c r="CE35" i="25"/>
  <c r="CE22" i="24"/>
  <c r="CE22" i="20"/>
  <c r="K58" i="15"/>
  <c r="E16" i="27" l="1"/>
  <c r="E17"/>
  <c r="E18"/>
  <c r="E19"/>
  <c r="E20"/>
  <c r="E21"/>
  <c r="E22"/>
  <c r="E23"/>
  <c r="E24"/>
  <c r="E25"/>
  <c r="E15"/>
  <c r="AI131" i="20"/>
  <c r="AI131" i="24"/>
  <c r="AI142" i="25"/>
  <c r="BY26" i="23"/>
  <c r="AC132" i="18"/>
  <c r="O29" i="15"/>
  <c r="DM58" i="14"/>
  <c r="AJ51" i="15" s="1"/>
  <c r="R12" i="14"/>
  <c r="R58" s="1"/>
  <c r="E26" i="22" s="1"/>
  <c r="BT12" i="14"/>
  <c r="BT58" s="1"/>
  <c r="I26" i="20" s="1"/>
  <c r="CO12" i="14"/>
  <c r="CO58" s="1"/>
  <c r="M4" i="15" s="1"/>
  <c r="AM12" i="14"/>
  <c r="AM58" s="1"/>
  <c r="G17" i="17" s="1"/>
  <c r="AN78" i="15"/>
  <c r="AO78" s="1"/>
  <c r="CC194" i="23"/>
  <c r="AA31" i="15"/>
  <c r="BY185" i="18"/>
  <c r="BY188" i="23"/>
  <c r="AO188" i="19"/>
  <c r="AC80"/>
  <c r="BA80"/>
  <c r="BA79" i="17"/>
  <c r="E185" i="21"/>
  <c r="E185" i="17"/>
  <c r="BA79" i="21"/>
  <c r="BA26" i="24"/>
  <c r="BA39" i="25"/>
  <c r="BY79" i="21"/>
  <c r="AC26" i="20"/>
  <c r="BY134" i="19"/>
  <c r="BA175"/>
  <c r="BA172" i="22"/>
  <c r="DM31" i="14"/>
  <c r="DM77" s="1"/>
  <c r="U77"/>
  <c r="BA134" i="23"/>
  <c r="BA134" i="19"/>
  <c r="BA132" i="22"/>
  <c r="BA134" i="20"/>
  <c r="O22" i="15"/>
  <c r="U69"/>
  <c r="BA132" i="18"/>
  <c r="BA132" i="21"/>
  <c r="BA134" i="24"/>
  <c r="BA145" i="25"/>
  <c r="BA132" i="17"/>
  <c r="CO134" i="23"/>
  <c r="CQ196" i="25"/>
  <c r="K185" i="20"/>
  <c r="K185" i="24"/>
  <c r="BS89" i="25"/>
  <c r="BS77" i="24"/>
  <c r="BS142" i="25"/>
  <c r="BS131" i="20"/>
  <c r="BS131" i="24"/>
  <c r="CE89" i="25"/>
  <c r="CE77" i="24"/>
  <c r="CE77" i="20"/>
  <c r="CQ185"/>
  <c r="DN31" i="14"/>
  <c r="DN77" s="1"/>
  <c r="AC23" i="15" s="1"/>
  <c r="X77" i="14"/>
  <c r="AB31"/>
  <c r="X86" i="15"/>
  <c r="Y86" s="1"/>
  <c r="CW79" i="18"/>
  <c r="O37" i="15"/>
  <c r="CW80" i="20"/>
  <c r="U68" i="15"/>
  <c r="BA92" i="25"/>
  <c r="BA80" i="24"/>
  <c r="O9" i="15"/>
  <c r="CK80" i="20"/>
  <c r="CK79" i="18"/>
  <c r="BY39" i="25"/>
  <c r="BY26" i="21"/>
  <c r="CW80" i="19"/>
  <c r="BY79" i="22"/>
  <c r="O21" i="15"/>
  <c r="Q134" i="20"/>
  <c r="U57" i="15"/>
  <c r="BQ80" i="23"/>
  <c r="Q39" i="15"/>
  <c r="CN9" i="14"/>
  <c r="BA174" i="23"/>
  <c r="BA171" i="17"/>
  <c r="BA171" i="18"/>
  <c r="BA174" i="20"/>
  <c r="BA174" i="24"/>
  <c r="BA174" i="19"/>
  <c r="BA171" i="22"/>
  <c r="BA185" i="25"/>
  <c r="BA171" i="21"/>
  <c r="AA31" i="14"/>
  <c r="AA77" s="1"/>
  <c r="AI185" i="20"/>
  <c r="AI185" i="24"/>
  <c r="U84" i="15"/>
  <c r="DI185" i="18"/>
  <c r="BY188" i="24"/>
  <c r="CK185" i="18"/>
  <c r="CA132"/>
  <c r="CY166" i="17"/>
  <c r="CY169" i="23"/>
  <c r="AC38" i="15"/>
  <c r="CK80" i="23"/>
  <c r="BY188" i="20"/>
  <c r="BY185" i="17"/>
  <c r="AC134" i="24"/>
  <c r="AC92" i="25"/>
  <c r="U74" i="15"/>
  <c r="BY199" i="25"/>
  <c r="AC26" i="18"/>
  <c r="CW79" i="22"/>
  <c r="DA134" i="20"/>
  <c r="DA134" i="19"/>
  <c r="DM26" i="23"/>
  <c r="DM26" i="24"/>
  <c r="DM26" i="20"/>
  <c r="I134" i="23"/>
  <c r="X53" i="15"/>
  <c r="DK31" i="14"/>
  <c r="DK77" s="1"/>
  <c r="T70" i="15" s="1"/>
  <c r="L31" i="14"/>
  <c r="L77" s="1"/>
  <c r="AI177" i="20"/>
  <c r="AI177" i="24"/>
  <c r="AI188" i="25"/>
  <c r="R31" i="14"/>
  <c r="R77" s="1"/>
  <c r="BA188" i="19" s="1"/>
  <c r="CO31" i="14"/>
  <c r="CV49"/>
  <c r="CU49" s="1"/>
  <c r="CU95" s="1"/>
  <c r="CV31"/>
  <c r="DE31" s="1"/>
  <c r="DD31" s="1"/>
  <c r="DD77" s="1"/>
  <c r="CV37"/>
  <c r="DE37" s="1"/>
  <c r="DD37" s="1"/>
  <c r="DD83" s="1"/>
  <c r="DW37" s="1"/>
  <c r="BC31"/>
  <c r="BB31" s="1"/>
  <c r="BB77" s="1"/>
  <c r="CD31"/>
  <c r="CC31" s="1"/>
  <c r="CC77" s="1"/>
  <c r="CE134" i="25"/>
  <c r="CE123" i="20"/>
  <c r="CE123" i="24"/>
  <c r="CQ125" i="20"/>
  <c r="R64" i="15"/>
  <c r="CQ125" i="24"/>
  <c r="CV42" i="14"/>
  <c r="CV12"/>
  <c r="CV35"/>
  <c r="CU35" s="1"/>
  <c r="CU81" s="1"/>
  <c r="CV21"/>
  <c r="CU21" s="1"/>
  <c r="CU67" s="1"/>
  <c r="AI80" i="20" s="1"/>
  <c r="CV26" i="14"/>
  <c r="CU26" s="1"/>
  <c r="CU72" s="1"/>
  <c r="Z65" i="15" s="1"/>
  <c r="CV19" i="14"/>
  <c r="CV51"/>
  <c r="CU51" s="1"/>
  <c r="CU97" s="1"/>
  <c r="Z90" i="15" s="1"/>
  <c r="AA90" s="1"/>
  <c r="CV44" i="14"/>
  <c r="DL44" s="1"/>
  <c r="DL90" s="1"/>
  <c r="S36" i="15" s="1"/>
  <c r="CV18" i="14"/>
  <c r="CV34"/>
  <c r="CV50"/>
  <c r="CV27"/>
  <c r="CU27" s="1"/>
  <c r="CU73" s="1"/>
  <c r="AU188" i="20" s="1"/>
  <c r="CV43" i="14"/>
  <c r="DL43" s="1"/>
  <c r="DL89" s="1"/>
  <c r="S35" i="15" s="1"/>
  <c r="CV20" i="14"/>
  <c r="CV36"/>
  <c r="DL36" s="1"/>
  <c r="DL82" s="1"/>
  <c r="S28" i="15" s="1"/>
  <c r="CV13" i="14"/>
  <c r="CU13" s="1"/>
  <c r="CU59" s="1"/>
  <c r="K80" i="24" s="1"/>
  <c r="CV29" i="14"/>
  <c r="CU29" s="1"/>
  <c r="CU75" s="1"/>
  <c r="CV45"/>
  <c r="CV14"/>
  <c r="CV22"/>
  <c r="DE22" s="1"/>
  <c r="DD22" s="1"/>
  <c r="DD68" s="1"/>
  <c r="EB22" s="1"/>
  <c r="CV30"/>
  <c r="CV38"/>
  <c r="CU38" s="1"/>
  <c r="CU84" s="1"/>
  <c r="CV46"/>
  <c r="DE46" s="1"/>
  <c r="DD46" s="1"/>
  <c r="DD92" s="1"/>
  <c r="CV15"/>
  <c r="CU15" s="1"/>
  <c r="CU61" s="1"/>
  <c r="Z54" i="15" s="1"/>
  <c r="CV23" i="14"/>
  <c r="CV39"/>
  <c r="CU39" s="1"/>
  <c r="CU85" s="1"/>
  <c r="CE188" i="24" s="1"/>
  <c r="CV47" i="14"/>
  <c r="CV16"/>
  <c r="CU16" s="1"/>
  <c r="CU62" s="1"/>
  <c r="W39" i="25" s="1"/>
  <c r="CV24" i="14"/>
  <c r="CV32"/>
  <c r="CU32" s="1"/>
  <c r="CU78" s="1"/>
  <c r="CV40"/>
  <c r="DE40" s="1"/>
  <c r="DD40" s="1"/>
  <c r="DD86" s="1"/>
  <c r="CV48"/>
  <c r="CV17"/>
  <c r="CV25"/>
  <c r="CU25" s="1"/>
  <c r="CU71" s="1"/>
  <c r="CV33"/>
  <c r="CV41"/>
  <c r="CU41" s="1"/>
  <c r="CU87" s="1"/>
  <c r="R33" i="15" s="1"/>
  <c r="L15" i="14"/>
  <c r="L61" s="1"/>
  <c r="M54" i="15" s="1"/>
  <c r="DK15" i="14"/>
  <c r="DK61" s="1"/>
  <c r="T54" i="15" s="1"/>
  <c r="L21" i="14"/>
  <c r="L67" s="1"/>
  <c r="DK21"/>
  <c r="DK67" s="1"/>
  <c r="T60" i="15" s="1"/>
  <c r="L44" i="14"/>
  <c r="L90" s="1"/>
  <c r="DK44"/>
  <c r="DK90" s="1"/>
  <c r="N36" i="15" s="1"/>
  <c r="AB29" i="14"/>
  <c r="AA29" s="1"/>
  <c r="AA75" s="1"/>
  <c r="DK29"/>
  <c r="DK75" s="1"/>
  <c r="T68" i="15" s="1"/>
  <c r="CW60" i="21"/>
  <c r="E84" i="15"/>
  <c r="AC73" i="25"/>
  <c r="AC61" i="19"/>
  <c r="AC61" i="23"/>
  <c r="AC60" i="18"/>
  <c r="E13" i="15"/>
  <c r="AC61" i="24"/>
  <c r="AC60" i="22"/>
  <c r="AC61" i="20"/>
  <c r="AC60" i="17"/>
  <c r="DI7" i="19"/>
  <c r="DI7" i="22"/>
  <c r="CK7" i="20"/>
  <c r="E79" i="15"/>
  <c r="CK7" i="22"/>
  <c r="DK32" i="14"/>
  <c r="DK78" s="1"/>
  <c r="T71" i="15" s="1"/>
  <c r="DK17" i="14"/>
  <c r="DK63" s="1"/>
  <c r="DK38"/>
  <c r="DK84" s="1"/>
  <c r="T77" i="15" s="1"/>
  <c r="DK40" i="14"/>
  <c r="DK86" s="1"/>
  <c r="DK46"/>
  <c r="DK92" s="1"/>
  <c r="T85" i="15" s="1"/>
  <c r="DK35" i="14"/>
  <c r="DK81" s="1"/>
  <c r="N27" i="15" s="1"/>
  <c r="DK14" i="14"/>
  <c r="DK60" s="1"/>
  <c r="T53" i="15" s="1"/>
  <c r="DK34" i="14"/>
  <c r="DK80" s="1"/>
  <c r="T73" i="15" s="1"/>
  <c r="DK30" i="14"/>
  <c r="DK76" s="1"/>
  <c r="T69" i="15" s="1"/>
  <c r="DK27" i="14"/>
  <c r="DK73" s="1"/>
  <c r="DK42"/>
  <c r="DK88" s="1"/>
  <c r="DK19"/>
  <c r="DK65" s="1"/>
  <c r="N11" i="15" s="1"/>
  <c r="DK41" i="14"/>
  <c r="DK87" s="1"/>
  <c r="T80" i="15" s="1"/>
  <c r="DK49" i="14"/>
  <c r="DK95" s="1"/>
  <c r="L20"/>
  <c r="L66" s="1"/>
  <c r="J12" i="15" s="1"/>
  <c r="DK20" i="14"/>
  <c r="DK66" s="1"/>
  <c r="L16"/>
  <c r="L62" s="1"/>
  <c r="Q17" i="21" s="1"/>
  <c r="DK16" i="14"/>
  <c r="DK62" s="1"/>
  <c r="N8" i="15" s="1"/>
  <c r="L13" i="14"/>
  <c r="L59" s="1"/>
  <c r="E70" i="21" s="1"/>
  <c r="DK13" i="14"/>
  <c r="DK59" s="1"/>
  <c r="L24"/>
  <c r="L70" s="1"/>
  <c r="AO17" i="23" s="1"/>
  <c r="DK24" i="14"/>
  <c r="DK70" s="1"/>
  <c r="N16" i="15" s="1"/>
  <c r="L28" i="14"/>
  <c r="L74" s="1"/>
  <c r="BA17" i="24" s="1"/>
  <c r="DK28" i="14"/>
  <c r="DK74" s="1"/>
  <c r="N20" i="15" s="1"/>
  <c r="L48" i="14"/>
  <c r="L94" s="1"/>
  <c r="DI17" i="20" s="1"/>
  <c r="DK48" i="14"/>
  <c r="DK94" s="1"/>
  <c r="N40" i="15" s="1"/>
  <c r="DJ9" i="14"/>
  <c r="DJ100" s="1"/>
  <c r="DJ58"/>
  <c r="I4" i="15" s="1"/>
  <c r="DK12" i="14"/>
  <c r="DK45"/>
  <c r="DK91" s="1"/>
  <c r="T84" i="15" s="1"/>
  <c r="DK51" i="14"/>
  <c r="DK97" s="1"/>
  <c r="N43" i="15" s="1"/>
  <c r="DK18" i="14"/>
  <c r="DK64" s="1"/>
  <c r="N10" i="15" s="1"/>
  <c r="DK47" i="14"/>
  <c r="DK93" s="1"/>
  <c r="T86" i="15" s="1"/>
  <c r="DK33" i="14"/>
  <c r="DK79" s="1"/>
  <c r="N25" i="15" s="1"/>
  <c r="DK26" i="14"/>
  <c r="DK72" s="1"/>
  <c r="T65" i="15" s="1"/>
  <c r="DK22" i="14"/>
  <c r="DK68" s="1"/>
  <c r="N14" i="15" s="1"/>
  <c r="DK50" i="14"/>
  <c r="DK96" s="1"/>
  <c r="N42" i="15" s="1"/>
  <c r="DK39" i="14"/>
  <c r="DK85" s="1"/>
  <c r="T78" i="15" s="1"/>
  <c r="DK43" i="14"/>
  <c r="DK89" s="1"/>
  <c r="N35" i="15" s="1"/>
  <c r="DK25" i="14"/>
  <c r="DK71" s="1"/>
  <c r="T64" i="15" s="1"/>
  <c r="DK23" i="14"/>
  <c r="DK69" s="1"/>
  <c r="N15" i="15" s="1"/>
  <c r="DK37" i="14"/>
  <c r="DK83" s="1"/>
  <c r="T76" i="15" s="1"/>
  <c r="BC169" i="24"/>
  <c r="BO20" i="25"/>
  <c r="BC32" i="14"/>
  <c r="O31" i="15"/>
  <c r="BM185" i="18"/>
  <c r="AO185" i="21"/>
  <c r="BY185"/>
  <c r="U60" i="15"/>
  <c r="BM199" i="25"/>
  <c r="CK188" i="19"/>
  <c r="CK199" i="25"/>
  <c r="O35" i="15"/>
  <c r="CK185" i="21"/>
  <c r="CQ142" i="25"/>
  <c r="CQ131" i="20"/>
  <c r="CQ131" i="24"/>
  <c r="BM26" i="23"/>
  <c r="BM26" i="19"/>
  <c r="O24" i="15"/>
  <c r="BM39" i="25"/>
  <c r="BM26" i="20"/>
  <c r="BM26" i="21"/>
  <c r="BM26" i="17"/>
  <c r="BM26" i="18"/>
  <c r="BM26" i="22"/>
  <c r="BM26" i="24"/>
  <c r="U71" i="15"/>
  <c r="BY26" i="17"/>
  <c r="CO80" i="19"/>
  <c r="DC142" i="25"/>
  <c r="DC131" i="24"/>
  <c r="DC131" i="20"/>
  <c r="BY92" i="25"/>
  <c r="CW80" i="24"/>
  <c r="DI26" i="23"/>
  <c r="E188" i="24"/>
  <c r="DI26" i="21"/>
  <c r="Z78" i="15"/>
  <c r="AA78" s="1"/>
  <c r="DO188" i="20"/>
  <c r="R43" i="15"/>
  <c r="R18"/>
  <c r="DI26" i="24"/>
  <c r="DI39" i="25"/>
  <c r="BG17" i="20"/>
  <c r="BG30" i="25"/>
  <c r="BG17" i="24"/>
  <c r="DE19" i="14"/>
  <c r="DD19" s="1"/>
  <c r="DD65" s="1"/>
  <c r="R70" i="15"/>
  <c r="DE33" i="14"/>
  <c r="DD33" s="1"/>
  <c r="DD79" s="1"/>
  <c r="K17" i="24"/>
  <c r="AU83" i="25"/>
  <c r="R51" i="15"/>
  <c r="DE25" i="14"/>
  <c r="DD25" s="1"/>
  <c r="DD71" s="1"/>
  <c r="AG17" i="15" s="1"/>
  <c r="K17" i="20"/>
  <c r="AU71"/>
  <c r="M17" i="15"/>
  <c r="AJ65"/>
  <c r="AJ80"/>
  <c r="DE39" i="14"/>
  <c r="DD39" s="1"/>
  <c r="DD85" s="1"/>
  <c r="AU134" i="24"/>
  <c r="H45" i="15"/>
  <c r="BG80" i="24"/>
  <c r="DE18" i="14"/>
  <c r="DD18" s="1"/>
  <c r="DD64" s="1"/>
  <c r="W144" i="20" s="1"/>
  <c r="CE188"/>
  <c r="R31" i="15"/>
  <c r="DO199" i="25"/>
  <c r="DE35" i="14"/>
  <c r="DD35" s="1"/>
  <c r="DD81" s="1"/>
  <c r="DE51"/>
  <c r="DD51" s="1"/>
  <c r="DD97" s="1"/>
  <c r="AX90" i="15" s="1"/>
  <c r="AY90" s="1"/>
  <c r="AU134" i="20"/>
  <c r="CU47" i="14"/>
  <c r="CU93" s="1"/>
  <c r="DL39"/>
  <c r="DL85" s="1"/>
  <c r="AB78" i="15" s="1"/>
  <c r="CE199" i="25"/>
  <c r="DO188" i="24"/>
  <c r="AU145" i="25"/>
  <c r="DE26" i="14"/>
  <c r="DD26" s="1"/>
  <c r="DD72" s="1"/>
  <c r="CS9"/>
  <c r="DE15"/>
  <c r="DD15" s="1"/>
  <c r="DD61" s="1"/>
  <c r="K209" i="25" s="1"/>
  <c r="CO13" i="14"/>
  <c r="CO59" s="1"/>
  <c r="K30" i="25"/>
  <c r="I68" i="15"/>
  <c r="BQ134" i="19"/>
  <c r="BY79" i="18"/>
  <c r="BQ26" i="20"/>
  <c r="Q36" i="15"/>
  <c r="X68"/>
  <c r="AS188" i="20"/>
  <c r="I188" i="19"/>
  <c r="I188" i="23"/>
  <c r="CO26" i="20"/>
  <c r="AG188" i="23"/>
  <c r="DM188" i="20"/>
  <c r="DL30" i="14"/>
  <c r="DL76" s="1"/>
  <c r="S22" i="15" s="1"/>
  <c r="CC26" i="24"/>
  <c r="Q7" i="15"/>
  <c r="CC80" i="23"/>
  <c r="CC26"/>
  <c r="X54" i="15"/>
  <c r="Q32"/>
  <c r="U80" i="20"/>
  <c r="I188" i="24"/>
  <c r="I39" i="25"/>
  <c r="DM134" i="20"/>
  <c r="DM134" i="23"/>
  <c r="BE188"/>
  <c r="BE188" i="19"/>
  <c r="BE188" i="24"/>
  <c r="BE188" i="20"/>
  <c r="U26"/>
  <c r="U26" i="19"/>
  <c r="U39" i="25"/>
  <c r="X83" i="15"/>
  <c r="Y83" s="1"/>
  <c r="DA26" i="20"/>
  <c r="DA26" i="19"/>
  <c r="DA26" i="24"/>
  <c r="DM188" i="19"/>
  <c r="CC26"/>
  <c r="AG188" i="24"/>
  <c r="AS134" i="20"/>
  <c r="Q8" i="15"/>
  <c r="CC92" i="25"/>
  <c r="DM199"/>
  <c r="DM188" i="23"/>
  <c r="AS134" i="19"/>
  <c r="X75" i="15"/>
  <c r="DM145" i="25"/>
  <c r="CO26" i="24"/>
  <c r="CO26" i="19"/>
  <c r="AG188" i="20"/>
  <c r="CC26"/>
  <c r="I188"/>
  <c r="DM134" i="19"/>
  <c r="CO26" i="23"/>
  <c r="X62" i="15"/>
  <c r="Q15"/>
  <c r="AS145" i="25"/>
  <c r="AS134" i="23"/>
  <c r="DA80" i="24"/>
  <c r="DA92" i="25"/>
  <c r="CC188" i="23"/>
  <c r="CC188" i="20"/>
  <c r="Q31" i="15"/>
  <c r="X78"/>
  <c r="Y78" s="1"/>
  <c r="CC188" i="24"/>
  <c r="CC188" i="19"/>
  <c r="DA134" i="24"/>
  <c r="X85" i="15"/>
  <c r="Y85" s="1"/>
  <c r="X88"/>
  <c r="Y88" s="1"/>
  <c r="DM80" i="19"/>
  <c r="CD36" i="14"/>
  <c r="CC36" s="1"/>
  <c r="CC82" s="1"/>
  <c r="CC36" i="19" s="1"/>
  <c r="X90" i="15"/>
  <c r="Y90" s="1"/>
  <c r="AS134" i="24"/>
  <c r="CC39" i="25"/>
  <c r="DM134" i="24"/>
  <c r="Q29" i="15"/>
  <c r="DM188" i="24"/>
  <c r="X65" i="15"/>
  <c r="AA65" s="1"/>
  <c r="CC80" i="19"/>
  <c r="X89" i="15"/>
  <c r="Y89" s="1"/>
  <c r="X70"/>
  <c r="Y70" s="1"/>
  <c r="AG199" i="25"/>
  <c r="U26" i="24"/>
  <c r="BE199" i="25"/>
  <c r="U26" i="23"/>
  <c r="BE26"/>
  <c r="CD28" i="14"/>
  <c r="CC28" s="1"/>
  <c r="CC74" s="1"/>
  <c r="AF20" i="15" s="1"/>
  <c r="BE26" i="24"/>
  <c r="BE26" i="19"/>
  <c r="Q22" i="15"/>
  <c r="X69"/>
  <c r="BE134" i="24"/>
  <c r="BE134" i="23"/>
  <c r="BE134" i="19"/>
  <c r="BE145" i="25"/>
  <c r="BE134" i="20"/>
  <c r="AS188" i="23"/>
  <c r="AS188" i="24"/>
  <c r="AS188" i="19"/>
  <c r="AS199" i="25"/>
  <c r="BE92"/>
  <c r="BE80" i="24"/>
  <c r="X56" i="15"/>
  <c r="Q19"/>
  <c r="U80" i="23"/>
  <c r="U80" i="19"/>
  <c r="BE26" i="20"/>
  <c r="BE39" i="25"/>
  <c r="Q9" i="15"/>
  <c r="DL38" i="14"/>
  <c r="DL84" s="1"/>
  <c r="AB77" i="15" s="1"/>
  <c r="CA80" i="23"/>
  <c r="BO26" i="21"/>
  <c r="P30" i="15"/>
  <c r="CA92" i="25"/>
  <c r="R56" i="15"/>
  <c r="CO18" i="14"/>
  <c r="CO64" s="1"/>
  <c r="CO29"/>
  <c r="CO75" s="1"/>
  <c r="BG71" i="24" s="1"/>
  <c r="DE32" i="14"/>
  <c r="DD32" s="1"/>
  <c r="DD78" s="1"/>
  <c r="BS49" i="25" s="1"/>
  <c r="W71" i="24"/>
  <c r="M9" i="15"/>
  <c r="CQ136" i="25"/>
  <c r="DE28" i="14"/>
  <c r="DD28" s="1"/>
  <c r="DD74" s="1"/>
  <c r="AX67" i="15" s="1"/>
  <c r="CD24" i="14"/>
  <c r="CC24" s="1"/>
  <c r="CC70" s="1"/>
  <c r="AS36" i="23" s="1"/>
  <c r="M34" i="15"/>
  <c r="M20"/>
  <c r="CD37" i="14"/>
  <c r="CC37" s="1"/>
  <c r="CC83" s="1"/>
  <c r="AV76" i="15" s="1"/>
  <c r="AW76" s="1"/>
  <c r="AS47" i="14"/>
  <c r="AS93" s="1"/>
  <c r="AE64" i="15"/>
  <c r="BY185" i="22"/>
  <c r="CK188" i="20"/>
  <c r="DL23" i="14"/>
  <c r="DL69" s="1"/>
  <c r="AB62" i="15" s="1"/>
  <c r="P41"/>
  <c r="S26" i="21"/>
  <c r="P40" i="15"/>
  <c r="BC80" i="19"/>
  <c r="S26" i="18"/>
  <c r="BC79" i="22"/>
  <c r="DK80" i="20"/>
  <c r="AS39" i="14"/>
  <c r="AS85" s="1"/>
  <c r="V78" i="15" s="1"/>
  <c r="W78" s="1"/>
  <c r="DK80" i="19"/>
  <c r="BC80" i="20"/>
  <c r="P29" i="15"/>
  <c r="P8"/>
  <c r="V66"/>
  <c r="S26" i="22"/>
  <c r="P19" i="15"/>
  <c r="V76"/>
  <c r="CA80" i="24"/>
  <c r="V77" i="15"/>
  <c r="CM185" i="17"/>
  <c r="DK26" i="19"/>
  <c r="DK80" i="23"/>
  <c r="G79" i="18"/>
  <c r="AQ188" i="23"/>
  <c r="V55" i="15"/>
  <c r="W55" s="1"/>
  <c r="S26" i="17"/>
  <c r="DK79"/>
  <c r="BC79" i="21"/>
  <c r="BC92" i="25"/>
  <c r="CA132" i="21"/>
  <c r="CM188" i="20"/>
  <c r="CA134" i="19"/>
  <c r="G80" i="24"/>
  <c r="BC48" i="14"/>
  <c r="BB48" s="1"/>
  <c r="BB94" s="1"/>
  <c r="G80" i="23"/>
  <c r="G79" i="21"/>
  <c r="V88" i="15"/>
  <c r="W88" s="1"/>
  <c r="DK79" i="22"/>
  <c r="BO79" i="21"/>
  <c r="CY79" i="17"/>
  <c r="V68" i="15"/>
  <c r="W68" s="1"/>
  <c r="DK79" i="18"/>
  <c r="CM26" i="19"/>
  <c r="BO80"/>
  <c r="DK79" i="21"/>
  <c r="BO80" i="20"/>
  <c r="S79" i="22"/>
  <c r="CY79" i="21"/>
  <c r="BO26" i="22"/>
  <c r="BC79" i="18"/>
  <c r="BC79" i="17"/>
  <c r="DK80" i="24"/>
  <c r="BO39" i="25"/>
  <c r="P21" i="15"/>
  <c r="BC80" i="24"/>
  <c r="S80" i="19"/>
  <c r="S80" i="20"/>
  <c r="S80" i="23"/>
  <c r="S92" i="25"/>
  <c r="L71" i="15"/>
  <c r="N68"/>
  <c r="CM123" i="21"/>
  <c r="AQ125" i="24"/>
  <c r="AQ125" i="19"/>
  <c r="DK70" i="22"/>
  <c r="BC71" i="24"/>
  <c r="CA70" i="17"/>
  <c r="CM125" i="23"/>
  <c r="CM125" i="19"/>
  <c r="CA70" i="22"/>
  <c r="CM123" i="18"/>
  <c r="N81" i="15"/>
  <c r="O81" s="1"/>
  <c r="CM125" i="20"/>
  <c r="N90" i="15"/>
  <c r="O90" s="1"/>
  <c r="K34"/>
  <c r="CM123" i="17"/>
  <c r="DK71" i="23"/>
  <c r="CM123" i="22"/>
  <c r="CM136" i="25"/>
  <c r="CA123" i="18"/>
  <c r="K30" i="15"/>
  <c r="AM32" i="14"/>
  <c r="AM78" s="1"/>
  <c r="BO17" i="24" s="1"/>
  <c r="K8" i="15"/>
  <c r="CY70" i="18"/>
  <c r="BC39" i="14"/>
  <c r="BB39" s="1"/>
  <c r="BB85" s="1"/>
  <c r="CA195" i="22" s="1"/>
  <c r="BC38" i="14"/>
  <c r="BB38" s="1"/>
  <c r="BB84" s="1"/>
  <c r="CA142" i="18" s="1"/>
  <c r="CA123" i="22"/>
  <c r="N77" i="15"/>
  <c r="BC16" i="14"/>
  <c r="BB16" s="1"/>
  <c r="BB62" s="1"/>
  <c r="S36" i="19" s="1"/>
  <c r="S17" i="18"/>
  <c r="S17" i="22"/>
  <c r="S17" i="21"/>
  <c r="S17" i="20"/>
  <c r="DK70" i="21"/>
  <c r="CM71" i="20"/>
  <c r="BC44" i="14"/>
  <c r="BB44" s="1"/>
  <c r="BB90" s="1"/>
  <c r="CY36" i="24" s="1"/>
  <c r="S70" i="18"/>
  <c r="BC179" i="20"/>
  <c r="BC49" i="14"/>
  <c r="BB49" s="1"/>
  <c r="BB95" s="1"/>
  <c r="DK102" i="25" s="1"/>
  <c r="N56" i="15"/>
  <c r="S17" i="19"/>
  <c r="S17" i="24"/>
  <c r="CA70" i="18"/>
  <c r="G71" i="19"/>
  <c r="K5" i="15"/>
  <c r="AM48" i="14"/>
  <c r="AM94" s="1"/>
  <c r="DK17" i="19" s="1"/>
  <c r="G70" i="17"/>
  <c r="N65" i="15"/>
  <c r="DK179" i="24"/>
  <c r="K41" i="15"/>
  <c r="G83" i="25"/>
  <c r="CM83"/>
  <c r="DK71" i="24"/>
  <c r="G70" i="21"/>
  <c r="G71" i="23"/>
  <c r="CM71"/>
  <c r="BC26" i="14"/>
  <c r="BB26" s="1"/>
  <c r="BB72" s="1"/>
  <c r="AQ144" i="20" s="1"/>
  <c r="BC83" i="25"/>
  <c r="BC71" i="19"/>
  <c r="AQ125" i="20"/>
  <c r="S71"/>
  <c r="CM71" i="19"/>
  <c r="BC70" i="21"/>
  <c r="CM17" i="22"/>
  <c r="CY70"/>
  <c r="CM70" i="18"/>
  <c r="S70" i="21"/>
  <c r="BC176" i="22"/>
  <c r="BC40" i="14"/>
  <c r="BB40" s="1"/>
  <c r="BB86" s="1"/>
  <c r="S70" i="22"/>
  <c r="S83" i="25"/>
  <c r="CY83"/>
  <c r="CY70" i="21"/>
  <c r="CM70" i="17"/>
  <c r="CM70" i="21"/>
  <c r="CM71" i="24"/>
  <c r="S71" i="19"/>
  <c r="BC176" i="21"/>
  <c r="BC179" i="19"/>
  <c r="BC37" i="14"/>
  <c r="BB37" s="1"/>
  <c r="BB83" s="1"/>
  <c r="CA90" i="19" s="1"/>
  <c r="CM190" i="25"/>
  <c r="S70" i="17"/>
  <c r="S71" i="23"/>
  <c r="S17" i="17"/>
  <c r="N55" i="15"/>
  <c r="DK71" i="19"/>
  <c r="AQ17" i="18"/>
  <c r="N84" i="15"/>
  <c r="O84" s="1"/>
  <c r="N80"/>
  <c r="O80" s="1"/>
  <c r="K33"/>
  <c r="CA123" i="21"/>
  <c r="BC70" i="22"/>
  <c r="BC176" i="17"/>
  <c r="CA71" i="19"/>
  <c r="N54" i="15"/>
  <c r="G176" i="21"/>
  <c r="AQ123" i="22"/>
  <c r="AE125" i="20"/>
  <c r="S123" i="18"/>
  <c r="AQ123" i="21"/>
  <c r="K14" i="15"/>
  <c r="AE125" i="23"/>
  <c r="AE123" i="22"/>
  <c r="G176" i="17"/>
  <c r="G190" i="25"/>
  <c r="G70" i="22"/>
  <c r="G70" i="18"/>
  <c r="N52" i="15"/>
  <c r="G71" i="24"/>
  <c r="DL32" i="14"/>
  <c r="DL78" s="1"/>
  <c r="S24" i="15" s="1"/>
  <c r="DL16" i="14"/>
  <c r="DL62" s="1"/>
  <c r="S8" i="15" s="1"/>
  <c r="V56"/>
  <c r="S79" i="21"/>
  <c r="S79" i="17"/>
  <c r="V52" i="15"/>
  <c r="W52" s="1"/>
  <c r="G80" i="20"/>
  <c r="G79" i="17"/>
  <c r="G92" i="25"/>
  <c r="CY79" i="18"/>
  <c r="BO26" i="23"/>
  <c r="DK26"/>
  <c r="P35" i="15"/>
  <c r="S26" i="24"/>
  <c r="P24" i="15"/>
  <c r="AQ188" i="20"/>
  <c r="CM188" i="19"/>
  <c r="S39" i="25"/>
  <c r="AQ188" i="24"/>
  <c r="P5" i="15"/>
  <c r="S26" i="23"/>
  <c r="AQ199" i="25"/>
  <c r="AQ185" i="22"/>
  <c r="DK26"/>
  <c r="DK39" i="25"/>
  <c r="AQ185" i="17"/>
  <c r="CM185" i="21"/>
  <c r="G79" i="22"/>
  <c r="P9" i="15"/>
  <c r="AQ188" i="19"/>
  <c r="AQ185" i="18"/>
  <c r="S26" i="19"/>
  <c r="CM199" i="25"/>
  <c r="S80" i="24"/>
  <c r="DK26" i="17"/>
  <c r="CA134" i="24"/>
  <c r="CA132" i="17"/>
  <c r="CA132" i="22"/>
  <c r="CA134" i="23"/>
  <c r="CA134" i="20"/>
  <c r="X19" i="15"/>
  <c r="AO79" i="21"/>
  <c r="U61" i="15"/>
  <c r="AC79" i="22"/>
  <c r="O12" i="15"/>
  <c r="Q132" i="21"/>
  <c r="Q132" i="18"/>
  <c r="E188" i="23"/>
  <c r="O40" i="15"/>
  <c r="DI26" i="22"/>
  <c r="DI26" i="17"/>
  <c r="DI26" i="19"/>
  <c r="U54" i="15"/>
  <c r="T88"/>
  <c r="AB24" i="14"/>
  <c r="AA24" s="1"/>
  <c r="AA70" s="1"/>
  <c r="L29"/>
  <c r="L75" s="1"/>
  <c r="BA70" i="18" s="1"/>
  <c r="AR89" i="15"/>
  <c r="AR69"/>
  <c r="AR64"/>
  <c r="AC19"/>
  <c r="AR66"/>
  <c r="AC20"/>
  <c r="AC12"/>
  <c r="AR59"/>
  <c r="AR74"/>
  <c r="AC27"/>
  <c r="AC13"/>
  <c r="X17"/>
  <c r="AJ56"/>
  <c r="AJ55"/>
  <c r="X8"/>
  <c r="X4"/>
  <c r="CK137" i="20"/>
  <c r="CK135" i="22"/>
  <c r="CK135" i="18"/>
  <c r="CK137" i="23"/>
  <c r="CK135" i="21"/>
  <c r="CK137" i="19"/>
  <c r="CK148" i="25"/>
  <c r="CK137" i="24"/>
  <c r="CK135" i="17"/>
  <c r="AC81" i="15"/>
  <c r="T34"/>
  <c r="X32"/>
  <c r="AJ79"/>
  <c r="CW188" i="18"/>
  <c r="CW191" i="20"/>
  <c r="CW188" i="21"/>
  <c r="CW188" i="22"/>
  <c r="AC86" i="15"/>
  <c r="CW191" i="23"/>
  <c r="CW191" i="24"/>
  <c r="CW202" i="25"/>
  <c r="T39" i="15"/>
  <c r="CW191" i="19"/>
  <c r="CW188" i="17"/>
  <c r="AJ63" i="15"/>
  <c r="X26"/>
  <c r="AJ73"/>
  <c r="AJ81"/>
  <c r="X34"/>
  <c r="O19"/>
  <c r="AO185" i="22"/>
  <c r="U66" i="15"/>
  <c r="AO188" i="23"/>
  <c r="AO185" i="18"/>
  <c r="AO199" i="25"/>
  <c r="AO134" i="19"/>
  <c r="DL26" i="14"/>
  <c r="DL72" s="1"/>
  <c r="AB65" i="15" s="1"/>
  <c r="AO132" i="21"/>
  <c r="AC26" i="17"/>
  <c r="U88" i="15"/>
  <c r="DI92" i="25"/>
  <c r="CK132" i="17"/>
  <c r="CK132" i="18"/>
  <c r="BM188" i="19"/>
  <c r="BM185" i="17"/>
  <c r="BA80" i="20"/>
  <c r="BA80" i="23"/>
  <c r="BY80" i="24"/>
  <c r="BY79" i="17"/>
  <c r="BY80" i="23"/>
  <c r="BY26" i="24"/>
  <c r="BY26" i="18"/>
  <c r="BY26" i="22"/>
  <c r="CK134" i="19"/>
  <c r="DI199" i="25"/>
  <c r="O34" i="15"/>
  <c r="DL49" i="14"/>
  <c r="DL95" s="1"/>
  <c r="AB88" i="15" s="1"/>
  <c r="AC79" i="17"/>
  <c r="AC79" i="21"/>
  <c r="Q80" i="20"/>
  <c r="CK132" i="21"/>
  <c r="BM188" i="24"/>
  <c r="DI79" i="18"/>
  <c r="DI185" i="17"/>
  <c r="DI80" i="23"/>
  <c r="DL51" i="14"/>
  <c r="DL97" s="1"/>
  <c r="AC134" i="23"/>
  <c r="CK134" i="20"/>
  <c r="O14" i="15"/>
  <c r="AC132" i="22"/>
  <c r="CK185" i="17"/>
  <c r="U82" i="15"/>
  <c r="CK188" i="24"/>
  <c r="AO188" i="20"/>
  <c r="AO188" i="24"/>
  <c r="Q79" i="17"/>
  <c r="U81" i="15"/>
  <c r="DI80" i="19"/>
  <c r="O41" i="15"/>
  <c r="DI80" i="24"/>
  <c r="DL42" i="14"/>
  <c r="DL88" s="1"/>
  <c r="AB81" i="15" s="1"/>
  <c r="O13"/>
  <c r="Q79" i="22"/>
  <c r="CK145" i="25"/>
  <c r="BM188" i="20"/>
  <c r="U90" i="15"/>
  <c r="DI79" i="21"/>
  <c r="DI80" i="20"/>
  <c r="AC134" i="19"/>
  <c r="BM185" i="22"/>
  <c r="BM185" i="21"/>
  <c r="CK132" i="22"/>
  <c r="AC132" i="17"/>
  <c r="AC134" i="20"/>
  <c r="AC26" i="23"/>
  <c r="AC26" i="21"/>
  <c r="Q199" i="25"/>
  <c r="Q185" i="22"/>
  <c r="Q188" i="23"/>
  <c r="Q185" i="21"/>
  <c r="Q188" i="19"/>
  <c r="Q188" i="20"/>
  <c r="Q188" i="24"/>
  <c r="O11" i="15"/>
  <c r="CW132" i="22"/>
  <c r="CW132" i="21"/>
  <c r="CW134" i="20"/>
  <c r="U85" i="15"/>
  <c r="CW134" i="23"/>
  <c r="CW132" i="18"/>
  <c r="AO26"/>
  <c r="AO26" i="21"/>
  <c r="AO26" i="23"/>
  <c r="AO26" i="22"/>
  <c r="O16" i="15"/>
  <c r="AO26" i="17"/>
  <c r="AO39" i="25"/>
  <c r="AO80" i="23"/>
  <c r="AO79" i="22"/>
  <c r="AO80" i="20"/>
  <c r="O17" i="15"/>
  <c r="CK79" i="21"/>
  <c r="U80" i="15"/>
  <c r="O20"/>
  <c r="BA26" i="23"/>
  <c r="BA26" i="17"/>
  <c r="BA26" i="19"/>
  <c r="BA26" i="21"/>
  <c r="BA26" i="18"/>
  <c r="BA26" i="20"/>
  <c r="U67" i="15"/>
  <c r="E188" i="19"/>
  <c r="E199" i="25"/>
  <c r="O7" i="15"/>
  <c r="E188" i="20"/>
  <c r="E185" i="18"/>
  <c r="AO134" i="20"/>
  <c r="O18" i="15"/>
  <c r="AO132" i="18"/>
  <c r="AO132" i="17"/>
  <c r="AO132" i="22"/>
  <c r="BA199" i="25"/>
  <c r="O32" i="15"/>
  <c r="CK26" i="18"/>
  <c r="CK39" i="25"/>
  <c r="CK26" i="17"/>
  <c r="CK26" i="21"/>
  <c r="CK26" i="20"/>
  <c r="U79" i="15"/>
  <c r="CK26" i="19"/>
  <c r="CK26" i="23"/>
  <c r="CK26" i="24"/>
  <c r="CK26" i="22"/>
  <c r="DI188" i="20"/>
  <c r="O43" i="15"/>
  <c r="DI188" i="24"/>
  <c r="DI188" i="23"/>
  <c r="DI185" i="21"/>
  <c r="DI188" i="19"/>
  <c r="Q80" i="24"/>
  <c r="Q92" i="25"/>
  <c r="Q79" i="18"/>
  <c r="U56" i="15"/>
  <c r="Q80" i="19"/>
  <c r="U64" i="15"/>
  <c r="CW134" i="24"/>
  <c r="Q185" i="17"/>
  <c r="AB20" i="14"/>
  <c r="AA20" s="1"/>
  <c r="AA66" s="1"/>
  <c r="AO79" i="18"/>
  <c r="BA26" i="22"/>
  <c r="CW134" i="19"/>
  <c r="CW145" i="25"/>
  <c r="CK79" i="17"/>
  <c r="AO26" i="19"/>
  <c r="Q185" i="18"/>
  <c r="R33" i="14"/>
  <c r="R79" s="1"/>
  <c r="BM80" i="24" s="1"/>
  <c r="DL41" i="14"/>
  <c r="DL87" s="1"/>
  <c r="AB80" i="15" s="1"/>
  <c r="CK92" i="25"/>
  <c r="AC26" i="19"/>
  <c r="U59" i="15"/>
  <c r="W59" s="1"/>
  <c r="DL48" i="14"/>
  <c r="DL94" s="1"/>
  <c r="AB87" i="15" s="1"/>
  <c r="AO80" i="19"/>
  <c r="AO92" i="25"/>
  <c r="O33" i="15"/>
  <c r="CK80" i="19"/>
  <c r="AO134" i="24"/>
  <c r="AO134" i="23"/>
  <c r="CW132" i="17"/>
  <c r="BA185" i="21"/>
  <c r="U63" i="15"/>
  <c r="AO26" i="24"/>
  <c r="AO79" i="17"/>
  <c r="DI26" i="20"/>
  <c r="U87" i="15"/>
  <c r="AC39" i="25"/>
  <c r="AC26" i="24"/>
  <c r="E185" i="22"/>
  <c r="AJ60" i="15"/>
  <c r="X40"/>
  <c r="AB21" i="14"/>
  <c r="AA21" s="1"/>
  <c r="AA67" s="1"/>
  <c r="L49"/>
  <c r="L95" s="1"/>
  <c r="DI71" i="24" s="1"/>
  <c r="AB28" i="14"/>
  <c r="AA28" s="1"/>
  <c r="AA74" s="1"/>
  <c r="L37"/>
  <c r="L83" s="1"/>
  <c r="BY71" i="19" s="1"/>
  <c r="AB49" i="14"/>
  <c r="AA49" s="1"/>
  <c r="AA95" s="1"/>
  <c r="AB37"/>
  <c r="AB48"/>
  <c r="AA48" s="1"/>
  <c r="AA94" s="1"/>
  <c r="DI36" i="17" s="1"/>
  <c r="AB13" i="14"/>
  <c r="AA13" s="1"/>
  <c r="AA59" s="1"/>
  <c r="DT13" s="1"/>
  <c r="AO17" i="18"/>
  <c r="AB15" i="14"/>
  <c r="AA15" s="1"/>
  <c r="AB44"/>
  <c r="AA44" s="1"/>
  <c r="AA90" s="1"/>
  <c r="I25" i="15"/>
  <c r="I40"/>
  <c r="AC37"/>
  <c r="E71" i="20"/>
  <c r="CY176" i="18"/>
  <c r="U72" i="15"/>
  <c r="I13"/>
  <c r="AB16" i="14"/>
  <c r="AA16" s="1"/>
  <c r="AA62" s="1"/>
  <c r="BM79" i="18"/>
  <c r="BC17" i="14"/>
  <c r="BB17" s="1"/>
  <c r="BB63" s="1"/>
  <c r="S90" i="23" s="1"/>
  <c r="DK26" i="21"/>
  <c r="CA123" i="17"/>
  <c r="CA125" i="24"/>
  <c r="S71"/>
  <c r="K23" i="15"/>
  <c r="BC179" i="23"/>
  <c r="BC179" i="24"/>
  <c r="N70" i="15"/>
  <c r="BC176" i="18"/>
  <c r="CA125" i="20"/>
  <c r="G68" i="15"/>
  <c r="CM185" i="22"/>
  <c r="BO26" i="24"/>
  <c r="DK26"/>
  <c r="BC43" i="14"/>
  <c r="BB43" s="1"/>
  <c r="BB89" s="1"/>
  <c r="CM195" i="21" s="1"/>
  <c r="CM185" i="18"/>
  <c r="V71" i="15"/>
  <c r="V87"/>
  <c r="W87" s="1"/>
  <c r="BO26" i="18"/>
  <c r="CM26" i="21"/>
  <c r="BO26" i="20"/>
  <c r="V82" i="15"/>
  <c r="W82" s="1"/>
  <c r="CY180" i="25"/>
  <c r="CY169" i="24"/>
  <c r="F39" i="15"/>
  <c r="BO26" i="19"/>
  <c r="CM188" i="23"/>
  <c r="DK26" i="18"/>
  <c r="N61" i="15"/>
  <c r="CA136" i="25"/>
  <c r="DK176" i="21"/>
  <c r="CM17"/>
  <c r="AE136" i="25"/>
  <c r="CM17" i="24"/>
  <c r="S30" i="25"/>
  <c r="G125" i="24"/>
  <c r="CA176" i="17"/>
  <c r="CC205" i="25"/>
  <c r="AG74" i="15"/>
  <c r="AI74"/>
  <c r="AI55"/>
  <c r="AG64"/>
  <c r="AI64"/>
  <c r="AI75"/>
  <c r="AQ60"/>
  <c r="K60"/>
  <c r="K52"/>
  <c r="K67"/>
  <c r="CM26" i="18"/>
  <c r="CM26" i="23"/>
  <c r="CM39" i="25"/>
  <c r="V79" i="15"/>
  <c r="W79" s="1"/>
  <c r="CM26" i="17"/>
  <c r="CM26" i="22"/>
  <c r="CM26" i="24"/>
  <c r="P32" i="15"/>
  <c r="AR78"/>
  <c r="AC31"/>
  <c r="AO69"/>
  <c r="AQ69"/>
  <c r="AO74"/>
  <c r="AQ74"/>
  <c r="K68"/>
  <c r="CC194" i="19"/>
  <c r="CC194" i="24"/>
  <c r="AO77" i="15"/>
  <c r="AQ77"/>
  <c r="AQ68"/>
  <c r="W45"/>
  <c r="AO72"/>
  <c r="AO62"/>
  <c r="I64"/>
  <c r="AO61"/>
  <c r="AO67"/>
  <c r="AO68"/>
  <c r="G56"/>
  <c r="I56"/>
  <c r="I60"/>
  <c r="AO70"/>
  <c r="I57"/>
  <c r="I76"/>
  <c r="CD23" i="14"/>
  <c r="CC23" s="1"/>
  <c r="CC69" s="1"/>
  <c r="Y76" i="15"/>
  <c r="AG86" i="23"/>
  <c r="AG98" i="25"/>
  <c r="AG86" i="19"/>
  <c r="AG86" i="20"/>
  <c r="AA13" i="15"/>
  <c r="AC6"/>
  <c r="AC29"/>
  <c r="AR73"/>
  <c r="AC39"/>
  <c r="AR86"/>
  <c r="AC25"/>
  <c r="AR52"/>
  <c r="CD15" i="14"/>
  <c r="CC15" s="1"/>
  <c r="CC61" s="1"/>
  <c r="W72" i="15"/>
  <c r="AE77"/>
  <c r="AG77"/>
  <c r="AE69"/>
  <c r="AG69"/>
  <c r="DK123" i="21"/>
  <c r="CA79"/>
  <c r="CA79" i="17"/>
  <c r="BC29" i="14"/>
  <c r="BB29" s="1"/>
  <c r="BB75" s="1"/>
  <c r="BC90" i="23" s="1"/>
  <c r="BC13" i="14"/>
  <c r="BB13" s="1"/>
  <c r="BB59" s="1"/>
  <c r="G90" i="23" s="1"/>
  <c r="BC70" i="17"/>
  <c r="BC70" i="18"/>
  <c r="K21" i="15"/>
  <c r="AQ123" i="17"/>
  <c r="AQ136" i="25"/>
  <c r="CA70" i="21"/>
  <c r="K29" i="15"/>
  <c r="CA71" i="24"/>
  <c r="CA83" i="25"/>
  <c r="G74" i="15"/>
  <c r="I74"/>
  <c r="G69"/>
  <c r="I69"/>
  <c r="CA80" i="19"/>
  <c r="CA79" i="18"/>
  <c r="N76" i="15"/>
  <c r="AQ125" i="23"/>
  <c r="AQ123" i="18"/>
  <c r="BC71" i="20"/>
  <c r="G176" i="18"/>
  <c r="K7" i="15"/>
  <c r="Y77"/>
  <c r="I52"/>
  <c r="I51"/>
  <c r="Y72"/>
  <c r="Y66"/>
  <c r="AE66"/>
  <c r="AG66"/>
  <c r="G53"/>
  <c r="I53"/>
  <c r="Y53"/>
  <c r="CD16" i="14"/>
  <c r="CC16" s="1"/>
  <c r="CC62" s="1"/>
  <c r="U49" i="25" s="1"/>
  <c r="AM68" i="15"/>
  <c r="G51"/>
  <c r="W77"/>
  <c r="W76"/>
  <c r="CA125" i="19"/>
  <c r="CA71" i="20"/>
  <c r="G179" i="19"/>
  <c r="G179" i="23"/>
  <c r="G179" i="24"/>
  <c r="G179" i="20"/>
  <c r="K25" i="15"/>
  <c r="BC14" i="14"/>
  <c r="BB14" s="1"/>
  <c r="BB60" s="1"/>
  <c r="AT53" i="15" s="1"/>
  <c r="N53"/>
  <c r="AQ17" i="19"/>
  <c r="AQ17" i="20"/>
  <c r="DK190" i="25"/>
  <c r="AQ17" i="23"/>
  <c r="DK125"/>
  <c r="DK176" i="17"/>
  <c r="DK176" i="22"/>
  <c r="CA179" i="23"/>
  <c r="BO70" i="18"/>
  <c r="BC125" i="20"/>
  <c r="K22" i="15"/>
  <c r="BC123" i="22"/>
  <c r="AM25" i="14"/>
  <c r="AM71" s="1"/>
  <c r="AE176" i="22"/>
  <c r="BC23" i="14"/>
  <c r="BB23" s="1"/>
  <c r="BB69" s="1"/>
  <c r="AE209" i="25" s="1"/>
  <c r="AE176" i="21"/>
  <c r="N58" i="15"/>
  <c r="G123" i="17"/>
  <c r="K6" i="15"/>
  <c r="CA179" i="20"/>
  <c r="CA176" i="21"/>
  <c r="CA179" i="24"/>
  <c r="CM179"/>
  <c r="N82" i="15"/>
  <c r="O82" s="1"/>
  <c r="AQ30" i="25"/>
  <c r="DK123" i="17"/>
  <c r="N60" i="15"/>
  <c r="K15"/>
  <c r="CM176" i="22"/>
  <c r="CM176" i="21"/>
  <c r="CA179" i="19"/>
  <c r="N69" i="15"/>
  <c r="AE179" i="23"/>
  <c r="N78" i="15"/>
  <c r="O78" s="1"/>
  <c r="CA190" i="25"/>
  <c r="K16" i="15"/>
  <c r="AQ17" i="24"/>
  <c r="AQ17" i="22"/>
  <c r="CA176" i="18"/>
  <c r="K35" i="15"/>
  <c r="CM176" i="18"/>
  <c r="N62" i="15"/>
  <c r="CA176" i="22"/>
  <c r="CM179" i="19"/>
  <c r="CM176" i="17"/>
  <c r="CY176" i="22"/>
  <c r="CM179" i="20"/>
  <c r="CA17" i="21"/>
  <c r="BO83" i="25"/>
  <c r="BO70" i="22"/>
  <c r="BO71" i="23"/>
  <c r="BC33" i="14"/>
  <c r="BB33" s="1"/>
  <c r="BB79" s="1"/>
  <c r="BO102" i="25" s="1"/>
  <c r="BO71" i="19"/>
  <c r="BO70" i="17"/>
  <c r="BO71" i="20"/>
  <c r="N72" i="15"/>
  <c r="BO70" i="21"/>
  <c r="N19" i="15"/>
  <c r="AE190" i="25"/>
  <c r="AE179" i="20"/>
  <c r="AE70" i="21"/>
  <c r="AE17"/>
  <c r="AE17" i="24"/>
  <c r="S179" i="23"/>
  <c r="S176" i="17"/>
  <c r="S179" i="20"/>
  <c r="S179" i="24"/>
  <c r="K10" i="15"/>
  <c r="S125" i="20"/>
  <c r="N57" i="15"/>
  <c r="S136" i="25"/>
  <c r="G125" i="23"/>
  <c r="G123" i="18"/>
  <c r="G123" i="22"/>
  <c r="G123" i="21"/>
  <c r="K19" i="15"/>
  <c r="AQ176" i="18"/>
  <c r="AE27" i="25"/>
  <c r="AE14" i="22"/>
  <c r="AE14" i="21"/>
  <c r="AE14" i="20"/>
  <c r="AE14" i="23"/>
  <c r="AE14" i="18"/>
  <c r="AE14" i="17"/>
  <c r="AE14" i="19"/>
  <c r="AE14" i="24"/>
  <c r="AE179" i="19"/>
  <c r="AE176" i="18"/>
  <c r="BC125" i="19"/>
  <c r="BC123" i="17"/>
  <c r="BC125" i="24"/>
  <c r="BC125" i="23"/>
  <c r="BC123" i="21"/>
  <c r="BC123" i="18"/>
  <c r="N63" i="15"/>
  <c r="AQ17" i="17"/>
  <c r="AE17"/>
  <c r="AE70"/>
  <c r="AQ190" i="25"/>
  <c r="AE83"/>
  <c r="CY176" i="21"/>
  <c r="CY71" i="19"/>
  <c r="CY71" i="23"/>
  <c r="CY71" i="20"/>
  <c r="S190" i="25"/>
  <c r="AE17" i="19"/>
  <c r="S176" i="22"/>
  <c r="AE17"/>
  <c r="S176" i="21"/>
  <c r="AE71" i="23"/>
  <c r="AE70" i="18"/>
  <c r="AQ179" i="23"/>
  <c r="BC27" i="14"/>
  <c r="BB27" s="1"/>
  <c r="BB73" s="1"/>
  <c r="AQ198" i="20" s="1"/>
  <c r="AQ176" i="22"/>
  <c r="K43" i="15"/>
  <c r="DK176" i="18"/>
  <c r="AQ179" i="20"/>
  <c r="K13" i="15"/>
  <c r="CA17" i="18"/>
  <c r="CY176" i="17"/>
  <c r="S123"/>
  <c r="CY179" i="19"/>
  <c r="CY190" i="25"/>
  <c r="CA17" i="24"/>
  <c r="CA17" i="19"/>
  <c r="CA17" i="20"/>
  <c r="CA30" i="25"/>
  <c r="CA17" i="23"/>
  <c r="CA17" i="17"/>
  <c r="K28" i="15"/>
  <c r="S123" i="22"/>
  <c r="S123" i="21"/>
  <c r="CM30" i="25"/>
  <c r="CM17" i="20"/>
  <c r="CM17" i="19"/>
  <c r="CM17" i="17"/>
  <c r="K32" i="15"/>
  <c r="CM17" i="23"/>
  <c r="G125" i="20"/>
  <c r="G136" i="25"/>
  <c r="AE123" i="21"/>
  <c r="AE123" i="18"/>
  <c r="AE123" i="17"/>
  <c r="AE125" i="19"/>
  <c r="DK70" i="18"/>
  <c r="DK70" i="17"/>
  <c r="N88" i="15"/>
  <c r="O88" s="1"/>
  <c r="DK71" i="20"/>
  <c r="AE17" i="23"/>
  <c r="N59" i="15"/>
  <c r="AQ176" i="21"/>
  <c r="AE71" i="19"/>
  <c r="N86" i="15"/>
  <c r="O86" s="1"/>
  <c r="CA17" i="22"/>
  <c r="AE17" i="20"/>
  <c r="BC20" i="14"/>
  <c r="BB20" s="1"/>
  <c r="BB66" s="1"/>
  <c r="AE49" i="25" s="1"/>
  <c r="N28" i="15"/>
  <c r="K37"/>
  <c r="CY71" i="24"/>
  <c r="K11" i="15"/>
  <c r="K12"/>
  <c r="S179" i="19"/>
  <c r="BC47" i="14"/>
  <c r="BB47" s="1"/>
  <c r="BB93" s="1"/>
  <c r="CY195" i="21" s="1"/>
  <c r="AE17" i="18"/>
  <c r="AE70" i="22"/>
  <c r="AE71" i="24"/>
  <c r="AQ179"/>
  <c r="BC51" i="14"/>
  <c r="BB51" s="1"/>
  <c r="BB97" s="1"/>
  <c r="DK195" i="21" s="1"/>
  <c r="CM17" i="18"/>
  <c r="DK179" i="23"/>
  <c r="DK179" i="19"/>
  <c r="AQ179"/>
  <c r="N66" i="15"/>
  <c r="CY179" i="23"/>
  <c r="S125"/>
  <c r="S125" i="19"/>
  <c r="K39" i="15"/>
  <c r="CY179" i="20"/>
  <c r="AE179" i="24"/>
  <c r="BO179" i="19"/>
  <c r="BO176" i="17"/>
  <c r="BO176" i="18"/>
  <c r="N74" i="15"/>
  <c r="BO190" i="25"/>
  <c r="BO179" i="23"/>
  <c r="BO176" i="22"/>
  <c r="BO179" i="20"/>
  <c r="G30" i="25"/>
  <c r="G17" i="18"/>
  <c r="G17" i="19"/>
  <c r="K4" i="15"/>
  <c r="G17" i="23"/>
  <c r="G17" i="21"/>
  <c r="G17" i="20"/>
  <c r="BC17" i="24"/>
  <c r="BC17" i="23"/>
  <c r="BC17" i="21"/>
  <c r="BC17" i="19"/>
  <c r="BC17" i="17"/>
  <c r="N67" i="15"/>
  <c r="BC30" i="25"/>
  <c r="K20" i="15"/>
  <c r="BC17" i="18"/>
  <c r="BC17" i="22"/>
  <c r="BC17" i="20"/>
  <c r="K42" i="15"/>
  <c r="DK136" i="25"/>
  <c r="DK123" i="18"/>
  <c r="G17" i="24"/>
  <c r="CY123" i="21"/>
  <c r="CY125" i="20"/>
  <c r="N85" i="15"/>
  <c r="O85" s="1"/>
  <c r="CY123" i="18"/>
  <c r="CY125" i="23"/>
  <c r="CY123" i="17"/>
  <c r="CY136" i="25"/>
  <c r="K38" i="15"/>
  <c r="CY125" i="24"/>
  <c r="CY123" i="22"/>
  <c r="CY125" i="19"/>
  <c r="CY17" i="24"/>
  <c r="CY17" i="23"/>
  <c r="CY17" i="21"/>
  <c r="N83" i="15"/>
  <c r="O83" s="1"/>
  <c r="CY17" i="18"/>
  <c r="CY17" i="17"/>
  <c r="CY17" i="20"/>
  <c r="CY30" i="25"/>
  <c r="CY17" i="22"/>
  <c r="K36" i="15"/>
  <c r="CY17" i="19"/>
  <c r="BO125" i="23"/>
  <c r="BO123" i="21"/>
  <c r="BO123" i="22"/>
  <c r="N73" i="15"/>
  <c r="K26"/>
  <c r="BO125" i="19"/>
  <c r="BO125" i="24"/>
  <c r="BO123" i="18"/>
  <c r="BO136" i="25"/>
  <c r="BO123" i="17"/>
  <c r="BO125" i="20"/>
  <c r="BO176" i="21"/>
  <c r="K27" i="15"/>
  <c r="DK125" i="19"/>
  <c r="N89" i="15"/>
  <c r="O89" s="1"/>
  <c r="DK125" i="20"/>
  <c r="BC50" i="14"/>
  <c r="BB50" s="1"/>
  <c r="BB96" s="1"/>
  <c r="DU50" s="1"/>
  <c r="G17" i="22"/>
  <c r="DK125" i="24"/>
  <c r="BC46" i="14"/>
  <c r="BB46" s="1"/>
  <c r="BB92" s="1"/>
  <c r="DU46" s="1"/>
  <c r="N51" i="15"/>
  <c r="AE79" i="18"/>
  <c r="DL28" i="14"/>
  <c r="DL74" s="1"/>
  <c r="AB67" i="15" s="1"/>
  <c r="L69"/>
  <c r="CM180" i="25"/>
  <c r="BO115" i="20"/>
  <c r="AE115" i="23"/>
  <c r="F73" i="15"/>
  <c r="CM169" i="24"/>
  <c r="BO60" i="18"/>
  <c r="BO61" i="24"/>
  <c r="BO73" i="25"/>
  <c r="F82" i="15"/>
  <c r="G82" s="1"/>
  <c r="L56"/>
  <c r="L53"/>
  <c r="I32"/>
  <c r="F28"/>
  <c r="BC169" i="19"/>
  <c r="AC43" i="15"/>
  <c r="AR90"/>
  <c r="AC14"/>
  <c r="AR61"/>
  <c r="AR68"/>
  <c r="AC21"/>
  <c r="DL34" i="14"/>
  <c r="DL80" s="1"/>
  <c r="AB73" i="15" s="1"/>
  <c r="BC198" i="20"/>
  <c r="BC185" i="17"/>
  <c r="AE188" i="23"/>
  <c r="BC12" i="14"/>
  <c r="BB12" s="1"/>
  <c r="BC199" i="25"/>
  <c r="BC188" i="24"/>
  <c r="G26"/>
  <c r="BC45" i="14"/>
  <c r="BB45" s="1"/>
  <c r="BB91" s="1"/>
  <c r="CY90" i="20" s="1"/>
  <c r="BC34" i="14"/>
  <c r="BB34" s="1"/>
  <c r="BB80" s="1"/>
  <c r="BO144" i="23" s="1"/>
  <c r="BC188"/>
  <c r="AE188" i="20"/>
  <c r="CA26" i="23"/>
  <c r="V70" i="15"/>
  <c r="W70" s="1"/>
  <c r="BC188" i="19"/>
  <c r="AQ80" i="20"/>
  <c r="V62" i="15"/>
  <c r="AE185" i="17"/>
  <c r="AE188" i="24"/>
  <c r="DL21" i="14"/>
  <c r="DL67" s="1"/>
  <c r="S13" i="15" s="1"/>
  <c r="BC42" i="14"/>
  <c r="BB42" s="1"/>
  <c r="BB88" s="1"/>
  <c r="DU42" s="1"/>
  <c r="AQ26" i="17"/>
  <c r="BC21" i="14"/>
  <c r="BB21" s="1"/>
  <c r="BB67" s="1"/>
  <c r="AE89" i="17" s="1"/>
  <c r="BC41" i="14"/>
  <c r="BB41" s="1"/>
  <c r="BB87" s="1"/>
  <c r="CM102" i="25" s="1"/>
  <c r="S185" i="18"/>
  <c r="DL24" i="14"/>
  <c r="DL70" s="1"/>
  <c r="AB63" i="15" s="1"/>
  <c r="BC24" i="14"/>
  <c r="BB24" s="1"/>
  <c r="BB70" s="1"/>
  <c r="AQ36" i="20" s="1"/>
  <c r="AE80" i="23"/>
  <c r="AQ26" i="20"/>
  <c r="BC166" i="22"/>
  <c r="BC166" i="21"/>
  <c r="BC166" i="17"/>
  <c r="BC166" i="18"/>
  <c r="BC180" i="25"/>
  <c r="F70" i="15"/>
  <c r="F23"/>
  <c r="F61"/>
  <c r="L77"/>
  <c r="BO7" i="20"/>
  <c r="CY126" i="25"/>
  <c r="I20" i="15"/>
  <c r="L74"/>
  <c r="AE115" i="20"/>
  <c r="BO7" i="23"/>
  <c r="BO7" i="24"/>
  <c r="BO7" i="18"/>
  <c r="F71" i="15"/>
  <c r="F24"/>
  <c r="BO7" i="17"/>
  <c r="BO7" i="19"/>
  <c r="BO7" i="21"/>
  <c r="I37" i="15"/>
  <c r="CM166" i="17"/>
  <c r="CM169" i="20"/>
  <c r="BO115" i="19"/>
  <c r="BO61" i="20"/>
  <c r="BO61" i="23"/>
  <c r="F35" i="15"/>
  <c r="CM166" i="18"/>
  <c r="CM169" i="19"/>
  <c r="BO115" i="24"/>
  <c r="CM166" i="21"/>
  <c r="CM166" i="22"/>
  <c r="F26" i="15"/>
  <c r="G169" i="20"/>
  <c r="BO61" i="19"/>
  <c r="BO60" i="17"/>
  <c r="BO60" i="22"/>
  <c r="F72" i="15"/>
  <c r="F25"/>
  <c r="AE115" i="19"/>
  <c r="AE115" i="24"/>
  <c r="AE113" i="17"/>
  <c r="AE113" i="22"/>
  <c r="AE126" i="25"/>
  <c r="AE113" i="18"/>
  <c r="AE113" i="21"/>
  <c r="I5" i="15"/>
  <c r="I41"/>
  <c r="F38"/>
  <c r="CY113" i="17"/>
  <c r="I34" i="15"/>
  <c r="I29"/>
  <c r="CA7" i="23"/>
  <c r="CA7" i="24"/>
  <c r="CA7" i="18"/>
  <c r="CA7" i="22"/>
  <c r="CA20" i="25"/>
  <c r="F75" i="15"/>
  <c r="CA7" i="19"/>
  <c r="CA7" i="17"/>
  <c r="CA7" i="21"/>
  <c r="G169" i="19"/>
  <c r="G166" i="21"/>
  <c r="L80" i="15"/>
  <c r="I33"/>
  <c r="G169" i="23"/>
  <c r="BO113" i="17"/>
  <c r="BO113" i="21"/>
  <c r="BO115" i="23"/>
  <c r="F54" i="15"/>
  <c r="G166" i="22"/>
  <c r="G169" i="24"/>
  <c r="L64" i="15"/>
  <c r="F7"/>
  <c r="BO113" i="18"/>
  <c r="BO126" i="25"/>
  <c r="G166" i="17"/>
  <c r="G166" i="18"/>
  <c r="I10" i="15"/>
  <c r="L68"/>
  <c r="CY113" i="21"/>
  <c r="CY115" i="23"/>
  <c r="F85" i="15"/>
  <c r="G85" s="1"/>
  <c r="CY113" i="18"/>
  <c r="CY115" i="20"/>
  <c r="CY115" i="19"/>
  <c r="CY113" i="22"/>
  <c r="CA26"/>
  <c r="BC36" i="14"/>
  <c r="CA26" i="21"/>
  <c r="CA26" i="20"/>
  <c r="AQ79" i="17"/>
  <c r="AQ80" i="23"/>
  <c r="BC25" i="14"/>
  <c r="BB25" s="1"/>
  <c r="BB71" s="1"/>
  <c r="DL25"/>
  <c r="DL71" s="1"/>
  <c r="S17" i="15" s="1"/>
  <c r="V64"/>
  <c r="W64" s="1"/>
  <c r="AQ79" i="22"/>
  <c r="AS15" i="14"/>
  <c r="AS61" s="1"/>
  <c r="AS22"/>
  <c r="AS68" s="1"/>
  <c r="BC22"/>
  <c r="BB22" s="1"/>
  <c r="BB68" s="1"/>
  <c r="AE142" i="21" s="1"/>
  <c r="S134" i="19"/>
  <c r="S132" i="18"/>
  <c r="S134" i="20"/>
  <c r="P10" i="15"/>
  <c r="S134" i="24"/>
  <c r="S134" i="23"/>
  <c r="S132" i="17"/>
  <c r="V57" i="15"/>
  <c r="S132" i="21"/>
  <c r="S145" i="25"/>
  <c r="S132" i="22"/>
  <c r="AS35" i="14"/>
  <c r="AS81" s="1"/>
  <c r="BC35"/>
  <c r="BB35" s="1"/>
  <c r="BB81" s="1"/>
  <c r="BO195" i="21" s="1"/>
  <c r="AQ26" i="23"/>
  <c r="AQ26" i="22"/>
  <c r="AQ26" i="18"/>
  <c r="AQ26" i="19"/>
  <c r="P16" i="15"/>
  <c r="AQ39" i="25"/>
  <c r="AQ26" i="24"/>
  <c r="V63" i="15"/>
  <c r="W63" s="1"/>
  <c r="AQ80" i="19"/>
  <c r="AQ92" i="25"/>
  <c r="P17" i="15"/>
  <c r="AQ80" i="24"/>
  <c r="AQ79" i="18"/>
  <c r="G26" i="17"/>
  <c r="V51" i="15"/>
  <c r="W51" s="1"/>
  <c r="G26" i="18"/>
  <c r="G26" i="22"/>
  <c r="G26" i="20"/>
  <c r="P4" i="15"/>
  <c r="G26" i="21"/>
  <c r="G39" i="25"/>
  <c r="G26" i="23"/>
  <c r="CA26" i="17"/>
  <c r="CA26" i="24"/>
  <c r="P28" i="15"/>
  <c r="CA39" i="25"/>
  <c r="CA26" i="19"/>
  <c r="V75" i="15"/>
  <c r="AS30" i="14"/>
  <c r="AS76" s="1"/>
  <c r="BC30"/>
  <c r="BB30" s="1"/>
  <c r="BB76" s="1"/>
  <c r="AE185" i="22"/>
  <c r="AE185" i="21"/>
  <c r="AE185" i="18"/>
  <c r="P15" i="15"/>
  <c r="AE199" i="25"/>
  <c r="S188" i="23"/>
  <c r="S188" i="20"/>
  <c r="AE79" i="21"/>
  <c r="S185" i="17"/>
  <c r="S199" i="25"/>
  <c r="P11" i="15"/>
  <c r="S188" i="19"/>
  <c r="S185" i="21"/>
  <c r="S188" i="24"/>
  <c r="AE79" i="22"/>
  <c r="P13" i="15"/>
  <c r="AE80" i="24"/>
  <c r="AE92" i="25"/>
  <c r="BC26" i="18"/>
  <c r="BC26" i="23"/>
  <c r="BC39" i="25"/>
  <c r="V67" i="15"/>
  <c r="BC26" i="19"/>
  <c r="BC26" i="21"/>
  <c r="P20" i="15"/>
  <c r="BC26" i="20"/>
  <c r="BC26" i="17"/>
  <c r="BC26" i="24"/>
  <c r="BC185" i="22"/>
  <c r="P23" i="15"/>
  <c r="BC185" i="18"/>
  <c r="BC185" i="21"/>
  <c r="CY80" i="23"/>
  <c r="CY80" i="19"/>
  <c r="P37" i="15"/>
  <c r="CY79" i="22"/>
  <c r="CY80" i="20"/>
  <c r="CY92" i="25"/>
  <c r="CY80" i="24"/>
  <c r="BC19" i="14"/>
  <c r="V60" i="15"/>
  <c r="AE79" i="17"/>
  <c r="BC15" i="14"/>
  <c r="BB15" s="1"/>
  <c r="BB61" s="1"/>
  <c r="G198" i="20" s="1"/>
  <c r="BC28" i="14"/>
  <c r="BB28" s="1"/>
  <c r="BB74" s="1"/>
  <c r="BC36" i="19" s="1"/>
  <c r="DL35" i="14"/>
  <c r="DL81" s="1"/>
  <c r="S27" i="15" s="1"/>
  <c r="AE80" i="20"/>
  <c r="V58" i="15"/>
  <c r="W58" s="1"/>
  <c r="BC18" i="14"/>
  <c r="BB18" s="1"/>
  <c r="BB64" s="1"/>
  <c r="S144" i="24" s="1"/>
  <c r="F45" i="15"/>
  <c r="I19"/>
  <c r="L66"/>
  <c r="CY7" i="23"/>
  <c r="CY7" i="24"/>
  <c r="CY7" i="19"/>
  <c r="CY7" i="18"/>
  <c r="F83" i="15"/>
  <c r="G83" s="1"/>
  <c r="CY7" i="22"/>
  <c r="CY7" i="21"/>
  <c r="CY7" i="20"/>
  <c r="CY20" i="25"/>
  <c r="CY7" i="17"/>
  <c r="F36" i="15"/>
  <c r="S169" i="23"/>
  <c r="S169" i="24"/>
  <c r="S169" i="19"/>
  <c r="S169" i="20"/>
  <c r="F58" i="15"/>
  <c r="S166" i="18"/>
  <c r="S166" i="17"/>
  <c r="S166" i="22"/>
  <c r="S180" i="25"/>
  <c r="S166" i="21"/>
  <c r="F11" i="15"/>
  <c r="AE169" i="23"/>
  <c r="AE166" i="18"/>
  <c r="AE166" i="22"/>
  <c r="AE169" i="24"/>
  <c r="F62" i="15"/>
  <c r="AE169" i="19"/>
  <c r="AE166" i="17"/>
  <c r="AE169" i="20"/>
  <c r="AE180" i="25"/>
  <c r="AE166" i="21"/>
  <c r="F15" i="15"/>
  <c r="AQ180" i="25"/>
  <c r="AQ166" i="21"/>
  <c r="F19" i="15"/>
  <c r="F66"/>
  <c r="AQ169" i="20"/>
  <c r="AQ166" i="22"/>
  <c r="AQ166" i="18"/>
  <c r="AQ166" i="17"/>
  <c r="AQ169" i="23"/>
  <c r="AQ169" i="19"/>
  <c r="AQ169" i="24"/>
  <c r="DK20" i="25"/>
  <c r="DK7" i="19"/>
  <c r="F40" i="15"/>
  <c r="F87"/>
  <c r="G87" s="1"/>
  <c r="DK7" i="21"/>
  <c r="DK7" i="20"/>
  <c r="DK7" i="17"/>
  <c r="DK7" i="22"/>
  <c r="DK7" i="23"/>
  <c r="DK7" i="24"/>
  <c r="DK7" i="18"/>
  <c r="DK169" i="20"/>
  <c r="DK166" i="22"/>
  <c r="DK180" i="25"/>
  <c r="F43" i="15"/>
  <c r="DK169" i="23"/>
  <c r="DK169" i="24"/>
  <c r="DK169" i="19"/>
  <c r="DK166" i="21"/>
  <c r="DK166" i="17"/>
  <c r="DK166" i="18"/>
  <c r="F90" i="15"/>
  <c r="G90" s="1"/>
  <c r="F78"/>
  <c r="G78" s="1"/>
  <c r="CA180" i="25"/>
  <c r="F31" i="15"/>
  <c r="CA169" i="23"/>
  <c r="CA166" i="22"/>
  <c r="CA166" i="18"/>
  <c r="CA166" i="21"/>
  <c r="CA169" i="24"/>
  <c r="CA166" i="17"/>
  <c r="CA169" i="20"/>
  <c r="CA169" i="19"/>
  <c r="AQ115" i="20"/>
  <c r="AQ113" i="22"/>
  <c r="AQ113" i="21"/>
  <c r="AQ115" i="23"/>
  <c r="AQ115" i="24"/>
  <c r="AQ115" i="19"/>
  <c r="AQ126" i="25"/>
  <c r="F18" i="15"/>
  <c r="F65"/>
  <c r="AQ113" i="18"/>
  <c r="AQ113" i="17"/>
  <c r="DK134" i="24"/>
  <c r="DK134" i="19"/>
  <c r="DK134" i="23"/>
  <c r="DK132" i="18"/>
  <c r="DK132" i="17"/>
  <c r="DK145" i="25"/>
  <c r="P42" i="15"/>
  <c r="DK132" i="22"/>
  <c r="DK132" i="21"/>
  <c r="DK134" i="20"/>
  <c r="V89" i="15"/>
  <c r="W89" s="1"/>
  <c r="CY188" i="19"/>
  <c r="CY188" i="20"/>
  <c r="CA32" i="18"/>
  <c r="CA32" i="22"/>
  <c r="CA32" i="20"/>
  <c r="CA32" i="24"/>
  <c r="CA32" i="19"/>
  <c r="Z28" i="15"/>
  <c r="CA32" i="17"/>
  <c r="CA32" i="21"/>
  <c r="AL75" i="15"/>
  <c r="CA32" i="23"/>
  <c r="CA45" i="25"/>
  <c r="N32" i="15"/>
  <c r="AC28"/>
  <c r="AR75"/>
  <c r="BM92" i="25"/>
  <c r="U86" i="24"/>
  <c r="U86" i="20"/>
  <c r="U86" i="19"/>
  <c r="AN56" i="15"/>
  <c r="AO56" s="1"/>
  <c r="U98" i="25"/>
  <c r="AA9" i="15"/>
  <c r="U86" i="23"/>
  <c r="X25" i="15"/>
  <c r="AJ72"/>
  <c r="AJ88"/>
  <c r="X41"/>
  <c r="AJ84"/>
  <c r="X37"/>
  <c r="X21"/>
  <c r="AJ68"/>
  <c r="AR56"/>
  <c r="AC9"/>
  <c r="BM83" i="23"/>
  <c r="BM83" i="20"/>
  <c r="BM83" i="19"/>
  <c r="BM83" i="24"/>
  <c r="BM82" i="21"/>
  <c r="AC72" i="15"/>
  <c r="BM95" i="25"/>
  <c r="BM82" i="22"/>
  <c r="BM82" i="17"/>
  <c r="BM82" i="18"/>
  <c r="T25" i="15"/>
  <c r="DK83" i="20"/>
  <c r="DK83" i="24"/>
  <c r="DK82" i="18"/>
  <c r="DK83" i="19"/>
  <c r="AD88" i="15"/>
  <c r="AE88" s="1"/>
  <c r="DK95" i="25"/>
  <c r="DK82" i="22"/>
  <c r="DK82" i="17"/>
  <c r="DK82" i="21"/>
  <c r="U41" i="15"/>
  <c r="DK83" i="23"/>
  <c r="CW83"/>
  <c r="CW83" i="24"/>
  <c r="CW83" i="19"/>
  <c r="CW95" i="25"/>
  <c r="CW82" i="17"/>
  <c r="T37" i="15"/>
  <c r="AC84"/>
  <c r="CW82" i="18"/>
  <c r="CW83" i="20"/>
  <c r="CW82" i="21"/>
  <c r="CW82" i="22"/>
  <c r="BC83" i="23"/>
  <c r="BC82" i="18"/>
  <c r="BC82" i="21"/>
  <c r="BC82" i="22"/>
  <c r="U21" i="15"/>
  <c r="BC95" i="25"/>
  <c r="BC83" i="24"/>
  <c r="BC82" i="17"/>
  <c r="BC83" i="20"/>
  <c r="BC83" i="19"/>
  <c r="AD68" i="15"/>
  <c r="CA188" i="20"/>
  <c r="CA199" i="25"/>
  <c r="K45"/>
  <c r="AB4" i="15"/>
  <c r="AP51"/>
  <c r="AQ51" s="1"/>
  <c r="K32" i="20"/>
  <c r="K32" i="24"/>
  <c r="BO145" i="25"/>
  <c r="BO132" i="21"/>
  <c r="V73" i="15"/>
  <c r="BO134" i="23"/>
  <c r="BO132" i="18"/>
  <c r="BO132" i="17"/>
  <c r="BO134" i="24"/>
  <c r="BO134" i="19"/>
  <c r="P26" i="15"/>
  <c r="BO134" i="20"/>
  <c r="BO132" i="22"/>
  <c r="AB45" i="15"/>
  <c r="AP92"/>
  <c r="E71" i="24"/>
  <c r="AQ134" i="23"/>
  <c r="AQ132" i="18"/>
  <c r="AQ132" i="17"/>
  <c r="AQ134" i="20"/>
  <c r="AQ132" i="22"/>
  <c r="AQ134" i="24"/>
  <c r="AQ134" i="19"/>
  <c r="P18" i="15"/>
  <c r="AQ145" i="25"/>
  <c r="AQ132" i="21"/>
  <c r="V65" i="15"/>
  <c r="CM145" i="25"/>
  <c r="CM132" i="22"/>
  <c r="CM132" i="18"/>
  <c r="P34" i="15"/>
  <c r="CM134" i="19"/>
  <c r="CM134" i="24"/>
  <c r="CM134" i="20"/>
  <c r="CM134" i="23"/>
  <c r="CM132" i="17"/>
  <c r="V81" i="15"/>
  <c r="W81" s="1"/>
  <c r="CM132" i="21"/>
  <c r="G78" i="24"/>
  <c r="G77" i="22"/>
  <c r="G78" i="19"/>
  <c r="G90" i="25"/>
  <c r="G78" i="20"/>
  <c r="G77" i="18"/>
  <c r="G77" i="17"/>
  <c r="G77" i="21"/>
  <c r="G78" i="23"/>
  <c r="Y64" i="15"/>
  <c r="BQ78" i="20"/>
  <c r="BQ78" i="24"/>
  <c r="BQ90" i="25"/>
  <c r="BQ78" i="19"/>
  <c r="BQ78" i="23"/>
  <c r="E76" i="20"/>
  <c r="E75" i="18"/>
  <c r="E75" i="21"/>
  <c r="E76" i="23"/>
  <c r="E76" i="24"/>
  <c r="E75" i="22"/>
  <c r="E76" i="19"/>
  <c r="E75" i="17"/>
  <c r="E88" i="25"/>
  <c r="AS87" i="14"/>
  <c r="CM76" i="20"/>
  <c r="CM75" i="18"/>
  <c r="CM75" i="21"/>
  <c r="CM88" i="25"/>
  <c r="CM76" i="24"/>
  <c r="CM75" i="22"/>
  <c r="CM76" i="19"/>
  <c r="CM75" i="17"/>
  <c r="CM76" i="23"/>
  <c r="I80" i="24"/>
  <c r="I80" i="23"/>
  <c r="I80" i="19"/>
  <c r="I92" i="25"/>
  <c r="Q5" i="15"/>
  <c r="I80" i="20"/>
  <c r="X52" i="15"/>
  <c r="G15" i="24"/>
  <c r="G15" i="18"/>
  <c r="G15" i="20"/>
  <c r="G15" i="22"/>
  <c r="G15" i="19"/>
  <c r="G15" i="17"/>
  <c r="G15" i="23"/>
  <c r="G15" i="21"/>
  <c r="G28" i="25"/>
  <c r="Q17" i="23"/>
  <c r="M55" i="15"/>
  <c r="L32" i="14"/>
  <c r="L78" s="1"/>
  <c r="AB32"/>
  <c r="AA32" s="1"/>
  <c r="AA78" s="1"/>
  <c r="L17"/>
  <c r="L63" s="1"/>
  <c r="AB17"/>
  <c r="AA17" s="1"/>
  <c r="AA63" s="1"/>
  <c r="L38"/>
  <c r="L84" s="1"/>
  <c r="AB38"/>
  <c r="AA38" s="1"/>
  <c r="AA84" s="1"/>
  <c r="L40"/>
  <c r="L86" s="1"/>
  <c r="AB40"/>
  <c r="AA40" s="1"/>
  <c r="AA86" s="1"/>
  <c r="L46"/>
  <c r="L92" s="1"/>
  <c r="AB46"/>
  <c r="AA46" s="1"/>
  <c r="AA92" s="1"/>
  <c r="L35"/>
  <c r="L81" s="1"/>
  <c r="AB35"/>
  <c r="AA35" s="1"/>
  <c r="AA81" s="1"/>
  <c r="L14"/>
  <c r="L60" s="1"/>
  <c r="AB14"/>
  <c r="AA14" s="1"/>
  <c r="AA60" s="1"/>
  <c r="L34"/>
  <c r="L80" s="1"/>
  <c r="AB34"/>
  <c r="AA34" s="1"/>
  <c r="AA80" s="1"/>
  <c r="AB36"/>
  <c r="AA36" s="1"/>
  <c r="AA82" s="1"/>
  <c r="L36"/>
  <c r="L82" s="1"/>
  <c r="L30"/>
  <c r="L76" s="1"/>
  <c r="AB30"/>
  <c r="AA30" s="1"/>
  <c r="AA76" s="1"/>
  <c r="L27"/>
  <c r="L73" s="1"/>
  <c r="AB27"/>
  <c r="AA27" s="1"/>
  <c r="AA73" s="1"/>
  <c r="L42"/>
  <c r="L88" s="1"/>
  <c r="AB42"/>
  <c r="AA42" s="1"/>
  <c r="AA88" s="1"/>
  <c r="L19"/>
  <c r="L65" s="1"/>
  <c r="AB19"/>
  <c r="AA19" s="1"/>
  <c r="AA65" s="1"/>
  <c r="E176" i="17"/>
  <c r="L41" i="14"/>
  <c r="L87" s="1"/>
  <c r="AB41"/>
  <c r="AA41" s="1"/>
  <c r="AA87" s="1"/>
  <c r="L12"/>
  <c r="L58" s="1"/>
  <c r="AB12"/>
  <c r="AA12" s="1"/>
  <c r="AA58" s="1"/>
  <c r="L45"/>
  <c r="L91" s="1"/>
  <c r="AB45"/>
  <c r="AA45" s="1"/>
  <c r="AA91" s="1"/>
  <c r="AB51"/>
  <c r="AA51" s="1"/>
  <c r="AA97" s="1"/>
  <c r="L51"/>
  <c r="L97" s="1"/>
  <c r="L18"/>
  <c r="L64" s="1"/>
  <c r="AB18"/>
  <c r="AA18" s="1"/>
  <c r="AA64" s="1"/>
  <c r="L47"/>
  <c r="L93" s="1"/>
  <c r="AB47"/>
  <c r="AA47" s="1"/>
  <c r="AA93" s="1"/>
  <c r="L33"/>
  <c r="L79" s="1"/>
  <c r="AB33"/>
  <c r="AA33" s="1"/>
  <c r="AA79" s="1"/>
  <c r="L26"/>
  <c r="L72" s="1"/>
  <c r="AB26"/>
  <c r="AA26" s="1"/>
  <c r="AA72" s="1"/>
  <c r="L22"/>
  <c r="L68" s="1"/>
  <c r="AB22"/>
  <c r="AA22" s="1"/>
  <c r="AA68" s="1"/>
  <c r="AB50"/>
  <c r="AA50" s="1"/>
  <c r="AA96" s="1"/>
  <c r="L50"/>
  <c r="L96" s="1"/>
  <c r="L39"/>
  <c r="L85" s="1"/>
  <c r="AB39"/>
  <c r="AA39" s="1"/>
  <c r="AA85" s="1"/>
  <c r="L43"/>
  <c r="L89" s="1"/>
  <c r="AB43"/>
  <c r="AA43" s="1"/>
  <c r="AA89" s="1"/>
  <c r="L25"/>
  <c r="L71" s="1"/>
  <c r="AB25"/>
  <c r="AA25" s="1"/>
  <c r="AA71" s="1"/>
  <c r="L23"/>
  <c r="L69" s="1"/>
  <c r="AB23"/>
  <c r="AA23" s="1"/>
  <c r="AA69" s="1"/>
  <c r="DI17" i="19"/>
  <c r="S66" i="20"/>
  <c r="S66" i="24"/>
  <c r="S65" i="18"/>
  <c r="S65" i="22"/>
  <c r="S65" i="17"/>
  <c r="S65" i="21"/>
  <c r="S66" i="23"/>
  <c r="S66" i="19"/>
  <c r="S78" i="25"/>
  <c r="BN46" i="14"/>
  <c r="BN92" s="1"/>
  <c r="CD46"/>
  <c r="CC46" s="1"/>
  <c r="CC92" s="1"/>
  <c r="BN51"/>
  <c r="BN97" s="1"/>
  <c r="CD51"/>
  <c r="I190" i="25"/>
  <c r="P54" i="15"/>
  <c r="Q54" s="1"/>
  <c r="I179" i="20"/>
  <c r="I179" i="23"/>
  <c r="I179" i="24"/>
  <c r="L7" i="15"/>
  <c r="I179" i="19"/>
  <c r="BN39" i="14"/>
  <c r="BN85" s="1"/>
  <c r="CD39"/>
  <c r="CC39" s="1"/>
  <c r="CC85" s="1"/>
  <c r="BN49"/>
  <c r="BN95" s="1"/>
  <c r="CD49"/>
  <c r="CC49" s="1"/>
  <c r="CC95" s="1"/>
  <c r="BN25"/>
  <c r="BN71" s="1"/>
  <c r="CD25"/>
  <c r="CC25" s="1"/>
  <c r="CC71" s="1"/>
  <c r="U17" i="23"/>
  <c r="U17" i="20"/>
  <c r="U17" i="19"/>
  <c r="L8" i="15"/>
  <c r="U30" i="25"/>
  <c r="U17" i="24"/>
  <c r="P55" i="15"/>
  <c r="Q55" s="1"/>
  <c r="BN12" i="14"/>
  <c r="BN58" s="1"/>
  <c r="CD12"/>
  <c r="CC12" s="1"/>
  <c r="CC58" s="1"/>
  <c r="BN18"/>
  <c r="BN64" s="1"/>
  <c r="CD18"/>
  <c r="BN34"/>
  <c r="BN80" s="1"/>
  <c r="CD34"/>
  <c r="CC34" s="1"/>
  <c r="CC80" s="1"/>
  <c r="BN50"/>
  <c r="BN96" s="1"/>
  <c r="CD50"/>
  <c r="CC50" s="1"/>
  <c r="CC96" s="1"/>
  <c r="BN30"/>
  <c r="BN76" s="1"/>
  <c r="CD30"/>
  <c r="CC30" s="1"/>
  <c r="CC76" s="1"/>
  <c r="I71" i="23"/>
  <c r="I83" i="25"/>
  <c r="L5" i="15"/>
  <c r="I71" i="24"/>
  <c r="P52" i="15"/>
  <c r="Q52" s="1"/>
  <c r="I71" i="20"/>
  <c r="I71" i="19"/>
  <c r="BN32" i="14"/>
  <c r="BN78" s="1"/>
  <c r="CD32"/>
  <c r="CC32" s="1"/>
  <c r="CC78" s="1"/>
  <c r="BN38"/>
  <c r="BN84" s="1"/>
  <c r="CD38"/>
  <c r="BN35"/>
  <c r="BN81" s="1"/>
  <c r="CD35"/>
  <c r="CC35" s="1"/>
  <c r="CC81" s="1"/>
  <c r="BN40"/>
  <c r="BN86" s="1"/>
  <c r="CD40"/>
  <c r="CC40" s="1"/>
  <c r="CC86" s="1"/>
  <c r="BN29"/>
  <c r="BN75" s="1"/>
  <c r="CD29"/>
  <c r="CC29" s="1"/>
  <c r="CC75" s="1"/>
  <c r="AG179" i="23"/>
  <c r="AG179" i="20"/>
  <c r="AG179" i="19"/>
  <c r="P62" i="15"/>
  <c r="Q62" s="1"/>
  <c r="AG190" i="25"/>
  <c r="AG179" i="24"/>
  <c r="L15" i="15"/>
  <c r="CD13" i="14"/>
  <c r="CC13" s="1"/>
  <c r="CC59" s="1"/>
  <c r="BN47"/>
  <c r="BN93" s="1"/>
  <c r="CD47"/>
  <c r="CC47" s="1"/>
  <c r="CC93" s="1"/>
  <c r="BN33"/>
  <c r="BN79" s="1"/>
  <c r="CD33"/>
  <c r="CC33" s="1"/>
  <c r="CC79" s="1"/>
  <c r="BN19"/>
  <c r="BN65" s="1"/>
  <c r="CD19"/>
  <c r="CC19" s="1"/>
  <c r="CC65" s="1"/>
  <c r="BN21"/>
  <c r="BN67" s="1"/>
  <c r="CD21"/>
  <c r="CC21" s="1"/>
  <c r="CC67" s="1"/>
  <c r="BN48"/>
  <c r="BN94" s="1"/>
  <c r="CD48"/>
  <c r="CC48" s="1"/>
  <c r="CC94" s="1"/>
  <c r="BN17"/>
  <c r="BN63" s="1"/>
  <c r="CD17"/>
  <c r="BN26"/>
  <c r="BN72" s="1"/>
  <c r="CD26"/>
  <c r="CC26" s="1"/>
  <c r="CC72" s="1"/>
  <c r="BN42"/>
  <c r="BN88" s="1"/>
  <c r="CD42"/>
  <c r="CC42" s="1"/>
  <c r="CC88" s="1"/>
  <c r="BN43"/>
  <c r="BN89" s="1"/>
  <c r="CD43"/>
  <c r="CC43" s="1"/>
  <c r="CC89" s="1"/>
  <c r="BN22"/>
  <c r="BN68" s="1"/>
  <c r="CD22"/>
  <c r="AS30" i="25"/>
  <c r="AS17" i="24"/>
  <c r="P63" i="15"/>
  <c r="Q63" s="1"/>
  <c r="AS17" i="23"/>
  <c r="AS17" i="20"/>
  <c r="AS17" i="19"/>
  <c r="L16" i="15"/>
  <c r="BN45" i="14"/>
  <c r="BN91" s="1"/>
  <c r="CD45"/>
  <c r="CC45" s="1"/>
  <c r="CC91" s="1"/>
  <c r="BN14"/>
  <c r="BN60" s="1"/>
  <c r="CD14"/>
  <c r="CC14" s="1"/>
  <c r="CC60" s="1"/>
  <c r="BN41"/>
  <c r="BN87" s="1"/>
  <c r="CD41"/>
  <c r="CC41" s="1"/>
  <c r="CC87" s="1"/>
  <c r="BN44"/>
  <c r="BN90" s="1"/>
  <c r="CD44"/>
  <c r="CC44" s="1"/>
  <c r="CC90" s="1"/>
  <c r="BN27"/>
  <c r="BN73" s="1"/>
  <c r="CD27"/>
  <c r="CC27" s="1"/>
  <c r="CC73" s="1"/>
  <c r="BN20"/>
  <c r="BN66" s="1"/>
  <c r="BE30" i="25"/>
  <c r="BE17" i="24"/>
  <c r="P67" i="15"/>
  <c r="L20"/>
  <c r="BE17" i="23"/>
  <c r="BE17" i="20"/>
  <c r="BE17" i="19"/>
  <c r="DO179" i="20"/>
  <c r="R90" i="15"/>
  <c r="S90" s="1"/>
  <c r="DO179" i="24"/>
  <c r="DO190" i="25"/>
  <c r="M43" i="15"/>
  <c r="R79"/>
  <c r="S79" s="1"/>
  <c r="CQ17" i="20"/>
  <c r="CQ17" i="24"/>
  <c r="CQ30" i="25"/>
  <c r="M32" i="15"/>
  <c r="R66"/>
  <c r="AU179" i="20"/>
  <c r="AU190" i="25"/>
  <c r="AU179" i="24"/>
  <c r="M19" i="15"/>
  <c r="BS199" i="25"/>
  <c r="BS188" i="24"/>
  <c r="BS188" i="20"/>
  <c r="R27" i="15"/>
  <c r="Z74"/>
  <c r="AA74" s="1"/>
  <c r="AU188" i="24"/>
  <c r="AU92" i="25"/>
  <c r="R17" i="15"/>
  <c r="AU80" i="20"/>
  <c r="Z64" i="15"/>
  <c r="AA64" s="1"/>
  <c r="AU80" i="24"/>
  <c r="R13" i="15"/>
  <c r="K142" i="25"/>
  <c r="K131" i="24"/>
  <c r="K131" i="20"/>
  <c r="BG26" i="24"/>
  <c r="R20" i="15"/>
  <c r="Z67"/>
  <c r="AA67" s="1"/>
  <c r="BG39" i="25"/>
  <c r="BG26" i="20"/>
  <c r="DL12" i="14"/>
  <c r="CR9"/>
  <c r="CR58"/>
  <c r="U45" i="15"/>
  <c r="AD92"/>
  <c r="R24"/>
  <c r="BS39" i="25"/>
  <c r="BS26" i="24"/>
  <c r="Z71" i="15"/>
  <c r="AA71" s="1"/>
  <c r="BS26" i="20"/>
  <c r="AR54" i="15"/>
  <c r="AC7"/>
  <c r="AJ62"/>
  <c r="X15"/>
  <c r="E191" i="23"/>
  <c r="E191" i="20"/>
  <c r="E188" i="22"/>
  <c r="E188" i="18"/>
  <c r="E188" i="21"/>
  <c r="AC54" i="15"/>
  <c r="E202" i="25"/>
  <c r="E191" i="24"/>
  <c r="E188" i="17"/>
  <c r="E191" i="19"/>
  <c r="T7" i="15"/>
  <c r="M39"/>
  <c r="DC190" i="25"/>
  <c r="R86" i="15"/>
  <c r="S86" s="1"/>
  <c r="DC179" i="24"/>
  <c r="DC179" i="20"/>
  <c r="BS179"/>
  <c r="BS179" i="24"/>
  <c r="R74" i="15"/>
  <c r="M27"/>
  <c r="BS190" i="25"/>
  <c r="AI190"/>
  <c r="AI179" i="20"/>
  <c r="R62" i="15"/>
  <c r="S62" s="1"/>
  <c r="M15"/>
  <c r="AI179" i="24"/>
  <c r="W179"/>
  <c r="R58" i="15"/>
  <c r="W179" i="20"/>
  <c r="W190" i="25"/>
  <c r="M11" i="15"/>
  <c r="DC136" i="25"/>
  <c r="DC125" i="24"/>
  <c r="R85" i="15"/>
  <c r="S85" s="1"/>
  <c r="M38"/>
  <c r="DC125" i="20"/>
  <c r="CC71" i="23"/>
  <c r="CC71" i="20"/>
  <c r="CC71" i="24"/>
  <c r="CC71" i="19"/>
  <c r="P76" i="15"/>
  <c r="Q76" s="1"/>
  <c r="CC83" i="25"/>
  <c r="L29" i="15"/>
  <c r="AE42" i="25"/>
  <c r="AE29" i="24"/>
  <c r="AE29" i="17"/>
  <c r="AE29" i="19"/>
  <c r="U12" i="15"/>
  <c r="AE29" i="23"/>
  <c r="AE29" i="20"/>
  <c r="AE29" i="22"/>
  <c r="AE29" i="18"/>
  <c r="AE29" i="21"/>
  <c r="AD59" i="15"/>
  <c r="AJ75"/>
  <c r="X28"/>
  <c r="BA17" i="23"/>
  <c r="CW17" i="19"/>
  <c r="CW17" i="20"/>
  <c r="M83" i="15"/>
  <c r="G32" i="20"/>
  <c r="G32" i="22"/>
  <c r="G32" i="21"/>
  <c r="G32" i="24"/>
  <c r="G32" i="18"/>
  <c r="G32" i="19"/>
  <c r="G32" i="17"/>
  <c r="Z4" i="15"/>
  <c r="AL51"/>
  <c r="G45" i="25"/>
  <c r="G32" i="23"/>
  <c r="AQ32" i="24"/>
  <c r="AQ32" i="18"/>
  <c r="AQ32" i="19"/>
  <c r="AQ32" i="17"/>
  <c r="AQ32" i="20"/>
  <c r="AQ32" i="22"/>
  <c r="AQ32" i="21"/>
  <c r="Z16" i="15"/>
  <c r="AL63"/>
  <c r="AQ45" i="25"/>
  <c r="AQ32" i="23"/>
  <c r="CM32" i="24"/>
  <c r="CM32" i="18"/>
  <c r="CM32" i="19"/>
  <c r="CM32" i="17"/>
  <c r="CM32" i="20"/>
  <c r="CM32" i="22"/>
  <c r="CM32" i="21"/>
  <c r="Z32" i="15"/>
  <c r="CM45" i="25"/>
  <c r="AL79" i="15"/>
  <c r="AM79" s="1"/>
  <c r="CM32" i="23"/>
  <c r="AG49" i="25"/>
  <c r="AG36" i="24"/>
  <c r="AV59" i="15"/>
  <c r="AF12"/>
  <c r="AG36" i="20"/>
  <c r="AG36" i="23"/>
  <c r="AG36" i="19"/>
  <c r="EA20" i="14"/>
  <c r="U7" i="23"/>
  <c r="U7" i="20"/>
  <c r="U7" i="19"/>
  <c r="H55" i="15"/>
  <c r="U20" i="25"/>
  <c r="U7" i="24"/>
  <c r="G8" i="15"/>
  <c r="AU30" i="25"/>
  <c r="AU17" i="20"/>
  <c r="R63" i="15"/>
  <c r="S63" s="1"/>
  <c r="M16"/>
  <c r="AU17" i="24"/>
  <c r="I16" i="15"/>
  <c r="L63"/>
  <c r="AO20" i="25"/>
  <c r="AO7" i="24"/>
  <c r="AO7" i="21"/>
  <c r="AO7" i="19"/>
  <c r="E16" i="15"/>
  <c r="AO7" i="23"/>
  <c r="AO7" i="20"/>
  <c r="AO7" i="18"/>
  <c r="AO7" i="22"/>
  <c r="AO7" i="17"/>
  <c r="E63" i="15"/>
  <c r="G63" s="1"/>
  <c r="AC7" i="23"/>
  <c r="AC7" i="20"/>
  <c r="AC7" i="18"/>
  <c r="AC7" i="21"/>
  <c r="AC7" i="17"/>
  <c r="E59" i="15"/>
  <c r="G59" s="1"/>
  <c r="AC20" i="25"/>
  <c r="AC7" i="24"/>
  <c r="AC7" i="19"/>
  <c r="AC7" i="22"/>
  <c r="E12" i="15"/>
  <c r="W30" i="25"/>
  <c r="W17" i="20"/>
  <c r="R55" i="15"/>
  <c r="S55" s="1"/>
  <c r="M8"/>
  <c r="W17" i="24"/>
  <c r="AJ52" i="15"/>
  <c r="X5"/>
  <c r="DM102" i="14"/>
  <c r="AW45" i="16"/>
  <c r="AA45" i="15"/>
  <c r="AN92"/>
  <c r="S191" i="22"/>
  <c r="S191" i="21"/>
  <c r="S194" i="24"/>
  <c r="S191" i="18"/>
  <c r="S194" i="19"/>
  <c r="S191" i="17"/>
  <c r="Z11" i="15"/>
  <c r="S194" i="23"/>
  <c r="S194" i="20"/>
  <c r="AL58" i="15"/>
  <c r="S205" i="25"/>
  <c r="CQ179" i="24"/>
  <c r="R82" i="15"/>
  <c r="S82" s="1"/>
  <c r="CQ179" i="20"/>
  <c r="CQ190" i="25"/>
  <c r="M35" i="15"/>
  <c r="BS176" i="24"/>
  <c r="BS187" i="25"/>
  <c r="BS176" i="20"/>
  <c r="K179" i="24"/>
  <c r="K190" i="25"/>
  <c r="K179" i="20"/>
  <c r="R54" i="15"/>
  <c r="S54" s="1"/>
  <c r="M7"/>
  <c r="CE179" i="20"/>
  <c r="R78" i="15"/>
  <c r="S78" s="1"/>
  <c r="M31"/>
  <c r="CE190" i="25"/>
  <c r="CE179" i="24"/>
  <c r="AU125" i="20"/>
  <c r="R65" i="15"/>
  <c r="AU125" i="24"/>
  <c r="AU136" i="25"/>
  <c r="M18" i="15"/>
  <c r="M22"/>
  <c r="BG136" i="25"/>
  <c r="R69" i="15"/>
  <c r="BG125" i="24"/>
  <c r="BG125" i="20"/>
  <c r="AI136" i="25"/>
  <c r="AI125" i="24"/>
  <c r="R61" i="15"/>
  <c r="M14"/>
  <c r="AI125" i="20"/>
  <c r="K125"/>
  <c r="R53" i="15"/>
  <c r="K125" i="24"/>
  <c r="K136" i="25"/>
  <c r="M6" i="15"/>
  <c r="CE125" i="24"/>
  <c r="CE136" i="25"/>
  <c r="R77" i="15"/>
  <c r="CE125" i="20"/>
  <c r="M30" i="15"/>
  <c r="BC29" i="23"/>
  <c r="BC29" i="20"/>
  <c r="BC29" i="22"/>
  <c r="BC29" i="18"/>
  <c r="BC29" i="21"/>
  <c r="AD67" i="15"/>
  <c r="BC42" i="25"/>
  <c r="BC29" i="24"/>
  <c r="BC29" i="17"/>
  <c r="BC29" i="19"/>
  <c r="U20" i="15"/>
  <c r="AJ83"/>
  <c r="X36"/>
  <c r="AI83" i="25"/>
  <c r="AI71" i="24"/>
  <c r="M13" i="15"/>
  <c r="R60"/>
  <c r="AI71" i="20"/>
  <c r="CW13"/>
  <c r="CW13" i="22"/>
  <c r="CW13" i="21"/>
  <c r="CW13" i="24"/>
  <c r="CW13" i="18"/>
  <c r="CW13" i="19"/>
  <c r="CW13" i="17"/>
  <c r="CW26" i="25"/>
  <c r="CW13" i="23"/>
  <c r="CC13" i="24"/>
  <c r="CC13" i="19"/>
  <c r="CC13" i="20"/>
  <c r="CC26" i="25"/>
  <c r="CC13" i="23"/>
  <c r="BO13" i="20"/>
  <c r="BO13" i="18"/>
  <c r="BO13" i="17"/>
  <c r="BO13" i="24"/>
  <c r="BO13" i="22"/>
  <c r="BO13" i="19"/>
  <c r="BO13" i="21"/>
  <c r="BO26" i="25"/>
  <c r="BO13" i="23"/>
  <c r="K78" i="25"/>
  <c r="K66" i="24"/>
  <c r="K66" i="20"/>
  <c r="Z45" i="15"/>
  <c r="AL92"/>
  <c r="AR55"/>
  <c r="AC8"/>
  <c r="AR63"/>
  <c r="AC16"/>
  <c r="AR79"/>
  <c r="AC32"/>
  <c r="E45"/>
  <c r="E92"/>
  <c r="G92" s="1"/>
  <c r="AC12" i="24"/>
  <c r="AC12" i="22"/>
  <c r="AC12" i="19"/>
  <c r="AC12" i="21"/>
  <c r="AC12" i="20"/>
  <c r="AC12" i="18"/>
  <c r="AC12" i="17"/>
  <c r="AC12" i="23"/>
  <c r="AC25" i="25"/>
  <c r="DN58" i="14"/>
  <c r="AG70" i="15"/>
  <c r="AI70"/>
  <c r="CT58" i="14"/>
  <c r="CT9"/>
  <c r="G188" i="18"/>
  <c r="G188" i="17"/>
  <c r="G191" i="24"/>
  <c r="G188" i="22"/>
  <c r="G191" i="19"/>
  <c r="G188" i="21"/>
  <c r="U7" i="15"/>
  <c r="G202" i="25"/>
  <c r="AD54" i="15"/>
  <c r="G191" i="23"/>
  <c r="G191" i="20"/>
  <c r="Y45" i="15"/>
  <c r="AK92"/>
  <c r="E191" i="18"/>
  <c r="E191" i="17"/>
  <c r="E194" i="24"/>
  <c r="E191" i="22"/>
  <c r="E194" i="19"/>
  <c r="E191" i="21"/>
  <c r="Y7" i="15"/>
  <c r="AK54"/>
  <c r="AM54" s="1"/>
  <c r="E194" i="23"/>
  <c r="E194" i="20"/>
  <c r="E205" i="25"/>
  <c r="AF92" i="15"/>
  <c r="V45"/>
  <c r="AG191" i="24"/>
  <c r="AG191" i="19"/>
  <c r="AG202" i="25"/>
  <c r="V15" i="15"/>
  <c r="AF62"/>
  <c r="AG191" i="23"/>
  <c r="AG191" i="20"/>
  <c r="T45" i="15"/>
  <c r="AC92"/>
  <c r="X7"/>
  <c r="AJ54"/>
  <c r="AG11"/>
  <c r="BA70" i="21"/>
  <c r="DC71" i="20"/>
  <c r="R84" i="15"/>
  <c r="S84" s="1"/>
  <c r="DC71" i="24"/>
  <c r="DC83" i="25"/>
  <c r="M37" i="15"/>
  <c r="AJ59"/>
  <c r="X12"/>
  <c r="CA29" i="23"/>
  <c r="CA29" i="20"/>
  <c r="CA29" i="22"/>
  <c r="CA29" i="18"/>
  <c r="CA29" i="21"/>
  <c r="AD75" i="15"/>
  <c r="AE75" s="1"/>
  <c r="CA42" i="25"/>
  <c r="CA29" i="24"/>
  <c r="CA29" i="17"/>
  <c r="CA29" i="19"/>
  <c r="U28" i="15"/>
  <c r="R88"/>
  <c r="S88" s="1"/>
  <c r="M41"/>
  <c r="DO71" i="24"/>
  <c r="DO83" i="25"/>
  <c r="DO71" i="20"/>
  <c r="BT70" i="14"/>
  <c r="BN82"/>
  <c r="BB32"/>
  <c r="BB78" s="1"/>
  <c r="S32" i="24"/>
  <c r="S32" i="18"/>
  <c r="S32" i="19"/>
  <c r="S32" i="17"/>
  <c r="S32" i="20"/>
  <c r="S32" i="22"/>
  <c r="S32" i="21"/>
  <c r="AL55" i="15"/>
  <c r="S45" i="25"/>
  <c r="Z8" i="15"/>
  <c r="S32" i="23"/>
  <c r="BO32" i="24"/>
  <c r="BO32" i="18"/>
  <c r="BO32" i="19"/>
  <c r="BO32" i="17"/>
  <c r="BO32" i="20"/>
  <c r="BO32" i="22"/>
  <c r="BO32" i="21"/>
  <c r="AL71" i="15"/>
  <c r="BO45" i="25"/>
  <c r="Z24" i="15"/>
  <c r="BO32" i="23"/>
  <c r="DK32" i="24"/>
  <c r="DK32" i="18"/>
  <c r="DK32" i="19"/>
  <c r="DK32" i="17"/>
  <c r="DK32" i="20"/>
  <c r="DK32" i="22"/>
  <c r="DK32" i="21"/>
  <c r="Z40" i="15"/>
  <c r="DK45" i="25"/>
  <c r="AL87" i="15"/>
  <c r="AM87" s="1"/>
  <c r="DK32" i="23"/>
  <c r="AG15" i="24"/>
  <c r="AG15" i="19"/>
  <c r="AG15" i="20"/>
  <c r="AG28" i="25"/>
  <c r="AG15" i="23"/>
  <c r="Q15" i="24"/>
  <c r="Q15" i="22"/>
  <c r="Q15" i="19"/>
  <c r="Q15" i="21"/>
  <c r="Q15" i="20"/>
  <c r="Q15" i="18"/>
  <c r="Q15" i="17"/>
  <c r="Q28" i="25"/>
  <c r="Q15" i="23"/>
  <c r="Q27" i="25"/>
  <c r="Q14" i="24"/>
  <c r="Q14" i="21"/>
  <c r="Q14" i="19"/>
  <c r="Q14" i="23"/>
  <c r="Q14" i="20"/>
  <c r="Q14" i="18"/>
  <c r="Q14" i="22"/>
  <c r="Q14" i="17"/>
  <c r="DC17" i="20"/>
  <c r="DC30" i="25"/>
  <c r="DC17" i="24"/>
  <c r="R83" i="15"/>
  <c r="S83" s="1"/>
  <c r="M36"/>
  <c r="H59"/>
  <c r="AG7" i="20"/>
  <c r="AG7" i="19"/>
  <c r="AG7" i="23"/>
  <c r="AG20" i="25"/>
  <c r="AG7" i="24"/>
  <c r="G12" i="15"/>
  <c r="G45"/>
  <c r="H92"/>
  <c r="I92" s="1"/>
  <c r="BS188" i="25"/>
  <c r="BS177" i="20"/>
  <c r="BS177" i="24"/>
  <c r="AG12" i="20"/>
  <c r="AG12" i="24"/>
  <c r="AG12" i="19"/>
  <c r="AG12" i="23"/>
  <c r="AG25" i="25"/>
  <c r="K36"/>
  <c r="K23" i="24"/>
  <c r="K23" i="20"/>
  <c r="W26" i="25"/>
  <c r="W13" i="20"/>
  <c r="W13" i="24"/>
  <c r="G23" i="23"/>
  <c r="G36" i="25"/>
  <c r="G23" i="24"/>
  <c r="G23" i="22"/>
  <c r="G23" i="19"/>
  <c r="G23" i="21"/>
  <c r="G23" i="20"/>
  <c r="G23" i="18"/>
  <c r="G23" i="17"/>
  <c r="AS27" i="25"/>
  <c r="AS14" i="24"/>
  <c r="AS14" i="23"/>
  <c r="AS14" i="20"/>
  <c r="AS14" i="19"/>
  <c r="I12" i="15"/>
  <c r="L59"/>
  <c r="E23" i="23"/>
  <c r="E36" i="25"/>
  <c r="E23" i="20"/>
  <c r="E23" i="18"/>
  <c r="E23" i="17"/>
  <c r="E23" i="24"/>
  <c r="E23" i="22"/>
  <c r="E23" i="19"/>
  <c r="E23" i="21"/>
  <c r="DM9" i="14"/>
  <c r="Z77" i="15"/>
  <c r="AA77" s="1"/>
  <c r="CE134" i="24"/>
  <c r="R30" i="15"/>
  <c r="CE145" i="25"/>
  <c r="CE134" i="20"/>
  <c r="Z55" i="15"/>
  <c r="AA55" s="1"/>
  <c r="R8"/>
  <c r="I194" i="24"/>
  <c r="I194" i="19"/>
  <c r="AA7" i="15"/>
  <c r="I194" i="23"/>
  <c r="I194" i="20"/>
  <c r="AN54" i="15"/>
  <c r="I205" i="25"/>
  <c r="AR58" i="15"/>
  <c r="AC11"/>
  <c r="M23"/>
  <c r="BG190" i="25"/>
  <c r="BG179" i="20"/>
  <c r="W125" i="24"/>
  <c r="DO136" i="25"/>
  <c r="DO125" i="20"/>
  <c r="R89" i="15"/>
  <c r="S89" s="1"/>
  <c r="M42"/>
  <c r="DO125" i="24"/>
  <c r="BS136" i="25"/>
  <c r="BS125" i="24"/>
  <c r="R73" i="15"/>
  <c r="M26"/>
  <c r="BS125" i="20"/>
  <c r="AI144" i="24"/>
  <c r="AG14" i="15"/>
  <c r="DI71" i="20"/>
  <c r="DI70" i="18"/>
  <c r="CQ71" i="24"/>
  <c r="CQ71" i="20"/>
  <c r="M33" i="15"/>
  <c r="R80"/>
  <c r="S80" s="1"/>
  <c r="CQ83" i="25"/>
  <c r="AJ67" i="15"/>
  <c r="X20"/>
  <c r="CY29" i="23"/>
  <c r="CY29" i="20"/>
  <c r="CY29" i="22"/>
  <c r="CY29" i="18"/>
  <c r="CY29" i="21"/>
  <c r="AD83" i="15"/>
  <c r="AE83" s="1"/>
  <c r="CY42" i="25"/>
  <c r="CY29" i="24"/>
  <c r="CY29" i="17"/>
  <c r="CY29" i="19"/>
  <c r="U36" i="15"/>
  <c r="CE83" i="25"/>
  <c r="M29" i="15"/>
  <c r="R76"/>
  <c r="S76" s="1"/>
  <c r="CE71" i="20"/>
  <c r="CE71" i="24"/>
  <c r="BS83" i="25"/>
  <c r="M25" i="15"/>
  <c r="R72"/>
  <c r="S72" s="1"/>
  <c r="BS71" i="20"/>
  <c r="BS71" i="24"/>
  <c r="AS35" i="25"/>
  <c r="AS22" i="24"/>
  <c r="AS22" i="23"/>
  <c r="AS22" i="20"/>
  <c r="AS22" i="19"/>
  <c r="M24" i="15"/>
  <c r="BS17" i="20"/>
  <c r="BS17" i="24"/>
  <c r="R71" i="15"/>
  <c r="BS30" i="25"/>
  <c r="Q20"/>
  <c r="Q7" i="24"/>
  <c r="Q7" i="21"/>
  <c r="Q7" i="19"/>
  <c r="E8" i="15"/>
  <c r="Q7" i="23"/>
  <c r="Q7" i="20"/>
  <c r="Q7" i="18"/>
  <c r="Q7" i="22"/>
  <c r="Q7" i="17"/>
  <c r="E55" i="15"/>
  <c r="G55" s="1"/>
  <c r="I23" i="23"/>
  <c r="I36" i="25"/>
  <c r="I23" i="20"/>
  <c r="I23" i="24"/>
  <c r="I23" i="19"/>
  <c r="J25" i="27" l="1"/>
  <c r="J24"/>
  <c r="J23"/>
  <c r="J22"/>
  <c r="J21"/>
  <c r="J20"/>
  <c r="J19"/>
  <c r="J18"/>
  <c r="J17"/>
  <c r="J16"/>
  <c r="J15"/>
  <c r="W26" i="24"/>
  <c r="AI155" i="25"/>
  <c r="W26" i="20"/>
  <c r="BT9" i="14"/>
  <c r="DN9"/>
  <c r="DN100" s="1"/>
  <c r="AU199" i="25"/>
  <c r="DL15" i="14"/>
  <c r="DL61" s="1"/>
  <c r="BA185" i="17"/>
  <c r="DL27" i="14"/>
  <c r="DL73" s="1"/>
  <c r="S19" i="15" s="1"/>
  <c r="I26" i="19"/>
  <c r="AA54" i="15"/>
  <c r="I26" i="24"/>
  <c r="CQ80" i="20"/>
  <c r="AX61" i="15"/>
  <c r="AI144" i="20"/>
  <c r="AI92" i="25"/>
  <c r="Z66" i="15"/>
  <c r="AA66" s="1"/>
  <c r="DL22" i="14"/>
  <c r="DL68" s="1"/>
  <c r="S14" i="15" s="1"/>
  <c r="BA188" i="24"/>
  <c r="X51" i="15"/>
  <c r="K80" i="20"/>
  <c r="CQ80" i="24"/>
  <c r="CU22" i="14"/>
  <c r="CU68" s="1"/>
  <c r="R19" i="15"/>
  <c r="AR70"/>
  <c r="BA188" i="23"/>
  <c r="U70" i="15"/>
  <c r="DL13" i="14"/>
  <c r="DL59" s="1"/>
  <c r="AB52" i="15" s="1"/>
  <c r="DE13" i="14"/>
  <c r="DD13" s="1"/>
  <c r="DD59" s="1"/>
  <c r="K90" i="20" s="1"/>
  <c r="DE41" i="14"/>
  <c r="DD41" s="1"/>
  <c r="DD87" s="1"/>
  <c r="DE27"/>
  <c r="DD27" s="1"/>
  <c r="DD73" s="1"/>
  <c r="CQ92" i="25"/>
  <c r="I26" i="23"/>
  <c r="Q4" i="15"/>
  <c r="E39" i="25"/>
  <c r="E26" i="24"/>
  <c r="E26" i="19"/>
  <c r="E26" i="18"/>
  <c r="E26" i="20"/>
  <c r="U51" i="15"/>
  <c r="O4"/>
  <c r="E26" i="23"/>
  <c r="E26" i="17"/>
  <c r="E26" i="21"/>
  <c r="J66" i="27"/>
  <c r="J64"/>
  <c r="J62"/>
  <c r="J60"/>
  <c r="J58"/>
  <c r="J53"/>
  <c r="J51"/>
  <c r="J49"/>
  <c r="J47"/>
  <c r="J45"/>
  <c r="J43"/>
  <c r="J38"/>
  <c r="J36"/>
  <c r="J34"/>
  <c r="J32"/>
  <c r="J30"/>
  <c r="J67"/>
  <c r="J65"/>
  <c r="J63"/>
  <c r="J61"/>
  <c r="J59"/>
  <c r="J57"/>
  <c r="J52"/>
  <c r="J50"/>
  <c r="J48"/>
  <c r="J46"/>
  <c r="J44"/>
  <c r="J39"/>
  <c r="J37"/>
  <c r="J35"/>
  <c r="J33"/>
  <c r="J31"/>
  <c r="J29"/>
  <c r="DE49" i="14"/>
  <c r="DD49" s="1"/>
  <c r="DD95" s="1"/>
  <c r="BA185" i="18"/>
  <c r="BA185" i="22"/>
  <c r="BA188" i="20"/>
  <c r="O23" i="15"/>
  <c r="X23"/>
  <c r="AJ70"/>
  <c r="BA191" i="19"/>
  <c r="BA188" i="22"/>
  <c r="BA202" i="25"/>
  <c r="T23" i="15"/>
  <c r="BA188" i="18"/>
  <c r="BA188" i="17"/>
  <c r="BA191" i="23"/>
  <c r="BA191" i="20"/>
  <c r="BA188" i="21"/>
  <c r="BA191" i="24"/>
  <c r="AC70" i="15"/>
  <c r="AE70" s="1"/>
  <c r="DE16" i="14"/>
  <c r="DD16" s="1"/>
  <c r="DD62" s="1"/>
  <c r="W36" i="20" s="1"/>
  <c r="DE38" i="14"/>
  <c r="DD38" s="1"/>
  <c r="DD84" s="1"/>
  <c r="Z80" i="15"/>
  <c r="AA80" s="1"/>
  <c r="K199" i="25"/>
  <c r="B203" s="1"/>
  <c r="K188" i="20"/>
  <c r="Z52" i="15"/>
  <c r="K188" i="24"/>
  <c r="R7" i="15"/>
  <c r="R5"/>
  <c r="K92" i="25"/>
  <c r="BA194" i="24"/>
  <c r="BA191" i="17"/>
  <c r="BA191" i="18"/>
  <c r="BA194" i="20"/>
  <c r="BA205" i="25"/>
  <c r="BA194" i="23"/>
  <c r="BA194" i="19"/>
  <c r="BA191" i="22"/>
  <c r="BA191" i="21"/>
  <c r="Y23" i="15"/>
  <c r="AK70"/>
  <c r="DF189" i="23"/>
  <c r="DF186" i="22"/>
  <c r="BO51" i="25"/>
  <c r="BR1"/>
  <c r="BJ31"/>
  <c r="BJ43"/>
  <c r="BI21"/>
  <c r="BI40"/>
  <c r="BI46"/>
  <c r="BJ21"/>
  <c r="BJ40"/>
  <c r="BJ46"/>
  <c r="BQ1"/>
  <c r="BI31"/>
  <c r="BI43"/>
  <c r="DW40" i="14"/>
  <c r="CQ49" i="25"/>
  <c r="EB40" i="14"/>
  <c r="CQ36" i="24"/>
  <c r="AX79" i="15"/>
  <c r="AY79" s="1"/>
  <c r="CQ36" i="20"/>
  <c r="AG32" i="15"/>
  <c r="CY188" i="24"/>
  <c r="CY185" i="17"/>
  <c r="V86" i="15"/>
  <c r="W86" s="1"/>
  <c r="CY199" i="25"/>
  <c r="CY185" i="22"/>
  <c r="Z86" i="15"/>
  <c r="AA86" s="1"/>
  <c r="R39"/>
  <c r="AX74"/>
  <c r="DW35" i="14"/>
  <c r="BA17" i="17"/>
  <c r="DI30" i="25"/>
  <c r="P39" i="15"/>
  <c r="CY188" i="23"/>
  <c r="AC17" i="22"/>
  <c r="M63" i="15"/>
  <c r="DL29" i="14"/>
  <c r="DL75" s="1"/>
  <c r="AB68" i="15" s="1"/>
  <c r="W136" i="25"/>
  <c r="R57" i="15"/>
  <c r="DE29" i="14"/>
  <c r="DD29" s="1"/>
  <c r="DD75" s="1"/>
  <c r="DW29" s="1"/>
  <c r="Z61" i="15"/>
  <c r="AA61" s="1"/>
  <c r="AI134" i="20"/>
  <c r="Z135" s="1"/>
  <c r="CU19" i="14"/>
  <c r="CU65" s="1"/>
  <c r="DL19"/>
  <c r="DL65" s="1"/>
  <c r="AB58" i="15" s="1"/>
  <c r="AI80" i="24"/>
  <c r="Z60" i="15"/>
  <c r="AA60" s="1"/>
  <c r="CU12" i="14"/>
  <c r="DE12"/>
  <c r="DD12" s="1"/>
  <c r="DD58" s="1"/>
  <c r="CU37"/>
  <c r="CU83" s="1"/>
  <c r="DL37"/>
  <c r="DL83" s="1"/>
  <c r="S29" i="15" s="1"/>
  <c r="CU31" i="14"/>
  <c r="CU77" s="1"/>
  <c r="DL31"/>
  <c r="DL77" s="1"/>
  <c r="S23" i="15" s="1"/>
  <c r="AG109" i="20"/>
  <c r="AX58" i="15"/>
  <c r="W198" i="24"/>
  <c r="DI17" i="22"/>
  <c r="M87" i="15"/>
  <c r="DI17" i="18"/>
  <c r="J40" i="15"/>
  <c r="BA30" i="25"/>
  <c r="BA17" i="22"/>
  <c r="BA17" i="18"/>
  <c r="AO17" i="17"/>
  <c r="AO17" i="24"/>
  <c r="AO17" i="21"/>
  <c r="AO17" i="20"/>
  <c r="E83" i="25"/>
  <c r="E71" i="23"/>
  <c r="E70" i="17"/>
  <c r="Q17" i="19"/>
  <c r="Q17" i="24"/>
  <c r="Q17" i="17"/>
  <c r="Q17" i="20"/>
  <c r="AC17"/>
  <c r="AC17" i="17"/>
  <c r="AC17" i="23"/>
  <c r="AC17" i="18"/>
  <c r="M59" i="15"/>
  <c r="CW17" i="24"/>
  <c r="CW30" i="25"/>
  <c r="J36" i="15"/>
  <c r="CW17" i="21"/>
  <c r="J7" i="15"/>
  <c r="E179" i="23"/>
  <c r="E176" i="22"/>
  <c r="E179" i="19"/>
  <c r="CU17" i="14"/>
  <c r="CU63" s="1"/>
  <c r="DE17"/>
  <c r="DD17" s="1"/>
  <c r="DD63" s="1"/>
  <c r="EB17" s="1"/>
  <c r="DL17"/>
  <c r="DL63" s="1"/>
  <c r="S9" i="15" s="1"/>
  <c r="CU40" i="14"/>
  <c r="CU86" s="1"/>
  <c r="DL40"/>
  <c r="DL86" s="1"/>
  <c r="S32" i="15" s="1"/>
  <c r="CU24" i="14"/>
  <c r="CU70" s="1"/>
  <c r="R16" i="15" s="1"/>
  <c r="DE24" i="14"/>
  <c r="DD24" s="1"/>
  <c r="DD70" s="1"/>
  <c r="AX63" i="15" s="1"/>
  <c r="AY63" s="1"/>
  <c r="DE47" i="14"/>
  <c r="DD47" s="1"/>
  <c r="DD93" s="1"/>
  <c r="EB47" s="1"/>
  <c r="DL47"/>
  <c r="DL93" s="1"/>
  <c r="AB86" i="15" s="1"/>
  <c r="CU23" i="14"/>
  <c r="CU69" s="1"/>
  <c r="DE23"/>
  <c r="DD23" s="1"/>
  <c r="DD69" s="1"/>
  <c r="AI198" i="20" s="1"/>
  <c r="CU46" i="14"/>
  <c r="CU92" s="1"/>
  <c r="DL46"/>
  <c r="DL92" s="1"/>
  <c r="S38" i="15" s="1"/>
  <c r="Z68"/>
  <c r="AA68" s="1"/>
  <c r="BG80" i="20"/>
  <c r="CU50" i="14"/>
  <c r="CU96" s="1"/>
  <c r="DE50"/>
  <c r="DD50" s="1"/>
  <c r="DD96" s="1"/>
  <c r="DO144" i="24" s="1"/>
  <c r="DL50" i="14"/>
  <c r="DL96" s="1"/>
  <c r="S42" i="15" s="1"/>
  <c r="CU18" i="14"/>
  <c r="CU64" s="1"/>
  <c r="DL18"/>
  <c r="DL64" s="1"/>
  <c r="AB57" i="15" s="1"/>
  <c r="Z138" i="20"/>
  <c r="Y141"/>
  <c r="DO31" i="14"/>
  <c r="DO77" s="1"/>
  <c r="AH23" i="15" s="1"/>
  <c r="N30" i="20"/>
  <c r="N18"/>
  <c r="V1"/>
  <c r="M33"/>
  <c r="M27"/>
  <c r="M8"/>
  <c r="N33"/>
  <c r="N27"/>
  <c r="N8"/>
  <c r="S38"/>
  <c r="M30"/>
  <c r="M18"/>
  <c r="U1"/>
  <c r="AB90" i="15"/>
  <c r="DF186" i="18"/>
  <c r="DF186" i="17"/>
  <c r="DF189" i="19"/>
  <c r="DF186" i="21"/>
  <c r="DC199" i="25"/>
  <c r="CU42" i="14"/>
  <c r="CU88" s="1"/>
  <c r="DE42"/>
  <c r="DD42" s="1"/>
  <c r="DD88" s="1"/>
  <c r="CQ144" i="20" s="1"/>
  <c r="DE21" i="14"/>
  <c r="DD21" s="1"/>
  <c r="DD67" s="1"/>
  <c r="DW21" s="1"/>
  <c r="DE44"/>
  <c r="DD44" s="1"/>
  <c r="DD90" s="1"/>
  <c r="CU44"/>
  <c r="CU90" s="1"/>
  <c r="BG92" i="25"/>
  <c r="R21" i="15"/>
  <c r="DE36" i="14"/>
  <c r="DD36" s="1"/>
  <c r="DD82" s="1"/>
  <c r="CU36"/>
  <c r="CU82" s="1"/>
  <c r="CU43"/>
  <c r="CU89" s="1"/>
  <c r="DE43"/>
  <c r="DD43" s="1"/>
  <c r="DD89" s="1"/>
  <c r="CU45"/>
  <c r="CU91" s="1"/>
  <c r="DL45"/>
  <c r="DL91" s="1"/>
  <c r="DE45"/>
  <c r="DD45" s="1"/>
  <c r="DD91" s="1"/>
  <c r="AX84" i="15" s="1"/>
  <c r="AY84" s="1"/>
  <c r="CU20" i="14"/>
  <c r="CU66" s="1"/>
  <c r="DE20"/>
  <c r="DD20" s="1"/>
  <c r="DD66" s="1"/>
  <c r="DW20" s="1"/>
  <c r="DL20"/>
  <c r="DL66" s="1"/>
  <c r="DE34"/>
  <c r="DD34" s="1"/>
  <c r="DD80" s="1"/>
  <c r="BS144" i="20" s="1"/>
  <c r="CU34" i="14"/>
  <c r="CU80" s="1"/>
  <c r="CU33"/>
  <c r="CU79" s="1"/>
  <c r="DL33"/>
  <c r="DL79" s="1"/>
  <c r="W92" i="25"/>
  <c r="Z56" i="15"/>
  <c r="AA56" s="1"/>
  <c r="R9"/>
  <c r="W80" i="24"/>
  <c r="W80" i="20"/>
  <c r="DO80"/>
  <c r="DO80" i="24"/>
  <c r="Z88" i="15"/>
  <c r="AA88" s="1"/>
  <c r="R41"/>
  <c r="DO92" i="25"/>
  <c r="DE48" i="14"/>
  <c r="DD48" s="1"/>
  <c r="DD94" s="1"/>
  <c r="CU48"/>
  <c r="CU94" s="1"/>
  <c r="CU30"/>
  <c r="CU76" s="1"/>
  <c r="DE30"/>
  <c r="DD30" s="1"/>
  <c r="DD76" s="1"/>
  <c r="DW30" s="1"/>
  <c r="DE14"/>
  <c r="DD14" s="1"/>
  <c r="DD60" s="1"/>
  <c r="EB14" s="1"/>
  <c r="CU14"/>
  <c r="CU60" s="1"/>
  <c r="DL14"/>
  <c r="DL60" s="1"/>
  <c r="DK9"/>
  <c r="DK100" s="1"/>
  <c r="DK58"/>
  <c r="DK102" s="1"/>
  <c r="DJ102"/>
  <c r="L51" i="15"/>
  <c r="BG83" i="25"/>
  <c r="BG179" i="24"/>
  <c r="M68" i="15"/>
  <c r="BA71" i="23"/>
  <c r="AX77" i="15"/>
  <c r="CW17" i="17"/>
  <c r="CW17" i="18"/>
  <c r="CW17" i="23"/>
  <c r="CW17" i="22"/>
  <c r="M67" i="15"/>
  <c r="BA17" i="21"/>
  <c r="BA17" i="20"/>
  <c r="J20" i="15"/>
  <c r="BA17" i="19"/>
  <c r="AG15" i="15"/>
  <c r="Z79"/>
  <c r="AA79" s="1"/>
  <c r="DI17" i="21"/>
  <c r="DI17" i="17"/>
  <c r="DI17" i="23"/>
  <c r="DI17" i="24"/>
  <c r="E176" i="18"/>
  <c r="E179" i="24"/>
  <c r="E176" i="21"/>
  <c r="E190" i="25"/>
  <c r="E179" i="20"/>
  <c r="Q17" i="22"/>
  <c r="J8" i="15"/>
  <c r="Q30" i="25"/>
  <c r="Q17" i="18"/>
  <c r="E71" i="19"/>
  <c r="J5" i="15"/>
  <c r="CA185" i="17"/>
  <c r="S31" i="15"/>
  <c r="AC17" i="21"/>
  <c r="AC17" i="24"/>
  <c r="E70" i="22"/>
  <c r="M52" i="15"/>
  <c r="AC30" i="25"/>
  <c r="E70" i="18"/>
  <c r="AO30" i="25"/>
  <c r="J16" i="15"/>
  <c r="AO17" i="22"/>
  <c r="AO17" i="19"/>
  <c r="AC17"/>
  <c r="O25" i="15"/>
  <c r="CC49" i="25"/>
  <c r="AU90" i="20"/>
  <c r="AT55" s="1"/>
  <c r="BG71"/>
  <c r="R68" i="15"/>
  <c r="M21"/>
  <c r="EB25" i="14"/>
  <c r="AX64" i="15"/>
  <c r="AU102" i="25"/>
  <c r="AU90" i="24"/>
  <c r="W198" i="20"/>
  <c r="W209" i="25"/>
  <c r="EB19" i="14"/>
  <c r="W49" i="25"/>
  <c r="CE144" i="24"/>
  <c r="CE144" i="20"/>
  <c r="W36" i="24"/>
  <c r="AG8" i="15"/>
  <c r="BS198" i="24"/>
  <c r="DO198"/>
  <c r="AX55" i="15"/>
  <c r="BS209" i="25"/>
  <c r="AG30" i="15"/>
  <c r="EB16" i="14"/>
  <c r="BS198" i="20"/>
  <c r="BJ189" s="1"/>
  <c r="AG43" i="15"/>
  <c r="CE102" i="25"/>
  <c r="EB37" i="14"/>
  <c r="AG10" i="15"/>
  <c r="AG29"/>
  <c r="AG21"/>
  <c r="DW51" i="14"/>
  <c r="DO198" i="20"/>
  <c r="DF189" s="1"/>
  <c r="S39" i="15"/>
  <c r="CE90" i="20"/>
  <c r="CE90" i="24"/>
  <c r="AB83" i="15"/>
  <c r="EB51" i="14"/>
  <c r="AB71" i="15"/>
  <c r="AX76"/>
  <c r="AY76" s="1"/>
  <c r="BG90" i="20"/>
  <c r="DO209" i="25"/>
  <c r="W155"/>
  <c r="BG90" i="24"/>
  <c r="AX57" i="15"/>
  <c r="EB18" i="14"/>
  <c r="W144" i="24"/>
  <c r="AG20" i="15"/>
  <c r="S30"/>
  <c r="EB35" i="14"/>
  <c r="AG27" i="15"/>
  <c r="DC188" i="20"/>
  <c r="DC188" i="24"/>
  <c r="S34" i="15"/>
  <c r="AX54"/>
  <c r="BS36" i="20"/>
  <c r="BO38" s="1"/>
  <c r="BG36"/>
  <c r="EB32" i="14"/>
  <c r="BS36" i="24"/>
  <c r="BG36"/>
  <c r="AX71" i="15"/>
  <c r="AB69"/>
  <c r="BG49" i="25"/>
  <c r="EB28" i="14"/>
  <c r="AG24" i="15"/>
  <c r="AX56"/>
  <c r="AG7"/>
  <c r="K198" i="20"/>
  <c r="J163" s="1"/>
  <c r="EB15" i="14"/>
  <c r="K198" i="24"/>
  <c r="AF28" i="15"/>
  <c r="AG92"/>
  <c r="Y55"/>
  <c r="Y56"/>
  <c r="Y68"/>
  <c r="AV75"/>
  <c r="EA36" i="14"/>
  <c r="CC36" i="20"/>
  <c r="CC36" i="23"/>
  <c r="CC36" i="24"/>
  <c r="S15" i="15"/>
  <c r="BE36" i="20"/>
  <c r="BE49" i="25"/>
  <c r="BE36" i="19"/>
  <c r="AV67" i="15"/>
  <c r="EA28" i="14"/>
  <c r="BE36" i="24"/>
  <c r="BE36" i="23"/>
  <c r="AB85" i="15"/>
  <c r="AS36" i="20"/>
  <c r="AS36" i="24"/>
  <c r="AB82" i="15"/>
  <c r="AB66"/>
  <c r="CY185" i="18"/>
  <c r="CY185" i="21"/>
  <c r="AS36" i="19"/>
  <c r="W125" i="20"/>
  <c r="M10" i="15"/>
  <c r="CC90" i="23"/>
  <c r="EA24" i="14"/>
  <c r="AF16" i="15"/>
  <c r="AV63"/>
  <c r="AW63" s="1"/>
  <c r="CO9" i="14"/>
  <c r="R92" i="15" s="1"/>
  <c r="CC90" i="24"/>
  <c r="AS49" i="25"/>
  <c r="CC102"/>
  <c r="CC90" i="19"/>
  <c r="EA37" i="14"/>
  <c r="CC90" i="20"/>
  <c r="AF29" i="15"/>
  <c r="DO37" i="14"/>
  <c r="DO83" s="1"/>
  <c r="AZ76" i="15" s="1"/>
  <c r="BY71" i="24"/>
  <c r="BA70" i="17"/>
  <c r="J29" i="15"/>
  <c r="BA71" i="24"/>
  <c r="O59" i="15"/>
  <c r="CA198" i="24"/>
  <c r="O63" i="15"/>
  <c r="O52"/>
  <c r="W66"/>
  <c r="W56"/>
  <c r="CA188" i="19"/>
  <c r="CA185" i="22"/>
  <c r="CA188" i="23"/>
  <c r="S41" i="15"/>
  <c r="CA185" i="21"/>
  <c r="CA188" i="24"/>
  <c r="P31" i="15"/>
  <c r="CA185" i="18"/>
  <c r="DZ49" i="14"/>
  <c r="AB55" i="15"/>
  <c r="AB79"/>
  <c r="AB70"/>
  <c r="S5"/>
  <c r="AT65"/>
  <c r="AT78"/>
  <c r="AU78" s="1"/>
  <c r="O68"/>
  <c r="CA89" i="21"/>
  <c r="BO17" i="18"/>
  <c r="AQ144" i="23"/>
  <c r="S36" i="18"/>
  <c r="DK17" i="21"/>
  <c r="S36" i="24"/>
  <c r="AT55" i="15"/>
  <c r="N41"/>
  <c r="AE41"/>
  <c r="S36" i="23"/>
  <c r="AQ144" i="24"/>
  <c r="CY36" i="19"/>
  <c r="S36" i="22"/>
  <c r="AE8" i="15"/>
  <c r="AT83"/>
  <c r="AU83" s="1"/>
  <c r="AQ142" i="18"/>
  <c r="AQ142" i="21"/>
  <c r="CA198" i="19"/>
  <c r="DZ39" i="14"/>
  <c r="BC89" i="18"/>
  <c r="AT76" i="15"/>
  <c r="DZ16" i="14"/>
  <c r="S36" i="20"/>
  <c r="S49" i="25"/>
  <c r="AQ142" i="22"/>
  <c r="CA195" i="17"/>
  <c r="CA209" i="25"/>
  <c r="AT52" i="15"/>
  <c r="CA144" i="23"/>
  <c r="CA142" i="21"/>
  <c r="BO17" i="22"/>
  <c r="CA142" i="17"/>
  <c r="AT77" i="15"/>
  <c r="CA155" i="25"/>
  <c r="CA142" i="22"/>
  <c r="K40" i="15"/>
  <c r="DU38" i="14"/>
  <c r="CA144" i="19"/>
  <c r="AE30" i="15"/>
  <c r="CA144" i="20"/>
  <c r="CM209" i="25"/>
  <c r="K24" i="15"/>
  <c r="BO17" i="17"/>
  <c r="BO30" i="25"/>
  <c r="DK89" i="22"/>
  <c r="BO17" i="21"/>
  <c r="BO17" i="19"/>
  <c r="BO17" i="23"/>
  <c r="CA144" i="24"/>
  <c r="DZ38" i="14"/>
  <c r="CM195" i="18"/>
  <c r="N71" i="15"/>
  <c r="O71" s="1"/>
  <c r="BO17" i="20"/>
  <c r="CY36" i="22"/>
  <c r="AE36" i="15"/>
  <c r="S36" i="21"/>
  <c r="S36" i="17"/>
  <c r="CY36" i="21"/>
  <c r="CY36" i="20"/>
  <c r="CY49" i="25"/>
  <c r="N39" i="15"/>
  <c r="AQ142" i="17"/>
  <c r="AE18" i="15"/>
  <c r="AQ155" i="25"/>
  <c r="DU39" i="14"/>
  <c r="CA195" i="21"/>
  <c r="AE31" i="15"/>
  <c r="CA195" i="18"/>
  <c r="S90" i="24"/>
  <c r="AE21" i="15"/>
  <c r="AT68"/>
  <c r="CA90" i="24"/>
  <c r="G89" i="17"/>
  <c r="DZ37" i="14"/>
  <c r="G144" i="23"/>
  <c r="BC89" i="21"/>
  <c r="DZ29" i="14"/>
  <c r="CA90" i="23"/>
  <c r="CA89" i="17"/>
  <c r="DU44" i="14"/>
  <c r="CY36" i="18"/>
  <c r="CY36" i="17"/>
  <c r="DZ26" i="14"/>
  <c r="AQ144" i="19"/>
  <c r="CA198" i="23"/>
  <c r="CA198" i="20"/>
  <c r="S89" i="18"/>
  <c r="DZ33" i="14"/>
  <c r="CA102" i="25"/>
  <c r="CM198" i="20"/>
  <c r="DU49" i="14"/>
  <c r="DK89" i="18"/>
  <c r="DK89" i="17"/>
  <c r="DK90" i="19"/>
  <c r="AT82" i="15"/>
  <c r="AU82" s="1"/>
  <c r="CM198" i="19"/>
  <c r="DK89" i="21"/>
  <c r="DK90" i="23"/>
  <c r="AT88" i="15"/>
  <c r="AU88" s="1"/>
  <c r="CY36" i="23"/>
  <c r="DZ44" i="14"/>
  <c r="DK17" i="23"/>
  <c r="T82" i="15"/>
  <c r="DU43" i="14"/>
  <c r="AE35" i="15"/>
  <c r="AT56"/>
  <c r="BC90" i="24"/>
  <c r="CA90" i="20"/>
  <c r="CA89" i="22"/>
  <c r="AE29" i="15"/>
  <c r="CA89" i="18"/>
  <c r="DK90" i="20"/>
  <c r="DK90" i="24"/>
  <c r="DK17"/>
  <c r="N29" i="15"/>
  <c r="DK30" i="25"/>
  <c r="DK17" i="18"/>
  <c r="DK17" i="22"/>
  <c r="T87" i="15"/>
  <c r="CM195" i="22"/>
  <c r="DZ43" i="14"/>
  <c r="CM198" i="24"/>
  <c r="N87" i="15"/>
  <c r="O87" s="1"/>
  <c r="DK17" i="20"/>
  <c r="DK17" i="17"/>
  <c r="AM9" i="14"/>
  <c r="N92" i="15" s="1"/>
  <c r="CM195" i="17"/>
  <c r="CM198" i="23"/>
  <c r="O54" i="15"/>
  <c r="AE6"/>
  <c r="AE5"/>
  <c r="G89" i="22"/>
  <c r="N6" i="15"/>
  <c r="T89"/>
  <c r="N23"/>
  <c r="O55"/>
  <c r="DK144" i="19"/>
  <c r="CY195" i="18"/>
  <c r="BO90" i="20"/>
  <c r="BO90" i="19"/>
  <c r="G102" i="25"/>
  <c r="DK198" i="20"/>
  <c r="DZ17" i="14"/>
  <c r="S102" i="25"/>
  <c r="S90" i="20"/>
  <c r="G144"/>
  <c r="BC102" i="25"/>
  <c r="BC89" i="22"/>
  <c r="BC90" i="20"/>
  <c r="BC90" i="19"/>
  <c r="BC89" i="17"/>
  <c r="CY144" i="20"/>
  <c r="AE195" i="17"/>
  <c r="BY71" i="23"/>
  <c r="DI70" i="21"/>
  <c r="M88" i="15"/>
  <c r="DI70" i="17"/>
  <c r="DI71" i="23"/>
  <c r="T72" i="15"/>
  <c r="BA83" i="25"/>
  <c r="BA70" i="22"/>
  <c r="BA71" i="20"/>
  <c r="J21" i="15"/>
  <c r="BA71" i="19"/>
  <c r="N21" i="15"/>
  <c r="J41"/>
  <c r="DI83" i="25"/>
  <c r="DI71" i="19"/>
  <c r="DI70" i="22"/>
  <c r="BY70" i="17"/>
  <c r="N30" i="15"/>
  <c r="BY71" i="20"/>
  <c r="N37" i="15"/>
  <c r="DI36" i="23"/>
  <c r="S18" i="15"/>
  <c r="S43"/>
  <c r="R9" i="14"/>
  <c r="S40" i="15"/>
  <c r="DI36" i="19"/>
  <c r="S33" i="15"/>
  <c r="BM79" i="21"/>
  <c r="BM80" i="20"/>
  <c r="BM80" i="23"/>
  <c r="BM80" i="19"/>
  <c r="BM79" i="17"/>
  <c r="BM79" i="22"/>
  <c r="DI36" i="21"/>
  <c r="AD40" i="15"/>
  <c r="DI36" i="20"/>
  <c r="DY48" i="14"/>
  <c r="DI36" i="24"/>
  <c r="N33" i="15"/>
  <c r="E90" i="19"/>
  <c r="AA37" i="14"/>
  <c r="AA83" s="1"/>
  <c r="DU37" s="1"/>
  <c r="N31" i="15"/>
  <c r="E102" i="25"/>
  <c r="T90" i="15"/>
  <c r="E89" i="22"/>
  <c r="E89" i="17"/>
  <c r="DY13" i="14"/>
  <c r="E90" i="23"/>
  <c r="AD5" i="15"/>
  <c r="E89" i="21"/>
  <c r="E90" i="20"/>
  <c r="E89" i="18"/>
  <c r="AS52" i="15"/>
  <c r="E90" i="24"/>
  <c r="M76" i="15"/>
  <c r="O76" s="1"/>
  <c r="BY70" i="22"/>
  <c r="BY70" i="18"/>
  <c r="DT48" i="14"/>
  <c r="DI36" i="22"/>
  <c r="DI36" i="18"/>
  <c r="BY83" i="25"/>
  <c r="BY70" i="21"/>
  <c r="DI49" i="25"/>
  <c r="AS87" i="15"/>
  <c r="T61"/>
  <c r="N18"/>
  <c r="T55"/>
  <c r="N38"/>
  <c r="DU13" i="14"/>
  <c r="S89" i="17"/>
  <c r="AE9" i="15"/>
  <c r="S90" i="19"/>
  <c r="S89" i="22"/>
  <c r="S89" i="21"/>
  <c r="CY209" i="25"/>
  <c r="BO89" i="17"/>
  <c r="BO89" i="21"/>
  <c r="DZ13" i="14"/>
  <c r="G89" i="18"/>
  <c r="G89" i="21"/>
  <c r="G90" i="24"/>
  <c r="G90" i="20"/>
  <c r="G90" i="19"/>
  <c r="AY67" i="15"/>
  <c r="DV37" i="14"/>
  <c r="W71" i="15"/>
  <c r="Y71"/>
  <c r="AQ56"/>
  <c r="S26"/>
  <c r="S20"/>
  <c r="AM75"/>
  <c r="AO75"/>
  <c r="G54"/>
  <c r="I54"/>
  <c r="G75"/>
  <c r="I75"/>
  <c r="N17"/>
  <c r="N7"/>
  <c r="T62"/>
  <c r="T57"/>
  <c r="AB60"/>
  <c r="DO44" i="14"/>
  <c r="DO90" s="1"/>
  <c r="AH36" i="15" s="1"/>
  <c r="DO49" i="14"/>
  <c r="DO95" s="1"/>
  <c r="AH41" i="15" s="1"/>
  <c r="AF8"/>
  <c r="DO16" i="14"/>
  <c r="DO62" s="1"/>
  <c r="AZ55" i="15" s="1"/>
  <c r="U36" i="19"/>
  <c r="DO40" i="14"/>
  <c r="DO86" s="1"/>
  <c r="AH32" i="15" s="1"/>
  <c r="U36" i="20"/>
  <c r="U36" i="24"/>
  <c r="U36" i="23"/>
  <c r="EA16" i="14"/>
  <c r="AV55" i="15"/>
  <c r="AW55" s="1"/>
  <c r="G66"/>
  <c r="I66"/>
  <c r="G62"/>
  <c r="I62"/>
  <c r="W60"/>
  <c r="Y60"/>
  <c r="W67"/>
  <c r="Y67"/>
  <c r="W75"/>
  <c r="Y75"/>
  <c r="G71"/>
  <c r="I71"/>
  <c r="G61"/>
  <c r="I61"/>
  <c r="G70"/>
  <c r="I70"/>
  <c r="W62"/>
  <c r="Y62"/>
  <c r="G73"/>
  <c r="I73"/>
  <c r="AG75"/>
  <c r="Y58"/>
  <c r="W73"/>
  <c r="Y73"/>
  <c r="AE68"/>
  <c r="AG68"/>
  <c r="G65"/>
  <c r="I65"/>
  <c r="G58"/>
  <c r="I58"/>
  <c r="W57"/>
  <c r="Y57"/>
  <c r="G72"/>
  <c r="I72"/>
  <c r="Y51"/>
  <c r="BN9" i="14"/>
  <c r="L45" i="15" s="1"/>
  <c r="DO32" i="14"/>
  <c r="DO78" s="1"/>
  <c r="AH24" i="15" s="1"/>
  <c r="DO19" i="14"/>
  <c r="DO65" s="1"/>
  <c r="AH11" i="15" s="1"/>
  <c r="AT72"/>
  <c r="N22"/>
  <c r="T67"/>
  <c r="T58"/>
  <c r="G142" i="22"/>
  <c r="G142" i="17"/>
  <c r="G144" i="19"/>
  <c r="G142" i="21"/>
  <c r="G142" i="18"/>
  <c r="G144" i="24"/>
  <c r="DZ14" i="14"/>
  <c r="G155" i="25"/>
  <c r="DK195" i="18"/>
  <c r="DZ23" i="14"/>
  <c r="T63" i="15"/>
  <c r="AT90"/>
  <c r="AU90" s="1"/>
  <c r="DK198" i="19"/>
  <c r="AE195" i="18"/>
  <c r="DK209" i="25"/>
  <c r="T83" i="15"/>
  <c r="DU51" i="14"/>
  <c r="AE43" i="15"/>
  <c r="AE198" i="24"/>
  <c r="AE198" i="19"/>
  <c r="AE15" i="15"/>
  <c r="AE198" i="20"/>
  <c r="AT62" i="15"/>
  <c r="AE195" i="22"/>
  <c r="AE198" i="23"/>
  <c r="AE195" i="21"/>
  <c r="AE36" i="24"/>
  <c r="DZ20" i="14"/>
  <c r="AE36" i="18"/>
  <c r="DK155" i="25"/>
  <c r="CY195" i="17"/>
  <c r="BO90" i="24"/>
  <c r="AE25" i="15"/>
  <c r="BO89" i="18"/>
  <c r="AE19" i="15"/>
  <c r="AQ198" i="24"/>
  <c r="T74" i="15"/>
  <c r="DO33" i="14"/>
  <c r="DO79" s="1"/>
  <c r="AZ72" i="15" s="1"/>
  <c r="DO50" i="14"/>
  <c r="DO96" s="1"/>
  <c r="AH42" i="15" s="1"/>
  <c r="CY144" i="23"/>
  <c r="BO90"/>
  <c r="BO89" i="22"/>
  <c r="DU33" i="14"/>
  <c r="AQ195" i="21"/>
  <c r="T66" i="15"/>
  <c r="AQ198" i="23"/>
  <c r="AQ198" i="19"/>
  <c r="AQ195" i="17"/>
  <c r="AQ209" i="25"/>
  <c r="DZ27" i="14"/>
  <c r="AT66" i="15"/>
  <c r="AQ195" i="22"/>
  <c r="AQ195" i="18"/>
  <c r="N13" i="15"/>
  <c r="AE36" i="21"/>
  <c r="AE36" i="23"/>
  <c r="AE36" i="17"/>
  <c r="AT59" i="15"/>
  <c r="AE36" i="20"/>
  <c r="AE36" i="19"/>
  <c r="AE36" i="22"/>
  <c r="AE12" i="15"/>
  <c r="DK195" i="22"/>
  <c r="DZ51" i="14"/>
  <c r="DK198" i="24"/>
  <c r="CM142" i="17"/>
  <c r="DK142" i="18"/>
  <c r="CY142" i="21"/>
  <c r="CY142" i="18"/>
  <c r="CY198" i="20"/>
  <c r="AE39" i="15"/>
  <c r="CY198" i="23"/>
  <c r="T75" i="15"/>
  <c r="DO46" i="14"/>
  <c r="DO92" s="1"/>
  <c r="AH38" i="15" s="1"/>
  <c r="DZ50" i="14"/>
  <c r="DK142" i="21"/>
  <c r="AE38" i="15"/>
  <c r="CY144" i="19"/>
  <c r="CY195" i="22"/>
  <c r="DU47" i="14"/>
  <c r="DZ47"/>
  <c r="DK195" i="17"/>
  <c r="DK198" i="23"/>
  <c r="DK142" i="17"/>
  <c r="DK144" i="20"/>
  <c r="CY142" i="22"/>
  <c r="AT86" i="15"/>
  <c r="AU86" s="1"/>
  <c r="CY198" i="24"/>
  <c r="CY198" i="19"/>
  <c r="DZ41" i="14"/>
  <c r="N26" i="15"/>
  <c r="O67"/>
  <c r="AT89"/>
  <c r="AU89" s="1"/>
  <c r="AE42"/>
  <c r="DK142" i="22"/>
  <c r="CY155" i="25"/>
  <c r="DZ46" i="14"/>
  <c r="CY142" i="17"/>
  <c r="DO41" i="14"/>
  <c r="DO87" s="1"/>
  <c r="AZ80" i="15" s="1"/>
  <c r="DK144" i="24"/>
  <c r="DK144" i="23"/>
  <c r="AT85" i="15"/>
  <c r="AU85" s="1"/>
  <c r="CY144" i="24"/>
  <c r="AT60" i="15"/>
  <c r="DU41" i="14"/>
  <c r="CM89" i="17"/>
  <c r="N24" i="15"/>
  <c r="S16"/>
  <c r="BB19" i="14"/>
  <c r="BB65" s="1"/>
  <c r="AE89" i="18"/>
  <c r="AE37" i="15"/>
  <c r="AT80"/>
  <c r="AU80" s="1"/>
  <c r="CM90" i="24"/>
  <c r="CM89" i="22"/>
  <c r="AQ36" i="24"/>
  <c r="CM89" i="21"/>
  <c r="CM89" i="18"/>
  <c r="CM90" i="19"/>
  <c r="AE33" i="15"/>
  <c r="CM90" i="20"/>
  <c r="CM90" i="23"/>
  <c r="CY89" i="18"/>
  <c r="AT84" i="15"/>
  <c r="AU84" s="1"/>
  <c r="CY102" i="25"/>
  <c r="AQ36" i="22"/>
  <c r="DU24" i="14"/>
  <c r="G195" i="17"/>
  <c r="AE102" i="25"/>
  <c r="AE13" i="15"/>
  <c r="AE90" i="20"/>
  <c r="CY89" i="22"/>
  <c r="DU45" i="14"/>
  <c r="CY89" i="21"/>
  <c r="AT73" i="15"/>
  <c r="BO144" i="19"/>
  <c r="BO142" i="18"/>
  <c r="BO155" i="25"/>
  <c r="DZ34" i="14"/>
  <c r="BO142" i="17"/>
  <c r="BO142" i="21"/>
  <c r="BO144" i="20"/>
  <c r="DU34" i="14"/>
  <c r="AE26" i="15"/>
  <c r="BO142" i="22"/>
  <c r="BO144" i="24"/>
  <c r="BC198" i="23"/>
  <c r="BC195" i="17"/>
  <c r="BC195" i="22"/>
  <c r="BC195" i="21"/>
  <c r="BC195" i="18"/>
  <c r="DZ31" i="14"/>
  <c r="BC198" i="19"/>
  <c r="BC209" i="25"/>
  <c r="BC198" i="24"/>
  <c r="AE23" i="15"/>
  <c r="AT70"/>
  <c r="AQ36" i="18"/>
  <c r="AQ49" i="25"/>
  <c r="AQ36" i="17"/>
  <c r="DZ24" i="14"/>
  <c r="AQ36" i="19"/>
  <c r="AQ36" i="21"/>
  <c r="AQ36" i="23"/>
  <c r="AE16" i="15"/>
  <c r="AT63"/>
  <c r="AE90" i="24"/>
  <c r="DZ21" i="14"/>
  <c r="AE90" i="19"/>
  <c r="AE89" i="21"/>
  <c r="AE89" i="22"/>
  <c r="S11" i="15"/>
  <c r="CM144" i="19"/>
  <c r="AB64" i="15"/>
  <c r="CY90" i="23"/>
  <c r="CY90" i="19"/>
  <c r="DZ45" i="14"/>
  <c r="CM155" i="25"/>
  <c r="CY90" i="24"/>
  <c r="CY89" i="17"/>
  <c r="AB74" i="15"/>
  <c r="AB61"/>
  <c r="AE90" i="23"/>
  <c r="CM144" i="20"/>
  <c r="CM144" i="24"/>
  <c r="CM144" i="23"/>
  <c r="CM142" i="22"/>
  <c r="CM142" i="21"/>
  <c r="DZ42" i="14"/>
  <c r="CM142" i="18"/>
  <c r="S10" i="15"/>
  <c r="AT81"/>
  <c r="AU81" s="1"/>
  <c r="AE34"/>
  <c r="AT74"/>
  <c r="BC49" i="25"/>
  <c r="AE20" i="15"/>
  <c r="DU28" i="14"/>
  <c r="BC36" i="21"/>
  <c r="DZ15" i="14"/>
  <c r="BC36" i="20"/>
  <c r="BC36" i="24"/>
  <c r="AE142" i="22"/>
  <c r="DZ28" i="14"/>
  <c r="BB36"/>
  <c r="BB82" s="1"/>
  <c r="S155" i="25"/>
  <c r="G195" i="22"/>
  <c r="G198" i="23"/>
  <c r="G195" i="21"/>
  <c r="G198" i="19"/>
  <c r="AE144" i="23"/>
  <c r="BC36" i="18"/>
  <c r="BC36" i="23"/>
  <c r="BC36" i="17"/>
  <c r="DO28" i="14"/>
  <c r="DO74" s="1"/>
  <c r="AZ67" i="15" s="1"/>
  <c r="BO198" i="19"/>
  <c r="AE142" i="17"/>
  <c r="AT67" i="15"/>
  <c r="BC36" i="22"/>
  <c r="S142" i="18"/>
  <c r="BO198" i="20"/>
  <c r="S142" i="17"/>
  <c r="DZ35" i="14"/>
  <c r="DO35"/>
  <c r="DO81" s="1"/>
  <c r="AH27" i="15" s="1"/>
  <c r="S142" i="21"/>
  <c r="BO195" i="22"/>
  <c r="BO198" i="24"/>
  <c r="AB75" i="15"/>
  <c r="AT61"/>
  <c r="AE144" i="19"/>
  <c r="DZ22" i="14"/>
  <c r="AE142" i="18"/>
  <c r="AE155" i="25"/>
  <c r="AE14" i="15"/>
  <c r="AE144" i="20"/>
  <c r="AE144" i="24"/>
  <c r="DU22" i="14"/>
  <c r="DZ18"/>
  <c r="AE10" i="15"/>
  <c r="S144" i="23"/>
  <c r="AE7" i="15"/>
  <c r="G195" i="18"/>
  <c r="G198" i="24"/>
  <c r="G209" i="25"/>
  <c r="AT54" i="15"/>
  <c r="DO15" i="14"/>
  <c r="DO61" s="1"/>
  <c r="AZ54" i="15" s="1"/>
  <c r="BC155" i="25"/>
  <c r="BC144" i="24"/>
  <c r="BC142" i="21"/>
  <c r="BC142" i="22"/>
  <c r="AE22" i="15"/>
  <c r="DZ30" i="14"/>
  <c r="BC144" i="23"/>
  <c r="BC144" i="20"/>
  <c r="BC142" i="17"/>
  <c r="AT69" i="15"/>
  <c r="BC144" i="19"/>
  <c r="BC142" i="18"/>
  <c r="G199" i="25"/>
  <c r="G185" i="22"/>
  <c r="G185" i="21"/>
  <c r="V54" i="15"/>
  <c r="P7"/>
  <c r="G188" i="24"/>
  <c r="G185" i="18"/>
  <c r="G188" i="20"/>
  <c r="G185" i="17"/>
  <c r="G188" i="23"/>
  <c r="G188" i="19"/>
  <c r="BO188" i="20"/>
  <c r="V74" i="15"/>
  <c r="BO188" i="19"/>
  <c r="BO188" i="23"/>
  <c r="BO185" i="21"/>
  <c r="BO185" i="18"/>
  <c r="P27" i="15"/>
  <c r="BO185" i="17"/>
  <c r="BO185" i="22"/>
  <c r="BO188" i="24"/>
  <c r="BO199" i="25"/>
  <c r="AB54" i="15"/>
  <c r="S7"/>
  <c r="AT57"/>
  <c r="S144" i="20"/>
  <c r="S144" i="19"/>
  <c r="DU35" i="14"/>
  <c r="BO195" i="18"/>
  <c r="AE27" i="15"/>
  <c r="BO209" i="25"/>
  <c r="AE134" i="23"/>
  <c r="AE132" i="17"/>
  <c r="AE132" i="21"/>
  <c r="AE134" i="24"/>
  <c r="AE134" i="19"/>
  <c r="AE134" i="20"/>
  <c r="V61" i="15"/>
  <c r="AE145" i="25"/>
  <c r="AE132" i="22"/>
  <c r="AE132" i="18"/>
  <c r="P14" i="15"/>
  <c r="BC134" i="24"/>
  <c r="BC132" i="18"/>
  <c r="BC134" i="19"/>
  <c r="BC134" i="20"/>
  <c r="V69" i="15"/>
  <c r="P22"/>
  <c r="BC132" i="22"/>
  <c r="BC132" i="17"/>
  <c r="BC145" i="25"/>
  <c r="BC134" i="23"/>
  <c r="BC132" i="21"/>
  <c r="DO30" i="14"/>
  <c r="DO76" s="1"/>
  <c r="AH22" i="15" s="1"/>
  <c r="S142" i="22"/>
  <c r="DU18" i="14"/>
  <c r="BO195" i="17"/>
  <c r="BO198" i="23"/>
  <c r="AS9" i="14"/>
  <c r="P45" i="15" s="1"/>
  <c r="T79"/>
  <c r="DO26" i="14"/>
  <c r="DO72" s="1"/>
  <c r="AZ65" i="15" s="1"/>
  <c r="L9" i="14"/>
  <c r="M92" i="15" s="1"/>
  <c r="W65"/>
  <c r="Y65"/>
  <c r="DW28" i="14"/>
  <c r="DO47"/>
  <c r="DO93" s="1"/>
  <c r="AH39" i="15" s="1"/>
  <c r="CM80" i="23"/>
  <c r="CM79" i="22"/>
  <c r="CM79" i="21"/>
  <c r="CM80" i="20"/>
  <c r="CM79" i="17"/>
  <c r="V80" i="15"/>
  <c r="W80" s="1"/>
  <c r="CM92" i="25"/>
  <c r="CM80" i="19"/>
  <c r="P33" i="15"/>
  <c r="CM80" i="24"/>
  <c r="CM79" i="18"/>
  <c r="Y52" i="15"/>
  <c r="AA52"/>
  <c r="J15"/>
  <c r="M62"/>
  <c r="O62" s="1"/>
  <c r="AC179" i="23"/>
  <c r="AC179" i="20"/>
  <c r="AC190" i="25"/>
  <c r="AC176" i="21"/>
  <c r="AC176" i="18"/>
  <c r="AC176" i="17"/>
  <c r="AC176" i="22"/>
  <c r="AC179" i="24"/>
  <c r="AC179" i="19"/>
  <c r="AO71" i="20"/>
  <c r="AO71" i="24"/>
  <c r="M64" i="15"/>
  <c r="AO70" i="22"/>
  <c r="AO70" i="18"/>
  <c r="AO71" i="23"/>
  <c r="AO71" i="19"/>
  <c r="AO70" i="21"/>
  <c r="AO83" i="25"/>
  <c r="AO70" i="17"/>
  <c r="J17" i="15"/>
  <c r="CK179" i="20"/>
  <c r="M82" i="15"/>
  <c r="CK179" i="19"/>
  <c r="CK190" i="25"/>
  <c r="CK179" i="24"/>
  <c r="CK179" i="23"/>
  <c r="CK176" i="21"/>
  <c r="J35" i="15"/>
  <c r="CK176" i="17"/>
  <c r="CK176" i="18"/>
  <c r="CK176" i="22"/>
  <c r="BA198" i="24"/>
  <c r="BA198" i="19"/>
  <c r="DT31" i="14"/>
  <c r="BA209" i="25"/>
  <c r="BA195" i="17"/>
  <c r="AD23" i="15"/>
  <c r="DU31" i="14"/>
  <c r="BA198" i="23"/>
  <c r="BA195" i="22"/>
  <c r="BA195" i="21"/>
  <c r="DY31" i="14"/>
  <c r="BA198" i="20"/>
  <c r="BA195" i="18"/>
  <c r="AS70" i="15"/>
  <c r="BY179" i="20"/>
  <c r="BY176" i="18"/>
  <c r="M78" i="15"/>
  <c r="BY179" i="24"/>
  <c r="BY179" i="23"/>
  <c r="BY176" i="21"/>
  <c r="BY176" i="17"/>
  <c r="J31" i="15"/>
  <c r="BY176" i="22"/>
  <c r="BY190" i="25"/>
  <c r="BY179" i="19"/>
  <c r="DI144" i="20"/>
  <c r="DI142" i="17"/>
  <c r="AS89" i="15"/>
  <c r="DI142" i="22"/>
  <c r="DI142" i="18"/>
  <c r="DT50" i="14"/>
  <c r="DI144" i="23"/>
  <c r="DI142" i="21"/>
  <c r="DI155" i="25"/>
  <c r="AD42" i="15"/>
  <c r="DI144" i="19"/>
  <c r="DY50" i="14"/>
  <c r="DI144" i="24"/>
  <c r="AC125" i="20"/>
  <c r="M61" i="15"/>
  <c r="O61" s="1"/>
  <c r="AC123" i="22"/>
  <c r="AC136" i="25"/>
  <c r="AC123" i="18"/>
  <c r="AC125" i="23"/>
  <c r="AC123" i="21"/>
  <c r="J14" i="15"/>
  <c r="AC123" i="17"/>
  <c r="AC125" i="19"/>
  <c r="AC125" i="24"/>
  <c r="AO125" i="20"/>
  <c r="AO125" i="24"/>
  <c r="M65" i="15"/>
  <c r="O65" s="1"/>
  <c r="AO123" i="22"/>
  <c r="AO123" i="18"/>
  <c r="AO125" i="23"/>
  <c r="AO125" i="19"/>
  <c r="AO123" i="21"/>
  <c r="AO136" i="25"/>
  <c r="AO123" i="17"/>
  <c r="J18" i="15"/>
  <c r="BM83" i="25"/>
  <c r="BM70" i="17"/>
  <c r="J25" i="15"/>
  <c r="BM71" i="20"/>
  <c r="BM71" i="24"/>
  <c r="M72" i="15"/>
  <c r="O72" s="1"/>
  <c r="BM70" i="22"/>
  <c r="BM70" i="18"/>
  <c r="BM71" i="23"/>
  <c r="BM71" i="19"/>
  <c r="BM70" i="21"/>
  <c r="CW190" i="25"/>
  <c r="CW176" i="18"/>
  <c r="CW179" i="23"/>
  <c r="CW176" i="21"/>
  <c r="CW179" i="20"/>
  <c r="M86" i="15"/>
  <c r="CW176" i="22"/>
  <c r="J39" i="15"/>
  <c r="CW176" i="17"/>
  <c r="CW179" i="19"/>
  <c r="CW179" i="24"/>
  <c r="Q136" i="25"/>
  <c r="Q125" i="19"/>
  <c r="Q125" i="20"/>
  <c r="M57" i="15"/>
  <c r="O57" s="1"/>
  <c r="Q125" i="23"/>
  <c r="Q123" i="21"/>
  <c r="Q125" i="24"/>
  <c r="Q123" i="18"/>
  <c r="Q123" i="22"/>
  <c r="J10" i="15"/>
  <c r="Q123" i="17"/>
  <c r="DI198" i="23"/>
  <c r="DI198" i="19"/>
  <c r="DI195" i="21"/>
  <c r="DY51" i="14"/>
  <c r="DI198" i="20"/>
  <c r="DI198" i="24"/>
  <c r="AS90" i="15"/>
  <c r="DI195" i="22"/>
  <c r="DI195" i="18"/>
  <c r="DT51" i="14"/>
  <c r="DI209" i="25"/>
  <c r="DI195" i="17"/>
  <c r="AD43" i="15"/>
  <c r="CW71" i="23"/>
  <c r="CW71" i="20"/>
  <c r="CW70" i="22"/>
  <c r="CW70" i="18"/>
  <c r="CW70" i="21"/>
  <c r="M84" i="15"/>
  <c r="CW83" i="25"/>
  <c r="CW71" i="24"/>
  <c r="CW70" i="17"/>
  <c r="CW71" i="19"/>
  <c r="J37" i="15"/>
  <c r="E17" i="23"/>
  <c r="E17" i="20"/>
  <c r="E17" i="18"/>
  <c r="E17" i="21"/>
  <c r="E17" i="17"/>
  <c r="M51" i="15"/>
  <c r="O51" s="1"/>
  <c r="E30" i="25"/>
  <c r="E17" i="24"/>
  <c r="E17" i="19"/>
  <c r="E17" i="22"/>
  <c r="J4" i="15"/>
  <c r="CK102" i="25"/>
  <c r="CK89" i="17"/>
  <c r="DT41" i="14"/>
  <c r="CK89" i="22"/>
  <c r="CK90" i="20"/>
  <c r="CK90" i="24"/>
  <c r="AS80" i="15"/>
  <c r="CK90" i="23"/>
  <c r="CK90" i="19"/>
  <c r="CK89" i="21"/>
  <c r="DY41" i="14"/>
  <c r="AD33" i="15"/>
  <c r="CK89" i="18"/>
  <c r="Q179" i="20"/>
  <c r="Q179" i="24"/>
  <c r="M58" i="15"/>
  <c r="O58" s="1"/>
  <c r="Q176" i="22"/>
  <c r="Q176" i="18"/>
  <c r="Q179" i="23"/>
  <c r="Q179" i="19"/>
  <c r="Q176" i="21"/>
  <c r="Q190" i="25"/>
  <c r="Q176" i="17"/>
  <c r="J11" i="15"/>
  <c r="CK123" i="22"/>
  <c r="CK123" i="18"/>
  <c r="CK125" i="23"/>
  <c r="CK125" i="19"/>
  <c r="CK123" i="21"/>
  <c r="CK136" i="25"/>
  <c r="CK123" i="17"/>
  <c r="J34" i="15"/>
  <c r="CK125" i="20"/>
  <c r="CK125" i="24"/>
  <c r="M81" i="15"/>
  <c r="AO179" i="23"/>
  <c r="AO179" i="19"/>
  <c r="AO176" i="21"/>
  <c r="AO190" i="25"/>
  <c r="AO176" i="17"/>
  <c r="J19" i="15"/>
  <c r="AO179" i="20"/>
  <c r="AO179" i="24"/>
  <c r="M66" i="15"/>
  <c r="O66" s="1"/>
  <c r="AO176" i="22"/>
  <c r="AO176" i="18"/>
  <c r="BA125" i="23"/>
  <c r="BA123" i="22"/>
  <c r="BA123" i="21"/>
  <c r="BA136" i="25"/>
  <c r="BA123" i="17"/>
  <c r="J22" i="15"/>
  <c r="BA125" i="20"/>
  <c r="BA123" i="18"/>
  <c r="M69" i="15"/>
  <c r="O69" s="1"/>
  <c r="BA125" i="24"/>
  <c r="BA125" i="19"/>
  <c r="BY49" i="25"/>
  <c r="BY36" i="19"/>
  <c r="AD28" i="15"/>
  <c r="BY36" i="24"/>
  <c r="BY36" i="22"/>
  <c r="DT36" i="14"/>
  <c r="BY36" i="20"/>
  <c r="BY36" i="21"/>
  <c r="AS75" i="15"/>
  <c r="BY36" i="23"/>
  <c r="BY36" i="18"/>
  <c r="BY36" i="17"/>
  <c r="DY36" i="14"/>
  <c r="BM136" i="25"/>
  <c r="BM123" i="17"/>
  <c r="J26" i="15"/>
  <c r="BM125" i="20"/>
  <c r="BM125" i="24"/>
  <c r="M73" i="15"/>
  <c r="O73" s="1"/>
  <c r="BM123" i="22"/>
  <c r="BM123" i="18"/>
  <c r="BM125" i="23"/>
  <c r="BM125" i="19"/>
  <c r="BM123" i="21"/>
  <c r="E125" i="23"/>
  <c r="E123" i="22"/>
  <c r="E123" i="21"/>
  <c r="E136" i="25"/>
  <c r="E123" i="17"/>
  <c r="J6" i="15"/>
  <c r="E125" i="20"/>
  <c r="E123" i="18"/>
  <c r="M53" i="15"/>
  <c r="O53" s="1"/>
  <c r="E125" i="24"/>
  <c r="E125" i="19"/>
  <c r="BM179" i="23"/>
  <c r="BM176" i="17"/>
  <c r="BM176" i="22"/>
  <c r="BM190" i="25"/>
  <c r="J27" i="15"/>
  <c r="BM176" i="18"/>
  <c r="M74" i="15"/>
  <c r="O74" s="1"/>
  <c r="BM179" i="24"/>
  <c r="BM179" i="20"/>
  <c r="BM176" i="21"/>
  <c r="BM179" i="19"/>
  <c r="CW125" i="24"/>
  <c r="CW125" i="19"/>
  <c r="CW125" i="23"/>
  <c r="CW123" i="22"/>
  <c r="CW123" i="21"/>
  <c r="CW136" i="25"/>
  <c r="CW123" i="17"/>
  <c r="J38" i="15"/>
  <c r="CW125" i="20"/>
  <c r="CW123" i="18"/>
  <c r="M85" i="15"/>
  <c r="J32"/>
  <c r="CK17" i="23"/>
  <c r="CK17" i="19"/>
  <c r="CK17" i="21"/>
  <c r="CK17" i="24"/>
  <c r="CK30" i="25"/>
  <c r="M79" i="15"/>
  <c r="CK17" i="22"/>
  <c r="CK17" i="20"/>
  <c r="CK17" i="17"/>
  <c r="CK17" i="18"/>
  <c r="BY125" i="20"/>
  <c r="BY123" i="18"/>
  <c r="M77" i="15"/>
  <c r="O77" s="1"/>
  <c r="BY125" i="24"/>
  <c r="BY125" i="19"/>
  <c r="BY125" i="23"/>
  <c r="BY123" i="22"/>
  <c r="BY123" i="21"/>
  <c r="BY136" i="25"/>
  <c r="BY123" i="17"/>
  <c r="J30" i="15"/>
  <c r="Q83" i="25"/>
  <c r="J9" i="15"/>
  <c r="Q70" i="18"/>
  <c r="Q71" i="23"/>
  <c r="Q70" i="17"/>
  <c r="Q70" i="22"/>
  <c r="Q70" i="21"/>
  <c r="Q71" i="19"/>
  <c r="M56" i="15"/>
  <c r="O56" s="1"/>
  <c r="Q71" i="24"/>
  <c r="Q71" i="20"/>
  <c r="BM30" i="25"/>
  <c r="BM17" i="24"/>
  <c r="BM17" i="21"/>
  <c r="BM17" i="19"/>
  <c r="J24" i="15"/>
  <c r="BM17" i="23"/>
  <c r="BM17" i="20"/>
  <c r="BM17" i="18"/>
  <c r="BM17" i="22"/>
  <c r="BM17" i="17"/>
  <c r="M71" i="15"/>
  <c r="DU23" i="14"/>
  <c r="AC198" i="24"/>
  <c r="AC198" i="19"/>
  <c r="DT23" i="14"/>
  <c r="AC209" i="25"/>
  <c r="AC195" i="17"/>
  <c r="AD15" i="15"/>
  <c r="AC198" i="20"/>
  <c r="AC195" i="18"/>
  <c r="AS62" i="15"/>
  <c r="AC198" i="23"/>
  <c r="AC195" i="22"/>
  <c r="AC195" i="21"/>
  <c r="DY23" i="14"/>
  <c r="AO90" i="23"/>
  <c r="AO89" i="21"/>
  <c r="AO90" i="20"/>
  <c r="AS64" i="15"/>
  <c r="AO90" i="19"/>
  <c r="DT25" i="14"/>
  <c r="AO90" i="24"/>
  <c r="AO102" i="25"/>
  <c r="AO89" i="17"/>
  <c r="AD17" i="15"/>
  <c r="AO89" i="22"/>
  <c r="AO89" i="18"/>
  <c r="DY25" i="14"/>
  <c r="CK195" i="18"/>
  <c r="CK209" i="25"/>
  <c r="AD35" i="15"/>
  <c r="CK195" i="22"/>
  <c r="DT43" i="14"/>
  <c r="CK195" i="17"/>
  <c r="CK198" i="23"/>
  <c r="CK198" i="19"/>
  <c r="CK195" i="21"/>
  <c r="DY43" i="14"/>
  <c r="CK198" i="20"/>
  <c r="CK198" i="24"/>
  <c r="AS82" i="15"/>
  <c r="BA179" i="23"/>
  <c r="BA179" i="19"/>
  <c r="BA176" i="17"/>
  <c r="BA179" i="24"/>
  <c r="BA190" i="25"/>
  <c r="J23" i="15"/>
  <c r="BA176" i="21"/>
  <c r="BA176" i="22"/>
  <c r="M70" i="15"/>
  <c r="O70" s="1"/>
  <c r="BA176" i="18"/>
  <c r="BA179" i="20"/>
  <c r="BY198" i="23"/>
  <c r="BY195" i="22"/>
  <c r="BY195" i="21"/>
  <c r="DY39" i="14"/>
  <c r="BY198" i="20"/>
  <c r="BY195" i="18"/>
  <c r="AS78" i="15"/>
  <c r="BY209" i="25"/>
  <c r="BY195" i="17"/>
  <c r="AD31" i="15"/>
  <c r="BY198" i="24"/>
  <c r="BY198" i="19"/>
  <c r="DT39" i="14"/>
  <c r="DI125" i="20"/>
  <c r="DI125" i="24"/>
  <c r="J42" i="15"/>
  <c r="DI123" i="22"/>
  <c r="DI123" i="18"/>
  <c r="DI125" i="23"/>
  <c r="DI125" i="19"/>
  <c r="DI123" i="21"/>
  <c r="DI136" i="25"/>
  <c r="DI123" i="17"/>
  <c r="M89" i="15"/>
  <c r="AC144" i="20"/>
  <c r="AS61" i="15"/>
  <c r="AC142" i="22"/>
  <c r="DT22" i="14"/>
  <c r="AC142" i="18"/>
  <c r="AC144" i="23"/>
  <c r="AC142" i="21"/>
  <c r="AC144" i="24"/>
  <c r="AC144" i="19"/>
  <c r="DY22" i="14"/>
  <c r="AC155" i="25"/>
  <c r="AC142" i="17"/>
  <c r="AD14" i="15"/>
  <c r="AO155" i="25"/>
  <c r="AO144" i="24"/>
  <c r="AO144" i="19"/>
  <c r="AO142" i="22"/>
  <c r="AO142" i="18"/>
  <c r="DT26" i="14"/>
  <c r="DU26"/>
  <c r="DY26"/>
  <c r="AO144" i="20"/>
  <c r="AO142" i="17"/>
  <c r="AD18" i="15"/>
  <c r="AO144" i="23"/>
  <c r="AO142" i="21"/>
  <c r="AS65" i="15"/>
  <c r="BM89" i="22"/>
  <c r="BM89" i="18"/>
  <c r="DT33" i="14"/>
  <c r="BM102" i="25"/>
  <c r="BM89" i="17"/>
  <c r="AD25" i="15"/>
  <c r="BM90" i="20"/>
  <c r="BM90" i="24"/>
  <c r="AS72" i="15"/>
  <c r="BM90" i="23"/>
  <c r="BM90" i="19"/>
  <c r="BM89" i="21"/>
  <c r="DY33" i="14"/>
  <c r="CW198" i="24"/>
  <c r="CW198" i="19"/>
  <c r="DT47" i="14"/>
  <c r="CW209" i="25"/>
  <c r="CW195" i="17"/>
  <c r="AD39" i="15"/>
  <c r="CW198" i="23"/>
  <c r="CW195" i="22"/>
  <c r="CW195" i="21"/>
  <c r="DY47" i="14"/>
  <c r="CW198" i="20"/>
  <c r="CW195" i="18"/>
  <c r="AS86" i="15"/>
  <c r="Q144" i="20"/>
  <c r="AD10" i="15"/>
  <c r="Q142" i="18"/>
  <c r="Q142" i="17"/>
  <c r="Q142" i="22"/>
  <c r="DT18" i="14"/>
  <c r="Q155" i="25"/>
  <c r="Q144" i="24"/>
  <c r="AS57" i="15"/>
  <c r="Q144" i="23"/>
  <c r="Q144" i="19"/>
  <c r="Q142" i="21"/>
  <c r="DY18" i="14"/>
  <c r="DI179" i="23"/>
  <c r="DI176" i="22"/>
  <c r="DI176" i="18"/>
  <c r="DI190" i="25"/>
  <c r="DI176" i="17"/>
  <c r="J43" i="15"/>
  <c r="M90"/>
  <c r="DI179" i="24"/>
  <c r="DI179" i="20"/>
  <c r="DI176" i="21"/>
  <c r="DI179" i="19"/>
  <c r="CW89" i="22"/>
  <c r="DY45" i="14"/>
  <c r="CW89" i="18"/>
  <c r="CW90" i="23"/>
  <c r="CW89" i="21"/>
  <c r="CW90" i="20"/>
  <c r="AS84" i="15"/>
  <c r="CW102" i="25"/>
  <c r="CW89" i="17"/>
  <c r="AD37" i="15"/>
  <c r="CW90" i="24"/>
  <c r="CW90" i="19"/>
  <c r="DT45" i="14"/>
  <c r="E36" i="20"/>
  <c r="E36" i="21"/>
  <c r="AS51" i="15"/>
  <c r="E36" i="23"/>
  <c r="E36" i="18"/>
  <c r="E36" i="17"/>
  <c r="DT12" i="14"/>
  <c r="E49" i="25"/>
  <c r="E36" i="19"/>
  <c r="AD4" i="15"/>
  <c r="E36" i="24"/>
  <c r="E36" i="22"/>
  <c r="DY12" i="14"/>
  <c r="CK83" i="25"/>
  <c r="CK70" i="17"/>
  <c r="J33" i="15"/>
  <c r="CK71" i="20"/>
  <c r="CK71" i="24"/>
  <c r="M80" i="15"/>
  <c r="CK70" i="22"/>
  <c r="CK70" i="18"/>
  <c r="CK71" i="23"/>
  <c r="CK71" i="19"/>
  <c r="CK70" i="21"/>
  <c r="Q195" i="22"/>
  <c r="DT19" i="14"/>
  <c r="Q195" i="17"/>
  <c r="Q198" i="23"/>
  <c r="Q195" i="18"/>
  <c r="Q209" i="25"/>
  <c r="AD11" i="15"/>
  <c r="DY19" i="14"/>
  <c r="Q195" i="21"/>
  <c r="Q198" i="19"/>
  <c r="AS58" i="15"/>
  <c r="Q198" i="24"/>
  <c r="Q198" i="20"/>
  <c r="CK144" i="24"/>
  <c r="CK144" i="23"/>
  <c r="CK142" i="21"/>
  <c r="CK155" i="25"/>
  <c r="AS81" i="15"/>
  <c r="CK144" i="19"/>
  <c r="DY42" i="14"/>
  <c r="CK142" i="22"/>
  <c r="CK142" i="18"/>
  <c r="DT42" i="14"/>
  <c r="CK144" i="20"/>
  <c r="CK142" i="17"/>
  <c r="AD34" i="15"/>
  <c r="AO198" i="20"/>
  <c r="AO198" i="24"/>
  <c r="AS66" i="15"/>
  <c r="DU27" i="14"/>
  <c r="AO198" i="23"/>
  <c r="AO198" i="19"/>
  <c r="AO195" i="21"/>
  <c r="DT27" i="14"/>
  <c r="AO195" i="22"/>
  <c r="AO195" i="18"/>
  <c r="DY27" i="14"/>
  <c r="AO209" i="25"/>
  <c r="AO195" i="17"/>
  <c r="AD19" i="15"/>
  <c r="BA144" i="20"/>
  <c r="BA142" i="18"/>
  <c r="AS69" i="15"/>
  <c r="BA144" i="23"/>
  <c r="BA142" i="22"/>
  <c r="BA142" i="21"/>
  <c r="DT30" i="14"/>
  <c r="BA144" i="24"/>
  <c r="BA144" i="19"/>
  <c r="DY30" i="14"/>
  <c r="BA155" i="25"/>
  <c r="BA142" i="17"/>
  <c r="AD22" i="15"/>
  <c r="DU30" i="14"/>
  <c r="BY30" i="25"/>
  <c r="BY17" i="19"/>
  <c r="J28" i="15"/>
  <c r="BY17" i="20"/>
  <c r="BY17" i="21"/>
  <c r="M75" i="15"/>
  <c r="O75" s="1"/>
  <c r="BY17" i="24"/>
  <c r="BY17" i="22"/>
  <c r="BY17" i="23"/>
  <c r="BY17" i="18"/>
  <c r="BY17" i="17"/>
  <c r="BM144" i="20"/>
  <c r="BM142" i="17"/>
  <c r="AD26" i="15"/>
  <c r="BM142" i="22"/>
  <c r="BM142" i="18"/>
  <c r="DT34" i="14"/>
  <c r="BM155" i="25"/>
  <c r="BM144" i="24"/>
  <c r="AS73" i="15"/>
  <c r="BM144" i="23"/>
  <c r="BM144" i="19"/>
  <c r="BM142" i="21"/>
  <c r="DY34" i="14"/>
  <c r="DU14"/>
  <c r="E155" i="25"/>
  <c r="E142" i="17"/>
  <c r="AD6" i="15"/>
  <c r="E144" i="24"/>
  <c r="E144" i="19"/>
  <c r="DY14" i="14"/>
  <c r="E144" i="23"/>
  <c r="E142" i="21"/>
  <c r="E144" i="20"/>
  <c r="AS53" i="15"/>
  <c r="AU53" s="1"/>
  <c r="E142" i="22"/>
  <c r="DT14" i="14"/>
  <c r="E142" i="18"/>
  <c r="BM198" i="20"/>
  <c r="BM198" i="24"/>
  <c r="AS74" i="15"/>
  <c r="BM198" i="23"/>
  <c r="BM198" i="19"/>
  <c r="BM195" i="21"/>
  <c r="DY35" i="14"/>
  <c r="BM195" i="22"/>
  <c r="BM195" i="18"/>
  <c r="DT35" i="14"/>
  <c r="BM209" i="25"/>
  <c r="BM195" i="17"/>
  <c r="AD27" i="15"/>
  <c r="CW144" i="24"/>
  <c r="CW144" i="19"/>
  <c r="DT46" i="14"/>
  <c r="CW155" i="25"/>
  <c r="CW142" i="17"/>
  <c r="AD38" i="15"/>
  <c r="CW142" i="22"/>
  <c r="DY46" i="14"/>
  <c r="CW142" i="18"/>
  <c r="CW144" i="23"/>
  <c r="CW142" i="21"/>
  <c r="CW144" i="20"/>
  <c r="AS85" i="15"/>
  <c r="CK36" i="24"/>
  <c r="CK36" i="19"/>
  <c r="DT40" i="14"/>
  <c r="CK49" i="25"/>
  <c r="CK36" i="21"/>
  <c r="AD32" i="15"/>
  <c r="CK36" i="23"/>
  <c r="CK36" i="18"/>
  <c r="CK36" i="17"/>
  <c r="DY40" i="14"/>
  <c r="CK36" i="20"/>
  <c r="CK36" i="22"/>
  <c r="AS79" i="15"/>
  <c r="BY144" i="24"/>
  <c r="DT38" i="14"/>
  <c r="BY142" i="17"/>
  <c r="BY144" i="19"/>
  <c r="BY155" i="25"/>
  <c r="AD30" i="15"/>
  <c r="BY144" i="23"/>
  <c r="BY142" i="22"/>
  <c r="BY142" i="21"/>
  <c r="DY38" i="14"/>
  <c r="BY144" i="20"/>
  <c r="BY142" i="18"/>
  <c r="AS77" i="15"/>
  <c r="Q102" i="25"/>
  <c r="Q89" i="17"/>
  <c r="AD9" i="15"/>
  <c r="Q89" i="22"/>
  <c r="Q89" i="18"/>
  <c r="DT17" i="14"/>
  <c r="Q90" i="20"/>
  <c r="Q90" i="24"/>
  <c r="AS56" i="15"/>
  <c r="DU17" i="14"/>
  <c r="Q90" i="23"/>
  <c r="Q90" i="19"/>
  <c r="Q89" i="21"/>
  <c r="DY17" i="14"/>
  <c r="BM36" i="21"/>
  <c r="BM36" i="24"/>
  <c r="DT32" i="14"/>
  <c r="BM49" i="25"/>
  <c r="AD24" i="15"/>
  <c r="BM36" i="19"/>
  <c r="BM36" i="20"/>
  <c r="BM36" i="22"/>
  <c r="AS71" i="15"/>
  <c r="BM36" i="23"/>
  <c r="BM36" i="18"/>
  <c r="BM36" i="17"/>
  <c r="DY32" i="14"/>
  <c r="N12" i="15"/>
  <c r="T59"/>
  <c r="AS198" i="23"/>
  <c r="AS198" i="24"/>
  <c r="AV66" i="15"/>
  <c r="AS198" i="20"/>
  <c r="DV27" i="14"/>
  <c r="AS198" i="19"/>
  <c r="EA27" i="14"/>
  <c r="AS209" i="25"/>
  <c r="AF19" i="15"/>
  <c r="DA36" i="24"/>
  <c r="AF36" i="15"/>
  <c r="DA49" i="25"/>
  <c r="AV83" i="15"/>
  <c r="AW83" s="1"/>
  <c r="EA44" i="14"/>
  <c r="DA36" i="20"/>
  <c r="DV44" i="14"/>
  <c r="DA36" i="23"/>
  <c r="DA36" i="19"/>
  <c r="CO90" i="24"/>
  <c r="CO90" i="20"/>
  <c r="CO102" i="25"/>
  <c r="AF33" i="15"/>
  <c r="CO90" i="23"/>
  <c r="AV80" i="15"/>
  <c r="AW80" s="1"/>
  <c r="DV41" i="14"/>
  <c r="CO90" i="19"/>
  <c r="EA41" i="14"/>
  <c r="BE198" i="20"/>
  <c r="EA31" i="14"/>
  <c r="BE209" i="25"/>
  <c r="AF23" i="15"/>
  <c r="BE198" i="23"/>
  <c r="BE198" i="19"/>
  <c r="DV31" i="14"/>
  <c r="BE198" i="24"/>
  <c r="AV70" i="15"/>
  <c r="AW70" s="1"/>
  <c r="I155" i="25"/>
  <c r="AV53" i="15"/>
  <c r="AW53" s="1"/>
  <c r="EA14" i="14"/>
  <c r="I144" i="24"/>
  <c r="AF6" i="15"/>
  <c r="I144" i="23"/>
  <c r="I144" i="20"/>
  <c r="I144" i="19"/>
  <c r="DV14" i="14"/>
  <c r="DA102" i="25"/>
  <c r="AF37" i="15"/>
  <c r="DA90" i="23"/>
  <c r="DA90" i="19"/>
  <c r="AV84" i="15"/>
  <c r="AW84" s="1"/>
  <c r="DA90" i="24"/>
  <c r="EA45" i="14"/>
  <c r="DA90" i="20"/>
  <c r="DV45" i="14"/>
  <c r="AG136" i="25"/>
  <c r="AG125" i="24"/>
  <c r="P61" i="15"/>
  <c r="Q61" s="1"/>
  <c r="AG125" i="23"/>
  <c r="AG125" i="20"/>
  <c r="AG125" i="19"/>
  <c r="L14" i="15"/>
  <c r="CO190" i="25"/>
  <c r="CO179" i="19"/>
  <c r="L35" i="15"/>
  <c r="CO179" i="23"/>
  <c r="CO179" i="20"/>
  <c r="CO179" i="24"/>
  <c r="P82" i="15"/>
  <c r="Q82" s="1"/>
  <c r="T81"/>
  <c r="N34"/>
  <c r="DV26" i="14"/>
  <c r="AS144" i="20"/>
  <c r="AV65" i="15"/>
  <c r="AW65" s="1"/>
  <c r="AS144" i="23"/>
  <c r="AS144" i="24"/>
  <c r="AS144" i="19"/>
  <c r="EA26" i="14"/>
  <c r="AS155" i="25"/>
  <c r="AF18" i="15"/>
  <c r="CC17" i="14"/>
  <c r="CC63" s="1"/>
  <c r="DO17"/>
  <c r="DO63" s="1"/>
  <c r="U71" i="23"/>
  <c r="U71" i="20"/>
  <c r="U71" i="24"/>
  <c r="P56" i="15"/>
  <c r="U83" i="25"/>
  <c r="U71" i="19"/>
  <c r="L9" i="15"/>
  <c r="DM17" i="23"/>
  <c r="DM17" i="20"/>
  <c r="DM30" i="25"/>
  <c r="DM17" i="19"/>
  <c r="L40" i="15"/>
  <c r="DM17" i="24"/>
  <c r="P87" i="15"/>
  <c r="Q87" s="1"/>
  <c r="AG83" i="25"/>
  <c r="AG71" i="23"/>
  <c r="AG71" i="19"/>
  <c r="AG71" i="20"/>
  <c r="P60" i="15"/>
  <c r="Q60" s="1"/>
  <c r="AG71" i="24"/>
  <c r="L13" i="15"/>
  <c r="U179" i="23"/>
  <c r="U190" i="25"/>
  <c r="L11" i="15"/>
  <c r="U179" i="19"/>
  <c r="U179" i="24"/>
  <c r="P58" i="15"/>
  <c r="Q58" s="1"/>
  <c r="U179" i="20"/>
  <c r="BQ71" i="23"/>
  <c r="BQ83" i="25"/>
  <c r="L25" i="15"/>
  <c r="BQ71" i="19"/>
  <c r="P72" i="15"/>
  <c r="Q72" s="1"/>
  <c r="BQ71" i="20"/>
  <c r="BQ71" i="24"/>
  <c r="DA179" i="23"/>
  <c r="DA179" i="24"/>
  <c r="DA190" i="25"/>
  <c r="L39" i="15"/>
  <c r="DA179" i="19"/>
  <c r="P86" i="15"/>
  <c r="Q86" s="1"/>
  <c r="DA179" i="20"/>
  <c r="BE71"/>
  <c r="BE71" i="19"/>
  <c r="BE83" i="25"/>
  <c r="BE71" i="24"/>
  <c r="BE71" i="23"/>
  <c r="L21" i="15"/>
  <c r="P68"/>
  <c r="Q68" s="1"/>
  <c r="CO17" i="23"/>
  <c r="CO30" i="25"/>
  <c r="P79" i="15"/>
  <c r="Q79" s="1"/>
  <c r="CO17" i="24"/>
  <c r="L32" i="15"/>
  <c r="CO17" i="20"/>
  <c r="CO17" i="19"/>
  <c r="BQ179" i="23"/>
  <c r="BQ179" i="20"/>
  <c r="BQ179" i="24"/>
  <c r="P74" i="15"/>
  <c r="Q74" s="1"/>
  <c r="BQ190" i="25"/>
  <c r="BQ179" i="19"/>
  <c r="L27" i="15"/>
  <c r="CC136" i="25"/>
  <c r="CC125" i="24"/>
  <c r="P77" i="15"/>
  <c r="Q77" s="1"/>
  <c r="L30"/>
  <c r="CC125" i="23"/>
  <c r="CC125" i="20"/>
  <c r="CC125" i="19"/>
  <c r="BQ30" i="25"/>
  <c r="BQ17" i="24"/>
  <c r="P71" i="15"/>
  <c r="S71" s="1"/>
  <c r="BQ17" i="23"/>
  <c r="BQ17" i="20"/>
  <c r="BQ17" i="19"/>
  <c r="L24" i="15"/>
  <c r="BE144" i="24"/>
  <c r="AF22" i="15"/>
  <c r="BE144" i="23"/>
  <c r="BE144" i="19"/>
  <c r="BE155" i="25"/>
  <c r="AV69" i="15"/>
  <c r="AW69" s="1"/>
  <c r="DV30" i="14"/>
  <c r="BE144" i="20"/>
  <c r="EA30" i="14"/>
  <c r="DM155" i="25"/>
  <c r="AV89" i="15"/>
  <c r="AW89" s="1"/>
  <c r="DM144" i="20"/>
  <c r="AF42" i="15"/>
  <c r="DM144" i="23"/>
  <c r="DM144" i="24"/>
  <c r="DV50" i="14"/>
  <c r="DM144" i="19"/>
  <c r="EA50" i="14"/>
  <c r="BQ144" i="23"/>
  <c r="BQ144" i="24"/>
  <c r="BQ144" i="20"/>
  <c r="AV73" i="15"/>
  <c r="AW73" s="1"/>
  <c r="EA34" i="14"/>
  <c r="BQ155" i="25"/>
  <c r="DV34" i="14"/>
  <c r="BQ144" i="19"/>
  <c r="AF26" i="15"/>
  <c r="CC18" i="14"/>
  <c r="CC64" s="1"/>
  <c r="DO18"/>
  <c r="DO64" s="1"/>
  <c r="I17" i="23"/>
  <c r="I17" i="20"/>
  <c r="I17" i="19"/>
  <c r="L4" i="15"/>
  <c r="I30" i="25"/>
  <c r="I17" i="24"/>
  <c r="P51" i="15"/>
  <c r="AS90" i="19"/>
  <c r="AV64" i="15"/>
  <c r="AS90" i="20"/>
  <c r="EA25" i="14"/>
  <c r="AS102" i="25"/>
  <c r="AF17" i="15"/>
  <c r="AS90" i="23"/>
  <c r="AS90" i="24"/>
  <c r="DM102" i="25"/>
  <c r="AF41" i="15"/>
  <c r="DM90" i="19"/>
  <c r="EA49" i="14"/>
  <c r="DV49"/>
  <c r="DM90" i="24"/>
  <c r="DM90" i="20"/>
  <c r="DM90" i="23"/>
  <c r="AV88" i="15"/>
  <c r="AW88" s="1"/>
  <c r="CC209" i="25"/>
  <c r="AF31" i="15"/>
  <c r="CC198" i="23"/>
  <c r="CC198" i="19"/>
  <c r="AV78" i="15"/>
  <c r="AW78" s="1"/>
  <c r="CC198" i="24"/>
  <c r="EA39" i="14"/>
  <c r="CC198" i="20"/>
  <c r="DV39" i="14"/>
  <c r="DM190" i="25"/>
  <c r="DM179" i="19"/>
  <c r="L43" i="15"/>
  <c r="DM179" i="23"/>
  <c r="DM179" i="20"/>
  <c r="DM179" i="24"/>
  <c r="P90" i="15"/>
  <c r="Q90" s="1"/>
  <c r="DA125" i="23"/>
  <c r="DA125" i="24"/>
  <c r="L38" i="15"/>
  <c r="DA136" i="25"/>
  <c r="P85" i="15"/>
  <c r="Q85" s="1"/>
  <c r="DA125" i="19"/>
  <c r="DA125" i="20"/>
  <c r="DO25" i="14"/>
  <c r="DO71" s="1"/>
  <c r="AZ64" i="15" s="1"/>
  <c r="DO39" i="14"/>
  <c r="DO85" s="1"/>
  <c r="AZ78" i="15" s="1"/>
  <c r="S58"/>
  <c r="DO27" i="14"/>
  <c r="DO73" s="1"/>
  <c r="AZ66" i="15" s="1"/>
  <c r="Q67"/>
  <c r="S67"/>
  <c r="AG17" i="24"/>
  <c r="L12" i="15"/>
  <c r="P59"/>
  <c r="AG17" i="20"/>
  <c r="AG17" i="19"/>
  <c r="AG17" i="23"/>
  <c r="AG30" i="25"/>
  <c r="AS190"/>
  <c r="AS179" i="19"/>
  <c r="L19" i="15"/>
  <c r="AS179" i="23"/>
  <c r="AS179" i="20"/>
  <c r="AS179" i="24"/>
  <c r="P66" i="15"/>
  <c r="Q66" s="1"/>
  <c r="DA30" i="25"/>
  <c r="DA17" i="23"/>
  <c r="DA17" i="19"/>
  <c r="DA17" i="20"/>
  <c r="P83" i="15"/>
  <c r="Q83" s="1"/>
  <c r="L36"/>
  <c r="DA17" i="24"/>
  <c r="CO71" i="23"/>
  <c r="CO71" i="19"/>
  <c r="CO83" i="25"/>
  <c r="L33" i="15"/>
  <c r="CO71" i="24"/>
  <c r="P80" i="15"/>
  <c r="Q80" s="1"/>
  <c r="CO71" i="20"/>
  <c r="BE190" i="25"/>
  <c r="BE179" i="23"/>
  <c r="BE179" i="19"/>
  <c r="BE179" i="20"/>
  <c r="P70" i="15"/>
  <c r="Q70" s="1"/>
  <c r="BE179" i="24"/>
  <c r="L23" i="15"/>
  <c r="I136" i="25"/>
  <c r="I125" i="24"/>
  <c r="P53" i="15"/>
  <c r="Q53" s="1"/>
  <c r="I125" i="23"/>
  <c r="I125" i="20"/>
  <c r="I125" i="19"/>
  <c r="L6" i="15"/>
  <c r="DA71" i="23"/>
  <c r="DA71" i="20"/>
  <c r="DA71" i="19"/>
  <c r="P84" i="15"/>
  <c r="Q84" s="1"/>
  <c r="DA83" i="25"/>
  <c r="DA71" i="24"/>
  <c r="L37" i="15"/>
  <c r="CC22" i="14"/>
  <c r="CC68" s="1"/>
  <c r="DO22"/>
  <c r="DO68" s="1"/>
  <c r="CO198" i="23"/>
  <c r="CO198" i="24"/>
  <c r="AV82" i="15"/>
  <c r="AW82" s="1"/>
  <c r="CO198" i="20"/>
  <c r="DV43" i="14"/>
  <c r="CO198" i="19"/>
  <c r="EA43" i="14"/>
  <c r="CO209" i="25"/>
  <c r="AF35" i="15"/>
  <c r="CO144" i="20"/>
  <c r="AV81" i="15"/>
  <c r="AW81" s="1"/>
  <c r="EA42" i="14"/>
  <c r="CO155" i="25"/>
  <c r="DV42" i="14"/>
  <c r="CO144" i="19"/>
  <c r="AF34" i="15"/>
  <c r="CO144" i="23"/>
  <c r="CO144" i="24"/>
  <c r="CO136" i="25"/>
  <c r="CO125" i="19"/>
  <c r="P81" i="15"/>
  <c r="Q81" s="1"/>
  <c r="L34"/>
  <c r="CO125" i="23"/>
  <c r="CO125" i="20"/>
  <c r="CO125" i="24"/>
  <c r="AS136" i="25"/>
  <c r="AS125" i="19"/>
  <c r="P65" i="15"/>
  <c r="Q65" s="1"/>
  <c r="L18"/>
  <c r="AS125" i="23"/>
  <c r="AS125" i="20"/>
  <c r="AS125" i="24"/>
  <c r="N9" i="15"/>
  <c r="T56"/>
  <c r="DM36" i="23"/>
  <c r="DM36" i="19"/>
  <c r="DM36" i="20"/>
  <c r="DV48" i="14"/>
  <c r="DM36" i="24"/>
  <c r="AF40" i="15"/>
  <c r="DM49" i="25"/>
  <c r="AV87" i="15"/>
  <c r="AW87" s="1"/>
  <c r="EA48" i="14"/>
  <c r="AG90" i="20"/>
  <c r="EA21" i="14"/>
  <c r="AG90" i="24"/>
  <c r="AV60" i="15"/>
  <c r="AW60" s="1"/>
  <c r="AG90" i="23"/>
  <c r="AG90" i="19"/>
  <c r="AG102" i="25"/>
  <c r="AF13" i="15"/>
  <c r="U198" i="20"/>
  <c r="EA19" i="14"/>
  <c r="U198" i="19"/>
  <c r="AV58" i="15"/>
  <c r="AY58" s="1"/>
  <c r="U198" i="23"/>
  <c r="U198" i="24"/>
  <c r="U209" i="25"/>
  <c r="AF11" i="15"/>
  <c r="BQ102" i="25"/>
  <c r="AF25" i="15"/>
  <c r="BQ90" i="19"/>
  <c r="EA33" i="14"/>
  <c r="BQ90" i="20"/>
  <c r="BQ90" i="23"/>
  <c r="AV72" i="15"/>
  <c r="AW72" s="1"/>
  <c r="DV33" i="14"/>
  <c r="BQ90" i="24"/>
  <c r="DA198" i="20"/>
  <c r="DV47" i="14"/>
  <c r="DA209" i="25"/>
  <c r="AF39" i="15"/>
  <c r="DA198" i="23"/>
  <c r="DA198" i="19"/>
  <c r="AV86" i="15"/>
  <c r="AW86" s="1"/>
  <c r="DA198" i="24"/>
  <c r="EA47" i="14"/>
  <c r="DV13"/>
  <c r="I90" i="20"/>
  <c r="EA13" i="14"/>
  <c r="I90" i="24"/>
  <c r="AV52" i="15"/>
  <c r="AW52" s="1"/>
  <c r="I90" i="23"/>
  <c r="I90" i="19"/>
  <c r="I102" i="25"/>
  <c r="AF5" i="15"/>
  <c r="BE90" i="20"/>
  <c r="AV68" i="15"/>
  <c r="AW68" s="1"/>
  <c r="BE90" i="23"/>
  <c r="BE90" i="19"/>
  <c r="BE90" i="24"/>
  <c r="BE102" i="25"/>
  <c r="EA29" i="14"/>
  <c r="AF21" i="15"/>
  <c r="DV40" i="14"/>
  <c r="CO36" i="19"/>
  <c r="CO49" i="25"/>
  <c r="AV79" i="15"/>
  <c r="AW79" s="1"/>
  <c r="EA40" i="14"/>
  <c r="CO36" i="20"/>
  <c r="CO36" i="23"/>
  <c r="CO36" i="24"/>
  <c r="AF32" i="15"/>
  <c r="BQ198" i="20"/>
  <c r="DV35" i="14"/>
  <c r="BQ198" i="23"/>
  <c r="BQ198" i="24"/>
  <c r="AV74" i="15"/>
  <c r="AW74" s="1"/>
  <c r="BQ198" i="19"/>
  <c r="EA35" i="14"/>
  <c r="BQ209" i="25"/>
  <c r="AF27" i="15"/>
  <c r="CC38" i="14"/>
  <c r="CC84" s="1"/>
  <c r="DW38" s="1"/>
  <c r="DO38"/>
  <c r="DO84" s="1"/>
  <c r="BQ36" i="23"/>
  <c r="BQ36" i="19"/>
  <c r="BQ36" i="20"/>
  <c r="EA32" i="14"/>
  <c r="BQ36" i="24"/>
  <c r="BQ49" i="25"/>
  <c r="AF24" i="15"/>
  <c r="AV71"/>
  <c r="BE125" i="23"/>
  <c r="BE125" i="24"/>
  <c r="L22" i="15"/>
  <c r="BE136" i="25"/>
  <c r="P69" i="15"/>
  <c r="Q69" s="1"/>
  <c r="BE125" i="20"/>
  <c r="BE125" i="19"/>
  <c r="DM125" i="23"/>
  <c r="DM125" i="20"/>
  <c r="DM125" i="24"/>
  <c r="P89" i="15"/>
  <c r="Q89" s="1"/>
  <c r="DM136" i="25"/>
  <c r="DM125" i="19"/>
  <c r="L42" i="15"/>
  <c r="BQ136" i="25"/>
  <c r="BQ125" i="19"/>
  <c r="P73" i="15"/>
  <c r="Q73" s="1"/>
  <c r="BQ125" i="23"/>
  <c r="BQ125" i="20"/>
  <c r="BQ125" i="24"/>
  <c r="L26" i="15"/>
  <c r="U125" i="23"/>
  <c r="U125" i="20"/>
  <c r="U125" i="24"/>
  <c r="L10" i="15"/>
  <c r="U136" i="25"/>
  <c r="U125" i="19"/>
  <c r="P57" i="15"/>
  <c r="Q57" s="1"/>
  <c r="I36" i="24"/>
  <c r="I49" i="25"/>
  <c r="AV51" i="15"/>
  <c r="I36" i="20"/>
  <c r="AF4" i="15"/>
  <c r="I36" i="23"/>
  <c r="I36" i="19"/>
  <c r="EA12" i="14"/>
  <c r="AS71" i="23"/>
  <c r="AS71" i="24"/>
  <c r="AS83" i="25"/>
  <c r="L17" i="15"/>
  <c r="AS71" i="20"/>
  <c r="P64" i="15"/>
  <c r="S64" s="1"/>
  <c r="AS71" i="19"/>
  <c r="DM71" i="20"/>
  <c r="DM71" i="19"/>
  <c r="L41" i="15"/>
  <c r="P88"/>
  <c r="Q88" s="1"/>
  <c r="DM83" i="25"/>
  <c r="DM71" i="24"/>
  <c r="DM71" i="23"/>
  <c r="CC190" i="25"/>
  <c r="CC179" i="24"/>
  <c r="L31" i="15"/>
  <c r="CC179" i="23"/>
  <c r="CC179" i="20"/>
  <c r="CC179" i="19"/>
  <c r="P78" i="15"/>
  <c r="Q78" s="1"/>
  <c r="CC51" i="14"/>
  <c r="CC97" s="1"/>
  <c r="DO51"/>
  <c r="DO97" s="1"/>
  <c r="DA144" i="23"/>
  <c r="DA144" i="20"/>
  <c r="DA155" i="25"/>
  <c r="AV85" i="15"/>
  <c r="AW85" s="1"/>
  <c r="EA46" i="14"/>
  <c r="DA144" i="19"/>
  <c r="DV46" i="14"/>
  <c r="DA144" i="24"/>
  <c r="AF38" i="15"/>
  <c r="AU198" i="24"/>
  <c r="DW27" i="14"/>
  <c r="AU209" i="25"/>
  <c r="AG19" i="15"/>
  <c r="EB27" i="14"/>
  <c r="AU198" i="20"/>
  <c r="AL180" s="1"/>
  <c r="AX66" i="15"/>
  <c r="CQ144" i="24"/>
  <c r="Q36" i="23"/>
  <c r="Q36" i="20"/>
  <c r="Q36" i="18"/>
  <c r="Q36" i="22"/>
  <c r="Q36" i="17"/>
  <c r="AS55" i="15"/>
  <c r="DY16" i="14"/>
  <c r="Q36" i="24"/>
  <c r="Q36" i="19"/>
  <c r="DT16" i="14"/>
  <c r="Q49" i="25"/>
  <c r="Q36" i="21"/>
  <c r="AD8" i="15"/>
  <c r="DU16" i="14"/>
  <c r="BB58"/>
  <c r="AQ90" i="23"/>
  <c r="AQ90" i="20"/>
  <c r="AQ89" i="18"/>
  <c r="AQ89" i="22"/>
  <c r="AQ89" i="17"/>
  <c r="AT64" i="15"/>
  <c r="DZ25" i="14"/>
  <c r="AQ90" i="24"/>
  <c r="AQ90" i="19"/>
  <c r="DU25" i="14"/>
  <c r="AQ102" i="25"/>
  <c r="AQ89" i="21"/>
  <c r="AE17" i="15"/>
  <c r="DV25" i="14"/>
  <c r="DW25"/>
  <c r="EB34"/>
  <c r="BS144" i="24"/>
  <c r="BG209" i="25"/>
  <c r="AX70" i="15"/>
  <c r="AY70" s="1"/>
  <c r="AG23"/>
  <c r="BG198" i="20"/>
  <c r="EB31" i="14"/>
  <c r="BG198" i="24"/>
  <c r="DW31" i="14"/>
  <c r="I209" i="25"/>
  <c r="I198" i="24"/>
  <c r="AF7" i="15"/>
  <c r="EA15" i="14"/>
  <c r="I198" i="23"/>
  <c r="I198" i="19"/>
  <c r="AV54" i="15"/>
  <c r="I198" i="20"/>
  <c r="AC49" i="25"/>
  <c r="AC36" i="24"/>
  <c r="AC36" i="19"/>
  <c r="AC36" i="22"/>
  <c r="AD12" i="15"/>
  <c r="DY20" i="14"/>
  <c r="AC36" i="20"/>
  <c r="AC36" i="21"/>
  <c r="AS59" i="15"/>
  <c r="AC36" i="23"/>
  <c r="AC36" i="18"/>
  <c r="AC36" i="17"/>
  <c r="DT20" i="14"/>
  <c r="I59" i="15"/>
  <c r="K59"/>
  <c r="AM55"/>
  <c r="AO55"/>
  <c r="M5"/>
  <c r="R52"/>
  <c r="S52" s="1"/>
  <c r="K71" i="20"/>
  <c r="K71" i="24"/>
  <c r="K83" i="25"/>
  <c r="BO36" i="23"/>
  <c r="BO36" i="20"/>
  <c r="BO36" i="22"/>
  <c r="BO36" i="17"/>
  <c r="BO36" i="21"/>
  <c r="AT71" i="15"/>
  <c r="DU32" i="14"/>
  <c r="BO49" i="25"/>
  <c r="BO36" i="19"/>
  <c r="AE24" i="15"/>
  <c r="DZ32" i="14"/>
  <c r="BO36" i="24"/>
  <c r="BO36" i="18"/>
  <c r="DV32" i="14"/>
  <c r="AS39" i="25"/>
  <c r="AS26" i="24"/>
  <c r="Q16" i="15"/>
  <c r="AS26" i="23"/>
  <c r="AS26" i="20"/>
  <c r="AS26" i="19"/>
  <c r="X63" i="15"/>
  <c r="K37" i="25"/>
  <c r="K24" i="24"/>
  <c r="K24" i="20"/>
  <c r="AC4" i="15"/>
  <c r="AR51"/>
  <c r="L55"/>
  <c r="I8"/>
  <c r="DW32" i="14"/>
  <c r="AM92" i="15"/>
  <c r="AG25"/>
  <c r="BS90" i="20"/>
  <c r="BS102" i="25"/>
  <c r="AX72" i="15"/>
  <c r="AY72" s="1"/>
  <c r="BS90" i="24"/>
  <c r="DW33" i="14"/>
  <c r="EB33"/>
  <c r="AQ71" i="24"/>
  <c r="AQ70" i="22"/>
  <c r="AQ71" i="19"/>
  <c r="AQ70" i="21"/>
  <c r="AQ71" i="20"/>
  <c r="AQ70" i="18"/>
  <c r="AQ70" i="17"/>
  <c r="N64" i="15"/>
  <c r="AQ71" i="23"/>
  <c r="K17" i="15"/>
  <c r="AQ83" i="25"/>
  <c r="DI102"/>
  <c r="DI89" i="22"/>
  <c r="DI89" i="17"/>
  <c r="DI89" i="18"/>
  <c r="AD41" i="15"/>
  <c r="DT49" i="14"/>
  <c r="DI90" i="20"/>
  <c r="DI90" i="24"/>
  <c r="AS88" i="15"/>
  <c r="DI90" i="23"/>
  <c r="DI90" i="19"/>
  <c r="DI89" i="21"/>
  <c r="DY49" i="14"/>
  <c r="K144" i="20"/>
  <c r="AX53" i="15"/>
  <c r="AY53" s="1"/>
  <c r="BG155" i="25"/>
  <c r="EB30" i="14"/>
  <c r="BG144" i="20"/>
  <c r="BG144" i="24"/>
  <c r="DO155" i="25"/>
  <c r="EB50" i="14"/>
  <c r="DO144" i="20"/>
  <c r="AG42" i="15"/>
  <c r="AU144" i="24"/>
  <c r="EB26" i="14"/>
  <c r="AG18" i="15"/>
  <c r="DW26" i="14"/>
  <c r="AX65" i="15"/>
  <c r="AU144" i="20"/>
  <c r="AK126" s="1"/>
  <c r="AU155" i="25"/>
  <c r="AM58" i="15"/>
  <c r="AO58"/>
  <c r="AO92"/>
  <c r="AQ92"/>
  <c r="AY55"/>
  <c r="DW16" i="14"/>
  <c r="DV20"/>
  <c r="AW59" i="15"/>
  <c r="AM51"/>
  <c r="AO51"/>
  <c r="N5"/>
  <c r="T52"/>
  <c r="DK36" i="23"/>
  <c r="DK36" i="20"/>
  <c r="DK36" i="22"/>
  <c r="DK36" i="17"/>
  <c r="DK36" i="21"/>
  <c r="AT87" i="15"/>
  <c r="AU87" s="1"/>
  <c r="DU48" i="14"/>
  <c r="DK49" i="25"/>
  <c r="DK36" i="19"/>
  <c r="AE40" i="15"/>
  <c r="DZ48" i="14"/>
  <c r="DK36" i="24"/>
  <c r="DK36" i="18"/>
  <c r="BA49" i="25"/>
  <c r="BA36" i="24"/>
  <c r="BA36" i="19"/>
  <c r="BA36" i="22"/>
  <c r="AD20" i="15"/>
  <c r="DT28" i="14"/>
  <c r="BA36" i="20"/>
  <c r="BA36" i="21"/>
  <c r="AS67" i="15"/>
  <c r="BA36" i="23"/>
  <c r="BA36" i="18"/>
  <c r="BA36" i="17"/>
  <c r="DY28" i="14"/>
  <c r="DV28"/>
  <c r="DW46"/>
  <c r="DC144" i="20"/>
  <c r="AX85" i="15"/>
  <c r="AY85" s="1"/>
  <c r="DC144" i="24"/>
  <c r="AG38" i="15"/>
  <c r="DC155" i="25"/>
  <c r="EB46" i="14"/>
  <c r="AA61"/>
  <c r="AG209" i="25"/>
  <c r="AG198" i="24"/>
  <c r="AF15" i="15"/>
  <c r="AV62"/>
  <c r="AW62" s="1"/>
  <c r="AG198" i="23"/>
  <c r="AG198" i="20"/>
  <c r="AG198" i="19"/>
  <c r="EA23" i="14"/>
  <c r="DV23"/>
  <c r="AE92" i="15"/>
  <c r="K22" i="20"/>
  <c r="K35" i="25"/>
  <c r="K22" i="24"/>
  <c r="CU58" i="14"/>
  <c r="K92" i="15"/>
  <c r="CM36" i="23"/>
  <c r="CM36" i="20"/>
  <c r="CM36" i="22"/>
  <c r="CM36" i="17"/>
  <c r="CM36" i="21"/>
  <c r="AT79" i="15"/>
  <c r="AU79" s="1"/>
  <c r="DU40" i="14"/>
  <c r="CM36" i="24"/>
  <c r="CM36" i="18"/>
  <c r="CM49" i="25"/>
  <c r="CM36" i="19"/>
  <c r="AE32" i="15"/>
  <c r="DZ40" i="14"/>
  <c r="AG33" i="15"/>
  <c r="CQ90" i="20"/>
  <c r="CH72" s="1"/>
  <c r="CQ102" i="25"/>
  <c r="AX80" i="15"/>
  <c r="AY80" s="1"/>
  <c r="CQ90" i="24"/>
  <c r="DW41" i="14"/>
  <c r="EB41"/>
  <c r="AO54" i="15"/>
  <c r="AQ54"/>
  <c r="AJ92"/>
  <c r="DM100" i="14"/>
  <c r="X45" i="15"/>
  <c r="AO49" i="25"/>
  <c r="AO36" i="24"/>
  <c r="AO36" i="21"/>
  <c r="AO36" i="19"/>
  <c r="AD16" i="15"/>
  <c r="DT24" i="14"/>
  <c r="AO36" i="23"/>
  <c r="AO36" i="18"/>
  <c r="AO36" i="17"/>
  <c r="DY24" i="14"/>
  <c r="AO36" i="20"/>
  <c r="AO36" i="22"/>
  <c r="AS63" i="15"/>
  <c r="AM71"/>
  <c r="AO71"/>
  <c r="DW13" i="14"/>
  <c r="EB13"/>
  <c r="K90" i="24"/>
  <c r="AG5" i="15"/>
  <c r="CC17" i="23"/>
  <c r="CC17" i="20"/>
  <c r="CC17" i="24"/>
  <c r="CC17" i="19"/>
  <c r="L28" i="15"/>
  <c r="P75"/>
  <c r="CC30" i="25"/>
  <c r="CW36" i="23"/>
  <c r="CW36" i="20"/>
  <c r="CW36" i="18"/>
  <c r="CW36" i="21"/>
  <c r="CW36" i="17"/>
  <c r="AS83" i="15"/>
  <c r="DY44" i="14"/>
  <c r="CW49" i="25"/>
  <c r="CW36" i="19"/>
  <c r="AD36" i="15"/>
  <c r="CW36" i="24"/>
  <c r="CW36" i="22"/>
  <c r="DT44" i="14"/>
  <c r="Q45" i="15"/>
  <c r="X92"/>
  <c r="DC90" i="20"/>
  <c r="DC90" i="24"/>
  <c r="AC102" i="25"/>
  <c r="AC90" i="24"/>
  <c r="AC89" i="17"/>
  <c r="AC90" i="19"/>
  <c r="AD13" i="15"/>
  <c r="DT21" i="14"/>
  <c r="AC90" i="23"/>
  <c r="AC89" i="22"/>
  <c r="AC89" i="21"/>
  <c r="DY21" i="14"/>
  <c r="AC90" i="20"/>
  <c r="AC89" i="18"/>
  <c r="AS60" i="15"/>
  <c r="DU21" i="14"/>
  <c r="DV21"/>
  <c r="AG62" i="15"/>
  <c r="AI62"/>
  <c r="AG54"/>
  <c r="AE54"/>
  <c r="AC45"/>
  <c r="L92"/>
  <c r="I45"/>
  <c r="AE67"/>
  <c r="AG67"/>
  <c r="CE209" i="25"/>
  <c r="AX78" i="15"/>
  <c r="AY78" s="1"/>
  <c r="DW39" i="14"/>
  <c r="CE198" i="24"/>
  <c r="AG31" i="15"/>
  <c r="CE198" i="20"/>
  <c r="BU170" s="1"/>
  <c r="EB39" i="14"/>
  <c r="DV19"/>
  <c r="AI92" i="15"/>
  <c r="I55"/>
  <c r="K55"/>
  <c r="DV16" i="14"/>
  <c r="AM63" i="15"/>
  <c r="AO63"/>
  <c r="DV24" i="14"/>
  <c r="AG59" i="15"/>
  <c r="AE59"/>
  <c r="AC71" i="20"/>
  <c r="AC70" i="18"/>
  <c r="AC70" i="17"/>
  <c r="AC71" i="24"/>
  <c r="AC70" i="22"/>
  <c r="AC71" i="19"/>
  <c r="AC70" i="21"/>
  <c r="J13" i="15"/>
  <c r="AC71" i="23"/>
  <c r="M60" i="15"/>
  <c r="O60" s="1"/>
  <c r="AC83" i="25"/>
  <c r="BA90" i="23"/>
  <c r="BA90" i="20"/>
  <c r="BA89" i="22"/>
  <c r="BA89" i="18"/>
  <c r="BA89" i="21"/>
  <c r="AS68" i="15"/>
  <c r="DT29" i="14"/>
  <c r="BA102" i="25"/>
  <c r="BA89" i="17"/>
  <c r="AD21" i="15"/>
  <c r="DY29" i="14"/>
  <c r="BA90" i="24"/>
  <c r="BA90" i="19"/>
  <c r="DU29" i="14"/>
  <c r="DV29"/>
  <c r="DC198" i="24"/>
  <c r="DC209" i="25"/>
  <c r="DW47" i="14"/>
  <c r="DU20"/>
  <c r="DL58"/>
  <c r="AR92" i="15" l="1"/>
  <c r="K102" i="25"/>
  <c r="DW23" i="14"/>
  <c r="AB56" i="15"/>
  <c r="AU36" i="24"/>
  <c r="AU36" i="20"/>
  <c r="A206" i="25"/>
  <c r="AI145"/>
  <c r="AI134" i="24"/>
  <c r="R14" i="15"/>
  <c r="AX52"/>
  <c r="AY52" s="1"/>
  <c r="B200" i="25"/>
  <c r="DW24" i="14"/>
  <c r="DO13"/>
  <c r="DO59" s="1"/>
  <c r="AH5" i="15" s="1"/>
  <c r="A191" i="25"/>
  <c r="Y116" i="20"/>
  <c r="Z126"/>
  <c r="Z141"/>
  <c r="Y138"/>
  <c r="G211" i="25"/>
  <c r="A181"/>
  <c r="B191"/>
  <c r="DO90" i="24"/>
  <c r="DF84" s="1"/>
  <c r="EB49" i="14"/>
  <c r="AX88" i="15"/>
  <c r="AY88" s="1"/>
  <c r="DO90" i="20"/>
  <c r="DW49" i="14"/>
  <c r="DO102" i="25"/>
  <c r="DE93" s="1"/>
  <c r="AG41" i="15"/>
  <c r="DF72" i="20"/>
  <c r="DL9" i="14"/>
  <c r="DL100" s="1"/>
  <c r="I161" i="25"/>
  <c r="A203"/>
  <c r="B181"/>
  <c r="B206"/>
  <c r="A200"/>
  <c r="J161"/>
  <c r="EB38" i="14"/>
  <c r="CE155" i="25"/>
  <c r="R23" i="15"/>
  <c r="Z70"/>
  <c r="AA70" s="1"/>
  <c r="BG188" i="20"/>
  <c r="BF163" s="1"/>
  <c r="BG199" i="25"/>
  <c r="AX203" s="1"/>
  <c r="BG188" i="24"/>
  <c r="CE146" i="20"/>
  <c r="W38"/>
  <c r="AI146" i="24"/>
  <c r="BG38" i="20"/>
  <c r="K211" i="25"/>
  <c r="BS51"/>
  <c r="DE72" i="20"/>
  <c r="DE99" i="25"/>
  <c r="DE72" i="24"/>
  <c r="DF81"/>
  <c r="DE87"/>
  <c r="DO92"/>
  <c r="DF81" i="20"/>
  <c r="DF74" i="25"/>
  <c r="DM55" i="24"/>
  <c r="DF62"/>
  <c r="DE81"/>
  <c r="AX89" i="15"/>
  <c r="AY89" s="1"/>
  <c r="DW50" i="14"/>
  <c r="AG6" i="15"/>
  <c r="DW14" i="14"/>
  <c r="DO43"/>
  <c r="DO89" s="1"/>
  <c r="AH35" i="15" s="1"/>
  <c r="DO23" i="14"/>
  <c r="DO69" s="1"/>
  <c r="AH15" i="15" s="1"/>
  <c r="DO21" i="14"/>
  <c r="DO67" s="1"/>
  <c r="AZ60" i="15" s="1"/>
  <c r="DO24" i="14"/>
  <c r="DO70" s="1"/>
  <c r="AZ63" i="15" s="1"/>
  <c r="DO14" i="14"/>
  <c r="DO60" s="1"/>
  <c r="AH6" i="15" s="1"/>
  <c r="EB24" i="14"/>
  <c r="AG39" i="15"/>
  <c r="AX86"/>
  <c r="AY86" s="1"/>
  <c r="DC198" i="20"/>
  <c r="CT195" s="1"/>
  <c r="EB45" i="14"/>
  <c r="DC102" i="25"/>
  <c r="AX69" i="15"/>
  <c r="AY69" s="1"/>
  <c r="AG22"/>
  <c r="AG26"/>
  <c r="AX81"/>
  <c r="AY81" s="1"/>
  <c r="EB42" i="14"/>
  <c r="DO34"/>
  <c r="DO80" s="1"/>
  <c r="AH26" i="15" s="1"/>
  <c r="AY64"/>
  <c r="DO12" i="14"/>
  <c r="DO58" s="1"/>
  <c r="AH4" i="15" s="1"/>
  <c r="DO45" i="14"/>
  <c r="DO91" s="1"/>
  <c r="AH37" i="15" s="1"/>
  <c r="DO29" i="14"/>
  <c r="DO75" s="1"/>
  <c r="AH21" i="15" s="1"/>
  <c r="W90" i="20"/>
  <c r="N84" s="1"/>
  <c r="AG9" i="15"/>
  <c r="W90" i="24"/>
  <c r="W92" s="1"/>
  <c r="BG102" i="25"/>
  <c r="BC104" s="1"/>
  <c r="AX68" i="15"/>
  <c r="EB29" i="14"/>
  <c r="DC211" i="25"/>
  <c r="CT203"/>
  <c r="CT191"/>
  <c r="DB161"/>
  <c r="CS206"/>
  <c r="CS200"/>
  <c r="CS181"/>
  <c r="CT206"/>
  <c r="CT200"/>
  <c r="CT181"/>
  <c r="CY211"/>
  <c r="CS203"/>
  <c r="CS191"/>
  <c r="DA161"/>
  <c r="CE211"/>
  <c r="BV203"/>
  <c r="BV191"/>
  <c r="CD161"/>
  <c r="BU206"/>
  <c r="BU200"/>
  <c r="BU181"/>
  <c r="BV206"/>
  <c r="BV200"/>
  <c r="BV181"/>
  <c r="CA211"/>
  <c r="BU203"/>
  <c r="BU191"/>
  <c r="CC161"/>
  <c r="K92" i="24"/>
  <c r="B84"/>
  <c r="B72"/>
  <c r="J55"/>
  <c r="A87"/>
  <c r="A81"/>
  <c r="A62"/>
  <c r="B87"/>
  <c r="B81"/>
  <c r="B62"/>
  <c r="G92"/>
  <c r="A84"/>
  <c r="A72"/>
  <c r="I55"/>
  <c r="AU157" i="25"/>
  <c r="AL152"/>
  <c r="AK146"/>
  <c r="AK127"/>
  <c r="AK152"/>
  <c r="AL146"/>
  <c r="AL127"/>
  <c r="AQ157"/>
  <c r="AK149"/>
  <c r="AK137"/>
  <c r="AS107"/>
  <c r="AL149"/>
  <c r="AL137"/>
  <c r="AT107"/>
  <c r="AQ146" i="24"/>
  <c r="AL138"/>
  <c r="AL126"/>
  <c r="AT109"/>
  <c r="AL141"/>
  <c r="AK135"/>
  <c r="AK116"/>
  <c r="AK141"/>
  <c r="AL135"/>
  <c r="AL116"/>
  <c r="AU146"/>
  <c r="AK138"/>
  <c r="AK126"/>
  <c r="AS109"/>
  <c r="B84" i="20"/>
  <c r="BC200" i="24"/>
  <c r="AW192"/>
  <c r="AW180"/>
  <c r="AX195"/>
  <c r="AX189"/>
  <c r="AW170"/>
  <c r="AX170"/>
  <c r="AW195"/>
  <c r="AW189"/>
  <c r="BG200"/>
  <c r="AX192"/>
  <c r="AX180"/>
  <c r="BE163"/>
  <c r="BF163"/>
  <c r="AU211" i="25"/>
  <c r="AL203"/>
  <c r="AL191"/>
  <c r="AT161"/>
  <c r="AK206"/>
  <c r="AK200"/>
  <c r="AK181"/>
  <c r="AL206"/>
  <c r="AL200"/>
  <c r="AL181"/>
  <c r="AQ211"/>
  <c r="AK203"/>
  <c r="AK191"/>
  <c r="AS161"/>
  <c r="AQ200" i="24"/>
  <c r="AK192"/>
  <c r="AK180"/>
  <c r="AL195"/>
  <c r="AL189"/>
  <c r="AK170"/>
  <c r="AL170"/>
  <c r="AK195"/>
  <c r="AK189"/>
  <c r="AU200"/>
  <c r="AL192"/>
  <c r="AL180"/>
  <c r="AS163"/>
  <c r="AT163"/>
  <c r="G200"/>
  <c r="A192"/>
  <c r="A180"/>
  <c r="B195"/>
  <c r="B189"/>
  <c r="A170"/>
  <c r="B170"/>
  <c r="A195"/>
  <c r="A189"/>
  <c r="K200"/>
  <c r="B192"/>
  <c r="B180"/>
  <c r="I163"/>
  <c r="J163"/>
  <c r="BC51" i="25"/>
  <c r="AW43"/>
  <c r="AW31"/>
  <c r="BE1"/>
  <c r="AX46"/>
  <c r="AX40"/>
  <c r="AX21"/>
  <c r="AW46"/>
  <c r="AW40"/>
  <c r="AW21"/>
  <c r="BG51"/>
  <c r="AX43"/>
  <c r="AX31"/>
  <c r="BF1"/>
  <c r="BS38" i="24"/>
  <c r="BJ33"/>
  <c r="BJ27"/>
  <c r="BJ8"/>
  <c r="BI33"/>
  <c r="BI27"/>
  <c r="BI8"/>
  <c r="BO38"/>
  <c r="BJ30"/>
  <c r="BJ18"/>
  <c r="BR1"/>
  <c r="BI30"/>
  <c r="BI18"/>
  <c r="BQ1"/>
  <c r="BG92"/>
  <c r="AX84"/>
  <c r="AX72"/>
  <c r="BF55"/>
  <c r="AW87"/>
  <c r="AW81"/>
  <c r="AW62"/>
  <c r="AX87"/>
  <c r="AX81"/>
  <c r="AX62"/>
  <c r="BC92"/>
  <c r="AW84"/>
  <c r="AW72"/>
  <c r="BE55"/>
  <c r="BS211" i="25"/>
  <c r="BJ203"/>
  <c r="BJ191"/>
  <c r="BR161"/>
  <c r="BI206"/>
  <c r="BI200"/>
  <c r="BI181"/>
  <c r="BJ206"/>
  <c r="BJ200"/>
  <c r="BJ181"/>
  <c r="BO211"/>
  <c r="BI203"/>
  <c r="BI191"/>
  <c r="BQ161"/>
  <c r="DK200" i="24"/>
  <c r="DE192"/>
  <c r="DE180"/>
  <c r="DO200"/>
  <c r="DF192"/>
  <c r="DF180"/>
  <c r="DM163"/>
  <c r="DE195"/>
  <c r="DE189"/>
  <c r="DE170"/>
  <c r="DF195"/>
  <c r="DF189"/>
  <c r="DF170"/>
  <c r="DN163"/>
  <c r="S51" i="25"/>
  <c r="M43"/>
  <c r="M31"/>
  <c r="U1"/>
  <c r="N46"/>
  <c r="N40"/>
  <c r="N21"/>
  <c r="M46"/>
  <c r="M40"/>
  <c r="M21"/>
  <c r="W51"/>
  <c r="N43"/>
  <c r="N31"/>
  <c r="V1"/>
  <c r="AU92" i="24"/>
  <c r="AL84"/>
  <c r="AL72"/>
  <c r="AT55"/>
  <c r="AK87"/>
  <c r="AK81"/>
  <c r="AK62"/>
  <c r="AL87"/>
  <c r="AL81"/>
  <c r="AL62"/>
  <c r="AQ92"/>
  <c r="AK84"/>
  <c r="AK72"/>
  <c r="AS55"/>
  <c r="AW30" i="20"/>
  <c r="BV180"/>
  <c r="BJ18"/>
  <c r="BI8"/>
  <c r="AW33"/>
  <c r="BI30"/>
  <c r="AX30"/>
  <c r="BI18"/>
  <c r="CY200" i="24"/>
  <c r="CS192"/>
  <c r="CS180"/>
  <c r="DC200"/>
  <c r="CT192"/>
  <c r="CT180"/>
  <c r="DA163"/>
  <c r="CS195"/>
  <c r="CS189"/>
  <c r="CS170"/>
  <c r="CT195"/>
  <c r="CT189"/>
  <c r="CT170"/>
  <c r="DB163"/>
  <c r="G104" i="25"/>
  <c r="B99"/>
  <c r="A99"/>
  <c r="A93"/>
  <c r="A74"/>
  <c r="B93"/>
  <c r="B74"/>
  <c r="K104"/>
  <c r="B96"/>
  <c r="A96"/>
  <c r="A84"/>
  <c r="I54"/>
  <c r="B84"/>
  <c r="J54"/>
  <c r="CA200" i="24"/>
  <c r="BU192"/>
  <c r="BU180"/>
  <c r="CE200"/>
  <c r="BV192"/>
  <c r="BV180"/>
  <c r="CC163"/>
  <c r="BU195"/>
  <c r="BU189"/>
  <c r="BU170"/>
  <c r="BV195"/>
  <c r="BV189"/>
  <c r="BV170"/>
  <c r="CD163"/>
  <c r="CQ92"/>
  <c r="CH84"/>
  <c r="CH72"/>
  <c r="CP55"/>
  <c r="CG87"/>
  <c r="CG81"/>
  <c r="CG62"/>
  <c r="CH87"/>
  <c r="CH81"/>
  <c r="CH62"/>
  <c r="CM92"/>
  <c r="CG84"/>
  <c r="CG72"/>
  <c r="CO55"/>
  <c r="CM104" i="25"/>
  <c r="CQ104"/>
  <c r="CH96"/>
  <c r="CG84"/>
  <c r="CO54"/>
  <c r="CH93"/>
  <c r="CH74"/>
  <c r="CG99"/>
  <c r="CH99"/>
  <c r="CG93"/>
  <c r="CG74"/>
  <c r="CG96"/>
  <c r="CH84"/>
  <c r="CP54"/>
  <c r="BG211"/>
  <c r="AX200"/>
  <c r="BG38" i="24"/>
  <c r="AX33"/>
  <c r="AX27"/>
  <c r="AX8"/>
  <c r="AW33"/>
  <c r="AW27"/>
  <c r="AW8"/>
  <c r="BC38"/>
  <c r="AX30"/>
  <c r="AX18"/>
  <c r="BF1"/>
  <c r="AW30"/>
  <c r="AW18"/>
  <c r="BE1"/>
  <c r="V55"/>
  <c r="N87"/>
  <c r="M84"/>
  <c r="AW93" i="25"/>
  <c r="AW99"/>
  <c r="BE54"/>
  <c r="DO211"/>
  <c r="DF203"/>
  <c r="DF191"/>
  <c r="DN161"/>
  <c r="DE206"/>
  <c r="DE200"/>
  <c r="DE181"/>
  <c r="DF206"/>
  <c r="DF200"/>
  <c r="DF181"/>
  <c r="DK211"/>
  <c r="DE203"/>
  <c r="DE191"/>
  <c r="DM161"/>
  <c r="BO200" i="24"/>
  <c r="BI192"/>
  <c r="BI180"/>
  <c r="BJ195"/>
  <c r="BJ189"/>
  <c r="BI170"/>
  <c r="BJ170"/>
  <c r="BI195"/>
  <c r="BI189"/>
  <c r="BS200"/>
  <c r="BJ192"/>
  <c r="BJ180"/>
  <c r="BQ163"/>
  <c r="BR163"/>
  <c r="W38"/>
  <c r="N33"/>
  <c r="N27"/>
  <c r="N8"/>
  <c r="M33"/>
  <c r="M27"/>
  <c r="M8"/>
  <c r="S38"/>
  <c r="N30"/>
  <c r="N18"/>
  <c r="V1"/>
  <c r="M30"/>
  <c r="M18"/>
  <c r="U1"/>
  <c r="CA146"/>
  <c r="BV138"/>
  <c r="BV126"/>
  <c r="CC109"/>
  <c r="BV141"/>
  <c r="BU135"/>
  <c r="BU116"/>
  <c r="BU141"/>
  <c r="BV135"/>
  <c r="BV116"/>
  <c r="CE146"/>
  <c r="BU138"/>
  <c r="BU126"/>
  <c r="CD109"/>
  <c r="AQ104" i="25"/>
  <c r="AU104"/>
  <c r="AL96"/>
  <c r="AK84"/>
  <c r="AS54"/>
  <c r="AL93"/>
  <c r="AL74"/>
  <c r="AK99"/>
  <c r="AL99"/>
  <c r="AK93"/>
  <c r="AK74"/>
  <c r="AK96"/>
  <c r="AL84"/>
  <c r="AT54"/>
  <c r="AX8" i="20"/>
  <c r="BE1"/>
  <c r="BV170"/>
  <c r="BI33"/>
  <c r="AK72"/>
  <c r="AW27"/>
  <c r="BJ27"/>
  <c r="DB163"/>
  <c r="V55"/>
  <c r="M84"/>
  <c r="N81"/>
  <c r="S92"/>
  <c r="DF170"/>
  <c r="DM163"/>
  <c r="BV189"/>
  <c r="BI189"/>
  <c r="BR163"/>
  <c r="BJ192"/>
  <c r="BQ163"/>
  <c r="BI192"/>
  <c r="BJ170"/>
  <c r="BJ195"/>
  <c r="AL126"/>
  <c r="AW195"/>
  <c r="AW180"/>
  <c r="A170"/>
  <c r="B81"/>
  <c r="A72"/>
  <c r="CP55"/>
  <c r="CG84"/>
  <c r="DF180"/>
  <c r="AL195"/>
  <c r="DO145" i="25"/>
  <c r="DK157" s="1"/>
  <c r="Z89" i="15"/>
  <c r="AA89" s="1"/>
  <c r="DO134" i="24"/>
  <c r="DO134" i="20"/>
  <c r="R42" i="15"/>
  <c r="DC145" i="25"/>
  <c r="CY157" s="1"/>
  <c r="Z85" i="15"/>
  <c r="AA85" s="1"/>
  <c r="DC134" i="20"/>
  <c r="DC134" i="24"/>
  <c r="CT138" s="1"/>
  <c r="R38" i="15"/>
  <c r="R15"/>
  <c r="Z62"/>
  <c r="AA62" s="1"/>
  <c r="AI199" i="25"/>
  <c r="AI188" i="20"/>
  <c r="AI188" i="24"/>
  <c r="AU26"/>
  <c r="AU26" i="20"/>
  <c r="AU39" i="25"/>
  <c r="CQ26" i="20"/>
  <c r="R32" i="15"/>
  <c r="CQ26" i="24"/>
  <c r="CQ38" s="1"/>
  <c r="AK135" i="20"/>
  <c r="AX180"/>
  <c r="BC200"/>
  <c r="A195"/>
  <c r="A180"/>
  <c r="B87"/>
  <c r="A84"/>
  <c r="CG81"/>
  <c r="CO55"/>
  <c r="DO200"/>
  <c r="AK189"/>
  <c r="AS163"/>
  <c r="AK138"/>
  <c r="BU141"/>
  <c r="BU116"/>
  <c r="BU138"/>
  <c r="BV141"/>
  <c r="BU135"/>
  <c r="CA146"/>
  <c r="CD109"/>
  <c r="W199" i="25"/>
  <c r="W188" i="24"/>
  <c r="S200" s="1"/>
  <c r="Z58" i="15"/>
  <c r="AA58" s="1"/>
  <c r="R11"/>
  <c r="W188" i="20"/>
  <c r="DN163"/>
  <c r="A62"/>
  <c r="A87"/>
  <c r="B72"/>
  <c r="K92"/>
  <c r="CG72"/>
  <c r="CH81"/>
  <c r="CG87"/>
  <c r="CQ92"/>
  <c r="AK62"/>
  <c r="AL72"/>
  <c r="AS55"/>
  <c r="AL62"/>
  <c r="AK81"/>
  <c r="AL84"/>
  <c r="AK180"/>
  <c r="AL189"/>
  <c r="AK195"/>
  <c r="AU200"/>
  <c r="I163"/>
  <c r="B170"/>
  <c r="A189"/>
  <c r="B192"/>
  <c r="AT109"/>
  <c r="AK116"/>
  <c r="AQ146"/>
  <c r="AU146"/>
  <c r="Y126"/>
  <c r="AI146"/>
  <c r="Y135"/>
  <c r="BE163"/>
  <c r="AX170"/>
  <c r="AW189"/>
  <c r="AX192"/>
  <c r="BS38"/>
  <c r="BJ33"/>
  <c r="AX87"/>
  <c r="AX81"/>
  <c r="AX62"/>
  <c r="BC92"/>
  <c r="AW84"/>
  <c r="AW72"/>
  <c r="BE55"/>
  <c r="AX84"/>
  <c r="BF55"/>
  <c r="AW81"/>
  <c r="BG92"/>
  <c r="AX72"/>
  <c r="AW87"/>
  <c r="AW62"/>
  <c r="CA200"/>
  <c r="BV195"/>
  <c r="CE200"/>
  <c r="BU189"/>
  <c r="BU180"/>
  <c r="BU195"/>
  <c r="BU192"/>
  <c r="BV192"/>
  <c r="DW45" i="14"/>
  <c r="AG37" i="15"/>
  <c r="CU9" i="14"/>
  <c r="R45" i="15" s="1"/>
  <c r="DD9" i="14"/>
  <c r="DD102" s="1"/>
  <c r="K144" i="24"/>
  <c r="K155" i="25"/>
  <c r="BS155"/>
  <c r="AX73" i="15"/>
  <c r="AY73" s="1"/>
  <c r="DW34" i="14"/>
  <c r="AG34" i="15"/>
  <c r="DW42" i="14"/>
  <c r="CQ155" i="25"/>
  <c r="DW36" i="14"/>
  <c r="DO42"/>
  <c r="DO88" s="1"/>
  <c r="AH34" i="15" s="1"/>
  <c r="DO20" i="14"/>
  <c r="DO66" s="1"/>
  <c r="AZ59" i="15" s="1"/>
  <c r="DO36" i="14"/>
  <c r="DO82" s="1"/>
  <c r="AH28" i="15" s="1"/>
  <c r="DO48" i="14"/>
  <c r="DO94" s="1"/>
  <c r="AH40" i="15" s="1"/>
  <c r="S21"/>
  <c r="AB76"/>
  <c r="AB89"/>
  <c r="W102" i="25"/>
  <c r="CS170" i="20"/>
  <c r="DC200"/>
  <c r="CT189"/>
  <c r="CQ39" i="25"/>
  <c r="CM51" s="1"/>
  <c r="DF84" i="20"/>
  <c r="DE81"/>
  <c r="DF62"/>
  <c r="DM55"/>
  <c r="DO92"/>
  <c r="DF87"/>
  <c r="DE84"/>
  <c r="DE87"/>
  <c r="Z63" i="15"/>
  <c r="AA63" s="1"/>
  <c r="AX27" i="20"/>
  <c r="BC38"/>
  <c r="AW18"/>
  <c r="DE189"/>
  <c r="CC163"/>
  <c r="CD163"/>
  <c r="CS189"/>
  <c r="DA163"/>
  <c r="DK92"/>
  <c r="BJ30"/>
  <c r="BR1"/>
  <c r="BI27"/>
  <c r="DF195"/>
  <c r="DE192"/>
  <c r="DF192"/>
  <c r="DE62"/>
  <c r="DE195"/>
  <c r="BI170"/>
  <c r="BI195"/>
  <c r="BJ180"/>
  <c r="BS200"/>
  <c r="BI180"/>
  <c r="BO200"/>
  <c r="AL81"/>
  <c r="AX18"/>
  <c r="AW8"/>
  <c r="AL135"/>
  <c r="AL138"/>
  <c r="BG200"/>
  <c r="AX189"/>
  <c r="B180"/>
  <c r="G200"/>
  <c r="G92"/>
  <c r="BJ8"/>
  <c r="BQ1"/>
  <c r="CH87"/>
  <c r="DE180"/>
  <c r="AT163"/>
  <c r="AK192"/>
  <c r="DE170"/>
  <c r="W134"/>
  <c r="M138" s="1"/>
  <c r="W134" i="24"/>
  <c r="W145" i="25"/>
  <c r="Z57" i="15"/>
  <c r="AA57" s="1"/>
  <c r="R10"/>
  <c r="AI198" i="24"/>
  <c r="AI209" i="25"/>
  <c r="AX62" i="15"/>
  <c r="AY62" s="1"/>
  <c r="EB23" i="14"/>
  <c r="AG16" i="15"/>
  <c r="AU49" i="25"/>
  <c r="AQ92" i="20"/>
  <c r="BF1"/>
  <c r="AL116"/>
  <c r="AW170"/>
  <c r="K200"/>
  <c r="B189"/>
  <c r="B62"/>
  <c r="I55"/>
  <c r="CH84"/>
  <c r="CH62"/>
  <c r="DK200"/>
  <c r="AL192"/>
  <c r="AL170"/>
  <c r="R29" i="15"/>
  <c r="CE92" i="25"/>
  <c r="CE80" i="20"/>
  <c r="Z76" i="15"/>
  <c r="AA76" s="1"/>
  <c r="CE80" i="24"/>
  <c r="BV138" i="20"/>
  <c r="BV135"/>
  <c r="BV116"/>
  <c r="BV126"/>
  <c r="CC109"/>
  <c r="BU126"/>
  <c r="AX33"/>
  <c r="A81"/>
  <c r="J55"/>
  <c r="CM92"/>
  <c r="CG62"/>
  <c r="AK87"/>
  <c r="AU92"/>
  <c r="AK84"/>
  <c r="AL87"/>
  <c r="AQ200"/>
  <c r="AK170"/>
  <c r="A192"/>
  <c r="B195"/>
  <c r="AK141"/>
  <c r="AS109"/>
  <c r="AL141"/>
  <c r="AH109"/>
  <c r="AE146"/>
  <c r="Z116"/>
  <c r="DN55"/>
  <c r="AW192"/>
  <c r="AX195"/>
  <c r="CQ145" i="25"/>
  <c r="R34" i="15"/>
  <c r="CQ134" i="20"/>
  <c r="Z81" i="15"/>
  <c r="AA81" s="1"/>
  <c r="CQ134" i="24"/>
  <c r="AI102" i="25"/>
  <c r="AG13" i="15"/>
  <c r="EB21" i="14"/>
  <c r="AI90" i="20"/>
  <c r="AX60" i="15"/>
  <c r="AY60" s="1"/>
  <c r="AI90" i="24"/>
  <c r="DC49" i="25"/>
  <c r="EB44" i="14"/>
  <c r="DC36" i="24"/>
  <c r="DC36" i="20"/>
  <c r="AX83" i="15"/>
  <c r="AY83" s="1"/>
  <c r="DW44" i="14"/>
  <c r="AG36" i="15"/>
  <c r="Z83"/>
  <c r="AA83" s="1"/>
  <c r="DC26" i="20"/>
  <c r="R36" i="15"/>
  <c r="DC26" i="24"/>
  <c r="DC39" i="25"/>
  <c r="AI36" i="20"/>
  <c r="AI49" i="25"/>
  <c r="AI36" i="24"/>
  <c r="AX59" i="15"/>
  <c r="AY59" s="1"/>
  <c r="AG12"/>
  <c r="EB20" i="14"/>
  <c r="DC80" i="24"/>
  <c r="Z84" i="15"/>
  <c r="AA84" s="1"/>
  <c r="DC92" i="25"/>
  <c r="R37" i="15"/>
  <c r="DC80" i="20"/>
  <c r="CQ199" i="25"/>
  <c r="CQ188" i="20"/>
  <c r="R35" i="15"/>
  <c r="CQ188" i="24"/>
  <c r="Z82" i="15"/>
  <c r="AA82" s="1"/>
  <c r="CE36" i="24"/>
  <c r="AX75" i="15"/>
  <c r="AY75" s="1"/>
  <c r="EB36" i="14"/>
  <c r="CE49" i="25"/>
  <c r="CE36" i="20"/>
  <c r="AG28" i="15"/>
  <c r="BS134" i="20"/>
  <c r="Z73" i="15"/>
  <c r="AA73" s="1"/>
  <c r="BS134" i="24"/>
  <c r="BS145" i="25"/>
  <c r="R26" i="15"/>
  <c r="S12"/>
  <c r="AB59"/>
  <c r="R12"/>
  <c r="AI39" i="25"/>
  <c r="Z59" i="15"/>
  <c r="AA59" s="1"/>
  <c r="AI26" i="20"/>
  <c r="AI26" i="24"/>
  <c r="S37" i="15"/>
  <c r="AB84"/>
  <c r="CQ198" i="20"/>
  <c r="DW43" i="14"/>
  <c r="CQ198" i="24"/>
  <c r="AG35" i="15"/>
  <c r="CQ209" i="25"/>
  <c r="EB43" i="14"/>
  <c r="AX82" i="15"/>
  <c r="AY82" s="1"/>
  <c r="R28"/>
  <c r="CE26" i="20"/>
  <c r="CE26" i="24"/>
  <c r="Z75" i="15"/>
  <c r="AA75" s="1"/>
  <c r="CE39" i="25"/>
  <c r="AB53" i="15"/>
  <c r="S6"/>
  <c r="BG145" i="25"/>
  <c r="BG134" i="24"/>
  <c r="BG134" i="20"/>
  <c r="Z69" i="15"/>
  <c r="AA69" s="1"/>
  <c r="R22"/>
  <c r="DO36" i="24"/>
  <c r="AG40" i="15"/>
  <c r="AX87"/>
  <c r="AY87" s="1"/>
  <c r="EB48" i="14"/>
  <c r="DO36" i="20"/>
  <c r="DO49" i="25"/>
  <c r="DW48" i="14"/>
  <c r="BS80" i="24"/>
  <c r="BJ84" s="1"/>
  <c r="BS80" i="20"/>
  <c r="R25" i="15"/>
  <c r="BS92" i="25"/>
  <c r="BS104" s="1"/>
  <c r="Z72" i="15"/>
  <c r="AA72" s="1"/>
  <c r="K134" i="20"/>
  <c r="K145" i="25"/>
  <c r="K134" i="24"/>
  <c r="R6" i="15"/>
  <c r="Z53"/>
  <c r="AA53" s="1"/>
  <c r="DO26" i="24"/>
  <c r="Z87" i="15"/>
  <c r="AA87" s="1"/>
  <c r="DO39" i="25"/>
  <c r="R40" i="15"/>
  <c r="DO26" i="20"/>
  <c r="AB72" i="15"/>
  <c r="S25"/>
  <c r="T51"/>
  <c r="N4"/>
  <c r="S61"/>
  <c r="AY71"/>
  <c r="M45"/>
  <c r="AW54"/>
  <c r="AW66"/>
  <c r="AW67"/>
  <c r="AH29"/>
  <c r="AU52"/>
  <c r="AU55"/>
  <c r="AU65"/>
  <c r="K45"/>
  <c r="AU77"/>
  <c r="AU68"/>
  <c r="AU56"/>
  <c r="AU70"/>
  <c r="BY89" i="21"/>
  <c r="BY90" i="19"/>
  <c r="U92" i="15"/>
  <c r="O45"/>
  <c r="DT37" i="14"/>
  <c r="BY89" i="18"/>
  <c r="AA9" i="14"/>
  <c r="AS92" i="15" s="1"/>
  <c r="AZ88"/>
  <c r="BY90" i="23"/>
  <c r="BY90" i="24"/>
  <c r="BY89" i="22"/>
  <c r="BY90" i="20"/>
  <c r="BY89" i="17"/>
  <c r="DY37" i="14"/>
  <c r="AS76" i="15"/>
  <c r="AU76" s="1"/>
  <c r="AD29"/>
  <c r="BY102" i="25"/>
  <c r="J45" i="15"/>
  <c r="DN102" i="14"/>
  <c r="AY65" i="15"/>
  <c r="AY66"/>
  <c r="O92"/>
  <c r="AZ83"/>
  <c r="AZ52"/>
  <c r="AH33"/>
  <c r="AZ79"/>
  <c r="S77"/>
  <c r="Q75"/>
  <c r="S75"/>
  <c r="S74"/>
  <c r="S73"/>
  <c r="AY74"/>
  <c r="S209" i="25"/>
  <c r="DW19" i="14"/>
  <c r="P92" i="15"/>
  <c r="Q92" s="1"/>
  <c r="AZ58"/>
  <c r="AH8"/>
  <c r="AZ89"/>
  <c r="AZ85"/>
  <c r="AH25"/>
  <c r="AZ71"/>
  <c r="Q71"/>
  <c r="W61"/>
  <c r="Y61"/>
  <c r="W74"/>
  <c r="Y74"/>
  <c r="CA36" i="17"/>
  <c r="DV36" i="14"/>
  <c r="W69" i="15"/>
  <c r="Y69"/>
  <c r="W54"/>
  <c r="Y54"/>
  <c r="AU73"/>
  <c r="AU72"/>
  <c r="AU74"/>
  <c r="AU66"/>
  <c r="AU62"/>
  <c r="DU19" i="14"/>
  <c r="AT58" i="15"/>
  <c r="AU58" s="1"/>
  <c r="S198" i="24"/>
  <c r="AU59" i="15"/>
  <c r="AH16"/>
  <c r="AU60"/>
  <c r="DZ19" i="14"/>
  <c r="S198" i="23"/>
  <c r="S195" i="21"/>
  <c r="S198" i="20"/>
  <c r="S195" i="18"/>
  <c r="S198" i="19"/>
  <c r="S195" i="22"/>
  <c r="S195" i="17"/>
  <c r="AE11" i="15"/>
  <c r="AZ69"/>
  <c r="AU63"/>
  <c r="AU67"/>
  <c r="CA36" i="19"/>
  <c r="AH20" i="15"/>
  <c r="AH31"/>
  <c r="AZ86"/>
  <c r="CA36" i="22"/>
  <c r="CA36" i="18"/>
  <c r="AZ74" i="15"/>
  <c r="BB9" i="14"/>
  <c r="DU36"/>
  <c r="DZ36"/>
  <c r="CA36" i="24"/>
  <c r="AT75" i="15"/>
  <c r="CA36" i="21"/>
  <c r="AE28" i="15"/>
  <c r="CA49" i="25"/>
  <c r="CA36" i="20"/>
  <c r="CA36" i="23"/>
  <c r="AU69" i="15"/>
  <c r="AH7"/>
  <c r="AH17"/>
  <c r="AH18"/>
  <c r="AU61"/>
  <c r="V92"/>
  <c r="W92" s="1"/>
  <c r="AU57"/>
  <c r="AZ70"/>
  <c r="N45"/>
  <c r="T92"/>
  <c r="AH19"/>
  <c r="AH43"/>
  <c r="AZ90"/>
  <c r="CC144" i="24"/>
  <c r="AF30" i="15"/>
  <c r="CC155" i="25"/>
  <c r="AV77" i="15"/>
  <c r="EA38" i="14"/>
  <c r="CC144" i="23"/>
  <c r="CC144" i="20"/>
  <c r="CC144" i="19"/>
  <c r="DV38" i="14"/>
  <c r="AG155" i="25"/>
  <c r="AV61" i="15"/>
  <c r="AG144" i="23"/>
  <c r="AG144" i="19"/>
  <c r="AG144" i="24"/>
  <c r="EA22" i="14"/>
  <c r="AG144" i="20"/>
  <c r="AF14" i="15"/>
  <c r="DV22" i="14"/>
  <c r="DW22"/>
  <c r="S66" i="15"/>
  <c r="S53"/>
  <c r="S57"/>
  <c r="AH10"/>
  <c r="AZ57"/>
  <c r="Q56"/>
  <c r="S56"/>
  <c r="AZ56"/>
  <c r="AH9"/>
  <c r="S69"/>
  <c r="DM198" i="20"/>
  <c r="DV51" i="14"/>
  <c r="DM198" i="23"/>
  <c r="DM198" i="24"/>
  <c r="AV90" i="15"/>
  <c r="AW90" s="1"/>
  <c r="DM198" i="19"/>
  <c r="EA51" i="14"/>
  <c r="DM209" i="25"/>
  <c r="AF43" i="15"/>
  <c r="AH30"/>
  <c r="AZ77"/>
  <c r="AH14"/>
  <c r="AZ61"/>
  <c r="S59"/>
  <c r="Q59"/>
  <c r="AY68"/>
  <c r="CC9" i="14"/>
  <c r="CC102" s="1"/>
  <c r="S70" i="15"/>
  <c r="Q51"/>
  <c r="S51"/>
  <c r="U144" i="23"/>
  <c r="U144" i="24"/>
  <c r="U144" i="20"/>
  <c r="AV57" i="15"/>
  <c r="U155" i="25"/>
  <c r="AF10" i="15"/>
  <c r="U144" i="19"/>
  <c r="EA18" i="14"/>
  <c r="DV18"/>
  <c r="DW18"/>
  <c r="DV17"/>
  <c r="U90" i="23"/>
  <c r="U90" i="24"/>
  <c r="U90" i="20"/>
  <c r="EA17" i="14"/>
  <c r="U90" i="19"/>
  <c r="U102" i="25"/>
  <c r="AV56" i="15"/>
  <c r="AF9"/>
  <c r="DW17" i="14"/>
  <c r="S65" i="15"/>
  <c r="S60"/>
  <c r="S68"/>
  <c r="AY54"/>
  <c r="K26" i="20"/>
  <c r="K39" i="25"/>
  <c r="R4" i="15"/>
  <c r="Z51"/>
  <c r="AA51" s="1"/>
  <c r="K26" i="24"/>
  <c r="AX51" i="15"/>
  <c r="AY51" s="1"/>
  <c r="AG4"/>
  <c r="K36" i="24"/>
  <c r="DW12" i="14"/>
  <c r="K49" i="25"/>
  <c r="EB12" i="14"/>
  <c r="K36" i="20"/>
  <c r="E209" i="25"/>
  <c r="E198" i="24"/>
  <c r="E195" i="17"/>
  <c r="E198" i="19"/>
  <c r="AD7" i="15"/>
  <c r="DY15" i="14"/>
  <c r="E198" i="20"/>
  <c r="E195" i="18"/>
  <c r="AS54" i="15"/>
  <c r="AU54" s="1"/>
  <c r="E198" i="23"/>
  <c r="E195" i="22"/>
  <c r="E195" i="21"/>
  <c r="DT15" i="14"/>
  <c r="AA102"/>
  <c r="DU15"/>
  <c r="DW15"/>
  <c r="AU71" i="15"/>
  <c r="AW71"/>
  <c r="DV15" i="14"/>
  <c r="S4" i="15"/>
  <c r="AB51"/>
  <c r="DL102" i="14"/>
  <c r="Z92" i="15"/>
  <c r="AA92" s="1"/>
  <c r="O64"/>
  <c r="Q64"/>
  <c r="Y63"/>
  <c r="AU64"/>
  <c r="AW64"/>
  <c r="G36" i="23"/>
  <c r="G36" i="20"/>
  <c r="G36" i="22"/>
  <c r="G36" i="18"/>
  <c r="G36" i="21"/>
  <c r="AT51" i="15"/>
  <c r="DZ12" i="14"/>
  <c r="AZ107"/>
  <c r="G49" i="25"/>
  <c r="G36" i="17"/>
  <c r="AE4" i="15"/>
  <c r="AZ105" i="14"/>
  <c r="DV12"/>
  <c r="G36" i="24"/>
  <c r="G36" i="19"/>
  <c r="DU12" i="14"/>
  <c r="AZ106"/>
  <c r="Y127" i="25" l="1"/>
  <c r="AE157"/>
  <c r="Z149"/>
  <c r="Y146"/>
  <c r="Z127"/>
  <c r="AG107"/>
  <c r="Z137"/>
  <c r="Z152"/>
  <c r="Z146"/>
  <c r="Y137"/>
  <c r="AH107"/>
  <c r="Y152"/>
  <c r="Y149"/>
  <c r="Z138" i="24"/>
  <c r="Y135"/>
  <c r="Z116"/>
  <c r="AE146"/>
  <c r="Z141"/>
  <c r="Z135"/>
  <c r="AG109"/>
  <c r="Y116"/>
  <c r="AH109"/>
  <c r="Y141"/>
  <c r="Y126"/>
  <c r="Z126"/>
  <c r="Y138"/>
  <c r="AG45" i="15"/>
  <c r="BC211" i="25"/>
  <c r="AX191"/>
  <c r="DM54"/>
  <c r="DF84"/>
  <c r="DF93"/>
  <c r="DN54"/>
  <c r="AZ75" i="15"/>
  <c r="AW191" i="25"/>
  <c r="AW206"/>
  <c r="DF96"/>
  <c r="DE74"/>
  <c r="DE84"/>
  <c r="DE96"/>
  <c r="DK104"/>
  <c r="AI157"/>
  <c r="CY104"/>
  <c r="AW181"/>
  <c r="DF99"/>
  <c r="DO104"/>
  <c r="AZ62" i="15"/>
  <c r="AZ84"/>
  <c r="CS192" i="20"/>
  <c r="BF54" i="25"/>
  <c r="AW96"/>
  <c r="AX93"/>
  <c r="BG104"/>
  <c r="BE161"/>
  <c r="AW203"/>
  <c r="AX181"/>
  <c r="AX206"/>
  <c r="AW200"/>
  <c r="BF161"/>
  <c r="DN55" i="24"/>
  <c r="DF87"/>
  <c r="DE84"/>
  <c r="DF72"/>
  <c r="DE62"/>
  <c r="DK92"/>
  <c r="S45" i="15"/>
  <c r="AB92"/>
  <c r="AZ73"/>
  <c r="AZ51"/>
  <c r="AZ82"/>
  <c r="AH13"/>
  <c r="AZ53"/>
  <c r="AZ68"/>
  <c r="BU149" i="25"/>
  <c r="CD107"/>
  <c r="BV127"/>
  <c r="BU152"/>
  <c r="BU127"/>
  <c r="BV137"/>
  <c r="CA157"/>
  <c r="BU137"/>
  <c r="BV146"/>
  <c r="BV152"/>
  <c r="BU146"/>
  <c r="BV149"/>
  <c r="CC107"/>
  <c r="CE157"/>
  <c r="B33" i="20"/>
  <c r="N72"/>
  <c r="W92"/>
  <c r="N87"/>
  <c r="U55" i="24"/>
  <c r="N62"/>
  <c r="M81"/>
  <c r="N84"/>
  <c r="BJ84" i="25"/>
  <c r="BJ99"/>
  <c r="BQ54"/>
  <c r="BO104"/>
  <c r="CS127"/>
  <c r="CT127"/>
  <c r="CS149"/>
  <c r="BI74"/>
  <c r="BJ74"/>
  <c r="BJ96"/>
  <c r="CT137"/>
  <c r="CS152"/>
  <c r="DB107"/>
  <c r="DC157"/>
  <c r="BO146" i="24"/>
  <c r="BJ126"/>
  <c r="BJ141"/>
  <c r="BI116"/>
  <c r="BJ135"/>
  <c r="BS146"/>
  <c r="BI126"/>
  <c r="BJ138"/>
  <c r="BR109"/>
  <c r="BI135"/>
  <c r="BI141"/>
  <c r="BJ116"/>
  <c r="BI138"/>
  <c r="BQ109"/>
  <c r="CT84"/>
  <c r="DB55"/>
  <c r="CS81"/>
  <c r="CT87"/>
  <c r="CT62"/>
  <c r="CS84"/>
  <c r="DA55"/>
  <c r="DC92"/>
  <c r="CT72"/>
  <c r="CS87"/>
  <c r="CS62"/>
  <c r="CT81"/>
  <c r="CY92"/>
  <c r="CS72"/>
  <c r="CE92"/>
  <c r="BV72"/>
  <c r="BU87"/>
  <c r="BU62"/>
  <c r="BV81"/>
  <c r="CA92"/>
  <c r="BU72"/>
  <c r="BV84"/>
  <c r="CD55"/>
  <c r="BU81"/>
  <c r="BV87"/>
  <c r="BV62"/>
  <c r="BU84"/>
  <c r="CC55"/>
  <c r="W157" i="25"/>
  <c r="M146"/>
  <c r="M152"/>
  <c r="N127"/>
  <c r="M149"/>
  <c r="U107"/>
  <c r="N137"/>
  <c r="N152"/>
  <c r="M127"/>
  <c r="N146"/>
  <c r="S157"/>
  <c r="M137"/>
  <c r="N149"/>
  <c r="V107"/>
  <c r="DF138" i="24"/>
  <c r="DM109"/>
  <c r="DE135"/>
  <c r="DE141"/>
  <c r="DF116"/>
  <c r="DE138"/>
  <c r="DN109"/>
  <c r="DK146"/>
  <c r="DF126"/>
  <c r="DF141"/>
  <c r="DE116"/>
  <c r="DF135"/>
  <c r="DO146"/>
  <c r="DE126"/>
  <c r="CH43" i="25"/>
  <c r="AX152"/>
  <c r="AW127"/>
  <c r="AX146"/>
  <c r="BC157"/>
  <c r="AW137"/>
  <c r="AX149"/>
  <c r="BF107"/>
  <c r="BG157"/>
  <c r="AW146"/>
  <c r="AW152"/>
  <c r="AX127"/>
  <c r="AW149"/>
  <c r="BE107"/>
  <c r="AX137"/>
  <c r="CP1"/>
  <c r="CG21"/>
  <c r="CG46"/>
  <c r="CH40"/>
  <c r="CO1"/>
  <c r="CG43"/>
  <c r="CO1" i="24"/>
  <c r="CG30"/>
  <c r="CH27"/>
  <c r="CH33"/>
  <c r="CG27"/>
  <c r="CH18"/>
  <c r="CM38"/>
  <c r="BI72"/>
  <c r="BO92"/>
  <c r="BJ81"/>
  <c r="BI62"/>
  <c r="BI87"/>
  <c r="BJ72"/>
  <c r="BS92"/>
  <c r="DF137" i="25"/>
  <c r="DE127"/>
  <c r="DE152"/>
  <c r="DF127"/>
  <c r="DN107"/>
  <c r="DE149"/>
  <c r="DO157"/>
  <c r="CS126" i="24"/>
  <c r="DC146"/>
  <c r="CT135"/>
  <c r="CS116"/>
  <c r="CT141"/>
  <c r="CT126"/>
  <c r="CY146"/>
  <c r="CS84" i="25"/>
  <c r="CT74"/>
  <c r="CT96"/>
  <c r="V163" i="24"/>
  <c r="N180"/>
  <c r="W200"/>
  <c r="M195"/>
  <c r="M170"/>
  <c r="N195"/>
  <c r="M192"/>
  <c r="AX138"/>
  <c r="BF109"/>
  <c r="AW135"/>
  <c r="AW141"/>
  <c r="AX116"/>
  <c r="AW138"/>
  <c r="BE109"/>
  <c r="BC146"/>
  <c r="AX126"/>
  <c r="AX141"/>
  <c r="AW116"/>
  <c r="AX135"/>
  <c r="BG146"/>
  <c r="AW126"/>
  <c r="CM146"/>
  <c r="CH126"/>
  <c r="CH141"/>
  <c r="CG116"/>
  <c r="CH135"/>
  <c r="CQ146"/>
  <c r="CG126"/>
  <c r="CH138"/>
  <c r="CO109"/>
  <c r="CG135"/>
  <c r="CG141"/>
  <c r="CH116"/>
  <c r="CG138"/>
  <c r="CP109"/>
  <c r="CA104" i="25"/>
  <c r="BV96"/>
  <c r="BU74"/>
  <c r="BV74"/>
  <c r="BV99"/>
  <c r="BU84"/>
  <c r="BV84"/>
  <c r="CE104"/>
  <c r="BU93"/>
  <c r="BV93"/>
  <c r="BU99"/>
  <c r="BU96"/>
  <c r="CC54"/>
  <c r="CD54"/>
  <c r="S146" i="24"/>
  <c r="N126"/>
  <c r="N141"/>
  <c r="M116"/>
  <c r="N135"/>
  <c r="W146"/>
  <c r="M126"/>
  <c r="N138"/>
  <c r="V109"/>
  <c r="M135"/>
  <c r="M141"/>
  <c r="N116"/>
  <c r="M138"/>
  <c r="U109"/>
  <c r="W211" i="25"/>
  <c r="N191"/>
  <c r="M206"/>
  <c r="M181"/>
  <c r="N200"/>
  <c r="S211"/>
  <c r="M191"/>
  <c r="N203"/>
  <c r="V161"/>
  <c r="M200"/>
  <c r="N206"/>
  <c r="N181"/>
  <c r="M203"/>
  <c r="U161"/>
  <c r="AU38" i="24"/>
  <c r="AL27"/>
  <c r="AK33"/>
  <c r="AK8"/>
  <c r="AL30"/>
  <c r="AT1"/>
  <c r="AK18"/>
  <c r="AL33"/>
  <c r="AL8"/>
  <c r="AK27"/>
  <c r="AQ38"/>
  <c r="AL18"/>
  <c r="AK30"/>
  <c r="AS1"/>
  <c r="CH31" i="25"/>
  <c r="CQ51"/>
  <c r="CG40"/>
  <c r="CH21"/>
  <c r="CH46"/>
  <c r="CG31"/>
  <c r="CG18" i="24"/>
  <c r="CH8"/>
  <c r="CG33"/>
  <c r="CG8"/>
  <c r="CP1"/>
  <c r="CH30"/>
  <c r="BR54" i="25"/>
  <c r="BI96"/>
  <c r="BI93"/>
  <c r="BI99"/>
  <c r="BJ93"/>
  <c r="BI84"/>
  <c r="BQ55" i="24"/>
  <c r="BI84"/>
  <c r="BJ62"/>
  <c r="BJ87"/>
  <c r="BI81"/>
  <c r="BR55"/>
  <c r="DM107" i="25"/>
  <c r="DF149"/>
  <c r="DE146"/>
  <c r="DF152"/>
  <c r="DF146"/>
  <c r="DE137"/>
  <c r="DB109" i="24"/>
  <c r="CS138"/>
  <c r="CT116"/>
  <c r="CS141"/>
  <c r="CS135"/>
  <c r="DA109"/>
  <c r="DA107" i="25"/>
  <c r="CT149"/>
  <c r="CS146"/>
  <c r="CT152"/>
  <c r="CT146"/>
  <c r="CS137"/>
  <c r="CT84"/>
  <c r="CT99"/>
  <c r="CS74"/>
  <c r="U163" i="24"/>
  <c r="N192"/>
  <c r="M189"/>
  <c r="N170"/>
  <c r="N189"/>
  <c r="M180"/>
  <c r="DC104" i="25"/>
  <c r="AH12" i="15"/>
  <c r="CT192" i="20"/>
  <c r="CT170"/>
  <c r="CS180"/>
  <c r="CS195"/>
  <c r="CY200"/>
  <c r="CT180"/>
  <c r="AX84" i="25"/>
  <c r="AW84"/>
  <c r="AX99"/>
  <c r="AX74"/>
  <c r="AW74"/>
  <c r="AX96"/>
  <c r="DB54"/>
  <c r="DA54"/>
  <c r="CS96"/>
  <c r="CS99"/>
  <c r="CT93"/>
  <c r="CS93"/>
  <c r="DD100" i="14"/>
  <c r="AX92" i="15"/>
  <c r="DO102" i="14"/>
  <c r="M62" i="20"/>
  <c r="M72"/>
  <c r="M87"/>
  <c r="U55"/>
  <c r="N62"/>
  <c r="M81"/>
  <c r="M72" i="24"/>
  <c r="S92"/>
  <c r="N81"/>
  <c r="M62"/>
  <c r="M87"/>
  <c r="N72"/>
  <c r="DO9" i="14"/>
  <c r="AZ92" i="15" s="1"/>
  <c r="AZ81"/>
  <c r="G51" i="25"/>
  <c r="A43"/>
  <c r="A31"/>
  <c r="I1"/>
  <c r="B46"/>
  <c r="B40"/>
  <c r="B21"/>
  <c r="A46"/>
  <c r="A40"/>
  <c r="A21"/>
  <c r="K51"/>
  <c r="B43"/>
  <c r="B31"/>
  <c r="J1"/>
  <c r="K38" i="24"/>
  <c r="B33"/>
  <c r="B27"/>
  <c r="B8"/>
  <c r="A33"/>
  <c r="A27"/>
  <c r="A8"/>
  <c r="G38"/>
  <c r="B30"/>
  <c r="B18"/>
  <c r="J1"/>
  <c r="A30"/>
  <c r="A18"/>
  <c r="I1"/>
  <c r="DK51" i="25"/>
  <c r="DE43"/>
  <c r="DE31"/>
  <c r="DM1"/>
  <c r="DF46"/>
  <c r="DF40"/>
  <c r="DF21"/>
  <c r="DE46"/>
  <c r="DE40"/>
  <c r="DE21"/>
  <c r="DO51"/>
  <c r="DF43"/>
  <c r="DF31"/>
  <c r="DN1"/>
  <c r="CQ211"/>
  <c r="CH203"/>
  <c r="CH191"/>
  <c r="CP161"/>
  <c r="CG206"/>
  <c r="CG200"/>
  <c r="CG181"/>
  <c r="CH206"/>
  <c r="CH200"/>
  <c r="CH181"/>
  <c r="CM211"/>
  <c r="CG203"/>
  <c r="CG191"/>
  <c r="CO161"/>
  <c r="CM200" i="24"/>
  <c r="CG192"/>
  <c r="CG180"/>
  <c r="CQ200"/>
  <c r="CH192"/>
  <c r="CH180"/>
  <c r="CO163"/>
  <c r="CG195"/>
  <c r="CG189"/>
  <c r="CG170"/>
  <c r="CH195"/>
  <c r="CH189"/>
  <c r="CH170"/>
  <c r="CP163"/>
  <c r="CE38"/>
  <c r="CA38"/>
  <c r="BV30"/>
  <c r="BV18"/>
  <c r="CD1"/>
  <c r="BU27"/>
  <c r="BU8"/>
  <c r="BV33"/>
  <c r="BU33"/>
  <c r="BV27"/>
  <c r="BV8"/>
  <c r="BU30"/>
  <c r="BU18"/>
  <c r="CC1"/>
  <c r="AI38"/>
  <c r="Z33"/>
  <c r="Z27"/>
  <c r="Z8"/>
  <c r="Y33"/>
  <c r="Y27"/>
  <c r="Y8"/>
  <c r="AE38"/>
  <c r="Z30"/>
  <c r="Z18"/>
  <c r="AH1"/>
  <c r="Y30"/>
  <c r="Y18"/>
  <c r="AG1"/>
  <c r="DC38"/>
  <c r="CY38"/>
  <c r="CT30"/>
  <c r="CT18"/>
  <c r="DB1"/>
  <c r="CS27"/>
  <c r="CS8"/>
  <c r="CT33"/>
  <c r="CS33"/>
  <c r="CT27"/>
  <c r="CT8"/>
  <c r="CS30"/>
  <c r="CS18"/>
  <c r="DA1"/>
  <c r="CY51" i="25"/>
  <c r="CS43"/>
  <c r="CS31"/>
  <c r="DA1"/>
  <c r="CT46"/>
  <c r="CT40"/>
  <c r="CT21"/>
  <c r="CS46"/>
  <c r="CS40"/>
  <c r="CS21"/>
  <c r="DC51"/>
  <c r="CT43"/>
  <c r="CT31"/>
  <c r="DB1"/>
  <c r="AE104"/>
  <c r="AI104"/>
  <c r="Z96"/>
  <c r="Y93"/>
  <c r="Y74"/>
  <c r="Z93"/>
  <c r="Z74"/>
  <c r="Y99"/>
  <c r="Z99"/>
  <c r="Y96"/>
  <c r="Y84"/>
  <c r="AG54"/>
  <c r="Z84"/>
  <c r="AH54"/>
  <c r="AE200" i="24"/>
  <c r="Y192"/>
  <c r="Y180"/>
  <c r="Z195"/>
  <c r="Z189"/>
  <c r="Y170"/>
  <c r="Z170"/>
  <c r="Y195"/>
  <c r="Y189"/>
  <c r="AI200"/>
  <c r="Z192"/>
  <c r="Z180"/>
  <c r="AG163"/>
  <c r="AH163"/>
  <c r="S104" i="25"/>
  <c r="N99"/>
  <c r="M93"/>
  <c r="M74"/>
  <c r="M99"/>
  <c r="N93"/>
  <c r="N74"/>
  <c r="W104"/>
  <c r="N96"/>
  <c r="M84"/>
  <c r="U54"/>
  <c r="M96"/>
  <c r="N84"/>
  <c r="V54"/>
  <c r="BS157"/>
  <c r="BO157"/>
  <c r="BI149"/>
  <c r="BI137"/>
  <c r="BQ107"/>
  <c r="BJ146"/>
  <c r="BJ127"/>
  <c r="BJ152"/>
  <c r="BI152"/>
  <c r="BI146"/>
  <c r="BI127"/>
  <c r="BJ149"/>
  <c r="BJ137"/>
  <c r="BR107"/>
  <c r="G146" i="24"/>
  <c r="B138"/>
  <c r="B126"/>
  <c r="J109"/>
  <c r="B141"/>
  <c r="A135"/>
  <c r="A116"/>
  <c r="A141"/>
  <c r="B135"/>
  <c r="B116"/>
  <c r="K146"/>
  <c r="A138"/>
  <c r="A126"/>
  <c r="I109"/>
  <c r="B30" i="20"/>
  <c r="DO38" i="24"/>
  <c r="DK38"/>
  <c r="DF30"/>
  <c r="DF18"/>
  <c r="DN1"/>
  <c r="DE27"/>
  <c r="DE8"/>
  <c r="DF33"/>
  <c r="DE33"/>
  <c r="DF27"/>
  <c r="DF8"/>
  <c r="DE30"/>
  <c r="DE18"/>
  <c r="DM1"/>
  <c r="CA51" i="25"/>
  <c r="BU43"/>
  <c r="BU31"/>
  <c r="CC1"/>
  <c r="BV46"/>
  <c r="BV40"/>
  <c r="BV21"/>
  <c r="BU46"/>
  <c r="BU40"/>
  <c r="BU21"/>
  <c r="CE51"/>
  <c r="BV43"/>
  <c r="BV31"/>
  <c r="CD1"/>
  <c r="AE51"/>
  <c r="Y43"/>
  <c r="Y31"/>
  <c r="AG1"/>
  <c r="Z46"/>
  <c r="Z40"/>
  <c r="Z21"/>
  <c r="Y46"/>
  <c r="Y40"/>
  <c r="Y21"/>
  <c r="AI51"/>
  <c r="Z43"/>
  <c r="Z31"/>
  <c r="AH1"/>
  <c r="AI92" i="24"/>
  <c r="Z84"/>
  <c r="Z72"/>
  <c r="AH55"/>
  <c r="Y87"/>
  <c r="Y81"/>
  <c r="Y62"/>
  <c r="Z87"/>
  <c r="Z81"/>
  <c r="Z62"/>
  <c r="AE92"/>
  <c r="Y84"/>
  <c r="Y72"/>
  <c r="AG55"/>
  <c r="AQ51" i="25"/>
  <c r="AK43"/>
  <c r="AK31"/>
  <c r="AS1"/>
  <c r="AL46"/>
  <c r="AL40"/>
  <c r="AL21"/>
  <c r="AK46"/>
  <c r="AK40"/>
  <c r="AK21"/>
  <c r="AU51"/>
  <c r="AL43"/>
  <c r="AL31"/>
  <c r="AT1"/>
  <c r="AI211"/>
  <c r="Z203"/>
  <c r="Z191"/>
  <c r="AH161"/>
  <c r="Y206"/>
  <c r="Y200"/>
  <c r="Y181"/>
  <c r="Z206"/>
  <c r="Z200"/>
  <c r="Z181"/>
  <c r="AE211"/>
  <c r="Y203"/>
  <c r="Y191"/>
  <c r="AG161"/>
  <c r="CQ157"/>
  <c r="CM157"/>
  <c r="CG149"/>
  <c r="CG137"/>
  <c r="CP107"/>
  <c r="CH146"/>
  <c r="CH127"/>
  <c r="CH152"/>
  <c r="CG152"/>
  <c r="CG146"/>
  <c r="CG127"/>
  <c r="CH149"/>
  <c r="CH137"/>
  <c r="CO107"/>
  <c r="K157"/>
  <c r="B152"/>
  <c r="A146"/>
  <c r="A127"/>
  <c r="A152"/>
  <c r="B146"/>
  <c r="B127"/>
  <c r="G157"/>
  <c r="A149"/>
  <c r="A137"/>
  <c r="I107"/>
  <c r="B149"/>
  <c r="B137"/>
  <c r="J107"/>
  <c r="AZ87" i="15"/>
  <c r="CH138" i="20"/>
  <c r="CH116"/>
  <c r="CG138"/>
  <c r="CH126"/>
  <c r="CH141"/>
  <c r="CG126"/>
  <c r="CG141"/>
  <c r="CQ146"/>
  <c r="CM146"/>
  <c r="CG116"/>
  <c r="CH135"/>
  <c r="CP109"/>
  <c r="CO109"/>
  <c r="CG135"/>
  <c r="CE92"/>
  <c r="BV72"/>
  <c r="BU87"/>
  <c r="BU62"/>
  <c r="BU84"/>
  <c r="BV87"/>
  <c r="BU72"/>
  <c r="BV81"/>
  <c r="BV84"/>
  <c r="CD55"/>
  <c r="BU81"/>
  <c r="CC55"/>
  <c r="BV62"/>
  <c r="CA92"/>
  <c r="I1"/>
  <c r="B8"/>
  <c r="A8"/>
  <c r="B18"/>
  <c r="A27"/>
  <c r="N116"/>
  <c r="N126"/>
  <c r="M126"/>
  <c r="U109"/>
  <c r="N141"/>
  <c r="V109"/>
  <c r="M141"/>
  <c r="CH18"/>
  <c r="CG8"/>
  <c r="CM38"/>
  <c r="CQ38"/>
  <c r="CG33"/>
  <c r="CH27"/>
  <c r="CG18"/>
  <c r="CH30"/>
  <c r="CO1"/>
  <c r="CH8"/>
  <c r="CG27"/>
  <c r="CG30"/>
  <c r="CH33"/>
  <c r="CP1"/>
  <c r="AT1"/>
  <c r="AL33"/>
  <c r="AK30"/>
  <c r="AK18"/>
  <c r="AK33"/>
  <c r="AK8"/>
  <c r="AL30"/>
  <c r="AK27"/>
  <c r="AL8"/>
  <c r="AS1"/>
  <c r="AL27"/>
  <c r="AU38"/>
  <c r="AQ38"/>
  <c r="AL18"/>
  <c r="A18"/>
  <c r="G38"/>
  <c r="B27"/>
  <c r="DF33"/>
  <c r="DF27"/>
  <c r="DF8"/>
  <c r="DK38"/>
  <c r="DE30"/>
  <c r="DE18"/>
  <c r="DM1"/>
  <c r="DF30"/>
  <c r="DN1"/>
  <c r="DE27"/>
  <c r="DO38"/>
  <c r="DF18"/>
  <c r="DE33"/>
  <c r="DE8"/>
  <c r="BC146"/>
  <c r="BF109"/>
  <c r="AW135"/>
  <c r="BG146"/>
  <c r="AW126"/>
  <c r="AX135"/>
  <c r="AX116"/>
  <c r="AX138"/>
  <c r="BE109"/>
  <c r="AX141"/>
  <c r="AX126"/>
  <c r="AW116"/>
  <c r="AW141"/>
  <c r="AW138"/>
  <c r="AI92"/>
  <c r="Z72"/>
  <c r="Y87"/>
  <c r="Y62"/>
  <c r="Y72"/>
  <c r="Z81"/>
  <c r="AG55"/>
  <c r="Z62"/>
  <c r="Z84"/>
  <c r="AH55"/>
  <c r="Y81"/>
  <c r="AE92"/>
  <c r="Y84"/>
  <c r="Z87"/>
  <c r="K146"/>
  <c r="A126"/>
  <c r="B135"/>
  <c r="J109"/>
  <c r="G146"/>
  <c r="A116"/>
  <c r="A135"/>
  <c r="I109"/>
  <c r="B141"/>
  <c r="B116"/>
  <c r="B138"/>
  <c r="B126"/>
  <c r="A141"/>
  <c r="A138"/>
  <c r="BJ81"/>
  <c r="BO92"/>
  <c r="BI72"/>
  <c r="BJ87"/>
  <c r="BJ62"/>
  <c r="BI84"/>
  <c r="BQ55"/>
  <c r="BS92"/>
  <c r="BI81"/>
  <c r="BR55"/>
  <c r="BJ84"/>
  <c r="BI62"/>
  <c r="BI87"/>
  <c r="BJ72"/>
  <c r="BV30"/>
  <c r="CD1"/>
  <c r="BU27"/>
  <c r="BV33"/>
  <c r="BV8"/>
  <c r="BU30"/>
  <c r="CC1"/>
  <c r="CE38"/>
  <c r="BU33"/>
  <c r="BV27"/>
  <c r="BU18"/>
  <c r="BV18"/>
  <c r="BU8"/>
  <c r="CA38"/>
  <c r="AI38"/>
  <c r="Z30"/>
  <c r="Z18"/>
  <c r="AH1"/>
  <c r="Y33"/>
  <c r="Y27"/>
  <c r="Y8"/>
  <c r="Z27"/>
  <c r="AE38"/>
  <c r="Y18"/>
  <c r="Z33"/>
  <c r="Z8"/>
  <c r="Y30"/>
  <c r="AG1"/>
  <c r="BI141"/>
  <c r="BJ126"/>
  <c r="BJ138"/>
  <c r="BJ116"/>
  <c r="BO146"/>
  <c r="BJ141"/>
  <c r="BQ109"/>
  <c r="BI135"/>
  <c r="BS146"/>
  <c r="BI126"/>
  <c r="BR109"/>
  <c r="BI116"/>
  <c r="BI138"/>
  <c r="BJ135"/>
  <c r="CH192"/>
  <c r="CG189"/>
  <c r="CH170"/>
  <c r="CO163"/>
  <c r="CG180"/>
  <c r="CG195"/>
  <c r="CG170"/>
  <c r="CP163"/>
  <c r="CH195"/>
  <c r="CG192"/>
  <c r="CH189"/>
  <c r="CQ200"/>
  <c r="CM200"/>
  <c r="CH180"/>
  <c r="CT81"/>
  <c r="CS72"/>
  <c r="CT72"/>
  <c r="CS62"/>
  <c r="CY92"/>
  <c r="DC92"/>
  <c r="CS87"/>
  <c r="DB55"/>
  <c r="DA55"/>
  <c r="CT62"/>
  <c r="CT87"/>
  <c r="CS81"/>
  <c r="CT84"/>
  <c r="CS84"/>
  <c r="DC38"/>
  <c r="CS33"/>
  <c r="CT27"/>
  <c r="CS18"/>
  <c r="DA1"/>
  <c r="CS27"/>
  <c r="CT33"/>
  <c r="CT18"/>
  <c r="CS8"/>
  <c r="CY38"/>
  <c r="CT8"/>
  <c r="CT30"/>
  <c r="CS30"/>
  <c r="DB1"/>
  <c r="A30"/>
  <c r="A33"/>
  <c r="K38"/>
  <c r="J1"/>
  <c r="M135"/>
  <c r="N135"/>
  <c r="N138"/>
  <c r="W146"/>
  <c r="M116"/>
  <c r="S146"/>
  <c r="V163"/>
  <c r="N195"/>
  <c r="M192"/>
  <c r="M170"/>
  <c r="N189"/>
  <c r="W200"/>
  <c r="N192"/>
  <c r="M189"/>
  <c r="N170"/>
  <c r="U163"/>
  <c r="S200"/>
  <c r="N180"/>
  <c r="M180"/>
  <c r="M195"/>
  <c r="Z192"/>
  <c r="Y189"/>
  <c r="Z170"/>
  <c r="AG163"/>
  <c r="AE200"/>
  <c r="Z180"/>
  <c r="Y180"/>
  <c r="Y195"/>
  <c r="AI200"/>
  <c r="AH163"/>
  <c r="Z195"/>
  <c r="Y192"/>
  <c r="Y170"/>
  <c r="Z189"/>
  <c r="CS138"/>
  <c r="DA109"/>
  <c r="CT126"/>
  <c r="DB109"/>
  <c r="CY146"/>
  <c r="CS141"/>
  <c r="CT138"/>
  <c r="CT116"/>
  <c r="CT135"/>
  <c r="CS135"/>
  <c r="DC146"/>
  <c r="CS126"/>
  <c r="CT141"/>
  <c r="CS116"/>
  <c r="DF138"/>
  <c r="DF116"/>
  <c r="DE138"/>
  <c r="DE126"/>
  <c r="DF126"/>
  <c r="DN109"/>
  <c r="DE116"/>
  <c r="DO146"/>
  <c r="DE135"/>
  <c r="DE141"/>
  <c r="DM109"/>
  <c r="DF141"/>
  <c r="DF135"/>
  <c r="DK146"/>
  <c r="BB100" i="14"/>
  <c r="BB102"/>
  <c r="AW58" i="15"/>
  <c r="AD45"/>
  <c r="AA100" i="14"/>
  <c r="S92" i="15"/>
  <c r="AW77"/>
  <c r="AY77"/>
  <c r="AU75"/>
  <c r="AW75"/>
  <c r="Y92"/>
  <c r="AT92"/>
  <c r="AU92" s="1"/>
  <c r="AE45"/>
  <c r="AW56"/>
  <c r="AY56"/>
  <c r="AY57"/>
  <c r="AW57"/>
  <c r="CC100" i="14"/>
  <c r="AF45" i="15"/>
  <c r="AV92"/>
  <c r="AW61"/>
  <c r="AY61"/>
  <c r="AU51"/>
  <c r="AW51"/>
  <c r="DO100" i="14" l="1"/>
  <c r="AY92" i="15"/>
  <c r="AH45"/>
  <c r="AW92"/>
</calcChain>
</file>

<file path=xl/comments1.xml><?xml version="1.0" encoding="utf-8"?>
<comments xmlns="http://schemas.openxmlformats.org/spreadsheetml/2006/main">
  <authors>
    <author/>
  </authors>
  <commentList>
    <comment ref="G28" authorId="0">
      <text>
        <r>
          <rPr>
            <b/>
            <sz val="8"/>
            <color indexed="10"/>
            <rFont val="Tahoma"/>
            <family val="2"/>
          </rPr>
          <t>O</t>
        </r>
        <r>
          <rPr>
            <b/>
            <sz val="8"/>
            <color indexed="8"/>
            <rFont val="Tahoma"/>
            <family val="2"/>
          </rPr>
          <t xml:space="preserve"> pour oui
</t>
        </r>
        <r>
          <rPr>
            <b/>
            <sz val="8"/>
            <color indexed="10"/>
            <rFont val="Tahoma"/>
            <family val="2"/>
          </rPr>
          <t>N</t>
        </r>
        <r>
          <rPr>
            <b/>
            <sz val="8"/>
            <color indexed="8"/>
            <rFont val="Tahoma"/>
            <family val="2"/>
          </rPr>
          <t xml:space="preserve"> pour non
</t>
        </r>
        <r>
          <rPr>
            <b/>
            <sz val="8"/>
            <color indexed="17"/>
            <rFont val="Tahoma"/>
            <family val="2"/>
          </rPr>
          <t>(lettre majuscule)</t>
        </r>
      </text>
    </comment>
  </commentList>
</comments>
</file>

<file path=xl/comments2.xml><?xml version="1.0" encoding="utf-8"?>
<comments xmlns="http://schemas.openxmlformats.org/spreadsheetml/2006/main">
  <authors>
    <author/>
  </authors>
  <commentList>
    <comment ref="CF5" authorId="0">
      <text>
        <r>
          <rPr>
            <b/>
            <sz val="14"/>
            <color indexed="10"/>
            <rFont val="Tahoma"/>
            <family val="2"/>
          </rPr>
          <t xml:space="preserve">Examen !
</t>
        </r>
        <r>
          <rPr>
            <b/>
            <sz val="10"/>
            <color indexed="8"/>
            <rFont val="Tahoma"/>
            <family val="2"/>
          </rPr>
          <t>Le maximum voulu doit être écrit dans la page "Paramètres"</t>
        </r>
      </text>
    </comment>
    <comment ref="CN6" authorId="0">
      <text>
        <r>
          <rPr>
            <sz val="10"/>
            <color indexed="8"/>
            <rFont val="Tahoma"/>
            <family val="2"/>
          </rPr>
          <t>Points obtenus à la question</t>
        </r>
      </text>
    </comment>
    <comment ref="CO6" authorId="0">
      <text>
        <r>
          <rPr>
            <sz val="10"/>
            <color indexed="8"/>
            <rFont val="Tahoma"/>
            <family val="2"/>
          </rPr>
          <t>Maximum</t>
        </r>
      </text>
    </comment>
    <comment ref="CQ6" authorId="0">
      <text>
        <r>
          <rPr>
            <sz val="10"/>
            <color indexed="8"/>
            <rFont val="Tahoma"/>
            <family val="2"/>
          </rPr>
          <t>Cote prise en compte pour la moyenne</t>
        </r>
      </text>
    </comment>
    <comment ref="CR6" authorId="0">
      <text>
        <r>
          <rPr>
            <sz val="10"/>
            <color indexed="8"/>
            <rFont val="Tahoma"/>
            <family val="2"/>
          </rPr>
          <t xml:space="preserve">Maximum pour le bulletin
</t>
        </r>
        <r>
          <rPr>
            <sz val="9"/>
            <color indexed="8"/>
            <rFont val="Tahoma"/>
            <family val="2"/>
          </rPr>
          <t xml:space="preserve">
(s'affiche automatiquement)</t>
        </r>
      </text>
    </comment>
  </commentList>
</comments>
</file>

<file path=xl/comments3.xml><?xml version="1.0" encoding="utf-8"?>
<comments xmlns="http://schemas.openxmlformats.org/spreadsheetml/2006/main">
  <authors>
    <author/>
  </authors>
  <commentList>
    <comment ref="CB5" authorId="0">
      <text>
        <r>
          <rPr>
            <b/>
            <sz val="14"/>
            <color indexed="10"/>
            <rFont val="Tahoma"/>
            <family val="2"/>
          </rPr>
          <t xml:space="preserve">Examen !
</t>
        </r>
        <r>
          <rPr>
            <b/>
            <sz val="10"/>
            <color indexed="8"/>
            <rFont val="Tahoma"/>
            <family val="2"/>
          </rPr>
          <t>Le maximum voulu doit être écrit dans la page "Paramètres"</t>
        </r>
      </text>
    </comment>
    <comment ref="CJ6" authorId="0">
      <text>
        <r>
          <rPr>
            <sz val="10"/>
            <color indexed="8"/>
            <rFont val="Tahoma"/>
            <family val="2"/>
          </rPr>
          <t>Points obtenus à la question</t>
        </r>
      </text>
    </comment>
    <comment ref="CK6" authorId="0">
      <text>
        <r>
          <rPr>
            <sz val="10"/>
            <color indexed="8"/>
            <rFont val="Tahoma"/>
            <family val="2"/>
          </rPr>
          <t>Maximum</t>
        </r>
      </text>
    </comment>
    <comment ref="CM6" authorId="0">
      <text>
        <r>
          <rPr>
            <sz val="10"/>
            <color indexed="8"/>
            <rFont val="Tahoma"/>
            <family val="2"/>
          </rPr>
          <t>Cote prise en compte pour la moyenne</t>
        </r>
      </text>
    </comment>
    <comment ref="CN6" authorId="0">
      <text>
        <r>
          <rPr>
            <sz val="10"/>
            <color indexed="8"/>
            <rFont val="Tahoma"/>
            <family val="2"/>
          </rPr>
          <t xml:space="preserve">Maximum pour le bulletin
</t>
        </r>
        <r>
          <rPr>
            <sz val="9"/>
            <color indexed="8"/>
            <rFont val="Tahoma"/>
            <family val="2"/>
          </rPr>
          <t xml:space="preserve">
(s'affiche automatiquement)</t>
        </r>
      </text>
    </comment>
  </commentList>
</comments>
</file>

<file path=xl/comments4.xml><?xml version="1.0" encoding="utf-8"?>
<comments xmlns="http://schemas.openxmlformats.org/spreadsheetml/2006/main">
  <authors>
    <author/>
  </authors>
  <commentList>
    <comment ref="CB5" authorId="0">
      <text>
        <r>
          <rPr>
            <b/>
            <sz val="14"/>
            <color indexed="10"/>
            <rFont val="Tahoma"/>
            <family val="2"/>
          </rPr>
          <t xml:space="preserve">Examen !
</t>
        </r>
        <r>
          <rPr>
            <b/>
            <sz val="10"/>
            <color indexed="8"/>
            <rFont val="Tahoma"/>
            <family val="2"/>
          </rPr>
          <t>Le maximum voulu doit être écrit dans la page "Paramètres"</t>
        </r>
      </text>
    </comment>
    <comment ref="CJ6" authorId="0">
      <text>
        <r>
          <rPr>
            <sz val="10"/>
            <color indexed="8"/>
            <rFont val="Tahoma"/>
            <family val="2"/>
          </rPr>
          <t>Points obtenus à la question</t>
        </r>
      </text>
    </comment>
    <comment ref="CK6" authorId="0">
      <text>
        <r>
          <rPr>
            <sz val="10"/>
            <color indexed="8"/>
            <rFont val="Tahoma"/>
            <family val="2"/>
          </rPr>
          <t>Maximum</t>
        </r>
      </text>
    </comment>
    <comment ref="CM6" authorId="0">
      <text>
        <r>
          <rPr>
            <sz val="10"/>
            <color indexed="8"/>
            <rFont val="Tahoma"/>
            <family val="2"/>
          </rPr>
          <t>Cote prise en compte pour la moyenne</t>
        </r>
      </text>
    </comment>
    <comment ref="CN6" authorId="0">
      <text>
        <r>
          <rPr>
            <sz val="10"/>
            <color indexed="8"/>
            <rFont val="Tahoma"/>
            <family val="2"/>
          </rPr>
          <t xml:space="preserve">Maximum pour le bulletin
</t>
        </r>
        <r>
          <rPr>
            <sz val="9"/>
            <color indexed="8"/>
            <rFont val="Tahoma"/>
            <family val="2"/>
          </rPr>
          <t xml:space="preserve">
(s'affiche automatiquement)</t>
        </r>
      </text>
    </comment>
  </commentList>
</comments>
</file>

<file path=xl/comments5.xml><?xml version="1.0" encoding="utf-8"?>
<comments xmlns="http://schemas.openxmlformats.org/spreadsheetml/2006/main">
  <authors>
    <author/>
  </authors>
  <commentList>
    <comment ref="CB5" authorId="0">
      <text>
        <r>
          <rPr>
            <b/>
            <sz val="14"/>
            <color indexed="10"/>
            <rFont val="Tahoma"/>
            <family val="2"/>
          </rPr>
          <t xml:space="preserve">Examen !
</t>
        </r>
        <r>
          <rPr>
            <b/>
            <sz val="10"/>
            <color indexed="8"/>
            <rFont val="Tahoma"/>
            <family val="2"/>
          </rPr>
          <t>Le maximum voulu doit être écrit dans la page "Paramètres"</t>
        </r>
      </text>
    </comment>
    <comment ref="CJ6" authorId="0">
      <text>
        <r>
          <rPr>
            <sz val="10"/>
            <color indexed="8"/>
            <rFont val="Tahoma"/>
            <family val="2"/>
          </rPr>
          <t>Points obtenus à la question</t>
        </r>
      </text>
    </comment>
    <comment ref="CK6" authorId="0">
      <text>
        <r>
          <rPr>
            <sz val="10"/>
            <color indexed="8"/>
            <rFont val="Tahoma"/>
            <family val="2"/>
          </rPr>
          <t>Maximum</t>
        </r>
      </text>
    </comment>
    <comment ref="CM6" authorId="0">
      <text>
        <r>
          <rPr>
            <sz val="10"/>
            <color indexed="8"/>
            <rFont val="Tahoma"/>
            <family val="2"/>
          </rPr>
          <t>Cote prise en compte pour la moyenne</t>
        </r>
      </text>
    </comment>
    <comment ref="CN6" authorId="0">
      <text>
        <r>
          <rPr>
            <sz val="10"/>
            <color indexed="8"/>
            <rFont val="Tahoma"/>
            <family val="2"/>
          </rPr>
          <t xml:space="preserve">Maximum pour le bulletin
</t>
        </r>
        <r>
          <rPr>
            <sz val="9"/>
            <color indexed="8"/>
            <rFont val="Tahoma"/>
            <family val="2"/>
          </rPr>
          <t xml:space="preserve">
(s'affiche automatiquement)</t>
        </r>
      </text>
    </comment>
  </commentList>
</comments>
</file>

<file path=xl/sharedStrings.xml><?xml version="1.0" encoding="utf-8"?>
<sst xmlns="http://schemas.openxmlformats.org/spreadsheetml/2006/main" count="3151" uniqueCount="168">
  <si>
    <t>Liste des élèves</t>
  </si>
  <si>
    <t>Branches</t>
  </si>
  <si>
    <t>Max.</t>
  </si>
  <si>
    <t>Nom</t>
  </si>
  <si>
    <t>Prénom</t>
  </si>
  <si>
    <t>Langue</t>
  </si>
  <si>
    <t>RELIGION</t>
  </si>
  <si>
    <t>TOTAL LANGUE MATERNELLE</t>
  </si>
  <si>
    <t>TOTAL MATHÉMATIQUE</t>
  </si>
  <si>
    <t>ÉVEIL</t>
  </si>
  <si>
    <t>SECONDE LANGUE</t>
  </si>
  <si>
    <t>TOTAL DE LA PÉRIODE</t>
  </si>
  <si>
    <t>-</t>
  </si>
  <si>
    <t>Epreuve récapitulative</t>
  </si>
  <si>
    <t>N</t>
  </si>
  <si>
    <t>Anglais :</t>
  </si>
  <si>
    <t>Néerlandais :</t>
  </si>
  <si>
    <t>Religion</t>
  </si>
  <si>
    <t>Période 1</t>
  </si>
  <si>
    <t>Période 2</t>
  </si>
  <si>
    <t>Période 3</t>
  </si>
  <si>
    <t>Période 4</t>
  </si>
  <si>
    <t>Tot.max.ind.</t>
  </si>
  <si>
    <t>Cont. n. faits</t>
  </si>
  <si>
    <t>MAX &gt;&gt;</t>
  </si>
  <si>
    <t>Maximum :</t>
  </si>
  <si>
    <t>Examen</t>
  </si>
  <si>
    <t>Points obtenus</t>
  </si>
  <si>
    <t>Max. question</t>
  </si>
  <si>
    <t>Points moyenne</t>
  </si>
  <si>
    <t>Max bulletin</t>
  </si>
  <si>
    <t>&gt;&gt;&gt;</t>
  </si>
  <si>
    <t>Eveil</t>
  </si>
  <si>
    <r>
      <t xml:space="preserve">Langues </t>
    </r>
    <r>
      <rPr>
        <b/>
        <sz val="20"/>
        <rFont val="Arial"/>
        <family val="2"/>
      </rPr>
      <t>(anglais - néerlandais)</t>
    </r>
  </si>
  <si>
    <t>1               1               1               1               1               1               1               1               1               1               1               1               1               1               1               1               1               1</t>
  </si>
  <si>
    <t>2               2               2               2               2               2               2               2               2               2               2               2               2               2               2               2               2               2</t>
  </si>
  <si>
    <t>3               3               3               3               3               3               3               3               3               3               3               3               3               3               3               3               3               3</t>
  </si>
  <si>
    <t>4               4               4               4               4               4               4               4               4               4               4               4               4               4               4               4               4</t>
  </si>
  <si>
    <t>Total général</t>
  </si>
  <si>
    <t>Moyennes d'année</t>
  </si>
  <si>
    <t>Numéro</t>
  </si>
  <si>
    <t>LANGUE</t>
  </si>
  <si>
    <t>NOM</t>
  </si>
  <si>
    <t>PRENOM</t>
  </si>
  <si>
    <t>REL</t>
  </si>
  <si>
    <t>Religion avec bonus</t>
  </si>
  <si>
    <t>Total français avec bonus</t>
  </si>
  <si>
    <t>Max TLM1</t>
  </si>
  <si>
    <t>TOTAL MATH</t>
  </si>
  <si>
    <t>Total math avec bonus</t>
  </si>
  <si>
    <t>Max TM1</t>
  </si>
  <si>
    <t>EVEIL</t>
  </si>
  <si>
    <t>Eveil avec bonus</t>
  </si>
  <si>
    <t>LANGUES</t>
  </si>
  <si>
    <t>Langue avec bonus</t>
  </si>
  <si>
    <t>TOTAL</t>
  </si>
  <si>
    <t>Total avec bonus</t>
  </si>
  <si>
    <t>Total réel avec bonus</t>
  </si>
  <si>
    <t>FRANCAIS</t>
  </si>
  <si>
    <t>MATH</t>
  </si>
  <si>
    <t>Moyenne</t>
  </si>
  <si>
    <t>Total</t>
  </si>
  <si>
    <t>Cotations arrondies…</t>
  </si>
  <si>
    <t>Moyenne :</t>
  </si>
  <si>
    <r>
      <t>Religion</t>
    </r>
    <r>
      <rPr>
        <sz val="12"/>
        <rFont val="Arial"/>
        <family val="2"/>
      </rPr>
      <t xml:space="preserve">          </t>
    </r>
    <r>
      <rPr>
        <sz val="8"/>
        <color indexed="23"/>
        <rFont val="Arial"/>
        <family val="2"/>
      </rPr>
      <t>(20)</t>
    </r>
  </si>
  <si>
    <r>
      <t>Langue Maternelle</t>
    </r>
    <r>
      <rPr>
        <sz val="12"/>
        <rFont val="Arial"/>
        <family val="2"/>
      </rPr>
      <t xml:space="preserve">          </t>
    </r>
    <r>
      <rPr>
        <sz val="8"/>
        <color indexed="23"/>
        <rFont val="Arial"/>
        <family val="2"/>
      </rPr>
      <t>(100)</t>
    </r>
  </si>
  <si>
    <r>
      <t>Mathématique</t>
    </r>
    <r>
      <rPr>
        <sz val="12"/>
        <rFont val="Arial"/>
        <family val="2"/>
      </rPr>
      <t xml:space="preserve">          </t>
    </r>
    <r>
      <rPr>
        <sz val="8"/>
        <color indexed="23"/>
        <rFont val="Arial"/>
        <family val="2"/>
      </rPr>
      <t>(100)</t>
    </r>
  </si>
  <si>
    <r>
      <t>Eveil</t>
    </r>
    <r>
      <rPr>
        <sz val="12"/>
        <rFont val="Arial"/>
        <family val="2"/>
      </rPr>
      <t xml:space="preserve">          </t>
    </r>
    <r>
      <rPr>
        <sz val="8"/>
        <color indexed="23"/>
        <rFont val="Arial"/>
        <family val="2"/>
      </rPr>
      <t>(30)</t>
    </r>
  </si>
  <si>
    <r>
      <t>Langue</t>
    </r>
    <r>
      <rPr>
        <sz val="12"/>
        <rFont val="Arial"/>
        <family val="2"/>
      </rPr>
      <t xml:space="preserve">          </t>
    </r>
    <r>
      <rPr>
        <sz val="8"/>
        <color indexed="23"/>
        <rFont val="Arial"/>
        <family val="2"/>
      </rPr>
      <t>(30)</t>
    </r>
  </si>
  <si>
    <r>
      <t>Total</t>
    </r>
    <r>
      <rPr>
        <sz val="12"/>
        <rFont val="Arial"/>
        <family val="2"/>
      </rPr>
      <t xml:space="preserve">          </t>
    </r>
    <r>
      <rPr>
        <sz val="8"/>
        <color indexed="23"/>
        <rFont val="Arial"/>
        <family val="2"/>
      </rPr>
      <t>(100)</t>
    </r>
  </si>
  <si>
    <r>
      <t xml:space="preserve">Moyennes de la classe  &gt; </t>
    </r>
    <r>
      <rPr>
        <sz val="8"/>
        <color indexed="9"/>
        <rFont val="Arial"/>
        <family val="2"/>
      </rPr>
      <t>.</t>
    </r>
  </si>
  <si>
    <r>
      <t>Religion</t>
    </r>
    <r>
      <rPr>
        <sz val="8"/>
        <rFont val="Arial"/>
        <family val="2"/>
      </rPr>
      <t xml:space="preserve">          </t>
    </r>
    <r>
      <rPr>
        <sz val="8"/>
        <color indexed="23"/>
        <rFont val="Arial"/>
        <family val="2"/>
      </rPr>
      <t>(20)</t>
    </r>
  </si>
  <si>
    <r>
      <t>Langue maternelle</t>
    </r>
    <r>
      <rPr>
        <sz val="8"/>
        <rFont val="Arial"/>
        <family val="2"/>
      </rPr>
      <t xml:space="preserve">          </t>
    </r>
    <r>
      <rPr>
        <sz val="8"/>
        <color indexed="23"/>
        <rFont val="Arial"/>
        <family val="2"/>
      </rPr>
      <t>(100)</t>
    </r>
  </si>
  <si>
    <r>
      <t>Mathématique</t>
    </r>
    <r>
      <rPr>
        <sz val="8"/>
        <rFont val="Arial"/>
        <family val="2"/>
      </rPr>
      <t xml:space="preserve">          </t>
    </r>
    <r>
      <rPr>
        <sz val="8"/>
        <color indexed="23"/>
        <rFont val="Arial"/>
        <family val="2"/>
      </rPr>
      <t>(100)</t>
    </r>
  </si>
  <si>
    <r>
      <t>Eveil</t>
    </r>
    <r>
      <rPr>
        <sz val="8"/>
        <rFont val="Arial"/>
        <family val="2"/>
      </rPr>
      <t xml:space="preserve">          </t>
    </r>
    <r>
      <rPr>
        <sz val="8"/>
        <color indexed="23"/>
        <rFont val="Arial"/>
        <family val="2"/>
      </rPr>
      <t>(30)</t>
    </r>
  </si>
  <si>
    <r>
      <t>Langues</t>
    </r>
    <r>
      <rPr>
        <sz val="8"/>
        <rFont val="Arial"/>
        <family val="2"/>
      </rPr>
      <t xml:space="preserve">          </t>
    </r>
    <r>
      <rPr>
        <sz val="8"/>
        <color indexed="23"/>
        <rFont val="Arial"/>
        <family val="2"/>
      </rPr>
      <t>(30)</t>
    </r>
  </si>
  <si>
    <r>
      <t>Total</t>
    </r>
    <r>
      <rPr>
        <sz val="8"/>
        <rFont val="Arial"/>
        <family val="2"/>
      </rPr>
      <t xml:space="preserve">          </t>
    </r>
    <r>
      <rPr>
        <sz val="8"/>
        <color indexed="23"/>
        <rFont val="Arial"/>
        <family val="2"/>
      </rPr>
      <t>(100)</t>
    </r>
  </si>
  <si>
    <t>1ère période</t>
  </si>
  <si>
    <t>2ème période</t>
  </si>
  <si>
    <t>3ème période</t>
  </si>
  <si>
    <t>4ème période</t>
  </si>
  <si>
    <t>Toute l'année</t>
  </si>
  <si>
    <t>Rel</t>
  </si>
  <si>
    <r>
      <t xml:space="preserve">Total  &gt; </t>
    </r>
    <r>
      <rPr>
        <sz val="8"/>
        <color indexed="9"/>
        <rFont val="Arial"/>
        <family val="2"/>
      </rPr>
      <t>.</t>
    </r>
  </si>
  <si>
    <t>I</t>
  </si>
  <si>
    <t>II</t>
  </si>
  <si>
    <t>III</t>
  </si>
  <si>
    <t>IV</t>
  </si>
  <si>
    <t>LANGUE MATERNELLE</t>
  </si>
  <si>
    <t>MATHEMATIQUE</t>
  </si>
  <si>
    <t>NO</t>
  </si>
  <si>
    <t>G</t>
  </si>
  <si>
    <t>SF</t>
  </si>
  <si>
    <t>NOMBRES ET OPÉRATIONS</t>
  </si>
  <si>
    <t>GRANDEURS</t>
  </si>
  <si>
    <t>SOLIDES ET FIGURES</t>
  </si>
  <si>
    <t>Nombres et opérations</t>
  </si>
  <si>
    <t>Grandeurs</t>
  </si>
  <si>
    <t>Grandeurs sur des nombres</t>
  </si>
  <si>
    <t>Solides et figures</t>
  </si>
  <si>
    <t>S.F.</t>
  </si>
  <si>
    <t>G.</t>
  </si>
  <si>
    <t>N.O.</t>
  </si>
  <si>
    <t>TOTAL FRANCAIS</t>
  </si>
  <si>
    <t>Moyennes</t>
  </si>
  <si>
    <t>LIRE</t>
  </si>
  <si>
    <t>Année          2016-2017</t>
  </si>
  <si>
    <r>
      <t>5</t>
    </r>
    <r>
      <rPr>
        <vertAlign val="superscript"/>
        <sz val="10"/>
        <rFont val="Arial"/>
        <family val="2"/>
      </rPr>
      <t>ème</t>
    </r>
    <r>
      <rPr>
        <sz val="10"/>
        <rFont val="Arial"/>
        <family val="2"/>
      </rPr>
      <t xml:space="preserve"> année</t>
    </r>
  </si>
  <si>
    <t>ÉCOUTER / PARLER</t>
  </si>
  <si>
    <t>Lire</t>
  </si>
  <si>
    <t>Ecrire (dictée, rédaction, orthographe)</t>
  </si>
  <si>
    <t>Ecouter / Parler</t>
  </si>
  <si>
    <t>Ecrire (conjugaison, grammaire, ...)</t>
  </si>
  <si>
    <t>ECRIRE (orth)</t>
  </si>
  <si>
    <t>ECO. / PAR.</t>
  </si>
  <si>
    <t>ECRIRE (conj, gramm)</t>
  </si>
  <si>
    <t>ECR (conj, gr)</t>
  </si>
  <si>
    <t>ECR (orth)</t>
  </si>
  <si>
    <t>EC / P</t>
  </si>
  <si>
    <r>
      <t xml:space="preserve">ÉCRIRE </t>
    </r>
    <r>
      <rPr>
        <sz val="8"/>
        <rFont val="Arial"/>
        <family val="2"/>
      </rPr>
      <t>(dictées, orthographe, rédactions)</t>
    </r>
  </si>
  <si>
    <r>
      <t xml:space="preserve">LIRE-ÉCRIRE </t>
    </r>
    <r>
      <rPr>
        <sz val="8"/>
        <rFont val="Arial"/>
        <family val="2"/>
      </rPr>
      <t>(conjugaison, grammaire, …)</t>
    </r>
  </si>
  <si>
    <t>Anglais</t>
  </si>
  <si>
    <t>Néerlandais</t>
  </si>
  <si>
    <t>"Un bon départ"</t>
  </si>
  <si>
    <t>La circulation du sang</t>
  </si>
  <si>
    <t>"A l'école" (mots)</t>
  </si>
  <si>
    <t>"Vive la rentrée"</t>
  </si>
  <si>
    <t>Les caractères de divisibilité (2-5-10)</t>
  </si>
  <si>
    <t>Les grands nombres</t>
  </si>
  <si>
    <t>Le dictionnaire</t>
  </si>
  <si>
    <t>"A l'école" (dictée)</t>
  </si>
  <si>
    <t>"Cartes postales from Massachusetts"</t>
  </si>
  <si>
    <t>Les caractères de divisibilité (4-25-50-100)</t>
  </si>
  <si>
    <t>La-là-las-l'a(s)</t>
  </si>
  <si>
    <t>Connais-tu ton pays ?</t>
  </si>
  <si>
    <t>Les caractères de divisibilité (3)</t>
  </si>
  <si>
    <t>Indicatif présent</t>
  </si>
  <si>
    <t>Indicatif présent (le petit bescherelle)</t>
  </si>
  <si>
    <t>x et : par 10, 100, 1000, 0,1</t>
  </si>
  <si>
    <t>Accord déterminant - nom</t>
  </si>
  <si>
    <t>Les tables de multiplication</t>
  </si>
  <si>
    <t>"Grand-Mère" (mots)</t>
  </si>
  <si>
    <t>"Grand-Mère" (dictée)</t>
  </si>
  <si>
    <t>Le pays de Jésus</t>
  </si>
  <si>
    <t>Religion en %</t>
  </si>
  <si>
    <t>Eveil en %</t>
  </si>
  <si>
    <t>Langues en %</t>
  </si>
  <si>
    <t>Langues avec bonus</t>
  </si>
  <si>
    <t>Année</t>
  </si>
  <si>
    <t>FRANÇAIS</t>
  </si>
  <si>
    <t>© Dominique Bollaerts</t>
  </si>
  <si>
    <t>MATHÉMATIQUE</t>
  </si>
  <si>
    <t>B</t>
  </si>
  <si>
    <t>C</t>
  </si>
  <si>
    <t>F</t>
  </si>
  <si>
    <t>D</t>
  </si>
  <si>
    <t>H</t>
  </si>
  <si>
    <t>K</t>
  </si>
  <si>
    <t>M</t>
  </si>
  <si>
    <t>P</t>
  </si>
  <si>
    <t>R</t>
  </si>
  <si>
    <t>S</t>
  </si>
  <si>
    <t>T</t>
  </si>
  <si>
    <t>V</t>
  </si>
  <si>
    <t>Z</t>
  </si>
  <si>
    <t>A</t>
  </si>
  <si>
    <t>L</t>
  </si>
  <si>
    <t>corrigé</t>
  </si>
</sst>
</file>

<file path=xl/styles.xml><?xml version="1.0" encoding="utf-8"?>
<styleSheet xmlns="http://schemas.openxmlformats.org/spreadsheetml/2006/main">
  <numFmts count="6">
    <numFmt numFmtId="164" formatCode="0.0"/>
    <numFmt numFmtId="165" formatCode="_-* #,##0.00\ _F_B_-;\-* #,##0.00\ _F_B_-;_-* \-??\ _F_B_-;_-@_-"/>
    <numFmt numFmtId="166" formatCode="_-* #,##0.0\ _F_B_-;\-* #,##0.0\ _F_B_-;_-* \-??\ _F_B_-;_-@_-"/>
    <numFmt numFmtId="167" formatCode="_-* #,##0\ _F_B_-;\-* #,##0\ _F_B_-;_-* \-??\ _F_B_-;_-@_-"/>
    <numFmt numFmtId="168" formatCode="_-* #,##0.0\ _€_-;\-* #,##0.0\ _€_-;_-* \-?\ _€_-;_-@_-"/>
    <numFmt numFmtId="172" formatCode="General\ \%"/>
  </numFmts>
  <fonts count="107">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color indexed="9"/>
      <name val="Arial"/>
      <family val="2"/>
    </font>
    <font>
      <b/>
      <sz val="12"/>
      <color indexed="10"/>
      <name val="Arial"/>
      <family val="2"/>
    </font>
    <font>
      <b/>
      <sz val="10"/>
      <color indexed="12"/>
      <name val="Arial"/>
      <family val="2"/>
    </font>
    <font>
      <b/>
      <sz val="10"/>
      <color indexed="17"/>
      <name val="Arial"/>
      <family val="2"/>
    </font>
    <font>
      <sz val="10"/>
      <color indexed="12"/>
      <name val="Arial"/>
      <family val="2"/>
    </font>
    <font>
      <sz val="10"/>
      <color indexed="17"/>
      <name val="Arial"/>
      <family val="2"/>
    </font>
    <font>
      <sz val="10"/>
      <color indexed="16"/>
      <name val="Arial"/>
      <family val="2"/>
    </font>
    <font>
      <b/>
      <sz val="10"/>
      <color indexed="16"/>
      <name val="Arial"/>
      <family val="2"/>
    </font>
    <font>
      <vertAlign val="superscript"/>
      <sz val="10"/>
      <name val="Arial"/>
      <family val="2"/>
    </font>
    <font>
      <sz val="10"/>
      <color indexed="23"/>
      <name val="Arial"/>
      <family val="2"/>
    </font>
    <font>
      <b/>
      <sz val="10"/>
      <name val="Arial"/>
      <family val="2"/>
    </font>
    <font>
      <b/>
      <sz val="8"/>
      <color indexed="10"/>
      <name val="Tahoma"/>
      <family val="2"/>
    </font>
    <font>
      <b/>
      <sz val="8"/>
      <color indexed="8"/>
      <name val="Tahoma"/>
      <family val="2"/>
    </font>
    <font>
      <b/>
      <sz val="8"/>
      <color indexed="17"/>
      <name val="Tahoma"/>
      <family val="2"/>
    </font>
    <font>
      <b/>
      <sz val="24"/>
      <name val="Arial"/>
      <family val="2"/>
    </font>
    <font>
      <b/>
      <sz val="24"/>
      <color indexed="23"/>
      <name val="Arial"/>
      <family val="2"/>
    </font>
    <font>
      <i/>
      <sz val="10"/>
      <name val="Arial"/>
      <family val="2"/>
    </font>
    <font>
      <sz val="9"/>
      <color indexed="17"/>
      <name val="Arial"/>
      <family val="2"/>
    </font>
    <font>
      <sz val="9"/>
      <color indexed="23"/>
      <name val="Arial"/>
      <family val="2"/>
    </font>
    <font>
      <sz val="10"/>
      <color indexed="10"/>
      <name val="Arial"/>
      <family val="2"/>
    </font>
    <font>
      <b/>
      <sz val="10"/>
      <name val="MS Sans Serif"/>
      <family val="2"/>
    </font>
    <font>
      <sz val="10"/>
      <color indexed="9"/>
      <name val="Arial"/>
      <family val="2"/>
    </font>
    <font>
      <b/>
      <sz val="10"/>
      <color indexed="9"/>
      <name val="MS Sans Serif"/>
      <family val="2"/>
    </font>
    <font>
      <i/>
      <sz val="10"/>
      <name val="MS Sans Serif"/>
      <family val="2"/>
    </font>
    <font>
      <b/>
      <sz val="20"/>
      <name val="Arial"/>
      <family val="2"/>
    </font>
    <font>
      <sz val="8"/>
      <name val="Arial"/>
      <family val="2"/>
    </font>
    <font>
      <b/>
      <sz val="10"/>
      <color indexed="10"/>
      <name val="Arial"/>
      <family val="2"/>
    </font>
    <font>
      <b/>
      <sz val="14"/>
      <color indexed="10"/>
      <name val="Tahoma"/>
      <family val="2"/>
    </font>
    <font>
      <b/>
      <sz val="10"/>
      <color indexed="8"/>
      <name val="Tahoma"/>
      <family val="2"/>
    </font>
    <font>
      <sz val="10"/>
      <color indexed="8"/>
      <name val="Tahoma"/>
      <family val="2"/>
    </font>
    <font>
      <sz val="9"/>
      <color indexed="8"/>
      <name val="Tahoma"/>
      <family val="2"/>
    </font>
    <font>
      <sz val="14"/>
      <name val="Arial"/>
      <family val="2"/>
    </font>
    <font>
      <sz val="10"/>
      <color indexed="55"/>
      <name val="Arial"/>
      <family val="2"/>
    </font>
    <font>
      <b/>
      <sz val="10"/>
      <color indexed="14"/>
      <name val="Arial"/>
      <family val="2"/>
    </font>
    <font>
      <b/>
      <sz val="10"/>
      <color indexed="55"/>
      <name val="Arial"/>
      <family val="2"/>
    </font>
    <font>
      <sz val="10"/>
      <color indexed="14"/>
      <name val="Arial"/>
      <family val="2"/>
    </font>
    <font>
      <b/>
      <sz val="10"/>
      <color indexed="50"/>
      <name val="Arial"/>
      <family val="2"/>
    </font>
    <font>
      <sz val="10"/>
      <color indexed="50"/>
      <name val="Arial"/>
      <family val="2"/>
    </font>
    <font>
      <sz val="10"/>
      <color indexed="48"/>
      <name val="Arial"/>
      <family val="2"/>
    </font>
    <font>
      <b/>
      <sz val="10"/>
      <color indexed="45"/>
      <name val="Arial"/>
      <family val="2"/>
    </font>
    <font>
      <sz val="10"/>
      <color indexed="63"/>
      <name val="Arial"/>
      <family val="2"/>
    </font>
    <font>
      <sz val="10"/>
      <color indexed="49"/>
      <name val="Arial"/>
      <family val="2"/>
    </font>
    <font>
      <sz val="10"/>
      <color indexed="46"/>
      <name val="Arial"/>
      <family val="2"/>
    </font>
    <font>
      <sz val="48"/>
      <name val="Arial"/>
      <family val="2"/>
    </font>
    <font>
      <u/>
      <sz val="7.5"/>
      <color indexed="12"/>
      <name val="Arial"/>
      <family val="2"/>
    </font>
    <font>
      <b/>
      <sz val="12"/>
      <name val="Arial"/>
      <family val="2"/>
    </font>
    <font>
      <sz val="12"/>
      <name val="Arial"/>
      <family val="2"/>
    </font>
    <font>
      <sz val="8"/>
      <color indexed="23"/>
      <name val="Arial"/>
      <family val="2"/>
    </font>
    <font>
      <sz val="8"/>
      <color indexed="56"/>
      <name val="Arial"/>
      <family val="2"/>
    </font>
    <font>
      <i/>
      <sz val="7"/>
      <name val="Arial"/>
      <family val="2"/>
    </font>
    <font>
      <b/>
      <sz val="8"/>
      <color indexed="56"/>
      <name val="Arial"/>
      <family val="2"/>
    </font>
    <font>
      <b/>
      <sz val="8"/>
      <color indexed="10"/>
      <name val="Arial"/>
      <family val="2"/>
    </font>
    <font>
      <b/>
      <sz val="8"/>
      <name val="Arial"/>
      <family val="2"/>
    </font>
    <font>
      <sz val="8"/>
      <color indexed="8"/>
      <name val="Arial"/>
      <family val="2"/>
    </font>
    <font>
      <b/>
      <sz val="8"/>
      <color indexed="8"/>
      <name val="Arial"/>
      <family val="2"/>
    </font>
    <font>
      <sz val="8"/>
      <color indexed="10"/>
      <name val="Arial"/>
      <family val="2"/>
    </font>
    <font>
      <sz val="10"/>
      <name val="Souvenir Lt BT"/>
      <family val="1"/>
    </font>
    <font>
      <sz val="24"/>
      <name val="BranchingMouse Becker"/>
    </font>
    <font>
      <sz val="8"/>
      <color indexed="23"/>
      <name val="Souvenir Lt BT"/>
      <family val="1"/>
    </font>
    <font>
      <sz val="16"/>
      <name val="BranchingMouse Becker"/>
    </font>
    <font>
      <i/>
      <sz val="10"/>
      <color indexed="23"/>
      <name val="Souvenir Lt BT"/>
      <family val="1"/>
    </font>
    <font>
      <sz val="10"/>
      <color indexed="56"/>
      <name val="Souvenir Lt BT"/>
      <family val="1"/>
    </font>
    <font>
      <b/>
      <sz val="10"/>
      <color indexed="56"/>
      <name val="Souvenir Lt BT"/>
      <family val="1"/>
    </font>
    <font>
      <i/>
      <sz val="10"/>
      <name val="Souvenir Lt BT"/>
      <family val="1"/>
    </font>
    <font>
      <b/>
      <i/>
      <sz val="10"/>
      <name val="Souvenir Lt BT"/>
      <family val="1"/>
    </font>
    <font>
      <b/>
      <sz val="10"/>
      <color indexed="17"/>
      <name val="Souvenir Lt BT"/>
      <family val="1"/>
    </font>
    <font>
      <b/>
      <i/>
      <sz val="10"/>
      <color indexed="17"/>
      <name val="Souvenir Lt BT"/>
      <family val="1"/>
    </font>
    <font>
      <sz val="10"/>
      <color indexed="18"/>
      <name val="Souvenir Lt BT"/>
      <family val="1"/>
    </font>
    <font>
      <b/>
      <sz val="12"/>
      <color indexed="10"/>
      <name val="Souvenir Lt BT"/>
      <family val="1"/>
    </font>
    <font>
      <b/>
      <i/>
      <sz val="10"/>
      <color indexed="10"/>
      <name val="Souvenir Lt BT"/>
      <family val="1"/>
    </font>
    <font>
      <sz val="10"/>
      <color indexed="16"/>
      <name val="Souvenir Lt BT"/>
      <family val="1"/>
    </font>
    <font>
      <b/>
      <sz val="10"/>
      <color indexed="16"/>
      <name val="Souvenir Lt BT"/>
      <family val="1"/>
    </font>
    <font>
      <sz val="33"/>
      <name val="Neige"/>
    </font>
    <font>
      <sz val="16"/>
      <name val="Neige"/>
    </font>
    <font>
      <sz val="24"/>
      <name val="Ravie"/>
      <family val="5"/>
    </font>
    <font>
      <sz val="16"/>
      <name val="Ravie"/>
      <family val="5"/>
    </font>
    <font>
      <sz val="30"/>
      <name val="Floralies"/>
    </font>
    <font>
      <sz val="20"/>
      <name val="Floralies"/>
    </font>
    <font>
      <sz val="10"/>
      <name val="Arial"/>
      <family val="2"/>
    </font>
    <font>
      <sz val="17"/>
      <name val="Floralies"/>
    </font>
    <font>
      <sz val="8"/>
      <name val="Souvenir Lt BT"/>
      <family val="1"/>
    </font>
    <font>
      <b/>
      <sz val="10"/>
      <name val="Souvenir Lt BT"/>
      <family val="1"/>
    </font>
    <font>
      <b/>
      <sz val="12"/>
      <name val="Souvenir Lt BT"/>
      <family val="1"/>
    </font>
    <font>
      <sz val="10"/>
      <color rgb="FF0000FF"/>
      <name val="Arial"/>
      <family val="2"/>
    </font>
    <font>
      <b/>
      <sz val="14"/>
      <name val="Arial"/>
      <family val="2"/>
    </font>
    <font>
      <b/>
      <sz val="14"/>
      <color theme="0"/>
      <name val="Arial"/>
      <family val="2"/>
    </font>
    <font>
      <sz val="10"/>
      <color theme="0"/>
      <name val="Arial"/>
      <family val="2"/>
    </font>
    <font>
      <sz val="6"/>
      <color theme="0" tint="-0.249977111117893"/>
      <name val="Arial"/>
      <family val="2"/>
    </font>
    <font>
      <sz val="10"/>
      <color rgb="FFFF0000"/>
      <name val="Arial"/>
      <family val="2"/>
    </font>
  </fonts>
  <fills count="33">
    <fill>
      <patternFill patternType="none"/>
    </fill>
    <fill>
      <patternFill patternType="gray125"/>
    </fill>
    <fill>
      <patternFill patternType="solid">
        <fgColor indexed="31"/>
        <bgColor indexed="19"/>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26"/>
        <bgColor indexed="9"/>
      </patternFill>
    </fill>
    <fill>
      <patternFill patternType="solid">
        <fgColor indexed="43"/>
        <bgColor indexed="26"/>
      </patternFill>
    </fill>
    <fill>
      <patternFill patternType="solid">
        <fgColor indexed="55"/>
        <bgColor indexed="23"/>
      </patternFill>
    </fill>
    <fill>
      <patternFill patternType="solid">
        <fgColor indexed="8"/>
        <bgColor indexed="58"/>
      </patternFill>
    </fill>
    <fill>
      <patternFill patternType="solid">
        <fgColor indexed="25"/>
        <bgColor indexed="61"/>
      </patternFill>
    </fill>
    <fill>
      <patternFill patternType="solid">
        <fgColor indexed="9"/>
        <bgColor indexed="41"/>
      </patternFill>
    </fill>
    <fill>
      <patternFill patternType="solid">
        <fgColor indexed="13"/>
        <bgColor indexed="34"/>
      </patternFill>
    </fill>
    <fill>
      <patternFill patternType="solid">
        <fgColor rgb="FFC0C0C0"/>
        <bgColor indexed="64"/>
      </patternFill>
    </fill>
    <fill>
      <patternFill patternType="solid">
        <fgColor rgb="FF008000"/>
        <bgColor indexed="64"/>
      </patternFill>
    </fill>
    <fill>
      <patternFill patternType="solid">
        <fgColor rgb="FFC0C0C0"/>
        <bgColor indexed="41"/>
      </patternFill>
    </fill>
    <fill>
      <patternFill patternType="solid">
        <fgColor rgb="FF3366FF"/>
        <bgColor indexed="64"/>
      </patternFill>
    </fill>
    <fill>
      <patternFill patternType="solid">
        <fgColor rgb="FF969696"/>
        <bgColor indexed="64"/>
      </patternFill>
    </fill>
  </fills>
  <borders count="160">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dotted">
        <color indexed="23"/>
      </bottom>
      <diagonal/>
    </border>
    <border>
      <left style="thin">
        <color indexed="8"/>
      </left>
      <right style="thin">
        <color indexed="8"/>
      </right>
      <top style="dotted">
        <color indexed="23"/>
      </top>
      <bottom style="dotted">
        <color indexed="23"/>
      </bottom>
      <diagonal/>
    </border>
    <border>
      <left style="thin">
        <color indexed="8"/>
      </left>
      <right style="thin">
        <color indexed="8"/>
      </right>
      <top style="dotted">
        <color indexed="23"/>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right style="medium">
        <color indexed="8"/>
      </right>
      <top style="medium">
        <color indexed="8"/>
      </top>
      <bottom/>
      <diagonal/>
    </border>
    <border>
      <left/>
      <right style="medium">
        <color indexed="8"/>
      </right>
      <top/>
      <bottom/>
      <diagonal/>
    </border>
    <border>
      <left style="medium">
        <color indexed="8"/>
      </left>
      <right/>
      <top/>
      <bottom/>
      <diagonal/>
    </border>
    <border>
      <left style="thin">
        <color indexed="23"/>
      </left>
      <right/>
      <top/>
      <bottom/>
      <diagonal/>
    </border>
    <border>
      <left/>
      <right/>
      <top/>
      <bottom style="thin">
        <color indexed="55"/>
      </bottom>
      <diagonal/>
    </border>
    <border>
      <left/>
      <right style="thin">
        <color indexed="22"/>
      </right>
      <top/>
      <bottom style="thin">
        <color indexed="55"/>
      </bottom>
      <diagonal/>
    </border>
    <border>
      <left style="thin">
        <color indexed="22"/>
      </left>
      <right style="thin">
        <color indexed="22"/>
      </right>
      <top style="thin">
        <color indexed="22"/>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medium">
        <color indexed="8"/>
      </right>
      <top style="thin">
        <color indexed="23"/>
      </top>
      <bottom style="thin">
        <color indexed="23"/>
      </bottom>
      <diagonal/>
    </border>
    <border>
      <left style="thin">
        <color indexed="55"/>
      </left>
      <right style="thin">
        <color indexed="55"/>
      </right>
      <top style="thin">
        <color indexed="23"/>
      </top>
      <bottom style="thin">
        <color indexed="23"/>
      </bottom>
      <diagonal/>
    </border>
    <border>
      <left style="thin">
        <color indexed="55"/>
      </left>
      <right style="medium">
        <color indexed="8"/>
      </right>
      <top style="thin">
        <color indexed="55"/>
      </top>
      <bottom style="thin">
        <color indexed="55"/>
      </bottom>
      <diagonal/>
    </border>
    <border>
      <left/>
      <right style="thin">
        <color indexed="55"/>
      </right>
      <top/>
      <bottom/>
      <diagonal/>
    </border>
    <border>
      <left style="thin">
        <color indexed="55"/>
      </left>
      <right style="thin">
        <color indexed="55"/>
      </right>
      <top/>
      <bottom/>
      <diagonal/>
    </border>
    <border>
      <left style="thin">
        <color indexed="55"/>
      </left>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8"/>
      </left>
      <right style="thin">
        <color indexed="23"/>
      </right>
      <top style="thin">
        <color indexed="8"/>
      </top>
      <bottom style="thin">
        <color indexed="23"/>
      </bottom>
      <diagonal/>
    </border>
    <border>
      <left style="thin">
        <color indexed="23"/>
      </left>
      <right style="thin">
        <color indexed="8"/>
      </right>
      <top style="thin">
        <color indexed="8"/>
      </top>
      <bottom style="thin">
        <color indexed="23"/>
      </bottom>
      <diagonal/>
    </border>
    <border>
      <left style="thin">
        <color indexed="8"/>
      </left>
      <right style="thin">
        <color indexed="23"/>
      </right>
      <top style="thin">
        <color indexed="23"/>
      </top>
      <bottom style="thin">
        <color indexed="23"/>
      </bottom>
      <diagonal/>
    </border>
    <border>
      <left style="thin">
        <color indexed="23"/>
      </left>
      <right style="thin">
        <color indexed="8"/>
      </right>
      <top style="thin">
        <color indexed="23"/>
      </top>
      <bottom style="thin">
        <color indexed="23"/>
      </bottom>
      <diagonal/>
    </border>
    <border>
      <left style="thin">
        <color indexed="8"/>
      </left>
      <right style="thin">
        <color indexed="23"/>
      </right>
      <top style="thin">
        <color indexed="23"/>
      </top>
      <bottom style="thin">
        <color indexed="8"/>
      </bottom>
      <diagonal/>
    </border>
    <border>
      <left style="thin">
        <color indexed="23"/>
      </left>
      <right style="thin">
        <color indexed="8"/>
      </right>
      <top style="thin">
        <color indexed="23"/>
      </top>
      <bottom style="thin">
        <color indexed="8"/>
      </bottom>
      <diagonal/>
    </border>
    <border>
      <left style="thin">
        <color indexed="55"/>
      </left>
      <right style="thin">
        <color indexed="23"/>
      </right>
      <top style="thin">
        <color indexed="55"/>
      </top>
      <bottom style="thin">
        <color indexed="55"/>
      </bottom>
      <diagonal/>
    </border>
    <border>
      <left style="thin">
        <color indexed="23"/>
      </left>
      <right style="medium">
        <color indexed="8"/>
      </right>
      <top style="thin">
        <color indexed="23"/>
      </top>
      <bottom style="thin">
        <color indexed="23"/>
      </bottom>
      <diagonal/>
    </border>
    <border>
      <left style="thin">
        <color indexed="55"/>
      </left>
      <right/>
      <top style="thin">
        <color indexed="55"/>
      </top>
      <bottom style="thin">
        <color indexed="55"/>
      </bottom>
      <diagonal/>
    </border>
    <border>
      <left style="medium">
        <color indexed="8"/>
      </left>
      <right style="thin">
        <color indexed="22"/>
      </right>
      <top style="thin">
        <color indexed="22"/>
      </top>
      <bottom style="thin">
        <color indexed="22"/>
      </bottom>
      <diagonal/>
    </border>
    <border>
      <left style="thin">
        <color indexed="22"/>
      </left>
      <right style="medium">
        <color indexed="8"/>
      </right>
      <top style="thin">
        <color indexed="22"/>
      </top>
      <bottom style="thin">
        <color indexed="22"/>
      </bottom>
      <diagonal/>
    </border>
    <border>
      <left/>
      <right/>
      <top style="thin">
        <color indexed="22"/>
      </top>
      <bottom style="thin">
        <color indexed="22"/>
      </bottom>
      <diagonal/>
    </border>
    <border>
      <left/>
      <right style="medium">
        <color indexed="8"/>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top/>
      <bottom style="thin">
        <color indexed="23"/>
      </bottom>
      <diagonal/>
    </border>
    <border>
      <left/>
      <right style="medium">
        <color indexed="8"/>
      </right>
      <top/>
      <bottom style="thin">
        <color indexed="23"/>
      </bottom>
      <diagonal/>
    </border>
    <border>
      <left style="medium">
        <color indexed="8"/>
      </left>
      <right/>
      <top/>
      <bottom style="thin">
        <color indexed="23"/>
      </bottom>
      <diagonal/>
    </border>
    <border>
      <left style="medium">
        <color indexed="8"/>
      </left>
      <right style="thin">
        <color indexed="23"/>
      </right>
      <top style="thin">
        <color indexed="23"/>
      </top>
      <bottom style="thin">
        <color indexed="23"/>
      </bottom>
      <diagonal/>
    </border>
    <border>
      <left/>
      <right/>
      <top style="thin">
        <color indexed="23"/>
      </top>
      <bottom style="thin">
        <color indexed="23"/>
      </bottom>
      <diagonal/>
    </border>
    <border>
      <left style="thin">
        <color indexed="22"/>
      </left>
      <right style="thin">
        <color indexed="22"/>
      </right>
      <top style="thin">
        <color indexed="22"/>
      </top>
      <bottom style="thin">
        <color indexed="8"/>
      </bottom>
      <diagonal/>
    </border>
    <border>
      <left style="thin">
        <color indexed="22"/>
      </left>
      <right style="thick">
        <color indexed="8"/>
      </right>
      <top style="thin">
        <color indexed="22"/>
      </top>
      <bottom style="thin">
        <color indexed="8"/>
      </bottom>
      <diagonal/>
    </border>
    <border>
      <left/>
      <right style="thin">
        <color indexed="23"/>
      </right>
      <top style="thin">
        <color indexed="8"/>
      </top>
      <bottom style="thin">
        <color indexed="23"/>
      </bottom>
      <diagonal/>
    </border>
    <border>
      <left style="thin">
        <color indexed="23"/>
      </left>
      <right style="thin">
        <color indexed="23"/>
      </right>
      <top style="thin">
        <color indexed="8"/>
      </top>
      <bottom style="thin">
        <color indexed="23"/>
      </bottom>
      <diagonal/>
    </border>
    <border>
      <left style="thin">
        <color indexed="23"/>
      </left>
      <right style="thick">
        <color indexed="8"/>
      </right>
      <top style="thin">
        <color indexed="8"/>
      </top>
      <bottom style="thin">
        <color indexed="23"/>
      </bottom>
      <diagonal/>
    </border>
    <border>
      <left/>
      <right/>
      <top style="thin">
        <color indexed="8"/>
      </top>
      <bottom/>
      <diagonal/>
    </border>
    <border>
      <left style="thin">
        <color indexed="23"/>
      </left>
      <right/>
      <top style="thin">
        <color indexed="8"/>
      </top>
      <bottom style="thin">
        <color indexed="23"/>
      </bottom>
      <diagonal/>
    </border>
    <border>
      <left style="thin">
        <color indexed="23"/>
      </left>
      <right style="thick">
        <color indexed="8"/>
      </right>
      <top style="thin">
        <color indexed="23"/>
      </top>
      <bottom style="thin">
        <color indexed="23"/>
      </bottom>
      <diagonal/>
    </border>
    <border>
      <left/>
      <right style="thin">
        <color indexed="23"/>
      </right>
      <top style="thin">
        <color indexed="23"/>
      </top>
      <bottom style="thin">
        <color indexed="8"/>
      </bottom>
      <diagonal/>
    </border>
    <border>
      <left style="thin">
        <color indexed="23"/>
      </left>
      <right style="thin">
        <color indexed="23"/>
      </right>
      <top style="thin">
        <color indexed="23"/>
      </top>
      <bottom style="thin">
        <color indexed="8"/>
      </bottom>
      <diagonal/>
    </border>
    <border>
      <left style="thin">
        <color indexed="23"/>
      </left>
      <right style="thick">
        <color indexed="8"/>
      </right>
      <top style="thin">
        <color indexed="23"/>
      </top>
      <bottom style="thin">
        <color indexed="8"/>
      </bottom>
      <diagonal/>
    </border>
    <border>
      <left/>
      <right/>
      <top/>
      <bottom style="thin">
        <color indexed="8"/>
      </bottom>
      <diagonal/>
    </border>
    <border>
      <left style="thin">
        <color indexed="23"/>
      </left>
      <right/>
      <top style="thin">
        <color indexed="23"/>
      </top>
      <bottom style="thin">
        <color indexed="8"/>
      </bottom>
      <diagonal/>
    </border>
    <border>
      <left style="thick">
        <color indexed="8"/>
      </left>
      <right/>
      <top style="thick">
        <color indexed="8"/>
      </top>
      <bottom/>
      <diagonal/>
    </border>
    <border>
      <left style="thick">
        <color indexed="8"/>
      </left>
      <right/>
      <top/>
      <bottom/>
      <diagonal/>
    </border>
    <border>
      <left style="thick">
        <color indexed="8"/>
      </left>
      <right style="thin">
        <color indexed="23"/>
      </right>
      <top style="thin">
        <color indexed="8"/>
      </top>
      <bottom style="thin">
        <color indexed="8"/>
      </bottom>
      <diagonal/>
    </border>
    <border>
      <left style="thin">
        <color indexed="23"/>
      </left>
      <right style="thin">
        <color indexed="23"/>
      </right>
      <top style="thin">
        <color indexed="8"/>
      </top>
      <bottom style="thin">
        <color indexed="8"/>
      </bottom>
      <diagonal/>
    </border>
    <border>
      <left style="thin">
        <color indexed="23"/>
      </left>
      <right style="thin">
        <color indexed="8"/>
      </right>
      <top style="thin">
        <color indexed="8"/>
      </top>
      <bottom style="thin">
        <color indexed="8"/>
      </bottom>
      <diagonal/>
    </border>
    <border>
      <left style="thin">
        <color indexed="8"/>
      </left>
      <right style="thick">
        <color indexed="8"/>
      </right>
      <top style="thin">
        <color indexed="8"/>
      </top>
      <bottom style="thin">
        <color indexed="8"/>
      </bottom>
      <diagonal/>
    </border>
    <border>
      <left/>
      <right style="thick">
        <color indexed="8"/>
      </right>
      <top/>
      <bottom/>
      <diagonal/>
    </border>
    <border>
      <left style="thick">
        <color indexed="8"/>
      </left>
      <right style="thin">
        <color indexed="23"/>
      </right>
      <top/>
      <bottom/>
      <diagonal/>
    </border>
    <border>
      <left/>
      <right style="thin">
        <color indexed="23"/>
      </right>
      <top/>
      <bottom/>
      <diagonal/>
    </border>
    <border>
      <left style="thin">
        <color indexed="23"/>
      </left>
      <right style="thick">
        <color indexed="8"/>
      </right>
      <top/>
      <bottom/>
      <diagonal/>
    </border>
    <border>
      <left style="thin">
        <color indexed="23"/>
      </left>
      <right style="thin">
        <color indexed="23"/>
      </right>
      <top/>
      <bottom/>
      <diagonal/>
    </border>
    <border>
      <left style="thin">
        <color indexed="8"/>
      </left>
      <right style="thick">
        <color indexed="8"/>
      </right>
      <top/>
      <bottom/>
      <diagonal/>
    </border>
    <border>
      <left style="thick">
        <color indexed="8"/>
      </left>
      <right style="thin">
        <color indexed="23"/>
      </right>
      <top/>
      <bottom style="thick">
        <color indexed="8"/>
      </bottom>
      <diagonal/>
    </border>
    <border>
      <left style="thin">
        <color indexed="23"/>
      </left>
      <right/>
      <top/>
      <bottom style="thick">
        <color indexed="8"/>
      </bottom>
      <diagonal/>
    </border>
    <border>
      <left/>
      <right style="thin">
        <color indexed="23"/>
      </right>
      <top/>
      <bottom style="thick">
        <color indexed="8"/>
      </bottom>
      <diagonal/>
    </border>
    <border>
      <left style="thin">
        <color indexed="23"/>
      </left>
      <right style="thick">
        <color indexed="8"/>
      </right>
      <top/>
      <bottom style="thick">
        <color indexed="8"/>
      </bottom>
      <diagonal/>
    </border>
    <border>
      <left style="thin">
        <color indexed="23"/>
      </left>
      <right style="thin">
        <color indexed="23"/>
      </right>
      <top/>
      <bottom style="thick">
        <color indexed="8"/>
      </bottom>
      <diagonal/>
    </border>
    <border>
      <left style="thin">
        <color indexed="8"/>
      </left>
      <right style="thick">
        <color indexed="8"/>
      </right>
      <top/>
      <bottom style="thick">
        <color indexed="8"/>
      </bottom>
      <diagonal/>
    </border>
    <border>
      <left style="medium">
        <color indexed="8"/>
      </left>
      <right style="thin">
        <color indexed="23"/>
      </right>
      <top style="medium">
        <color indexed="8"/>
      </top>
      <bottom style="medium">
        <color indexed="8"/>
      </bottom>
      <diagonal/>
    </border>
    <border>
      <left style="thin">
        <color indexed="23"/>
      </left>
      <right style="thin">
        <color indexed="23"/>
      </right>
      <top style="medium">
        <color indexed="8"/>
      </top>
      <bottom style="medium">
        <color indexed="8"/>
      </bottom>
      <diagonal/>
    </border>
    <border>
      <left style="thin">
        <color indexed="23"/>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top/>
      <bottom style="thick">
        <color indexed="8"/>
      </bottom>
      <diagonal/>
    </border>
    <border>
      <left style="thin">
        <color indexed="23"/>
      </left>
      <right style="thin">
        <color indexed="8"/>
      </right>
      <top style="medium">
        <color indexed="8"/>
      </top>
      <bottom style="medium">
        <color indexed="8"/>
      </bottom>
      <diagonal/>
    </border>
    <border>
      <left/>
      <right style="thick">
        <color indexed="8"/>
      </right>
      <top style="thick">
        <color indexed="8"/>
      </top>
      <bottom/>
      <diagonal/>
    </border>
    <border>
      <left/>
      <right style="thin">
        <color indexed="23"/>
      </right>
      <top style="thin">
        <color indexed="8"/>
      </top>
      <bottom style="thin">
        <color indexed="8"/>
      </bottom>
      <diagonal/>
    </border>
    <border>
      <left style="thin">
        <color indexed="8"/>
      </left>
      <right style="mediumDashed">
        <color indexed="8"/>
      </right>
      <top style="thin">
        <color indexed="8"/>
      </top>
      <bottom style="thin">
        <color indexed="8"/>
      </bottom>
      <diagonal/>
    </border>
    <border>
      <left style="mediumDashed">
        <color indexed="8"/>
      </left>
      <right style="thick">
        <color indexed="8"/>
      </right>
      <top style="thin">
        <color indexed="8"/>
      </top>
      <bottom style="thin">
        <color indexed="8"/>
      </bottom>
      <diagonal/>
    </border>
    <border>
      <left/>
      <right style="mediumDashed">
        <color indexed="8"/>
      </right>
      <top/>
      <bottom/>
      <diagonal/>
    </border>
    <border>
      <left style="mediumDashed">
        <color indexed="8"/>
      </left>
      <right style="thick">
        <color indexed="8"/>
      </right>
      <top/>
      <bottom/>
      <diagonal/>
    </border>
    <border>
      <left style="thin">
        <color indexed="23"/>
      </left>
      <right style="mediumDashed">
        <color indexed="8"/>
      </right>
      <top/>
      <bottom/>
      <diagonal/>
    </border>
    <border>
      <left style="thick">
        <color indexed="8"/>
      </left>
      <right style="thick">
        <color indexed="8"/>
      </right>
      <top/>
      <bottom/>
      <diagonal/>
    </border>
    <border>
      <left style="thin">
        <color indexed="23"/>
      </left>
      <right style="mediumDashed">
        <color indexed="8"/>
      </right>
      <top/>
      <bottom style="thick">
        <color indexed="8"/>
      </bottom>
      <diagonal/>
    </border>
    <border>
      <left style="mediumDashed">
        <color indexed="8"/>
      </left>
      <right style="thick">
        <color indexed="8"/>
      </right>
      <top/>
      <bottom style="thick">
        <color indexed="8"/>
      </bottom>
      <diagonal/>
    </border>
    <border>
      <left style="thick">
        <color indexed="8"/>
      </left>
      <right style="thick">
        <color indexed="8"/>
      </right>
      <top/>
      <bottom style="thick">
        <color indexed="8"/>
      </bottom>
      <diagonal/>
    </border>
    <border>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right style="medium">
        <color indexed="8"/>
      </right>
      <top style="medium">
        <color indexed="8"/>
      </top>
      <bottom style="medium">
        <color indexed="8"/>
      </bottom>
      <diagonal/>
    </border>
    <border>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medium">
        <color indexed="8"/>
      </left>
      <right style="medium">
        <color indexed="8"/>
      </right>
      <top/>
      <bottom/>
      <diagonal/>
    </border>
    <border>
      <left style="medium">
        <color indexed="8"/>
      </left>
      <right/>
      <top style="medium">
        <color indexed="8"/>
      </top>
      <bottom/>
      <diagonal/>
    </border>
    <border>
      <left style="medium">
        <color indexed="8"/>
      </left>
      <right style="medium">
        <color indexed="8"/>
      </right>
      <top style="medium">
        <color indexed="8"/>
      </top>
      <bottom/>
      <diagonal/>
    </border>
    <border>
      <left style="thick">
        <color indexed="8"/>
      </left>
      <right style="thick">
        <color indexed="8"/>
      </right>
      <top style="thick">
        <color indexed="8"/>
      </top>
      <bottom style="thick">
        <color indexed="8"/>
      </bottom>
      <diagonal/>
    </border>
    <border>
      <left style="thick">
        <color indexed="8"/>
      </left>
      <right style="thick">
        <color indexed="8"/>
      </right>
      <top style="thick">
        <color indexed="8"/>
      </top>
      <bottom style="thin">
        <color indexed="8"/>
      </bottom>
      <diagonal/>
    </border>
    <border>
      <left style="thick">
        <color indexed="8"/>
      </left>
      <right style="thick">
        <color indexed="8"/>
      </right>
      <top style="thick">
        <color indexed="8"/>
      </top>
      <bottom/>
      <diagonal/>
    </border>
    <border>
      <left style="thin">
        <color indexed="8"/>
      </left>
      <right style="thin">
        <color indexed="23"/>
      </right>
      <top style="thick">
        <color indexed="8"/>
      </top>
      <bottom style="thin">
        <color indexed="8"/>
      </bottom>
      <diagonal/>
    </border>
    <border>
      <left style="thin">
        <color indexed="23"/>
      </left>
      <right style="thin">
        <color indexed="23"/>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n">
        <color indexed="23"/>
      </left>
      <right style="thick">
        <color indexed="8"/>
      </right>
      <top style="thick">
        <color indexed="8"/>
      </top>
      <bottom style="thin">
        <color indexed="8"/>
      </bottom>
      <diagonal/>
    </border>
    <border>
      <left style="medium">
        <color indexed="8"/>
      </left>
      <right/>
      <top style="medium">
        <color indexed="8"/>
      </top>
      <bottom style="medium">
        <color indexed="8"/>
      </bottom>
      <diagonal/>
    </border>
    <border>
      <left style="thin">
        <color indexed="8"/>
      </left>
      <right/>
      <top/>
      <bottom/>
      <diagonal/>
    </border>
    <border>
      <left style="thin">
        <color indexed="8"/>
      </left>
      <right style="thin">
        <color indexed="8"/>
      </right>
      <top style="thin">
        <color indexed="8"/>
      </top>
      <bottom style="dotted">
        <color theme="0" tint="-0.34998626667073579"/>
      </bottom>
      <diagonal/>
    </border>
    <border>
      <left style="thin">
        <color indexed="8"/>
      </left>
      <right style="thin">
        <color indexed="8"/>
      </right>
      <top style="dotted">
        <color theme="0" tint="-0.34998626667073579"/>
      </top>
      <bottom style="dotted">
        <color theme="0" tint="-0.34998626667073579"/>
      </bottom>
      <diagonal/>
    </border>
    <border>
      <left style="thin">
        <color indexed="8"/>
      </left>
      <right style="thin">
        <color indexed="8"/>
      </right>
      <top style="dotted">
        <color theme="0" tint="-0.34998626667073579"/>
      </top>
      <bottom style="thin">
        <color indexed="8"/>
      </bottom>
      <diagonal/>
    </border>
    <border>
      <left style="thin">
        <color theme="0" tint="-0.34998626667073579"/>
      </left>
      <right/>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indexed="22"/>
      </top>
      <bottom style="thin">
        <color indexed="22"/>
      </bottom>
      <diagonal/>
    </border>
    <border>
      <left style="thin">
        <color theme="0" tint="-0.34998626667073579"/>
      </left>
      <right style="thin">
        <color theme="0" tint="-0.34998626667073579"/>
      </right>
      <top style="thin">
        <color indexed="22"/>
      </top>
      <bottom/>
      <diagonal/>
    </border>
    <border>
      <left style="thin">
        <color theme="0" tint="-0.34998626667073579"/>
      </left>
      <right style="thin">
        <color theme="0" tint="-0.34998626667073579"/>
      </right>
      <top style="thin">
        <color indexed="23"/>
      </top>
      <bottom style="thin">
        <color indexed="23"/>
      </bottom>
      <diagonal/>
    </border>
    <border>
      <left style="thin">
        <color theme="0" tint="-0.34998626667073579"/>
      </left>
      <right/>
      <top style="thin">
        <color indexed="23"/>
      </top>
      <bottom style="thin">
        <color indexed="23"/>
      </bottom>
      <diagonal/>
    </border>
    <border>
      <left style="thin">
        <color theme="0" tint="-0.34998626667073579"/>
      </left>
      <right style="thin">
        <color theme="0" tint="-0.34998626667073579"/>
      </right>
      <top/>
      <bottom style="medium">
        <color indexed="8"/>
      </bottom>
      <diagonal/>
    </border>
    <border>
      <left style="thin">
        <color theme="0" tint="-0.34998626667073579"/>
      </left>
      <right/>
      <top/>
      <bottom style="medium">
        <color indexed="8"/>
      </bottom>
      <diagonal/>
    </border>
    <border>
      <left style="thin">
        <color theme="0" tint="-0.34998626667073579"/>
      </left>
      <right style="medium">
        <color indexed="8"/>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indexed="22"/>
      </left>
      <right/>
      <top style="thin">
        <color indexed="22"/>
      </top>
      <bottom style="thin">
        <color indexed="22"/>
      </bottom>
      <diagonal/>
    </border>
    <border>
      <left style="thin">
        <color indexed="22"/>
      </left>
      <right/>
      <top style="thin">
        <color indexed="22"/>
      </top>
      <bottom style="thin">
        <color indexed="8"/>
      </bottom>
      <diagonal/>
    </border>
    <border>
      <left style="thin">
        <color theme="0" tint="-0.34998626667073579"/>
      </left>
      <right/>
      <top style="thin">
        <color indexed="22"/>
      </top>
      <bottom/>
      <diagonal/>
    </border>
    <border>
      <left/>
      <right/>
      <top style="thin">
        <color indexed="22"/>
      </top>
      <bottom/>
      <diagonal/>
    </border>
    <border>
      <left/>
      <right style="thin">
        <color theme="0" tint="-0.34998626667073579"/>
      </right>
      <top/>
      <bottom/>
      <diagonal/>
    </border>
    <border>
      <left style="thin">
        <color theme="0" tint="-0.34998626667073579"/>
      </left>
      <right/>
      <top/>
      <bottom style="thin">
        <color indexed="23"/>
      </bottom>
      <diagonal/>
    </border>
    <border>
      <left/>
      <right style="thin">
        <color theme="0" tint="-0.34998626667073579"/>
      </right>
      <top style="thin">
        <color indexed="22"/>
      </top>
      <bottom style="thin">
        <color indexed="22"/>
      </bottom>
      <diagonal/>
    </border>
    <border>
      <left/>
      <right/>
      <top style="thin">
        <color indexed="23"/>
      </top>
      <bottom/>
      <diagonal/>
    </border>
    <border>
      <left/>
      <right style="thin">
        <color theme="0" tint="-0.34998626667073579"/>
      </right>
      <top/>
      <bottom style="medium">
        <color indexed="8"/>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right/>
      <top style="thin">
        <color rgb="FF006600"/>
      </top>
      <bottom style="thin">
        <color rgb="FF006600"/>
      </bottom>
      <diagonal/>
    </border>
    <border>
      <left/>
      <right style="thin">
        <color rgb="FF006600"/>
      </right>
      <top style="thin">
        <color rgb="FF006600"/>
      </top>
      <bottom style="thin">
        <color rgb="FF006600"/>
      </bottom>
      <diagonal/>
    </border>
    <border>
      <left/>
      <right/>
      <top style="thin">
        <color theme="3" tint="0.59996337778862885"/>
      </top>
      <bottom style="thin">
        <color theme="3" tint="0.59996337778862885"/>
      </bottom>
      <diagonal/>
    </border>
    <border>
      <left/>
      <right/>
      <top style="thin">
        <color theme="1"/>
      </top>
      <bottom style="thin">
        <color theme="1"/>
      </bottom>
      <diagonal/>
    </border>
  </borders>
  <cellStyleXfs count="44">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3" fillId="0" borderId="0" applyNumberFormat="0" applyFill="0" applyBorder="0" applyAlignment="0" applyProtection="0"/>
    <xf numFmtId="0" fontId="4" fillId="20" borderId="1" applyNumberFormat="0" applyAlignment="0" applyProtection="0"/>
    <xf numFmtId="0" fontId="5" fillId="0" borderId="2" applyNumberFormat="0" applyFill="0" applyAlignment="0" applyProtection="0"/>
    <xf numFmtId="0" fontId="96" fillId="21" borderId="3" applyNumberFormat="0" applyAlignment="0" applyProtection="0"/>
    <xf numFmtId="0" fontId="6" fillId="7" borderId="1" applyNumberFormat="0" applyAlignment="0" applyProtection="0"/>
    <xf numFmtId="0" fontId="7" fillId="3" borderId="0" applyNumberFormat="0" applyBorder="0" applyAlignment="0" applyProtection="0"/>
    <xf numFmtId="0" fontId="62" fillId="0" borderId="0" applyNumberFormat="0" applyFill="0" applyBorder="0" applyAlignment="0" applyProtection="0"/>
    <xf numFmtId="165" fontId="96" fillId="0" borderId="0" applyFill="0" applyBorder="0" applyAlignment="0" applyProtection="0"/>
    <xf numFmtId="0" fontId="8" fillId="22" borderId="0" applyNumberFormat="0" applyBorder="0" applyAlignment="0" applyProtection="0"/>
    <xf numFmtId="0" fontId="9" fillId="4" borderId="0" applyNumberFormat="0" applyBorder="0" applyAlignment="0" applyProtection="0"/>
    <xf numFmtId="0" fontId="10" fillId="20" borderId="4" applyNumberFormat="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0" borderId="5" applyNumberFormat="0" applyFill="0" applyAlignment="0" applyProtection="0"/>
    <xf numFmtId="0" fontId="14" fillId="0" borderId="6" applyNumberFormat="0" applyFill="0" applyAlignment="0" applyProtection="0"/>
    <xf numFmtId="0" fontId="15" fillId="0" borderId="7" applyNumberFormat="0" applyFill="0" applyAlignment="0" applyProtection="0"/>
    <xf numFmtId="0" fontId="15" fillId="0" borderId="0" applyNumberFormat="0" applyFill="0" applyBorder="0" applyAlignment="0" applyProtection="0"/>
    <xf numFmtId="0" fontId="16" fillId="0" borderId="8" applyNumberFormat="0" applyFill="0" applyAlignment="0" applyProtection="0"/>
    <xf numFmtId="0" fontId="17" fillId="23" borderId="9" applyNumberFormat="0" applyAlignment="0" applyProtection="0"/>
  </cellStyleXfs>
  <cellXfs count="605">
    <xf numFmtId="0" fontId="0" fillId="0" borderId="0" xfId="0"/>
    <xf numFmtId="0" fontId="0" fillId="0" borderId="0" xfId="0" applyProtection="1">
      <protection hidden="1"/>
    </xf>
    <xf numFmtId="0" fontId="19" fillId="0" borderId="10" xfId="0" applyFont="1" applyBorder="1" applyAlignment="1" applyProtection="1">
      <alignment horizontal="center"/>
      <protection hidden="1"/>
    </xf>
    <xf numFmtId="0" fontId="19" fillId="0" borderId="0" xfId="0" applyFont="1" applyBorder="1" applyAlignment="1" applyProtection="1">
      <alignment horizontal="center"/>
      <protection hidden="1"/>
    </xf>
    <xf numFmtId="0" fontId="20" fillId="0" borderId="0" xfId="0" applyFont="1" applyBorder="1" applyAlignment="1" applyProtection="1">
      <alignment horizontal="center"/>
      <protection hidden="1"/>
    </xf>
    <xf numFmtId="0" fontId="21" fillId="0" borderId="0" xfId="0" applyFont="1" applyBorder="1" applyAlignment="1" applyProtection="1">
      <alignment horizontal="center"/>
      <protection hidden="1"/>
    </xf>
    <xf numFmtId="0" fontId="0" fillId="0" borderId="10" xfId="0" applyFont="1" applyBorder="1" applyProtection="1">
      <protection hidden="1"/>
    </xf>
    <xf numFmtId="0" fontId="0" fillId="0" borderId="10" xfId="0" applyBorder="1" applyProtection="1">
      <protection locked="0"/>
    </xf>
    <xf numFmtId="0" fontId="0" fillId="0" borderId="11" xfId="0" applyBorder="1" applyProtection="1">
      <protection hidden="1"/>
    </xf>
    <xf numFmtId="0" fontId="0" fillId="0" borderId="11" xfId="0" applyBorder="1" applyProtection="1">
      <protection locked="0"/>
    </xf>
    <xf numFmtId="0" fontId="0" fillId="0" borderId="12" xfId="0" applyBorder="1" applyProtection="1">
      <protection hidden="1"/>
    </xf>
    <xf numFmtId="0" fontId="0" fillId="0" borderId="12" xfId="0" applyBorder="1" applyProtection="1">
      <protection locked="0"/>
    </xf>
    <xf numFmtId="0" fontId="24" fillId="0" borderId="13" xfId="0" applyFont="1" applyBorder="1" applyProtection="1">
      <protection hidden="1"/>
    </xf>
    <xf numFmtId="0" fontId="24" fillId="0" borderId="13" xfId="0" applyFont="1" applyBorder="1" applyProtection="1">
      <protection locked="0"/>
    </xf>
    <xf numFmtId="0" fontId="0" fillId="0" borderId="13" xfId="0" applyFont="1" applyBorder="1" applyProtection="1">
      <protection hidden="1"/>
    </xf>
    <xf numFmtId="0" fontId="0" fillId="0" borderId="13" xfId="0" applyBorder="1" applyProtection="1">
      <protection locked="0"/>
    </xf>
    <xf numFmtId="0" fontId="25" fillId="0" borderId="10" xfId="0" applyFont="1" applyBorder="1" applyProtection="1">
      <protection hidden="1"/>
    </xf>
    <xf numFmtId="0" fontId="25" fillId="0" borderId="10" xfId="0" applyFont="1" applyBorder="1" applyProtection="1">
      <protection locked="0"/>
    </xf>
    <xf numFmtId="0" fontId="0" fillId="0" borderId="14" xfId="0" applyFont="1" applyBorder="1" applyProtection="1">
      <protection hidden="1"/>
    </xf>
    <xf numFmtId="0" fontId="0" fillId="0" borderId="15" xfId="0" applyFont="1" applyBorder="1" applyAlignment="1" applyProtection="1">
      <alignment horizontal="center"/>
      <protection locked="0"/>
    </xf>
    <xf numFmtId="0" fontId="27" fillId="0" borderId="16" xfId="0" applyFont="1" applyBorder="1" applyAlignment="1" applyProtection="1">
      <alignment horizontal="right"/>
      <protection hidden="1"/>
    </xf>
    <xf numFmtId="0" fontId="27" fillId="0" borderId="17" xfId="0" applyFont="1" applyBorder="1" applyAlignment="1" applyProtection="1">
      <alignment horizontal="center"/>
      <protection locked="0"/>
    </xf>
    <xf numFmtId="0" fontId="0" fillId="0" borderId="18" xfId="0" applyFont="1" applyBorder="1" applyAlignment="1" applyProtection="1">
      <alignment horizontal="right"/>
      <protection hidden="1"/>
    </xf>
    <xf numFmtId="0" fontId="28" fillId="0" borderId="19" xfId="0" applyFont="1" applyBorder="1" applyAlignment="1" applyProtection="1">
      <alignment horizontal="center"/>
      <protection hidden="1"/>
    </xf>
    <xf numFmtId="0" fontId="0" fillId="0" borderId="20" xfId="0" applyFont="1" applyBorder="1" applyAlignment="1" applyProtection="1">
      <alignment horizontal="right"/>
      <protection hidden="1"/>
    </xf>
    <xf numFmtId="0" fontId="28" fillId="0" borderId="21" xfId="0" applyFont="1" applyBorder="1" applyAlignment="1" applyProtection="1">
      <alignment horizontal="center"/>
      <protection hidden="1"/>
    </xf>
    <xf numFmtId="0" fontId="0" fillId="0" borderId="0" xfId="0" applyAlignment="1" applyProtection="1">
      <alignment horizontal="center"/>
      <protection hidden="1"/>
    </xf>
    <xf numFmtId="0" fontId="0" fillId="0" borderId="22" xfId="0" applyBorder="1" applyAlignment="1" applyProtection="1">
      <alignment horizontal="center"/>
      <protection hidden="1"/>
    </xf>
    <xf numFmtId="0" fontId="32" fillId="0" borderId="0" xfId="0" applyFont="1" applyBorder="1" applyAlignment="1" applyProtection="1">
      <alignment horizontal="center"/>
      <protection hidden="1"/>
    </xf>
    <xf numFmtId="0" fontId="33" fillId="0" borderId="23" xfId="0" applyFont="1" applyBorder="1" applyAlignment="1" applyProtection="1">
      <alignment horizontal="center"/>
      <protection hidden="1"/>
    </xf>
    <xf numFmtId="0" fontId="33" fillId="0" borderId="0" xfId="0" applyFont="1" applyBorder="1" applyAlignment="1" applyProtection="1">
      <alignment horizontal="center"/>
      <protection hidden="1"/>
    </xf>
    <xf numFmtId="0" fontId="0" fillId="0" borderId="24" xfId="0" applyBorder="1" applyAlignment="1" applyProtection="1">
      <alignment horizontal="center"/>
      <protection hidden="1"/>
    </xf>
    <xf numFmtId="0" fontId="0" fillId="0" borderId="0" xfId="0" applyBorder="1" applyProtection="1">
      <protection hidden="1"/>
    </xf>
    <xf numFmtId="0" fontId="34" fillId="0" borderId="0" xfId="0" applyFont="1" applyBorder="1" applyProtection="1">
      <protection hidden="1"/>
    </xf>
    <xf numFmtId="0" fontId="0" fillId="0" borderId="3" xfId="0" applyFont="1" applyBorder="1" applyProtection="1">
      <protection locked="0"/>
    </xf>
    <xf numFmtId="0" fontId="0" fillId="0" borderId="23" xfId="0" applyBorder="1" applyProtection="1">
      <protection hidden="1"/>
    </xf>
    <xf numFmtId="0" fontId="0" fillId="0" borderId="0" xfId="0" applyBorder="1" applyAlignment="1" applyProtection="1">
      <alignment horizontal="left"/>
      <protection hidden="1"/>
    </xf>
    <xf numFmtId="0" fontId="28" fillId="0" borderId="3" xfId="0" applyFont="1" applyBorder="1" applyAlignment="1" applyProtection="1">
      <alignment horizontal="center"/>
      <protection hidden="1"/>
    </xf>
    <xf numFmtId="0" fontId="35" fillId="22" borderId="0" xfId="0" applyFont="1" applyFill="1" applyBorder="1" applyAlignment="1" applyProtection="1">
      <alignment horizontal="center"/>
      <protection hidden="1"/>
    </xf>
    <xf numFmtId="0" fontId="36" fillId="20" borderId="23" xfId="0" applyFont="1" applyFill="1" applyBorder="1" applyAlignment="1" applyProtection="1">
      <alignment horizontal="center"/>
      <protection hidden="1"/>
    </xf>
    <xf numFmtId="0" fontId="0" fillId="0" borderId="25" xfId="0" applyBorder="1" applyProtection="1">
      <protection hidden="1"/>
    </xf>
    <xf numFmtId="0" fontId="37" fillId="0" borderId="24" xfId="0" applyFont="1" applyBorder="1" applyAlignment="1" applyProtection="1">
      <alignment horizontal="center"/>
      <protection hidden="1"/>
    </xf>
    <xf numFmtId="0" fontId="37" fillId="0" borderId="26" xfId="0" applyFont="1" applyBorder="1" applyProtection="1">
      <protection hidden="1"/>
    </xf>
    <xf numFmtId="0" fontId="37" fillId="0" borderId="0" xfId="0" applyFont="1" applyBorder="1" applyProtection="1">
      <protection hidden="1"/>
    </xf>
    <xf numFmtId="0" fontId="37" fillId="0" borderId="23" xfId="0" applyFont="1" applyBorder="1" applyProtection="1">
      <protection hidden="1"/>
    </xf>
    <xf numFmtId="0" fontId="37" fillId="0" borderId="0" xfId="0" applyFont="1" applyProtection="1">
      <protection hidden="1"/>
    </xf>
    <xf numFmtId="0" fontId="38" fillId="0" borderId="29" xfId="0" applyFont="1" applyBorder="1" applyProtection="1">
      <protection hidden="1"/>
    </xf>
    <xf numFmtId="0" fontId="0" fillId="0" borderId="29" xfId="0" applyBorder="1" applyProtection="1">
      <protection locked="0"/>
    </xf>
    <xf numFmtId="0" fontId="28" fillId="4" borderId="29" xfId="0" applyFont="1" applyFill="1" applyBorder="1" applyProtection="1">
      <protection hidden="1"/>
    </xf>
    <xf numFmtId="164" fontId="23" fillId="22" borderId="29" xfId="0" applyNumberFormat="1" applyFont="1" applyFill="1" applyBorder="1" applyProtection="1">
      <protection hidden="1"/>
    </xf>
    <xf numFmtId="1" fontId="27" fillId="20" borderId="30" xfId="0" applyNumberFormat="1" applyFont="1" applyFill="1" applyBorder="1" applyAlignment="1" applyProtection="1">
      <alignment horizontal="center"/>
      <protection hidden="1"/>
    </xf>
    <xf numFmtId="1" fontId="27" fillId="20" borderId="31" xfId="0" applyNumberFormat="1" applyFont="1" applyFill="1" applyBorder="1" applyAlignment="1" applyProtection="1">
      <alignment horizontal="center"/>
      <protection hidden="1"/>
    </xf>
    <xf numFmtId="0" fontId="38" fillId="0" borderId="32" xfId="0" applyFont="1" applyBorder="1" applyProtection="1">
      <protection hidden="1"/>
    </xf>
    <xf numFmtId="0" fontId="38" fillId="0" borderId="0" xfId="0" applyFont="1" applyBorder="1" applyProtection="1">
      <protection hidden="1"/>
    </xf>
    <xf numFmtId="0" fontId="0" fillId="4" borderId="0" xfId="0" applyFill="1" applyBorder="1" applyAlignment="1" applyProtection="1">
      <alignment horizontal="center"/>
      <protection locked="0" hidden="1"/>
    </xf>
    <xf numFmtId="0" fontId="0" fillId="20" borderId="33" xfId="0" applyFill="1" applyBorder="1" applyAlignment="1" applyProtection="1">
      <alignment horizontal="center"/>
      <protection hidden="1"/>
    </xf>
    <xf numFmtId="0" fontId="0" fillId="20" borderId="34" xfId="0" applyFill="1" applyBorder="1" applyAlignment="1" applyProtection="1">
      <alignment horizontal="center"/>
      <protection hidden="1"/>
    </xf>
    <xf numFmtId="0" fontId="0" fillId="20" borderId="35" xfId="0" applyFill="1" applyBorder="1" applyAlignment="1" applyProtection="1">
      <alignment horizontal="center"/>
      <protection hidden="1"/>
    </xf>
    <xf numFmtId="0" fontId="28" fillId="5" borderId="35" xfId="0" applyFont="1" applyFill="1" applyBorder="1" applyAlignment="1" applyProtection="1">
      <protection hidden="1"/>
    </xf>
    <xf numFmtId="0" fontId="0" fillId="0" borderId="36" xfId="0" applyBorder="1" applyAlignment="1" applyProtection="1">
      <alignment horizontal="center"/>
      <protection hidden="1"/>
    </xf>
    <xf numFmtId="0" fontId="0" fillId="0" borderId="37" xfId="0" applyBorder="1" applyProtection="1">
      <protection hidden="1"/>
    </xf>
    <xf numFmtId="0" fontId="0" fillId="0" borderId="38" xfId="0" applyBorder="1" applyProtection="1">
      <protection hidden="1"/>
    </xf>
    <xf numFmtId="0" fontId="39" fillId="24" borderId="0" xfId="0" applyFont="1" applyFill="1" applyAlignment="1" applyProtection="1">
      <alignment horizontal="center"/>
      <protection hidden="1"/>
    </xf>
    <xf numFmtId="0" fontId="40" fillId="24" borderId="0" xfId="0" applyFont="1" applyFill="1" applyAlignment="1" applyProtection="1">
      <alignment horizontal="left"/>
      <protection hidden="1"/>
    </xf>
    <xf numFmtId="0" fontId="41" fillId="0" borderId="0" xfId="0" applyFont="1" applyProtection="1">
      <protection hidden="1"/>
    </xf>
    <xf numFmtId="0" fontId="0" fillId="0" borderId="3" xfId="0" applyFont="1" applyBorder="1" applyAlignment="1" applyProtection="1">
      <alignment horizontal="left"/>
      <protection locked="0"/>
    </xf>
    <xf numFmtId="0" fontId="36" fillId="20" borderId="0" xfId="0" applyFont="1" applyFill="1" applyBorder="1" applyAlignment="1" applyProtection="1">
      <alignment horizontal="center"/>
      <protection hidden="1"/>
    </xf>
    <xf numFmtId="0" fontId="0" fillId="20" borderId="33" xfId="0" applyFill="1" applyBorder="1" applyAlignment="1" applyProtection="1">
      <protection hidden="1"/>
    </xf>
    <xf numFmtId="0" fontId="0" fillId="20" borderId="34" xfId="0" applyFill="1" applyBorder="1" applyAlignment="1" applyProtection="1">
      <protection hidden="1"/>
    </xf>
    <xf numFmtId="0" fontId="0" fillId="20" borderId="35" xfId="0" applyFill="1" applyBorder="1" applyAlignment="1" applyProtection="1">
      <protection hidden="1"/>
    </xf>
    <xf numFmtId="0" fontId="39" fillId="0" borderId="0" xfId="0" applyFont="1" applyAlignment="1" applyProtection="1">
      <alignment horizontal="center" vertical="center" wrapText="1"/>
      <protection hidden="1"/>
    </xf>
    <xf numFmtId="0" fontId="0" fillId="0" borderId="3" xfId="0" applyBorder="1" applyProtection="1">
      <protection hidden="1"/>
    </xf>
    <xf numFmtId="0" fontId="43" fillId="0" borderId="0" xfId="0" applyFont="1" applyProtection="1">
      <protection hidden="1"/>
    </xf>
    <xf numFmtId="0" fontId="44" fillId="6" borderId="3" xfId="0" applyFont="1" applyFill="1" applyBorder="1" applyAlignment="1" applyProtection="1">
      <alignment horizontal="center"/>
      <protection hidden="1"/>
    </xf>
    <xf numFmtId="0" fontId="0" fillId="0" borderId="29" xfId="0" applyBorder="1" applyAlignment="1" applyProtection="1">
      <alignment vertical="center"/>
      <protection locked="0"/>
    </xf>
    <xf numFmtId="0" fontId="27" fillId="0" borderId="39" xfId="0" applyFont="1" applyBorder="1" applyProtection="1">
      <protection locked="0"/>
    </xf>
    <xf numFmtId="0" fontId="27" fillId="0" borderId="40" xfId="0" applyFont="1" applyBorder="1" applyProtection="1">
      <protection locked="0"/>
    </xf>
    <xf numFmtId="0" fontId="27" fillId="0" borderId="0" xfId="0" applyFont="1" applyAlignment="1" applyProtection="1">
      <alignment horizontal="center"/>
      <protection hidden="1"/>
    </xf>
    <xf numFmtId="0" fontId="0" fillId="0" borderId="39" xfId="0" applyBorder="1" applyProtection="1">
      <protection hidden="1"/>
    </xf>
    <xf numFmtId="0" fontId="0" fillId="0" borderId="40" xfId="0" applyBorder="1" applyProtection="1">
      <protection hidden="1"/>
    </xf>
    <xf numFmtId="0" fontId="27" fillId="0" borderId="41" xfId="0" applyFont="1" applyBorder="1" applyProtection="1">
      <protection locked="0"/>
    </xf>
    <xf numFmtId="0" fontId="27" fillId="0" borderId="42" xfId="0" applyFont="1" applyBorder="1" applyProtection="1">
      <protection locked="0"/>
    </xf>
    <xf numFmtId="0" fontId="0" fillId="0" borderId="41" xfId="0" applyBorder="1" applyProtection="1">
      <protection hidden="1"/>
    </xf>
    <xf numFmtId="0" fontId="0" fillId="0" borderId="42" xfId="0" applyBorder="1" applyProtection="1">
      <protection hidden="1"/>
    </xf>
    <xf numFmtId="0" fontId="27" fillId="0" borderId="43" xfId="0" applyFont="1" applyBorder="1" applyProtection="1">
      <protection locked="0"/>
    </xf>
    <xf numFmtId="0" fontId="27" fillId="0" borderId="44" xfId="0" applyFont="1" applyBorder="1" applyProtection="1">
      <protection locked="0"/>
    </xf>
    <xf numFmtId="0" fontId="0" fillId="0" borderId="43" xfId="0" applyBorder="1" applyProtection="1">
      <protection hidden="1"/>
    </xf>
    <xf numFmtId="0" fontId="0" fillId="0" borderId="44" xfId="0" applyBorder="1" applyProtection="1">
      <protection hidden="1"/>
    </xf>
    <xf numFmtId="0" fontId="0" fillId="0" borderId="37" xfId="0" applyFill="1" applyBorder="1" applyProtection="1">
      <protection hidden="1"/>
    </xf>
    <xf numFmtId="0" fontId="41" fillId="0" borderId="0" xfId="0" applyFont="1" applyBorder="1" applyProtection="1">
      <protection hidden="1"/>
    </xf>
    <xf numFmtId="0" fontId="40" fillId="24" borderId="0" xfId="0" applyFont="1" applyFill="1" applyBorder="1" applyAlignment="1" applyProtection="1">
      <alignment horizontal="left"/>
      <protection hidden="1"/>
    </xf>
    <xf numFmtId="164" fontId="23" fillId="22" borderId="45" xfId="0" applyNumberFormat="1" applyFont="1" applyFill="1" applyBorder="1" applyProtection="1">
      <protection hidden="1"/>
    </xf>
    <xf numFmtId="1" fontId="27" fillId="20" borderId="46" xfId="0" applyNumberFormat="1" applyFont="1" applyFill="1" applyBorder="1" applyAlignment="1" applyProtection="1">
      <alignment horizontal="center"/>
      <protection hidden="1"/>
    </xf>
    <xf numFmtId="0" fontId="0" fillId="0" borderId="0" xfId="0" applyFill="1" applyBorder="1" applyProtection="1">
      <protection hidden="1"/>
    </xf>
    <xf numFmtId="164" fontId="23" fillId="22" borderId="47" xfId="0" applyNumberFormat="1" applyFont="1" applyFill="1" applyBorder="1" applyProtection="1">
      <protection hidden="1"/>
    </xf>
    <xf numFmtId="0" fontId="0" fillId="0" borderId="0" xfId="0" applyFont="1" applyFill="1" applyBorder="1" applyProtection="1">
      <protection hidden="1"/>
    </xf>
    <xf numFmtId="1" fontId="0" fillId="0" borderId="0" xfId="0" applyNumberFormat="1" applyProtection="1">
      <protection hidden="1"/>
    </xf>
    <xf numFmtId="0" fontId="32" fillId="0" borderId="0" xfId="0" applyFont="1" applyAlignment="1" applyProtection="1">
      <alignment horizontal="center"/>
      <protection hidden="1"/>
    </xf>
    <xf numFmtId="0" fontId="33" fillId="0" borderId="0" xfId="0" applyFont="1" applyAlignment="1" applyProtection="1">
      <alignment horizontal="center"/>
      <protection hidden="1"/>
    </xf>
    <xf numFmtId="0" fontId="0" fillId="0" borderId="48" xfId="0" applyFont="1" applyBorder="1" applyAlignment="1" applyProtection="1">
      <alignment horizontal="center" vertical="center" wrapText="1"/>
      <protection hidden="1"/>
    </xf>
    <xf numFmtId="0" fontId="0" fillId="0" borderId="3" xfId="0" applyFont="1" applyBorder="1" applyAlignment="1" applyProtection="1">
      <alignment horizontal="center" vertical="center" wrapText="1"/>
      <protection hidden="1"/>
    </xf>
    <xf numFmtId="0" fontId="50" fillId="0" borderId="3" xfId="0" applyFont="1" applyBorder="1" applyAlignment="1" applyProtection="1">
      <alignment horizontal="center" vertical="center" wrapText="1"/>
      <protection hidden="1"/>
    </xf>
    <xf numFmtId="0" fontId="28" fillId="0" borderId="3" xfId="0" applyFont="1" applyBorder="1" applyAlignment="1" applyProtection="1">
      <alignment horizontal="center" vertical="center" wrapText="1"/>
      <protection hidden="1"/>
    </xf>
    <xf numFmtId="0" fontId="50" fillId="0" borderId="3" xfId="0" applyFont="1" applyFill="1" applyBorder="1" applyAlignment="1" applyProtection="1">
      <alignment horizontal="center" vertical="center" wrapText="1"/>
      <protection hidden="1"/>
    </xf>
    <xf numFmtId="0" fontId="28" fillId="0" borderId="49" xfId="0" applyFont="1" applyBorder="1" applyAlignment="1" applyProtection="1">
      <alignment horizontal="center" vertical="center" wrapText="1"/>
      <protection hidden="1"/>
    </xf>
    <xf numFmtId="0" fontId="50" fillId="0" borderId="50" xfId="0" applyFont="1" applyBorder="1" applyAlignment="1" applyProtection="1">
      <alignment horizontal="center" vertical="center" wrapText="1"/>
      <protection hidden="1"/>
    </xf>
    <xf numFmtId="0" fontId="50" fillId="0" borderId="0" xfId="0" applyFont="1" applyAlignment="1" applyProtection="1">
      <alignment horizontal="center" vertical="center" wrapText="1"/>
      <protection hidden="1"/>
    </xf>
    <xf numFmtId="0" fontId="0" fillId="25" borderId="0" xfId="0" applyFont="1" applyFill="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23" xfId="0" applyFont="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0" fillId="0" borderId="24" xfId="0" applyFont="1" applyBorder="1" applyAlignment="1" applyProtection="1">
      <alignment horizontal="center" vertical="center" wrapText="1"/>
      <protection hidden="1"/>
    </xf>
    <xf numFmtId="0" fontId="0" fillId="0" borderId="50" xfId="0" applyFont="1" applyBorder="1" applyAlignment="1" applyProtection="1">
      <alignment horizontal="center" vertical="center" wrapText="1"/>
      <protection hidden="1"/>
    </xf>
    <xf numFmtId="0" fontId="28" fillId="0" borderId="50" xfId="0" applyFont="1" applyBorder="1" applyAlignment="1" applyProtection="1">
      <alignment horizontal="center" vertical="center" wrapText="1"/>
      <protection hidden="1"/>
    </xf>
    <xf numFmtId="0" fontId="50" fillId="0" borderId="50" xfId="0" applyFont="1" applyFill="1" applyBorder="1" applyAlignment="1" applyProtection="1">
      <alignment horizontal="center" vertical="center" wrapText="1"/>
      <protection hidden="1"/>
    </xf>
    <xf numFmtId="0" fontId="28" fillId="0" borderId="51" xfId="0" applyFont="1" applyBorder="1" applyAlignment="1" applyProtection="1">
      <alignment horizontal="center" vertical="center" wrapText="1"/>
      <protection hidden="1"/>
    </xf>
    <xf numFmtId="0" fontId="50" fillId="0" borderId="0" xfId="0" applyFont="1" applyBorder="1" applyAlignment="1" applyProtection="1">
      <alignment horizontal="center" vertical="center" wrapText="1"/>
      <protection hidden="1"/>
    </xf>
    <xf numFmtId="0" fontId="28" fillId="0" borderId="0" xfId="0" applyFont="1" applyBorder="1" applyAlignment="1" applyProtection="1">
      <alignment horizontal="center" vertical="center" wrapText="1"/>
      <protection hidden="1"/>
    </xf>
    <xf numFmtId="0" fontId="51" fillId="0" borderId="24" xfId="0" applyFont="1" applyBorder="1" applyAlignment="1" applyProtection="1">
      <alignment horizontal="left"/>
      <protection hidden="1"/>
    </xf>
    <xf numFmtId="0" fontId="52" fillId="0" borderId="3" xfId="0" applyFont="1" applyBorder="1" applyAlignment="1" applyProtection="1">
      <alignment horizontal="center"/>
      <protection hidden="1"/>
    </xf>
    <xf numFmtId="0" fontId="52" fillId="0" borderId="49" xfId="0" applyFont="1" applyBorder="1" applyAlignment="1" applyProtection="1">
      <alignment horizontal="center"/>
      <protection hidden="1"/>
    </xf>
    <xf numFmtId="0" fontId="50" fillId="0" borderId="0" xfId="0" applyFont="1" applyAlignment="1" applyProtection="1">
      <alignment horizontal="center"/>
      <protection hidden="1"/>
    </xf>
    <xf numFmtId="0" fontId="0" fillId="25" borderId="0" xfId="0" applyFill="1" applyProtection="1">
      <protection hidden="1"/>
    </xf>
    <xf numFmtId="0" fontId="51" fillId="0" borderId="24" xfId="0" applyFont="1" applyBorder="1" applyProtection="1">
      <protection hidden="1"/>
    </xf>
    <xf numFmtId="0" fontId="50" fillId="0" borderId="50" xfId="0" applyFont="1" applyBorder="1" applyAlignment="1" applyProtection="1">
      <alignment horizontal="center"/>
      <protection hidden="1"/>
    </xf>
    <xf numFmtId="0" fontId="50" fillId="0" borderId="51" xfId="0" applyFont="1" applyBorder="1" applyAlignment="1" applyProtection="1">
      <alignment horizontal="center"/>
      <protection hidden="1"/>
    </xf>
    <xf numFmtId="0" fontId="0" fillId="0" borderId="52" xfId="0" applyFont="1" applyBorder="1" applyAlignment="1" applyProtection="1">
      <alignment horizontal="center"/>
      <protection hidden="1"/>
    </xf>
    <xf numFmtId="0" fontId="0" fillId="0" borderId="52" xfId="0" applyFont="1" applyFill="1" applyBorder="1" applyAlignment="1" applyProtection="1">
      <alignment horizontal="center"/>
      <protection hidden="1"/>
    </xf>
    <xf numFmtId="0" fontId="53" fillId="0" borderId="24" xfId="0" applyFont="1" applyBorder="1" applyAlignment="1" applyProtection="1">
      <alignment horizontal="center"/>
      <protection hidden="1"/>
    </xf>
    <xf numFmtId="0" fontId="0" fillId="0" borderId="0" xfId="0" applyFont="1" applyBorder="1" applyProtection="1">
      <protection hidden="1"/>
    </xf>
    <xf numFmtId="166" fontId="54" fillId="0" borderId="3" xfId="32" applyNumberFormat="1" applyFont="1" applyFill="1" applyBorder="1" applyAlignment="1" applyProtection="1">
      <alignment horizontal="fill"/>
      <protection hidden="1"/>
    </xf>
    <xf numFmtId="166" fontId="55" fillId="0" borderId="3" xfId="32" applyNumberFormat="1" applyFont="1" applyFill="1" applyBorder="1" applyAlignment="1" applyProtection="1">
      <alignment horizontal="center"/>
      <protection hidden="1"/>
    </xf>
    <xf numFmtId="166" fontId="56" fillId="0" borderId="3" xfId="32" applyNumberFormat="1" applyFont="1" applyFill="1" applyBorder="1" applyAlignment="1" applyProtection="1">
      <alignment horizontal="center"/>
      <protection hidden="1"/>
    </xf>
    <xf numFmtId="166" fontId="44" fillId="0" borderId="49" xfId="32" applyNumberFormat="1" applyFont="1" applyFill="1" applyBorder="1" applyAlignment="1" applyProtection="1">
      <alignment horizontal="fill"/>
      <protection hidden="1"/>
    </xf>
    <xf numFmtId="166" fontId="50" fillId="0" borderId="0" xfId="0" applyNumberFormat="1" applyFont="1" applyAlignment="1" applyProtection="1">
      <alignment horizontal="center"/>
      <protection hidden="1"/>
    </xf>
    <xf numFmtId="0" fontId="0" fillId="0" borderId="24" xfId="0" applyFont="1" applyBorder="1" applyAlignment="1" applyProtection="1">
      <alignment horizontal="center"/>
      <protection hidden="1"/>
    </xf>
    <xf numFmtId="0" fontId="0" fillId="0" borderId="0" xfId="0" applyFont="1" applyBorder="1" applyAlignment="1" applyProtection="1">
      <alignment horizontal="center"/>
      <protection hidden="1"/>
    </xf>
    <xf numFmtId="166" fontId="37" fillId="25" borderId="0" xfId="0" applyNumberFormat="1" applyFont="1" applyFill="1" applyAlignment="1" applyProtection="1">
      <alignment horizontal="center"/>
      <protection hidden="1"/>
    </xf>
    <xf numFmtId="166" fontId="57" fillId="0" borderId="48" xfId="0" applyNumberFormat="1" applyFont="1" applyBorder="1" applyAlignment="1" applyProtection="1">
      <alignment horizontal="fill"/>
      <protection hidden="1"/>
    </xf>
    <xf numFmtId="166" fontId="57" fillId="0" borderId="3" xfId="0" applyNumberFormat="1" applyFont="1" applyBorder="1" applyAlignment="1" applyProtection="1">
      <alignment horizontal="fill"/>
      <protection hidden="1"/>
    </xf>
    <xf numFmtId="166" fontId="51" fillId="0" borderId="3" xfId="0" applyNumberFormat="1" applyFont="1" applyBorder="1" applyAlignment="1" applyProtection="1">
      <alignment horizontal="fill"/>
      <protection hidden="1"/>
    </xf>
    <xf numFmtId="0" fontId="0" fillId="0" borderId="23" xfId="0" applyFont="1" applyBorder="1" applyProtection="1">
      <protection hidden="1"/>
    </xf>
    <xf numFmtId="0" fontId="0" fillId="0" borderId="0" xfId="0" applyFont="1" applyProtection="1">
      <protection hidden="1"/>
    </xf>
    <xf numFmtId="0" fontId="0" fillId="0" borderId="53" xfId="0" applyFont="1" applyBorder="1" applyAlignment="1" applyProtection="1">
      <alignment horizontal="center"/>
      <protection hidden="1"/>
    </xf>
    <xf numFmtId="0" fontId="0" fillId="0" borderId="53" xfId="0" applyFont="1" applyFill="1" applyBorder="1" applyAlignment="1" applyProtection="1">
      <alignment horizontal="center"/>
      <protection hidden="1"/>
    </xf>
    <xf numFmtId="167" fontId="58" fillId="0" borderId="0" xfId="32" applyNumberFormat="1" applyFont="1" applyFill="1" applyBorder="1" applyAlignment="1" applyProtection="1">
      <protection hidden="1"/>
    </xf>
    <xf numFmtId="167" fontId="58" fillId="0" borderId="24" xfId="0" applyNumberFormat="1" applyFont="1" applyBorder="1" applyAlignment="1" applyProtection="1">
      <alignment horizontal="center"/>
      <protection hidden="1"/>
    </xf>
    <xf numFmtId="167" fontId="58" fillId="0" borderId="0" xfId="0" applyNumberFormat="1" applyFont="1" applyBorder="1" applyAlignment="1" applyProtection="1">
      <alignment horizontal="center"/>
      <protection hidden="1"/>
    </xf>
    <xf numFmtId="166" fontId="55" fillId="0" borderId="54" xfId="32" applyNumberFormat="1" applyFont="1" applyFill="1" applyBorder="1" applyAlignment="1" applyProtection="1">
      <alignment horizontal="center"/>
      <protection hidden="1"/>
    </xf>
    <xf numFmtId="166" fontId="59" fillId="0" borderId="54" xfId="32" applyNumberFormat="1" applyFont="1" applyFill="1" applyBorder="1" applyAlignment="1" applyProtection="1">
      <alignment horizontal="center"/>
      <protection hidden="1"/>
    </xf>
    <xf numFmtId="166" fontId="37" fillId="0" borderId="55" xfId="32" applyNumberFormat="1" applyFont="1" applyFill="1" applyBorder="1" applyAlignment="1" applyProtection="1">
      <alignment horizontal="center"/>
      <protection hidden="1"/>
    </xf>
    <xf numFmtId="166" fontId="60" fillId="0" borderId="56" xfId="0" applyNumberFormat="1" applyFont="1" applyBorder="1" applyAlignment="1" applyProtection="1">
      <alignment horizontal="center"/>
      <protection hidden="1"/>
    </xf>
    <xf numFmtId="166" fontId="60" fillId="0" borderId="54" xfId="0" applyNumberFormat="1" applyFont="1" applyBorder="1" applyAlignment="1" applyProtection="1">
      <alignment horizontal="center"/>
      <protection hidden="1"/>
    </xf>
    <xf numFmtId="166" fontId="53" fillId="0" borderId="54" xfId="0" applyNumberFormat="1" applyFont="1" applyBorder="1" applyAlignment="1" applyProtection="1">
      <alignment horizontal="center"/>
      <protection hidden="1"/>
    </xf>
    <xf numFmtId="0" fontId="0" fillId="20" borderId="57" xfId="0" applyFill="1" applyBorder="1" applyAlignment="1" applyProtection="1">
      <alignment horizontal="center"/>
      <protection hidden="1"/>
    </xf>
    <xf numFmtId="0" fontId="41" fillId="20" borderId="1" xfId="0" applyFont="1" applyFill="1" applyBorder="1" applyProtection="1">
      <protection hidden="1"/>
    </xf>
    <xf numFmtId="0" fontId="38" fillId="20" borderId="1" xfId="0" applyFont="1" applyFill="1" applyBorder="1" applyProtection="1">
      <protection hidden="1"/>
    </xf>
    <xf numFmtId="166" fontId="0" fillId="20" borderId="1" xfId="32" applyNumberFormat="1" applyFont="1" applyFill="1" applyBorder="1" applyAlignment="1" applyProtection="1">
      <protection hidden="1"/>
    </xf>
    <xf numFmtId="166" fontId="50" fillId="20" borderId="1" xfId="32" applyNumberFormat="1" applyFont="1" applyFill="1" applyBorder="1" applyAlignment="1" applyProtection="1">
      <protection hidden="1"/>
    </xf>
    <xf numFmtId="166" fontId="28" fillId="20" borderId="1" xfId="32" applyNumberFormat="1" applyFont="1" applyFill="1" applyBorder="1" applyAlignment="1" applyProtection="1">
      <protection hidden="1"/>
    </xf>
    <xf numFmtId="166" fontId="28" fillId="20" borderId="46" xfId="32" applyNumberFormat="1" applyFont="1" applyFill="1" applyBorder="1" applyAlignment="1" applyProtection="1">
      <protection hidden="1"/>
    </xf>
    <xf numFmtId="166" fontId="50" fillId="20" borderId="58" xfId="32" applyNumberFormat="1" applyFont="1" applyFill="1" applyBorder="1" applyAlignment="1" applyProtection="1">
      <protection hidden="1"/>
    </xf>
    <xf numFmtId="166" fontId="0" fillId="25" borderId="0" xfId="32" applyNumberFormat="1" applyFont="1" applyFill="1" applyBorder="1" applyAlignment="1" applyProtection="1">
      <protection hidden="1"/>
    </xf>
    <xf numFmtId="166" fontId="0" fillId="20" borderId="57" xfId="32" applyNumberFormat="1" applyFont="1" applyFill="1" applyBorder="1" applyAlignment="1" applyProtection="1">
      <protection hidden="1"/>
    </xf>
    <xf numFmtId="0" fontId="41" fillId="20" borderId="16" xfId="0" applyFont="1" applyFill="1" applyBorder="1" applyProtection="1">
      <protection hidden="1"/>
    </xf>
    <xf numFmtId="0" fontId="38" fillId="20" borderId="17" xfId="0" applyFont="1" applyFill="1" applyBorder="1" applyProtection="1">
      <protection hidden="1"/>
    </xf>
    <xf numFmtId="0" fontId="38" fillId="20" borderId="46" xfId="0" applyFont="1" applyFill="1" applyBorder="1" applyProtection="1">
      <protection hidden="1"/>
    </xf>
    <xf numFmtId="0" fontId="0" fillId="26" borderId="0" xfId="0" applyFill="1" applyProtection="1">
      <protection hidden="1"/>
    </xf>
    <xf numFmtId="0" fontId="41" fillId="20" borderId="16" xfId="0" applyFont="1" applyFill="1" applyBorder="1" applyAlignment="1" applyProtection="1">
      <alignment horizontal="left"/>
      <protection hidden="1"/>
    </xf>
    <xf numFmtId="0" fontId="0" fillId="20" borderId="16" xfId="0" applyFill="1" applyBorder="1" applyProtection="1">
      <protection hidden="1"/>
    </xf>
    <xf numFmtId="1" fontId="0" fillId="0" borderId="0" xfId="0" applyNumberFormat="1" applyBorder="1" applyProtection="1">
      <protection hidden="1"/>
    </xf>
    <xf numFmtId="0" fontId="0" fillId="0" borderId="24" xfId="0" applyBorder="1" applyProtection="1">
      <protection hidden="1"/>
    </xf>
    <xf numFmtId="0" fontId="0" fillId="20" borderId="37" xfId="0" applyFill="1" applyBorder="1" applyAlignment="1" applyProtection="1">
      <alignment horizontal="center"/>
      <protection hidden="1"/>
    </xf>
    <xf numFmtId="0" fontId="0" fillId="20" borderId="38" xfId="0" applyFill="1" applyBorder="1" applyAlignment="1" applyProtection="1">
      <alignment horizontal="center"/>
      <protection hidden="1"/>
    </xf>
    <xf numFmtId="0" fontId="0" fillId="20" borderId="0" xfId="0" applyFill="1" applyAlignment="1" applyProtection="1">
      <alignment horizontal="center"/>
      <protection hidden="1"/>
    </xf>
    <xf numFmtId="0" fontId="0" fillId="0" borderId="36" xfId="0" applyFill="1" applyBorder="1" applyAlignment="1" applyProtection="1">
      <alignment horizontal="center"/>
      <protection hidden="1"/>
    </xf>
    <xf numFmtId="1" fontId="0" fillId="0" borderId="37" xfId="0" applyNumberFormat="1" applyFill="1" applyBorder="1" applyProtection="1">
      <protection hidden="1"/>
    </xf>
    <xf numFmtId="0" fontId="0" fillId="25" borderId="0" xfId="0" applyFill="1" applyAlignment="1" applyProtection="1">
      <alignment horizontal="center"/>
      <protection hidden="1"/>
    </xf>
    <xf numFmtId="0" fontId="0" fillId="0" borderId="36" xfId="0" applyFill="1" applyBorder="1" applyProtection="1">
      <protection hidden="1"/>
    </xf>
    <xf numFmtId="0" fontId="0" fillId="0" borderId="38" xfId="0" applyFill="1" applyBorder="1" applyProtection="1">
      <protection hidden="1"/>
    </xf>
    <xf numFmtId="166" fontId="0" fillId="0" borderId="0" xfId="0" applyNumberFormat="1" applyProtection="1">
      <protection hidden="1"/>
    </xf>
    <xf numFmtId="0" fontId="0" fillId="0" borderId="0" xfId="0" applyBorder="1" applyAlignment="1" applyProtection="1">
      <alignment horizontal="center"/>
      <protection hidden="1"/>
    </xf>
    <xf numFmtId="0" fontId="0" fillId="0" borderId="59" xfId="0" applyFont="1" applyBorder="1" applyAlignment="1" applyProtection="1">
      <alignment horizontal="center" vertical="center" wrapText="1"/>
      <protection hidden="1"/>
    </xf>
    <xf numFmtId="0" fontId="50" fillId="0" borderId="59" xfId="0" applyFont="1" applyBorder="1" applyAlignment="1" applyProtection="1">
      <alignment horizontal="center" vertical="center" wrapText="1"/>
      <protection hidden="1"/>
    </xf>
    <xf numFmtId="0" fontId="28" fillId="0" borderId="59" xfId="0" applyFont="1" applyBorder="1" applyAlignment="1" applyProtection="1">
      <alignment horizontal="center" vertical="center" wrapText="1"/>
      <protection hidden="1"/>
    </xf>
    <xf numFmtId="0" fontId="50" fillId="0" borderId="59" xfId="0" applyFont="1" applyFill="1" applyBorder="1" applyAlignment="1" applyProtection="1">
      <alignment horizontal="center" vertical="center" wrapText="1"/>
      <protection hidden="1"/>
    </xf>
    <xf numFmtId="0" fontId="28" fillId="0" borderId="60" xfId="0" applyFont="1" applyBorder="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0" xfId="0" applyBorder="1" applyAlignment="1" applyProtection="1">
      <alignment horizontal="center" vertical="center"/>
      <protection hidden="1"/>
    </xf>
    <xf numFmtId="0" fontId="38" fillId="20" borderId="61" xfId="0" applyFont="1" applyFill="1" applyBorder="1" applyProtection="1">
      <protection hidden="1"/>
    </xf>
    <xf numFmtId="0" fontId="38" fillId="20" borderId="62" xfId="0" applyFont="1" applyFill="1" applyBorder="1" applyProtection="1">
      <protection hidden="1"/>
    </xf>
    <xf numFmtId="166" fontId="0" fillId="20" borderId="62" xfId="0" applyNumberFormat="1" applyFill="1" applyBorder="1" applyProtection="1">
      <protection hidden="1"/>
    </xf>
    <xf numFmtId="166" fontId="0" fillId="20" borderId="63" xfId="0" applyNumberFormat="1" applyFill="1" applyBorder="1" applyProtection="1">
      <protection hidden="1"/>
    </xf>
    <xf numFmtId="166" fontId="0" fillId="0" borderId="64" xfId="0" applyNumberFormat="1" applyBorder="1" applyProtection="1">
      <protection hidden="1"/>
    </xf>
    <xf numFmtId="166" fontId="0" fillId="20" borderId="64" xfId="0" applyNumberFormat="1" applyFill="1" applyBorder="1" applyProtection="1">
      <protection hidden="1"/>
    </xf>
    <xf numFmtId="166" fontId="0" fillId="25" borderId="0" xfId="0" applyNumberFormat="1" applyFill="1" applyBorder="1" applyProtection="1">
      <protection hidden="1"/>
    </xf>
    <xf numFmtId="0" fontId="0" fillId="20" borderId="65" xfId="0" applyFill="1" applyBorder="1" applyProtection="1">
      <protection hidden="1"/>
    </xf>
    <xf numFmtId="0" fontId="38" fillId="20" borderId="40" xfId="0" applyFont="1" applyFill="1" applyBorder="1" applyProtection="1">
      <protection hidden="1"/>
    </xf>
    <xf numFmtId="0" fontId="38" fillId="0" borderId="17" xfId="0" applyFont="1" applyBorder="1" applyProtection="1">
      <protection hidden="1"/>
    </xf>
    <xf numFmtId="0" fontId="38" fillId="0" borderId="1" xfId="0" applyFont="1" applyBorder="1" applyProtection="1">
      <protection hidden="1"/>
    </xf>
    <xf numFmtId="166" fontId="0" fillId="0" borderId="1" xfId="0" applyNumberFormat="1" applyBorder="1" applyProtection="1">
      <protection hidden="1"/>
    </xf>
    <xf numFmtId="166" fontId="0" fillId="0" borderId="66" xfId="0" applyNumberFormat="1" applyBorder="1" applyProtection="1">
      <protection hidden="1"/>
    </xf>
    <xf numFmtId="166" fontId="0" fillId="0" borderId="0" xfId="0" applyNumberFormat="1" applyBorder="1" applyProtection="1">
      <protection hidden="1"/>
    </xf>
    <xf numFmtId="0" fontId="0" fillId="0" borderId="16" xfId="0" applyBorder="1" applyProtection="1">
      <protection hidden="1"/>
    </xf>
    <xf numFmtId="0" fontId="38" fillId="0" borderId="42" xfId="0" applyFont="1" applyBorder="1" applyProtection="1">
      <protection hidden="1"/>
    </xf>
    <xf numFmtId="166" fontId="0" fillId="20" borderId="1" xfId="0" applyNumberFormat="1" applyFill="1" applyBorder="1" applyProtection="1">
      <protection hidden="1"/>
    </xf>
    <xf numFmtId="166" fontId="0" fillId="20" borderId="66" xfId="0" applyNumberFormat="1" applyFill="1" applyBorder="1" applyProtection="1">
      <protection hidden="1"/>
    </xf>
    <xf numFmtId="166" fontId="0" fillId="20" borderId="0" xfId="0" applyNumberFormat="1" applyFill="1" applyBorder="1" applyProtection="1">
      <protection hidden="1"/>
    </xf>
    <xf numFmtId="0" fontId="38" fillId="20" borderId="42" xfId="0" applyFont="1" applyFill="1" applyBorder="1" applyProtection="1">
      <protection hidden="1"/>
    </xf>
    <xf numFmtId="0" fontId="38" fillId="0" borderId="67" xfId="0" applyFont="1" applyBorder="1" applyProtection="1">
      <protection hidden="1"/>
    </xf>
    <xf numFmtId="0" fontId="38" fillId="0" borderId="68" xfId="0" applyFont="1" applyBorder="1" applyProtection="1">
      <protection hidden="1"/>
    </xf>
    <xf numFmtId="166" fontId="0" fillId="0" borderId="68" xfId="0" applyNumberFormat="1" applyBorder="1" applyProtection="1">
      <protection hidden="1"/>
    </xf>
    <xf numFmtId="166" fontId="0" fillId="0" borderId="69" xfId="0" applyNumberFormat="1" applyBorder="1" applyProtection="1">
      <protection hidden="1"/>
    </xf>
    <xf numFmtId="166" fontId="0" fillId="0" borderId="70" xfId="0" applyNumberFormat="1" applyBorder="1" applyProtection="1">
      <protection hidden="1"/>
    </xf>
    <xf numFmtId="0" fontId="0" fillId="0" borderId="70" xfId="0" applyBorder="1" applyAlignment="1" applyProtection="1">
      <alignment horizontal="center"/>
      <protection hidden="1"/>
    </xf>
    <xf numFmtId="166" fontId="0" fillId="25" borderId="70" xfId="0" applyNumberFormat="1" applyFill="1" applyBorder="1" applyProtection="1">
      <protection hidden="1"/>
    </xf>
    <xf numFmtId="0" fontId="0" fillId="0" borderId="71" xfId="0" applyBorder="1" applyProtection="1">
      <protection hidden="1"/>
    </xf>
    <xf numFmtId="0" fontId="38" fillId="0" borderId="44" xfId="0" applyFont="1" applyBorder="1" applyProtection="1">
      <protection hidden="1"/>
    </xf>
    <xf numFmtId="0" fontId="0" fillId="8" borderId="0" xfId="0" applyFont="1" applyFill="1" applyAlignment="1" applyProtection="1">
      <alignment horizontal="right"/>
      <protection hidden="1"/>
    </xf>
    <xf numFmtId="0" fontId="0" fillId="8" borderId="0" xfId="0" applyFill="1" applyProtection="1">
      <protection hidden="1"/>
    </xf>
    <xf numFmtId="166" fontId="0" fillId="8" borderId="0" xfId="0" applyNumberFormat="1" applyFill="1" applyAlignment="1" applyProtection="1">
      <alignment horizontal="fill"/>
      <protection hidden="1"/>
    </xf>
    <xf numFmtId="0" fontId="0" fillId="22" borderId="0" xfId="0" applyFill="1" applyProtection="1">
      <protection hidden="1"/>
    </xf>
    <xf numFmtId="0" fontId="0" fillId="22" borderId="0" xfId="0" applyFill="1" applyAlignment="1" applyProtection="1">
      <alignment horizontal="right"/>
      <protection hidden="1"/>
    </xf>
    <xf numFmtId="168" fontId="0" fillId="22" borderId="0" xfId="0" applyNumberFormat="1" applyFill="1" applyAlignment="1" applyProtection="1">
      <alignment horizontal="center"/>
      <protection hidden="1"/>
    </xf>
    <xf numFmtId="0" fontId="43" fillId="0" borderId="0" xfId="0" applyFont="1" applyAlignment="1" applyProtection="1">
      <alignment horizontal="center"/>
      <protection hidden="1"/>
    </xf>
    <xf numFmtId="0" fontId="43" fillId="0" borderId="0" xfId="0" applyFont="1" applyFill="1" applyProtection="1">
      <protection hidden="1"/>
    </xf>
    <xf numFmtId="0" fontId="62" fillId="0" borderId="72" xfId="31" applyNumberFormat="1" applyFill="1" applyBorder="1" applyAlignment="1" applyProtection="1">
      <alignment horizontal="center"/>
      <protection hidden="1"/>
    </xf>
    <xf numFmtId="0" fontId="43" fillId="0" borderId="73" xfId="0" applyFont="1" applyBorder="1" applyAlignment="1" applyProtection="1">
      <alignment horizontal="center"/>
      <protection hidden="1"/>
    </xf>
    <xf numFmtId="0" fontId="43" fillId="0" borderId="74" xfId="0" applyFont="1" applyBorder="1" applyAlignment="1" applyProtection="1">
      <alignment horizontal="center"/>
      <protection hidden="1"/>
    </xf>
    <xf numFmtId="0" fontId="43" fillId="0" borderId="75" xfId="0" applyFont="1" applyBorder="1" applyAlignment="1" applyProtection="1">
      <alignment horizontal="center"/>
      <protection hidden="1"/>
    </xf>
    <xf numFmtId="0" fontId="43" fillId="0" borderId="76" xfId="0" applyFont="1" applyBorder="1" applyAlignment="1" applyProtection="1">
      <alignment horizontal="center"/>
      <protection hidden="1"/>
    </xf>
    <xf numFmtId="0" fontId="66" fillId="0" borderId="77" xfId="0" applyFont="1" applyBorder="1" applyAlignment="1" applyProtection="1">
      <alignment horizontal="center"/>
      <protection hidden="1"/>
    </xf>
    <xf numFmtId="0" fontId="43" fillId="0" borderId="0" xfId="0" applyFont="1" applyBorder="1" applyProtection="1">
      <protection hidden="1"/>
    </xf>
    <xf numFmtId="0" fontId="43" fillId="0" borderId="78" xfId="0" applyFont="1" applyBorder="1" applyProtection="1">
      <protection hidden="1"/>
    </xf>
    <xf numFmtId="0" fontId="43" fillId="0" borderId="73" xfId="0" applyFont="1" applyBorder="1" applyProtection="1">
      <protection hidden="1"/>
    </xf>
    <xf numFmtId="0" fontId="43" fillId="20" borderId="79" xfId="0" applyFont="1" applyFill="1" applyBorder="1" applyAlignment="1" applyProtection="1">
      <alignment horizontal="center"/>
      <protection hidden="1"/>
    </xf>
    <xf numFmtId="0" fontId="43" fillId="20" borderId="25" xfId="0" applyFont="1" applyFill="1" applyBorder="1" applyProtection="1">
      <protection hidden="1"/>
    </xf>
    <xf numFmtId="0" fontId="43" fillId="20" borderId="80" xfId="0" applyFont="1" applyFill="1" applyBorder="1" applyProtection="1">
      <protection hidden="1"/>
    </xf>
    <xf numFmtId="0" fontId="67" fillId="20" borderId="81" xfId="0" applyFont="1" applyFill="1" applyBorder="1" applyAlignment="1" applyProtection="1">
      <alignment horizontal="center"/>
      <protection hidden="1"/>
    </xf>
    <xf numFmtId="164" fontId="43" fillId="20" borderId="79" xfId="0" applyNumberFormat="1" applyFont="1" applyFill="1" applyBorder="1" applyProtection="1">
      <protection hidden="1"/>
    </xf>
    <xf numFmtId="164" fontId="43" fillId="20" borderId="82" xfId="0" applyNumberFormat="1" applyFont="1" applyFill="1" applyBorder="1" applyProtection="1">
      <protection hidden="1"/>
    </xf>
    <xf numFmtId="164" fontId="68" fillId="20" borderId="83" xfId="0" applyNumberFormat="1" applyFont="1" applyFill="1" applyBorder="1" applyProtection="1">
      <protection hidden="1"/>
    </xf>
    <xf numFmtId="0" fontId="43" fillId="0" borderId="79" xfId="0" applyFont="1" applyFill="1" applyBorder="1" applyAlignment="1" applyProtection="1">
      <alignment horizontal="center"/>
      <protection hidden="1"/>
    </xf>
    <xf numFmtId="0" fontId="43" fillId="0" borderId="25" xfId="0" applyFont="1" applyFill="1" applyBorder="1" applyProtection="1">
      <protection hidden="1"/>
    </xf>
    <xf numFmtId="0" fontId="43" fillId="0" borderId="80" xfId="0" applyFont="1" applyFill="1" applyBorder="1" applyProtection="1">
      <protection hidden="1"/>
    </xf>
    <xf numFmtId="0" fontId="67" fillId="0" borderId="81" xfId="0" applyFont="1" applyFill="1" applyBorder="1" applyAlignment="1" applyProtection="1">
      <alignment horizontal="center"/>
      <protection hidden="1"/>
    </xf>
    <xf numFmtId="164" fontId="43" fillId="0" borderId="79" xfId="0" applyNumberFormat="1" applyFont="1" applyFill="1" applyBorder="1" applyProtection="1">
      <protection hidden="1"/>
    </xf>
    <xf numFmtId="164" fontId="43" fillId="0" borderId="82" xfId="0" applyNumberFormat="1" applyFont="1" applyFill="1" applyBorder="1" applyProtection="1">
      <protection hidden="1"/>
    </xf>
    <xf numFmtId="164" fontId="68" fillId="0" borderId="83" xfId="0" applyNumberFormat="1" applyFont="1" applyFill="1" applyBorder="1" applyProtection="1">
      <protection hidden="1"/>
    </xf>
    <xf numFmtId="0" fontId="43" fillId="0" borderId="84" xfId="0" applyFont="1" applyFill="1" applyBorder="1" applyAlignment="1" applyProtection="1">
      <alignment horizontal="center"/>
      <protection hidden="1"/>
    </xf>
    <xf numFmtId="0" fontId="43" fillId="0" borderId="85" xfId="0" applyFont="1" applyFill="1" applyBorder="1" applyProtection="1">
      <protection hidden="1"/>
    </xf>
    <xf numFmtId="0" fontId="43" fillId="0" borderId="86" xfId="0" applyFont="1" applyFill="1" applyBorder="1" applyProtection="1">
      <protection hidden="1"/>
    </xf>
    <xf numFmtId="0" fontId="67" fillId="0" borderId="87" xfId="0" applyFont="1" applyFill="1" applyBorder="1" applyAlignment="1" applyProtection="1">
      <alignment horizontal="center"/>
      <protection hidden="1"/>
    </xf>
    <xf numFmtId="164" fontId="43" fillId="0" borderId="84" xfId="0" applyNumberFormat="1" applyFont="1" applyFill="1" applyBorder="1" applyProtection="1">
      <protection hidden="1"/>
    </xf>
    <xf numFmtId="164" fontId="43" fillId="0" borderId="88" xfId="0" applyNumberFormat="1" applyFont="1" applyFill="1" applyBorder="1" applyProtection="1">
      <protection hidden="1"/>
    </xf>
    <xf numFmtId="164" fontId="68" fillId="0" borderId="89" xfId="0" applyNumberFormat="1" applyFont="1" applyFill="1" applyBorder="1" applyProtection="1">
      <protection hidden="1"/>
    </xf>
    <xf numFmtId="0" fontId="43" fillId="0" borderId="0" xfId="0" applyFont="1" applyAlignment="1" applyProtection="1">
      <alignment horizontal="right"/>
      <protection hidden="1"/>
    </xf>
    <xf numFmtId="164" fontId="43" fillId="22" borderId="90" xfId="0" applyNumberFormat="1" applyFont="1" applyFill="1" applyBorder="1" applyProtection="1">
      <protection hidden="1"/>
    </xf>
    <xf numFmtId="164" fontId="43" fillId="22" borderId="91" xfId="0" applyNumberFormat="1" applyFont="1" applyFill="1" applyBorder="1" applyProtection="1">
      <protection hidden="1"/>
    </xf>
    <xf numFmtId="164" fontId="69" fillId="27" borderId="92" xfId="0" applyNumberFormat="1" applyFont="1" applyFill="1" applyBorder="1" applyProtection="1">
      <protection hidden="1"/>
    </xf>
    <xf numFmtId="164" fontId="43" fillId="22" borderId="93" xfId="0" applyNumberFormat="1" applyFont="1" applyFill="1" applyBorder="1" applyProtection="1">
      <protection hidden="1"/>
    </xf>
    <xf numFmtId="164" fontId="43" fillId="22" borderId="94" xfId="0" applyNumberFormat="1" applyFont="1" applyFill="1" applyBorder="1" applyProtection="1">
      <protection hidden="1"/>
    </xf>
    <xf numFmtId="164" fontId="69" fillId="27" borderId="95" xfId="0" applyNumberFormat="1" applyFont="1" applyFill="1" applyBorder="1" applyProtection="1">
      <protection hidden="1"/>
    </xf>
    <xf numFmtId="0" fontId="43" fillId="0" borderId="72" xfId="0" applyFont="1" applyBorder="1" applyAlignment="1" applyProtection="1">
      <alignment horizontal="center"/>
      <protection hidden="1"/>
    </xf>
    <xf numFmtId="0" fontId="43" fillId="0" borderId="0" xfId="0" applyFont="1" applyFill="1" applyBorder="1" applyAlignment="1" applyProtection="1">
      <alignment horizontal="center"/>
      <protection hidden="1"/>
    </xf>
    <xf numFmtId="0" fontId="43" fillId="0" borderId="10" xfId="0" applyFont="1" applyBorder="1" applyAlignment="1" applyProtection="1">
      <alignment horizontal="center"/>
      <protection hidden="1"/>
    </xf>
    <xf numFmtId="0" fontId="43" fillId="0" borderId="0" xfId="0" applyFont="1" applyFill="1" applyBorder="1" applyProtection="1">
      <protection hidden="1"/>
    </xf>
    <xf numFmtId="0" fontId="65" fillId="20" borderId="0" xfId="0" applyFont="1" applyFill="1" applyBorder="1" applyAlignment="1" applyProtection="1">
      <alignment horizontal="center"/>
      <protection hidden="1"/>
    </xf>
    <xf numFmtId="0" fontId="65" fillId="0" borderId="0" xfId="0" applyFont="1" applyFill="1" applyBorder="1" applyAlignment="1" applyProtection="1">
      <alignment horizontal="center"/>
      <protection hidden="1"/>
    </xf>
    <xf numFmtId="0" fontId="43" fillId="20" borderId="0" xfId="0" applyFont="1" applyFill="1" applyBorder="1" applyAlignment="1" applyProtection="1">
      <alignment horizontal="center"/>
      <protection hidden="1"/>
    </xf>
    <xf numFmtId="0" fontId="65" fillId="0" borderId="96" xfId="0" applyFont="1" applyFill="1" applyBorder="1" applyAlignment="1" applyProtection="1">
      <alignment horizontal="center"/>
      <protection hidden="1"/>
    </xf>
    <xf numFmtId="0" fontId="43" fillId="0" borderId="96" xfId="0" applyFont="1" applyFill="1" applyBorder="1" applyAlignment="1" applyProtection="1">
      <alignment horizontal="center"/>
      <protection hidden="1"/>
    </xf>
    <xf numFmtId="0" fontId="65" fillId="0" borderId="88" xfId="0" applyFont="1" applyFill="1" applyBorder="1" applyAlignment="1" applyProtection="1">
      <alignment horizontal="center"/>
      <protection hidden="1"/>
    </xf>
    <xf numFmtId="0" fontId="65" fillId="0" borderId="91" xfId="0" applyFont="1" applyFill="1" applyBorder="1" applyAlignment="1" applyProtection="1">
      <alignment horizontal="center"/>
      <protection hidden="1"/>
    </xf>
    <xf numFmtId="0" fontId="65" fillId="0" borderId="97" xfId="0" applyFont="1" applyFill="1" applyBorder="1" applyAlignment="1" applyProtection="1">
      <alignment horizontal="center"/>
      <protection hidden="1"/>
    </xf>
    <xf numFmtId="0" fontId="63" fillId="4" borderId="98" xfId="0" applyFont="1" applyFill="1" applyBorder="1" applyAlignment="1" applyProtection="1">
      <alignment horizontal="center" vertical="center"/>
      <protection hidden="1"/>
    </xf>
    <xf numFmtId="0" fontId="70" fillId="0" borderId="78" xfId="0" applyFont="1" applyBorder="1" applyAlignment="1" applyProtection="1">
      <alignment horizontal="center"/>
      <protection hidden="1"/>
    </xf>
    <xf numFmtId="0" fontId="43" fillId="0" borderId="102" xfId="0" applyFont="1" applyBorder="1" applyProtection="1">
      <protection hidden="1"/>
    </xf>
    <xf numFmtId="0" fontId="43" fillId="0" borderId="103" xfId="0" applyFont="1" applyBorder="1" applyProtection="1">
      <protection hidden="1"/>
    </xf>
    <xf numFmtId="1" fontId="43" fillId="20" borderId="79" xfId="0" applyNumberFormat="1" applyFont="1" applyFill="1" applyBorder="1" applyAlignment="1" applyProtection="1">
      <alignment horizontal="center"/>
      <protection hidden="1"/>
    </xf>
    <xf numFmtId="1" fontId="43" fillId="20" borderId="82" xfId="0" applyNumberFormat="1" applyFont="1" applyFill="1" applyBorder="1" applyAlignment="1" applyProtection="1">
      <alignment horizontal="center"/>
      <protection hidden="1"/>
    </xf>
    <xf numFmtId="1" fontId="71" fillId="20" borderId="82" xfId="0" applyNumberFormat="1" applyFont="1" applyFill="1" applyBorder="1" applyAlignment="1" applyProtection="1">
      <alignment horizontal="center"/>
      <protection hidden="1"/>
    </xf>
    <xf numFmtId="1" fontId="71" fillId="20" borderId="104" xfId="0" applyNumberFormat="1" applyFont="1" applyFill="1" applyBorder="1" applyAlignment="1" applyProtection="1">
      <alignment horizontal="center"/>
      <protection hidden="1"/>
    </xf>
    <xf numFmtId="1" fontId="72" fillId="20" borderId="103" xfId="0" applyNumberFormat="1" applyFont="1" applyFill="1" applyBorder="1" applyAlignment="1" applyProtection="1">
      <alignment horizontal="center"/>
      <protection hidden="1"/>
    </xf>
    <xf numFmtId="1" fontId="73" fillId="20" borderId="78" xfId="0" applyNumberFormat="1" applyFont="1" applyFill="1" applyBorder="1" applyAlignment="1" applyProtection="1">
      <alignment horizontal="center"/>
      <protection hidden="1"/>
    </xf>
    <xf numFmtId="1" fontId="43" fillId="0" borderId="79" xfId="0" applyNumberFormat="1" applyFont="1" applyFill="1" applyBorder="1" applyAlignment="1" applyProtection="1">
      <alignment horizontal="center"/>
      <protection hidden="1"/>
    </xf>
    <xf numFmtId="1" fontId="43" fillId="0" borderId="82" xfId="0" applyNumberFormat="1" applyFont="1" applyFill="1" applyBorder="1" applyAlignment="1" applyProtection="1">
      <alignment horizontal="center"/>
      <protection hidden="1"/>
    </xf>
    <xf numFmtId="1" fontId="43" fillId="0" borderId="104" xfId="0" applyNumberFormat="1" applyFont="1" applyFill="1" applyBorder="1" applyAlignment="1" applyProtection="1">
      <alignment horizontal="center"/>
      <protection hidden="1"/>
    </xf>
    <xf numFmtId="1" fontId="72" fillId="26" borderId="103" xfId="0" applyNumberFormat="1" applyFont="1" applyFill="1" applyBorder="1" applyAlignment="1" applyProtection="1">
      <alignment horizontal="center"/>
      <protection hidden="1"/>
    </xf>
    <xf numFmtId="1" fontId="43" fillId="26" borderId="79" xfId="0" applyNumberFormat="1" applyFont="1" applyFill="1" applyBorder="1" applyAlignment="1" applyProtection="1">
      <alignment horizontal="center"/>
      <protection hidden="1"/>
    </xf>
    <xf numFmtId="1" fontId="43" fillId="26" borderId="82" xfId="0" applyNumberFormat="1" applyFont="1" applyFill="1" applyBorder="1" applyAlignment="1" applyProtection="1">
      <alignment horizontal="center"/>
      <protection hidden="1"/>
    </xf>
    <xf numFmtId="1" fontId="71" fillId="26" borderId="82" xfId="0" applyNumberFormat="1" applyFont="1" applyFill="1" applyBorder="1" applyAlignment="1" applyProtection="1">
      <alignment horizontal="center"/>
      <protection hidden="1"/>
    </xf>
    <xf numFmtId="1" fontId="71" fillId="26" borderId="104" xfId="0" applyNumberFormat="1" applyFont="1" applyFill="1" applyBorder="1" applyAlignment="1" applyProtection="1">
      <alignment horizontal="center"/>
      <protection hidden="1"/>
    </xf>
    <xf numFmtId="1" fontId="73" fillId="26" borderId="78" xfId="0" applyNumberFormat="1" applyFont="1" applyFill="1" applyBorder="1" applyAlignment="1" applyProtection="1">
      <alignment horizontal="center"/>
      <protection hidden="1"/>
    </xf>
    <xf numFmtId="1" fontId="73" fillId="20" borderId="105" xfId="0" applyNumberFormat="1" applyFont="1" applyFill="1" applyBorder="1" applyAlignment="1" applyProtection="1">
      <alignment horizontal="center"/>
      <protection hidden="1"/>
    </xf>
    <xf numFmtId="1" fontId="43" fillId="0" borderId="84" xfId="0" applyNumberFormat="1" applyFont="1" applyFill="1" applyBorder="1" applyAlignment="1" applyProtection="1">
      <alignment horizontal="center"/>
      <protection hidden="1"/>
    </xf>
    <xf numFmtId="1" fontId="43" fillId="0" borderId="88" xfId="0" applyNumberFormat="1" applyFont="1" applyFill="1" applyBorder="1" applyAlignment="1" applyProtection="1">
      <alignment horizontal="center"/>
      <protection hidden="1"/>
    </xf>
    <xf numFmtId="1" fontId="43" fillId="0" borderId="106" xfId="0" applyNumberFormat="1" applyFont="1" applyFill="1" applyBorder="1" applyAlignment="1" applyProtection="1">
      <alignment horizontal="center"/>
      <protection hidden="1"/>
    </xf>
    <xf numFmtId="1" fontId="72" fillId="26" borderId="107" xfId="0" applyNumberFormat="1" applyFont="1" applyFill="1" applyBorder="1" applyAlignment="1" applyProtection="1">
      <alignment horizontal="center"/>
      <protection hidden="1"/>
    </xf>
    <xf numFmtId="1" fontId="43" fillId="26" borderId="84" xfId="0" applyNumberFormat="1" applyFont="1" applyFill="1" applyBorder="1" applyAlignment="1" applyProtection="1">
      <alignment horizontal="center"/>
      <protection hidden="1"/>
    </xf>
    <xf numFmtId="1" fontId="43" fillId="26" borderId="88" xfId="0" applyNumberFormat="1" applyFont="1" applyFill="1" applyBorder="1" applyAlignment="1" applyProtection="1">
      <alignment horizontal="center"/>
      <protection hidden="1"/>
    </xf>
    <xf numFmtId="1" fontId="71" fillId="26" borderId="88" xfId="0" applyNumberFormat="1" applyFont="1" applyFill="1" applyBorder="1" applyAlignment="1" applyProtection="1">
      <alignment horizontal="center"/>
      <protection hidden="1"/>
    </xf>
    <xf numFmtId="1" fontId="71" fillId="26" borderId="106" xfId="0" applyNumberFormat="1" applyFont="1" applyFill="1" applyBorder="1" applyAlignment="1" applyProtection="1">
      <alignment horizontal="center"/>
      <protection hidden="1"/>
    </xf>
    <xf numFmtId="1" fontId="73" fillId="26" borderId="108" xfId="0" applyNumberFormat="1" applyFont="1" applyFill="1" applyBorder="1" applyAlignment="1" applyProtection="1">
      <alignment horizontal="center"/>
      <protection hidden="1"/>
    </xf>
    <xf numFmtId="0" fontId="70" fillId="0" borderId="0" xfId="0" applyFont="1" applyProtection="1">
      <protection hidden="1"/>
    </xf>
    <xf numFmtId="0" fontId="43" fillId="0" borderId="37" xfId="0" applyFont="1" applyBorder="1" applyProtection="1">
      <protection hidden="1"/>
    </xf>
    <xf numFmtId="1" fontId="43" fillId="22" borderId="90" xfId="0" applyNumberFormat="1" applyFont="1" applyFill="1" applyBorder="1" applyAlignment="1" applyProtection="1">
      <alignment horizontal="center"/>
      <protection hidden="1"/>
    </xf>
    <xf numFmtId="1" fontId="43" fillId="22" borderId="91" xfId="0" applyNumberFormat="1" applyFont="1" applyFill="1" applyBorder="1" applyAlignment="1" applyProtection="1">
      <alignment horizontal="center"/>
      <protection hidden="1"/>
    </xf>
    <xf numFmtId="1" fontId="43" fillId="22" borderId="92" xfId="0" applyNumberFormat="1" applyFont="1" applyFill="1" applyBorder="1" applyAlignment="1" applyProtection="1">
      <alignment horizontal="center"/>
      <protection hidden="1"/>
    </xf>
    <xf numFmtId="1" fontId="69" fillId="27" borderId="109" xfId="0" applyNumberFormat="1" applyFont="1" applyFill="1" applyBorder="1" applyAlignment="1" applyProtection="1">
      <alignment horizontal="center"/>
      <protection hidden="1"/>
    </xf>
    <xf numFmtId="1" fontId="69" fillId="27" borderId="110" xfId="0" applyNumberFormat="1" applyFont="1" applyFill="1" applyBorder="1" applyAlignment="1" applyProtection="1">
      <alignment horizontal="center"/>
      <protection hidden="1"/>
    </xf>
    <xf numFmtId="1" fontId="73" fillId="11" borderId="110" xfId="0" applyNumberFormat="1" applyFont="1" applyFill="1" applyBorder="1" applyAlignment="1" applyProtection="1">
      <alignment horizontal="center"/>
      <protection hidden="1"/>
    </xf>
    <xf numFmtId="164" fontId="74" fillId="0" borderId="0" xfId="0" applyNumberFormat="1" applyFont="1" applyProtection="1">
      <protection hidden="1"/>
    </xf>
    <xf numFmtId="164" fontId="74" fillId="0" borderId="0" xfId="0" applyNumberFormat="1" applyFont="1" applyAlignment="1" applyProtection="1">
      <alignment horizontal="center"/>
      <protection hidden="1"/>
    </xf>
    <xf numFmtId="164" fontId="74" fillId="0" borderId="111" xfId="0" applyNumberFormat="1" applyFont="1" applyBorder="1" applyAlignment="1" applyProtection="1">
      <alignment horizontal="center" vertical="top"/>
      <protection hidden="1"/>
    </xf>
    <xf numFmtId="164" fontId="74" fillId="0" borderId="112" xfId="0" applyNumberFormat="1" applyFont="1" applyBorder="1" applyAlignment="1" applyProtection="1">
      <alignment horizontal="center"/>
      <protection hidden="1"/>
    </xf>
    <xf numFmtId="1" fontId="78" fillId="0" borderId="109" xfId="0" applyNumberFormat="1" applyFont="1" applyBorder="1" applyProtection="1">
      <protection hidden="1"/>
    </xf>
    <xf numFmtId="164" fontId="78" fillId="0" borderId="109" xfId="0" applyNumberFormat="1" applyFont="1" applyBorder="1" applyProtection="1">
      <protection hidden="1"/>
    </xf>
    <xf numFmtId="164" fontId="74" fillId="0" borderId="94" xfId="0" applyNumberFormat="1" applyFont="1" applyBorder="1" applyAlignment="1" applyProtection="1">
      <alignment horizontal="center"/>
      <protection hidden="1"/>
    </xf>
    <xf numFmtId="164" fontId="74" fillId="0" borderId="109" xfId="0" applyNumberFormat="1" applyFont="1" applyBorder="1" applyAlignment="1" applyProtection="1">
      <alignment horizontal="center"/>
      <protection hidden="1"/>
    </xf>
    <xf numFmtId="164" fontId="74" fillId="0" borderId="113" xfId="0" applyNumberFormat="1" applyFont="1" applyBorder="1" applyProtection="1">
      <protection hidden="1"/>
    </xf>
    <xf numFmtId="164" fontId="79" fillId="0" borderId="0" xfId="0" applyNumberFormat="1" applyFont="1" applyBorder="1" applyAlignment="1" applyProtection="1">
      <alignment horizontal="right"/>
      <protection hidden="1"/>
    </xf>
    <xf numFmtId="164" fontId="80" fillId="0" borderId="0" xfId="0" applyNumberFormat="1" applyFont="1" applyBorder="1" applyAlignment="1" applyProtection="1">
      <alignment horizontal="left"/>
      <protection hidden="1"/>
    </xf>
    <xf numFmtId="164" fontId="78" fillId="0" borderId="0" xfId="0" applyNumberFormat="1" applyFont="1" applyBorder="1" applyProtection="1">
      <protection hidden="1"/>
    </xf>
    <xf numFmtId="164" fontId="74" fillId="0" borderId="0" xfId="0" applyNumberFormat="1" applyFont="1" applyBorder="1" applyAlignment="1" applyProtection="1">
      <alignment horizontal="center"/>
      <protection hidden="1"/>
    </xf>
    <xf numFmtId="164" fontId="74" fillId="0" borderId="0" xfId="0" applyNumberFormat="1" applyFont="1" applyBorder="1" applyProtection="1">
      <protection hidden="1"/>
    </xf>
    <xf numFmtId="164" fontId="74" fillId="0" borderId="0" xfId="0" applyNumberFormat="1" applyFont="1" applyAlignment="1" applyProtection="1">
      <alignment horizontal="left"/>
      <protection hidden="1"/>
    </xf>
    <xf numFmtId="164" fontId="81" fillId="0" borderId="0" xfId="0" applyNumberFormat="1" applyFont="1" applyProtection="1">
      <protection hidden="1"/>
    </xf>
    <xf numFmtId="1" fontId="78" fillId="0" borderId="114" xfId="0" applyNumberFormat="1" applyFont="1" applyBorder="1" applyProtection="1">
      <protection hidden="1"/>
    </xf>
    <xf numFmtId="164" fontId="78" fillId="0" borderId="114" xfId="0" applyNumberFormat="1" applyFont="1" applyBorder="1" applyProtection="1">
      <protection hidden="1"/>
    </xf>
    <xf numFmtId="164" fontId="74" fillId="0" borderId="10" xfId="0" applyNumberFormat="1" applyFont="1" applyBorder="1" applyAlignment="1" applyProtection="1">
      <alignment horizontal="center"/>
      <protection hidden="1"/>
    </xf>
    <xf numFmtId="164" fontId="74" fillId="0" borderId="114" xfId="0" applyNumberFormat="1" applyFont="1" applyBorder="1" applyAlignment="1" applyProtection="1">
      <alignment horizontal="center"/>
      <protection hidden="1"/>
    </xf>
    <xf numFmtId="164" fontId="74" fillId="0" borderId="15" xfId="0" applyNumberFormat="1" applyFont="1" applyBorder="1" applyProtection="1">
      <protection hidden="1"/>
    </xf>
    <xf numFmtId="1" fontId="84" fillId="0" borderId="109" xfId="0" applyNumberFormat="1" applyFont="1" applyBorder="1" applyProtection="1">
      <protection hidden="1"/>
    </xf>
    <xf numFmtId="164" fontId="84" fillId="0" borderId="109" xfId="0" applyNumberFormat="1" applyFont="1" applyBorder="1" applyProtection="1">
      <protection hidden="1"/>
    </xf>
    <xf numFmtId="164" fontId="83" fillId="0" borderId="94" xfId="0" applyNumberFormat="1" applyFont="1" applyBorder="1" applyAlignment="1" applyProtection="1">
      <alignment horizontal="center"/>
      <protection hidden="1"/>
    </xf>
    <xf numFmtId="164" fontId="84" fillId="0" borderId="0" xfId="0" applyNumberFormat="1" applyFont="1" applyBorder="1" applyProtection="1">
      <protection hidden="1"/>
    </xf>
    <xf numFmtId="164" fontId="85" fillId="0" borderId="0" xfId="0" applyNumberFormat="1" applyFont="1" applyBorder="1" applyAlignment="1" applyProtection="1">
      <alignment horizontal="left" vertical="top"/>
      <protection hidden="1"/>
    </xf>
    <xf numFmtId="164" fontId="74" fillId="0" borderId="0" xfId="0" applyNumberFormat="1" applyFont="1" applyBorder="1" applyAlignment="1" applyProtection="1">
      <alignment horizontal="left"/>
      <protection hidden="1"/>
    </xf>
    <xf numFmtId="164" fontId="78" fillId="0" borderId="115" xfId="0" applyNumberFormat="1" applyFont="1" applyBorder="1" applyProtection="1">
      <protection hidden="1"/>
    </xf>
    <xf numFmtId="164" fontId="78" fillId="0" borderId="116" xfId="0" applyNumberFormat="1" applyFont="1" applyBorder="1" applyProtection="1">
      <protection hidden="1"/>
    </xf>
    <xf numFmtId="1" fontId="87" fillId="27" borderId="15" xfId="0" applyNumberFormat="1" applyFont="1" applyFill="1" applyBorder="1" applyAlignment="1" applyProtection="1">
      <alignment vertical="center"/>
      <protection hidden="1"/>
    </xf>
    <xf numFmtId="164" fontId="87" fillId="0" borderId="112" xfId="0" applyNumberFormat="1" applyFont="1" applyBorder="1" applyProtection="1">
      <protection hidden="1"/>
    </xf>
    <xf numFmtId="164" fontId="86" fillId="0" borderId="10" xfId="0" applyNumberFormat="1" applyFont="1" applyBorder="1" applyAlignment="1" applyProtection="1">
      <alignment horizontal="center" vertical="center"/>
      <protection hidden="1"/>
    </xf>
    <xf numFmtId="164" fontId="86" fillId="0" borderId="0" xfId="0" applyNumberFormat="1" applyFont="1" applyAlignment="1" applyProtection="1">
      <alignment horizontal="center"/>
      <protection hidden="1"/>
    </xf>
    <xf numFmtId="164" fontId="74" fillId="0" borderId="0" xfId="0" applyNumberFormat="1" applyFont="1" applyAlignment="1" applyProtection="1">
      <alignment horizontal="right"/>
      <protection hidden="1"/>
    </xf>
    <xf numFmtId="164" fontId="89" fillId="0" borderId="0" xfId="0" applyNumberFormat="1" applyFont="1" applyAlignment="1" applyProtection="1">
      <alignment horizontal="center"/>
      <protection hidden="1"/>
    </xf>
    <xf numFmtId="164" fontId="74" fillId="0" borderId="0" xfId="0" applyNumberFormat="1" applyFont="1" applyFill="1" applyProtection="1">
      <protection hidden="1"/>
    </xf>
    <xf numFmtId="1" fontId="81" fillId="0" borderId="0" xfId="0" applyNumberFormat="1" applyFont="1" applyProtection="1">
      <protection hidden="1"/>
    </xf>
    <xf numFmtId="0" fontId="0" fillId="0" borderId="3" xfId="0" applyBorder="1" applyProtection="1">
      <protection locked="0"/>
    </xf>
    <xf numFmtId="0" fontId="0" fillId="0" borderId="3" xfId="0" applyBorder="1" applyAlignment="1" applyProtection="1">
      <alignment horizontal="left"/>
      <protection locked="0"/>
    </xf>
    <xf numFmtId="166" fontId="0" fillId="28" borderId="3" xfId="0" applyNumberFormat="1" applyFill="1" applyBorder="1" applyProtection="1">
      <protection hidden="1"/>
    </xf>
    <xf numFmtId="0" fontId="38" fillId="0" borderId="29" xfId="0" applyFont="1" applyBorder="1" applyAlignment="1" applyProtection="1">
      <alignment horizontal="center"/>
      <protection hidden="1"/>
    </xf>
    <xf numFmtId="1" fontId="81" fillId="0" borderId="109" xfId="0" applyNumberFormat="1" applyFont="1" applyBorder="1" applyProtection="1">
      <protection hidden="1"/>
    </xf>
    <xf numFmtId="164" fontId="81" fillId="0" borderId="109" xfId="0" applyNumberFormat="1" applyFont="1" applyBorder="1" applyProtection="1">
      <protection hidden="1"/>
    </xf>
    <xf numFmtId="164" fontId="74" fillId="0" borderId="0" xfId="0" applyNumberFormat="1" applyFont="1" applyBorder="1" applyAlignment="1" applyProtection="1">
      <alignment horizontal="right"/>
      <protection hidden="1"/>
    </xf>
    <xf numFmtId="164" fontId="99" fillId="0" borderId="0" xfId="0" applyNumberFormat="1" applyFont="1" applyBorder="1" applyAlignment="1" applyProtection="1">
      <alignment horizontal="left"/>
      <protection hidden="1"/>
    </xf>
    <xf numFmtId="164" fontId="81" fillId="0" borderId="0" xfId="0" applyNumberFormat="1" applyFont="1" applyBorder="1" applyProtection="1">
      <protection hidden="1"/>
    </xf>
    <xf numFmtId="1" fontId="81" fillId="0" borderId="114" xfId="0" applyNumberFormat="1" applyFont="1" applyBorder="1" applyProtection="1">
      <protection hidden="1"/>
    </xf>
    <xf numFmtId="164" fontId="81" fillId="0" borderId="114" xfId="0" applyNumberFormat="1" applyFont="1" applyBorder="1" applyProtection="1">
      <protection hidden="1"/>
    </xf>
    <xf numFmtId="1" fontId="82" fillId="0" borderId="109" xfId="0" applyNumberFormat="1" applyFont="1" applyBorder="1" applyProtection="1">
      <protection hidden="1"/>
    </xf>
    <xf numFmtId="164" fontId="82" fillId="0" borderId="109" xfId="0" applyNumberFormat="1" applyFont="1" applyBorder="1" applyProtection="1">
      <protection hidden="1"/>
    </xf>
    <xf numFmtId="164" fontId="99" fillId="0" borderId="94" xfId="0" applyNumberFormat="1" applyFont="1" applyBorder="1" applyAlignment="1" applyProtection="1">
      <alignment horizontal="center"/>
      <protection hidden="1"/>
    </xf>
    <xf numFmtId="164" fontId="82" fillId="0" borderId="0" xfId="0" applyNumberFormat="1" applyFont="1" applyBorder="1" applyProtection="1">
      <protection hidden="1"/>
    </xf>
    <xf numFmtId="164" fontId="74" fillId="0" borderId="0" xfId="0" applyNumberFormat="1" applyFont="1" applyBorder="1" applyAlignment="1" applyProtection="1">
      <alignment horizontal="left" vertical="top"/>
      <protection hidden="1"/>
    </xf>
    <xf numFmtId="164" fontId="81" fillId="0" borderId="115" xfId="0" applyNumberFormat="1" applyFont="1" applyBorder="1" applyProtection="1">
      <protection hidden="1"/>
    </xf>
    <xf numFmtId="164" fontId="81" fillId="0" borderId="116" xfId="0" applyNumberFormat="1" applyFont="1" applyBorder="1" applyProtection="1">
      <protection hidden="1"/>
    </xf>
    <xf numFmtId="1" fontId="82" fillId="27" borderId="15" xfId="0" applyNumberFormat="1" applyFont="1" applyFill="1" applyBorder="1" applyAlignment="1" applyProtection="1">
      <alignment vertical="center"/>
      <protection hidden="1"/>
    </xf>
    <xf numFmtId="164" fontId="82" fillId="0" borderId="112" xfId="0" applyNumberFormat="1" applyFont="1" applyBorder="1" applyProtection="1">
      <protection hidden="1"/>
    </xf>
    <xf numFmtId="164" fontId="100" fillId="0" borderId="10" xfId="0" applyNumberFormat="1" applyFont="1" applyBorder="1" applyAlignment="1" applyProtection="1">
      <alignment horizontal="center" vertical="center"/>
      <protection hidden="1"/>
    </xf>
    <xf numFmtId="164" fontId="100" fillId="0" borderId="0" xfId="0" applyNumberFormat="1" applyFont="1" applyAlignment="1" applyProtection="1">
      <alignment horizontal="center"/>
      <protection hidden="1"/>
    </xf>
    <xf numFmtId="164" fontId="99" fillId="0" borderId="0" xfId="0" applyNumberFormat="1" applyFont="1" applyAlignment="1" applyProtection="1">
      <alignment horizontal="center"/>
      <protection hidden="1"/>
    </xf>
    <xf numFmtId="0" fontId="0" fillId="0" borderId="129" xfId="0" applyBorder="1" applyProtection="1">
      <protection hidden="1"/>
    </xf>
    <xf numFmtId="0" fontId="23" fillId="0" borderId="129" xfId="0" applyFont="1" applyBorder="1" applyProtection="1">
      <protection locked="0"/>
    </xf>
    <xf numFmtId="0" fontId="0" fillId="0" borderId="130" xfId="0" applyBorder="1" applyProtection="1">
      <protection hidden="1"/>
    </xf>
    <xf numFmtId="0" fontId="23" fillId="0" borderId="130" xfId="0" applyFont="1" applyBorder="1" applyProtection="1">
      <protection locked="0"/>
    </xf>
    <xf numFmtId="0" fontId="22" fillId="0" borderId="130" xfId="0" applyFont="1" applyBorder="1" applyProtection="1">
      <protection locked="0"/>
    </xf>
    <xf numFmtId="0" fontId="0" fillId="0" borderId="131" xfId="0" applyFont="1" applyBorder="1" applyProtection="1">
      <protection hidden="1"/>
    </xf>
    <xf numFmtId="0" fontId="22" fillId="0" borderId="131" xfId="0" applyFont="1" applyBorder="1" applyProtection="1">
      <protection locked="0"/>
    </xf>
    <xf numFmtId="0" fontId="23" fillId="0" borderId="131" xfId="0" applyFont="1" applyBorder="1" applyProtection="1">
      <protection locked="0"/>
    </xf>
    <xf numFmtId="0" fontId="101" fillId="0" borderId="130" xfId="0" applyFont="1" applyBorder="1" applyProtection="1">
      <protection locked="0"/>
    </xf>
    <xf numFmtId="0" fontId="101" fillId="0" borderId="129" xfId="0" applyFont="1" applyBorder="1" applyProtection="1">
      <protection locked="0"/>
    </xf>
    <xf numFmtId="0" fontId="0" fillId="0" borderId="0" xfId="0" applyProtection="1">
      <protection locked="0"/>
    </xf>
    <xf numFmtId="0" fontId="0" fillId="0" borderId="3" xfId="0" applyFill="1" applyBorder="1" applyProtection="1">
      <protection locked="0"/>
    </xf>
    <xf numFmtId="0" fontId="0" fillId="0" borderId="134" xfId="0" applyFont="1" applyBorder="1" applyAlignment="1" applyProtection="1">
      <alignment horizontal="center" vertical="center" wrapText="1"/>
      <protection hidden="1"/>
    </xf>
    <xf numFmtId="0" fontId="50" fillId="0" borderId="134" xfId="0" applyFont="1" applyBorder="1" applyAlignment="1" applyProtection="1">
      <alignment horizontal="center" vertical="center" wrapText="1"/>
      <protection hidden="1"/>
    </xf>
    <xf numFmtId="0" fontId="28" fillId="0" borderId="134" xfId="0" applyFont="1" applyBorder="1" applyAlignment="1" applyProtection="1">
      <alignment horizontal="center" vertical="center" wrapText="1"/>
      <protection hidden="1"/>
    </xf>
    <xf numFmtId="0" fontId="50" fillId="0" borderId="134" xfId="0" applyFont="1" applyFill="1" applyBorder="1" applyAlignment="1" applyProtection="1">
      <alignment horizontal="center" vertical="center" wrapText="1"/>
      <protection hidden="1"/>
    </xf>
    <xf numFmtId="0" fontId="50" fillId="0" borderId="133" xfId="0" applyFont="1" applyBorder="1" applyAlignment="1" applyProtection="1">
      <alignment horizontal="center" vertical="center" wrapText="1"/>
      <protection hidden="1"/>
    </xf>
    <xf numFmtId="0" fontId="0" fillId="0" borderId="132" xfId="0" applyFont="1" applyBorder="1" applyAlignment="1" applyProtection="1">
      <alignment horizontal="center" vertical="center" wrapText="1"/>
      <protection hidden="1"/>
    </xf>
    <xf numFmtId="0" fontId="52" fillId="0" borderId="134" xfId="0" applyFont="1" applyBorder="1" applyAlignment="1" applyProtection="1">
      <alignment horizontal="center"/>
      <protection hidden="1"/>
    </xf>
    <xf numFmtId="0" fontId="50" fillId="0" borderId="133" xfId="0" applyFont="1" applyBorder="1" applyAlignment="1" applyProtection="1">
      <alignment horizontal="center"/>
      <protection hidden="1"/>
    </xf>
    <xf numFmtId="0" fontId="0" fillId="0" borderId="132" xfId="0" applyBorder="1" applyProtection="1">
      <protection hidden="1"/>
    </xf>
    <xf numFmtId="166" fontId="54" fillId="0" borderId="134" xfId="32" applyNumberFormat="1" applyFont="1" applyFill="1" applyBorder="1" applyAlignment="1" applyProtection="1">
      <alignment horizontal="fill"/>
      <protection hidden="1"/>
    </xf>
    <xf numFmtId="166" fontId="55" fillId="0" borderId="134" xfId="32" applyNumberFormat="1" applyFont="1" applyFill="1" applyBorder="1" applyAlignment="1" applyProtection="1">
      <alignment horizontal="center"/>
      <protection hidden="1"/>
    </xf>
    <xf numFmtId="166" fontId="56" fillId="0" borderId="134" xfId="32" applyNumberFormat="1" applyFont="1" applyFill="1" applyBorder="1" applyAlignment="1" applyProtection="1">
      <alignment horizontal="center"/>
      <protection hidden="1"/>
    </xf>
    <xf numFmtId="166" fontId="44" fillId="0" borderId="134" xfId="32" applyNumberFormat="1" applyFont="1" applyFill="1" applyBorder="1" applyAlignment="1" applyProtection="1">
      <alignment horizontal="fill"/>
      <protection hidden="1"/>
    </xf>
    <xf numFmtId="166" fontId="50" fillId="0" borderId="133" xfId="0" applyNumberFormat="1" applyFont="1" applyBorder="1" applyAlignment="1" applyProtection="1">
      <alignment horizontal="center"/>
      <protection hidden="1"/>
    </xf>
    <xf numFmtId="0" fontId="0" fillId="0" borderId="132" xfId="0" applyFont="1" applyBorder="1" applyProtection="1">
      <protection hidden="1"/>
    </xf>
    <xf numFmtId="167" fontId="58" fillId="0" borderId="133" xfId="32" applyNumberFormat="1" applyFont="1" applyFill="1" applyBorder="1" applyAlignment="1" applyProtection="1">
      <protection hidden="1"/>
    </xf>
    <xf numFmtId="167" fontId="58" fillId="0" borderId="135" xfId="32" applyNumberFormat="1" applyFont="1" applyFill="1" applyBorder="1" applyAlignment="1" applyProtection="1">
      <protection hidden="1"/>
    </xf>
    <xf numFmtId="0" fontId="0" fillId="20" borderId="136" xfId="0" applyFill="1" applyBorder="1" applyAlignment="1" applyProtection="1">
      <alignment horizontal="center"/>
      <protection hidden="1"/>
    </xf>
    <xf numFmtId="0" fontId="38" fillId="20" borderId="136" xfId="0" applyFont="1" applyFill="1" applyBorder="1" applyProtection="1">
      <protection hidden="1"/>
    </xf>
    <xf numFmtId="166" fontId="0" fillId="20" borderId="136" xfId="32" applyNumberFormat="1" applyFont="1" applyFill="1" applyBorder="1" applyAlignment="1" applyProtection="1">
      <protection hidden="1"/>
    </xf>
    <xf numFmtId="166" fontId="50" fillId="20" borderId="136" xfId="32" applyNumberFormat="1" applyFont="1" applyFill="1" applyBorder="1" applyAlignment="1" applyProtection="1">
      <protection hidden="1"/>
    </xf>
    <xf numFmtId="166" fontId="28" fillId="20" borderId="136" xfId="32" applyNumberFormat="1" applyFont="1" applyFill="1" applyBorder="1" applyAlignment="1" applyProtection="1">
      <protection hidden="1"/>
    </xf>
    <xf numFmtId="0" fontId="0" fillId="20" borderId="138" xfId="0" applyFill="1" applyBorder="1" applyAlignment="1" applyProtection="1">
      <alignment horizontal="center"/>
      <protection hidden="1"/>
    </xf>
    <xf numFmtId="0" fontId="0" fillId="20" borderId="133" xfId="0" applyFill="1" applyBorder="1" applyAlignment="1" applyProtection="1">
      <alignment horizontal="center"/>
      <protection hidden="1"/>
    </xf>
    <xf numFmtId="0" fontId="0" fillId="0" borderId="139" xfId="0" applyFill="1" applyBorder="1" applyProtection="1">
      <protection hidden="1"/>
    </xf>
    <xf numFmtId="0" fontId="32" fillId="25" borderId="117" xfId="0" applyFont="1" applyFill="1" applyBorder="1" applyAlignment="1" applyProtection="1">
      <alignment horizontal="center"/>
      <protection hidden="1"/>
    </xf>
    <xf numFmtId="0" fontId="33" fillId="25" borderId="117" xfId="0" applyFont="1" applyFill="1" applyBorder="1" applyAlignment="1" applyProtection="1">
      <alignment horizontal="center"/>
      <protection hidden="1"/>
    </xf>
    <xf numFmtId="0" fontId="0" fillId="0" borderId="141" xfId="0" applyFont="1" applyBorder="1" applyAlignment="1" applyProtection="1">
      <alignment horizontal="center" vertical="center" wrapText="1"/>
      <protection hidden="1"/>
    </xf>
    <xf numFmtId="0" fontId="0" fillId="0" borderId="142" xfId="0" applyBorder="1" applyAlignment="1" applyProtection="1">
      <alignment horizontal="center" vertical="center" wrapText="1"/>
      <protection hidden="1"/>
    </xf>
    <xf numFmtId="0" fontId="0" fillId="0" borderId="140" xfId="0" applyBorder="1" applyAlignment="1" applyProtection="1">
      <alignment horizontal="center" vertical="center" wrapText="1"/>
      <protection hidden="1"/>
    </xf>
    <xf numFmtId="0" fontId="43" fillId="0" borderId="74" xfId="0" applyFont="1" applyBorder="1" applyAlignment="1" applyProtection="1">
      <alignment horizontal="center" vertical="center" wrapText="1"/>
      <protection hidden="1"/>
    </xf>
    <xf numFmtId="0" fontId="43" fillId="0" borderId="99" xfId="0" applyFont="1" applyBorder="1" applyAlignment="1" applyProtection="1">
      <alignment horizontal="center" vertical="center" wrapText="1"/>
      <protection hidden="1"/>
    </xf>
    <xf numFmtId="0" fontId="43" fillId="0" borderId="75" xfId="0" applyFont="1" applyBorder="1" applyAlignment="1" applyProtection="1">
      <alignment horizontal="center" vertical="center" wrapText="1"/>
      <protection hidden="1"/>
    </xf>
    <xf numFmtId="0" fontId="43" fillId="0" borderId="76" xfId="0" applyFont="1" applyBorder="1" applyAlignment="1" applyProtection="1">
      <alignment horizontal="center" vertical="center" wrapText="1"/>
      <protection hidden="1"/>
    </xf>
    <xf numFmtId="0" fontId="43" fillId="0" borderId="100" xfId="0" applyFont="1" applyBorder="1" applyAlignment="1" applyProtection="1">
      <alignment horizontal="center" vertical="center" wrapText="1"/>
      <protection hidden="1"/>
    </xf>
    <xf numFmtId="0" fontId="70" fillId="0" borderId="101" xfId="0" applyFont="1" applyBorder="1" applyAlignment="1" applyProtection="1">
      <alignment horizontal="center" vertical="center" wrapText="1"/>
      <protection hidden="1"/>
    </xf>
    <xf numFmtId="164" fontId="88" fillId="0" borderId="0" xfId="0" applyNumberFormat="1" applyFont="1" applyBorder="1" applyAlignment="1" applyProtection="1">
      <alignment horizontal="right"/>
      <protection hidden="1"/>
    </xf>
    <xf numFmtId="0" fontId="44" fillId="0" borderId="27" xfId="0" applyFont="1" applyBorder="1" applyAlignment="1" applyProtection="1">
      <alignment horizontal="center"/>
      <protection hidden="1"/>
    </xf>
    <xf numFmtId="0" fontId="44" fillId="0" borderId="28" xfId="0" applyFont="1" applyBorder="1" applyProtection="1">
      <protection locked="0"/>
    </xf>
    <xf numFmtId="0" fontId="37" fillId="0" borderId="27" xfId="0" applyFont="1" applyBorder="1" applyAlignment="1" applyProtection="1">
      <protection hidden="1"/>
    </xf>
    <xf numFmtId="0" fontId="37" fillId="0" borderId="28" xfId="0" applyFont="1" applyBorder="1" applyAlignment="1" applyProtection="1">
      <protection locked="0"/>
    </xf>
    <xf numFmtId="0" fontId="44" fillId="0" borderId="0" xfId="0" applyFont="1" applyBorder="1" applyAlignment="1" applyProtection="1">
      <alignment horizontal="center"/>
      <protection hidden="1"/>
    </xf>
    <xf numFmtId="0" fontId="50" fillId="0" borderId="143" xfId="0" applyFont="1" applyBorder="1" applyAlignment="1" applyProtection="1">
      <alignment horizontal="center" vertical="center" wrapText="1"/>
      <protection hidden="1"/>
    </xf>
    <xf numFmtId="0" fontId="52" fillId="0" borderId="143" xfId="0" applyFont="1" applyBorder="1" applyAlignment="1" applyProtection="1">
      <alignment horizontal="center"/>
      <protection hidden="1"/>
    </xf>
    <xf numFmtId="166" fontId="55" fillId="0" borderId="143" xfId="32" applyNumberFormat="1" applyFont="1" applyFill="1" applyBorder="1" applyAlignment="1" applyProtection="1">
      <alignment horizontal="center"/>
      <protection hidden="1"/>
    </xf>
    <xf numFmtId="166" fontId="50" fillId="20" borderId="16" xfId="32" applyNumberFormat="1" applyFont="1" applyFill="1" applyBorder="1" applyAlignment="1" applyProtection="1">
      <protection hidden="1"/>
    </xf>
    <xf numFmtId="0" fontId="50" fillId="0" borderId="144" xfId="0" applyFont="1" applyBorder="1" applyAlignment="1" applyProtection="1">
      <alignment horizontal="center" vertical="center" wrapText="1"/>
      <protection hidden="1"/>
    </xf>
    <xf numFmtId="166" fontId="0" fillId="20" borderId="65" xfId="0" applyNumberFormat="1" applyFill="1" applyBorder="1" applyProtection="1">
      <protection hidden="1"/>
    </xf>
    <xf numFmtId="166" fontId="0" fillId="0" borderId="16" xfId="0" applyNumberFormat="1" applyBorder="1" applyProtection="1">
      <protection hidden="1"/>
    </xf>
    <xf numFmtId="166" fontId="0" fillId="20" borderId="16" xfId="0" applyNumberFormat="1" applyFill="1" applyBorder="1" applyProtection="1">
      <protection hidden="1"/>
    </xf>
    <xf numFmtId="166" fontId="0" fillId="0" borderId="71" xfId="0" applyNumberFormat="1" applyBorder="1" applyProtection="1">
      <protection hidden="1"/>
    </xf>
    <xf numFmtId="0" fontId="0" fillId="0" borderId="145" xfId="0" applyFont="1" applyBorder="1" applyAlignment="1" applyProtection="1">
      <alignment horizontal="center" vertical="center" wrapText="1"/>
      <protection hidden="1"/>
    </xf>
    <xf numFmtId="0" fontId="0" fillId="0" borderId="146" xfId="0" applyFont="1" applyBorder="1" applyAlignment="1" applyProtection="1">
      <alignment horizontal="center" vertical="center" wrapText="1"/>
      <protection hidden="1"/>
    </xf>
    <xf numFmtId="0" fontId="51" fillId="0" borderId="132" xfId="0" applyFont="1" applyBorder="1" applyAlignment="1" applyProtection="1">
      <alignment horizontal="left"/>
      <protection hidden="1"/>
    </xf>
    <xf numFmtId="0" fontId="0" fillId="0" borderId="147" xfId="0" applyBorder="1" applyProtection="1">
      <protection hidden="1"/>
    </xf>
    <xf numFmtId="0" fontId="0" fillId="0" borderId="132" xfId="0" applyFont="1" applyBorder="1" applyAlignment="1" applyProtection="1">
      <alignment horizontal="center"/>
      <protection hidden="1"/>
    </xf>
    <xf numFmtId="0" fontId="0" fillId="0" borderId="147" xfId="0" applyFont="1" applyBorder="1" applyAlignment="1" applyProtection="1">
      <alignment horizontal="center"/>
      <protection hidden="1"/>
    </xf>
    <xf numFmtId="0" fontId="0" fillId="0" borderId="148" xfId="0" applyFont="1" applyBorder="1" applyAlignment="1" applyProtection="1">
      <alignment horizontal="center"/>
      <protection hidden="1"/>
    </xf>
    <xf numFmtId="0" fontId="0" fillId="0" borderId="54" xfId="0" applyFont="1" applyBorder="1" applyAlignment="1" applyProtection="1">
      <alignment horizontal="center"/>
      <protection hidden="1"/>
    </xf>
    <xf numFmtId="0" fontId="28" fillId="0" borderId="149" xfId="0" applyFont="1" applyBorder="1" applyAlignment="1" applyProtection="1">
      <alignment horizontal="center" vertical="center" wrapText="1"/>
      <protection hidden="1"/>
    </xf>
    <xf numFmtId="0" fontId="50" fillId="0" borderId="149" xfId="0" applyFont="1" applyBorder="1" applyAlignment="1" applyProtection="1">
      <alignment horizontal="center"/>
      <protection hidden="1"/>
    </xf>
    <xf numFmtId="166" fontId="50" fillId="0" borderId="147" xfId="0" applyNumberFormat="1" applyFont="1" applyBorder="1" applyAlignment="1" applyProtection="1">
      <alignment horizontal="center"/>
      <protection hidden="1"/>
    </xf>
    <xf numFmtId="166" fontId="37" fillId="0" borderId="54" xfId="32" applyNumberFormat="1" applyFont="1" applyFill="1" applyBorder="1" applyAlignment="1" applyProtection="1">
      <alignment horizontal="center"/>
      <protection hidden="1"/>
    </xf>
    <xf numFmtId="0" fontId="0" fillId="0" borderId="150" xfId="0" applyBorder="1" applyAlignment="1" applyProtection="1">
      <alignment horizontal="center"/>
      <protection hidden="1"/>
    </xf>
    <xf numFmtId="0" fontId="0" fillId="0" borderId="150" xfId="0" applyBorder="1" applyProtection="1">
      <protection hidden="1"/>
    </xf>
    <xf numFmtId="0" fontId="0" fillId="0" borderId="37" xfId="0" applyFill="1" applyBorder="1" applyAlignment="1" applyProtection="1">
      <alignment horizontal="center"/>
      <protection hidden="1"/>
    </xf>
    <xf numFmtId="0" fontId="0" fillId="20" borderId="151" xfId="0" applyFill="1" applyBorder="1" applyAlignment="1" applyProtection="1">
      <alignment horizontal="center"/>
      <protection hidden="1"/>
    </xf>
    <xf numFmtId="166" fontId="28" fillId="20" borderId="137" xfId="32" applyNumberFormat="1" applyFont="1" applyFill="1" applyBorder="1" applyAlignment="1" applyProtection="1">
      <protection hidden="1"/>
    </xf>
    <xf numFmtId="0" fontId="41" fillId="20" borderId="58" xfId="0" applyFont="1" applyFill="1" applyBorder="1" applyProtection="1">
      <protection hidden="1"/>
    </xf>
    <xf numFmtId="0" fontId="41" fillId="20" borderId="58" xfId="0" applyFont="1" applyFill="1" applyBorder="1" applyAlignment="1" applyProtection="1">
      <alignment horizontal="left"/>
      <protection hidden="1"/>
    </xf>
    <xf numFmtId="0" fontId="0" fillId="20" borderId="58" xfId="0" applyFill="1" applyBorder="1" applyProtection="1">
      <protection hidden="1"/>
    </xf>
    <xf numFmtId="166" fontId="50" fillId="20" borderId="152" xfId="32" applyNumberFormat="1" applyFont="1" applyFill="1" applyBorder="1" applyAlignment="1" applyProtection="1">
      <protection hidden="1"/>
    </xf>
    <xf numFmtId="0" fontId="0" fillId="0" borderId="0" xfId="0" applyAlignment="1">
      <alignment vertical="center"/>
    </xf>
    <xf numFmtId="0" fontId="0" fillId="28" borderId="153" xfId="0" applyFill="1" applyBorder="1" applyAlignment="1">
      <alignment horizontal="left" vertical="center"/>
    </xf>
    <xf numFmtId="0" fontId="0" fillId="28" borderId="155" xfId="0" applyFill="1" applyBorder="1" applyAlignment="1">
      <alignment horizontal="left" vertical="center"/>
    </xf>
    <xf numFmtId="0" fontId="0" fillId="29" borderId="0" xfId="0" applyFill="1" applyAlignment="1">
      <alignment vertical="center"/>
    </xf>
    <xf numFmtId="0" fontId="104" fillId="29" borderId="0" xfId="0" applyFont="1" applyFill="1" applyAlignment="1">
      <alignment vertical="center"/>
    </xf>
    <xf numFmtId="0" fontId="104" fillId="29" borderId="0" xfId="0" applyFont="1" applyFill="1" applyAlignment="1">
      <alignment horizontal="right" vertical="center"/>
    </xf>
    <xf numFmtId="0" fontId="0" fillId="29" borderId="157" xfId="0" applyFill="1" applyBorder="1" applyAlignment="1">
      <alignment horizontal="left" vertical="center"/>
    </xf>
    <xf numFmtId="0" fontId="0" fillId="0" borderId="57" xfId="0" applyFill="1" applyBorder="1" applyAlignment="1" applyProtection="1">
      <alignment horizontal="center"/>
      <protection hidden="1"/>
    </xf>
    <xf numFmtId="0" fontId="41" fillId="0" borderId="1" xfId="0" applyFont="1" applyFill="1" applyBorder="1" applyProtection="1">
      <protection hidden="1"/>
    </xf>
    <xf numFmtId="0" fontId="38" fillId="0" borderId="1" xfId="0" applyFont="1" applyFill="1" applyBorder="1" applyProtection="1">
      <protection hidden="1"/>
    </xf>
    <xf numFmtId="166" fontId="0" fillId="0" borderId="1" xfId="32" applyNumberFormat="1" applyFont="1" applyFill="1" applyBorder="1" applyAlignment="1" applyProtection="1">
      <protection hidden="1"/>
    </xf>
    <xf numFmtId="166" fontId="50" fillId="0" borderId="1" xfId="32" applyNumberFormat="1" applyFont="1" applyFill="1" applyBorder="1" applyAlignment="1" applyProtection="1">
      <protection hidden="1"/>
    </xf>
    <xf numFmtId="166" fontId="28" fillId="0" borderId="1" xfId="32" applyNumberFormat="1" applyFont="1" applyFill="1" applyBorder="1" applyAlignment="1" applyProtection="1">
      <protection hidden="1"/>
    </xf>
    <xf numFmtId="166" fontId="50" fillId="0" borderId="16" xfId="32" applyNumberFormat="1" applyFont="1" applyFill="1" applyBorder="1" applyAlignment="1" applyProtection="1">
      <protection hidden="1"/>
    </xf>
    <xf numFmtId="166" fontId="28" fillId="0" borderId="46" xfId="32" applyNumberFormat="1" applyFont="1" applyFill="1" applyBorder="1" applyAlignment="1" applyProtection="1">
      <protection hidden="1"/>
    </xf>
    <xf numFmtId="166" fontId="50" fillId="0" borderId="58" xfId="32" applyNumberFormat="1" applyFont="1" applyFill="1" applyBorder="1" applyAlignment="1" applyProtection="1">
      <protection hidden="1"/>
    </xf>
    <xf numFmtId="0" fontId="0" fillId="0" borderId="136" xfId="0" applyFill="1" applyBorder="1" applyAlignment="1" applyProtection="1">
      <alignment horizontal="center"/>
      <protection hidden="1"/>
    </xf>
    <xf numFmtId="0" fontId="38" fillId="0" borderId="136" xfId="0" applyFont="1" applyFill="1" applyBorder="1" applyProtection="1">
      <protection hidden="1"/>
    </xf>
    <xf numFmtId="166" fontId="0" fillId="0" borderId="136" xfId="32" applyNumberFormat="1" applyFont="1" applyFill="1" applyBorder="1" applyAlignment="1" applyProtection="1">
      <protection hidden="1"/>
    </xf>
    <xf numFmtId="166" fontId="50" fillId="0" borderId="136" xfId="32" applyNumberFormat="1" applyFont="1" applyFill="1" applyBorder="1" applyAlignment="1" applyProtection="1">
      <protection hidden="1"/>
    </xf>
    <xf numFmtId="166" fontId="28" fillId="0" borderId="136" xfId="32" applyNumberFormat="1" applyFont="1" applyFill="1" applyBorder="1" applyAlignment="1" applyProtection="1">
      <protection hidden="1"/>
    </xf>
    <xf numFmtId="166" fontId="28" fillId="0" borderId="137" xfId="32" applyNumberFormat="1" applyFont="1" applyFill="1" applyBorder="1" applyAlignment="1" applyProtection="1">
      <protection hidden="1"/>
    </xf>
    <xf numFmtId="166" fontId="50" fillId="0" borderId="152" xfId="32" applyNumberFormat="1" applyFont="1" applyFill="1" applyBorder="1" applyAlignment="1" applyProtection="1">
      <protection hidden="1"/>
    </xf>
    <xf numFmtId="0" fontId="41" fillId="0" borderId="58" xfId="0" applyFont="1" applyFill="1" applyBorder="1" applyProtection="1">
      <protection hidden="1"/>
    </xf>
    <xf numFmtId="0" fontId="38" fillId="0" borderId="17" xfId="0" applyFont="1" applyFill="1" applyBorder="1" applyProtection="1">
      <protection hidden="1"/>
    </xf>
    <xf numFmtId="0" fontId="38" fillId="0" borderId="46" xfId="0" applyFont="1" applyFill="1" applyBorder="1" applyProtection="1">
      <protection hidden="1"/>
    </xf>
    <xf numFmtId="166" fontId="0" fillId="0" borderId="0" xfId="32" applyNumberFormat="1" applyFont="1" applyFill="1" applyBorder="1" applyAlignment="1" applyProtection="1">
      <protection hidden="1"/>
    </xf>
    <xf numFmtId="166" fontId="0" fillId="0" borderId="57" xfId="32" applyNumberFormat="1" applyFont="1" applyFill="1" applyBorder="1" applyAlignment="1" applyProtection="1">
      <protection hidden="1"/>
    </xf>
    <xf numFmtId="0" fontId="41" fillId="0" borderId="16" xfId="0" applyFont="1" applyFill="1" applyBorder="1" applyProtection="1">
      <protection hidden="1"/>
    </xf>
    <xf numFmtId="0" fontId="0" fillId="0" borderId="0" xfId="0" applyFill="1" applyProtection="1">
      <protection hidden="1"/>
    </xf>
    <xf numFmtId="166" fontId="0" fillId="0" borderId="3" xfId="0" applyNumberFormat="1" applyFill="1" applyBorder="1" applyProtection="1">
      <protection hidden="1"/>
    </xf>
    <xf numFmtId="0" fontId="0" fillId="0" borderId="58" xfId="0" applyFill="1" applyBorder="1" applyProtection="1">
      <protection hidden="1"/>
    </xf>
    <xf numFmtId="0" fontId="0" fillId="0" borderId="16" xfId="0" applyFill="1" applyBorder="1" applyProtection="1">
      <protection hidden="1"/>
    </xf>
    <xf numFmtId="166" fontId="50" fillId="30" borderId="152" xfId="32" applyNumberFormat="1" applyFont="1" applyFill="1" applyBorder="1" applyAlignment="1" applyProtection="1">
      <protection hidden="1"/>
    </xf>
    <xf numFmtId="166" fontId="50" fillId="30" borderId="58" xfId="32" applyNumberFormat="1" applyFont="1" applyFill="1" applyBorder="1" applyAlignment="1" applyProtection="1">
      <protection hidden="1"/>
    </xf>
    <xf numFmtId="0" fontId="104" fillId="31" borderId="0" xfId="0" applyFont="1" applyFill="1" applyAlignment="1">
      <alignment horizontal="right" vertical="center"/>
    </xf>
    <xf numFmtId="0" fontId="0" fillId="31" borderId="0" xfId="0" applyFill="1" applyAlignment="1">
      <alignment vertical="center"/>
    </xf>
    <xf numFmtId="0" fontId="104" fillId="31" borderId="0" xfId="0" applyFont="1" applyFill="1" applyAlignment="1">
      <alignment vertical="center"/>
    </xf>
    <xf numFmtId="0" fontId="105" fillId="0" borderId="0" xfId="0" applyFont="1"/>
    <xf numFmtId="0" fontId="104" fillId="32" borderId="0" xfId="0" applyFont="1" applyFill="1" applyAlignment="1">
      <alignment horizontal="right" vertical="center"/>
    </xf>
    <xf numFmtId="0" fontId="0" fillId="32" borderId="0" xfId="0" applyFill="1" applyAlignment="1">
      <alignment vertical="center"/>
    </xf>
    <xf numFmtId="0" fontId="104" fillId="32" borderId="0" xfId="0" applyFont="1" applyFill="1" applyAlignment="1">
      <alignment vertical="center"/>
    </xf>
    <xf numFmtId="0" fontId="106" fillId="0" borderId="0" xfId="0" applyFont="1" applyAlignment="1">
      <alignment vertical="center"/>
    </xf>
    <xf numFmtId="0" fontId="0" fillId="0" borderId="0" xfId="0" applyBorder="1" applyAlignment="1">
      <alignment horizontal="center"/>
    </xf>
    <xf numFmtId="0" fontId="0" fillId="0" borderId="0" xfId="0"/>
    <xf numFmtId="0" fontId="19" fillId="0" borderId="10" xfId="0" applyFont="1" applyBorder="1" applyAlignment="1" applyProtection="1">
      <alignment horizontal="center"/>
      <protection hidden="1"/>
    </xf>
    <xf numFmtId="0" fontId="32" fillId="0" borderId="118" xfId="0" applyFont="1" applyBorder="1" applyAlignment="1" applyProtection="1">
      <alignment horizontal="center"/>
      <protection hidden="1"/>
    </xf>
    <xf numFmtId="0" fontId="32" fillId="0" borderId="119" xfId="0" applyFont="1" applyBorder="1" applyAlignment="1" applyProtection="1">
      <alignment horizontal="center"/>
      <protection hidden="1"/>
    </xf>
    <xf numFmtId="0" fontId="33" fillId="0" borderId="24" xfId="0" applyFont="1" applyBorder="1" applyAlignment="1" applyProtection="1">
      <alignment horizontal="center"/>
      <protection hidden="1"/>
    </xf>
    <xf numFmtId="0" fontId="33" fillId="0" borderId="117" xfId="0" applyFont="1" applyBorder="1" applyAlignment="1" applyProtection="1">
      <alignment horizontal="center"/>
      <protection hidden="1"/>
    </xf>
    <xf numFmtId="0" fontId="43" fillId="0" borderId="0" xfId="0" applyFont="1" applyBorder="1" applyAlignment="1" applyProtection="1">
      <alignment horizontal="center" vertical="center" wrapText="1"/>
      <protection hidden="1"/>
    </xf>
    <xf numFmtId="0" fontId="42" fillId="0" borderId="0" xfId="0" applyFont="1" applyBorder="1" applyAlignment="1" applyProtection="1">
      <alignment horizontal="center" vertical="center" wrapText="1"/>
      <protection hidden="1"/>
    </xf>
    <xf numFmtId="0" fontId="32" fillId="7" borderId="78" xfId="0" applyFont="1" applyFill="1" applyBorder="1" applyAlignment="1" applyProtection="1">
      <alignment horizontal="center"/>
      <protection hidden="1"/>
    </xf>
    <xf numFmtId="0" fontId="32" fillId="4" borderId="78" xfId="0" applyFont="1" applyFill="1" applyBorder="1" applyAlignment="1" applyProtection="1">
      <alignment horizontal="center"/>
      <protection hidden="1"/>
    </xf>
    <xf numFmtId="0" fontId="49" fillId="4" borderId="132" xfId="0" applyFont="1" applyFill="1" applyBorder="1" applyAlignment="1" applyProtection="1">
      <alignment horizontal="center" vertical="top"/>
      <protection hidden="1"/>
    </xf>
    <xf numFmtId="0" fontId="49" fillId="4" borderId="0" xfId="0" applyFont="1" applyFill="1" applyBorder="1" applyAlignment="1" applyProtection="1">
      <alignment horizontal="center" vertical="top"/>
      <protection hidden="1"/>
    </xf>
    <xf numFmtId="0" fontId="49" fillId="4" borderId="23" xfId="0" applyFont="1" applyFill="1" applyBorder="1" applyAlignment="1" applyProtection="1">
      <alignment horizontal="center" vertical="top"/>
      <protection hidden="1"/>
    </xf>
    <xf numFmtId="0" fontId="32" fillId="4" borderId="132" xfId="0" applyFont="1" applyFill="1" applyBorder="1" applyAlignment="1" applyProtection="1">
      <alignment horizontal="center"/>
      <protection hidden="1"/>
    </xf>
    <xf numFmtId="0" fontId="32" fillId="4" borderId="0" xfId="0" applyFont="1" applyFill="1" applyBorder="1" applyAlignment="1" applyProtection="1">
      <alignment horizontal="center"/>
      <protection hidden="1"/>
    </xf>
    <xf numFmtId="0" fontId="32" fillId="4" borderId="23" xfId="0" applyFont="1" applyFill="1" applyBorder="1" applyAlignment="1" applyProtection="1">
      <alignment horizontal="center"/>
      <protection hidden="1"/>
    </xf>
    <xf numFmtId="0" fontId="33" fillId="4" borderId="132" xfId="0" applyFont="1" applyFill="1" applyBorder="1" applyAlignment="1" applyProtection="1">
      <alignment horizontal="center"/>
      <protection hidden="1"/>
    </xf>
    <xf numFmtId="0" fontId="33" fillId="4" borderId="0" xfId="0" applyFont="1" applyFill="1" applyBorder="1" applyAlignment="1" applyProtection="1">
      <alignment horizontal="center"/>
      <protection hidden="1"/>
    </xf>
    <xf numFmtId="0" fontId="33" fillId="4" borderId="23" xfId="0" applyFont="1" applyFill="1" applyBorder="1" applyAlignment="1" applyProtection="1">
      <alignment horizontal="center"/>
      <protection hidden="1"/>
    </xf>
    <xf numFmtId="0" fontId="49" fillId="7" borderId="117" xfId="0" applyFont="1" applyFill="1" applyBorder="1" applyAlignment="1" applyProtection="1">
      <alignment horizontal="center" vertical="top"/>
      <protection hidden="1"/>
    </xf>
    <xf numFmtId="0" fontId="49" fillId="7" borderId="119" xfId="0" applyFont="1" applyFill="1" applyBorder="1" applyAlignment="1" applyProtection="1">
      <alignment horizontal="center" vertical="top"/>
      <protection hidden="1"/>
    </xf>
    <xf numFmtId="0" fontId="49" fillId="4" borderId="119" xfId="0" applyFont="1" applyFill="1" applyBorder="1" applyAlignment="1" applyProtection="1">
      <alignment horizontal="center" vertical="top"/>
      <protection hidden="1"/>
    </xf>
    <xf numFmtId="0" fontId="33" fillId="7" borderId="117" xfId="0" applyFont="1" applyFill="1" applyBorder="1" applyAlignment="1" applyProtection="1">
      <alignment horizontal="center"/>
      <protection hidden="1"/>
    </xf>
    <xf numFmtId="0" fontId="33" fillId="4" borderId="117" xfId="0" applyFont="1" applyFill="1" applyBorder="1" applyAlignment="1" applyProtection="1">
      <alignment horizontal="center"/>
      <protection hidden="1"/>
    </xf>
    <xf numFmtId="0" fontId="32" fillId="7" borderId="117" xfId="0" applyFont="1" applyFill="1" applyBorder="1" applyAlignment="1" applyProtection="1">
      <alignment horizontal="center"/>
      <protection hidden="1"/>
    </xf>
    <xf numFmtId="0" fontId="32" fillId="4" borderId="117" xfId="0" applyFont="1" applyFill="1" applyBorder="1" applyAlignment="1" applyProtection="1">
      <alignment horizontal="center"/>
      <protection hidden="1"/>
    </xf>
    <xf numFmtId="0" fontId="49" fillId="4" borderId="117" xfId="0" applyFont="1" applyFill="1" applyBorder="1" applyAlignment="1" applyProtection="1">
      <alignment horizontal="center" vertical="top"/>
      <protection hidden="1"/>
    </xf>
    <xf numFmtId="0" fontId="32" fillId="5" borderId="117" xfId="0" applyFont="1" applyFill="1" applyBorder="1" applyAlignment="1" applyProtection="1">
      <alignment horizontal="center"/>
      <protection hidden="1"/>
    </xf>
    <xf numFmtId="0" fontId="33" fillId="5" borderId="117" xfId="0" applyFont="1" applyFill="1" applyBorder="1" applyAlignment="1" applyProtection="1">
      <alignment horizontal="center"/>
      <protection hidden="1"/>
    </xf>
    <xf numFmtId="0" fontId="32" fillId="5" borderId="119" xfId="0" applyFont="1" applyFill="1" applyBorder="1" applyAlignment="1" applyProtection="1">
      <alignment horizontal="center"/>
      <protection hidden="1"/>
    </xf>
    <xf numFmtId="0" fontId="61" fillId="4" borderId="14" xfId="0" applyFont="1" applyFill="1" applyBorder="1" applyAlignment="1" applyProtection="1">
      <alignment horizontal="center" vertical="center" textRotation="90"/>
      <protection hidden="1"/>
    </xf>
    <xf numFmtId="0" fontId="33" fillId="7" borderId="78" xfId="0" applyFont="1" applyFill="1" applyBorder="1" applyAlignment="1" applyProtection="1">
      <alignment horizontal="center"/>
      <protection hidden="1"/>
    </xf>
    <xf numFmtId="0" fontId="33" fillId="4" borderId="78" xfId="0" applyFont="1" applyFill="1" applyBorder="1" applyAlignment="1" applyProtection="1">
      <alignment horizontal="center"/>
      <protection hidden="1"/>
    </xf>
    <xf numFmtId="0" fontId="63" fillId="20" borderId="120" xfId="0" applyFont="1" applyFill="1" applyBorder="1" applyAlignment="1" applyProtection="1">
      <alignment horizontal="center" vertical="center" textRotation="180"/>
      <protection hidden="1"/>
    </xf>
    <xf numFmtId="0" fontId="63" fillId="5" borderId="121" xfId="0" applyFont="1" applyFill="1" applyBorder="1" applyAlignment="1" applyProtection="1">
      <alignment horizontal="center" vertical="center"/>
      <protection hidden="1"/>
    </xf>
    <xf numFmtId="0" fontId="63" fillId="4" borderId="122" xfId="0" applyFont="1" applyFill="1" applyBorder="1" applyAlignment="1" applyProtection="1">
      <alignment horizontal="center"/>
      <protection hidden="1"/>
    </xf>
    <xf numFmtId="0" fontId="43" fillId="0" borderId="123" xfId="0" applyFont="1" applyBorder="1" applyAlignment="1" applyProtection="1">
      <alignment horizontal="center" vertical="center"/>
      <protection hidden="1"/>
    </xf>
    <xf numFmtId="0" fontId="43" fillId="0" borderId="124" xfId="0" applyFont="1" applyBorder="1" applyAlignment="1" applyProtection="1">
      <alignment horizontal="center" vertical="center"/>
      <protection hidden="1"/>
    </xf>
    <xf numFmtId="0" fontId="63" fillId="5" borderId="122" xfId="0" applyFont="1" applyFill="1" applyBorder="1" applyAlignment="1" applyProtection="1">
      <alignment horizontal="center"/>
      <protection hidden="1"/>
    </xf>
    <xf numFmtId="0" fontId="43" fillId="0" borderId="125" xfId="0" applyFont="1" applyBorder="1" applyAlignment="1" applyProtection="1">
      <alignment horizontal="center" vertical="center"/>
      <protection hidden="1"/>
    </xf>
    <xf numFmtId="0" fontId="43" fillId="0" borderId="126" xfId="0" applyFont="1" applyBorder="1" applyAlignment="1" applyProtection="1">
      <alignment horizontal="center" vertical="center"/>
      <protection hidden="1"/>
    </xf>
    <xf numFmtId="0" fontId="63" fillId="4" borderId="121" xfId="0" applyFont="1" applyFill="1" applyBorder="1" applyAlignment="1" applyProtection="1">
      <alignment horizontal="center" vertical="center"/>
      <protection hidden="1"/>
    </xf>
    <xf numFmtId="0" fontId="63" fillId="4" borderId="122" xfId="0" applyFont="1" applyFill="1" applyBorder="1" applyAlignment="1" applyProtection="1">
      <alignment horizontal="center" vertical="center"/>
      <protection hidden="1"/>
    </xf>
    <xf numFmtId="0" fontId="102" fillId="28" borderId="0" xfId="0" applyFont="1" applyFill="1" applyAlignment="1">
      <alignment horizontal="center" vertical="center"/>
    </xf>
    <xf numFmtId="0" fontId="103" fillId="29" borderId="0" xfId="0" applyFont="1" applyFill="1" applyAlignment="1">
      <alignment horizontal="center" vertical="center"/>
    </xf>
    <xf numFmtId="0" fontId="103" fillId="31" borderId="0" xfId="0" applyFont="1" applyFill="1" applyAlignment="1">
      <alignment horizontal="center" vertical="center"/>
    </xf>
    <xf numFmtId="0" fontId="103" fillId="32" borderId="0" xfId="0" applyFont="1" applyFill="1" applyAlignment="1">
      <alignment horizontal="center" vertical="center"/>
    </xf>
    <xf numFmtId="164" fontId="76" fillId="0" borderId="128" xfId="0" applyNumberFormat="1" applyFont="1" applyBorder="1" applyAlignment="1" applyProtection="1">
      <alignment horizontal="center" vertical="center" textRotation="90" wrapText="1"/>
      <protection hidden="1"/>
    </xf>
    <xf numFmtId="164" fontId="76" fillId="0" borderId="0" xfId="0" applyNumberFormat="1" applyFont="1" applyBorder="1" applyAlignment="1" applyProtection="1">
      <alignment horizontal="center" vertical="center" textRotation="90" wrapText="1"/>
      <protection hidden="1"/>
    </xf>
    <xf numFmtId="164" fontId="77" fillId="20" borderId="116" xfId="0" applyNumberFormat="1" applyFont="1" applyFill="1" applyBorder="1" applyAlignment="1" applyProtection="1">
      <alignment horizontal="center"/>
      <protection hidden="1"/>
    </xf>
    <xf numFmtId="164" fontId="75" fillId="20" borderId="111" xfId="0" applyNumberFormat="1" applyFont="1" applyFill="1" applyBorder="1" applyAlignment="1" applyProtection="1">
      <alignment horizontal="center"/>
      <protection hidden="1"/>
    </xf>
    <xf numFmtId="164" fontId="74" fillId="0" borderId="127" xfId="0" applyNumberFormat="1" applyFont="1" applyBorder="1" applyAlignment="1" applyProtection="1">
      <alignment horizontal="left"/>
      <protection hidden="1"/>
    </xf>
    <xf numFmtId="164" fontId="82" fillId="0" borderId="0" xfId="0" applyNumberFormat="1" applyFont="1" applyBorder="1" applyAlignment="1" applyProtection="1">
      <alignment horizontal="left"/>
      <protection hidden="1"/>
    </xf>
    <xf numFmtId="164" fontId="74" fillId="0" borderId="14" xfId="0" applyNumberFormat="1" applyFont="1" applyBorder="1" applyAlignment="1" applyProtection="1">
      <alignment horizontal="left"/>
      <protection hidden="1"/>
    </xf>
    <xf numFmtId="164" fontId="83" fillId="0" borderId="127" xfId="0" applyNumberFormat="1" applyFont="1" applyBorder="1" applyAlignment="1" applyProtection="1">
      <alignment horizontal="left"/>
      <protection hidden="1"/>
    </xf>
    <xf numFmtId="164" fontId="86" fillId="27" borderId="14" xfId="0" applyNumberFormat="1" applyFont="1" applyFill="1" applyBorder="1" applyAlignment="1" applyProtection="1">
      <alignment horizontal="left" vertical="center"/>
      <protection hidden="1"/>
    </xf>
    <xf numFmtId="164" fontId="88" fillId="0" borderId="0" xfId="0" applyNumberFormat="1" applyFont="1" applyBorder="1" applyAlignment="1" applyProtection="1">
      <alignment horizontal="right"/>
      <protection hidden="1"/>
    </xf>
    <xf numFmtId="164" fontId="74" fillId="0" borderId="0" xfId="0" applyNumberFormat="1" applyFont="1" applyFill="1" applyBorder="1" applyAlignment="1" applyProtection="1">
      <alignment horizontal="center"/>
      <protection hidden="1"/>
    </xf>
    <xf numFmtId="164" fontId="91" fillId="20" borderId="116" xfId="0" applyNumberFormat="1" applyFont="1" applyFill="1" applyBorder="1" applyAlignment="1" applyProtection="1">
      <alignment horizontal="center"/>
      <protection hidden="1"/>
    </xf>
    <xf numFmtId="164" fontId="90" fillId="20" borderId="111" xfId="0" applyNumberFormat="1" applyFont="1" applyFill="1" applyBorder="1" applyAlignment="1" applyProtection="1">
      <alignment horizontal="center"/>
      <protection hidden="1"/>
    </xf>
    <xf numFmtId="164" fontId="93" fillId="20" borderId="116" xfId="0" applyNumberFormat="1" applyFont="1" applyFill="1" applyBorder="1" applyAlignment="1" applyProtection="1">
      <alignment horizontal="center"/>
      <protection hidden="1"/>
    </xf>
    <xf numFmtId="164" fontId="92" fillId="20" borderId="111" xfId="0" applyNumberFormat="1" applyFont="1" applyFill="1" applyBorder="1" applyAlignment="1" applyProtection="1">
      <alignment horizontal="center"/>
      <protection hidden="1"/>
    </xf>
    <xf numFmtId="164" fontId="95" fillId="20" borderId="116" xfId="0" applyNumberFormat="1" applyFont="1" applyFill="1" applyBorder="1" applyAlignment="1" applyProtection="1">
      <alignment horizontal="center"/>
      <protection hidden="1"/>
    </xf>
    <xf numFmtId="164" fontId="94" fillId="20" borderId="111" xfId="0" applyNumberFormat="1" applyFont="1" applyFill="1" applyBorder="1" applyAlignment="1" applyProtection="1">
      <alignment horizontal="center"/>
      <protection hidden="1"/>
    </xf>
    <xf numFmtId="164" fontId="93" fillId="20" borderId="20" xfId="0" applyNumberFormat="1" applyFont="1" applyFill="1" applyBorder="1" applyAlignment="1" applyProtection="1">
      <alignment horizontal="center"/>
      <protection hidden="1"/>
    </xf>
    <xf numFmtId="164" fontId="93" fillId="20" borderId="70" xfId="0" applyNumberFormat="1" applyFont="1" applyFill="1" applyBorder="1" applyAlignment="1" applyProtection="1">
      <alignment horizontal="center"/>
      <protection hidden="1"/>
    </xf>
    <xf numFmtId="164" fontId="93" fillId="20" borderId="21" xfId="0" applyNumberFormat="1" applyFont="1" applyFill="1" applyBorder="1" applyAlignment="1" applyProtection="1">
      <alignment horizontal="center"/>
      <protection hidden="1"/>
    </xf>
    <xf numFmtId="164" fontId="92" fillId="20" borderId="18" xfId="0" applyNumberFormat="1" applyFont="1" applyFill="1" applyBorder="1" applyAlignment="1" applyProtection="1">
      <alignment horizontal="center"/>
      <protection hidden="1"/>
    </xf>
    <xf numFmtId="164" fontId="92" fillId="20" borderId="64" xfId="0" applyNumberFormat="1" applyFont="1" applyFill="1" applyBorder="1" applyAlignment="1" applyProtection="1">
      <alignment horizontal="center"/>
      <protection hidden="1"/>
    </xf>
    <xf numFmtId="164" fontId="92" fillId="20" borderId="19" xfId="0" applyNumberFormat="1" applyFont="1" applyFill="1" applyBorder="1" applyAlignment="1" applyProtection="1">
      <alignment horizontal="center"/>
      <protection hidden="1"/>
    </xf>
    <xf numFmtId="164" fontId="74" fillId="0" borderId="109" xfId="0" applyNumberFormat="1" applyFont="1" applyBorder="1" applyAlignment="1" applyProtection="1">
      <alignment horizontal="left"/>
      <protection hidden="1"/>
    </xf>
    <xf numFmtId="164" fontId="74" fillId="0" borderId="114" xfId="0" applyNumberFormat="1" applyFont="1" applyBorder="1" applyAlignment="1" applyProtection="1">
      <alignment horizontal="left"/>
      <protection hidden="1"/>
    </xf>
    <xf numFmtId="164" fontId="83" fillId="0" borderId="109" xfId="0" applyNumberFormat="1" applyFont="1" applyBorder="1" applyAlignment="1" applyProtection="1">
      <alignment horizontal="left"/>
      <protection hidden="1"/>
    </xf>
    <xf numFmtId="164" fontId="86" fillId="27" borderId="114" xfId="0" applyNumberFormat="1" applyFont="1" applyFill="1" applyBorder="1" applyAlignment="1" applyProtection="1">
      <alignment horizontal="left" vertical="center"/>
      <protection hidden="1"/>
    </xf>
    <xf numFmtId="164" fontId="98" fillId="0" borderId="128" xfId="0" applyNumberFormat="1" applyFont="1" applyBorder="1" applyAlignment="1" applyProtection="1">
      <alignment horizontal="center" vertical="center" textRotation="90" wrapText="1"/>
      <protection hidden="1"/>
    </xf>
    <xf numFmtId="164" fontId="98" fillId="0" borderId="0" xfId="0" applyNumberFormat="1" applyFont="1" applyBorder="1" applyAlignment="1" applyProtection="1">
      <alignment horizontal="center" vertical="center" textRotation="90" wrapText="1"/>
      <protection hidden="1"/>
    </xf>
    <xf numFmtId="164" fontId="97" fillId="20" borderId="116" xfId="0" applyNumberFormat="1" applyFont="1" applyFill="1" applyBorder="1" applyAlignment="1" applyProtection="1">
      <alignment horizontal="center"/>
      <protection hidden="1"/>
    </xf>
    <xf numFmtId="164" fontId="99" fillId="0" borderId="127" xfId="0" applyNumberFormat="1" applyFont="1" applyBorder="1" applyAlignment="1" applyProtection="1">
      <alignment horizontal="left"/>
      <protection hidden="1"/>
    </xf>
    <xf numFmtId="164" fontId="100" fillId="27" borderId="14" xfId="0" applyNumberFormat="1" applyFont="1" applyFill="1" applyBorder="1" applyAlignment="1" applyProtection="1">
      <alignment horizontal="left" vertical="center"/>
      <protection hidden="1"/>
    </xf>
    <xf numFmtId="164" fontId="74" fillId="0" borderId="0" xfId="0" applyNumberFormat="1" applyFont="1" applyBorder="1" applyAlignment="1" applyProtection="1">
      <alignment horizontal="right"/>
      <protection hidden="1"/>
    </xf>
    <xf numFmtId="0" fontId="0" fillId="29" borderId="153" xfId="0" applyFill="1" applyBorder="1" applyAlignment="1">
      <alignment horizontal="left" vertical="center"/>
    </xf>
    <xf numFmtId="0" fontId="28" fillId="28" borderId="153" xfId="0" applyFont="1" applyFill="1" applyBorder="1" applyAlignment="1">
      <alignment horizontal="left" vertical="center"/>
    </xf>
    <xf numFmtId="0" fontId="0" fillId="0" borderId="0" xfId="0" applyAlignment="1">
      <alignment horizontal="left" vertical="center"/>
    </xf>
    <xf numFmtId="0" fontId="0" fillId="28" borderId="0" xfId="0" applyFill="1" applyAlignment="1">
      <alignment horizontal="left" vertical="center"/>
    </xf>
    <xf numFmtId="172" fontId="0" fillId="0" borderId="0" xfId="0" applyNumberFormat="1" applyAlignment="1">
      <alignment vertical="center"/>
    </xf>
    <xf numFmtId="172" fontId="102" fillId="0" borderId="0" xfId="0" applyNumberFormat="1" applyFont="1" applyAlignment="1">
      <alignment horizontal="center" vertical="center"/>
    </xf>
    <xf numFmtId="172" fontId="104" fillId="32" borderId="0" xfId="0" applyNumberFormat="1" applyFont="1" applyFill="1" applyAlignment="1">
      <alignment horizontal="right" vertical="center"/>
    </xf>
    <xf numFmtId="172" fontId="0" fillId="32" borderId="0" xfId="0" applyNumberFormat="1" applyFill="1" applyAlignment="1">
      <alignment vertical="center"/>
    </xf>
    <xf numFmtId="172" fontId="104" fillId="32" borderId="159" xfId="0" applyNumberFormat="1" applyFont="1" applyFill="1" applyBorder="1" applyAlignment="1">
      <alignment horizontal="left" vertical="center"/>
    </xf>
    <xf numFmtId="172" fontId="104" fillId="32" borderId="159" xfId="0" applyNumberFormat="1" applyFont="1" applyFill="1" applyBorder="1" applyAlignment="1">
      <alignment horizontal="center" vertical="center"/>
    </xf>
    <xf numFmtId="172" fontId="104" fillId="31" borderId="0" xfId="0" applyNumberFormat="1" applyFont="1" applyFill="1" applyAlignment="1">
      <alignment horizontal="right" vertical="center"/>
    </xf>
    <xf numFmtId="172" fontId="0" fillId="31" borderId="0" xfId="0" applyNumberFormat="1" applyFill="1" applyAlignment="1">
      <alignment vertical="center"/>
    </xf>
    <xf numFmtId="172" fontId="104" fillId="31" borderId="158" xfId="0" applyNumberFormat="1" applyFont="1" applyFill="1" applyBorder="1" applyAlignment="1">
      <alignment horizontal="left" vertical="center"/>
    </xf>
    <xf numFmtId="172" fontId="104" fillId="31" borderId="158" xfId="0" applyNumberFormat="1" applyFont="1" applyFill="1" applyBorder="1" applyAlignment="1">
      <alignment horizontal="center" vertical="center"/>
    </xf>
    <xf numFmtId="172" fontId="104" fillId="29" borderId="0" xfId="0" applyNumberFormat="1" applyFont="1" applyFill="1" applyAlignment="1">
      <alignment horizontal="right" vertical="center"/>
    </xf>
    <xf numFmtId="172" fontId="0" fillId="29" borderId="0" xfId="0" applyNumberFormat="1" applyFill="1" applyAlignment="1">
      <alignment vertical="center"/>
    </xf>
    <xf numFmtId="172" fontId="104" fillId="29" borderId="0" xfId="0" applyNumberFormat="1" applyFont="1" applyFill="1" applyBorder="1" applyAlignment="1">
      <alignment horizontal="left" vertical="center"/>
    </xf>
    <xf numFmtId="172" fontId="104" fillId="29" borderId="156" xfId="0" applyNumberFormat="1" applyFont="1" applyFill="1" applyBorder="1" applyAlignment="1">
      <alignment horizontal="center" vertical="center"/>
    </xf>
    <xf numFmtId="172" fontId="0" fillId="28" borderId="0" xfId="0" applyNumberFormat="1" applyFill="1" applyAlignment="1">
      <alignment horizontal="center" vertical="center"/>
    </xf>
    <xf numFmtId="172" fontId="0" fillId="28" borderId="154" xfId="0" applyNumberFormat="1" applyFill="1" applyBorder="1" applyAlignment="1">
      <alignment horizontal="center" vertical="center"/>
    </xf>
    <xf numFmtId="172" fontId="0" fillId="0" borderId="0" xfId="0" applyNumberFormat="1" applyAlignment="1">
      <alignment horizontal="center" vertical="center"/>
    </xf>
    <xf numFmtId="0" fontId="0" fillId="31" borderId="153" xfId="0" applyFill="1" applyBorder="1" applyAlignment="1">
      <alignment horizontal="left" vertical="center"/>
    </xf>
    <xf numFmtId="0" fontId="0" fillId="31" borderId="157" xfId="0" applyFill="1" applyBorder="1" applyAlignment="1">
      <alignment horizontal="left" vertical="center"/>
    </xf>
    <xf numFmtId="0" fontId="0" fillId="32" borderId="157" xfId="0" applyFill="1" applyBorder="1" applyAlignment="1">
      <alignment horizontal="left" vertical="center"/>
    </xf>
    <xf numFmtId="0" fontId="0" fillId="32" borderId="153" xfId="0" applyFill="1" applyBorder="1" applyAlignment="1">
      <alignment horizontal="left" vertical="center"/>
    </xf>
  </cellXfs>
  <cellStyles count="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Commentaire" xfId="28" builtinId="10" customBuiltin="1"/>
    <cellStyle name="Entrée" xfId="29" builtinId="20" customBuiltin="1"/>
    <cellStyle name="Insatisfaisant" xfId="30" builtinId="27" customBuiltin="1"/>
    <cellStyle name="Lien hypertexte" xfId="31" builtinId="8"/>
    <cellStyle name="Milliers" xfId="32" builtinId="3"/>
    <cellStyle name="Neutre" xfId="33" builtinId="28" customBuiltin="1"/>
    <cellStyle name="Normal" xfId="0" builtinId="0"/>
    <cellStyle name="Satisfaisant" xfId="34" builtinId="26" customBuiltin="1"/>
    <cellStyle name="Sortie" xfId="35" builtinId="21" customBuiltin="1"/>
    <cellStyle name="Texte explicatif" xfId="36" builtinId="53" customBuiltin="1"/>
    <cellStyle name="Titre 1" xfId="37"/>
    <cellStyle name="Titre 1" xfId="38" builtinId="16" customBuiltin="1"/>
    <cellStyle name="Titre 2" xfId="39" builtinId="17" customBuiltin="1"/>
    <cellStyle name="Titre 3" xfId="40" builtinId="18" customBuiltin="1"/>
    <cellStyle name="Titre 4" xfId="41" builtinId="19" customBuiltin="1"/>
    <cellStyle name="Total" xfId="42" builtinId="25" customBuiltin="1"/>
    <cellStyle name="Vérification" xfId="43" builtinId="23" customBuiltin="1"/>
  </cellStyles>
  <dxfs count="1439">
    <dxf>
      <font>
        <b val="0"/>
        <condense val="0"/>
        <extend val="0"/>
        <color indexed="9"/>
      </font>
    </dxf>
    <dxf>
      <font>
        <b/>
        <i val="0"/>
        <condense val="0"/>
        <extend val="0"/>
        <color indexed="10"/>
      </font>
      <fill>
        <patternFill patternType="solid">
          <fgColor indexed="34"/>
          <bgColor indexed="13"/>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val="0"/>
        <condense val="0"/>
        <extend val="0"/>
        <color indexed="0"/>
      </font>
      <fill>
        <patternFill patternType="solid">
          <fgColor indexed="9"/>
          <bgColor indexed="41"/>
        </patternFill>
      </fill>
    </dxf>
    <dxf>
      <font>
        <b/>
        <i val="0"/>
        <condense val="0"/>
        <extend val="0"/>
        <color indexed="10"/>
      </font>
      <fill>
        <patternFill patternType="solid">
          <fgColor indexed="34"/>
          <bgColor indexed="13"/>
        </patternFill>
      </fill>
    </dxf>
    <dxf>
      <font>
        <b/>
        <i val="0"/>
        <condense val="0"/>
        <extend val="0"/>
        <color indexed="10"/>
      </font>
      <fill>
        <patternFill patternType="solid">
          <fgColor indexed="51"/>
          <bgColor indexed="34"/>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val="0"/>
        <condense val="0"/>
        <extend val="0"/>
        <color indexed="0"/>
      </font>
      <fill>
        <patternFill patternType="solid">
          <fgColor indexed="9"/>
          <bgColor indexed="41"/>
        </patternFill>
      </fill>
    </dxf>
    <dxf>
      <font>
        <b/>
        <i val="0"/>
        <condense val="0"/>
        <extend val="0"/>
        <color indexed="10"/>
      </font>
      <fill>
        <patternFill patternType="solid">
          <fgColor indexed="34"/>
          <bgColor indexed="13"/>
        </patternFill>
      </fill>
    </dxf>
    <dxf>
      <font>
        <b/>
        <i val="0"/>
        <condense val="0"/>
        <extend val="0"/>
        <color indexed="10"/>
      </font>
      <fill>
        <patternFill patternType="solid">
          <fgColor indexed="51"/>
          <bgColor indexed="34"/>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val="0"/>
        <condense val="0"/>
        <extend val="0"/>
        <color indexed="0"/>
      </font>
      <fill>
        <patternFill patternType="solid">
          <fgColor indexed="9"/>
          <bgColor indexed="41"/>
        </patternFill>
      </fill>
    </dxf>
    <dxf>
      <font>
        <b/>
        <i val="0"/>
        <condense val="0"/>
        <extend val="0"/>
        <color indexed="10"/>
      </font>
      <fill>
        <patternFill patternType="solid">
          <fgColor indexed="34"/>
          <bgColor indexed="13"/>
        </patternFill>
      </fill>
    </dxf>
    <dxf>
      <font>
        <b/>
        <i val="0"/>
        <condense val="0"/>
        <extend val="0"/>
        <color indexed="10"/>
      </font>
      <fill>
        <patternFill patternType="solid">
          <fgColor indexed="51"/>
          <bgColor indexed="34"/>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val="0"/>
        <condense val="0"/>
        <extend val="0"/>
        <color indexed="0"/>
      </font>
      <fill>
        <patternFill patternType="solid">
          <fgColor indexed="9"/>
          <bgColor indexed="41"/>
        </patternFill>
      </fill>
    </dxf>
    <dxf>
      <font>
        <b/>
        <i val="0"/>
        <condense val="0"/>
        <extend val="0"/>
        <color indexed="10"/>
      </font>
      <fill>
        <patternFill patternType="solid">
          <fgColor indexed="34"/>
          <bgColor indexed="13"/>
        </patternFill>
      </fill>
    </dxf>
    <dxf>
      <font>
        <b/>
        <i val="0"/>
        <condense val="0"/>
        <extend val="0"/>
        <color indexed="10"/>
      </font>
      <fill>
        <patternFill patternType="solid">
          <fgColor indexed="51"/>
          <bgColor indexed="34"/>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val="0"/>
        <condense val="0"/>
        <extend val="0"/>
        <color indexed="0"/>
      </font>
      <fill>
        <patternFill patternType="solid">
          <fgColor indexed="9"/>
          <bgColor indexed="41"/>
        </patternFill>
      </fill>
    </dxf>
    <dxf>
      <font>
        <b/>
        <i val="0"/>
        <condense val="0"/>
        <extend val="0"/>
        <color indexed="10"/>
      </font>
      <fill>
        <patternFill patternType="solid">
          <fgColor indexed="34"/>
          <bgColor indexed="13"/>
        </patternFill>
      </fill>
    </dxf>
    <dxf>
      <font>
        <b/>
        <i val="0"/>
        <condense val="0"/>
        <extend val="0"/>
        <color indexed="10"/>
      </font>
      <fill>
        <patternFill patternType="solid">
          <fgColor indexed="51"/>
          <bgColor indexed="34"/>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val="0"/>
        <condense val="0"/>
        <extend val="0"/>
        <color indexed="0"/>
      </font>
      <fill>
        <patternFill patternType="solid">
          <fgColor indexed="9"/>
          <bgColor indexed="41"/>
        </patternFill>
      </fill>
    </dxf>
    <dxf>
      <font>
        <b/>
        <i val="0"/>
        <condense val="0"/>
        <extend val="0"/>
        <color indexed="10"/>
      </font>
      <fill>
        <patternFill patternType="solid">
          <fgColor indexed="34"/>
          <bgColor indexed="13"/>
        </patternFill>
      </fill>
    </dxf>
    <dxf>
      <font>
        <b/>
        <i val="0"/>
        <condense val="0"/>
        <extend val="0"/>
        <color indexed="10"/>
      </font>
      <fill>
        <patternFill patternType="solid">
          <fgColor indexed="51"/>
          <bgColor indexed="34"/>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val="0"/>
        <condense val="0"/>
        <extend val="0"/>
        <color indexed="0"/>
      </font>
      <fill>
        <patternFill patternType="solid">
          <fgColor indexed="9"/>
          <bgColor indexed="41"/>
        </patternFill>
      </fill>
    </dxf>
    <dxf>
      <font>
        <b/>
        <i val="0"/>
        <condense val="0"/>
        <extend val="0"/>
        <color indexed="10"/>
      </font>
      <fill>
        <patternFill patternType="solid">
          <fgColor indexed="34"/>
          <bgColor indexed="13"/>
        </patternFill>
      </fill>
    </dxf>
    <dxf>
      <font>
        <b/>
        <i val="0"/>
        <condense val="0"/>
        <extend val="0"/>
        <color indexed="10"/>
      </font>
      <fill>
        <patternFill patternType="solid">
          <fgColor indexed="51"/>
          <bgColor indexed="34"/>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val="0"/>
        <condense val="0"/>
        <extend val="0"/>
        <color indexed="0"/>
      </font>
      <fill>
        <patternFill patternType="solid">
          <fgColor indexed="9"/>
          <bgColor indexed="41"/>
        </patternFill>
      </fill>
    </dxf>
    <dxf>
      <font>
        <b/>
        <i val="0"/>
        <condense val="0"/>
        <extend val="0"/>
        <color indexed="10"/>
      </font>
      <fill>
        <patternFill patternType="solid">
          <fgColor indexed="34"/>
          <bgColor indexed="13"/>
        </patternFill>
      </fill>
    </dxf>
    <dxf>
      <font>
        <b/>
        <i val="0"/>
        <condense val="0"/>
        <extend val="0"/>
        <color indexed="10"/>
      </font>
      <fill>
        <patternFill patternType="solid">
          <fgColor indexed="51"/>
          <bgColor indexed="34"/>
        </patternFill>
      </fill>
    </dxf>
    <dxf>
      <font>
        <b val="0"/>
        <condense val="0"/>
        <extend val="0"/>
        <color indexed="9"/>
      </font>
    </dxf>
    <dxf>
      <font>
        <b val="0"/>
        <condense val="0"/>
        <extend val="0"/>
        <color indexed="22"/>
      </font>
    </dxf>
    <dxf>
      <font>
        <b val="0"/>
        <condense val="0"/>
        <extend val="0"/>
        <color indexed="16"/>
      </font>
    </dxf>
    <dxf>
      <font>
        <b val="0"/>
        <condense val="0"/>
        <extend val="0"/>
        <color indexed="17"/>
      </font>
    </dxf>
    <dxf>
      <font>
        <b val="0"/>
        <condense val="0"/>
        <extend val="0"/>
        <color indexed="16"/>
      </font>
    </dxf>
    <dxf>
      <font>
        <b val="0"/>
        <condense val="0"/>
        <extend val="0"/>
        <color indexed="17"/>
      </font>
    </dxf>
    <dxf>
      <font>
        <b val="0"/>
        <condense val="0"/>
        <extend val="0"/>
        <color indexed="16"/>
      </font>
    </dxf>
    <dxf>
      <font>
        <b val="0"/>
        <condense val="0"/>
        <extend val="0"/>
        <color indexed="17"/>
      </font>
    </dxf>
    <dxf>
      <font>
        <b val="0"/>
        <condense val="0"/>
        <extend val="0"/>
        <color indexed="16"/>
      </font>
    </dxf>
    <dxf>
      <font>
        <b val="0"/>
        <condense val="0"/>
        <extend val="0"/>
        <color indexed="17"/>
      </font>
    </dxf>
    <dxf>
      <fill>
        <patternFill patternType="solid">
          <fgColor indexed="29"/>
          <bgColor indexed="45"/>
        </patternFill>
      </fill>
    </dxf>
    <dxf>
      <font>
        <b val="0"/>
        <condense val="0"/>
        <extend val="0"/>
        <color indexed="47"/>
      </font>
    </dxf>
    <dxf>
      <fill>
        <patternFill patternType="solid">
          <fgColor indexed="29"/>
          <bgColor indexed="45"/>
        </patternFill>
      </fill>
    </dxf>
    <dxf>
      <font>
        <b val="0"/>
        <condense val="0"/>
        <extend val="0"/>
        <color indexed="47"/>
      </font>
    </dxf>
    <dxf>
      <fill>
        <patternFill patternType="solid">
          <fgColor indexed="29"/>
          <bgColor indexed="45"/>
        </patternFill>
      </fill>
    </dxf>
    <dxf>
      <font>
        <b val="0"/>
        <condense val="0"/>
        <extend val="0"/>
        <color indexed="47"/>
      </font>
    </dxf>
    <dxf>
      <fill>
        <patternFill patternType="solid">
          <fgColor indexed="29"/>
          <bgColor indexed="45"/>
        </patternFill>
      </fill>
    </dxf>
    <dxf>
      <font>
        <b val="0"/>
        <condense val="0"/>
        <extend val="0"/>
        <color indexed="47"/>
      </font>
    </dxf>
    <dxf>
      <fill>
        <patternFill patternType="solid">
          <fgColor indexed="29"/>
          <bgColor indexed="45"/>
        </patternFill>
      </fill>
    </dxf>
    <dxf>
      <font>
        <b val="0"/>
        <condense val="0"/>
        <extend val="0"/>
        <color indexed="47"/>
      </font>
    </dxf>
    <dxf>
      <fill>
        <patternFill patternType="solid">
          <fgColor indexed="29"/>
          <bgColor indexed="45"/>
        </patternFill>
      </fill>
    </dxf>
    <dxf>
      <font>
        <b val="0"/>
        <condense val="0"/>
        <extend val="0"/>
        <color indexed="47"/>
      </font>
    </dxf>
    <dxf>
      <fill>
        <patternFill patternType="solid">
          <fgColor indexed="29"/>
          <bgColor indexed="45"/>
        </patternFill>
      </fill>
    </dxf>
    <dxf>
      <font>
        <b val="0"/>
        <condense val="0"/>
        <extend val="0"/>
        <color indexed="47"/>
      </font>
    </dxf>
    <dxf>
      <fill>
        <patternFill patternType="solid">
          <fgColor indexed="29"/>
          <bgColor indexed="45"/>
        </patternFill>
      </fill>
    </dxf>
    <dxf>
      <font>
        <b val="0"/>
        <condense val="0"/>
        <extend val="0"/>
        <color indexed="47"/>
      </font>
    </dxf>
    <dxf>
      <fill>
        <patternFill patternType="solid">
          <fgColor indexed="29"/>
          <bgColor indexed="45"/>
        </patternFill>
      </fill>
    </dxf>
    <dxf>
      <font>
        <b val="0"/>
        <condense val="0"/>
        <extend val="0"/>
        <color indexed="47"/>
      </font>
    </dxf>
    <dxf>
      <fill>
        <patternFill patternType="solid">
          <fgColor indexed="29"/>
          <bgColor indexed="45"/>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ont>
        <b val="0"/>
        <condense val="0"/>
        <extend val="0"/>
        <color indexed="47"/>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b val="0"/>
        <condense val="0"/>
        <extend val="0"/>
        <color indexed="22"/>
      </font>
    </dxf>
    <dxf>
      <font>
        <b/>
        <i val="0"/>
        <condense val="0"/>
        <extend val="0"/>
      </font>
      <fill>
        <patternFill patternType="solid">
          <fgColor indexed="19"/>
          <bgColor indexed="47"/>
        </patternFill>
      </fill>
    </dxf>
    <dxf>
      <font>
        <b/>
        <i val="0"/>
        <condense val="0"/>
        <extend val="0"/>
        <color indexed="10"/>
      </font>
      <border>
        <left style="thin">
          <color indexed="48"/>
        </left>
        <right style="thin">
          <color indexed="48"/>
        </right>
        <top style="thin">
          <color indexed="48"/>
        </top>
        <bottom style="thin">
          <color indexed="48"/>
        </bottom>
      </border>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b val="0"/>
        <condense val="0"/>
        <extend val="0"/>
        <color indexed="22"/>
      </font>
    </dxf>
    <dxf>
      <font>
        <b/>
        <i val="0"/>
        <condense val="0"/>
        <extend val="0"/>
      </font>
      <fill>
        <patternFill patternType="solid">
          <fgColor indexed="19"/>
          <bgColor indexed="47"/>
        </patternFill>
      </fill>
    </dxf>
    <dxf>
      <font>
        <b/>
        <i val="0"/>
        <condense val="0"/>
        <extend val="0"/>
        <color indexed="10"/>
      </font>
      <border>
        <left style="thin">
          <color indexed="48"/>
        </left>
        <right style="thin">
          <color indexed="48"/>
        </right>
        <top style="thin">
          <color indexed="48"/>
        </top>
        <bottom style="thin">
          <color indexed="48"/>
        </bottom>
      </border>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b val="0"/>
        <condense val="0"/>
        <extend val="0"/>
        <color indexed="22"/>
      </font>
    </dxf>
    <dxf>
      <font>
        <b/>
        <i val="0"/>
        <condense val="0"/>
        <extend val="0"/>
      </font>
      <fill>
        <patternFill patternType="solid">
          <fgColor indexed="19"/>
          <bgColor indexed="47"/>
        </patternFill>
      </fill>
    </dxf>
    <dxf>
      <font>
        <b/>
        <i val="0"/>
        <condense val="0"/>
        <extend val="0"/>
        <color indexed="10"/>
      </font>
      <border>
        <left style="thin">
          <color indexed="48"/>
        </left>
        <right style="thin">
          <color indexed="48"/>
        </right>
        <top style="thin">
          <color indexed="48"/>
        </top>
        <bottom style="thin">
          <color indexed="48"/>
        </bottom>
      </border>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b val="0"/>
        <condense val="0"/>
        <extend val="0"/>
        <color indexed="22"/>
      </font>
    </dxf>
    <dxf>
      <font>
        <b/>
        <i val="0"/>
        <condense val="0"/>
        <extend val="0"/>
      </font>
      <fill>
        <patternFill patternType="solid">
          <fgColor indexed="19"/>
          <bgColor indexed="47"/>
        </patternFill>
      </fill>
    </dxf>
    <dxf>
      <font>
        <b/>
        <i val="0"/>
        <condense val="0"/>
        <extend val="0"/>
        <color indexed="10"/>
      </font>
      <border>
        <left style="thin">
          <color indexed="48"/>
        </left>
        <right style="thin">
          <color indexed="48"/>
        </right>
        <top style="thin">
          <color indexed="48"/>
        </top>
        <bottom style="thin">
          <color indexed="48"/>
        </bottom>
      </border>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b val="0"/>
        <condense val="0"/>
        <extend val="0"/>
        <color indexed="22"/>
      </font>
    </dxf>
    <dxf>
      <font>
        <b/>
        <i val="0"/>
        <condense val="0"/>
        <extend val="0"/>
      </font>
      <fill>
        <patternFill patternType="solid">
          <fgColor indexed="19"/>
          <bgColor indexed="47"/>
        </patternFill>
      </fill>
    </dxf>
    <dxf>
      <font>
        <b/>
        <i val="0"/>
        <condense val="0"/>
        <extend val="0"/>
        <color indexed="10"/>
      </font>
      <border>
        <left style="thin">
          <color indexed="48"/>
        </left>
        <right style="thin">
          <color indexed="48"/>
        </right>
        <top style="thin">
          <color indexed="48"/>
        </top>
        <bottom style="thin">
          <color indexed="48"/>
        </bottom>
      </border>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b val="0"/>
        <condense val="0"/>
        <extend val="0"/>
        <color indexed="22"/>
      </font>
    </dxf>
    <dxf>
      <font>
        <b/>
        <i val="0"/>
        <condense val="0"/>
        <extend val="0"/>
      </font>
      <fill>
        <patternFill patternType="solid">
          <fgColor indexed="19"/>
          <bgColor indexed="47"/>
        </patternFill>
      </fill>
    </dxf>
    <dxf>
      <font>
        <b/>
        <i val="0"/>
        <condense val="0"/>
        <extend val="0"/>
        <color indexed="10"/>
      </font>
      <border>
        <left style="thin">
          <color indexed="48"/>
        </left>
        <right style="thin">
          <color indexed="48"/>
        </right>
        <top style="thin">
          <color indexed="48"/>
        </top>
        <bottom style="thin">
          <color indexed="48"/>
        </bottom>
      </border>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b val="0"/>
        <condense val="0"/>
        <extend val="0"/>
        <color indexed="22"/>
      </font>
    </dxf>
    <dxf>
      <font>
        <b/>
        <i val="0"/>
        <condense val="0"/>
        <extend val="0"/>
      </font>
      <fill>
        <patternFill patternType="solid">
          <fgColor indexed="19"/>
          <bgColor indexed="47"/>
        </patternFill>
      </fill>
    </dxf>
    <dxf>
      <font>
        <b/>
        <i val="0"/>
        <condense val="0"/>
        <extend val="0"/>
        <color indexed="10"/>
      </font>
      <border>
        <left style="thin">
          <color indexed="48"/>
        </left>
        <right style="thin">
          <color indexed="48"/>
        </right>
        <top style="thin">
          <color indexed="48"/>
        </top>
        <bottom style="thin">
          <color indexed="48"/>
        </bottom>
      </border>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b val="0"/>
        <condense val="0"/>
        <extend val="0"/>
        <color indexed="22"/>
      </font>
    </dxf>
    <dxf>
      <font>
        <b/>
        <i val="0"/>
        <condense val="0"/>
        <extend val="0"/>
      </font>
      <fill>
        <patternFill patternType="solid">
          <fgColor indexed="19"/>
          <bgColor indexed="47"/>
        </patternFill>
      </fill>
    </dxf>
    <dxf>
      <font>
        <b/>
        <i val="0"/>
        <condense val="0"/>
        <extend val="0"/>
        <color indexed="10"/>
      </font>
      <border>
        <left style="thin">
          <color indexed="48"/>
        </left>
        <right style="thin">
          <color indexed="48"/>
        </right>
        <top style="thin">
          <color indexed="48"/>
        </top>
        <bottom style="thin">
          <color indexed="48"/>
        </bottom>
      </border>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b val="0"/>
        <condense val="0"/>
        <extend val="0"/>
        <color indexed="22"/>
      </font>
    </dxf>
    <dxf>
      <font>
        <b/>
        <i val="0"/>
        <strike val="0"/>
        <condense val="0"/>
        <extend val="0"/>
      </font>
      <fill>
        <patternFill patternType="solid">
          <fgColor indexed="19"/>
          <bgColor indexed="47"/>
        </patternFill>
      </fill>
    </dxf>
    <dxf>
      <font>
        <b/>
        <i val="0"/>
        <condense val="0"/>
        <extend val="0"/>
        <color indexed="10"/>
      </font>
      <border>
        <left style="thin">
          <color indexed="48"/>
        </left>
        <right style="thin">
          <color indexed="48"/>
        </right>
        <top style="thin">
          <color indexed="48"/>
        </top>
        <bottom style="thin">
          <color indexed="48"/>
        </bottom>
      </border>
    </dxf>
    <dxf>
      <font>
        <b/>
        <i val="0"/>
        <condense val="0"/>
        <extend val="0"/>
      </font>
      <fill>
        <patternFill patternType="solid">
          <fgColor indexed="19"/>
          <bgColor indexed="47"/>
        </patternFill>
      </fill>
    </dxf>
    <dxf>
      <font>
        <b/>
        <i val="0"/>
        <condense val="0"/>
        <extend val="0"/>
        <color indexed="10"/>
      </font>
      <border>
        <left style="thin">
          <color indexed="48"/>
        </left>
        <right style="thin">
          <color indexed="48"/>
        </right>
        <top style="thin">
          <color indexed="48"/>
        </top>
        <bottom style="thin">
          <color indexed="48"/>
        </bottom>
      </border>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rgb="FF00B050"/>
      </font>
    </dxf>
    <dxf>
      <font>
        <color theme="9" tint="-0.24994659260841701"/>
      </font>
    </dxf>
    <dxf>
      <font>
        <b val="0"/>
        <condense val="0"/>
        <extend val="0"/>
        <color indexed="22"/>
      </font>
    </dxf>
    <dxf>
      <font>
        <b/>
        <i val="0"/>
        <condense val="0"/>
        <extend val="0"/>
      </font>
      <fill>
        <patternFill patternType="solid">
          <fgColor indexed="19"/>
          <bgColor indexed="47"/>
        </patternFill>
      </fill>
    </dxf>
    <dxf>
      <font>
        <b/>
        <i val="0"/>
        <condense val="0"/>
        <extend val="0"/>
        <color indexed="10"/>
      </font>
      <border>
        <left style="thin">
          <color indexed="48"/>
        </left>
        <right style="thin">
          <color indexed="48"/>
        </right>
        <top style="thin">
          <color indexed="48"/>
        </top>
        <bottom style="thin">
          <color indexed="48"/>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D9D9D9"/>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E533"/>
      <rgbColor rgb="0000FFFF"/>
      <rgbColor rgb="00800080"/>
      <rgbColor rgb="00800000"/>
      <rgbColor rgb="00008080"/>
      <rgbColor rgb="000000FF"/>
      <rgbColor rgb="0000CCFF"/>
      <rgbColor rgb="00EFEFE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69696"/>
      <color rgb="FF3366FF"/>
      <color rgb="FF008000"/>
      <color rgb="FFC0C0C0"/>
      <color rgb="FFFF00FF"/>
      <color rgb="FFFF66FF"/>
      <color rgb="FFFF99FF"/>
      <color rgb="FFEAEAEA"/>
      <color rgb="FFCC00FF"/>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(TOTALGENERAL!$DY$12,TOTALGENERAL!$DZ$12,TOTALGENERAL!$EA$12,TOTALGENERAL!$EB$12)</c:f>
              <c:numCache>
                <c:formatCode>_-* #,##0.0\ _F_B_-;\-* #,##0.0\ _F_B_-;_-* \-??\ _F_B_-;_-@_-</c:formatCode>
                <c:ptCount val="4"/>
                <c:pt idx="0">
                  <c:v>49.800000000000004</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(TOTALGENERAL!$DT$12,TOTALGENERAL!$DU$12,TOTALGENERAL!$DV$12,TOTALGENERAL!$DW$12)</c:f>
              <c:numCache>
                <c:formatCode>_-* #,##0.0\ _F_B_-;\-* #,##0.0\ _F_B_-;_-* \-??\ _F_B_-;_-@_-</c:formatCode>
                <c:ptCount val="4"/>
                <c:pt idx="0">
                  <c:v>49.800000000000004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7321728"/>
        <c:axId val="117323264"/>
      </c:barChart>
      <c:catAx>
        <c:axId val="11732172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7323264"/>
        <c:crossesAt val="0"/>
        <c:auto val="1"/>
        <c:lblAlgn val="ctr"/>
        <c:lblOffset val="100"/>
        <c:tickLblSkip val="1"/>
        <c:tickMarkSkip val="1"/>
      </c:catAx>
      <c:valAx>
        <c:axId val="11732326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7321728"/>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78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(TOTALGENERAL!$DY$21,TOTALGENERAL!$DZ$21,TOTALGENERAL!$EA$21,TOTALGENERAL!$EB$21)</c:f>
              <c:numCache>
                <c:formatCode>_-* #,##0.0\ _F_B_-;\-* #,##0.0\ _F_B_-;_-* \-??\ _F_B_-;_-@_-</c:formatCode>
                <c:ptCount val="4"/>
                <c:pt idx="0">
                  <c:v>78.099999999999994</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(TOTALGENERAL!$DT$21,TOTALGENERAL!$DU$21,TOTALGENERAL!$DV$21,TOTALGENERAL!$DW$21)</c:f>
              <c:numCache>
                <c:formatCode>_-* #,##0.0\ _F_B_-;\-* #,##0.0\ _F_B_-;_-* \-??\ _F_B_-;_-@_-</c:formatCode>
                <c:ptCount val="4"/>
                <c:pt idx="0">
                  <c:v>78.099999999999994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8436224"/>
        <c:axId val="118437760"/>
      </c:barChart>
      <c:catAx>
        <c:axId val="11843622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437760"/>
        <c:crossesAt val="0"/>
        <c:auto val="1"/>
        <c:lblAlgn val="ctr"/>
        <c:lblOffset val="100"/>
        <c:tickLblSkip val="1"/>
        <c:tickMarkSkip val="1"/>
      </c:catAx>
      <c:valAx>
        <c:axId val="11843776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43622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0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3360802543870984"/>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(TOTALGENERAL!$DY$15,TOTALGENERAL!$DZ$15,TOTALGENERAL!$EA$15,TOTALGENERAL!$EB$15)</c:f>
              <c:numCache>
                <c:formatCode>_-* #,##0.0\ _F_B_-;\-* #,##0.0\ _F_B_-;_-* \-??\ _F_B_-;_-@_-</c:formatCode>
                <c:ptCount val="4"/>
                <c:pt idx="0">
                  <c:v>85.199999999999989</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(TOTALGENERAL!$DT$15,TOTALGENERAL!$DU$15,TOTALGENERAL!$DV$15,TOTALGENERAL!$DW$15)</c:f>
              <c:numCache>
                <c:formatCode>_-* #,##0.0\ _F_B_-;\-* #,##0.0\ _F_B_-;_-* \-??\ _F_B_-;_-@_-</c:formatCode>
                <c:ptCount val="4"/>
                <c:pt idx="0">
                  <c:v>85.199999999999989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6027648"/>
        <c:axId val="126029184"/>
      </c:barChart>
      <c:catAx>
        <c:axId val="12602764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029184"/>
        <c:crossesAt val="0"/>
        <c:auto val="1"/>
        <c:lblAlgn val="ctr"/>
        <c:lblOffset val="100"/>
        <c:tickLblSkip val="1"/>
        <c:tickMarkSkip val="1"/>
      </c:catAx>
      <c:valAx>
        <c:axId val="12602918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02764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913128089362992"/>
          <c:y val="0.83606724686869005"/>
          <c:w val="0.6557994218446529"/>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11" footer="0.49212598450000211"/>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(TOTALGENERAL!$DY$16,TOTALGENERAL!$DZ$16,TOTALGENERAL!$EA$16,TOTALGENERAL!$EB$16)</c:f>
              <c:numCache>
                <c:formatCode>_-* #,##0.0\ _F_B_-;\-* #,##0.0\ _F_B_-;_-* \-??\ _F_B_-;_-@_-</c:formatCode>
                <c:ptCount val="4"/>
                <c:pt idx="0">
                  <c:v>84.699999999999989</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(TOTALGENERAL!$DT$16,TOTALGENERAL!$DU$16,TOTALGENERAL!$DV$16,TOTALGENERAL!$DW$16)</c:f>
              <c:numCache>
                <c:formatCode>_-* #,##0.0\ _F_B_-;\-* #,##0.0\ _F_B_-;_-* \-??\ _F_B_-;_-@_-</c:formatCode>
                <c:ptCount val="4"/>
                <c:pt idx="0">
                  <c:v>84.699999999999989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6084608"/>
        <c:axId val="126086144"/>
      </c:barChart>
      <c:catAx>
        <c:axId val="12608460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086144"/>
        <c:crossesAt val="0"/>
        <c:auto val="1"/>
        <c:lblAlgn val="ctr"/>
        <c:lblOffset val="100"/>
        <c:tickLblSkip val="1"/>
        <c:tickMarkSkip val="1"/>
      </c:catAx>
      <c:valAx>
        <c:axId val="12608614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08460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11" footer="0.49212598450000211"/>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(TOTALGENERAL!$DY$17,TOTALGENERAL!$DZ$17,TOTALGENERAL!$EA$17,TOTALGENERAL!$EB$17)</c:f>
              <c:numCache>
                <c:formatCode>_-* #,##0.0\ _F_B_-;\-* #,##0.0\ _F_B_-;_-* \-??\ _F_B_-;_-@_-</c:formatCode>
                <c:ptCount val="4"/>
                <c:pt idx="0">
                  <c:v>69.8</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(TOTALGENERAL!$DT$17,TOTALGENERAL!$DU$17,TOTALGENERAL!$DV$17,TOTALGENERAL!$DW$17)</c:f>
              <c:numCache>
                <c:formatCode>_-* #,##0.0\ _F_B_-;\-* #,##0.0\ _F_B_-;_-* \-??\ _F_B_-;_-@_-</c:formatCode>
                <c:ptCount val="4"/>
                <c:pt idx="0">
                  <c:v>69.8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6141568"/>
        <c:axId val="126143104"/>
      </c:barChart>
      <c:catAx>
        <c:axId val="12614156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143104"/>
        <c:crossesAt val="0"/>
        <c:auto val="1"/>
        <c:lblAlgn val="ctr"/>
        <c:lblOffset val="100"/>
        <c:tickLblSkip val="1"/>
        <c:tickMarkSkip val="1"/>
      </c:catAx>
      <c:valAx>
        <c:axId val="12614310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14156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11" footer="0.49212598450000211"/>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(TOTALGENERAL!$DY$18,TOTALGENERAL!$DZ$18,TOTALGENERAL!$EA$18,TOTALGENERAL!$EB$18)</c:f>
              <c:numCache>
                <c:formatCode>_-* #,##0.0\ _F_B_-;\-* #,##0.0\ _F_B_-;_-* \-??\ _F_B_-;_-@_-</c:formatCode>
                <c:ptCount val="4"/>
                <c:pt idx="0">
                  <c:v>97.3</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(TOTALGENERAL!$DT$18,TOTALGENERAL!$DU$18,TOTALGENERAL!$DV$18,TOTALGENERAL!$DW$18)</c:f>
              <c:numCache>
                <c:formatCode>_-* #,##0.0\ _F_B_-;\-* #,##0.0\ _F_B_-;_-* \-??\ _F_B_-;_-@_-</c:formatCode>
                <c:ptCount val="4"/>
                <c:pt idx="0">
                  <c:v>97.3</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6198528"/>
        <c:axId val="126200064"/>
      </c:barChart>
      <c:catAx>
        <c:axId val="12619852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200064"/>
        <c:crossesAt val="0"/>
        <c:auto val="1"/>
        <c:lblAlgn val="ctr"/>
        <c:lblOffset val="100"/>
        <c:tickLblSkip val="1"/>
        <c:tickMarkSkip val="1"/>
      </c:catAx>
      <c:valAx>
        <c:axId val="12620006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19852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0652246986267941"/>
          <c:y val="0.83606724686869005"/>
          <c:w val="0.64855301939332965"/>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11" footer="0.49212598450000211"/>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3360802543870984"/>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(TOTALGENERAL!$DY$19,TOTALGENERAL!$DZ$19,TOTALGENERAL!$EA$19,TOTALGENERAL!$EB$19)</c:f>
              <c:numCache>
                <c:formatCode>_-* #,##0.0\ _F_B_-;\-* #,##0.0\ _F_B_-;_-* \-??\ _F_B_-;_-@_-</c:formatCode>
                <c:ptCount val="4"/>
                <c:pt idx="0">
                  <c:v>76.5</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(TOTALGENERAL!$DT$19,TOTALGENERAL!$DU$19,TOTALGENERAL!$DV$19,TOTALGENERAL!$DW$19)</c:f>
              <c:numCache>
                <c:formatCode>_-* #,##0.0\ _F_B_-;\-* #,##0.0\ _F_B_-;_-* \-??\ _F_B_-;_-@_-</c:formatCode>
                <c:ptCount val="4"/>
                <c:pt idx="0">
                  <c:v>76.5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6271872"/>
        <c:axId val="126273408"/>
      </c:barChart>
      <c:catAx>
        <c:axId val="12627187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273408"/>
        <c:crossesAt val="0"/>
        <c:auto val="1"/>
        <c:lblAlgn val="ctr"/>
        <c:lblOffset val="100"/>
        <c:tickLblSkip val="1"/>
        <c:tickMarkSkip val="1"/>
      </c:catAx>
      <c:valAx>
        <c:axId val="12627340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27187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913128089362992"/>
          <c:y val="0.83606724686869005"/>
          <c:w val="0.6557994218446529"/>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11" footer="0.49212598450000211"/>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(TOTALGENERAL!$DY$20,TOTALGENERAL!$DZ$20,TOTALGENERAL!$EA$20,TOTALGENERAL!$EB$20)</c:f>
              <c:numCache>
                <c:formatCode>_-* #,##0.0\ _F_B_-;\-* #,##0.0\ _F_B_-;_-* \-??\ _F_B_-;_-@_-</c:formatCode>
                <c:ptCount val="4"/>
                <c:pt idx="0">
                  <c:v>72.399999999999991</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(TOTALGENERAL!$DT$20,TOTALGENERAL!$DU$20,TOTALGENERAL!$DV$20,TOTALGENERAL!$DW$20)</c:f>
              <c:numCache>
                <c:formatCode>_-* #,##0.0\ _F_B_-;\-* #,##0.0\ _F_B_-;_-* \-??\ _F_B_-;_-@_-</c:formatCode>
                <c:ptCount val="4"/>
                <c:pt idx="0">
                  <c:v>72.399999999999991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6328832"/>
        <c:axId val="126330368"/>
      </c:barChart>
      <c:catAx>
        <c:axId val="12632883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330368"/>
        <c:crossesAt val="0"/>
        <c:auto val="1"/>
        <c:lblAlgn val="ctr"/>
        <c:lblOffset val="100"/>
        <c:tickLblSkip val="1"/>
        <c:tickMarkSkip val="1"/>
      </c:catAx>
      <c:valAx>
        <c:axId val="12633036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32883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11" footer="0.49212598450000211"/>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(TOTALGENERAL!$DY$21,TOTALGENERAL!$DZ$21,TOTALGENERAL!$EA$21,TOTALGENERAL!$EB$21)</c:f>
              <c:numCache>
                <c:formatCode>_-* #,##0.0\ _F_B_-;\-* #,##0.0\ _F_B_-;_-* \-??\ _F_B_-;_-@_-</c:formatCode>
                <c:ptCount val="4"/>
                <c:pt idx="0">
                  <c:v>78.099999999999994</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(TOTALGENERAL!$DT$21,TOTALGENERAL!$DU$21,TOTALGENERAL!$DV$21,TOTALGENERAL!$DW$21)</c:f>
              <c:numCache>
                <c:formatCode>_-* #,##0.0\ _F_B_-;\-* #,##0.0\ _F_B_-;_-* \-??\ _F_B_-;_-@_-</c:formatCode>
                <c:ptCount val="4"/>
                <c:pt idx="0">
                  <c:v>78.099999999999994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6430592"/>
        <c:axId val="126448768"/>
      </c:barChart>
      <c:catAx>
        <c:axId val="12643059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448768"/>
        <c:crossesAt val="0"/>
        <c:auto val="1"/>
        <c:lblAlgn val="ctr"/>
        <c:lblOffset val="100"/>
        <c:tickLblSkip val="1"/>
        <c:tickMarkSkip val="1"/>
      </c:catAx>
      <c:valAx>
        <c:axId val="12644876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43059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11" footer="0.49212598450000211"/>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(TOTALGENERAL!$DY$22,TOTALGENERAL!$DZ$22,TOTALGENERAL!$EA$22,TOTALGENERAL!$EB$22)</c:f>
              <c:numCache>
                <c:formatCode>_-* #,##0.0\ _F_B_-;\-* #,##0.0\ _F_B_-;_-* \-??\ _F_B_-;_-@_-</c:formatCode>
                <c:ptCount val="4"/>
                <c:pt idx="0">
                  <c:v>91.199999999999989</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(TOTALGENERAL!$DT$22,TOTALGENERAL!$DU$22,TOTALGENERAL!$DV$22,TOTALGENERAL!$DW$22)</c:f>
              <c:numCache>
                <c:formatCode>_-* #,##0.0\ _F_B_-;\-* #,##0.0\ _F_B_-;_-* \-??\ _F_B_-;_-@_-</c:formatCode>
                <c:ptCount val="4"/>
                <c:pt idx="0">
                  <c:v>91.199999999999989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6356480"/>
        <c:axId val="126374656"/>
      </c:barChart>
      <c:catAx>
        <c:axId val="12635648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374656"/>
        <c:crossesAt val="0"/>
        <c:auto val="1"/>
        <c:lblAlgn val="ctr"/>
        <c:lblOffset val="100"/>
        <c:tickLblSkip val="1"/>
        <c:tickMarkSkip val="1"/>
      </c:catAx>
      <c:valAx>
        <c:axId val="126374656"/>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35648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0652246986267941"/>
          <c:y val="0.83606724686869005"/>
          <c:w val="0.64855301939332965"/>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11" footer="0.49212598450000211"/>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3360802543870984"/>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(TOTALGENERAL!$DY$23,TOTALGENERAL!$DZ$23,TOTALGENERAL!$EA$23,TOTALGENERAL!$EB$23)</c:f>
              <c:numCache>
                <c:formatCode>_-* #,##0.0\ _F_B_-;\-* #,##0.0\ _F_B_-;_-* \-??\ _F_B_-;_-@_-</c:formatCode>
                <c:ptCount val="4"/>
                <c:pt idx="0">
                  <c:v>73.399999999999991</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(TOTALGENERAL!$DT$23,TOTALGENERAL!$DU$23,TOTALGENERAL!$DV$23,TOTALGENERAL!$DW$23)</c:f>
              <c:numCache>
                <c:formatCode>_-* #,##0.0\ _F_B_-;\-* #,##0.0\ _F_B_-;_-* \-??\ _F_B_-;_-@_-</c:formatCode>
                <c:ptCount val="4"/>
                <c:pt idx="0">
                  <c:v>73.399999999999991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6487168"/>
        <c:axId val="126513536"/>
      </c:barChart>
      <c:catAx>
        <c:axId val="12648716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513536"/>
        <c:crossesAt val="0"/>
        <c:auto val="1"/>
        <c:lblAlgn val="ctr"/>
        <c:lblOffset val="100"/>
        <c:tickLblSkip val="1"/>
        <c:tickMarkSkip val="1"/>
      </c:catAx>
      <c:valAx>
        <c:axId val="126513536"/>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48716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913128089362992"/>
          <c:y val="0.83606724686869005"/>
          <c:w val="0.6557994218446529"/>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11" footer="0.49212598450000211"/>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(TOTALGENERAL!$DY$24,TOTALGENERAL!$DZ$24,TOTALGENERAL!$EA$24,TOTALGENERAL!$EB$24)</c:f>
              <c:numCache>
                <c:formatCode>_-* #,##0.0\ _F_B_-;\-* #,##0.0\ _F_B_-;_-* \-??\ _F_B_-;_-@_-</c:formatCode>
                <c:ptCount val="4"/>
                <c:pt idx="0">
                  <c:v>71.399999999999991</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(TOTALGENERAL!$DT$24,TOTALGENERAL!$DU$24,TOTALGENERAL!$DV$24,TOTALGENERAL!$DW$24)</c:f>
              <c:numCache>
                <c:formatCode>_-* #,##0.0\ _F_B_-;\-* #,##0.0\ _F_B_-;_-* \-??\ _F_B_-;_-@_-</c:formatCode>
                <c:ptCount val="4"/>
                <c:pt idx="0">
                  <c:v>71.399999999999991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6548224"/>
        <c:axId val="126574592"/>
      </c:barChart>
      <c:catAx>
        <c:axId val="12654822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574592"/>
        <c:crossesAt val="0"/>
        <c:auto val="1"/>
        <c:lblAlgn val="ctr"/>
        <c:lblOffset val="100"/>
        <c:tickLblSkip val="1"/>
        <c:tickMarkSkip val="1"/>
      </c:catAx>
      <c:valAx>
        <c:axId val="12657459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54822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11" footer="0.4921259845000021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92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(TOTALGENERAL!$DY$22,TOTALGENERAL!$DZ$22,TOTALGENERAL!$EA$22,TOTALGENERAL!$EB$22)</c:f>
              <c:numCache>
                <c:formatCode>_-* #,##0.0\ _F_B_-;\-* #,##0.0\ _F_B_-;_-* \-??\ _F_B_-;_-@_-</c:formatCode>
                <c:ptCount val="4"/>
                <c:pt idx="0">
                  <c:v>91.199999999999989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(TOTALGENERAL!$DT$22,TOTALGENERAL!$DU$22,TOTALGENERAL!$DV$22,TOTALGENERAL!$DW$22)</c:f>
              <c:numCache>
                <c:formatCode>_-* #,##0.0\ _F_B_-;\-* #,##0.0\ _F_B_-;_-* \-??\ _F_B_-;_-@_-</c:formatCode>
                <c:ptCount val="4"/>
                <c:pt idx="0">
                  <c:v>91.199999999999989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8472704"/>
        <c:axId val="118474240"/>
      </c:barChart>
      <c:catAx>
        <c:axId val="11847270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474240"/>
        <c:crossesAt val="0"/>
        <c:auto val="1"/>
        <c:lblAlgn val="ctr"/>
        <c:lblOffset val="100"/>
        <c:tickLblSkip val="1"/>
        <c:tickMarkSkip val="1"/>
      </c:catAx>
      <c:valAx>
        <c:axId val="11847424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47270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1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(TOTALGENERAL!$DY$25,TOTALGENERAL!$DZ$25,TOTALGENERAL!$EA$25,TOTALGENERAL!$EB$25)</c:f>
              <c:numCache>
                <c:formatCode>_-* #,##0.0\ _F_B_-;\-* #,##0.0\ _F_B_-;_-* \-??\ _F_B_-;_-@_-</c:formatCode>
                <c:ptCount val="4"/>
                <c:pt idx="0">
                  <c:v>71.099999999999994</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(TOTALGENERAL!$DT$25,TOTALGENERAL!$DU$25,TOTALGENERAL!$DV$25,TOTALGENERAL!$DW$25)</c:f>
              <c:numCache>
                <c:formatCode>_-* #,##0.0\ _F_B_-;\-* #,##0.0\ _F_B_-;_-* \-??\ _F_B_-;_-@_-</c:formatCode>
                <c:ptCount val="4"/>
                <c:pt idx="0">
                  <c:v>71.099999999999994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6601088"/>
        <c:axId val="126602624"/>
      </c:barChart>
      <c:catAx>
        <c:axId val="12660108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602624"/>
        <c:crossesAt val="0"/>
        <c:auto val="1"/>
        <c:lblAlgn val="ctr"/>
        <c:lblOffset val="100"/>
        <c:tickLblSkip val="1"/>
        <c:tickMarkSkip val="1"/>
      </c:catAx>
      <c:valAx>
        <c:axId val="12660262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60108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11" footer="0.49212598450000211"/>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(TOTALGENERAL!$DY$26,TOTALGENERAL!$DZ$26,TOTALGENERAL!$EA$26,TOTALGENERAL!$EB$26)</c:f>
              <c:numCache>
                <c:formatCode>_-* #,##0.0\ _F_B_-;\-* #,##0.0\ _F_B_-;_-* \-??\ _F_B_-;_-@_-</c:formatCode>
                <c:ptCount val="4"/>
                <c:pt idx="0">
                  <c:v>88.1</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(TOTALGENERAL!$DT$26,TOTALGENERAL!$DU$26,TOTALGENERAL!$DV$26,TOTALGENERAL!$DW$26)</c:f>
              <c:numCache>
                <c:formatCode>_-* #,##0.0\ _F_B_-;\-* #,##0.0\ _F_B_-;_-* \-??\ _F_B_-;_-@_-</c:formatCode>
                <c:ptCount val="4"/>
                <c:pt idx="0">
                  <c:v>88.1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6649856"/>
        <c:axId val="126651392"/>
      </c:barChart>
      <c:catAx>
        <c:axId val="12664985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651392"/>
        <c:crossesAt val="0"/>
        <c:auto val="1"/>
        <c:lblAlgn val="ctr"/>
        <c:lblOffset val="100"/>
        <c:tickLblSkip val="1"/>
        <c:tickMarkSkip val="1"/>
      </c:catAx>
      <c:valAx>
        <c:axId val="12665139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64985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0652246986267941"/>
          <c:y val="0.83606724686869005"/>
          <c:w val="0.64855301939332965"/>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11" footer="0.49212598450000211"/>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(TOTALGENERAL!$DY$27,TOTALGENERAL!$DZ$27,TOTALGENERAL!$EA$27,TOTALGENERAL!$EB$27)</c:f>
              <c:numCache>
                <c:formatCode>_-* #,##0.0\ _F_B_-;\-* #,##0.0\ _F_B_-;_-* \-??\ _F_B_-;_-@_-</c:formatCode>
                <c:ptCount val="4"/>
                <c:pt idx="0">
                  <c:v>80.899999999999991</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(TOTALGENERAL!$DT$27,TOTALGENERAL!$DU$27,TOTALGENERAL!$DV$27,TOTALGENERAL!$DW$27)</c:f>
              <c:numCache>
                <c:formatCode>_-* #,##0.0\ _F_B_-;\-* #,##0.0\ _F_B_-;_-* \-??\ _F_B_-;_-@_-</c:formatCode>
                <c:ptCount val="4"/>
                <c:pt idx="0">
                  <c:v>80.899999999999991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6858368"/>
        <c:axId val="126859904"/>
      </c:barChart>
      <c:catAx>
        <c:axId val="12685836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859904"/>
        <c:crossesAt val="0"/>
        <c:auto val="1"/>
        <c:lblAlgn val="ctr"/>
        <c:lblOffset val="100"/>
        <c:tickLblSkip val="1"/>
        <c:tickMarkSkip val="1"/>
      </c:catAx>
      <c:valAx>
        <c:axId val="12685990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85836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557994218446529"/>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11" footer="0.49212598450000211"/>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(TOTALGENERAL!$DY$28,TOTALGENERAL!$DZ$28,TOTALGENERAL!$EA$28,TOTALGENERAL!$EB$28)</c:f>
              <c:numCache>
                <c:formatCode>_-* #,##0.0\ _F_B_-;\-* #,##0.0\ _F_B_-;_-* \-??\ _F_B_-;_-@_-</c:formatCode>
                <c:ptCount val="4"/>
                <c:pt idx="0">
                  <c:v>76.5</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(TOTALGENERAL!$DT$28,TOTALGENERAL!$DU$28,TOTALGENERAL!$DV$28,TOTALGENERAL!$DW$28)</c:f>
              <c:numCache>
                <c:formatCode>_-* #,##0.0\ _F_B_-;\-* #,##0.0\ _F_B_-;_-* \-??\ _F_B_-;_-@_-</c:formatCode>
                <c:ptCount val="4"/>
                <c:pt idx="0">
                  <c:v>76.5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6960384"/>
        <c:axId val="126961920"/>
      </c:barChart>
      <c:catAx>
        <c:axId val="12696038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961920"/>
        <c:crossesAt val="0"/>
        <c:auto val="1"/>
        <c:lblAlgn val="ctr"/>
        <c:lblOffset val="100"/>
        <c:tickLblSkip val="1"/>
        <c:tickMarkSkip val="1"/>
      </c:catAx>
      <c:valAx>
        <c:axId val="12696192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96038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11" footer="0.49212598450000211"/>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(TOTALGENERAL!$DY$29,TOTALGENERAL!$DZ$29,TOTALGENERAL!$EA$29,TOTALGENERAL!$EB$29)</c:f>
              <c:numCache>
                <c:formatCode>_-* #,##0.0\ _F_B_-;\-* #,##0.0\ _F_B_-;_-* \-??\ _F_B_-;_-@_-</c:formatCode>
                <c:ptCount val="4"/>
                <c:pt idx="0">
                  <c:v>87.8</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(TOTALGENERAL!$DT$29,TOTALGENERAL!$DU$29,TOTALGENERAL!$DV$29,TOTALGENERAL!$DW$29)</c:f>
              <c:numCache>
                <c:formatCode>_-* #,##0.0\ _F_B_-;\-* #,##0.0\ _F_B_-;_-* \-??\ _F_B_-;_-@_-</c:formatCode>
                <c:ptCount val="4"/>
                <c:pt idx="0">
                  <c:v>87.8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7033728"/>
        <c:axId val="127035264"/>
      </c:barChart>
      <c:catAx>
        <c:axId val="12703372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7035264"/>
        <c:crossesAt val="0"/>
        <c:auto val="1"/>
        <c:lblAlgn val="ctr"/>
        <c:lblOffset val="100"/>
        <c:tickLblSkip val="1"/>
        <c:tickMarkSkip val="1"/>
      </c:catAx>
      <c:valAx>
        <c:axId val="12703526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703372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11" footer="0.49212598450000211"/>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(TOTALGENERAL!$DY$30,TOTALGENERAL!$DZ$30,TOTALGENERAL!$EA$30,TOTALGENERAL!$EB$30)</c:f>
              <c:numCache>
                <c:formatCode>_-* #,##0.0\ _F_B_-;\-* #,##0.0\ _F_B_-;_-* \-??\ _F_B_-;_-@_-</c:formatCode>
                <c:ptCount val="4"/>
                <c:pt idx="0">
                  <c:v>75.399999999999991</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(TOTALGENERAL!$DT$30,TOTALGENERAL!$DU$30,TOTALGENERAL!$DV$30,TOTALGENERAL!$DW$30)</c:f>
              <c:numCache>
                <c:formatCode>_-* #,##0.0\ _F_B_-;\-* #,##0.0\ _F_B_-;_-* \-??\ _F_B_-;_-@_-</c:formatCode>
                <c:ptCount val="4"/>
                <c:pt idx="0">
                  <c:v>75.399999999999991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7107072"/>
        <c:axId val="127108608"/>
      </c:barChart>
      <c:catAx>
        <c:axId val="12710707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7108608"/>
        <c:crossesAt val="0"/>
        <c:auto val="1"/>
        <c:lblAlgn val="ctr"/>
        <c:lblOffset val="100"/>
        <c:tickLblSkip val="1"/>
        <c:tickMarkSkip val="1"/>
      </c:catAx>
      <c:valAx>
        <c:axId val="12710860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710707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0652246986267941"/>
          <c:y val="0.83606724686869005"/>
          <c:w val="0.64855301939332965"/>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11" footer="0.49212598450000211"/>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(TOTALGENERAL!$DY$31,TOTALGENERAL!$DZ$31,TOTALGENERAL!$EA$31,TOTALGENERAL!$EB$31)</c:f>
              <c:numCache>
                <c:formatCode>_-* #,##0.0\ _F_B_-;\-* #,##0.0\ _F_B_-;_-* \-??\ _F_B_-;_-@_-</c:formatCode>
                <c:ptCount val="4"/>
                <c:pt idx="0">
                  <c:v>86.399999999999991</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(TOTALGENERAL!$DT$31,TOTALGENERAL!$DU$31,TOTALGENERAL!$DV$31,TOTALGENERAL!$DW$31)</c:f>
              <c:numCache>
                <c:formatCode>_-* #,##0.0\ _F_B_-;\-* #,##0.0\ _F_B_-;_-* \-??\ _F_B_-;_-@_-</c:formatCode>
                <c:ptCount val="4"/>
                <c:pt idx="0">
                  <c:v>86.399999999999991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7135104"/>
        <c:axId val="126903424"/>
      </c:barChart>
      <c:catAx>
        <c:axId val="12713510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903424"/>
        <c:crossesAt val="0"/>
        <c:auto val="1"/>
        <c:lblAlgn val="ctr"/>
        <c:lblOffset val="100"/>
        <c:tickLblSkip val="1"/>
        <c:tickMarkSkip val="1"/>
      </c:catAx>
      <c:valAx>
        <c:axId val="12690342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713510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557994218446529"/>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11" footer="0.49212598450000211"/>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(TOTALGENERAL!$DY$32,TOTALGENERAL!$DZ$32,TOTALGENERAL!$EA$32,TOTALGENERAL!$EB$32)</c:f>
              <c:numCache>
                <c:formatCode>_-* #,##0.0\ _F_B_-;\-* #,##0.0\ _F_B_-;_-* \-??\ _F_B_-;_-@_-</c:formatCode>
                <c:ptCount val="4"/>
                <c:pt idx="0">
                  <c:v>82.8</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(TOTALGENERAL!$DT$32,TOTALGENERAL!$DU$32,TOTALGENERAL!$DV$32,TOTALGENERAL!$DW$32)</c:f>
              <c:numCache>
                <c:formatCode>_-* #,##0.0\ _F_B_-;\-* #,##0.0\ _F_B_-;_-* \-??\ _F_B_-;_-@_-</c:formatCode>
                <c:ptCount val="4"/>
                <c:pt idx="0">
                  <c:v>82.8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6938112"/>
        <c:axId val="127079168"/>
      </c:barChart>
      <c:catAx>
        <c:axId val="12693811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7079168"/>
        <c:crossesAt val="0"/>
        <c:auto val="1"/>
        <c:lblAlgn val="ctr"/>
        <c:lblOffset val="100"/>
        <c:tickLblSkip val="1"/>
        <c:tickMarkSkip val="1"/>
      </c:catAx>
      <c:valAx>
        <c:axId val="12707916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693811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11" footer="0.49212598450000211"/>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(TOTALGENERAL!$DY$29,TOTALGENERAL!$DZ$29,TOTALGENERAL!$EA$29,TOTALGENERAL!$EB$29)</c:f>
              <c:numCache>
                <c:formatCode>_-* #,##0.0\ _F_B_-;\-* #,##0.0\ _F_B_-;_-* \-??\ _F_B_-;_-@_-</c:formatCode>
                <c:ptCount val="4"/>
                <c:pt idx="0">
                  <c:v>87.8</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(TOTALGENERAL!$DT$29,TOTALGENERAL!$DU$29,TOTALGENERAL!$DV$29,TOTALGENERAL!$DW$29)</c:f>
              <c:numCache>
                <c:formatCode>_-* #,##0.0\ _F_B_-;\-* #,##0.0\ _F_B_-;_-* \-??\ _F_B_-;_-@_-</c:formatCode>
                <c:ptCount val="4"/>
                <c:pt idx="0">
                  <c:v>87.8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7175296"/>
        <c:axId val="127197568"/>
      </c:barChart>
      <c:catAx>
        <c:axId val="12717529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7197568"/>
        <c:crossesAt val="0"/>
        <c:auto val="1"/>
        <c:lblAlgn val="ctr"/>
        <c:lblOffset val="100"/>
        <c:tickLblSkip val="1"/>
        <c:tickMarkSkip val="1"/>
      </c:catAx>
      <c:valAx>
        <c:axId val="12719756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717529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11" footer="0.49212598450000211"/>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(TOTALGENERAL!$DY$30,TOTALGENERAL!$DZ$30,TOTALGENERAL!$EA$30,TOTALGENERAL!$EB$30)</c:f>
              <c:numCache>
                <c:formatCode>_-* #,##0.0\ _F_B_-;\-* #,##0.0\ _F_B_-;_-* \-??\ _F_B_-;_-@_-</c:formatCode>
                <c:ptCount val="4"/>
                <c:pt idx="0">
                  <c:v>75.399999999999991</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(TOTALGENERAL!$DT$30,TOTALGENERAL!$DU$30,TOTALGENERAL!$DV$30,TOTALGENERAL!$DW$30)</c:f>
              <c:numCache>
                <c:formatCode>_-* #,##0.0\ _F_B_-;\-* #,##0.0\ _F_B_-;_-* \-??\ _F_B_-;_-@_-</c:formatCode>
                <c:ptCount val="4"/>
                <c:pt idx="0">
                  <c:v>75.399999999999991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7248640"/>
        <c:axId val="127340544"/>
      </c:barChart>
      <c:catAx>
        <c:axId val="12724864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7340544"/>
        <c:crossesAt val="0"/>
        <c:auto val="1"/>
        <c:lblAlgn val="ctr"/>
        <c:lblOffset val="100"/>
        <c:tickLblSkip val="1"/>
        <c:tickMarkSkip val="1"/>
      </c:catAx>
      <c:valAx>
        <c:axId val="12734054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724864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0652246986267941"/>
          <c:y val="0.83606724686869005"/>
          <c:w val="0.64855301939332965"/>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11" footer="0.4921259845000021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606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(TOTALGENERAL!$DY$23,TOTALGENERAL!$DZ$23,TOTALGENERAL!$EA$23,TOTALGENERAL!$EB$23)</c:f>
              <c:numCache>
                <c:formatCode>_-* #,##0.0\ _F_B_-;\-* #,##0.0\ _F_B_-;_-* \-??\ _F_B_-;_-@_-</c:formatCode>
                <c:ptCount val="4"/>
                <c:pt idx="0">
                  <c:v>73.399999999999991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(TOTALGENERAL!$DT$23,TOTALGENERAL!$DU$23,TOTALGENERAL!$DV$23,TOTALGENERAL!$DW$23)</c:f>
              <c:numCache>
                <c:formatCode>_-* #,##0.0\ _F_B_-;\-* #,##0.0\ _F_B_-;_-* \-??\ _F_B_-;_-@_-</c:formatCode>
                <c:ptCount val="4"/>
                <c:pt idx="0">
                  <c:v>73.399999999999991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8410624"/>
        <c:axId val="118420608"/>
      </c:barChart>
      <c:catAx>
        <c:axId val="11841062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420608"/>
        <c:crossesAt val="0"/>
        <c:auto val="1"/>
        <c:lblAlgn val="ctr"/>
        <c:lblOffset val="100"/>
        <c:tickLblSkip val="1"/>
        <c:tickMarkSkip val="1"/>
      </c:catAx>
      <c:valAx>
        <c:axId val="11842060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41062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2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(TOTALGENERAL!$DY$31,TOTALGENERAL!$DZ$31,TOTALGENERAL!$EA$31,TOTALGENERAL!$EB$31)</c:f>
              <c:numCache>
                <c:formatCode>_-* #,##0.0\ _F_B_-;\-* #,##0.0\ _F_B_-;_-* \-??\ _F_B_-;_-@_-</c:formatCode>
                <c:ptCount val="4"/>
                <c:pt idx="0">
                  <c:v>86.399999999999991</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(TOTALGENERAL!$DT$31,TOTALGENERAL!$DU$31,TOTALGENERAL!$DV$31,TOTALGENERAL!$DW$31)</c:f>
              <c:numCache>
                <c:formatCode>_-* #,##0.0\ _F_B_-;\-* #,##0.0\ _F_B_-;_-* \-??\ _F_B_-;_-@_-</c:formatCode>
                <c:ptCount val="4"/>
                <c:pt idx="0">
                  <c:v>86.399999999999991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7383424"/>
        <c:axId val="127384960"/>
      </c:barChart>
      <c:catAx>
        <c:axId val="12738342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7384960"/>
        <c:crossesAt val="0"/>
        <c:auto val="1"/>
        <c:lblAlgn val="ctr"/>
        <c:lblOffset val="100"/>
        <c:tickLblSkip val="1"/>
        <c:tickMarkSkip val="1"/>
      </c:catAx>
      <c:valAx>
        <c:axId val="12738496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738342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557994218446529"/>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11" footer="0.49212598450000211"/>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(TOTALGENERAL!$DY$12,TOTALGENERAL!$DZ$12,TOTALGENERAL!$EA$12,TOTALGENERAL!$EB$12)</c:f>
              <c:numCache>
                <c:formatCode>_-* #,##0.0\ _F_B_-;\-* #,##0.0\ _F_B_-;_-* \-??\ _F_B_-;_-@_-</c:formatCode>
                <c:ptCount val="4"/>
                <c:pt idx="0">
                  <c:v>49.800000000000004</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(TOTALGENERAL!$DT$12,TOTALGENERAL!$DU$12,TOTALGENERAL!$DV$12,TOTALGENERAL!$DW$12)</c:f>
              <c:numCache>
                <c:formatCode>_-* #,##0.0\ _F_B_-;\-* #,##0.0\ _F_B_-;_-* \-??\ _F_B_-;_-@_-</c:formatCode>
                <c:ptCount val="4"/>
                <c:pt idx="0">
                  <c:v>49.800000000000004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8550784"/>
        <c:axId val="128552320"/>
      </c:barChart>
      <c:catAx>
        <c:axId val="12855078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8552320"/>
        <c:crossesAt val="0"/>
        <c:auto val="1"/>
        <c:lblAlgn val="ctr"/>
        <c:lblOffset val="100"/>
        <c:tickLblSkip val="1"/>
        <c:tickMarkSkip val="1"/>
      </c:catAx>
      <c:valAx>
        <c:axId val="12855232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855078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550807966796791"/>
          <c:y val="0.84699625661546796"/>
          <c:w val="0.52536417772084598"/>
          <c:h val="0.14071081278774591"/>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2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4.5082057429194092E-2"/>
          <c:w val="0.92753927498193156"/>
          <c:h val="0.74863517060368046"/>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(TOTALGENERAL!$DY$13,TOTALGENERAL!$DZ$13,TOTALGENERAL!$EA$13,TOTALGENERAL!$EB$13)</c:f>
              <c:numCache>
                <c:formatCode>_-* #,##0.0\ _F_B_-;\-* #,##0.0\ _F_B_-;_-* \-??\ _F_B_-;_-@_-</c:formatCode>
                <c:ptCount val="4"/>
                <c:pt idx="0">
                  <c:v>82.399999999999991</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(TOTALGENERAL!$DT$13,TOTALGENERAL!$DU$13,TOTALGENERAL!$DV$13,TOTALGENERAL!$DW$13)</c:f>
              <c:numCache>
                <c:formatCode>_-* #,##0.0\ _F_B_-;\-* #,##0.0\ _F_B_-;_-* \-??\ _F_B_-;_-@_-</c:formatCode>
                <c:ptCount val="4"/>
                <c:pt idx="0">
                  <c:v>82.399999999999991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8611840"/>
        <c:axId val="128613376"/>
      </c:barChart>
      <c:catAx>
        <c:axId val="12861184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8613376"/>
        <c:crossesAt val="0"/>
        <c:auto val="1"/>
        <c:lblAlgn val="ctr"/>
        <c:lblOffset val="100"/>
        <c:tickLblSkip val="1"/>
        <c:tickMarkSkip val="1"/>
      </c:catAx>
      <c:valAx>
        <c:axId val="128613376"/>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861184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48211929204"/>
          <c:y val="0.8524607374897839"/>
          <c:w val="0.52536417772084598"/>
          <c:h val="0.1352463319134300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4.5082057429194092E-2"/>
          <c:w val="0.92753927498193156"/>
          <c:h val="0.74590293016651665"/>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(TOTALGENERAL!$DY$14,TOTALGENERAL!$DZ$14,TOTALGENERAL!$EA$14,TOTALGENERAL!$EB$14)</c:f>
              <c:numCache>
                <c:formatCode>_-* #,##0.0\ _F_B_-;\-* #,##0.0\ _F_B_-;_-* \-??\ _F_B_-;_-@_-</c:formatCode>
                <c:ptCount val="4"/>
                <c:pt idx="0">
                  <c:v>91.5</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(TOTALGENERAL!$DT$14,TOTALGENERAL!$DU$14,TOTALGENERAL!$DV$14,TOTALGENERAL!$DW$14)</c:f>
              <c:numCache>
                <c:formatCode>_-* #,##0.0\ _F_B_-;\-* #,##0.0\ _F_B_-;_-* \-??\ _F_B_-;_-@_-</c:formatCode>
                <c:ptCount val="4"/>
                <c:pt idx="0">
                  <c:v>91.5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8685184"/>
        <c:axId val="128686720"/>
      </c:barChart>
      <c:catAx>
        <c:axId val="12868518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8686720"/>
        <c:crossesAt val="0"/>
        <c:auto val="1"/>
        <c:lblAlgn val="ctr"/>
        <c:lblOffset val="100"/>
        <c:tickLblSkip val="1"/>
        <c:tickMarkSkip val="1"/>
      </c:catAx>
      <c:valAx>
        <c:axId val="12868672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868518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188487844230654"/>
          <c:y val="0.85655909814552156"/>
          <c:w val="0.52536417772084598"/>
          <c:h val="0.131147971257691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2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(TOTALGENERAL!$DY$15,TOTALGENERAL!$DZ$15,TOTALGENERAL!$EA$15,TOTALGENERAL!$EB$15)</c:f>
              <c:numCache>
                <c:formatCode>_-* #,##0.0\ _F_B_-;\-* #,##0.0\ _F_B_-;_-* \-??\ _F_B_-;_-@_-</c:formatCode>
                <c:ptCount val="4"/>
                <c:pt idx="0">
                  <c:v>85.199999999999989</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(TOTALGENERAL!$DT$15,TOTALGENERAL!$DU$15,TOTALGENERAL!$DV$15,TOTALGENERAL!$DW$15)</c:f>
              <c:numCache>
                <c:formatCode>_-* #,##0.0\ _F_B_-;\-* #,##0.0\ _F_B_-;_-* \-??\ _F_B_-;_-@_-</c:formatCode>
                <c:ptCount val="4"/>
                <c:pt idx="0">
                  <c:v>85.199999999999989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8422656"/>
        <c:axId val="128424192"/>
      </c:barChart>
      <c:catAx>
        <c:axId val="12842265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8424192"/>
        <c:crossesAt val="0"/>
        <c:auto val="1"/>
        <c:lblAlgn val="ctr"/>
        <c:lblOffset val="100"/>
        <c:tickLblSkip val="1"/>
        <c:tickMarkSkip val="1"/>
      </c:catAx>
      <c:valAx>
        <c:axId val="12842419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842265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48211929204"/>
          <c:y val="0.8524607374897839"/>
          <c:w val="0.52536417772084598"/>
          <c:h val="0.1352463319134300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2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4.5082057429194092E-2"/>
          <c:w val="0.92753927498193156"/>
          <c:h val="0.73770620885504068"/>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(TOTALGENERAL!$DY$16,TOTALGENERAL!$DZ$16,TOTALGENERAL!$EA$16,TOTALGENERAL!$EB$16)</c:f>
              <c:numCache>
                <c:formatCode>_-* #,##0.0\ _F_B_-;\-* #,##0.0\ _F_B_-;_-* \-??\ _F_B_-;_-@_-</c:formatCode>
                <c:ptCount val="4"/>
                <c:pt idx="0">
                  <c:v>84.699999999999989</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(TOTALGENERAL!$DT$16,TOTALGENERAL!$DU$16,TOTALGENERAL!$DV$16,TOTALGENERAL!$DW$16)</c:f>
              <c:numCache>
                <c:formatCode>_-* #,##0.0\ _F_B_-;\-* #,##0.0\ _F_B_-;_-* \-??\ _F_B_-;_-@_-</c:formatCode>
                <c:ptCount val="4"/>
                <c:pt idx="0">
                  <c:v>84.699999999999989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8823680"/>
        <c:axId val="128825216"/>
      </c:barChart>
      <c:catAx>
        <c:axId val="12882368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8825216"/>
        <c:crossesAt val="0"/>
        <c:auto val="1"/>
        <c:lblAlgn val="ctr"/>
        <c:lblOffset val="100"/>
        <c:tickLblSkip val="1"/>
        <c:tickMarkSkip val="1"/>
      </c:catAx>
      <c:valAx>
        <c:axId val="128825216"/>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882368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913128089362992"/>
          <c:y val="0.84699625661546796"/>
          <c:w val="0.52536417772084598"/>
          <c:h val="0.14071081278774591"/>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2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(TOTALGENERAL!$DY$17,TOTALGENERAL!$DZ$17,TOTALGENERAL!$EA$17,TOTALGENERAL!$EB$17)</c:f>
              <c:numCache>
                <c:formatCode>_-* #,##0.0\ _F_B_-;\-* #,##0.0\ _F_B_-;_-* \-??\ _F_B_-;_-@_-</c:formatCode>
                <c:ptCount val="4"/>
                <c:pt idx="0">
                  <c:v>69.8</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(TOTALGENERAL!$DT$17,TOTALGENERAL!$DU$17,TOTALGENERAL!$DV$17,TOTALGENERAL!$DW$17)</c:f>
              <c:numCache>
                <c:formatCode>_-* #,##0.0\ _F_B_-;\-* #,##0.0\ _F_B_-;_-* \-??\ _F_B_-;_-@_-</c:formatCode>
                <c:ptCount val="4"/>
                <c:pt idx="0">
                  <c:v>69.8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8774144"/>
        <c:axId val="128775680"/>
      </c:barChart>
      <c:catAx>
        <c:axId val="12877414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8775680"/>
        <c:crossesAt val="0"/>
        <c:auto val="1"/>
        <c:lblAlgn val="ctr"/>
        <c:lblOffset val="100"/>
        <c:tickLblSkip val="1"/>
        <c:tickMarkSkip val="1"/>
      </c:catAx>
      <c:valAx>
        <c:axId val="12877568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877414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550807966796791"/>
          <c:y val="0.84699625661546796"/>
          <c:w val="0.52536417772084598"/>
          <c:h val="0.14071081278774591"/>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(TOTALGENERAL!$DY$18,TOTALGENERAL!$DZ$18,TOTALGENERAL!$EA$18,TOTALGENERAL!$EB$18)</c:f>
              <c:numCache>
                <c:formatCode>_-* #,##0.0\ _F_B_-;\-* #,##0.0\ _F_B_-;_-* \-??\ _F_B_-;_-@_-</c:formatCode>
                <c:ptCount val="4"/>
                <c:pt idx="0">
                  <c:v>97.3</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(TOTALGENERAL!$DT$18,TOTALGENERAL!$DU$18,TOTALGENERAL!$DV$18,TOTALGENERAL!$DW$18)</c:f>
              <c:numCache>
                <c:formatCode>_-* #,##0.0\ _F_B_-;\-* #,##0.0\ _F_B_-;_-* \-??\ _F_B_-;_-@_-</c:formatCode>
                <c:ptCount val="4"/>
                <c:pt idx="0">
                  <c:v>97.3</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8892288"/>
        <c:axId val="128926848"/>
      </c:barChart>
      <c:catAx>
        <c:axId val="12889228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8926848"/>
        <c:crossesAt val="0"/>
        <c:auto val="1"/>
        <c:lblAlgn val="ctr"/>
        <c:lblOffset val="100"/>
        <c:tickLblSkip val="1"/>
        <c:tickMarkSkip val="1"/>
      </c:catAx>
      <c:valAx>
        <c:axId val="12892684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889228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4699625661546796"/>
          <c:w val="0.52536417772084598"/>
          <c:h val="0.14071081278774591"/>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(TOTALGENERAL!$DY$19,TOTALGENERAL!$DZ$19,TOTALGENERAL!$EA$19,TOTALGENERAL!$EB$19)</c:f>
              <c:numCache>
                <c:formatCode>_-* #,##0.0\ _F_B_-;\-* #,##0.0\ _F_B_-;_-* \-??\ _F_B_-;_-@_-</c:formatCode>
                <c:ptCount val="4"/>
                <c:pt idx="0">
                  <c:v>76.5</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(TOTALGENERAL!$DT$19,TOTALGENERAL!$DU$19,TOTALGENERAL!$DV$19,TOTALGENERAL!$DW$19)</c:f>
              <c:numCache>
                <c:formatCode>_-* #,##0.0\ _F_B_-;\-* #,##0.0\ _F_B_-;_-* \-??\ _F_B_-;_-@_-</c:formatCode>
                <c:ptCount val="4"/>
                <c:pt idx="0">
                  <c:v>76.5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8982016"/>
        <c:axId val="128996096"/>
      </c:barChart>
      <c:catAx>
        <c:axId val="12898201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8996096"/>
        <c:crossesAt val="0"/>
        <c:auto val="1"/>
        <c:lblAlgn val="ctr"/>
        <c:lblOffset val="100"/>
        <c:tickLblSkip val="1"/>
        <c:tickMarkSkip val="1"/>
      </c:catAx>
      <c:valAx>
        <c:axId val="128996096"/>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898201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48211929204"/>
          <c:y val="0.8524607374897839"/>
          <c:w val="0.52536417772084598"/>
          <c:h val="0.1352463319134300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2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4.5082057429194092E-2"/>
          <c:w val="0.92753927498193156"/>
          <c:h val="0.73770620885504068"/>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(TOTALGENERAL!$DY$20,TOTALGENERAL!$DZ$20,TOTALGENERAL!$EA$20,TOTALGENERAL!$EB$20)</c:f>
              <c:numCache>
                <c:formatCode>_-* #,##0.0\ _F_B_-;\-* #,##0.0\ _F_B_-;_-* \-??\ _F_B_-;_-@_-</c:formatCode>
                <c:ptCount val="4"/>
                <c:pt idx="0">
                  <c:v>72.399999999999991</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(TOTALGENERAL!$DT$20,TOTALGENERAL!$DU$20,TOTALGENERAL!$DV$20,TOTALGENERAL!$DW$20)</c:f>
              <c:numCache>
                <c:formatCode>_-* #,##0.0\ _F_B_-;\-* #,##0.0\ _F_B_-;_-* \-??\ _F_B_-;_-@_-</c:formatCode>
                <c:ptCount val="4"/>
                <c:pt idx="0">
                  <c:v>72.399999999999991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9038976"/>
        <c:axId val="129057152"/>
      </c:barChart>
      <c:catAx>
        <c:axId val="12903897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057152"/>
        <c:crossesAt val="0"/>
        <c:auto val="1"/>
        <c:lblAlgn val="ctr"/>
        <c:lblOffset val="100"/>
        <c:tickLblSkip val="1"/>
        <c:tickMarkSkip val="1"/>
      </c:catAx>
      <c:valAx>
        <c:axId val="12905715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03897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4699625661546796"/>
          <c:w val="0.52536417772084598"/>
          <c:h val="0.14071081278774591"/>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64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(TOTALGENERAL!$DY$24,TOTALGENERAL!$DZ$24,TOTALGENERAL!$EA$24,TOTALGENERAL!$EB$24)</c:f>
              <c:numCache>
                <c:formatCode>_-* #,##0.0\ _F_B_-;\-* #,##0.0\ _F_B_-;_-* \-??\ _F_B_-;_-@_-</c:formatCode>
                <c:ptCount val="4"/>
                <c:pt idx="0">
                  <c:v>71.399999999999991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(TOTALGENERAL!$DT$24,TOTALGENERAL!$DU$24,TOTALGENERAL!$DV$24,TOTALGENERAL!$DW$24)</c:f>
              <c:numCache>
                <c:formatCode>_-* #,##0.0\ _F_B_-;\-* #,##0.0\ _F_B_-;_-* \-??\ _F_B_-;_-@_-</c:formatCode>
                <c:ptCount val="4"/>
                <c:pt idx="0">
                  <c:v>71.399999999999991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8520832"/>
        <c:axId val="118539008"/>
      </c:barChart>
      <c:catAx>
        <c:axId val="11852083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539008"/>
        <c:crossesAt val="0"/>
        <c:auto val="1"/>
        <c:lblAlgn val="ctr"/>
        <c:lblOffset val="100"/>
        <c:tickLblSkip val="1"/>
        <c:tickMarkSkip val="1"/>
      </c:catAx>
      <c:valAx>
        <c:axId val="11853900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520832"/>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3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(TOTALGENERAL!$DY$21,TOTALGENERAL!$DZ$21,TOTALGENERAL!$EA$21,TOTALGENERAL!$EB$21)</c:f>
              <c:numCache>
                <c:formatCode>_-* #,##0.0\ _F_B_-;\-* #,##0.0\ _F_B_-;_-* \-??\ _F_B_-;_-@_-</c:formatCode>
                <c:ptCount val="4"/>
                <c:pt idx="0">
                  <c:v>78.099999999999994</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(TOTALGENERAL!$DT$21,TOTALGENERAL!$DU$21,TOTALGENERAL!$DV$21,TOTALGENERAL!$DW$21)</c:f>
              <c:numCache>
                <c:formatCode>_-* #,##0.0\ _F_B_-;\-* #,##0.0\ _F_B_-;_-* \-??\ _F_B_-;_-@_-</c:formatCode>
                <c:ptCount val="4"/>
                <c:pt idx="0">
                  <c:v>78.099999999999994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9108608"/>
        <c:axId val="129130880"/>
      </c:barChart>
      <c:catAx>
        <c:axId val="12910860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130880"/>
        <c:crossesAt val="0"/>
        <c:auto val="1"/>
        <c:lblAlgn val="ctr"/>
        <c:lblOffset val="100"/>
        <c:tickLblSkip val="1"/>
        <c:tickMarkSkip val="1"/>
      </c:catAx>
      <c:valAx>
        <c:axId val="12913088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10860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88457061181"/>
          <c:y val="0.84699625661546796"/>
          <c:w val="0.52536417772084598"/>
          <c:h val="0.14071081278774591"/>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3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(TOTALGENERAL!$DY$22,TOTALGENERAL!$DZ$22,TOTALGENERAL!$EA$22,TOTALGENERAL!$EB$22)</c:f>
              <c:numCache>
                <c:formatCode>_-* #,##0.0\ _F_B_-;\-* #,##0.0\ _F_B_-;_-* \-??\ _F_B_-;_-@_-</c:formatCode>
                <c:ptCount val="4"/>
                <c:pt idx="0">
                  <c:v>91.199999999999989</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(TOTALGENERAL!$DT$22,TOTALGENERAL!$DU$22,TOTALGENERAL!$DV$22,TOTALGENERAL!$DW$22)</c:f>
              <c:numCache>
                <c:formatCode>_-* #,##0.0\ _F_B_-;\-* #,##0.0\ _F_B_-;_-* \-??\ _F_B_-;_-@_-</c:formatCode>
                <c:ptCount val="4"/>
                <c:pt idx="0">
                  <c:v>91.199999999999989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9173760"/>
        <c:axId val="129196032"/>
      </c:barChart>
      <c:catAx>
        <c:axId val="12917376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196032"/>
        <c:crossesAt val="0"/>
        <c:auto val="1"/>
        <c:lblAlgn val="ctr"/>
        <c:lblOffset val="100"/>
        <c:tickLblSkip val="1"/>
        <c:tickMarkSkip val="1"/>
      </c:catAx>
      <c:valAx>
        <c:axId val="12919603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17376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48211929204"/>
          <c:y val="0.84699625661546796"/>
          <c:w val="0.52536417772084598"/>
          <c:h val="0.14071081278774591"/>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3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(TOTALGENERAL!$DY$23,TOTALGENERAL!$DZ$23,TOTALGENERAL!$EA$23,TOTALGENERAL!$EB$23)</c:f>
              <c:numCache>
                <c:formatCode>_-* #,##0.0\ _F_B_-;\-* #,##0.0\ _F_B_-;_-* \-??\ _F_B_-;_-@_-</c:formatCode>
                <c:ptCount val="4"/>
                <c:pt idx="0">
                  <c:v>73.399999999999991</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(TOTALGENERAL!$DT$23,TOTALGENERAL!$DU$23,TOTALGENERAL!$DV$23,TOTALGENERAL!$DW$23)</c:f>
              <c:numCache>
                <c:formatCode>_-* #,##0.0\ _F_B_-;\-* #,##0.0\ _F_B_-;_-* \-??\ _F_B_-;_-@_-</c:formatCode>
                <c:ptCount val="4"/>
                <c:pt idx="0">
                  <c:v>73.399999999999991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9316736"/>
        <c:axId val="129318272"/>
      </c:barChart>
      <c:catAx>
        <c:axId val="12931673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318272"/>
        <c:crossesAt val="0"/>
        <c:auto val="1"/>
        <c:lblAlgn val="ctr"/>
        <c:lblOffset val="100"/>
        <c:tickLblSkip val="1"/>
        <c:tickMarkSkip val="1"/>
      </c:catAx>
      <c:valAx>
        <c:axId val="12931827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31673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48211929204"/>
          <c:y val="0.84699625661546796"/>
          <c:w val="0.52536417772084598"/>
          <c:h val="0.14071081278774591"/>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3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(TOTALGENERAL!$DY$24,TOTALGENERAL!$DZ$24,TOTALGENERAL!$EA$24,TOTALGENERAL!$EB$24)</c:f>
              <c:numCache>
                <c:formatCode>_-* #,##0.0\ _F_B_-;\-* #,##0.0\ _F_B_-;_-* \-??\ _F_B_-;_-@_-</c:formatCode>
                <c:ptCount val="4"/>
                <c:pt idx="0">
                  <c:v>71.399999999999991</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(TOTALGENERAL!$DT$24,TOTALGENERAL!$DU$24,TOTALGENERAL!$DV$24,TOTALGENERAL!$DW$24)</c:f>
              <c:numCache>
                <c:formatCode>_-* #,##0.0\ _F_B_-;\-* #,##0.0\ _F_B_-;_-* \-??\ _F_B_-;_-@_-</c:formatCode>
                <c:ptCount val="4"/>
                <c:pt idx="0">
                  <c:v>71.399999999999991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9250432"/>
        <c:axId val="129251968"/>
      </c:barChart>
      <c:catAx>
        <c:axId val="12925043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251968"/>
        <c:crossesAt val="0"/>
        <c:auto val="1"/>
        <c:lblAlgn val="ctr"/>
        <c:lblOffset val="100"/>
        <c:tickLblSkip val="1"/>
        <c:tickMarkSkip val="1"/>
      </c:catAx>
      <c:valAx>
        <c:axId val="12925196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25043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374897839"/>
          <c:w val="0.52536417772084598"/>
          <c:h val="0.1352463319134300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3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4.5082057429194092E-2"/>
          <c:w val="0.92753927498193156"/>
          <c:h val="0.74453680994793259"/>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(TOTALGENERAL!$DY$25,TOTALGENERAL!$DZ$25,TOTALGENERAL!$EA$25,TOTALGENERAL!$EB$25)</c:f>
              <c:numCache>
                <c:formatCode>_-* #,##0.0\ _F_B_-;\-* #,##0.0\ _F_B_-;_-* \-??\ _F_B_-;_-@_-</c:formatCode>
                <c:ptCount val="4"/>
                <c:pt idx="0">
                  <c:v>71.099999999999994</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(TOTALGENERAL!$DT$25,TOTALGENERAL!$DU$25,TOTALGENERAL!$DV$25,TOTALGENERAL!$DW$25)</c:f>
              <c:numCache>
                <c:formatCode>_-* #,##0.0\ _F_B_-;\-* #,##0.0\ _F_B_-;_-* \-??\ _F_B_-;_-@_-</c:formatCode>
                <c:ptCount val="4"/>
                <c:pt idx="0">
                  <c:v>71.099999999999994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9454848"/>
        <c:axId val="129456384"/>
      </c:barChart>
      <c:catAx>
        <c:axId val="12945484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456384"/>
        <c:crossesAt val="0"/>
        <c:auto val="1"/>
        <c:lblAlgn val="ctr"/>
        <c:lblOffset val="100"/>
        <c:tickLblSkip val="1"/>
        <c:tickMarkSkip val="1"/>
      </c:catAx>
      <c:valAx>
        <c:axId val="12945638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45484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4836237683404259"/>
          <c:w val="0.52536417772084598"/>
          <c:h val="0.13934469256916751"/>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3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4.5082057429194092E-2"/>
          <c:w val="0.92753927498193156"/>
          <c:h val="0.73770620885504068"/>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(TOTALGENERAL!$DY$26,TOTALGENERAL!$DZ$26,TOTALGENERAL!$EA$26,TOTALGENERAL!$EB$26)</c:f>
              <c:numCache>
                <c:formatCode>_-* #,##0.0\ _F_B_-;\-* #,##0.0\ _F_B_-;_-* \-??\ _F_B_-;_-@_-</c:formatCode>
                <c:ptCount val="4"/>
                <c:pt idx="0">
                  <c:v>88.1</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(TOTALGENERAL!$DT$26,TOTALGENERAL!$DU$26,TOTALGENERAL!$DV$26,TOTALGENERAL!$DW$26)</c:f>
              <c:numCache>
                <c:formatCode>_-* #,##0.0\ _F_B_-;\-* #,##0.0\ _F_B_-;_-* \-??\ _F_B_-;_-@_-</c:formatCode>
                <c:ptCount val="4"/>
                <c:pt idx="0">
                  <c:v>88.1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9520000"/>
        <c:axId val="129521536"/>
      </c:barChart>
      <c:catAx>
        <c:axId val="12952000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521536"/>
        <c:crossesAt val="0"/>
        <c:auto val="1"/>
        <c:lblAlgn val="ctr"/>
        <c:lblOffset val="100"/>
        <c:tickLblSkip val="1"/>
        <c:tickMarkSkip val="1"/>
      </c:catAx>
      <c:valAx>
        <c:axId val="129521536"/>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52000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88457061181"/>
          <c:y val="0.84699625661546796"/>
          <c:w val="0.52536417772084598"/>
          <c:h val="0.14071081278774591"/>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3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(TOTALGENERAL!$DY$27,TOTALGENERAL!$DZ$27,TOTALGENERAL!$EA$27,TOTALGENERAL!$EB$27)</c:f>
              <c:numCache>
                <c:formatCode>_-* #,##0.0\ _F_B_-;\-* #,##0.0\ _F_B_-;_-* \-??\ _F_B_-;_-@_-</c:formatCode>
                <c:ptCount val="4"/>
                <c:pt idx="0">
                  <c:v>80.899999999999991</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(TOTALGENERAL!$DT$27,TOTALGENERAL!$DU$27,TOTALGENERAL!$DV$27,TOTALGENERAL!$DW$27)</c:f>
              <c:numCache>
                <c:formatCode>_-* #,##0.0\ _F_B_-;\-* #,##0.0\ _F_B_-;_-* \-??\ _F_B_-;_-@_-</c:formatCode>
                <c:ptCount val="4"/>
                <c:pt idx="0">
                  <c:v>80.899999999999991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9421312"/>
        <c:axId val="129422848"/>
      </c:barChart>
      <c:catAx>
        <c:axId val="12942131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422848"/>
        <c:crossesAt val="0"/>
        <c:auto val="1"/>
        <c:lblAlgn val="ctr"/>
        <c:lblOffset val="100"/>
        <c:tickLblSkip val="1"/>
        <c:tickMarkSkip val="1"/>
      </c:catAx>
      <c:valAx>
        <c:axId val="12942284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42131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4699625661546796"/>
          <c:w val="0.52536417772084598"/>
          <c:h val="0.14071081278774591"/>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3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(TOTALGENERAL!$DY$28,TOTALGENERAL!$DZ$28,TOTALGENERAL!$EA$28,TOTALGENERAL!$EB$28)</c:f>
              <c:numCache>
                <c:formatCode>_-* #,##0.0\ _F_B_-;\-* #,##0.0\ _F_B_-;_-* \-??\ _F_B_-;_-@_-</c:formatCode>
                <c:ptCount val="4"/>
                <c:pt idx="0">
                  <c:v>76.5</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(TOTALGENERAL!$DT$28,TOTALGENERAL!$DU$28,TOTALGENERAL!$DV$28,TOTALGENERAL!$DW$28)</c:f>
              <c:numCache>
                <c:formatCode>_-* #,##0.0\ _F_B_-;\-* #,##0.0\ _F_B_-;_-* \-??\ _F_B_-;_-@_-</c:formatCode>
                <c:ptCount val="4"/>
                <c:pt idx="0">
                  <c:v>76.5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9592704"/>
        <c:axId val="129598592"/>
      </c:barChart>
      <c:catAx>
        <c:axId val="12959270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598592"/>
        <c:crossesAt val="0"/>
        <c:auto val="1"/>
        <c:lblAlgn val="ctr"/>
        <c:lblOffset val="100"/>
        <c:tickLblSkip val="1"/>
        <c:tickMarkSkip val="1"/>
      </c:catAx>
      <c:valAx>
        <c:axId val="12959859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59270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362408579627282"/>
          <c:y val="0.8524607374897839"/>
          <c:w val="0.52536417772084598"/>
          <c:h val="0.1352463319134300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3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(TOTALGENERAL!$DY$29,TOTALGENERAL!$DZ$29,TOTALGENERAL!$EA$29,TOTALGENERAL!$EB$29)</c:f>
              <c:numCache>
                <c:formatCode>_-* #,##0.0\ _F_B_-;\-* #,##0.0\ _F_B_-;_-* \-??\ _F_B_-;_-@_-</c:formatCode>
                <c:ptCount val="4"/>
                <c:pt idx="0">
                  <c:v>87.8</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(TOTALGENERAL!$DT$29,TOTALGENERAL!$DU$29,TOTALGENERAL!$DV$29,TOTALGENERAL!$DW$29)</c:f>
              <c:numCache>
                <c:formatCode>_-* #,##0.0\ _F_B_-;\-* #,##0.0\ _F_B_-;_-* \-??\ _F_B_-;_-@_-</c:formatCode>
                <c:ptCount val="4"/>
                <c:pt idx="0">
                  <c:v>87.8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9788928"/>
        <c:axId val="129811200"/>
      </c:barChart>
      <c:catAx>
        <c:axId val="12978892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811200"/>
        <c:crossesAt val="0"/>
        <c:auto val="1"/>
        <c:lblAlgn val="ctr"/>
        <c:lblOffset val="100"/>
        <c:tickLblSkip val="1"/>
        <c:tickMarkSkip val="1"/>
      </c:catAx>
      <c:valAx>
        <c:axId val="12981120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78892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88457061181"/>
          <c:y val="0.84699625661546796"/>
          <c:w val="0.52536417772084598"/>
          <c:h val="0.14071081278774591"/>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3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4.5082057429194092E-2"/>
          <c:w val="0.92753927498193156"/>
          <c:h val="0.73770620885504068"/>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(TOTALGENERAL!$DY$30,TOTALGENERAL!$DZ$30,TOTALGENERAL!$EA$30,TOTALGENERAL!$EB$30)</c:f>
              <c:numCache>
                <c:formatCode>_-* #,##0.0\ _F_B_-;\-* #,##0.0\ _F_B_-;_-* \-??\ _F_B_-;_-@_-</c:formatCode>
                <c:ptCount val="4"/>
                <c:pt idx="0">
                  <c:v>75.399999999999991</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(TOTALGENERAL!$DT$30,TOTALGENERAL!$DU$30,TOTALGENERAL!$DV$30,TOTALGENERAL!$DW$30)</c:f>
              <c:numCache>
                <c:formatCode>_-* #,##0.0\ _F_B_-;\-* #,##0.0\ _F_B_-;_-* \-??\ _F_B_-;_-@_-</c:formatCode>
                <c:ptCount val="4"/>
                <c:pt idx="0">
                  <c:v>75.399999999999991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9714816"/>
        <c:axId val="129732992"/>
      </c:barChart>
      <c:catAx>
        <c:axId val="12971481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732992"/>
        <c:crossesAt val="0"/>
        <c:auto val="1"/>
        <c:lblAlgn val="ctr"/>
        <c:lblOffset val="100"/>
        <c:tickLblSkip val="1"/>
        <c:tickMarkSkip val="1"/>
      </c:catAx>
      <c:valAx>
        <c:axId val="12973299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71481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4699625661546796"/>
          <c:w val="0.52536417772084598"/>
          <c:h val="0.14071081278774591"/>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92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(TOTALGENERAL!$DY$25,TOTALGENERAL!$DZ$25,TOTALGENERAL!$EA$25,TOTALGENERAL!$EB$25)</c:f>
              <c:numCache>
                <c:formatCode>_-* #,##0.0\ _F_B_-;\-* #,##0.0\ _F_B_-;_-* \-??\ _F_B_-;_-@_-</c:formatCode>
                <c:ptCount val="4"/>
                <c:pt idx="0">
                  <c:v>71.099999999999994</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(TOTALGENERAL!$DT$25,TOTALGENERAL!$DU$25,TOTALGENERAL!$DV$25,TOTALGENERAL!$DW$25)</c:f>
              <c:numCache>
                <c:formatCode>_-* #,##0.0\ _F_B_-;\-* #,##0.0\ _F_B_-;_-* \-??\ _F_B_-;_-@_-</c:formatCode>
                <c:ptCount val="4"/>
                <c:pt idx="0">
                  <c:v>71.099999999999994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8600064"/>
        <c:axId val="118601600"/>
      </c:barChart>
      <c:catAx>
        <c:axId val="11860006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601600"/>
        <c:crossesAt val="0"/>
        <c:auto val="1"/>
        <c:lblAlgn val="ctr"/>
        <c:lblOffset val="100"/>
        <c:tickLblSkip val="1"/>
        <c:tickMarkSkip val="1"/>
      </c:catAx>
      <c:valAx>
        <c:axId val="11860160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60006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4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4.5082057429194092E-2"/>
          <c:w val="0.92753927498193156"/>
          <c:h val="0.74863517060368046"/>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(TOTALGENERAL!$DY$31,TOTALGENERAL!$DZ$31,TOTALGENERAL!$EA$31,TOTALGENERAL!$EB$31)</c:f>
              <c:numCache>
                <c:formatCode>_-* #,##0.0\ _F_B_-;\-* #,##0.0\ _F_B_-;_-* \-??\ _F_B_-;_-@_-</c:formatCode>
                <c:ptCount val="4"/>
                <c:pt idx="0">
                  <c:v>86.399999999999991</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(TOTALGENERAL!$DT$31,TOTALGENERAL!$DU$31,TOTALGENERAL!$DV$31,TOTALGENERAL!$DW$31)</c:f>
              <c:numCache>
                <c:formatCode>_-* #,##0.0\ _F_B_-;\-* #,##0.0\ _F_B_-;_-* \-??\ _F_B_-;_-@_-</c:formatCode>
                <c:ptCount val="4"/>
                <c:pt idx="0">
                  <c:v>86.399999999999991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9939712"/>
        <c:axId val="129949696"/>
      </c:barChart>
      <c:catAx>
        <c:axId val="12993971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949696"/>
        <c:crossesAt val="0"/>
        <c:auto val="1"/>
        <c:lblAlgn val="ctr"/>
        <c:lblOffset val="100"/>
        <c:tickLblSkip val="1"/>
        <c:tickMarkSkip val="1"/>
      </c:catAx>
      <c:valAx>
        <c:axId val="129949696"/>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993971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374897839"/>
          <c:w val="0.52536417772084598"/>
          <c:h val="0.1352463319134300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4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4.5082057429194092E-2"/>
          <c:w val="0.92753927498193156"/>
          <c:h val="0.74590293016651665"/>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(TOTALGENERAL!$DY$32,TOTALGENERAL!$DZ$32,TOTALGENERAL!$EA$32,TOTALGENERAL!$EB$32)</c:f>
              <c:numCache>
                <c:formatCode>_-* #,##0.0\ _F_B_-;\-* #,##0.0\ _F_B_-;_-* \-??\ _F_B_-;_-@_-</c:formatCode>
                <c:ptCount val="4"/>
                <c:pt idx="0">
                  <c:v>82.8</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(TOTALGENERAL!$DT$32,TOTALGENERAL!$DU$32,TOTALGENERAL!$DV$32,TOTALGENERAL!$DW$32)</c:f>
              <c:numCache>
                <c:formatCode>_-* #,##0.0\ _F_B_-;\-* #,##0.0\ _F_B_-;_-* \-??\ _F_B_-;_-@_-</c:formatCode>
                <c:ptCount val="4"/>
                <c:pt idx="0">
                  <c:v>82.8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0017152"/>
        <c:axId val="130018688"/>
      </c:barChart>
      <c:catAx>
        <c:axId val="13001715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018688"/>
        <c:crossesAt val="0"/>
        <c:auto val="1"/>
        <c:lblAlgn val="ctr"/>
        <c:lblOffset val="100"/>
        <c:tickLblSkip val="1"/>
        <c:tickMarkSkip val="1"/>
      </c:catAx>
      <c:valAx>
        <c:axId val="13001868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01715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655909814552156"/>
          <c:w val="0.53623378139782829"/>
          <c:h val="0.131147971257691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4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6.1475532857991934E-2"/>
          <c:w val="0.92753927498193156"/>
          <c:h val="0.7295094875435687"/>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(TOTALGENERAL!$DY$33,TOTALGENERAL!$DZ$33,TOTALGENERAL!$EA$33,TOTALGENERAL!$EB$33)</c:f>
              <c:numCache>
                <c:formatCode>_-* #,##0.0\ _F_B_-;\-* #,##0.0\ _F_B_-;_-* \-??\ _F_B_-;_-@_-</c:formatCode>
                <c:ptCount val="4"/>
                <c:pt idx="0">
                  <c:v>79.599999999999994</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(TOTALGENERAL!$DT$33,TOTALGENERAL!$DU$33,TOTALGENERAL!$DV$33,TOTALGENERAL!$DW$33)</c:f>
              <c:numCache>
                <c:formatCode>_-* #,##0.0\ _F_B_-;\-* #,##0.0\ _F_B_-;_-* \-??\ _F_B_-;_-@_-</c:formatCode>
                <c:ptCount val="4"/>
                <c:pt idx="0">
                  <c:v>79.599999999999994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0074112"/>
        <c:axId val="130075648"/>
      </c:barChart>
      <c:catAx>
        <c:axId val="13007411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075648"/>
        <c:crossesAt val="0"/>
        <c:auto val="1"/>
        <c:lblAlgn val="ctr"/>
        <c:lblOffset val="100"/>
        <c:tickLblSkip val="1"/>
        <c:tickMarkSkip val="1"/>
      </c:catAx>
      <c:valAx>
        <c:axId val="130075648"/>
        <c:scaling>
          <c:orientation val="minMax"/>
          <c:max val="100"/>
          <c:min val="0"/>
        </c:scaling>
        <c:axPos val="l"/>
        <c:majorGridlines>
          <c:spPr>
            <a:ln w="3175">
              <a:solidFill>
                <a:schemeClr val="tx1"/>
              </a:solidFill>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07411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758530183727184"/>
          <c:y val="0.85519297792693938"/>
          <c:w val="0.53623378139782829"/>
          <c:h val="0.13114780343038276"/>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4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6.1475532857991934E-2"/>
          <c:w val="0.92753927498193156"/>
          <c:h val="0.74043844929219904"/>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(TOTALGENERAL!$DY$34,TOTALGENERAL!$DZ$34,TOTALGENERAL!$EA$34,TOTALGENERAL!$EB$34)</c:f>
              <c:numCache>
                <c:formatCode>_-* #,##0.0\ _F_B_-;\-* #,##0.0\ _F_B_-;_-* \-??\ _F_B_-;_-@_-</c:formatCode>
                <c:ptCount val="4"/>
                <c:pt idx="0">
                  <c:v>73.199999999999989</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(TOTALGENERAL!$DT$34,TOTALGENERAL!$DU$34,TOTALGENERAL!$DV$34,TOTALGENERAL!$DW$34)</c:f>
              <c:numCache>
                <c:formatCode>_-* #,##0.0\ _F_B_-;\-* #,##0.0\ _F_B_-;_-* \-??\ _F_B_-;_-@_-</c:formatCode>
                <c:ptCount val="4"/>
                <c:pt idx="0">
                  <c:v>73.199999999999989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0139264"/>
        <c:axId val="130140800"/>
      </c:barChart>
      <c:catAx>
        <c:axId val="13013926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140800"/>
        <c:crossesAt val="0"/>
        <c:auto val="1"/>
        <c:lblAlgn val="ctr"/>
        <c:lblOffset val="100"/>
        <c:tickLblSkip val="1"/>
        <c:tickMarkSkip val="1"/>
      </c:catAx>
      <c:valAx>
        <c:axId val="130140800"/>
        <c:scaling>
          <c:orientation val="minMax"/>
          <c:max val="100"/>
          <c:min val="0"/>
        </c:scaling>
        <c:axPos val="l"/>
        <c:majorGridlines>
          <c:spPr>
            <a:ln w="3175">
              <a:solidFill>
                <a:sysClr val="windowText" lastClr="000000"/>
              </a:solidFill>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13926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33"/>
          <c:y val="0.86612193967557927"/>
          <c:w val="0.53623378139782829"/>
          <c:h val="0.12021900950905715"/>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4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6.1475532857991934E-2"/>
          <c:w val="0.92753927498193156"/>
          <c:h val="0.7459029301665166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(TOTALGENERAL!$DY$35,TOTALGENERAL!$DZ$35,TOTALGENERAL!$EA$35,TOTALGENERAL!$EB$35)</c:f>
              <c:numCache>
                <c:formatCode>_-* #,##0.0\ _F_B_-;\-* #,##0.0\ _F_B_-;_-* \-??\ _F_B_-;_-@_-</c:formatCode>
                <c:ptCount val="4"/>
                <c:pt idx="0">
                  <c:v>82.3</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(TOTALGENERAL!$DT$35,TOTALGENERAL!$DU$35,TOTALGENERAL!$DV$35,TOTALGENERAL!$DW$35)</c:f>
              <c:numCache>
                <c:formatCode>_-* #,##0.0\ _F_B_-;\-* #,##0.0\ _F_B_-;_-* \-??\ _F_B_-;_-@_-</c:formatCode>
                <c:ptCount val="4"/>
                <c:pt idx="0">
                  <c:v>82.3</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0228992"/>
        <c:axId val="130230528"/>
      </c:barChart>
      <c:catAx>
        <c:axId val="13022899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230528"/>
        <c:crossesAt val="0"/>
        <c:auto val="1"/>
        <c:lblAlgn val="ctr"/>
        <c:lblOffset val="100"/>
        <c:tickLblSkip val="1"/>
        <c:tickMarkSkip val="1"/>
      </c:catAx>
      <c:valAx>
        <c:axId val="130230528"/>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22899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913119555707801"/>
          <c:y val="0.86612193967557927"/>
          <c:w val="0.53623378139782829"/>
          <c:h val="0.12021900950905715"/>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4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6.1475532857991934E-2"/>
          <c:w val="0.92753927498193156"/>
          <c:h val="0.7349739684178826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(TOTALGENERAL!$DY$36,TOTALGENERAL!$DZ$36,TOTALGENERAL!$EA$36,TOTALGENERAL!$EB$36)</c:f>
              <c:numCache>
                <c:formatCode>_-* #,##0.0\ _F_B_-;\-* #,##0.0\ _F_B_-;_-* \-??\ _F_B_-;_-@_-</c:formatCode>
                <c:ptCount val="4"/>
                <c:pt idx="0">
                  <c:v>83.699999999999989</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(TOTALGENERAL!$DT$36,TOTALGENERAL!$DU$36,TOTALGENERAL!$DV$36,TOTALGENERAL!$DW$36)</c:f>
              <c:numCache>
                <c:formatCode>_-* #,##0.0\ _F_B_-;\-* #,##0.0\ _F_B_-;_-* \-??\ _F_B_-;_-@_-</c:formatCode>
                <c:ptCount val="4"/>
                <c:pt idx="0">
                  <c:v>83.699999999999989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0298240"/>
        <c:axId val="130299776"/>
      </c:barChart>
      <c:catAx>
        <c:axId val="13029824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299776"/>
        <c:crossesAt val="0"/>
        <c:auto val="1"/>
        <c:lblAlgn val="ctr"/>
        <c:lblOffset val="100"/>
        <c:tickLblSkip val="1"/>
        <c:tickMarkSkip val="1"/>
      </c:catAx>
      <c:valAx>
        <c:axId val="130299776"/>
        <c:scaling>
          <c:orientation val="minMax"/>
          <c:max val="100"/>
          <c:min val="0"/>
        </c:scaling>
        <c:axPos val="l"/>
        <c:majorGridlines>
          <c:spPr>
            <a:ln w="3175">
              <a:solidFill>
                <a:schemeClr val="tx1"/>
              </a:solidFill>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29824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57236867117"/>
          <c:y val="0.86065745880125633"/>
          <c:w val="0.53623378139782829"/>
          <c:h val="0.12021900950905715"/>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4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6.1475532857991934E-2"/>
          <c:w val="0.92753927498193156"/>
          <c:h val="0.74043844929219904"/>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(TOTALGENERAL!$DY$37,TOTALGENERAL!$DZ$37,TOTALGENERAL!$EA$37,TOTALGENERAL!$EB$37)</c:f>
              <c:numCache>
                <c:formatCode>_-* #,##0.0\ _F_B_-;\-* #,##0.0\ _F_B_-;_-* \-??\ _F_B_-;_-@_-</c:formatCode>
                <c:ptCount val="4"/>
                <c:pt idx="0">
                  <c:v>93.6</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(TOTALGENERAL!$DT$37,TOTALGENERAL!$DU$37,TOTALGENERAL!$DV$37,TOTALGENERAL!$DW$37)</c:f>
              <c:numCache>
                <c:formatCode>_-* #,##0.0\ _F_B_-;\-* #,##0.0\ _F_B_-;_-* \-??\ _F_B_-;_-@_-</c:formatCode>
                <c:ptCount val="4"/>
                <c:pt idx="0">
                  <c:v>93.6</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0433024"/>
        <c:axId val="130434560"/>
      </c:barChart>
      <c:catAx>
        <c:axId val="13043302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434560"/>
        <c:crossesAt val="0"/>
        <c:auto val="1"/>
        <c:lblAlgn val="ctr"/>
        <c:lblOffset val="100"/>
        <c:tickLblSkip val="1"/>
        <c:tickMarkSkip val="1"/>
      </c:catAx>
      <c:valAx>
        <c:axId val="130434560"/>
        <c:scaling>
          <c:orientation val="minMax"/>
          <c:max val="100"/>
          <c:min val="0"/>
        </c:scaling>
        <c:axPos val="l"/>
        <c:majorGridlines>
          <c:spPr>
            <a:ln w="3175">
              <a:solidFill>
                <a:schemeClr val="tx1"/>
              </a:solidFill>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43302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57236867117"/>
          <c:y val="0.86202357901983562"/>
          <c:w val="0.53623378139782829"/>
          <c:h val="0.12021900950905715"/>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4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971394879987828E-2"/>
          <c:y val="6.1475532857991934E-2"/>
          <c:w val="0.92753927498193156"/>
          <c:h val="0.7459029301665166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(TOTALGENERAL!$DY$38,TOTALGENERAL!$DZ$38,TOTALGENERAL!$EA$38,TOTALGENERAL!$EB$38)</c:f>
              <c:numCache>
                <c:formatCode>_-* #,##0.0\ _F_B_-;\-* #,##0.0\ _F_B_-;_-* \-??\ _F_B_-;_-@_-</c:formatCode>
                <c:ptCount val="4"/>
                <c:pt idx="0">
                  <c:v>84.199999999999989</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(TOTALGENERAL!$DT$38,TOTALGENERAL!$DU$38,TOTALGENERAL!$DV$38,TOTALGENERAL!$DW$38)</c:f>
              <c:numCache>
                <c:formatCode>_-* #,##0.0\ _F_B_-;\-* #,##0.0\ _F_B_-;_-* \-??\ _F_B_-;_-@_-</c:formatCode>
                <c:ptCount val="4"/>
                <c:pt idx="0">
                  <c:v>84.199999999999989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0358656"/>
        <c:axId val="130372736"/>
      </c:barChart>
      <c:catAx>
        <c:axId val="13035865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372736"/>
        <c:crossesAt val="0"/>
        <c:auto val="1"/>
        <c:lblAlgn val="ctr"/>
        <c:lblOffset val="100"/>
        <c:tickLblSkip val="1"/>
        <c:tickMarkSkip val="1"/>
      </c:catAx>
      <c:valAx>
        <c:axId val="130372736"/>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35865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913119555707801"/>
          <c:y val="0.86612193967557927"/>
          <c:w val="0.53985698262349968"/>
          <c:h val="0.12021900950905715"/>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4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18115269992"/>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(TOTALGENERAL!$DY$39,TOTALGENERAL!$DZ$39,TOTALGENERAL!$EA$39,TOTALGENERAL!$EB$39)</c:f>
              <c:numCache>
                <c:formatCode>_-* #,##0.0\ _F_B_-;\-* #,##0.0\ _F_B_-;_-* \-??\ _F_B_-;_-@_-</c:formatCode>
                <c:ptCount val="4"/>
                <c:pt idx="0">
                  <c:v>81.699999999999989</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(TOTALGENERAL!$DT$39,TOTALGENERAL!$DU$39,TOTALGENERAL!$DV$39,TOTALGENERAL!$DW$39)</c:f>
              <c:numCache>
                <c:formatCode>_-* #,##0.0\ _F_B_-;\-* #,##0.0\ _F_B_-;_-* \-??\ _F_B_-;_-@_-</c:formatCode>
                <c:ptCount val="4"/>
                <c:pt idx="0">
                  <c:v>81.699999999999989</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0567168"/>
        <c:axId val="130585344"/>
      </c:barChart>
      <c:catAx>
        <c:axId val="13056716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585344"/>
        <c:crossesAt val="0"/>
        <c:auto val="1"/>
        <c:lblAlgn val="ctr"/>
        <c:lblOffset val="100"/>
        <c:tickLblSkip val="1"/>
        <c:tickMarkSkip val="1"/>
      </c:catAx>
      <c:valAx>
        <c:axId val="130585344"/>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56716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77869008286790065"/>
          <c:w val="0.53623378139782829"/>
          <c:h val="0.13114780343038276"/>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4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18115269992"/>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(TOTALGENERAL!$DY$40,TOTALGENERAL!$DZ$40,TOTALGENERAL!$EA$40,TOTALGENERAL!$EB$40)</c:f>
              <c:numCache>
                <c:formatCode>_-* #,##0.0\ _F_B_-;\-* #,##0.0\ _F_B_-;_-* \-??\ _F_B_-;_-@_-</c:formatCode>
                <c:ptCount val="4"/>
                <c:pt idx="0">
                  <c:v>81.5</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(TOTALGENERAL!$DT$40,TOTALGENERAL!$DU$40,TOTALGENERAL!$DV$40,TOTALGENERAL!$DW$40)</c:f>
              <c:numCache>
                <c:formatCode>_-* #,##0.0\ _F_B_-;\-* #,##0.0\ _F_B_-;_-* \-??\ _F_B_-;_-@_-</c:formatCode>
                <c:ptCount val="4"/>
                <c:pt idx="0">
                  <c:v>81.5</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0488960"/>
        <c:axId val="130511232"/>
      </c:barChart>
      <c:catAx>
        <c:axId val="13048896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511232"/>
        <c:crossesAt val="0"/>
        <c:auto val="1"/>
        <c:lblAlgn val="ctr"/>
        <c:lblOffset val="100"/>
        <c:tickLblSkip val="1"/>
        <c:tickMarkSkip val="1"/>
      </c:catAx>
      <c:valAx>
        <c:axId val="130511232"/>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48896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88457061181"/>
          <c:y val="0.77869008286790065"/>
          <c:w val="0.53623378139782829"/>
          <c:h val="0.13114780343038276"/>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606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(TOTALGENERAL!$DY$26,TOTALGENERAL!$DZ$26,TOTALGENERAL!$EA$26,TOTALGENERAL!$EB$26)</c:f>
              <c:numCache>
                <c:formatCode>_-* #,##0.0\ _F_B_-;\-* #,##0.0\ _F_B_-;_-* \-??\ _F_B_-;_-@_-</c:formatCode>
                <c:ptCount val="4"/>
                <c:pt idx="0">
                  <c:v>88.1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(TOTALGENERAL!$DT$26,TOTALGENERAL!$DU$26,TOTALGENERAL!$DV$26,TOTALGENERAL!$DW$26)</c:f>
              <c:numCache>
                <c:formatCode>_-* #,##0.0\ _F_B_-;\-* #,##0.0\ _F_B_-;_-* \-??\ _F_B_-;_-@_-</c:formatCode>
                <c:ptCount val="4"/>
                <c:pt idx="0">
                  <c:v>88.1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8697984"/>
        <c:axId val="118699520"/>
      </c:barChart>
      <c:catAx>
        <c:axId val="11869798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699520"/>
        <c:crossesAt val="0"/>
        <c:auto val="1"/>
        <c:lblAlgn val="ctr"/>
        <c:lblOffset val="100"/>
        <c:tickLblSkip val="1"/>
        <c:tickMarkSkip val="1"/>
      </c:catAx>
      <c:valAx>
        <c:axId val="11869952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69798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5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18115269992"/>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(TOTALGENERAL!$DY$41,TOTALGENERAL!$DZ$41,TOTALGENERAL!$EA$41,TOTALGENERAL!$EB$41)</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(TOTALGENERAL!$DT$41,TOTALGENERAL!$DU$41,TOTALGENERAL!$DV$41,TOTALGENERAL!$DW$41)</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0705664"/>
        <c:axId val="130719744"/>
      </c:barChart>
      <c:catAx>
        <c:axId val="13070566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719744"/>
        <c:crossesAt val="0"/>
        <c:auto val="1"/>
        <c:lblAlgn val="ctr"/>
        <c:lblOffset val="100"/>
        <c:tickLblSkip val="1"/>
        <c:tickMarkSkip val="1"/>
      </c:catAx>
      <c:valAx>
        <c:axId val="130719744"/>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70566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88457061181"/>
          <c:y val="0.77869008286790065"/>
          <c:w val="0.53623378139782829"/>
          <c:h val="0.13114780343038276"/>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5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18115269992"/>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(TOTALGENERAL!$DY$42,TOTALGENERAL!$DZ$42,TOTALGENERAL!$EA$42,TOTALGENERAL!$EB$42)</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(TOTALGENERAL!$DT$42,TOTALGENERAL!$DU$42,TOTALGENERAL!$DV$42,TOTALGENERAL!$DW$42)</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0766720"/>
        <c:axId val="130768256"/>
      </c:barChart>
      <c:catAx>
        <c:axId val="13076672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768256"/>
        <c:crossesAt val="0"/>
        <c:auto val="1"/>
        <c:lblAlgn val="ctr"/>
        <c:lblOffset val="100"/>
        <c:tickLblSkip val="1"/>
        <c:tickMarkSkip val="1"/>
      </c:catAx>
      <c:valAx>
        <c:axId val="130768256"/>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76672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88457061181"/>
          <c:y val="0.77869008286790065"/>
          <c:w val="0.54710338507481659"/>
          <c:h val="0.13114780343038276"/>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5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18115269992"/>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(TOTALGENERAL!$DY$43,TOTALGENERAL!$DZ$43,TOTALGENERAL!$EA$43,TOTALGENERAL!$EB$43)</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(TOTALGENERAL!$DT$43,TOTALGENERAL!$DU$43,TOTALGENERAL!$DV$43,TOTALGENERAL!$DW$43)</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0655744"/>
        <c:axId val="130657280"/>
      </c:barChart>
      <c:catAx>
        <c:axId val="13065574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657280"/>
        <c:crossesAt val="0"/>
        <c:auto val="1"/>
        <c:lblAlgn val="ctr"/>
        <c:lblOffset val="100"/>
        <c:tickLblSkip val="1"/>
        <c:tickMarkSkip val="1"/>
      </c:catAx>
      <c:valAx>
        <c:axId val="130657280"/>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65574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913128089362992"/>
          <c:y val="0.77869008286790065"/>
          <c:w val="0.53985698262349968"/>
          <c:h val="0.13114780343038276"/>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5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18115269992"/>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(TOTALGENERAL!$DY$44,TOTALGENERAL!$DZ$44,TOTALGENERAL!$EA$44,TOTALGENERAL!$EB$44)</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(TOTALGENERAL!$DT$44,TOTALGENERAL!$DU$44,TOTALGENERAL!$DV$44,TOTALGENERAL!$DW$44)</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0851968"/>
        <c:axId val="130853504"/>
      </c:barChart>
      <c:catAx>
        <c:axId val="13085196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853504"/>
        <c:crossesAt val="0"/>
        <c:auto val="1"/>
        <c:lblAlgn val="ctr"/>
        <c:lblOffset val="100"/>
        <c:tickLblSkip val="1"/>
        <c:tickMarkSkip val="1"/>
      </c:catAx>
      <c:valAx>
        <c:axId val="130853504"/>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85196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88457061181"/>
          <c:y val="0.77869008286790065"/>
          <c:w val="0.53261058017217278"/>
          <c:h val="0.13114780343038276"/>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5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18115269992"/>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(TOTALGENERAL!$DY$45,TOTALGENERAL!$DZ$45,TOTALGENERAL!$EA$45,TOTALGENERAL!$EB$45)</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(TOTALGENERAL!$DT$45,TOTALGENERAL!$DU$45,TOTALGENERAL!$DV$45,TOTALGENERAL!$DW$45)</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0913024"/>
        <c:axId val="130914560"/>
      </c:barChart>
      <c:catAx>
        <c:axId val="13091302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914560"/>
        <c:crossesAt val="0"/>
        <c:auto val="1"/>
        <c:lblAlgn val="ctr"/>
        <c:lblOffset val="100"/>
        <c:tickLblSkip val="1"/>
        <c:tickMarkSkip val="1"/>
      </c:catAx>
      <c:valAx>
        <c:axId val="130914560"/>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91302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88457061181"/>
          <c:y val="0.77869008286790065"/>
          <c:w val="0.53261058017217278"/>
          <c:h val="0.13114780343038276"/>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5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18115269992"/>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(TOTALGENERAL!$DY$46,TOTALGENERAL!$DZ$46,TOTALGENERAL!$EA$46,TOTALGENERAL!$EB$46)</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(TOTALGENERAL!$DT$46,TOTALGENERAL!$DU$46,TOTALGENERAL!$DV$46,TOTALGENERAL!$DW$46)</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0998656"/>
        <c:axId val="131000192"/>
      </c:barChart>
      <c:catAx>
        <c:axId val="13099865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1000192"/>
        <c:crossesAt val="0"/>
        <c:auto val="1"/>
        <c:lblAlgn val="ctr"/>
        <c:lblOffset val="100"/>
        <c:tickLblSkip val="1"/>
        <c:tickMarkSkip val="1"/>
      </c:catAx>
      <c:valAx>
        <c:axId val="131000192"/>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099865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913128089362992"/>
          <c:y val="0.77869008286790065"/>
          <c:w val="0.53985698262349968"/>
          <c:h val="0.13114780343038276"/>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5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18115269992"/>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(TOTALGENERAL!$DY$47,TOTALGENERAL!$DZ$47,TOTALGENERAL!$EA$47,TOTALGENERAL!$EB$47)</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(TOTALGENERAL!$DT$47,TOTALGENERAL!$DU$47,TOTALGENERAL!$DV$47,TOTALGENERAL!$DW$47)</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1059712"/>
        <c:axId val="131061248"/>
      </c:barChart>
      <c:catAx>
        <c:axId val="13105971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1061248"/>
        <c:crossesAt val="0"/>
        <c:auto val="1"/>
        <c:lblAlgn val="ctr"/>
        <c:lblOffset val="100"/>
        <c:tickLblSkip val="1"/>
        <c:tickMarkSkip val="1"/>
      </c:catAx>
      <c:valAx>
        <c:axId val="131061248"/>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105971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550807966796791"/>
          <c:y val="0.77869008286790065"/>
          <c:w val="0.55072658630048221"/>
          <c:h val="0.13114780343038276"/>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5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18115269992"/>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(TOTALGENERAL!$DY$48,TOTALGENERAL!$DZ$48,TOTALGENERAL!$EA$48,TOTALGENERAL!$EB$48)</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(TOTALGENERAL!$DT$48,TOTALGENERAL!$DU$48,TOTALGENERAL!$DV$48,TOTALGENERAL!$DW$48)</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1116416"/>
        <c:axId val="131126400"/>
      </c:barChart>
      <c:catAx>
        <c:axId val="13111641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1126400"/>
        <c:crossesAt val="0"/>
        <c:auto val="1"/>
        <c:lblAlgn val="ctr"/>
        <c:lblOffset val="100"/>
        <c:tickLblSkip val="1"/>
        <c:tickMarkSkip val="1"/>
      </c:catAx>
      <c:valAx>
        <c:axId val="131126400"/>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111641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88457061181"/>
          <c:y val="0.77869008286790065"/>
          <c:w val="0.53623378139782829"/>
          <c:h val="0.13114780343038276"/>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5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18115269992"/>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(TOTALGENERAL!$DY$49,TOTALGENERAL!$DZ$49,TOTALGENERAL!$EA$49,TOTALGENERAL!$EB$49)</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(TOTALGENERAL!$DT$49,TOTALGENERAL!$DU$49,TOTALGENERAL!$DV$49,TOTALGENERAL!$DW$49)</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1181568"/>
        <c:axId val="131199744"/>
      </c:barChart>
      <c:catAx>
        <c:axId val="13118156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1199744"/>
        <c:crossesAt val="0"/>
        <c:auto val="1"/>
        <c:lblAlgn val="ctr"/>
        <c:lblOffset val="100"/>
        <c:tickLblSkip val="1"/>
        <c:tickMarkSkip val="1"/>
      </c:catAx>
      <c:valAx>
        <c:axId val="131199744"/>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118156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88457061181"/>
          <c:y val="0.77869008286790065"/>
          <c:w val="0.53623378139782829"/>
          <c:h val="0.13114780343038276"/>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5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18115269992"/>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(TOTALGENERAL!$DY$50,TOTALGENERAL!$DZ$50,TOTALGENERAL!$EA$50,TOTALGENERAL!$EB$50)</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(TOTALGENERAL!$DT$50,TOTALGENERAL!$DU$50,TOTALGENERAL!$DV$50,TOTALGENERAL!$DW$50)</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1328640"/>
        <c:axId val="131416448"/>
      </c:barChart>
      <c:catAx>
        <c:axId val="13132864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1416448"/>
        <c:crossesAt val="0"/>
        <c:auto val="1"/>
        <c:lblAlgn val="ctr"/>
        <c:lblOffset val="100"/>
        <c:tickLblSkip val="1"/>
        <c:tickMarkSkip val="1"/>
      </c:catAx>
      <c:valAx>
        <c:axId val="131416448"/>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132864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77869008286790065"/>
          <c:w val="0.53623378139782829"/>
          <c:h val="0.13114780343038276"/>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634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(TOTALGENERAL!$DY$27,TOTALGENERAL!$DZ$27,TOTALGENERAL!$EA$27,TOTALGENERAL!$EB$27)</c:f>
              <c:numCache>
                <c:formatCode>_-* #,##0.0\ _F_B_-;\-* #,##0.0\ _F_B_-;_-* \-??\ _F_B_-;_-@_-</c:formatCode>
                <c:ptCount val="4"/>
                <c:pt idx="0">
                  <c:v>80.899999999999991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(TOTALGENERAL!$DT$27,TOTALGENERAL!$DU$27,TOTALGENERAL!$DV$27,TOTALGENERAL!$DW$27)</c:f>
              <c:numCache>
                <c:formatCode>_-* #,##0.0\ _F_B_-;\-* #,##0.0\ _F_B_-;_-* \-??\ _F_B_-;_-@_-</c:formatCode>
                <c:ptCount val="4"/>
                <c:pt idx="0">
                  <c:v>80.899999999999991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8758784"/>
        <c:axId val="118772864"/>
      </c:barChart>
      <c:catAx>
        <c:axId val="11875878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772864"/>
        <c:crossesAt val="0"/>
        <c:auto val="1"/>
        <c:lblAlgn val="ctr"/>
        <c:lblOffset val="100"/>
        <c:tickLblSkip val="1"/>
        <c:tickMarkSkip val="1"/>
      </c:catAx>
      <c:valAx>
        <c:axId val="11877286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75878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6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18115269992"/>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(TOTALGENERAL!$DY$51,TOTALGENERAL!$DZ$51,TOTALGENERAL!$EA$51,TOTALGENERAL!$EB$51)</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(TOTALGENERAL!$DT$51,TOTALGENERAL!$DU$51,TOTALGENERAL!$DV$51,TOTALGENERAL!$DW$51)</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1463424"/>
        <c:axId val="131477504"/>
      </c:barChart>
      <c:catAx>
        <c:axId val="13146342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1477504"/>
        <c:crossesAt val="0"/>
        <c:auto val="1"/>
        <c:lblAlgn val="ctr"/>
        <c:lblOffset val="100"/>
        <c:tickLblSkip val="1"/>
        <c:tickMarkSkip val="1"/>
      </c:catAx>
      <c:valAx>
        <c:axId val="131477504"/>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3146342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913128089362992"/>
          <c:y val="0.77869008286790065"/>
          <c:w val="0.53985698262349968"/>
          <c:h val="0.13114780343038276"/>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6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859070804976834"/>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layout/>
                <c15:showLeaderLines val="0"/>
              </c:ext>
            </c:extLst>
          </c:dLbls>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layout/>
                <c15:showLeaderLines val="0"/>
              </c:ext>
            </c:extLst>
          </c:dLbls>
          <c:val>
            <c:numRef>
              <c:f>(TOTALGENERAL!$DT$12,TOTALGENERAL!$DU$12,TOTALGENERAL!$DV$12,TOTALGENERAL!$DW$12)</c:f>
              <c:numCache>
                <c:formatCode>_-* #,##0.0\ _F_B_-;\-* #,##0.0\ _F_B_-;_-* \-??\ _F_B_-;_-@_-</c:formatCode>
                <c:ptCount val="4"/>
                <c:pt idx="0">
                  <c:v>49.800000000000004</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2237568"/>
        <c:axId val="132247552"/>
      </c:barChart>
      <c:catAx>
        <c:axId val="132237568"/>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2247552"/>
        <c:crossesAt val="0"/>
        <c:auto val="1"/>
        <c:lblAlgn val="ctr"/>
        <c:lblOffset val="100"/>
        <c:tickLblSkip val="1"/>
        <c:tickMarkSkip val="1"/>
      </c:catAx>
      <c:valAx>
        <c:axId val="132247552"/>
        <c:scaling>
          <c:orientation val="minMax"/>
          <c:max val="100"/>
          <c:min val="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223756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3.040543048378672E-2"/>
          <c:y val="0.79253272605340308"/>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6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859070804976834"/>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layout/>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(TOTALGENERAL!$AA$16,TOTALGENERAL!$BB$16,TOTALGENERAL!$CC$16,TOTALGENERAL!$DD$16)</c:f>
              <c:numCache>
                <c:formatCode>_-* #,##0.0\ _F_B_-;\-* #,##0.0\ _F_B_-;_-* \-??\ _F_B_-;_-@_-</c:formatCode>
                <c:ptCount val="4"/>
                <c:pt idx="0">
                  <c:v>84.682435453423793</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layout/>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(TOTALGENERAL!$DT$16,TOTALGENERAL!$DU$16,TOTALGENERAL!$DV$16,TOTALGENERAL!$DW$16)</c:f>
              <c:numCache>
                <c:formatCode>_-* #,##0.0\ _F_B_-;\-* #,##0.0\ _F_B_-;_-* \-??\ _F_B_-;_-@_-</c:formatCode>
                <c:ptCount val="4"/>
                <c:pt idx="0">
                  <c:v>84.699999999999989</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layout/>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2159360"/>
        <c:axId val="132160896"/>
      </c:barChart>
      <c:catAx>
        <c:axId val="132159360"/>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2160896"/>
        <c:crossesAt val="0"/>
        <c:auto val="1"/>
        <c:lblAlgn val="ctr"/>
        <c:lblOffset val="100"/>
        <c:tickLblSkip val="1"/>
        <c:tickMarkSkip val="1"/>
      </c:catAx>
      <c:valAx>
        <c:axId val="132160896"/>
        <c:scaling>
          <c:orientation val="minMax"/>
          <c:max val="100"/>
          <c:min val="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215936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3.040543048378672E-2"/>
          <c:y val="0.8340265860561996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6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859070804976834"/>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layout/>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(TOTALGENERAL!$AA$20,TOTALGENERAL!$BB$20,TOTALGENERAL!$CC$20,TOTALGENERAL!$DD$20)</c:f>
              <c:numCache>
                <c:formatCode>_-* #,##0.0\ _F_B_-;\-* #,##0.0\ _F_B_-;_-* \-??\ _F_B_-;_-@_-</c:formatCode>
                <c:ptCount val="4"/>
                <c:pt idx="0">
                  <c:v>72.313084604710383</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layout/>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(TOTALGENERAL!$DT$20,TOTALGENERAL!$DU$20,TOTALGENERAL!$DV$20,TOTALGENERAL!$DW$20)</c:f>
              <c:numCache>
                <c:formatCode>_-* #,##0.0\ _F_B_-;\-* #,##0.0\ _F_B_-;_-* \-??\ _F_B_-;_-@_-</c:formatCode>
                <c:ptCount val="4"/>
                <c:pt idx="0">
                  <c:v>72.399999999999991</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layout/>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2294144"/>
        <c:axId val="132295680"/>
      </c:barChart>
      <c:catAx>
        <c:axId val="132294144"/>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2295680"/>
        <c:crossesAt val="0"/>
        <c:auto val="1"/>
        <c:lblAlgn val="ctr"/>
        <c:lblOffset val="100"/>
        <c:tickLblSkip val="1"/>
        <c:tickMarkSkip val="1"/>
      </c:catAx>
      <c:valAx>
        <c:axId val="132295680"/>
        <c:scaling>
          <c:orientation val="minMax"/>
          <c:max val="100"/>
          <c:min val="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229414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5.0675717472977375E-2"/>
          <c:y val="0.8340265860561996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6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859070804976834"/>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(TOTALGENERAL!$AA$24,TOTALGENERAL!$BB$24,TOTALGENERAL!$CC$24,TOTALGENERAL!$DD$24)</c:f>
              <c:numCache>
                <c:formatCode>_-* #,##0.0\ _F_B_-;\-* #,##0.0\ _F_B_-;_-* \-??\ _F_B_-;_-@_-</c:formatCode>
                <c:ptCount val="4"/>
                <c:pt idx="0">
                  <c:v>71.387627830633164</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(TOTALGENERAL!$DT$24,TOTALGENERAL!$DU$24,TOTALGENERAL!$DV$24,TOTALGENERAL!$DW$24)</c:f>
              <c:numCache>
                <c:formatCode>_-* #,##0.0\ _F_B_-;\-* #,##0.0\ _F_B_-;_-* \-??\ _F_B_-;_-@_-</c:formatCode>
                <c:ptCount val="4"/>
                <c:pt idx="0">
                  <c:v>71.399999999999991</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2469888"/>
        <c:axId val="132471424"/>
      </c:barChart>
      <c:catAx>
        <c:axId val="132469888"/>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2471424"/>
        <c:crossesAt val="0"/>
        <c:auto val="1"/>
        <c:lblAlgn val="ctr"/>
        <c:lblOffset val="100"/>
        <c:tickLblSkip val="1"/>
        <c:tickMarkSkip val="1"/>
      </c:catAx>
      <c:valAx>
        <c:axId val="13247142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2469888"/>
        <c:crossesAt val="1"/>
        <c:crossBetween val="between"/>
      </c:valAx>
      <c:spPr>
        <a:solidFill>
          <a:srgbClr val="C0C0C0"/>
        </a:solidFill>
        <a:ln w="3175">
          <a:solidFill>
            <a:srgbClr val="000000"/>
          </a:solidFill>
          <a:prstDash val="solid"/>
        </a:ln>
      </c:spPr>
    </c:plotArea>
    <c:legend>
      <c:legendPos val="r"/>
      <c:layout>
        <c:manualLayout>
          <c:xMode val="edge"/>
          <c:yMode val="edge"/>
          <c:x val="4.7297336308112413E-2"/>
          <c:y val="0.8340265860561996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6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9121670385140414E-2"/>
          <c:y val="6.6390176004473569E-2"/>
          <c:w val="0.91723048626089265"/>
          <c:h val="0.73859070804976834"/>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(TOTALGENERAL!$AA$28,TOTALGENERAL!$BB$28,TOTALGENERAL!$CC$28,TOTALGENERAL!$DD$28)</c:f>
              <c:numCache>
                <c:formatCode>_-* #,##0.0\ _F_B_-;\-* #,##0.0\ _F_B_-;_-* \-??\ _F_B_-;_-@_-</c:formatCode>
                <c:ptCount val="4"/>
                <c:pt idx="0">
                  <c:v>76.480735492577594</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(TOTALGENERAL!$DT$28,TOTALGENERAL!$DU$28,TOTALGENERAL!$DV$28,TOTALGENERAL!$DW$28)</c:f>
              <c:numCache>
                <c:formatCode>_-* #,##0.0\ _F_B_-;\-* #,##0.0\ _F_B_-;_-* \-??\ _F_B_-;_-@_-</c:formatCode>
                <c:ptCount val="4"/>
                <c:pt idx="0">
                  <c:v>76.5</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2403968"/>
        <c:axId val="132405504"/>
      </c:barChart>
      <c:catAx>
        <c:axId val="132403968"/>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2405504"/>
        <c:crossesAt val="0"/>
        <c:auto val="1"/>
        <c:lblAlgn val="ctr"/>
        <c:lblOffset val="100"/>
        <c:tickLblSkip val="1"/>
        <c:tickMarkSkip val="1"/>
      </c:catAx>
      <c:valAx>
        <c:axId val="13240550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2403968"/>
        <c:crossesAt val="1"/>
        <c:crossBetween val="between"/>
      </c:valAx>
      <c:spPr>
        <a:solidFill>
          <a:srgbClr val="C0C0C0"/>
        </a:solidFill>
        <a:ln w="3175">
          <a:solidFill>
            <a:srgbClr val="000000"/>
          </a:solidFill>
          <a:prstDash val="solid"/>
        </a:ln>
      </c:spPr>
    </c:plotArea>
    <c:legend>
      <c:legendPos val="r"/>
      <c:layout>
        <c:manualLayout>
          <c:xMode val="edge"/>
          <c:yMode val="edge"/>
          <c:x val="5.0675717472977375E-2"/>
          <c:y val="0.8340265860561996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6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9121670385140414E-2"/>
          <c:y val="6.6390176004473569E-2"/>
          <c:w val="0.91723048626089265"/>
          <c:h val="0.73859070804976834"/>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(TOTALGENERAL!$AA$32,TOTALGENERAL!$BB$32,TOTALGENERAL!$CC$32,TOTALGENERAL!$DD$32)</c:f>
              <c:numCache>
                <c:formatCode>_-* #,##0.0\ _F_B_-;\-* #,##0.0\ _F_B_-;_-* \-??\ _F_B_-;_-@_-</c:formatCode>
                <c:ptCount val="4"/>
                <c:pt idx="0">
                  <c:v>82.768580874365298</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(TOTALGENERAL!$DO$32,TOTALGENERAL!$DO$32,TOTALGENERAL!$DO$32,TOTALGENERAL!$DO$32)</c:f>
              <c:numCache>
                <c:formatCode>_-* #,##0.0\ _F_B_-;\-* #,##0.0\ _F_B_-;_-* \-??\ _F_B_-;_-@_-</c:formatCode>
                <c:ptCount val="4"/>
                <c:pt idx="0">
                  <c:v>82.768580874365298</c:v>
                </c:pt>
                <c:pt idx="1">
                  <c:v>82.768580874365298</c:v>
                </c:pt>
                <c:pt idx="2">
                  <c:v>82.768580874365298</c:v>
                </c:pt>
                <c:pt idx="3">
                  <c:v>82.768580874365298</c:v>
                </c:pt>
              </c:numCache>
            </c:numRef>
          </c:val>
        </c:ser>
        <c:ser>
          <c:idx val="2"/>
          <c:order val="2"/>
          <c:spPr>
            <a:solidFill>
              <a:srgbClr val="FF0000"/>
            </a:solidFill>
            <a:ln w="12700">
              <a:solidFill>
                <a:srgbClr val="8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2526464"/>
        <c:axId val="132528000"/>
      </c:barChart>
      <c:catAx>
        <c:axId val="132526464"/>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2528000"/>
        <c:crossesAt val="0"/>
        <c:auto val="1"/>
        <c:lblAlgn val="ctr"/>
        <c:lblOffset val="100"/>
        <c:tickLblSkip val="1"/>
        <c:tickMarkSkip val="1"/>
      </c:catAx>
      <c:valAx>
        <c:axId val="13252800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2526464"/>
        <c:crossesAt val="1"/>
        <c:crossBetween val="between"/>
      </c:valAx>
      <c:spPr>
        <a:solidFill>
          <a:srgbClr val="C0C0C0"/>
        </a:solidFill>
        <a:ln w="3175">
          <a:solidFill>
            <a:srgbClr val="000000"/>
          </a:solidFill>
          <a:prstDash val="solid"/>
        </a:ln>
      </c:spPr>
    </c:plotArea>
    <c:legend>
      <c:legendPos val="r"/>
      <c:layout>
        <c:manualLayout>
          <c:xMode val="edge"/>
          <c:yMode val="edge"/>
          <c:x val="5.0675717472977375E-2"/>
          <c:y val="0.8340265860561996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6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9121670385140414E-2"/>
          <c:y val="6.6390176004473569E-2"/>
          <c:w val="0.91723048626089265"/>
          <c:h val="0.7344413220494963"/>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(TOTALGENERAL!$AA$36,TOTALGENERAL!$BB$36,TOTALGENERAL!$CC$36,TOTALGENERAL!$DD$36)</c:f>
              <c:numCache>
                <c:formatCode>_-* #,##0.0\ _F_B_-;\-* #,##0.0\ _F_B_-;_-* \-??\ _F_B_-;_-@_-</c:formatCode>
                <c:ptCount val="4"/>
                <c:pt idx="0">
                  <c:v>83.655430055985889</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(TOTALGENERAL!$DO$36,TOTALGENERAL!$DO$36,TOTALGENERAL!$DO$36,TOTALGENERAL!$DO$36)</c:f>
              <c:numCache>
                <c:formatCode>_-* #,##0.0\ _F_B_-;\-* #,##0.0\ _F_B_-;_-* \-??\ _F_B_-;_-@_-</c:formatCode>
                <c:ptCount val="4"/>
                <c:pt idx="0">
                  <c:v>83.655430055985889</c:v>
                </c:pt>
                <c:pt idx="1">
                  <c:v>83.655430055985889</c:v>
                </c:pt>
                <c:pt idx="2">
                  <c:v>83.655430055985889</c:v>
                </c:pt>
                <c:pt idx="3">
                  <c:v>83.655430055985889</c:v>
                </c:pt>
              </c:numCache>
            </c:numRef>
          </c:val>
        </c:ser>
        <c:ser>
          <c:idx val="2"/>
          <c:order val="2"/>
          <c:spPr>
            <a:solidFill>
              <a:srgbClr val="FF0000"/>
            </a:solidFill>
            <a:ln w="12700">
              <a:solidFill>
                <a:srgbClr val="8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2584960"/>
        <c:axId val="132586496"/>
      </c:barChart>
      <c:catAx>
        <c:axId val="132584960"/>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2586496"/>
        <c:crossesAt val="0"/>
        <c:auto val="1"/>
        <c:lblAlgn val="ctr"/>
        <c:lblOffset val="100"/>
        <c:tickLblSkip val="1"/>
        <c:tickMarkSkip val="1"/>
      </c:catAx>
      <c:valAx>
        <c:axId val="13258649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2584960"/>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6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(TOTALGENERAL!$AA$40,TOTALGENERAL!$BB$40,TOTALGENERAL!$CC$40,TOTALGENERAL!$DD$40)</c:f>
              <c:numCache>
                <c:formatCode>_-* #,##0.0\ _F_B_-;\-* #,##0.0\ _F_B_-;_-* \-??\ _F_B_-;_-@_-</c:formatCode>
                <c:ptCount val="4"/>
                <c:pt idx="0">
                  <c:v>81.431852880057136</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(TOTALGENERAL!$DO$40,TOTALGENERAL!$DO$40,TOTALGENERAL!$DO$40,TOTALGENERAL!$DO$40)</c:f>
              <c:numCache>
                <c:formatCode>_-* #,##0.0\ _F_B_-;\-* #,##0.0\ _F_B_-;_-* \-??\ _F_B_-;_-@_-</c:formatCode>
                <c:ptCount val="4"/>
                <c:pt idx="0">
                  <c:v>81.431852880057136</c:v>
                </c:pt>
                <c:pt idx="1">
                  <c:v>81.431852880057136</c:v>
                </c:pt>
                <c:pt idx="2">
                  <c:v>81.431852880057136</c:v>
                </c:pt>
                <c:pt idx="3">
                  <c:v>81.431852880057136</c:v>
                </c:pt>
              </c:numCache>
            </c:numRef>
          </c:val>
        </c:ser>
        <c:ser>
          <c:idx val="2"/>
          <c:order val="2"/>
          <c:spPr>
            <a:solidFill>
              <a:srgbClr val="FF0000"/>
            </a:solidFill>
            <a:ln w="12700">
              <a:solidFill>
                <a:srgbClr val="8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2633728"/>
        <c:axId val="132635264"/>
      </c:barChart>
      <c:catAx>
        <c:axId val="132633728"/>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2635264"/>
        <c:crossesAt val="0"/>
        <c:auto val="1"/>
        <c:lblAlgn val="ctr"/>
        <c:lblOffset val="100"/>
        <c:tickLblSkip val="1"/>
        <c:tickMarkSkip val="1"/>
      </c:catAx>
      <c:valAx>
        <c:axId val="13263526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2633728"/>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6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(TOTALGENERAL!$AA$44,TOTALGENERAL!$BB$44,TOTALGENERAL!$CC$44,TOTALGENERAL!$DD$44)</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(TOTALGENERAL!$DO$44,TOTALGENERAL!$DO$44,TOTALGENERAL!$DO$44,TOTALGENERAL!$DO$44)</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2692992"/>
        <c:axId val="132711168"/>
      </c:barChart>
      <c:catAx>
        <c:axId val="132692992"/>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2711168"/>
        <c:crossesAt val="0"/>
        <c:auto val="1"/>
        <c:lblAlgn val="ctr"/>
        <c:lblOffset val="100"/>
        <c:tickLblSkip val="1"/>
        <c:tickMarkSkip val="1"/>
      </c:catAx>
      <c:valAx>
        <c:axId val="13271116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2692992"/>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78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(TOTALGENERAL!$DY$28,TOTALGENERAL!$DZ$28,TOTALGENERAL!$EA$28,TOTALGENERAL!$EB$28)</c:f>
              <c:numCache>
                <c:formatCode>_-* #,##0.0\ _F_B_-;\-* #,##0.0\ _F_B_-;_-* \-??\ _F_B_-;_-@_-</c:formatCode>
                <c:ptCount val="4"/>
                <c:pt idx="0">
                  <c:v>76.5</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(TOTALGENERAL!$DT$28,TOTALGENERAL!$DU$28,TOTALGENERAL!$DV$28,TOTALGENERAL!$DW$28)</c:f>
              <c:numCache>
                <c:formatCode>_-* #,##0.0\ _F_B_-;\-* #,##0.0\ _F_B_-;_-* \-??\ _F_B_-;_-@_-</c:formatCode>
                <c:ptCount val="4"/>
                <c:pt idx="0">
                  <c:v>76.5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8623232"/>
        <c:axId val="118645504"/>
      </c:barChart>
      <c:catAx>
        <c:axId val="11862323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645504"/>
        <c:crossesAt val="0"/>
        <c:auto val="1"/>
        <c:lblAlgn val="ctr"/>
        <c:lblOffset val="100"/>
        <c:tickLblSkip val="1"/>
        <c:tickMarkSkip val="1"/>
      </c:catAx>
      <c:valAx>
        <c:axId val="11864550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623232"/>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7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(TOTALGENERAL!$AA$48,TOTALGENERAL!$BB$48,TOTALGENERAL!$CC$48,TOTALGENERAL!$DD$48)</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(TOTALGENERAL!$DO$48,TOTALGENERAL!$DO$48,TOTALGENERAL!$DO$48,TOTALGENERAL!$DO$48)</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2749952"/>
        <c:axId val="132759936"/>
      </c:barChart>
      <c:catAx>
        <c:axId val="132749952"/>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2759936"/>
        <c:crossesAt val="0"/>
        <c:auto val="1"/>
        <c:lblAlgn val="ctr"/>
        <c:lblOffset val="100"/>
        <c:tickLblSkip val="1"/>
        <c:tickMarkSkip val="1"/>
      </c:catAx>
      <c:valAx>
        <c:axId val="13275993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2749952"/>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7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2888832"/>
        <c:axId val="132775936"/>
      </c:barChart>
      <c:catAx>
        <c:axId val="132888832"/>
        <c:scaling>
          <c:orientation val="minMax"/>
        </c:scaling>
        <c:delete val="1"/>
        <c:axPos val="b"/>
        <c:numFmt formatCode="General" sourceLinked="0"/>
        <c:tickLblPos val="none"/>
        <c:crossAx val="132775936"/>
        <c:crossesAt val="0"/>
        <c:auto val="1"/>
        <c:lblAlgn val="ctr"/>
        <c:lblOffset val="100"/>
      </c:catAx>
      <c:valAx>
        <c:axId val="13277593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2888832"/>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7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2814720"/>
        <c:axId val="132816256"/>
      </c:barChart>
      <c:catAx>
        <c:axId val="132814720"/>
        <c:scaling>
          <c:orientation val="minMax"/>
        </c:scaling>
        <c:delete val="1"/>
        <c:axPos val="b"/>
        <c:numFmt formatCode="General" sourceLinked="0"/>
        <c:tickLblPos val="none"/>
        <c:crossAx val="132816256"/>
        <c:crossesAt val="0"/>
        <c:auto val="1"/>
        <c:lblAlgn val="ctr"/>
        <c:lblOffset val="100"/>
      </c:catAx>
      <c:valAx>
        <c:axId val="13281625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2814720"/>
        <c:crossesAt val="1"/>
        <c:crossBetween val="between"/>
      </c:valAx>
      <c:spPr>
        <a:solidFill>
          <a:srgbClr val="C0C0C0"/>
        </a:solidFill>
        <a:ln w="3175">
          <a:solidFill>
            <a:srgbClr val="000000"/>
          </a:solidFill>
          <a:prstDash val="solid"/>
        </a:ln>
      </c:spPr>
    </c:plotArea>
    <c:legend>
      <c:legendPos val="r"/>
      <c:layout>
        <c:manualLayout>
          <c:xMode val="edge"/>
          <c:yMode val="edge"/>
          <c:x val="4.0540573978381976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7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2998656"/>
        <c:axId val="133000192"/>
      </c:barChart>
      <c:catAx>
        <c:axId val="132998656"/>
        <c:scaling>
          <c:orientation val="minMax"/>
        </c:scaling>
        <c:delete val="1"/>
        <c:axPos val="b"/>
        <c:numFmt formatCode="General" sourceLinked="0"/>
        <c:tickLblPos val="none"/>
        <c:crossAx val="133000192"/>
        <c:crossesAt val="0"/>
        <c:auto val="1"/>
        <c:lblAlgn val="ctr"/>
        <c:lblOffset val="100"/>
      </c:catAx>
      <c:valAx>
        <c:axId val="13300019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2998656"/>
        <c:crossesAt val="1"/>
        <c:crossBetween val="between"/>
      </c:valAx>
      <c:spPr>
        <a:solidFill>
          <a:srgbClr val="C0C0C0"/>
        </a:solidFill>
        <a:ln w="3175">
          <a:solidFill>
            <a:srgbClr val="000000"/>
          </a:solidFill>
          <a:prstDash val="solid"/>
        </a:ln>
      </c:spPr>
    </c:plotArea>
    <c:legend>
      <c:legendPos val="r"/>
      <c:layout>
        <c:manualLayout>
          <c:xMode val="edge"/>
          <c:yMode val="edge"/>
          <c:x val="4.0540573978381976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7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3125248"/>
        <c:axId val="133126784"/>
      </c:barChart>
      <c:catAx>
        <c:axId val="133125248"/>
        <c:scaling>
          <c:orientation val="minMax"/>
        </c:scaling>
        <c:delete val="1"/>
        <c:axPos val="b"/>
        <c:numFmt formatCode="General" sourceLinked="0"/>
        <c:tickLblPos val="none"/>
        <c:crossAx val="133126784"/>
        <c:crossesAt val="0"/>
        <c:auto val="1"/>
        <c:lblAlgn val="ctr"/>
        <c:lblOffset val="100"/>
      </c:catAx>
      <c:valAx>
        <c:axId val="13312678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3125248"/>
        <c:crossesAt val="1"/>
        <c:crossBetween val="between"/>
      </c:valAx>
      <c:spPr>
        <a:solidFill>
          <a:srgbClr val="C0C0C0"/>
        </a:solidFill>
        <a:ln w="3175">
          <a:solidFill>
            <a:srgbClr val="000000"/>
          </a:solidFill>
          <a:prstDash val="solid"/>
        </a:ln>
      </c:spPr>
    </c:plotArea>
    <c:legend>
      <c:legendPos val="r"/>
      <c:layout>
        <c:manualLayout>
          <c:xMode val="edge"/>
          <c:yMode val="edge"/>
          <c:x val="3.8851383395949408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7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9121670385140414E-2"/>
          <c:y val="6.6390176004473569E-2"/>
          <c:w val="0.917230486260892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3153536"/>
        <c:axId val="133155072"/>
      </c:barChart>
      <c:catAx>
        <c:axId val="133153536"/>
        <c:scaling>
          <c:orientation val="minMax"/>
        </c:scaling>
        <c:delete val="1"/>
        <c:axPos val="b"/>
        <c:numFmt formatCode="General" sourceLinked="0"/>
        <c:tickLblPos val="none"/>
        <c:crossAx val="133155072"/>
        <c:crossesAt val="0"/>
        <c:auto val="1"/>
        <c:lblAlgn val="ctr"/>
        <c:lblOffset val="100"/>
      </c:catAx>
      <c:valAx>
        <c:axId val="13315507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3153536"/>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7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9121670385140414E-2"/>
          <c:y val="6.6390176004473569E-2"/>
          <c:w val="0.917230486260892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3178112"/>
        <c:axId val="133179648"/>
      </c:barChart>
      <c:catAx>
        <c:axId val="133178112"/>
        <c:scaling>
          <c:orientation val="minMax"/>
        </c:scaling>
        <c:delete val="1"/>
        <c:axPos val="b"/>
        <c:numFmt formatCode="General" sourceLinked="0"/>
        <c:tickLblPos val="none"/>
        <c:crossAx val="133179648"/>
        <c:crossesAt val="0"/>
        <c:auto val="1"/>
        <c:lblAlgn val="ctr"/>
        <c:lblOffset val="100"/>
      </c:catAx>
      <c:valAx>
        <c:axId val="13317964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3178112"/>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7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9121670385140414E-2"/>
          <c:y val="6.6390176004473569E-2"/>
          <c:w val="0.917230486260892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3243264"/>
        <c:axId val="133244800"/>
      </c:barChart>
      <c:catAx>
        <c:axId val="133243264"/>
        <c:scaling>
          <c:orientation val="minMax"/>
        </c:scaling>
        <c:delete val="1"/>
        <c:axPos val="b"/>
        <c:numFmt formatCode="General" sourceLinked="0"/>
        <c:tickLblPos val="none"/>
        <c:crossAx val="133244800"/>
        <c:crossesAt val="0"/>
        <c:auto val="1"/>
        <c:lblAlgn val="ctr"/>
        <c:lblOffset val="100"/>
      </c:catAx>
      <c:valAx>
        <c:axId val="13324480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3243264"/>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7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3275008"/>
        <c:axId val="133293184"/>
      </c:barChart>
      <c:catAx>
        <c:axId val="133275008"/>
        <c:scaling>
          <c:orientation val="minMax"/>
        </c:scaling>
        <c:delete val="1"/>
        <c:axPos val="b"/>
        <c:numFmt formatCode="General" sourceLinked="0"/>
        <c:tickLblPos val="none"/>
        <c:crossAx val="133293184"/>
        <c:crossesAt val="0"/>
        <c:auto val="1"/>
        <c:lblAlgn val="ctr"/>
        <c:lblOffset val="100"/>
      </c:catAx>
      <c:valAx>
        <c:axId val="13329318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3275008"/>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7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3327872"/>
        <c:axId val="133337856"/>
      </c:barChart>
      <c:catAx>
        <c:axId val="133327872"/>
        <c:scaling>
          <c:orientation val="minMax"/>
        </c:scaling>
        <c:delete val="1"/>
        <c:axPos val="b"/>
        <c:numFmt formatCode="General" sourceLinked="0"/>
        <c:tickLblPos val="none"/>
        <c:crossAx val="133337856"/>
        <c:crossesAt val="0"/>
        <c:auto val="1"/>
        <c:lblAlgn val="ctr"/>
        <c:lblOffset val="100"/>
      </c:catAx>
      <c:valAx>
        <c:axId val="13333785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3327872"/>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606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(TOTALGENERAL!$DY$29,TOTALGENERAL!$DZ$29,TOTALGENERAL!$EA$29,TOTALGENERAL!$EB$29)</c:f>
              <c:numCache>
                <c:formatCode>_-* #,##0.0\ _F_B_-;\-* #,##0.0\ _F_B_-;_-* \-??\ _F_B_-;_-@_-</c:formatCode>
                <c:ptCount val="4"/>
                <c:pt idx="0">
                  <c:v>87.8</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(TOTALGENERAL!$DT$29,TOTALGENERAL!$DU$29,TOTALGENERAL!$DV$29,TOTALGENERAL!$DW$29)</c:f>
              <c:numCache>
                <c:formatCode>_-* #,##0.0\ _F_B_-;\-* #,##0.0\ _F_B_-;_-* \-??\ _F_B_-;_-@_-</c:formatCode>
                <c:ptCount val="4"/>
                <c:pt idx="0">
                  <c:v>87.8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8676096"/>
        <c:axId val="118837632"/>
      </c:barChart>
      <c:catAx>
        <c:axId val="11867609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837632"/>
        <c:crossesAt val="0"/>
        <c:auto val="1"/>
        <c:lblAlgn val="ctr"/>
        <c:lblOffset val="100"/>
        <c:tickLblSkip val="1"/>
        <c:tickMarkSkip val="1"/>
      </c:catAx>
      <c:valAx>
        <c:axId val="11883763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676096"/>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8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3524096"/>
        <c:axId val="133534080"/>
      </c:barChart>
      <c:catAx>
        <c:axId val="133524096"/>
        <c:scaling>
          <c:orientation val="minMax"/>
        </c:scaling>
        <c:delete val="1"/>
        <c:axPos val="b"/>
        <c:numFmt formatCode="General" sourceLinked="0"/>
        <c:tickLblPos val="none"/>
        <c:crossAx val="133534080"/>
        <c:crossesAt val="0"/>
        <c:auto val="1"/>
        <c:lblAlgn val="ctr"/>
        <c:lblOffset val="100"/>
      </c:catAx>
      <c:valAx>
        <c:axId val="13353408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3524096"/>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8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3458176"/>
        <c:axId val="133480448"/>
      </c:barChart>
      <c:catAx>
        <c:axId val="133458176"/>
        <c:scaling>
          <c:orientation val="minMax"/>
        </c:scaling>
        <c:delete val="1"/>
        <c:axPos val="b"/>
        <c:numFmt formatCode="General" sourceLinked="0"/>
        <c:tickLblPos val="none"/>
        <c:crossAx val="133480448"/>
        <c:crossesAt val="0"/>
        <c:auto val="1"/>
        <c:lblAlgn val="ctr"/>
        <c:lblOffset val="100"/>
      </c:catAx>
      <c:valAx>
        <c:axId val="13348044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3458176"/>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8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3646592"/>
        <c:axId val="133672960"/>
      </c:barChart>
      <c:catAx>
        <c:axId val="133646592"/>
        <c:scaling>
          <c:orientation val="minMax"/>
        </c:scaling>
        <c:delete val="1"/>
        <c:axPos val="b"/>
        <c:numFmt formatCode="General" sourceLinked="0"/>
        <c:tickLblPos val="none"/>
        <c:crossAx val="133672960"/>
        <c:crossesAt val="0"/>
        <c:auto val="1"/>
        <c:lblAlgn val="ctr"/>
        <c:lblOffset val="100"/>
      </c:catAx>
      <c:valAx>
        <c:axId val="13367296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3646592"/>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8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3569920"/>
        <c:axId val="133575808"/>
      </c:barChart>
      <c:catAx>
        <c:axId val="133569920"/>
        <c:scaling>
          <c:orientation val="minMax"/>
        </c:scaling>
        <c:delete val="1"/>
        <c:axPos val="b"/>
        <c:numFmt formatCode="General" sourceLinked="0"/>
        <c:tickLblPos val="none"/>
        <c:crossAx val="133575808"/>
        <c:crossesAt val="0"/>
        <c:auto val="1"/>
        <c:lblAlgn val="ctr"/>
        <c:lblOffset val="100"/>
      </c:catAx>
      <c:valAx>
        <c:axId val="13357580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3569920"/>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8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3623168"/>
        <c:axId val="133702784"/>
      </c:barChart>
      <c:catAx>
        <c:axId val="133623168"/>
        <c:scaling>
          <c:orientation val="minMax"/>
        </c:scaling>
        <c:delete val="1"/>
        <c:axPos val="b"/>
        <c:numFmt formatCode="General" sourceLinked="0"/>
        <c:tickLblPos val="none"/>
        <c:crossAx val="133702784"/>
        <c:crossesAt val="0"/>
        <c:auto val="1"/>
        <c:lblAlgn val="ctr"/>
        <c:lblOffset val="100"/>
      </c:catAx>
      <c:valAx>
        <c:axId val="13370278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3623168"/>
        <c:crossesAt val="1"/>
        <c:crossBetween val="between"/>
      </c:valAx>
      <c:spPr>
        <a:solidFill>
          <a:srgbClr val="C0C0C0"/>
        </a:solidFill>
        <a:ln w="3175">
          <a:solidFill>
            <a:srgbClr val="000000"/>
          </a:solidFill>
          <a:prstDash val="solid"/>
        </a:ln>
      </c:spPr>
    </c:plotArea>
    <c:legend>
      <c:legendPos val="r"/>
      <c:layout>
        <c:manualLayout>
          <c:xMode val="edge"/>
          <c:yMode val="edge"/>
          <c:x val="3.8851383395949408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8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9121670385140414E-2"/>
          <c:y val="6.6390176004473569E-2"/>
          <c:w val="0.917230486260892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3733376"/>
        <c:axId val="133751552"/>
      </c:barChart>
      <c:catAx>
        <c:axId val="133733376"/>
        <c:scaling>
          <c:orientation val="minMax"/>
        </c:scaling>
        <c:delete val="1"/>
        <c:axPos val="b"/>
        <c:numFmt formatCode="General" sourceLinked="0"/>
        <c:tickLblPos val="none"/>
        <c:crossAx val="133751552"/>
        <c:crossesAt val="0"/>
        <c:auto val="1"/>
        <c:lblAlgn val="ctr"/>
        <c:lblOffset val="100"/>
      </c:catAx>
      <c:valAx>
        <c:axId val="13375155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3733376"/>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8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9121670385140414E-2"/>
          <c:y val="6.6390176004473569E-2"/>
          <c:w val="0.917230486260892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3789952"/>
        <c:axId val="133820416"/>
      </c:barChart>
      <c:catAx>
        <c:axId val="133789952"/>
        <c:scaling>
          <c:orientation val="minMax"/>
        </c:scaling>
        <c:delete val="1"/>
        <c:axPos val="b"/>
        <c:numFmt formatCode="General" sourceLinked="0"/>
        <c:tickLblPos val="none"/>
        <c:crossAx val="133820416"/>
        <c:crossesAt val="0"/>
        <c:auto val="1"/>
        <c:lblAlgn val="ctr"/>
        <c:lblOffset val="100"/>
      </c:catAx>
      <c:valAx>
        <c:axId val="13382041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3789952"/>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8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9121670385140414E-2"/>
          <c:y val="6.6390176004473569E-2"/>
          <c:w val="0.917230486260892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3867392"/>
        <c:axId val="133868928"/>
      </c:barChart>
      <c:catAx>
        <c:axId val="133867392"/>
        <c:scaling>
          <c:orientation val="minMax"/>
        </c:scaling>
        <c:delete val="1"/>
        <c:axPos val="b"/>
        <c:numFmt formatCode="General" sourceLinked="0"/>
        <c:tickLblPos val="none"/>
        <c:crossAx val="133868928"/>
        <c:crossesAt val="0"/>
        <c:auto val="1"/>
        <c:lblAlgn val="ctr"/>
        <c:lblOffset val="100"/>
      </c:catAx>
      <c:valAx>
        <c:axId val="13386892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3867392"/>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8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3920640"/>
        <c:axId val="133922176"/>
      </c:barChart>
      <c:catAx>
        <c:axId val="133920640"/>
        <c:scaling>
          <c:orientation val="minMax"/>
        </c:scaling>
        <c:delete val="1"/>
        <c:axPos val="b"/>
        <c:numFmt formatCode="General" sourceLinked="0"/>
        <c:tickLblPos val="none"/>
        <c:crossAx val="133922176"/>
        <c:crossesAt val="0"/>
        <c:auto val="1"/>
        <c:lblAlgn val="ctr"/>
        <c:lblOffset val="100"/>
      </c:catAx>
      <c:valAx>
        <c:axId val="13392217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3920640"/>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8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4034944"/>
        <c:axId val="134036480"/>
      </c:barChart>
      <c:catAx>
        <c:axId val="134034944"/>
        <c:scaling>
          <c:orientation val="minMax"/>
        </c:scaling>
        <c:delete val="1"/>
        <c:axPos val="b"/>
        <c:numFmt formatCode="General" sourceLinked="0"/>
        <c:tickLblPos val="none"/>
        <c:crossAx val="134036480"/>
        <c:crossesAt val="0"/>
        <c:auto val="1"/>
        <c:lblAlgn val="ctr"/>
        <c:lblOffset val="100"/>
      </c:catAx>
      <c:valAx>
        <c:axId val="13403648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4034944"/>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634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(TOTALGENERAL!$DY$30,TOTALGENERAL!$DZ$30,TOTALGENERAL!$EA$30,TOTALGENERAL!$EB$30)</c:f>
              <c:numCache>
                <c:formatCode>_-* #,##0.0\ _F_B_-;\-* #,##0.0\ _F_B_-;_-* \-??\ _F_B_-;_-@_-</c:formatCode>
                <c:ptCount val="4"/>
                <c:pt idx="0">
                  <c:v>75.399999999999991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(TOTALGENERAL!$DT$30,TOTALGENERAL!$DU$30,TOTALGENERAL!$DV$30,TOTALGENERAL!$DW$30)</c:f>
              <c:numCache>
                <c:formatCode>_-* #,##0.0\ _F_B_-;\-* #,##0.0\ _F_B_-;_-* \-??\ _F_B_-;_-@_-</c:formatCode>
                <c:ptCount val="4"/>
                <c:pt idx="0">
                  <c:v>75.399999999999991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8868224"/>
        <c:axId val="118890496"/>
      </c:barChart>
      <c:catAx>
        <c:axId val="11886822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890496"/>
        <c:crossesAt val="0"/>
        <c:auto val="1"/>
        <c:lblAlgn val="ctr"/>
        <c:lblOffset val="100"/>
        <c:tickLblSkip val="1"/>
        <c:tickMarkSkip val="1"/>
      </c:catAx>
      <c:valAx>
        <c:axId val="118890496"/>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86822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9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4104192"/>
        <c:axId val="134105728"/>
      </c:barChart>
      <c:catAx>
        <c:axId val="134104192"/>
        <c:scaling>
          <c:orientation val="minMax"/>
        </c:scaling>
        <c:delete val="1"/>
        <c:axPos val="b"/>
        <c:numFmt formatCode="General" sourceLinked="0"/>
        <c:tickLblPos val="none"/>
        <c:crossAx val="134105728"/>
        <c:crossesAt val="0"/>
        <c:auto val="1"/>
        <c:lblAlgn val="ctr"/>
        <c:lblOffset val="100"/>
      </c:catAx>
      <c:valAx>
        <c:axId val="13410572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4104192"/>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9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4151168"/>
        <c:axId val="133972736"/>
      </c:barChart>
      <c:catAx>
        <c:axId val="134151168"/>
        <c:scaling>
          <c:orientation val="minMax"/>
        </c:scaling>
        <c:delete val="1"/>
        <c:axPos val="b"/>
        <c:numFmt formatCode="General" sourceLinked="0"/>
        <c:tickLblPos val="none"/>
        <c:crossAx val="133972736"/>
        <c:crossesAt val="0"/>
        <c:auto val="1"/>
        <c:lblAlgn val="ctr"/>
        <c:lblOffset val="100"/>
      </c:catAx>
      <c:valAx>
        <c:axId val="13397273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4151168"/>
        <c:crossesAt val="1"/>
        <c:crossBetween val="between"/>
      </c:valAx>
      <c:spPr>
        <a:solidFill>
          <a:srgbClr val="C0C0C0"/>
        </a:solidFill>
        <a:ln w="3175">
          <a:solidFill>
            <a:srgbClr val="000000"/>
          </a:solidFill>
          <a:prstDash val="solid"/>
        </a:ln>
      </c:spPr>
    </c:plotArea>
    <c:legend>
      <c:legendPos val="r"/>
      <c:layout>
        <c:manualLayout>
          <c:xMode val="edge"/>
          <c:yMode val="edge"/>
          <c:x val="3.209462106621909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9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4154496"/>
        <c:axId val="134164480"/>
      </c:barChart>
      <c:catAx>
        <c:axId val="134154496"/>
        <c:scaling>
          <c:orientation val="minMax"/>
        </c:scaling>
        <c:delete val="1"/>
        <c:axPos val="b"/>
        <c:numFmt formatCode="General" sourceLinked="0"/>
        <c:tickLblPos val="none"/>
        <c:crossAx val="134164480"/>
        <c:crossesAt val="0"/>
        <c:auto val="1"/>
        <c:lblAlgn val="ctr"/>
        <c:lblOffset val="100"/>
      </c:catAx>
      <c:valAx>
        <c:axId val="13416448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4154496"/>
        <c:crossesAt val="1"/>
        <c:crossBetween val="between"/>
      </c:valAx>
      <c:spPr>
        <a:solidFill>
          <a:srgbClr val="C0C0C0"/>
        </a:solidFill>
        <a:ln w="3175">
          <a:solidFill>
            <a:srgbClr val="000000"/>
          </a:solidFill>
          <a:prstDash val="solid"/>
        </a:ln>
      </c:spPr>
    </c:plotArea>
    <c:legend>
      <c:legendPos val="r"/>
      <c:layout>
        <c:manualLayout>
          <c:xMode val="edge"/>
          <c:yMode val="edge"/>
          <c:x val="3.209462106621909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9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4190592"/>
        <c:axId val="134192128"/>
      </c:barChart>
      <c:catAx>
        <c:axId val="134190592"/>
        <c:scaling>
          <c:orientation val="minMax"/>
        </c:scaling>
        <c:delete val="1"/>
        <c:axPos val="b"/>
        <c:numFmt formatCode="General" sourceLinked="0"/>
        <c:tickLblPos val="none"/>
        <c:crossAx val="134192128"/>
        <c:crossesAt val="0"/>
        <c:auto val="1"/>
        <c:lblAlgn val="ctr"/>
        <c:lblOffset val="100"/>
      </c:catAx>
      <c:valAx>
        <c:axId val="13419212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4190592"/>
        <c:crossesAt val="1"/>
        <c:crossBetween val="between"/>
      </c:valAx>
      <c:spPr>
        <a:solidFill>
          <a:srgbClr val="C0C0C0"/>
        </a:solidFill>
        <a:ln w="3175">
          <a:solidFill>
            <a:srgbClr val="000000"/>
          </a:solidFill>
          <a:prstDash val="solid"/>
        </a:ln>
      </c:spPr>
    </c:plotArea>
    <c:legend>
      <c:legendPos val="r"/>
      <c:layout>
        <c:manualLayout>
          <c:xMode val="edge"/>
          <c:yMode val="edge"/>
          <c:x val="3.209462106621909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9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4255744"/>
        <c:axId val="134257280"/>
      </c:barChart>
      <c:catAx>
        <c:axId val="134255744"/>
        <c:scaling>
          <c:orientation val="minMax"/>
        </c:scaling>
        <c:delete val="1"/>
        <c:axPos val="b"/>
        <c:numFmt formatCode="General" sourceLinked="0"/>
        <c:tickLblPos val="none"/>
        <c:crossAx val="134257280"/>
        <c:crossesAt val="0"/>
        <c:auto val="1"/>
        <c:lblAlgn val="ctr"/>
        <c:lblOffset val="100"/>
      </c:catAx>
      <c:valAx>
        <c:axId val="13425728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4255744"/>
        <c:crossesAt val="1"/>
        <c:crossBetween val="between"/>
      </c:valAx>
      <c:spPr>
        <a:solidFill>
          <a:srgbClr val="C0C0C0"/>
        </a:solidFill>
        <a:ln w="3175">
          <a:solidFill>
            <a:srgbClr val="000000"/>
          </a:solidFill>
          <a:prstDash val="solid"/>
        </a:ln>
      </c:spPr>
    </c:plotArea>
    <c:legend>
      <c:legendPos val="r"/>
      <c:layout>
        <c:manualLayout>
          <c:xMode val="edge"/>
          <c:yMode val="edge"/>
          <c:x val="3.8851383395949408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9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9121670385140414E-2"/>
          <c:y val="6.6390176004473569E-2"/>
          <c:w val="0.917230486260892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4312704"/>
        <c:axId val="134314240"/>
      </c:barChart>
      <c:catAx>
        <c:axId val="134312704"/>
        <c:scaling>
          <c:orientation val="minMax"/>
        </c:scaling>
        <c:delete val="1"/>
        <c:axPos val="b"/>
        <c:numFmt formatCode="General" sourceLinked="0"/>
        <c:tickLblPos val="none"/>
        <c:crossAx val="134314240"/>
        <c:crossesAt val="0"/>
        <c:auto val="1"/>
        <c:lblAlgn val="ctr"/>
        <c:lblOffset val="100"/>
      </c:catAx>
      <c:valAx>
        <c:axId val="13431424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4312704"/>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9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9121670385140414E-2"/>
          <c:y val="6.6390176004473569E-2"/>
          <c:w val="0.917230486260892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4443392"/>
        <c:axId val="134444928"/>
      </c:barChart>
      <c:catAx>
        <c:axId val="134443392"/>
        <c:scaling>
          <c:orientation val="minMax"/>
        </c:scaling>
        <c:delete val="1"/>
        <c:axPos val="b"/>
        <c:numFmt formatCode="General" sourceLinked="0"/>
        <c:tickLblPos val="none"/>
        <c:crossAx val="134444928"/>
        <c:crossesAt val="0"/>
        <c:auto val="1"/>
        <c:lblAlgn val="ctr"/>
        <c:lblOffset val="100"/>
      </c:catAx>
      <c:valAx>
        <c:axId val="13444492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4443392"/>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9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9121670385140414E-2"/>
          <c:y val="6.6390176004473569E-2"/>
          <c:w val="0.917230486260892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4349184"/>
        <c:axId val="134350720"/>
      </c:barChart>
      <c:catAx>
        <c:axId val="134349184"/>
        <c:scaling>
          <c:orientation val="minMax"/>
        </c:scaling>
        <c:delete val="1"/>
        <c:axPos val="b"/>
        <c:numFmt formatCode="General" sourceLinked="0"/>
        <c:tickLblPos val="none"/>
        <c:crossAx val="134350720"/>
        <c:crossesAt val="0"/>
        <c:auto val="1"/>
        <c:lblAlgn val="ctr"/>
        <c:lblOffset val="100"/>
      </c:catAx>
      <c:valAx>
        <c:axId val="13435072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4349184"/>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9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4492160"/>
        <c:axId val="134493696"/>
      </c:barChart>
      <c:catAx>
        <c:axId val="134492160"/>
        <c:scaling>
          <c:orientation val="minMax"/>
        </c:scaling>
        <c:delete val="1"/>
        <c:axPos val="b"/>
        <c:numFmt formatCode="General" sourceLinked="0"/>
        <c:tickLblPos val="none"/>
        <c:crossAx val="134493696"/>
        <c:crossesAt val="0"/>
        <c:auto val="1"/>
        <c:lblAlgn val="ctr"/>
        <c:lblOffset val="100"/>
      </c:catAx>
      <c:valAx>
        <c:axId val="13449369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4492160"/>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9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4532480"/>
        <c:axId val="134620288"/>
      </c:barChart>
      <c:catAx>
        <c:axId val="134532480"/>
        <c:scaling>
          <c:orientation val="minMax"/>
        </c:scaling>
        <c:delete val="1"/>
        <c:axPos val="b"/>
        <c:numFmt formatCode="General" sourceLinked="0"/>
        <c:tickLblPos val="none"/>
        <c:crossAx val="134620288"/>
        <c:crossesAt val="0"/>
        <c:auto val="1"/>
        <c:lblAlgn val="ctr"/>
        <c:lblOffset val="100"/>
      </c:catAx>
      <c:valAx>
        <c:axId val="13462028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4532480"/>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5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(TOTALGENERAL!$DY$13,TOTALGENERAL!$DZ$13,TOTALGENERAL!$EA$13,TOTALGENERAL!$EB$13)</c:f>
              <c:numCache>
                <c:formatCode>_-* #,##0.0\ _F_B_-;\-* #,##0.0\ _F_B_-;_-* \-??\ _F_B_-;_-@_-</c:formatCode>
                <c:ptCount val="4"/>
                <c:pt idx="0">
                  <c:v>82.399999999999991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(TOTALGENERAL!$DT$13,TOTALGENERAL!$DU$13,TOTALGENERAL!$DV$13,TOTALGENERAL!$DW$13)</c:f>
              <c:numCache>
                <c:formatCode>_-* #,##0.0\ _F_B_-;\-* #,##0.0\ _F_B_-;_-* \-??\ _F_B_-;_-@_-</c:formatCode>
                <c:ptCount val="4"/>
                <c:pt idx="0">
                  <c:v>82.399999999999991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7780480"/>
        <c:axId val="117782016"/>
      </c:barChart>
      <c:catAx>
        <c:axId val="11778048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7782016"/>
        <c:crossesAt val="0"/>
        <c:auto val="1"/>
        <c:lblAlgn val="ctr"/>
        <c:lblOffset val="100"/>
        <c:tickLblSkip val="1"/>
        <c:tickMarkSkip val="1"/>
      </c:catAx>
      <c:valAx>
        <c:axId val="117782016"/>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7780480"/>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2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648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(TOTALGENERAL!$DY$31,TOTALGENERAL!$DZ$31,TOTALGENERAL!$EA$31,TOTALGENERAL!$EB$31)</c:f>
              <c:numCache>
                <c:formatCode>_-* #,##0.0\ _F_B_-;\-* #,##0.0\ _F_B_-;_-* \-??\ _F_B_-;_-@_-</c:formatCode>
                <c:ptCount val="4"/>
                <c:pt idx="0">
                  <c:v>86.399999999999991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(TOTALGENERAL!$DT$31,TOTALGENERAL!$DU$31,TOTALGENERAL!$DV$31,TOTALGENERAL!$DW$31)</c:f>
              <c:numCache>
                <c:formatCode>_-* #,##0.0\ _F_B_-;\-* #,##0.0\ _F_B_-;_-* \-??\ _F_B_-;_-@_-</c:formatCode>
                <c:ptCount val="4"/>
                <c:pt idx="0">
                  <c:v>86.399999999999991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8929280"/>
        <c:axId val="118930816"/>
      </c:barChart>
      <c:catAx>
        <c:axId val="11892928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930816"/>
        <c:crossesAt val="0"/>
        <c:auto val="1"/>
        <c:lblAlgn val="ctr"/>
        <c:lblOffset val="100"/>
        <c:tickLblSkip val="1"/>
        <c:tickMarkSkip val="1"/>
      </c:catAx>
      <c:valAx>
        <c:axId val="118930816"/>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929280"/>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20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4667264"/>
        <c:axId val="134677248"/>
      </c:barChart>
      <c:catAx>
        <c:axId val="134667264"/>
        <c:scaling>
          <c:orientation val="minMax"/>
        </c:scaling>
        <c:delete val="1"/>
        <c:axPos val="b"/>
        <c:numFmt formatCode="General" sourceLinked="0"/>
        <c:tickLblPos val="none"/>
        <c:crossAx val="134677248"/>
        <c:crossesAt val="0"/>
        <c:auto val="1"/>
        <c:lblAlgn val="ctr"/>
        <c:lblOffset val="100"/>
      </c:catAx>
      <c:valAx>
        <c:axId val="13467724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4667264"/>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15784280553603"/>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0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(TOTALGENERAL!$AA$13,TOTALGENERAL!$BB$13,TOTALGENERAL!$CC$13,TOTALGENERAL!$DD$13)</c:f>
              <c:numCache>
                <c:formatCode>_-* #,##0.0\ _F_B_-;\-* #,##0.0\ _F_B_-;_-* \-??\ _F_B_-;_-@_-</c:formatCode>
                <c:ptCount val="4"/>
                <c:pt idx="0">
                  <c:v>82.385403156253233</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(TOTALGENERAL!$DT$13,TOTALGENERAL!$DU$13,TOTALGENERAL!$DV$13,TOTALGENERAL!$DW$13)</c:f>
              <c:numCache>
                <c:formatCode>_-* #,##0.0\ _F_B_-;\-* #,##0.0\ _F_B_-;_-* \-??\ _F_B_-;_-@_-</c:formatCode>
                <c:ptCount val="4"/>
                <c:pt idx="0">
                  <c:v>82.399999999999991</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4707840"/>
        <c:axId val="134726016"/>
      </c:barChart>
      <c:catAx>
        <c:axId val="134707840"/>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4726016"/>
        <c:crossesAt val="0"/>
        <c:auto val="1"/>
        <c:lblAlgn val="ctr"/>
        <c:lblOffset val="100"/>
        <c:tickLblSkip val="1"/>
        <c:tickMarkSkip val="1"/>
      </c:catAx>
      <c:valAx>
        <c:axId val="13472601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4707840"/>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0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(TOTALGENERAL!$AA$17,TOTALGENERAL!$BB$17,TOTALGENERAL!$CC$17,TOTALGENERAL!$DD$17)</c:f>
              <c:numCache>
                <c:formatCode>_-* #,##0.0\ _F_B_-;\-* #,##0.0\ _F_B_-;_-* \-??\ _F_B_-;_-@_-</c:formatCode>
                <c:ptCount val="4"/>
                <c:pt idx="0">
                  <c:v>69.728309543927821</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(TOTALGENERAL!$DT$17,TOTALGENERAL!$DU$17,TOTALGENERAL!$DV$17,TOTALGENERAL!$DW$17)</c:f>
              <c:numCache>
                <c:formatCode>_-* #,##0.0\ _F_B_-;\-* #,##0.0\ _F_B_-;_-* \-??\ _F_B_-;_-@_-</c:formatCode>
                <c:ptCount val="4"/>
                <c:pt idx="0">
                  <c:v>69.8</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4772992"/>
        <c:axId val="134799360"/>
      </c:barChart>
      <c:catAx>
        <c:axId val="134772992"/>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4799360"/>
        <c:crossesAt val="0"/>
        <c:auto val="1"/>
        <c:lblAlgn val="ctr"/>
        <c:lblOffset val="100"/>
        <c:tickLblSkip val="1"/>
        <c:tickMarkSkip val="1"/>
      </c:catAx>
      <c:valAx>
        <c:axId val="13479936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4772992"/>
        <c:crossesAt val="1"/>
        <c:crossBetween val="between"/>
      </c:valAx>
      <c:spPr>
        <a:solidFill>
          <a:srgbClr val="C0C0C0"/>
        </a:solidFill>
        <a:ln w="3175">
          <a:solidFill>
            <a:srgbClr val="000000"/>
          </a:solidFill>
          <a:prstDash val="solid"/>
        </a:ln>
      </c:spPr>
    </c:plotArea>
    <c:legend>
      <c:legendPos val="r"/>
      <c:layout>
        <c:manualLayout>
          <c:xMode val="edge"/>
          <c:yMode val="edge"/>
          <c:x val="4.0540573978381976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0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(TOTALGENERAL!$AA$21,TOTALGENERAL!$BB$21,TOTALGENERAL!$CC$21,TOTALGENERAL!$DD$21)</c:f>
              <c:numCache>
                <c:formatCode>_-* #,##0.0\ _F_B_-;\-* #,##0.0\ _F_B_-;_-* \-??\ _F_B_-;_-@_-</c:formatCode>
                <c:ptCount val="4"/>
                <c:pt idx="0">
                  <c:v>78.034480622460094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(TOTALGENERAL!$DT$21,TOTALGENERAL!$DU$21,TOTALGENERAL!$DV$21,TOTALGENERAL!$DW$21)</c:f>
              <c:numCache>
                <c:formatCode>_-* #,##0.0\ _F_B_-;\-* #,##0.0\ _F_B_-;_-* \-??\ _F_B_-;_-@_-</c:formatCode>
                <c:ptCount val="4"/>
                <c:pt idx="0">
                  <c:v>78.099999999999994</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4854528"/>
        <c:axId val="134856064"/>
      </c:barChart>
      <c:catAx>
        <c:axId val="134854528"/>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4856064"/>
        <c:crossesAt val="0"/>
        <c:auto val="1"/>
        <c:lblAlgn val="ctr"/>
        <c:lblOffset val="100"/>
        <c:tickLblSkip val="1"/>
        <c:tickMarkSkip val="1"/>
      </c:catAx>
      <c:valAx>
        <c:axId val="13485606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4854528"/>
        <c:crossesAt val="1"/>
        <c:crossBetween val="between"/>
      </c:valAx>
      <c:spPr>
        <a:solidFill>
          <a:srgbClr val="C0C0C0"/>
        </a:solidFill>
        <a:ln w="3175">
          <a:solidFill>
            <a:srgbClr val="000000"/>
          </a:solidFill>
          <a:prstDash val="solid"/>
        </a:ln>
      </c:spPr>
    </c:plotArea>
    <c:legend>
      <c:legendPos val="r"/>
      <c:layout>
        <c:manualLayout>
          <c:xMode val="edge"/>
          <c:yMode val="edge"/>
          <c:x val="4.0540573978381976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0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(TOTALGENERAL!$AA$25,TOTALGENERAL!$BB$25,TOTALGENERAL!$CC$25,TOTALGENERAL!$DD$25)</c:f>
              <c:numCache>
                <c:formatCode>_-* #,##0.0\ _F_B_-;\-* #,##0.0\ _F_B_-;_-* \-??\ _F_B_-;_-@_-</c:formatCode>
                <c:ptCount val="4"/>
                <c:pt idx="0">
                  <c:v>71.01001726825821</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(TOTALGENERAL!$DT$25,TOTALGENERAL!$DU$25,TOTALGENERAL!$DV$25,TOTALGENERAL!$DW$25)</c:f>
              <c:numCache>
                <c:formatCode>_-* #,##0.0\ _F_B_-;\-* #,##0.0\ _F_B_-;_-* \-??\ _F_B_-;_-@_-</c:formatCode>
                <c:ptCount val="4"/>
                <c:pt idx="0">
                  <c:v>71.099999999999994</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4911488"/>
        <c:axId val="134913024"/>
      </c:barChart>
      <c:catAx>
        <c:axId val="134911488"/>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4913024"/>
        <c:crossesAt val="0"/>
        <c:auto val="1"/>
        <c:lblAlgn val="ctr"/>
        <c:lblOffset val="100"/>
        <c:tickLblSkip val="1"/>
        <c:tickMarkSkip val="1"/>
      </c:catAx>
      <c:valAx>
        <c:axId val="13491302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4911488"/>
        <c:crossesAt val="1"/>
        <c:crossBetween val="between"/>
      </c:valAx>
      <c:spPr>
        <a:solidFill>
          <a:srgbClr val="C0C0C0"/>
        </a:solidFill>
        <a:ln w="3175">
          <a:solidFill>
            <a:srgbClr val="000000"/>
          </a:solidFill>
          <a:prstDash val="solid"/>
        </a:ln>
      </c:spPr>
    </c:plotArea>
    <c:legend>
      <c:legendPos val="r"/>
      <c:layout>
        <c:manualLayout>
          <c:xMode val="edge"/>
          <c:yMode val="edge"/>
          <c:x val="3.8851383395949408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0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9121670385140414E-2"/>
          <c:y val="6.6390176004473569E-2"/>
          <c:w val="0.917230486260892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(TOTALGENERAL!$AA$29,TOTALGENERAL!$BB$29,TOTALGENERAL!$CC$29,TOTALGENERAL!$DD$29)</c:f>
              <c:numCache>
                <c:formatCode>_-* #,##0.0\ _F_B_-;\-* #,##0.0\ _F_B_-;_-* \-??\ _F_B_-;_-@_-</c:formatCode>
                <c:ptCount val="4"/>
                <c:pt idx="0">
                  <c:v>87.72863972410255</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(TOTALGENERAL!$DT$29,TOTALGENERAL!$DU$29,TOTALGENERAL!$DV$29,TOTALGENERAL!$DW$29)</c:f>
              <c:numCache>
                <c:formatCode>_-* #,##0.0\ _F_B_-;\-* #,##0.0\ _F_B_-;_-* \-??\ _F_B_-;_-@_-</c:formatCode>
                <c:ptCount val="4"/>
                <c:pt idx="0">
                  <c:v>87.8</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5017600"/>
        <c:axId val="135019136"/>
      </c:barChart>
      <c:catAx>
        <c:axId val="135017600"/>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5019136"/>
        <c:crossesAt val="0"/>
        <c:auto val="1"/>
        <c:lblAlgn val="ctr"/>
        <c:lblOffset val="100"/>
        <c:tickLblSkip val="1"/>
        <c:tickMarkSkip val="1"/>
      </c:catAx>
      <c:valAx>
        <c:axId val="13501913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5017600"/>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0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9121670385140414E-2"/>
          <c:y val="6.6390176004473569E-2"/>
          <c:w val="0.917230486260892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(TOTALGENERAL!$AA$33,TOTALGENERAL!$BB$33,TOTALGENERAL!$CC$33,TOTALGENERAL!$DD$33)</c:f>
              <c:numCache>
                <c:formatCode>_-* #,##0.0\ _F_B_-;\-* #,##0.0\ _F_B_-;_-* \-??\ _F_B_-;_-@_-</c:formatCode>
                <c:ptCount val="4"/>
                <c:pt idx="0">
                  <c:v>79.565238755169503</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(TOTALGENERAL!$DO$33,TOTALGENERAL!$DO$33,TOTALGENERAL!$DO$33,TOTALGENERAL!$DO$33)</c:f>
              <c:numCache>
                <c:formatCode>_-* #,##0.0\ _F_B_-;\-* #,##0.0\ _F_B_-;_-* \-??\ _F_B_-;_-@_-</c:formatCode>
                <c:ptCount val="4"/>
                <c:pt idx="0">
                  <c:v>79.565238755169503</c:v>
                </c:pt>
                <c:pt idx="1">
                  <c:v>79.565238755169503</c:v>
                </c:pt>
                <c:pt idx="2">
                  <c:v>79.565238755169503</c:v>
                </c:pt>
                <c:pt idx="3">
                  <c:v>79.565238755169503</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5095040"/>
        <c:axId val="135096576"/>
      </c:barChart>
      <c:catAx>
        <c:axId val="135095040"/>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5096576"/>
        <c:crossesAt val="0"/>
        <c:auto val="1"/>
        <c:lblAlgn val="ctr"/>
        <c:lblOffset val="100"/>
        <c:tickLblSkip val="1"/>
        <c:tickMarkSkip val="1"/>
      </c:catAx>
      <c:valAx>
        <c:axId val="13509657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5095040"/>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0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9121670385140414E-2"/>
          <c:y val="6.6390176004473569E-2"/>
          <c:w val="0.917230486260892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(TOTALGENERAL!$AA$37,TOTALGENERAL!$BB$37,TOTALGENERAL!$CC$37,TOTALGENERAL!$DD$37)</c:f>
              <c:numCache>
                <c:formatCode>_-* #,##0.0\ _F_B_-;\-* #,##0.0\ _F_B_-;_-* \-??\ _F_B_-;_-@_-</c:formatCode>
                <c:ptCount val="4"/>
                <c:pt idx="0">
                  <c:v>93.558500502765213</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(TOTALGENERAL!$DO$37,TOTALGENERAL!$DO$37,TOTALGENERAL!$DO$37,TOTALGENERAL!$DO$37)</c:f>
              <c:numCache>
                <c:formatCode>_-* #,##0.0\ _F_B_-;\-* #,##0.0\ _F_B_-;_-* \-??\ _F_B_-;_-@_-</c:formatCode>
                <c:ptCount val="4"/>
                <c:pt idx="0">
                  <c:v>93.558500502765213</c:v>
                </c:pt>
                <c:pt idx="1">
                  <c:v>93.558500502765213</c:v>
                </c:pt>
                <c:pt idx="2">
                  <c:v>93.558500502765213</c:v>
                </c:pt>
                <c:pt idx="3">
                  <c:v>93.558500502765213</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4959104"/>
        <c:axId val="134960640"/>
      </c:barChart>
      <c:catAx>
        <c:axId val="134959104"/>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4960640"/>
        <c:crossesAt val="0"/>
        <c:auto val="1"/>
        <c:lblAlgn val="ctr"/>
        <c:lblOffset val="100"/>
        <c:tickLblSkip val="1"/>
        <c:tickMarkSkip val="1"/>
      </c:catAx>
      <c:valAx>
        <c:axId val="13496064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4959104"/>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0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(TOTALGENERAL!$AA$41,TOTALGENERAL!$BB$41,TOTALGENERAL!$CC$41,TOTALGENERAL!$DD$41)</c:f>
              <c:numCache>
                <c:formatCode>_-* #,##0.0\ _F_B_-;\-* #,##0.0\ _F_B_-;_-* \-??\ _F_B_-;_-@_-</c:formatCode>
                <c:ptCount val="4"/>
                <c:pt idx="0">
                  <c:v>0</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(TOTALGENERAL!$DO$41,TOTALGENERAL!$DO$41,TOTALGENERAL!$DO$41,TOTALGENERAL!$DO$41)</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5003520"/>
        <c:axId val="135144576"/>
      </c:barChart>
      <c:catAx>
        <c:axId val="135003520"/>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5144576"/>
        <c:crossesAt val="0"/>
        <c:auto val="1"/>
        <c:lblAlgn val="ctr"/>
        <c:lblOffset val="100"/>
        <c:tickLblSkip val="1"/>
        <c:tickMarkSkip val="1"/>
      </c:catAx>
      <c:valAx>
        <c:axId val="13514457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5003520"/>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0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(TOTALGENERAL!$AA$45,TOTALGENERAL!$BB$45,TOTALGENERAL!$CC$45,TOTALGENERAL!$DD$45)</c:f>
              <c:numCache>
                <c:formatCode>_-* #,##0.0\ _F_B_-;\-* #,##0.0\ _F_B_-;_-* \-??\ _F_B_-;_-@_-</c:formatCode>
                <c:ptCount val="4"/>
                <c:pt idx="0">
                  <c:v>0</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(TOTALGENERAL!$DO$45,TOTALGENERAL!$DO$45,TOTALGENERAL!$DO$45,TOTALGENERAL!$DO$45)</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5195648"/>
        <c:axId val="135209728"/>
      </c:barChart>
      <c:catAx>
        <c:axId val="135195648"/>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5209728"/>
        <c:crossesAt val="0"/>
        <c:auto val="1"/>
        <c:lblAlgn val="ctr"/>
        <c:lblOffset val="100"/>
        <c:tickLblSkip val="1"/>
        <c:tickMarkSkip val="1"/>
      </c:catAx>
      <c:valAx>
        <c:axId val="13520972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5195648"/>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92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(TOTALGENERAL!$DY$32,TOTALGENERAL!$DZ$32,TOTALGENERAL!$EA$32,TOTALGENERAL!$EB$32)</c:f>
              <c:numCache>
                <c:formatCode>_-* #,##0.0\ _F_B_-;\-* #,##0.0\ _F_B_-;_-* \-??\ _F_B_-;_-@_-</c:formatCode>
                <c:ptCount val="4"/>
                <c:pt idx="0">
                  <c:v>82.8</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(TOTALGENERAL!$DT$32,TOTALGENERAL!$DU$32,TOTALGENERAL!$DV$32,TOTALGENERAL!$DW$32)</c:f>
              <c:numCache>
                <c:formatCode>_-* #,##0.0\ _F_B_-;\-* #,##0.0\ _F_B_-;_-* \-??\ _F_B_-;_-@_-</c:formatCode>
                <c:ptCount val="4"/>
                <c:pt idx="0">
                  <c:v>82.8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8986624"/>
        <c:axId val="118988160"/>
      </c:barChart>
      <c:catAx>
        <c:axId val="11898662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988160"/>
        <c:crossesAt val="0"/>
        <c:auto val="1"/>
        <c:lblAlgn val="ctr"/>
        <c:lblOffset val="100"/>
        <c:tickLblSkip val="1"/>
        <c:tickMarkSkip val="1"/>
      </c:catAx>
      <c:valAx>
        <c:axId val="11898816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98662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21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(TOTALGENERAL!$AA$49,TOTALGENERAL!$BB$49,TOTALGENERAL!$CC$49,TOTALGENERAL!$DD$49)</c:f>
              <c:numCache>
                <c:formatCode>_-* #,##0.0\ _F_B_-;\-* #,##0.0\ _F_B_-;_-* \-??\ _F_B_-;_-@_-</c:formatCode>
                <c:ptCount val="4"/>
                <c:pt idx="0">
                  <c:v>0</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(TOTALGENERAL!$DO$49,TOTALGENERAL!$DO$49,TOTALGENERAL!$DO$49,TOTALGENERAL!$DO$49)</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5248512"/>
        <c:axId val="135262592"/>
      </c:barChart>
      <c:catAx>
        <c:axId val="135248512"/>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5262592"/>
        <c:crossesAt val="0"/>
        <c:auto val="1"/>
        <c:lblAlgn val="ctr"/>
        <c:lblOffset val="100"/>
        <c:tickLblSkip val="1"/>
        <c:tickMarkSkip val="1"/>
      </c:catAx>
      <c:valAx>
        <c:axId val="13526259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5248512"/>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1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(TOTALGENERAL!$AA$14,TOTALGENERAL!$BB$14,TOTALGENERAL!$CC$14,TOTALGENERAL!$DD$14)</c:f>
              <c:numCache>
                <c:formatCode>_-* #,##0.0\ _F_B_-;\-* #,##0.0\ _F_B_-;_-* \-??\ _F_B_-;_-@_-</c:formatCode>
                <c:ptCount val="4"/>
                <c:pt idx="0">
                  <c:v>91.409468432309907</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(TOTALGENERAL!$DT$14,TOTALGENERAL!$DU$14,TOTALGENERAL!$DV$14,TOTALGENERAL!$DW$14)</c:f>
              <c:numCache>
                <c:formatCode>_-* #,##0.0\ _F_B_-;\-* #,##0.0\ _F_B_-;_-* \-??\ _F_B_-;_-@_-</c:formatCode>
                <c:ptCount val="4"/>
                <c:pt idx="0">
                  <c:v>91.5</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5305472"/>
        <c:axId val="135323648"/>
      </c:barChart>
      <c:catAx>
        <c:axId val="135305472"/>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5323648"/>
        <c:crossesAt val="0"/>
        <c:auto val="1"/>
        <c:lblAlgn val="ctr"/>
        <c:lblOffset val="100"/>
        <c:tickLblSkip val="1"/>
        <c:tickMarkSkip val="1"/>
      </c:catAx>
      <c:valAx>
        <c:axId val="13532364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5305472"/>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1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(TOTALGENERAL!$AA$18,TOTALGENERAL!$BB$18,TOTALGENERAL!$CC$18,TOTALGENERAL!$DD$18)</c:f>
              <c:numCache>
                <c:formatCode>_-* #,##0.0\ _F_B_-;\-* #,##0.0\ _F_B_-;_-* \-??\ _F_B_-;_-@_-</c:formatCode>
                <c:ptCount val="4"/>
                <c:pt idx="0">
                  <c:v>97.299592760181</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(TOTALGENERAL!$DT$18,TOTALGENERAL!$DU$18,TOTALGENERAL!$DV$18,TOTALGENERAL!$DW$18)</c:f>
              <c:numCache>
                <c:formatCode>_-* #,##0.0\ _F_B_-;\-* #,##0.0\ _F_B_-;_-* \-??\ _F_B_-;_-@_-</c:formatCode>
                <c:ptCount val="4"/>
                <c:pt idx="0">
                  <c:v>97.3</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5358336"/>
        <c:axId val="135359872"/>
      </c:barChart>
      <c:catAx>
        <c:axId val="135358336"/>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5359872"/>
        <c:crossesAt val="0"/>
        <c:auto val="1"/>
        <c:lblAlgn val="ctr"/>
        <c:lblOffset val="100"/>
        <c:tickLblSkip val="1"/>
        <c:tickMarkSkip val="1"/>
      </c:catAx>
      <c:valAx>
        <c:axId val="13535987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5358336"/>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1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(TOTALGENERAL!$AA$22,TOTALGENERAL!$BB$22,TOTALGENERAL!$CC$22,TOTALGENERAL!$DD$22)</c:f>
              <c:numCache>
                <c:formatCode>_-* #,##0.0\ _F_B_-;\-* #,##0.0\ _F_B_-;_-* \-??\ _F_B_-;_-@_-</c:formatCode>
                <c:ptCount val="4"/>
                <c:pt idx="0">
                  <c:v>91.184858610179347</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(TOTALGENERAL!$DT$22,TOTALGENERAL!$DU$22,TOTALGENERAL!$DV$22,TOTALGENERAL!$DW$22)</c:f>
              <c:numCache>
                <c:formatCode>_-* #,##0.0\ _F_B_-;\-* #,##0.0\ _F_B_-;_-* \-??\ _F_B_-;_-@_-</c:formatCode>
                <c:ptCount val="4"/>
                <c:pt idx="0">
                  <c:v>91.199999999999989</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5489024"/>
        <c:axId val="135490560"/>
      </c:barChart>
      <c:catAx>
        <c:axId val="135489024"/>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5490560"/>
        <c:crossesAt val="0"/>
        <c:auto val="1"/>
        <c:lblAlgn val="ctr"/>
        <c:lblOffset val="100"/>
        <c:tickLblSkip val="1"/>
        <c:tickMarkSkip val="1"/>
      </c:catAx>
      <c:valAx>
        <c:axId val="13549056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5489024"/>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1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(TOTALGENERAL!$AA$26,TOTALGENERAL!$BB$26,TOTALGENERAL!$CC$26,TOTALGENERAL!$DD$26)</c:f>
              <c:numCache>
                <c:formatCode>_-* #,##0.0\ _F_B_-;\-* #,##0.0\ _F_B_-;_-* \-??\ _F_B_-;_-@_-</c:formatCode>
                <c:ptCount val="4"/>
                <c:pt idx="0">
                  <c:v>88.071298118689356</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(TOTALGENERAL!$DT$26,TOTALGENERAL!$DU$26,TOTALGENERAL!$DV$26,TOTALGENERAL!$DW$26)</c:f>
              <c:numCache>
                <c:formatCode>_-* #,##0.0\ _F_B_-;\-* #,##0.0\ _F_B_-;_-* \-??\ _F_B_-;_-@_-</c:formatCode>
                <c:ptCount val="4"/>
                <c:pt idx="0">
                  <c:v>88.1</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5558272"/>
        <c:axId val="135559808"/>
      </c:barChart>
      <c:catAx>
        <c:axId val="135558272"/>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5559808"/>
        <c:crossesAt val="0"/>
        <c:auto val="1"/>
        <c:lblAlgn val="ctr"/>
        <c:lblOffset val="100"/>
        <c:tickLblSkip val="1"/>
        <c:tickMarkSkip val="1"/>
      </c:catAx>
      <c:valAx>
        <c:axId val="13555980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5558272"/>
        <c:crossesAt val="1"/>
        <c:crossBetween val="between"/>
      </c:valAx>
      <c:spPr>
        <a:solidFill>
          <a:srgbClr val="C0C0C0"/>
        </a:solidFill>
        <a:ln w="3175">
          <a:solidFill>
            <a:srgbClr val="000000"/>
          </a:solidFill>
          <a:prstDash val="solid"/>
        </a:ln>
      </c:spPr>
    </c:plotArea>
    <c:legend>
      <c:legendPos val="r"/>
      <c:layout>
        <c:manualLayout>
          <c:xMode val="edge"/>
          <c:yMode val="edge"/>
          <c:x val="3.8851383395949408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1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9121670385140414E-2"/>
          <c:y val="6.6390176004473569E-2"/>
          <c:w val="0.917230486260892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(TOTALGENERAL!$AA$30,TOTALGENERAL!$BB$30,TOTALGENERAL!$CC$30,TOTALGENERAL!$DD$30)</c:f>
              <c:numCache>
                <c:formatCode>_-* #,##0.0\ _F_B_-;\-* #,##0.0\ _F_B_-;_-* \-??\ _F_B_-;_-@_-</c:formatCode>
                <c:ptCount val="4"/>
                <c:pt idx="0">
                  <c:v>75.340327277277481</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(TOTALGENERAL!$DT$30,TOTALGENERAL!$DU$30,TOTALGENERAL!$DV$30,TOTALGENERAL!$DW$30)</c:f>
              <c:numCache>
                <c:formatCode>_-* #,##0.0\ _F_B_-;\-* #,##0.0\ _F_B_-;_-* \-??\ _F_B_-;_-@_-</c:formatCode>
                <c:ptCount val="4"/>
                <c:pt idx="0">
                  <c:v>75.399999999999991</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5406336"/>
        <c:axId val="135407872"/>
      </c:barChart>
      <c:catAx>
        <c:axId val="135406336"/>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5407872"/>
        <c:crossesAt val="0"/>
        <c:auto val="1"/>
        <c:lblAlgn val="ctr"/>
        <c:lblOffset val="100"/>
        <c:tickLblSkip val="1"/>
        <c:tickMarkSkip val="1"/>
      </c:catAx>
      <c:valAx>
        <c:axId val="13540787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5406336"/>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1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9121670385140414E-2"/>
          <c:y val="6.6390176004473569E-2"/>
          <c:w val="0.917230486260892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(TOTALGENERAL!$AA$34,TOTALGENERAL!$BB$34,TOTALGENERAL!$CC$34,TOTALGENERAL!$DD$34)</c:f>
              <c:numCache>
                <c:formatCode>_-* #,##0.0\ _F_B_-;\-* #,##0.0\ _F_B_-;_-* \-??\ _F_B_-;_-@_-</c:formatCode>
                <c:ptCount val="4"/>
                <c:pt idx="0">
                  <c:v>73.106484268516979</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(TOTALGENERAL!$DO$34,TOTALGENERAL!$DO$34,TOTALGENERAL!$DO$34,TOTALGENERAL!$DO$34)</c:f>
              <c:numCache>
                <c:formatCode>_-* #,##0.0\ _F_B_-;\-* #,##0.0\ _F_B_-;_-* \-??\ _F_B_-;_-@_-</c:formatCode>
                <c:ptCount val="4"/>
                <c:pt idx="0">
                  <c:v>73.106484268516979</c:v>
                </c:pt>
                <c:pt idx="1">
                  <c:v>73.106484268516979</c:v>
                </c:pt>
                <c:pt idx="2">
                  <c:v>73.106484268516979</c:v>
                </c:pt>
                <c:pt idx="3">
                  <c:v>73.106484268516979</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5741824"/>
        <c:axId val="135743360"/>
      </c:barChart>
      <c:catAx>
        <c:axId val="135741824"/>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5743360"/>
        <c:crossesAt val="0"/>
        <c:auto val="1"/>
        <c:lblAlgn val="ctr"/>
        <c:lblOffset val="100"/>
        <c:tickLblSkip val="1"/>
        <c:tickMarkSkip val="1"/>
      </c:catAx>
      <c:valAx>
        <c:axId val="13574336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5741824"/>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1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9121670385140414E-2"/>
          <c:y val="6.6390176004473569E-2"/>
          <c:w val="0.917230486260892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(TOTALGENERAL!$AA$38,TOTALGENERAL!$BB$38,TOTALGENERAL!$CC$38,TOTALGENERAL!$DD$38)</c:f>
              <c:numCache>
                <c:formatCode>_-* #,##0.0\ _F_B_-;\-* #,##0.0\ _F_B_-;_-* \-??\ _F_B_-;_-@_-</c:formatCode>
                <c:ptCount val="4"/>
                <c:pt idx="0">
                  <c:v>84.168351697045608</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(TOTALGENERAL!$DO$38,TOTALGENERAL!$DO$38,TOTALGENERAL!$DO$38,TOTALGENERAL!$DO$38)</c:f>
              <c:numCache>
                <c:formatCode>_-* #,##0.0\ _F_B_-;\-* #,##0.0\ _F_B_-;_-* \-??\ _F_B_-;_-@_-</c:formatCode>
                <c:ptCount val="4"/>
                <c:pt idx="0">
                  <c:v>84.168351697045608</c:v>
                </c:pt>
                <c:pt idx="1">
                  <c:v>84.168351697045608</c:v>
                </c:pt>
                <c:pt idx="2">
                  <c:v>84.168351697045608</c:v>
                </c:pt>
                <c:pt idx="3">
                  <c:v>84.168351697045608</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5794688"/>
        <c:axId val="135796224"/>
      </c:barChart>
      <c:catAx>
        <c:axId val="135794688"/>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5796224"/>
        <c:crossesAt val="0"/>
        <c:auto val="1"/>
        <c:lblAlgn val="ctr"/>
        <c:lblOffset val="100"/>
        <c:tickLblSkip val="1"/>
        <c:tickMarkSkip val="1"/>
      </c:catAx>
      <c:valAx>
        <c:axId val="13579622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5794688"/>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1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(TOTALGENERAL!$AA$42,TOTALGENERAL!$BB$42,TOTALGENERAL!$CC$42,TOTALGENERAL!$DD$42)</c:f>
              <c:numCache>
                <c:formatCode>_-* #,##0.0\ _F_B_-;\-* #,##0.0\ _F_B_-;_-* \-??\ _F_B_-;_-@_-</c:formatCode>
                <c:ptCount val="4"/>
                <c:pt idx="0">
                  <c:v>0</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(TOTALGENERAL!$DO$42,TOTALGENERAL!$DO$42,TOTALGENERAL!$DO$42,TOTALGENERAL!$DO$42)</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5839104"/>
        <c:axId val="132056192"/>
      </c:barChart>
      <c:catAx>
        <c:axId val="135839104"/>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2056192"/>
        <c:crossesAt val="0"/>
        <c:auto val="1"/>
        <c:lblAlgn val="ctr"/>
        <c:lblOffset val="100"/>
        <c:tickLblSkip val="1"/>
        <c:tickMarkSkip val="1"/>
      </c:catAx>
      <c:valAx>
        <c:axId val="13205619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5839104"/>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1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(TOTALGENERAL!$AA$46,TOTALGENERAL!$BB$46,TOTALGENERAL!$CC$46,TOTALGENERAL!$DD$46)</c:f>
              <c:numCache>
                <c:formatCode>_-* #,##0.0\ _F_B_-;\-* #,##0.0\ _F_B_-;_-* \-??\ _F_B_-;_-@_-</c:formatCode>
                <c:ptCount val="4"/>
                <c:pt idx="0">
                  <c:v>0</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(TOTALGENERAL!$DO$46,TOTALGENERAL!$DO$46,TOTALGENERAL!$DO$46,TOTALGENERAL!$DO$46)</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2103168"/>
        <c:axId val="132104960"/>
      </c:barChart>
      <c:catAx>
        <c:axId val="132103168"/>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2104960"/>
        <c:crossesAt val="0"/>
        <c:auto val="1"/>
        <c:lblAlgn val="ctr"/>
        <c:lblOffset val="100"/>
        <c:tickLblSkip val="1"/>
        <c:tickMarkSkip val="1"/>
      </c:catAx>
      <c:valAx>
        <c:axId val="13210496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2103168"/>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634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(TOTALGENERAL!$DY$33,TOTALGENERAL!$DZ$33,TOTALGENERAL!$EA$33,TOTALGENERAL!$EB$33)</c:f>
              <c:numCache>
                <c:formatCode>_-* #,##0.0\ _F_B_-;\-* #,##0.0\ _F_B_-;_-* \-??\ _F_B_-;_-@_-</c:formatCode>
                <c:ptCount val="4"/>
                <c:pt idx="0">
                  <c:v>79.599999999999994</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(TOTALGENERAL!$DT$33,TOTALGENERAL!$DU$33,TOTALGENERAL!$DV$33,TOTALGENERAL!$DW$33)</c:f>
              <c:numCache>
                <c:formatCode>_-* #,##0.0\ _F_B_-;\-* #,##0.0\ _F_B_-;_-* \-??\ _F_B_-;_-@_-</c:formatCode>
                <c:ptCount val="4"/>
                <c:pt idx="0">
                  <c:v>79.599999999999994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9107584"/>
        <c:axId val="119109120"/>
      </c:barChart>
      <c:catAx>
        <c:axId val="11910758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109120"/>
        <c:crossesAt val="0"/>
        <c:auto val="1"/>
        <c:lblAlgn val="ctr"/>
        <c:lblOffset val="100"/>
        <c:tickLblSkip val="1"/>
        <c:tickMarkSkip val="1"/>
      </c:catAx>
      <c:valAx>
        <c:axId val="11910912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10758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22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(TOTALGENERAL!$AA$50,TOTALGENERAL!$BB$50,TOTALGENERAL!$CC$50,TOTALGENERAL!$DD$50)</c:f>
              <c:numCache>
                <c:formatCode>_-* #,##0.0\ _F_B_-;\-* #,##0.0\ _F_B_-;_-* \-??\ _F_B_-;_-@_-</c:formatCode>
                <c:ptCount val="4"/>
                <c:pt idx="0">
                  <c:v>0</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(TOTALGENERAL!$DO$50,TOTALGENERAL!$DO$50,TOTALGENERAL!$DO$50,TOTALGENERAL!$DO$50)</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5895680"/>
        <c:axId val="135909760"/>
      </c:barChart>
      <c:catAx>
        <c:axId val="135895680"/>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5909760"/>
        <c:crossesAt val="0"/>
        <c:auto val="1"/>
        <c:lblAlgn val="ctr"/>
        <c:lblOffset val="100"/>
        <c:tickLblSkip val="1"/>
        <c:tickMarkSkip val="1"/>
      </c:catAx>
      <c:valAx>
        <c:axId val="13590976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5895680"/>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2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(TOTALGENERAL!$AA$15,TOTALGENERAL!$BB$15,TOTALGENERAL!$CC$15,TOTALGENERAL!$DD$15)</c:f>
              <c:numCache>
                <c:formatCode>_-* #,##0.0\ _F_B_-;\-* #,##0.0\ _F_B_-;_-* \-??\ _F_B_-;_-@_-</c:formatCode>
                <c:ptCount val="4"/>
                <c:pt idx="0">
                  <c:v>85.121747471261429</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(TOTALGENERAL!$DT$15,TOTALGENERAL!$DU$15,TOTALGENERAL!$DV$15,TOTALGENERAL!$DW$15)</c:f>
              <c:numCache>
                <c:formatCode>_-* #,##0.0\ _F_B_-;\-* #,##0.0\ _F_B_-;_-* \-??\ _F_B_-;_-@_-</c:formatCode>
                <c:ptCount val="4"/>
                <c:pt idx="0">
                  <c:v>85.199999999999989</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5960832"/>
        <c:axId val="135974912"/>
      </c:barChart>
      <c:catAx>
        <c:axId val="135960832"/>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5974912"/>
        <c:crossesAt val="0"/>
        <c:auto val="1"/>
        <c:lblAlgn val="ctr"/>
        <c:lblOffset val="100"/>
        <c:tickLblSkip val="1"/>
        <c:tickMarkSkip val="1"/>
      </c:catAx>
      <c:valAx>
        <c:axId val="13597491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5960832"/>
        <c:crossesAt val="1"/>
        <c:crossBetween val="between"/>
      </c:valAx>
      <c:spPr>
        <a:solidFill>
          <a:srgbClr val="C0C0C0"/>
        </a:solidFill>
        <a:ln w="3175">
          <a:solidFill>
            <a:srgbClr val="000000"/>
          </a:solidFill>
          <a:prstDash val="solid"/>
        </a:ln>
      </c:spPr>
    </c:plotArea>
    <c:legend>
      <c:legendPos val="r"/>
      <c:layout>
        <c:manualLayout>
          <c:xMode val="edge"/>
          <c:yMode val="edge"/>
          <c:x val="3.209462106621909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2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(TOTALGENERAL!$AA$19,TOTALGENERAL!$BB$19,TOTALGENERAL!$CC$19,TOTALGENERAL!$DD$19)</c:f>
              <c:numCache>
                <c:formatCode>_-* #,##0.0\ _F_B_-;\-* #,##0.0\ _F_B_-;_-* \-??\ _F_B_-;_-@_-</c:formatCode>
                <c:ptCount val="4"/>
                <c:pt idx="0">
                  <c:v>76.420847349082862</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(TOTALGENERAL!$DT$19,TOTALGENERAL!$DU$19,TOTALGENERAL!$DV$19,TOTALGENERAL!$DW$19)</c:f>
              <c:numCache>
                <c:formatCode>_-* #,##0.0\ _F_B_-;\-* #,##0.0\ _F_B_-;_-* \-??\ _F_B_-;_-@_-</c:formatCode>
                <c:ptCount val="4"/>
                <c:pt idx="0">
                  <c:v>76.5</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6079232"/>
        <c:axId val="136080768"/>
      </c:barChart>
      <c:catAx>
        <c:axId val="136079232"/>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6080768"/>
        <c:crossesAt val="0"/>
        <c:auto val="1"/>
        <c:lblAlgn val="ctr"/>
        <c:lblOffset val="100"/>
        <c:tickLblSkip val="1"/>
        <c:tickMarkSkip val="1"/>
      </c:catAx>
      <c:valAx>
        <c:axId val="13608076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6079232"/>
        <c:crossesAt val="1"/>
        <c:crossBetween val="between"/>
      </c:valAx>
      <c:spPr>
        <a:solidFill>
          <a:srgbClr val="C0C0C0"/>
        </a:solidFill>
        <a:ln w="3175">
          <a:solidFill>
            <a:srgbClr val="000000"/>
          </a:solidFill>
          <a:prstDash val="solid"/>
        </a:ln>
      </c:spPr>
    </c:plotArea>
    <c:legend>
      <c:legendPos val="r"/>
      <c:layout>
        <c:manualLayout>
          <c:xMode val="edge"/>
          <c:yMode val="edge"/>
          <c:x val="3.209462106621909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2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(TOTALGENERAL!$AA$23,TOTALGENERAL!$BB$23,TOTALGENERAL!$CC$23,TOTALGENERAL!$DD$23)</c:f>
              <c:numCache>
                <c:formatCode>_-* #,##0.0\ _F_B_-;\-* #,##0.0\ _F_B_-;_-* \-??\ _F_B_-;_-@_-</c:formatCode>
                <c:ptCount val="4"/>
                <c:pt idx="0">
                  <c:v>73.302369950427632</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(TOTALGENERAL!$DT$23,TOTALGENERAL!$DU$23,TOTALGENERAL!$DV$23,TOTALGENERAL!$DW$23)</c:f>
              <c:numCache>
                <c:formatCode>_-* #,##0.0\ _F_B_-;\-* #,##0.0\ _F_B_-;_-* \-??\ _F_B_-;_-@_-</c:formatCode>
                <c:ptCount val="4"/>
                <c:pt idx="0">
                  <c:v>73.399999999999991</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6017408"/>
        <c:axId val="136018944"/>
      </c:barChart>
      <c:catAx>
        <c:axId val="136017408"/>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6018944"/>
        <c:crossesAt val="0"/>
        <c:auto val="1"/>
        <c:lblAlgn val="ctr"/>
        <c:lblOffset val="100"/>
        <c:tickLblSkip val="1"/>
        <c:tickMarkSkip val="1"/>
      </c:catAx>
      <c:valAx>
        <c:axId val="13601894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6017408"/>
        <c:crossesAt val="1"/>
        <c:crossBetween val="between"/>
      </c:valAx>
      <c:spPr>
        <a:solidFill>
          <a:srgbClr val="C0C0C0"/>
        </a:solidFill>
        <a:ln w="3175">
          <a:solidFill>
            <a:srgbClr val="000000"/>
          </a:solidFill>
          <a:prstDash val="solid"/>
        </a:ln>
      </c:spPr>
    </c:plotArea>
    <c:legend>
      <c:legendPos val="r"/>
      <c:layout>
        <c:manualLayout>
          <c:xMode val="edge"/>
          <c:yMode val="edge"/>
          <c:x val="3.209462106621909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2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(TOTALGENERAL!$AA$27,TOTALGENERAL!$BB$27,TOTALGENERAL!$CC$27,TOTALGENERAL!$DD$27)</c:f>
              <c:numCache>
                <c:formatCode>_-* #,##0.0\ _F_B_-;\-* #,##0.0\ _F_B_-;_-* \-??\ _F_B_-;_-@_-</c:formatCode>
                <c:ptCount val="4"/>
                <c:pt idx="0">
                  <c:v>80.867297129080598</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(TOTALGENERAL!$DT$27,TOTALGENERAL!$DU$27,TOTALGENERAL!$DV$27,TOTALGENERAL!$DW$27)</c:f>
              <c:numCache>
                <c:formatCode>_-* #,##0.0\ _F_B_-;\-* #,##0.0\ _F_B_-;_-* \-??\ _F_B_-;_-@_-</c:formatCode>
                <c:ptCount val="4"/>
                <c:pt idx="0">
                  <c:v>80.899999999999991</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6139904"/>
        <c:axId val="136141440"/>
      </c:barChart>
      <c:catAx>
        <c:axId val="136139904"/>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6141440"/>
        <c:crossesAt val="0"/>
        <c:auto val="1"/>
        <c:lblAlgn val="ctr"/>
        <c:lblOffset val="100"/>
        <c:tickLblSkip val="1"/>
        <c:tickMarkSkip val="1"/>
      </c:catAx>
      <c:valAx>
        <c:axId val="13614144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6139904"/>
        <c:crossesAt val="1"/>
        <c:crossBetween val="between"/>
      </c:valAx>
      <c:spPr>
        <a:solidFill>
          <a:srgbClr val="C0C0C0"/>
        </a:solidFill>
        <a:ln w="3175">
          <a:solidFill>
            <a:srgbClr val="000000"/>
          </a:solidFill>
          <a:prstDash val="solid"/>
        </a:ln>
      </c:spPr>
    </c:plotArea>
    <c:legend>
      <c:legendPos val="r"/>
      <c:layout>
        <c:manualLayout>
          <c:xMode val="edge"/>
          <c:yMode val="edge"/>
          <c:x val="3.8851383395949408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2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9121670385140414E-2"/>
          <c:y val="6.6390176004473569E-2"/>
          <c:w val="0.917230486260892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(TOTALGENERAL!$AA$31,TOTALGENERAL!$BB$31,TOTALGENERAL!$CC$31,TOTALGENERAL!$DD$31)</c:f>
              <c:numCache>
                <c:formatCode>_-* #,##0.0\ _F_B_-;\-* #,##0.0\ _F_B_-;_-* \-??\ _F_B_-;_-@_-</c:formatCode>
                <c:ptCount val="4"/>
                <c:pt idx="0">
                  <c:v>86.389368567940011</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(TOTALGENERAL!$DO$31,TOTALGENERAL!$DO$31,TOTALGENERAL!$DO$31,TOTALGENERAL!$DO$31)</c:f>
              <c:numCache>
                <c:formatCode>_-* #,##0.0\ _F_B_-;\-* #,##0.0\ _F_B_-;_-* \-??\ _F_B_-;_-@_-</c:formatCode>
                <c:ptCount val="4"/>
                <c:pt idx="0">
                  <c:v>86.389368567940011</c:v>
                </c:pt>
                <c:pt idx="1">
                  <c:v>86.389368567940011</c:v>
                </c:pt>
                <c:pt idx="2">
                  <c:v>86.389368567940011</c:v>
                </c:pt>
                <c:pt idx="3">
                  <c:v>86.389368567940011</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6209152"/>
        <c:axId val="136210688"/>
      </c:barChart>
      <c:catAx>
        <c:axId val="136209152"/>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6210688"/>
        <c:crossesAt val="0"/>
        <c:auto val="1"/>
        <c:lblAlgn val="ctr"/>
        <c:lblOffset val="100"/>
        <c:tickLblSkip val="1"/>
        <c:tickMarkSkip val="1"/>
      </c:catAx>
      <c:valAx>
        <c:axId val="13621068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6209152"/>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2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9121670385140414E-2"/>
          <c:y val="6.6390176004473569E-2"/>
          <c:w val="0.917230486260892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(TOTALGENERAL!$AA$35,TOTALGENERAL!$BB$35,TOTALGENERAL!$CC$35,TOTALGENERAL!$DD$35)</c:f>
              <c:numCache>
                <c:formatCode>_-* #,##0.0\ _F_B_-;\-* #,##0.0\ _F_B_-;_-* \-??\ _F_B_-;_-@_-</c:formatCode>
                <c:ptCount val="4"/>
                <c:pt idx="0">
                  <c:v>82.298828498759249</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(TOTALGENERAL!$DO$35,TOTALGENERAL!$DO$35,TOTALGENERAL!$DO$35,TOTALGENERAL!$DO$35)</c:f>
              <c:numCache>
                <c:formatCode>_-* #,##0.0\ _F_B_-;\-* #,##0.0\ _F_B_-;_-* \-??\ _F_B_-;_-@_-</c:formatCode>
                <c:ptCount val="4"/>
                <c:pt idx="0">
                  <c:v>82.298828498759249</c:v>
                </c:pt>
                <c:pt idx="1">
                  <c:v>82.298828498759249</c:v>
                </c:pt>
                <c:pt idx="2">
                  <c:v>82.298828498759249</c:v>
                </c:pt>
                <c:pt idx="3">
                  <c:v>82.298828498759249</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6245632"/>
        <c:axId val="136247168"/>
      </c:barChart>
      <c:catAx>
        <c:axId val="136245632"/>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6247168"/>
        <c:crossesAt val="0"/>
        <c:auto val="1"/>
        <c:lblAlgn val="ctr"/>
        <c:lblOffset val="100"/>
        <c:tickLblSkip val="1"/>
        <c:tickMarkSkip val="1"/>
      </c:catAx>
      <c:valAx>
        <c:axId val="13624716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6245632"/>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2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9121670385140414E-2"/>
          <c:y val="6.6390176004473569E-2"/>
          <c:w val="0.917230486260892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(TOTALGENERAL!$AA$39,TOTALGENERAL!$BB$39,TOTALGENERAL!$CC$39,TOTALGENERAL!$DD$39)</c:f>
              <c:numCache>
                <c:formatCode>_-* #,##0.0\ _F_B_-;\-* #,##0.0\ _F_B_-;_-* \-??\ _F_B_-;_-@_-</c:formatCode>
                <c:ptCount val="4"/>
                <c:pt idx="0">
                  <c:v>81.674471884616054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(TOTALGENERAL!$DO$39,TOTALGENERAL!$DO$39,TOTALGENERAL!$DO$39,TOTALGENERAL!$DO$39)</c:f>
              <c:numCache>
                <c:formatCode>_-* #,##0.0\ _F_B_-;\-* #,##0.0\ _F_B_-;_-* \-??\ _F_B_-;_-@_-</c:formatCode>
                <c:ptCount val="4"/>
                <c:pt idx="0">
                  <c:v>81.674471884616054</c:v>
                </c:pt>
                <c:pt idx="1">
                  <c:v>81.674471884616054</c:v>
                </c:pt>
                <c:pt idx="2">
                  <c:v>81.674471884616054</c:v>
                </c:pt>
                <c:pt idx="3">
                  <c:v>81.674471884616054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6318976"/>
        <c:axId val="136320512"/>
      </c:barChart>
      <c:catAx>
        <c:axId val="136318976"/>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6320512"/>
        <c:crossesAt val="0"/>
        <c:auto val="1"/>
        <c:lblAlgn val="ctr"/>
        <c:lblOffset val="100"/>
        <c:tickLblSkip val="1"/>
        <c:tickMarkSkip val="1"/>
      </c:catAx>
      <c:valAx>
        <c:axId val="13632051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6318976"/>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2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(TOTALGENERAL!$AA$43,TOTALGENERAL!$BB$43,TOTALGENERAL!$CC$43,TOTALGENERAL!$DD$43)</c:f>
              <c:numCache>
                <c:formatCode>_-* #,##0.0\ _F_B_-;\-* #,##0.0\ _F_B_-;_-* \-??\ _F_B_-;_-@_-</c:formatCode>
                <c:ptCount val="4"/>
                <c:pt idx="0">
                  <c:v>0</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(TOTALGENERAL!$DO$43,TOTALGENERAL!$DO$43,TOTALGENERAL!$DO$43,TOTALGENERAL!$DO$43)</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6379776"/>
        <c:axId val="136389760"/>
      </c:barChart>
      <c:catAx>
        <c:axId val="136379776"/>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6389760"/>
        <c:crossesAt val="0"/>
        <c:auto val="1"/>
        <c:lblAlgn val="ctr"/>
        <c:lblOffset val="100"/>
        <c:tickLblSkip val="1"/>
        <c:tickMarkSkip val="1"/>
      </c:catAx>
      <c:valAx>
        <c:axId val="13638976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6379776"/>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2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(TOTALGENERAL!$AA$47,TOTALGENERAL!$BB$47,TOTALGENERAL!$CC$47,TOTALGENERAL!$DD$47)</c:f>
              <c:numCache>
                <c:formatCode>_-* #,##0.0\ _F_B_-;\-* #,##0.0\ _F_B_-;_-* \-??\ _F_B_-;_-@_-</c:formatCode>
                <c:ptCount val="4"/>
                <c:pt idx="0">
                  <c:v>0</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(TOTALGENERAL!$DO$47,TOTALGENERAL!$DO$47,TOTALGENERAL!$DO$47,TOTALGENERAL!$DO$47)</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6428544"/>
        <c:axId val="136446720"/>
      </c:barChart>
      <c:catAx>
        <c:axId val="136428544"/>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6446720"/>
        <c:crossesAt val="0"/>
        <c:auto val="1"/>
        <c:lblAlgn val="ctr"/>
        <c:lblOffset val="100"/>
        <c:tickLblSkip val="1"/>
        <c:tickMarkSkip val="1"/>
      </c:catAx>
      <c:valAx>
        <c:axId val="13644672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6428544"/>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648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(TOTALGENERAL!$DY$34,TOTALGENERAL!$DZ$34,TOTALGENERAL!$EA$34,TOTALGENERAL!$EB$34)</c:f>
              <c:numCache>
                <c:formatCode>_-* #,##0.0\ _F_B_-;\-* #,##0.0\ _F_B_-;_-* \-??\ _F_B_-;_-@_-</c:formatCode>
                <c:ptCount val="4"/>
                <c:pt idx="0">
                  <c:v>73.199999999999989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(TOTALGENERAL!$DT$34,TOTALGENERAL!$DU$34,TOTALGENERAL!$DV$34,TOTALGENERAL!$DW$34)</c:f>
              <c:numCache>
                <c:formatCode>_-* #,##0.0\ _F_B_-;\-* #,##0.0\ _F_B_-;_-* \-??\ _F_B_-;_-@_-</c:formatCode>
                <c:ptCount val="4"/>
                <c:pt idx="0">
                  <c:v>73.199999999999989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9164288"/>
        <c:axId val="119178368"/>
      </c:barChart>
      <c:catAx>
        <c:axId val="11916428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178368"/>
        <c:crossesAt val="0"/>
        <c:auto val="1"/>
        <c:lblAlgn val="ctr"/>
        <c:lblOffset val="100"/>
        <c:tickLblSkip val="1"/>
        <c:tickMarkSkip val="1"/>
      </c:catAx>
      <c:valAx>
        <c:axId val="11917836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164288"/>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23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7432479802708644E-2"/>
          <c:y val="6.6390176004473569E-2"/>
          <c:w val="0.91891967684332565"/>
          <c:h val="0.734441322049496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(TOTALGENERAL!$AA$51,TOTALGENERAL!$BB$51,TOTALGENERAL!$CC$51,TOTALGENERAL!$DD$51)</c:f>
              <c:numCache>
                <c:formatCode>_-* #,##0.0\ _F_B_-;\-* #,##0.0\ _F_B_-;_-* \-??\ _F_B_-;_-@_-</c:formatCode>
                <c:ptCount val="4"/>
                <c:pt idx="0">
                  <c:v>0</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lang="fr-BE"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36477312"/>
        <c:axId val="136491392"/>
      </c:barChart>
      <c:catAx>
        <c:axId val="136477312"/>
        <c:scaling>
          <c:orientation val="minMax"/>
        </c:scaling>
        <c:axPos val="b"/>
        <c:numFmt formatCode="General" sourceLinked="1"/>
        <c:tickLblPos val="nextTo"/>
        <c:spPr>
          <a:ln w="3175">
            <a:solidFill>
              <a:srgbClr val="000000"/>
            </a:solidFill>
            <a:prstDash val="solid"/>
          </a:ln>
        </c:spPr>
        <c:txPr>
          <a:bodyPr rot="0" vert="horz"/>
          <a:lstStyle/>
          <a:p>
            <a:pPr>
              <a:defRPr lang="fr-BE" sz="350" b="0" i="0" u="none" strike="noStrike" baseline="0">
                <a:solidFill>
                  <a:srgbClr val="000000"/>
                </a:solidFill>
                <a:latin typeface="Arial"/>
                <a:ea typeface="Arial"/>
                <a:cs typeface="Arial"/>
              </a:defRPr>
            </a:pPr>
            <a:endParaRPr lang="fr-FR"/>
          </a:p>
        </c:txPr>
        <c:crossAx val="136491392"/>
        <c:crossesAt val="0"/>
        <c:auto val="1"/>
        <c:lblAlgn val="ctr"/>
        <c:lblOffset val="100"/>
        <c:tickLblSkip val="1"/>
        <c:tickMarkSkip val="1"/>
      </c:catAx>
      <c:valAx>
        <c:axId val="13649139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600" b="0" i="0" u="none" strike="noStrike" baseline="0">
                <a:solidFill>
                  <a:srgbClr val="000000"/>
                </a:solidFill>
                <a:latin typeface="Arial"/>
                <a:ea typeface="Arial"/>
                <a:cs typeface="Arial"/>
              </a:defRPr>
            </a:pPr>
            <a:endParaRPr lang="fr-FR"/>
          </a:p>
        </c:txPr>
        <c:crossAx val="136477312"/>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2E-2"/>
          <c:y val="0.8257278140556441"/>
          <c:w val="0.92736562975548797"/>
          <c:h val="9.1286492006151146E-2"/>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675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(TOTALGENERAL!$DY$35,TOTALGENERAL!$DZ$35,TOTALGENERAL!$EA$35,TOTALGENERAL!$EB$35)</c:f>
              <c:numCache>
                <c:formatCode>_-* #,##0.0\ _F_B_-;\-* #,##0.0\ _F_B_-;_-* \-??\ _F_B_-;_-@_-</c:formatCode>
                <c:ptCount val="4"/>
                <c:pt idx="0">
                  <c:v>82.3</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(TOTALGENERAL!$DT$35,TOTALGENERAL!$DU$35,TOTALGENERAL!$DV$35,TOTALGENERAL!$DW$35)</c:f>
              <c:numCache>
                <c:formatCode>_-* #,##0.0\ _F_B_-;\-* #,##0.0\ _F_B_-;_-* \-??\ _F_B_-;_-@_-</c:formatCode>
                <c:ptCount val="4"/>
                <c:pt idx="0">
                  <c:v>82.3</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9028736"/>
        <c:axId val="119042816"/>
      </c:barChart>
      <c:catAx>
        <c:axId val="11902873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042816"/>
        <c:crossesAt val="0"/>
        <c:auto val="1"/>
        <c:lblAlgn val="ctr"/>
        <c:lblOffset val="100"/>
        <c:tickLblSkip val="1"/>
        <c:tickMarkSkip val="1"/>
      </c:catAx>
      <c:valAx>
        <c:axId val="119042816"/>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028736"/>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606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(TOTALGENERAL!$DY$36,TOTALGENERAL!$DZ$36,TOTALGENERAL!$EA$36,TOTALGENERAL!$EB$36)</c:f>
              <c:numCache>
                <c:formatCode>_-* #,##0.0\ _F_B_-;\-* #,##0.0\ _F_B_-;_-* \-??\ _F_B_-;_-@_-</c:formatCode>
                <c:ptCount val="4"/>
                <c:pt idx="0">
                  <c:v>83.699999999999989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(TOTALGENERAL!$DT$36,TOTALGENERAL!$DU$36,TOTALGENERAL!$DV$36,TOTALGENERAL!$DW$36)</c:f>
              <c:numCache>
                <c:formatCode>_-* #,##0.0\ _F_B_-;\-* #,##0.0\ _F_B_-;_-* \-??\ _F_B_-;_-@_-</c:formatCode>
                <c:ptCount val="4"/>
                <c:pt idx="0">
                  <c:v>83.699999999999989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9077120"/>
        <c:axId val="119234560"/>
      </c:barChart>
      <c:catAx>
        <c:axId val="11907712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234560"/>
        <c:crossesAt val="0"/>
        <c:auto val="1"/>
        <c:lblAlgn val="ctr"/>
        <c:lblOffset val="100"/>
        <c:tickLblSkip val="1"/>
        <c:tickMarkSkip val="1"/>
      </c:catAx>
      <c:valAx>
        <c:axId val="11923456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077120"/>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648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(TOTALGENERAL!$DY$37,TOTALGENERAL!$DZ$37,TOTALGENERAL!$EA$37,TOTALGENERAL!$EB$37)</c:f>
              <c:numCache>
                <c:formatCode>_-* #,##0.0\ _F_B_-;\-* #,##0.0\ _F_B_-;_-* \-??\ _F_B_-;_-@_-</c:formatCode>
                <c:ptCount val="4"/>
                <c:pt idx="0">
                  <c:v>93.6</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(TOTALGENERAL!$DT$37,TOTALGENERAL!$DU$37,TOTALGENERAL!$DV$37,TOTALGENERAL!$DW$37)</c:f>
              <c:numCache>
                <c:formatCode>_-* #,##0.0\ _F_B_-;\-* #,##0.0\ _F_B_-;_-* \-??\ _F_B_-;_-@_-</c:formatCode>
                <c:ptCount val="4"/>
                <c:pt idx="0">
                  <c:v>93.6</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9261056"/>
        <c:axId val="119262592"/>
      </c:barChart>
      <c:catAx>
        <c:axId val="11926105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262592"/>
        <c:crossesAt val="0"/>
        <c:auto val="1"/>
        <c:lblAlgn val="ctr"/>
        <c:lblOffset val="100"/>
        <c:tickLblSkip val="1"/>
        <c:tickMarkSkip val="1"/>
      </c:catAx>
      <c:valAx>
        <c:axId val="11926259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261056"/>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675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(TOTALGENERAL!$DY$38,TOTALGENERAL!$DZ$38,TOTALGENERAL!$EA$38,TOTALGENERAL!$EB$38)</c:f>
              <c:numCache>
                <c:formatCode>_-* #,##0.0\ _F_B_-;\-* #,##0.0\ _F_B_-;_-* \-??\ _F_B_-;_-@_-</c:formatCode>
                <c:ptCount val="4"/>
                <c:pt idx="0">
                  <c:v>84.199999999999989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(TOTALGENERAL!$DT$38,TOTALGENERAL!$DU$38,TOTALGENERAL!$DV$38,TOTALGENERAL!$DW$38)</c:f>
              <c:numCache>
                <c:formatCode>_-* #,##0.0\ _F_B_-;\-* #,##0.0\ _F_B_-;_-* \-??\ _F_B_-;_-@_-</c:formatCode>
                <c:ptCount val="4"/>
                <c:pt idx="0">
                  <c:v>84.199999999999989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9322496"/>
        <c:axId val="119324032"/>
      </c:barChart>
      <c:catAx>
        <c:axId val="11932249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324032"/>
        <c:crossesAt val="0"/>
        <c:auto val="1"/>
        <c:lblAlgn val="ctr"/>
        <c:lblOffset val="100"/>
        <c:tickLblSkip val="1"/>
        <c:tickMarkSkip val="1"/>
      </c:catAx>
      <c:valAx>
        <c:axId val="11932403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322496"/>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2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703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(TOTALGENERAL!$DY$39,TOTALGENERAL!$DZ$39,TOTALGENERAL!$EA$39,TOTALGENERAL!$EB$39)</c:f>
              <c:numCache>
                <c:formatCode>_-* #,##0.0\ _F_B_-;\-* #,##0.0\ _F_B_-;_-* \-??\ _F_B_-;_-@_-</c:formatCode>
                <c:ptCount val="4"/>
                <c:pt idx="0">
                  <c:v>81.699999999999989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(TOTALGENERAL!$DT$39,TOTALGENERAL!$DU$39,TOTALGENERAL!$DV$39,TOTALGENERAL!$DW$39)</c:f>
              <c:numCache>
                <c:formatCode>_-* #,##0.0\ _F_B_-;\-* #,##0.0\ _F_B_-;_-* \-??\ _F_B_-;_-@_-</c:formatCode>
                <c:ptCount val="4"/>
                <c:pt idx="0">
                  <c:v>81.699999999999989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9391744"/>
        <c:axId val="119393280"/>
      </c:barChart>
      <c:catAx>
        <c:axId val="11939174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393280"/>
        <c:crossesAt val="0"/>
        <c:auto val="1"/>
        <c:lblAlgn val="ctr"/>
        <c:lblOffset val="100"/>
        <c:tickLblSkip val="1"/>
        <c:tickMarkSkip val="1"/>
      </c:catAx>
      <c:valAx>
        <c:axId val="11939328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39174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92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(TOTALGENERAL!$DY$40,TOTALGENERAL!$DZ$40,TOTALGENERAL!$EA$40,TOTALGENERAL!$EB$40)</c:f>
              <c:numCache>
                <c:formatCode>_-* #,##0.0\ _F_B_-;\-* #,##0.0\ _F_B_-;_-* \-??\ _F_B_-;_-@_-</c:formatCode>
                <c:ptCount val="4"/>
                <c:pt idx="0">
                  <c:v>81.5</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(TOTALGENERAL!$DT$40,TOTALGENERAL!$DU$40,TOTALGENERAL!$DV$40,TOTALGENERAL!$DW$40)</c:f>
              <c:numCache>
                <c:formatCode>_-* #,##0.0\ _F_B_-;\-* #,##0.0\ _F_B_-;_-* \-??\ _F_B_-;_-@_-</c:formatCode>
                <c:ptCount val="4"/>
                <c:pt idx="0">
                  <c:v>81.5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9678080"/>
        <c:axId val="119679616"/>
      </c:barChart>
      <c:catAx>
        <c:axId val="11967808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679616"/>
        <c:crossesAt val="0"/>
        <c:auto val="1"/>
        <c:lblAlgn val="ctr"/>
        <c:lblOffset val="100"/>
        <c:tickLblSkip val="1"/>
        <c:tickMarkSkip val="1"/>
      </c:catAx>
      <c:valAx>
        <c:axId val="119679616"/>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678080"/>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64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(TOTALGENERAL!$DY$14,TOTALGENERAL!$DZ$14,TOTALGENERAL!$EA$14,TOTALGENERAL!$EB$14)</c:f>
              <c:numCache>
                <c:formatCode>_-* #,##0.0\ _F_B_-;\-* #,##0.0\ _F_B_-;_-* \-??\ _F_B_-;_-@_-</c:formatCode>
                <c:ptCount val="4"/>
                <c:pt idx="0">
                  <c:v>91.5</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(TOTALGENERAL!$DT$14,TOTALGENERAL!$DU$14,TOTALGENERAL!$DV$14,TOTALGENERAL!$DW$14)</c:f>
              <c:numCache>
                <c:formatCode>_-* #,##0.0\ _F_B_-;\-* #,##0.0\ _F_B_-;_-* \-??\ _F_B_-;_-@_-</c:formatCode>
                <c:ptCount val="4"/>
                <c:pt idx="0">
                  <c:v>91.5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7804416"/>
        <c:axId val="117834880"/>
      </c:barChart>
      <c:catAx>
        <c:axId val="11780441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7834880"/>
        <c:crossesAt val="0"/>
        <c:auto val="1"/>
        <c:lblAlgn val="ctr"/>
        <c:lblOffset val="100"/>
        <c:tickLblSkip val="1"/>
        <c:tickMarkSkip val="1"/>
      </c:catAx>
      <c:valAx>
        <c:axId val="11783488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7804416"/>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634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(TOTALGENERAL!$DY$41,TOTALGENERAL!$DZ$41,TOTALGENERAL!$EA$41,TOTALGENERAL!$EB$41)</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(TOTALGENERAL!$DT$41,TOTALGENERAL!$DU$41,TOTALGENERAL!$DV$41,TOTALGENERAL!$DW$41)</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9816960"/>
        <c:axId val="119818496"/>
      </c:barChart>
      <c:catAx>
        <c:axId val="11981696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818496"/>
        <c:crossesAt val="0"/>
        <c:auto val="1"/>
        <c:lblAlgn val="ctr"/>
        <c:lblOffset val="100"/>
        <c:tickLblSkip val="1"/>
        <c:tickMarkSkip val="1"/>
      </c:catAx>
      <c:valAx>
        <c:axId val="119818496"/>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816960"/>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648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(TOTALGENERAL!$DY$42,TOTALGENERAL!$DZ$42,TOTALGENERAL!$EA$42,TOTALGENERAL!$EB$42)</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(TOTALGENERAL!$DT$42,TOTALGENERAL!$DU$42,TOTALGENERAL!$DV$42,TOTALGENERAL!$DW$42)</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9615872"/>
        <c:axId val="119617408"/>
      </c:barChart>
      <c:catAx>
        <c:axId val="11961587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617408"/>
        <c:crossesAt val="0"/>
        <c:auto val="1"/>
        <c:lblAlgn val="ctr"/>
        <c:lblOffset val="100"/>
        <c:tickLblSkip val="1"/>
        <c:tickMarkSkip val="1"/>
      </c:catAx>
      <c:valAx>
        <c:axId val="11961740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615872"/>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675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(TOTALGENERAL!$DY$43,TOTALGENERAL!$DZ$43,TOTALGENERAL!$EA$43,TOTALGENERAL!$EB$43)</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(TOTALGENERAL!$DT$43,TOTALGENERAL!$DU$43,TOTALGENERAL!$DV$43,TOTALGENERAL!$DW$43)</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9668096"/>
        <c:axId val="119891072"/>
      </c:barChart>
      <c:catAx>
        <c:axId val="11966809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891072"/>
        <c:crossesAt val="0"/>
        <c:auto val="1"/>
        <c:lblAlgn val="ctr"/>
        <c:lblOffset val="100"/>
        <c:tickLblSkip val="1"/>
        <c:tickMarkSkip val="1"/>
      </c:catAx>
      <c:valAx>
        <c:axId val="11989107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668096"/>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606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(TOTALGENERAL!$DY$44,TOTALGENERAL!$DZ$44,TOTALGENERAL!$EA$44,TOTALGENERAL!$EB$44)</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TOTALGENERAL!$DT$44:$DW$44</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9917568"/>
        <c:axId val="119927552"/>
      </c:barChart>
      <c:catAx>
        <c:axId val="11991756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927552"/>
        <c:crossesAt val="0"/>
        <c:auto val="1"/>
        <c:lblAlgn val="ctr"/>
        <c:lblOffset val="100"/>
        <c:tickLblSkip val="1"/>
        <c:tickMarkSkip val="1"/>
      </c:catAx>
      <c:valAx>
        <c:axId val="11992755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917568"/>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648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(TOTALGENERAL!$DY$45,TOTALGENERAL!$DZ$45,TOTALGENERAL!$EA$45,TOTALGENERAL!$EB$45)</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TOTALGENERAL!$DT$45:$DW$45</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9982720"/>
        <c:axId val="120000896"/>
      </c:barChart>
      <c:catAx>
        <c:axId val="11998272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0000896"/>
        <c:crossesAt val="0"/>
        <c:auto val="1"/>
        <c:lblAlgn val="ctr"/>
        <c:lblOffset val="100"/>
        <c:tickLblSkip val="1"/>
        <c:tickMarkSkip val="1"/>
      </c:catAx>
      <c:valAx>
        <c:axId val="120000896"/>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9982720"/>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675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(TOTALGENERAL!$DY$46,TOTALGENERAL!$DZ$46,TOTALGENERAL!$EA$46,TOTALGENERAL!$EB$46)</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TOTALGENERAL!$DT$46:$DW$46</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0051968"/>
        <c:axId val="120066048"/>
      </c:barChart>
      <c:catAx>
        <c:axId val="12005196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0066048"/>
        <c:crossesAt val="0"/>
        <c:auto val="1"/>
        <c:lblAlgn val="ctr"/>
        <c:lblOffset val="100"/>
        <c:tickLblSkip val="1"/>
        <c:tickMarkSkip val="1"/>
      </c:catAx>
      <c:valAx>
        <c:axId val="12006604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0051968"/>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703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(TOTALGENERAL!$DY$47,TOTALGENERAL!$DZ$47,TOTALGENERAL!$EA$47,TOTALGENERAL!$EB$47)</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TOTALGENERAL!$DT$47:$DW$47</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0100736"/>
        <c:axId val="120102272"/>
      </c:barChart>
      <c:catAx>
        <c:axId val="12010073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0102272"/>
        <c:crossesAt val="0"/>
        <c:auto val="1"/>
        <c:lblAlgn val="ctr"/>
        <c:lblOffset val="100"/>
        <c:tickLblSkip val="1"/>
        <c:tickMarkSkip val="1"/>
      </c:catAx>
      <c:valAx>
        <c:axId val="12010227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0100736"/>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3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634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(TOTALGENERAL!$DY$48,TOTALGENERAL!$DZ$48,TOTALGENERAL!$EA$48,TOTALGENERAL!$EB$48)</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TOTALGENERAL!$DT$48:$DW$48</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0219136"/>
        <c:axId val="120220672"/>
      </c:barChart>
      <c:catAx>
        <c:axId val="12021913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0220672"/>
        <c:crossesAt val="0"/>
        <c:auto val="1"/>
        <c:lblAlgn val="ctr"/>
        <c:lblOffset val="100"/>
        <c:tickLblSkip val="1"/>
        <c:tickMarkSkip val="1"/>
      </c:catAx>
      <c:valAx>
        <c:axId val="12022067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0219136"/>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3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675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(TOTALGENERAL!$DY$49,TOTALGENERAL!$DZ$49,TOTALGENERAL!$EA$49,TOTALGENERAL!$EB$49)</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TOTALGENERAL!$DT$49:$DW$49</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0296576"/>
        <c:axId val="120298112"/>
      </c:barChart>
      <c:catAx>
        <c:axId val="12029657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0298112"/>
        <c:crossesAt val="0"/>
        <c:auto val="1"/>
        <c:lblAlgn val="ctr"/>
        <c:lblOffset val="100"/>
        <c:tickLblSkip val="1"/>
        <c:tickMarkSkip val="1"/>
      </c:catAx>
      <c:valAx>
        <c:axId val="12029811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0296576"/>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3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703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(TOTALGENERAL!$DY$50,TOTALGENERAL!$DZ$50,TOTALGENERAL!$EA$50,TOTALGENERAL!$EB$50)</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TOTALGENERAL!$DT$50:$DW$50</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0345344"/>
        <c:axId val="120346880"/>
      </c:barChart>
      <c:catAx>
        <c:axId val="12034534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0346880"/>
        <c:crossesAt val="0"/>
        <c:auto val="1"/>
        <c:lblAlgn val="ctr"/>
        <c:lblOffset val="100"/>
        <c:tickLblSkip val="1"/>
        <c:tickMarkSkip val="1"/>
      </c:catAx>
      <c:valAx>
        <c:axId val="12034688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034534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78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(TOTALGENERAL!$DY$15,TOTALGENERAL!$DZ$15,TOTALGENERAL!$EA$15,TOTALGENERAL!$EB$15)</c:f>
              <c:numCache>
                <c:formatCode>_-* #,##0.0\ _F_B_-;\-* #,##0.0\ _F_B_-;_-* \-??\ _F_B_-;_-@_-</c:formatCode>
                <c:ptCount val="4"/>
                <c:pt idx="0">
                  <c:v>85.199999999999989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(TOTALGENERAL!$DT$15,TOTALGENERAL!$DU$15,TOTALGENERAL!$DV$15,TOTALGENERAL!$DW$15)</c:f>
              <c:numCache>
                <c:formatCode>_-* #,##0.0\ _F_B_-;\-* #,##0.0\ _F_B_-;_-* \-??\ _F_B_-;_-@_-</c:formatCode>
                <c:ptCount val="4"/>
                <c:pt idx="0">
                  <c:v>85.199999999999989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7877376"/>
        <c:axId val="117883264"/>
      </c:barChart>
      <c:catAx>
        <c:axId val="11787737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7883264"/>
        <c:crossesAt val="0"/>
        <c:auto val="1"/>
        <c:lblAlgn val="ctr"/>
        <c:lblOffset val="100"/>
        <c:tickLblSkip val="1"/>
        <c:tickMarkSkip val="1"/>
      </c:catAx>
      <c:valAx>
        <c:axId val="11788326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7877376"/>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717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(TOTALGENERAL!$DY$51,TOTALGENERAL!$DZ$51,TOTALGENERAL!$EA$51,TOTALGENERAL!$EB$51)</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TOTALGENERAL!$DT$51:$DW$51</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0402304"/>
        <c:axId val="120403840"/>
      </c:barChart>
      <c:catAx>
        <c:axId val="12040230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0403840"/>
        <c:crossesAt val="0"/>
        <c:auto val="1"/>
        <c:lblAlgn val="ctr"/>
        <c:lblOffset val="100"/>
        <c:tickLblSkip val="1"/>
        <c:tickMarkSkip val="1"/>
      </c:catAx>
      <c:valAx>
        <c:axId val="12040384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040230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148503176229E-2"/>
          <c:y val="6.1475532857991934E-2"/>
          <c:w val="0.9130465213587432"/>
          <c:h val="0.72404500666925409"/>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(TOTALGENERAL!$DY$12,TOTALGENERAL!$DZ$12,TOTALGENERAL!$EA$12,TOTALGENERAL!$EB$12)</c:f>
              <c:numCache>
                <c:formatCode>_-* #,##0.0\ _F_B_-;\-* #,##0.0\ _F_B_-;_-* \-??\ _F_B_-;_-@_-</c:formatCode>
                <c:ptCount val="4"/>
                <c:pt idx="0">
                  <c:v>49.800000000000004</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(TOTALGENERAL!$DT$12,TOTALGENERAL!$DU$12,TOTALGENERAL!$DV$12,TOTALGENERAL!$DW$12)</c:f>
              <c:numCache>
                <c:formatCode>_-* #,##0.0\ _F_B_-;\-* #,##0.0\ _F_B_-;_-* \-??\ _F_B_-;_-@_-</c:formatCode>
                <c:ptCount val="4"/>
                <c:pt idx="0">
                  <c:v>49.800000000000004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0882304"/>
        <c:axId val="120883840"/>
      </c:barChart>
      <c:catAx>
        <c:axId val="12088230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0883840"/>
        <c:crossesAt val="0"/>
        <c:auto val="1"/>
        <c:lblAlgn val="ctr"/>
        <c:lblOffset val="100"/>
        <c:tickLblSkip val="1"/>
        <c:tickMarkSkip val="1"/>
      </c:catAx>
      <c:valAx>
        <c:axId val="120883840"/>
        <c:scaling>
          <c:orientation val="minMax"/>
          <c:max val="100"/>
          <c:min val="0"/>
        </c:scaling>
        <c:axPos val="l"/>
        <c:majorGridlines>
          <c:spPr>
            <a:ln w="6350">
              <a:solidFill>
                <a:srgbClr val="969696"/>
              </a:solidFill>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088230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7923466088479"/>
          <c:y val="0.85519297792693938"/>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4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148503176229E-2"/>
          <c:y val="6.1475532857991934E-2"/>
          <c:w val="0.9130465213587432"/>
          <c:h val="0.72404500666925409"/>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(TOTALGENERAL!$DY$13,TOTALGENERAL!$DZ$13,TOTALGENERAL!$EA$13,TOTALGENERAL!$EB$13)</c:f>
              <c:numCache>
                <c:formatCode>_-* #,##0.0\ _F_B_-;\-* #,##0.0\ _F_B_-;_-* \-??\ _F_B_-;_-@_-</c:formatCode>
                <c:ptCount val="4"/>
                <c:pt idx="0">
                  <c:v>82.399999999999991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(TOTALGENERAL!$DT$13,TOTALGENERAL!$DU$13,TOTALGENERAL!$DV$13,TOTALGENERAL!$DW$13)</c:f>
              <c:numCache>
                <c:formatCode>_-* #,##0.0\ _F_B_-;\-* #,##0.0\ _F_B_-;_-* \-??\ _F_B_-;_-@_-</c:formatCode>
                <c:ptCount val="4"/>
                <c:pt idx="0">
                  <c:v>82.399999999999991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0943360"/>
        <c:axId val="120944896"/>
      </c:barChart>
      <c:catAx>
        <c:axId val="12094336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0944896"/>
        <c:crossesAt val="0"/>
        <c:auto val="1"/>
        <c:lblAlgn val="ctr"/>
        <c:lblOffset val="100"/>
        <c:tickLblSkip val="1"/>
        <c:tickMarkSkip val="1"/>
      </c:catAx>
      <c:valAx>
        <c:axId val="120944896"/>
        <c:scaling>
          <c:orientation val="minMax"/>
          <c:max val="100"/>
          <c:min val="0"/>
        </c:scaling>
        <c:axPos val="l"/>
        <c:majorGridlines>
          <c:spPr>
            <a:ln w="6350">
              <a:solidFill>
                <a:srgbClr val="969696"/>
              </a:solidFill>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0943360"/>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7923466088479"/>
          <c:y val="0.85519297792693938"/>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4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6.7633230628780114E-2"/>
          <c:y val="6.1475532857991934E-2"/>
          <c:w val="0.91787743923314402"/>
          <c:h val="0.72404500666925409"/>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(TOTALGENERAL!$DY$14,TOTALGENERAL!$DZ$14,TOTALGENERAL!$EA$14,TOTALGENERAL!$EB$14)</c:f>
              <c:numCache>
                <c:formatCode>_-* #,##0.0\ _F_B_-;\-* #,##0.0\ _F_B_-;_-* \-??\ _F_B_-;_-@_-</c:formatCode>
                <c:ptCount val="4"/>
                <c:pt idx="0">
                  <c:v>91.5</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(TOTALGENERAL!$DT$14,TOTALGENERAL!$DU$14,TOTALGENERAL!$DV$14,TOTALGENERAL!$DW$14)</c:f>
              <c:numCache>
                <c:formatCode>_-* #,##0.0\ _F_B_-;\-* #,##0.0\ _F_B_-;_-* \-??\ _F_B_-;_-@_-</c:formatCode>
                <c:ptCount val="4"/>
                <c:pt idx="0">
                  <c:v>91.5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0988032"/>
        <c:axId val="120989568"/>
      </c:barChart>
      <c:catAx>
        <c:axId val="12098803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0989568"/>
        <c:crossesAt val="0"/>
        <c:auto val="1"/>
        <c:lblAlgn val="ctr"/>
        <c:lblOffset val="100"/>
        <c:tickLblSkip val="1"/>
        <c:tickMarkSkip val="1"/>
      </c:catAx>
      <c:valAx>
        <c:axId val="120989568"/>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098803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69"/>
          <c:y val="0.85519297792693938"/>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4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148503176229E-2"/>
          <c:y val="6.1475532857991934E-2"/>
          <c:w val="0.9130465213587432"/>
          <c:h val="0.71858052579492626"/>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(TOTALGENERAL!$DY$15,TOTALGENERAL!$DZ$15,TOTALGENERAL!$EA$15,TOTALGENERAL!$EB$15)</c:f>
              <c:numCache>
                <c:formatCode>_-* #,##0.0\ _F_B_-;\-* #,##0.0\ _F_B_-;_-* \-??\ _F_B_-;_-@_-</c:formatCode>
                <c:ptCount val="4"/>
                <c:pt idx="0">
                  <c:v>85.199999999999989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(TOTALGENERAL!$DT$15,TOTALGENERAL!$DU$15,TOTALGENERAL!$DV$15,TOTALGENERAL!$DW$15)</c:f>
              <c:numCache>
                <c:formatCode>_-* #,##0.0\ _F_B_-;\-* #,##0.0\ _F_B_-;_-* \-??\ _F_B_-;_-@_-</c:formatCode>
                <c:ptCount val="4"/>
                <c:pt idx="0">
                  <c:v>85.199999999999989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1028608"/>
        <c:axId val="121030144"/>
      </c:barChart>
      <c:catAx>
        <c:axId val="12102860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030144"/>
        <c:crossesAt val="0"/>
        <c:auto val="1"/>
        <c:lblAlgn val="ctr"/>
        <c:lblOffset val="100"/>
        <c:tickLblSkip val="1"/>
        <c:tickMarkSkip val="1"/>
      </c:catAx>
      <c:valAx>
        <c:axId val="121030144"/>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02860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913119555707832"/>
          <c:y val="0.84972849705262365"/>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4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2404500666925409"/>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(TOTALGENERAL!$DY$16,TOTALGENERAL!$DZ$16,TOTALGENERAL!$EA$16,TOTALGENERAL!$EB$16)</c:f>
              <c:numCache>
                <c:formatCode>_-* #,##0.0\ _F_B_-;\-* #,##0.0\ _F_B_-;_-* \-??\ _F_B_-;_-@_-</c:formatCode>
                <c:ptCount val="4"/>
                <c:pt idx="0">
                  <c:v>84.699999999999989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(TOTALGENERAL!$DT$16,TOTALGENERAL!$DU$16,TOTALGENERAL!$DV$16,TOTALGENERAL!$DW$16)</c:f>
              <c:numCache>
                <c:formatCode>_-* #,##0.0\ _F_B_-;\-* #,##0.0\ _F_B_-;_-* \-??\ _F_B_-;_-@_-</c:formatCode>
                <c:ptCount val="4"/>
                <c:pt idx="0">
                  <c:v>84.699999999999989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1093504"/>
        <c:axId val="121107584"/>
      </c:barChart>
      <c:catAx>
        <c:axId val="12109350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107584"/>
        <c:crossesAt val="0"/>
        <c:auto val="1"/>
        <c:lblAlgn val="ctr"/>
        <c:lblOffset val="100"/>
        <c:tickLblSkip val="1"/>
        <c:tickMarkSkip val="1"/>
      </c:catAx>
      <c:valAx>
        <c:axId val="121107584"/>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09350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58"/>
          <c:y val="0.85519297792693938"/>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4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858052579492626"/>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(TOTALGENERAL!$DY$17,TOTALGENERAL!$DZ$17,TOTALGENERAL!$EA$17,TOTALGENERAL!$EB$17)</c:f>
              <c:numCache>
                <c:formatCode>_-* #,##0.0\ _F_B_-;\-* #,##0.0\ _F_B_-;_-* \-??\ _F_B_-;_-@_-</c:formatCode>
                <c:ptCount val="4"/>
                <c:pt idx="0">
                  <c:v>69.8</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(TOTALGENERAL!$DT$17,TOTALGENERAL!$DU$17,TOTALGENERAL!$DV$17,TOTALGENERAL!$DW$17)</c:f>
              <c:numCache>
                <c:formatCode>_-* #,##0.0\ _F_B_-;\-* #,##0.0\ _F_B_-;_-* \-??\ _F_B_-;_-@_-</c:formatCode>
                <c:ptCount val="4"/>
                <c:pt idx="0">
                  <c:v>69.8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1162752"/>
        <c:axId val="121172736"/>
      </c:barChart>
      <c:catAx>
        <c:axId val="12116275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172736"/>
        <c:crossesAt val="0"/>
        <c:auto val="1"/>
        <c:lblAlgn val="ctr"/>
        <c:lblOffset val="100"/>
        <c:tickLblSkip val="1"/>
        <c:tickMarkSkip val="1"/>
      </c:catAx>
      <c:valAx>
        <c:axId val="121172736"/>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16275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58"/>
          <c:y val="0.84972849705262365"/>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4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858052579492626"/>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(TOTALGENERAL!$DY$18,TOTALGENERAL!$DZ$18,TOTALGENERAL!$EA$18,TOTALGENERAL!$EB$18)</c:f>
              <c:numCache>
                <c:formatCode>_-* #,##0.0\ _F_B_-;\-* #,##0.0\ _F_B_-;_-* \-??\ _F_B_-;_-@_-</c:formatCode>
                <c:ptCount val="4"/>
                <c:pt idx="0">
                  <c:v>97.3</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(TOTALGENERAL!$DT$18,TOTALGENERAL!$DU$18,TOTALGENERAL!$DV$18,TOTALGENERAL!$DW$18)</c:f>
              <c:numCache>
                <c:formatCode>_-* #,##0.0\ _F_B_-;\-* #,##0.0\ _F_B_-;_-* \-??\ _F_B_-;_-@_-</c:formatCode>
                <c:ptCount val="4"/>
                <c:pt idx="0">
                  <c:v>97.3</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1207424"/>
        <c:axId val="121225600"/>
      </c:barChart>
      <c:catAx>
        <c:axId val="12120742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225600"/>
        <c:crossesAt val="0"/>
        <c:auto val="1"/>
        <c:lblAlgn val="ctr"/>
        <c:lblOffset val="100"/>
        <c:tickLblSkip val="1"/>
        <c:tickMarkSkip val="1"/>
      </c:catAx>
      <c:valAx>
        <c:axId val="121225600"/>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20742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58"/>
          <c:y val="0.84972849705262365"/>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4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858052579492626"/>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(TOTALGENERAL!$DY$19,TOTALGENERAL!$DZ$19,TOTALGENERAL!$EA$19,TOTALGENERAL!$EB$19)</c:f>
              <c:numCache>
                <c:formatCode>_-* #,##0.0\ _F_B_-;\-* #,##0.0\ _F_B_-;_-* \-??\ _F_B_-;_-@_-</c:formatCode>
                <c:ptCount val="4"/>
                <c:pt idx="0">
                  <c:v>76.5</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(TOTALGENERAL!$DT$19,TOTALGENERAL!$DU$19,TOTALGENERAL!$DV$19,TOTALGENERAL!$DW$19)</c:f>
              <c:numCache>
                <c:formatCode>_-* #,##0.0\ _F_B_-;\-* #,##0.0\ _F_B_-;_-* \-??\ _F_B_-;_-@_-</c:formatCode>
                <c:ptCount val="4"/>
                <c:pt idx="0">
                  <c:v>76.5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1272576"/>
        <c:axId val="121286656"/>
      </c:barChart>
      <c:catAx>
        <c:axId val="12127257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286656"/>
        <c:crossesAt val="0"/>
        <c:auto val="1"/>
        <c:lblAlgn val="ctr"/>
        <c:lblOffset val="100"/>
        <c:tickLblSkip val="1"/>
        <c:tickMarkSkip val="1"/>
      </c:catAx>
      <c:valAx>
        <c:axId val="121286656"/>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27257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362394918026548"/>
          <c:y val="0.84972849705262365"/>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4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858052579492626"/>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(TOTALGENERAL!$DY$20,TOTALGENERAL!$DZ$20,TOTALGENERAL!$EA$20,TOTALGENERAL!$EB$20)</c:f>
              <c:numCache>
                <c:formatCode>_-* #,##0.0\ _F_B_-;\-* #,##0.0\ _F_B_-;_-* \-??\ _F_B_-;_-@_-</c:formatCode>
                <c:ptCount val="4"/>
                <c:pt idx="0">
                  <c:v>72.399999999999991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(TOTALGENERAL!$DT$20,TOTALGENERAL!$DU$20,TOTALGENERAL!$DV$20,TOTALGENERAL!$DW$20)</c:f>
              <c:numCache>
                <c:formatCode>_-* #,##0.0\ _F_B_-;\-* #,##0.0\ _F_B_-;_-* \-??\ _F_B_-;_-@_-</c:formatCode>
                <c:ptCount val="4"/>
                <c:pt idx="0">
                  <c:v>72.399999999999991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1390976"/>
        <c:axId val="121392512"/>
      </c:barChart>
      <c:catAx>
        <c:axId val="12139097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392512"/>
        <c:crossesAt val="0"/>
        <c:auto val="1"/>
        <c:lblAlgn val="ctr"/>
        <c:lblOffset val="100"/>
        <c:tickLblSkip val="1"/>
        <c:tickMarkSkip val="1"/>
      </c:catAx>
      <c:valAx>
        <c:axId val="121392512"/>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39097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76077447092"/>
          <c:y val="0.84972849705262365"/>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37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(TOTALGENERAL!$DY$16,TOTALGENERAL!$DZ$16,TOTALGENERAL!$EA$16,TOTALGENERAL!$EB$16)</c:f>
              <c:numCache>
                <c:formatCode>_-* #,##0.0\ _F_B_-;\-* #,##0.0\ _F_B_-;_-* \-??\ _F_B_-;_-@_-</c:formatCode>
                <c:ptCount val="4"/>
                <c:pt idx="0">
                  <c:v>84.699999999999989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(TOTALGENERAL!$DT$16,TOTALGENERAL!$DU$16,TOTALGENERAL!$DV$16,TOTALGENERAL!$DW$16)</c:f>
              <c:numCache>
                <c:formatCode>_-* #,##0.0\ _F_B_-;\-* #,##0.0\ _F_B_-;_-* \-??\ _F_B_-;_-@_-</c:formatCode>
                <c:ptCount val="4"/>
                <c:pt idx="0">
                  <c:v>84.699999999999989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7991680"/>
        <c:axId val="118009856"/>
      </c:barChart>
      <c:catAx>
        <c:axId val="11799168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009856"/>
        <c:crossesAt val="0"/>
        <c:auto val="1"/>
        <c:lblAlgn val="ctr"/>
        <c:lblOffset val="100"/>
        <c:tickLblSkip val="1"/>
        <c:tickMarkSkip val="1"/>
      </c:catAx>
      <c:valAx>
        <c:axId val="118009856"/>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7991680"/>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5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858052579492626"/>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(TOTALGENERAL!$DY$21,TOTALGENERAL!$DZ$21,TOTALGENERAL!$EA$21,TOTALGENERAL!$EB$21)</c:f>
              <c:numCache>
                <c:formatCode>_-* #,##0.0\ _F_B_-;\-* #,##0.0\ _F_B_-;_-* \-??\ _F_B_-;_-@_-</c:formatCode>
                <c:ptCount val="4"/>
                <c:pt idx="0">
                  <c:v>78.099999999999994</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(TOTALGENERAL!$DT$21,TOTALGENERAL!$DU$21,TOTALGENERAL!$DV$21,TOTALGENERAL!$DW$21)</c:f>
              <c:numCache>
                <c:formatCode>_-* #,##0.0\ _F_B_-;\-* #,##0.0\ _F_B_-;_-* \-??\ _F_B_-;_-@_-</c:formatCode>
                <c:ptCount val="4"/>
                <c:pt idx="0">
                  <c:v>78.099999999999994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1320960"/>
        <c:axId val="121322496"/>
      </c:barChart>
      <c:catAx>
        <c:axId val="12132096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322496"/>
        <c:crossesAt val="0"/>
        <c:auto val="1"/>
        <c:lblAlgn val="ctr"/>
        <c:lblOffset val="100"/>
        <c:tickLblSkip val="1"/>
        <c:tickMarkSkip val="1"/>
      </c:catAx>
      <c:valAx>
        <c:axId val="121322496"/>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32096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58"/>
          <c:y val="0.84972849705262365"/>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5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858052579492626"/>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(TOTALGENERAL!$DY$22,TOTALGENERAL!$DZ$22,TOTALGENERAL!$EA$22,TOTALGENERAL!$EB$22)</c:f>
              <c:numCache>
                <c:formatCode>_-* #,##0.0\ _F_B_-;\-* #,##0.0\ _F_B_-;_-* \-??\ _F_B_-;_-@_-</c:formatCode>
                <c:ptCount val="4"/>
                <c:pt idx="0">
                  <c:v>91.199999999999989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(TOTALGENERAL!$DT$22,TOTALGENERAL!$DU$22,TOTALGENERAL!$DV$22,TOTALGENERAL!$DW$22)</c:f>
              <c:numCache>
                <c:formatCode>_-* #,##0.0\ _F_B_-;\-* #,##0.0\ _F_B_-;_-* \-??\ _F_B_-;_-@_-</c:formatCode>
                <c:ptCount val="4"/>
                <c:pt idx="0">
                  <c:v>91.199999999999989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1369728"/>
        <c:axId val="121371264"/>
      </c:barChart>
      <c:catAx>
        <c:axId val="12136972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371264"/>
        <c:crossesAt val="0"/>
        <c:auto val="1"/>
        <c:lblAlgn val="ctr"/>
        <c:lblOffset val="100"/>
        <c:tickLblSkip val="1"/>
        <c:tickMarkSkip val="1"/>
      </c:catAx>
      <c:valAx>
        <c:axId val="121371264"/>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36972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58"/>
          <c:y val="0.84972849705262365"/>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5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858052579492626"/>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(TOTALGENERAL!$DY$23,TOTALGENERAL!$DZ$23,TOTALGENERAL!$EA$23,TOTALGENERAL!$EB$23)</c:f>
              <c:numCache>
                <c:formatCode>_-* #,##0.0\ _F_B_-;\-* #,##0.0\ _F_B_-;_-* \-??\ _F_B_-;_-@_-</c:formatCode>
                <c:ptCount val="4"/>
                <c:pt idx="0">
                  <c:v>73.399999999999991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(TOTALGENERAL!$DT$23,TOTALGENERAL!$DU$23,TOTALGENERAL!$DV$23,TOTALGENERAL!$DW$23)</c:f>
              <c:numCache>
                <c:formatCode>_-* #,##0.0\ _F_B_-;\-* #,##0.0\ _F_B_-;_-* \-??\ _F_B_-;_-@_-</c:formatCode>
                <c:ptCount val="4"/>
                <c:pt idx="0">
                  <c:v>73.399999999999991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1484032"/>
        <c:axId val="121485568"/>
      </c:barChart>
      <c:catAx>
        <c:axId val="12148403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485568"/>
        <c:crossesAt val="0"/>
        <c:auto val="1"/>
        <c:lblAlgn val="ctr"/>
        <c:lblOffset val="100"/>
        <c:tickLblSkip val="1"/>
        <c:tickMarkSkip val="1"/>
      </c:catAx>
      <c:valAx>
        <c:axId val="121485568"/>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48403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57236867117"/>
          <c:y val="0.84972849705262365"/>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5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0449206106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(TOTALGENERAL!$DY$24,TOTALGENERAL!$DZ$24,TOTALGENERAL!$EA$24,TOTALGENERAL!$EB$24)</c:f>
              <c:numCache>
                <c:formatCode>_-* #,##0.0\ _F_B_-;\-* #,##0.0\ _F_B_-;_-* \-??\ _F_B_-;_-@_-</c:formatCode>
                <c:ptCount val="4"/>
                <c:pt idx="0">
                  <c:v>71.399999999999991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(TOTALGENERAL!$DT$24,TOTALGENERAL!$DU$24,TOTALGENERAL!$DV$24,TOTALGENERAL!$DW$24)</c:f>
              <c:numCache>
                <c:formatCode>_-* #,##0.0\ _F_B_-;\-* #,##0.0\ _F_B_-;_-* \-??\ _F_B_-;_-@_-</c:formatCode>
                <c:ptCount val="4"/>
                <c:pt idx="0">
                  <c:v>71.399999999999991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1565568"/>
        <c:axId val="121567104"/>
      </c:barChart>
      <c:catAx>
        <c:axId val="12156556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567104"/>
        <c:crossesAt val="0"/>
        <c:auto val="1"/>
        <c:lblAlgn val="ctr"/>
        <c:lblOffset val="100"/>
        <c:tickLblSkip val="1"/>
        <c:tickMarkSkip val="1"/>
      </c:catAx>
      <c:valAx>
        <c:axId val="121567104"/>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56556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57236867117"/>
          <c:y val="0.8442640161783098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5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0449206106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(TOTALGENERAL!$DY$25,TOTALGENERAL!$DZ$25,TOTALGENERAL!$EA$25,TOTALGENERAL!$EB$25)</c:f>
              <c:numCache>
                <c:formatCode>_-* #,##0.0\ _F_B_-;\-* #,##0.0\ _F_B_-;_-* \-??\ _F_B_-;_-@_-</c:formatCode>
                <c:ptCount val="4"/>
                <c:pt idx="0">
                  <c:v>71.099999999999994</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(TOTALGENERAL!$DT$25,TOTALGENERAL!$DU$25,TOTALGENERAL!$DV$25,TOTALGENERAL!$DW$25)</c:f>
              <c:numCache>
                <c:formatCode>_-* #,##0.0\ _F_B_-;\-* #,##0.0\ _F_B_-;_-* \-??\ _F_B_-;_-@_-</c:formatCode>
                <c:ptCount val="4"/>
                <c:pt idx="0">
                  <c:v>71.099999999999994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1626624"/>
        <c:axId val="121628160"/>
      </c:barChart>
      <c:catAx>
        <c:axId val="12162662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628160"/>
        <c:crossesAt val="0"/>
        <c:auto val="1"/>
        <c:lblAlgn val="ctr"/>
        <c:lblOffset val="100"/>
        <c:tickLblSkip val="1"/>
        <c:tickMarkSkip val="1"/>
      </c:catAx>
      <c:valAx>
        <c:axId val="121628160"/>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62662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58"/>
          <c:y val="0.8442640161783098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5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0449206106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(TOTALGENERAL!$DY$26,TOTALGENERAL!$DZ$26,TOTALGENERAL!$EA$26,TOTALGENERAL!$EB$26)</c:f>
              <c:numCache>
                <c:formatCode>_-* #,##0.0\ _F_B_-;\-* #,##0.0\ _F_B_-;_-* \-??\ _F_B_-;_-@_-</c:formatCode>
                <c:ptCount val="4"/>
                <c:pt idx="0">
                  <c:v>88.1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(TOTALGENERAL!$DT$26,TOTALGENERAL!$DU$26,TOTALGENERAL!$DV$26,TOTALGENERAL!$DW$26)</c:f>
              <c:numCache>
                <c:formatCode>_-* #,##0.0\ _F_B_-;\-* #,##0.0\ _F_B_-;_-* \-??\ _F_B_-;_-@_-</c:formatCode>
                <c:ptCount val="4"/>
                <c:pt idx="0">
                  <c:v>88.1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1658752"/>
        <c:axId val="121672832"/>
      </c:barChart>
      <c:catAx>
        <c:axId val="12165875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672832"/>
        <c:crossesAt val="0"/>
        <c:auto val="1"/>
        <c:lblAlgn val="ctr"/>
        <c:lblOffset val="100"/>
        <c:tickLblSkip val="1"/>
        <c:tickMarkSkip val="1"/>
      </c:catAx>
      <c:valAx>
        <c:axId val="121672832"/>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65875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57236867117"/>
          <c:y val="0.8442640161783098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5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0449206106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(TOTALGENERAL!$DY$27,TOTALGENERAL!$DZ$27,TOTALGENERAL!$EA$27,TOTALGENERAL!$EB$27)</c:f>
              <c:numCache>
                <c:formatCode>_-* #,##0.0\ _F_B_-;\-* #,##0.0\ _F_B_-;_-* \-??\ _F_B_-;_-@_-</c:formatCode>
                <c:ptCount val="4"/>
                <c:pt idx="0">
                  <c:v>80.899999999999991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(TOTALGENERAL!$DT$27,TOTALGENERAL!$DU$27,TOTALGENERAL!$DV$27,TOTALGENERAL!$DW$27)</c:f>
              <c:numCache>
                <c:formatCode>_-* #,##0.0\ _F_B_-;\-* #,##0.0\ _F_B_-;_-* \-??\ _F_B_-;_-@_-</c:formatCode>
                <c:ptCount val="4"/>
                <c:pt idx="0">
                  <c:v>80.899999999999991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1781248"/>
        <c:axId val="121799424"/>
      </c:barChart>
      <c:catAx>
        <c:axId val="12178124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799424"/>
        <c:crossesAt val="0"/>
        <c:auto val="1"/>
        <c:lblAlgn val="ctr"/>
        <c:lblOffset val="100"/>
        <c:tickLblSkip val="1"/>
        <c:tickMarkSkip val="1"/>
      </c:catAx>
      <c:valAx>
        <c:axId val="121799424"/>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78124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58"/>
          <c:y val="0.8442640161783098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5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0449206106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(TOTALGENERAL!$DY$28,TOTALGENERAL!$DZ$28,TOTALGENERAL!$EA$28,TOTALGENERAL!$EB$28)</c:f>
              <c:numCache>
                <c:formatCode>_-* #,##0.0\ _F_B_-;\-* #,##0.0\ _F_B_-;_-* \-??\ _F_B_-;_-@_-</c:formatCode>
                <c:ptCount val="4"/>
                <c:pt idx="0">
                  <c:v>76.5</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(TOTALGENERAL!$DT$28,TOTALGENERAL!$DU$28,TOTALGENERAL!$DV$28,TOTALGENERAL!$DW$28)</c:f>
              <c:numCache>
                <c:formatCode>_-* #,##0.0\ _F_B_-;\-* #,##0.0\ _F_B_-;_-* \-??\ _F_B_-;_-@_-</c:formatCode>
                <c:ptCount val="4"/>
                <c:pt idx="0">
                  <c:v>76.5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1854592"/>
        <c:axId val="121868672"/>
      </c:barChart>
      <c:catAx>
        <c:axId val="12185459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868672"/>
        <c:crossesAt val="0"/>
        <c:auto val="1"/>
        <c:lblAlgn val="ctr"/>
        <c:lblOffset val="100"/>
        <c:tickLblSkip val="1"/>
        <c:tickMarkSkip val="1"/>
      </c:catAx>
      <c:valAx>
        <c:axId val="121868672"/>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85459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76077447092"/>
          <c:y val="0.8442640161783098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5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58482853577764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(TOTALGENERAL!$DY$29,TOTALGENERAL!$DZ$29,TOTALGENERAL!$EA$29,TOTALGENERAL!$EB$29)</c:f>
              <c:numCache>
                <c:formatCode>_-* #,##0.0\ _F_B_-;\-* #,##0.0\ _F_B_-;_-* \-??\ _F_B_-;_-@_-</c:formatCode>
                <c:ptCount val="4"/>
                <c:pt idx="0">
                  <c:v>87.8</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(TOTALGENERAL!$DT$29,TOTALGENERAL!$DU$29,TOTALGENERAL!$DV$29,TOTALGENERAL!$DW$29)</c:f>
              <c:numCache>
                <c:formatCode>_-* #,##0.0\ _F_B_-;\-* #,##0.0\ _F_B_-;_-* \-??\ _F_B_-;_-@_-</c:formatCode>
                <c:ptCount val="4"/>
                <c:pt idx="0">
                  <c:v>87.8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1977088"/>
        <c:axId val="122003456"/>
      </c:barChart>
      <c:catAx>
        <c:axId val="12197708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003456"/>
        <c:crossesAt val="0"/>
        <c:auto val="1"/>
        <c:lblAlgn val="ctr"/>
        <c:lblOffset val="100"/>
        <c:tickLblSkip val="1"/>
        <c:tickMarkSkip val="1"/>
      </c:catAx>
      <c:valAx>
        <c:axId val="122003456"/>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97708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76077447092"/>
          <c:y val="0.8442640161783098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5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0449206106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(TOTALGENERAL!$DY$30,TOTALGENERAL!$DZ$30,TOTALGENERAL!$EA$30,TOTALGENERAL!$EB$30)</c:f>
              <c:numCache>
                <c:formatCode>_-* #,##0.0\ _F_B_-;\-* #,##0.0\ _F_B_-;_-* \-??\ _F_B_-;_-@_-</c:formatCode>
                <c:ptCount val="4"/>
                <c:pt idx="0">
                  <c:v>75.399999999999991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(TOTALGENERAL!$DT$30,TOTALGENERAL!$DU$30,TOTALGENERAL!$DV$30,TOTALGENERAL!$DW$30)</c:f>
              <c:numCache>
                <c:formatCode>_-* #,##0.0\ _F_B_-;\-* #,##0.0\ _F_B_-;_-* \-??\ _F_B_-;_-@_-</c:formatCode>
                <c:ptCount val="4"/>
                <c:pt idx="0">
                  <c:v>75.399999999999991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1702272"/>
        <c:axId val="121703808"/>
      </c:barChart>
      <c:catAx>
        <c:axId val="12170227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703808"/>
        <c:crossesAt val="0"/>
        <c:auto val="1"/>
        <c:lblAlgn val="ctr"/>
        <c:lblOffset val="100"/>
        <c:tickLblSkip val="1"/>
        <c:tickMarkSkip val="1"/>
      </c:catAx>
      <c:valAx>
        <c:axId val="121703808"/>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70227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57236867117"/>
          <c:y val="0.8442640161783098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64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(TOTALGENERAL!$DY$17,TOTALGENERAL!$DZ$17,TOTALGENERAL!$EA$17,TOTALGENERAL!$EB$17)</c:f>
              <c:numCache>
                <c:formatCode>_-* #,##0.0\ _F_B_-;\-* #,##0.0\ _F_B_-;_-* \-??\ _F_B_-;_-@_-</c:formatCode>
                <c:ptCount val="4"/>
                <c:pt idx="0">
                  <c:v>69.8</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(TOTALGENERAL!$DT$17,TOTALGENERAL!$DU$17,TOTALGENERAL!$DV$17,TOTALGENERAL!$DW$17)</c:f>
              <c:numCache>
                <c:formatCode>_-* #,##0.0\ _F_B_-;\-* #,##0.0\ _F_B_-;_-* \-??\ _F_B_-;_-@_-</c:formatCode>
                <c:ptCount val="4"/>
                <c:pt idx="0">
                  <c:v>69.8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8118272"/>
        <c:axId val="118119808"/>
      </c:barChart>
      <c:catAx>
        <c:axId val="11811827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119808"/>
        <c:crossesAt val="0"/>
        <c:auto val="1"/>
        <c:lblAlgn val="ctr"/>
        <c:lblOffset val="100"/>
        <c:tickLblSkip val="1"/>
        <c:tickMarkSkip val="1"/>
      </c:catAx>
      <c:valAx>
        <c:axId val="11811980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118272"/>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6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0449206106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(TOTALGENERAL!$DY$31,TOTALGENERAL!$DZ$31,TOTALGENERAL!$EA$31,TOTALGENERAL!$EB$31)</c:f>
              <c:numCache>
                <c:formatCode>_-* #,##0.0\ _F_B_-;\-* #,##0.0\ _F_B_-;_-* \-??\ _F_B_-;_-@_-</c:formatCode>
                <c:ptCount val="4"/>
                <c:pt idx="0">
                  <c:v>86.399999999999991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(TOTALGENERAL!$DT$31,TOTALGENERAL!$DU$31,TOTALGENERAL!$DV$31,TOTALGENERAL!$DW$31)</c:f>
              <c:numCache>
                <c:formatCode>_-* #,##0.0\ _F_B_-;\-* #,##0.0\ _F_B_-;_-* \-??\ _F_B_-;_-@_-</c:formatCode>
                <c:ptCount val="4"/>
                <c:pt idx="0">
                  <c:v>86.399999999999991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1755136"/>
        <c:axId val="121756672"/>
      </c:barChart>
      <c:catAx>
        <c:axId val="12175513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756672"/>
        <c:crossesAt val="0"/>
        <c:auto val="1"/>
        <c:lblAlgn val="ctr"/>
        <c:lblOffset val="100"/>
        <c:tickLblSkip val="1"/>
        <c:tickMarkSkip val="1"/>
      </c:catAx>
      <c:valAx>
        <c:axId val="121756672"/>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175513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58"/>
          <c:y val="0.8442640161783098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6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18115269992"/>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(TOTALGENERAL!$DY$32,TOTALGENERAL!$DZ$32,TOTALGENERAL!$EA$32,TOTALGENERAL!$EB$32)</c:f>
              <c:numCache>
                <c:formatCode>_-* #,##0.0\ _F_B_-;\-* #,##0.0\ _F_B_-;_-* \-??\ _F_B_-;_-@_-</c:formatCode>
                <c:ptCount val="4"/>
                <c:pt idx="0">
                  <c:v>82.8</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(TOTALGENERAL!$DT$32,TOTALGENERAL!$DU$32,TOTALGENERAL!$DV$32,TOTALGENERAL!$DW$32)</c:f>
              <c:numCache>
                <c:formatCode>_-* #,##0.0\ _F_B_-;\-* #,##0.0\ _F_B_-;_-* \-??\ _F_B_-;_-@_-</c:formatCode>
                <c:ptCount val="4"/>
                <c:pt idx="0">
                  <c:v>82.8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2156160"/>
        <c:axId val="122157696"/>
      </c:barChart>
      <c:catAx>
        <c:axId val="12215616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157696"/>
        <c:crossesAt val="0"/>
        <c:auto val="1"/>
        <c:lblAlgn val="ctr"/>
        <c:lblOffset val="100"/>
        <c:tickLblSkip val="1"/>
        <c:tickMarkSkip val="1"/>
      </c:catAx>
      <c:valAx>
        <c:axId val="122157696"/>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15616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57236867117"/>
          <c:y val="0.84972849705262365"/>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6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0449206106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(TOTALGENERAL!$DY$33,TOTALGENERAL!$DZ$33,TOTALGENERAL!$EA$33,TOTALGENERAL!$EB$332)</c:f>
              <c:numCache>
                <c:formatCode>_-* #,##0.0\ _F_B_-;\-* #,##0.0\ _F_B_-;_-* \-??\ _F_B_-;_-@_-</c:formatCode>
                <c:ptCount val="4"/>
                <c:pt idx="0">
                  <c:v>79.599999999999994</c:v>
                </c:pt>
                <c:pt idx="1">
                  <c:v>0</c:v>
                </c:pt>
                <c:pt idx="2">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(TOTALGENERAL!$DT$33,TOTALGENERAL!$DU$33,TOTALGENERAL!$DV$33,TOTALGENERAL!$DW$33)</c:f>
              <c:numCache>
                <c:formatCode>_-* #,##0.0\ _F_B_-;\-* #,##0.0\ _F_B_-;_-* \-??\ _F_B_-;_-@_-</c:formatCode>
                <c:ptCount val="4"/>
                <c:pt idx="0">
                  <c:v>79.599999999999994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2200832"/>
        <c:axId val="122202368"/>
      </c:barChart>
      <c:catAx>
        <c:axId val="12220083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202368"/>
        <c:crossesAt val="0"/>
        <c:auto val="1"/>
        <c:lblAlgn val="ctr"/>
        <c:lblOffset val="100"/>
        <c:tickLblSkip val="1"/>
        <c:tickMarkSkip val="1"/>
      </c:catAx>
      <c:valAx>
        <c:axId val="122202368"/>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20083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58"/>
          <c:y val="0.84153177574114657"/>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6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0449206106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(TOTALGENERAL!$DY$34,TOTALGENERAL!$DZ$34,TOTALGENERAL!$EA$34,TOTALGENERAL!$EB$34)</c:f>
              <c:numCache>
                <c:formatCode>_-* #,##0.0\ _F_B_-;\-* #,##0.0\ _F_B_-;_-* \-??\ _F_B_-;_-@_-</c:formatCode>
                <c:ptCount val="4"/>
                <c:pt idx="0">
                  <c:v>73.199999999999989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(TOTALGENERAL!$DT$34,TOTALGENERAL!$DU$34,TOTALGENERAL!$DV$34,TOTALGENERAL!$DW$34)</c:f>
              <c:numCache>
                <c:formatCode>_-* #,##0.0\ _F_B_-;\-* #,##0.0\ _F_B_-;_-* \-??\ _F_B_-;_-@_-</c:formatCode>
                <c:ptCount val="4"/>
                <c:pt idx="0">
                  <c:v>73.199999999999989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2454400"/>
        <c:axId val="122455936"/>
      </c:barChart>
      <c:catAx>
        <c:axId val="12245440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455936"/>
        <c:crossesAt val="0"/>
        <c:auto val="1"/>
        <c:lblAlgn val="ctr"/>
        <c:lblOffset val="100"/>
        <c:tickLblSkip val="1"/>
        <c:tickMarkSkip val="1"/>
      </c:catAx>
      <c:valAx>
        <c:axId val="122455936"/>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45440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362394918026548"/>
          <c:y val="0.8442640161783098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6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0449206106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(TOTALGENERAL!$DY$35,TOTALGENERAL!$DZ$35,TOTALGENERAL!$EA$35,TOTALGENERAL!$EB$35)</c:f>
              <c:numCache>
                <c:formatCode>_-* #,##0.0\ _F_B_-;\-* #,##0.0\ _F_B_-;_-* \-??\ _F_B_-;_-@_-</c:formatCode>
                <c:ptCount val="4"/>
                <c:pt idx="0">
                  <c:v>82.3</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(TOTALGENERAL!$DT$35,TOTALGENERAL!$DU$35,TOTALGENERAL!$DV$35,TOTALGENERAL!$DW$35)</c:f>
              <c:numCache>
                <c:formatCode>_-* #,##0.0\ _F_B_-;\-* #,##0.0\ _F_B_-;_-* \-??\ _F_B_-;_-@_-</c:formatCode>
                <c:ptCount val="4"/>
                <c:pt idx="0">
                  <c:v>82.3</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2527744"/>
        <c:axId val="122529280"/>
      </c:barChart>
      <c:catAx>
        <c:axId val="12252774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529280"/>
        <c:crossesAt val="0"/>
        <c:auto val="1"/>
        <c:lblAlgn val="ctr"/>
        <c:lblOffset val="100"/>
        <c:tickLblSkip val="1"/>
        <c:tickMarkSkip val="1"/>
      </c:catAx>
      <c:valAx>
        <c:axId val="122529280"/>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52774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913119555707826"/>
          <c:y val="0.84563013639689166"/>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6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0449206106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(TOTALGENERAL!$DY$36,TOTALGENERAL!$DZ$36,TOTALGENERAL!$EA$36,TOTALGENERAL!$EB$36)</c:f>
              <c:numCache>
                <c:formatCode>_-* #,##0.0\ _F_B_-;\-* #,##0.0\ _F_B_-;_-* \-??\ _F_B_-;_-@_-</c:formatCode>
                <c:ptCount val="4"/>
                <c:pt idx="0">
                  <c:v>83.699999999999989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(TOTALGENERAL!$DT$36,TOTALGENERAL!$DU$36,TOTALGENERAL!$DV$36,TOTALGENERAL!$DW$36)</c:f>
              <c:numCache>
                <c:formatCode>_-* #,##0.0\ _F_B_-;\-* #,##0.0\ _F_B_-;_-* \-??\ _F_B_-;_-@_-</c:formatCode>
                <c:ptCount val="4"/>
                <c:pt idx="0">
                  <c:v>83.699999999999989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2559872"/>
        <c:axId val="122586240"/>
      </c:barChart>
      <c:catAx>
        <c:axId val="12255987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586240"/>
        <c:crossesAt val="0"/>
        <c:auto val="1"/>
        <c:lblAlgn val="ctr"/>
        <c:lblOffset val="100"/>
        <c:tickLblSkip val="1"/>
        <c:tickMarkSkip val="1"/>
      </c:catAx>
      <c:valAx>
        <c:axId val="122586240"/>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55987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76077447092"/>
          <c:y val="0.8442640161783098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6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0449206106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(TOTALGENERAL!$DY$37,TOTALGENERAL!$DZ$37,TOTALGENERAL!$EA$37,TOTALGENERAL!$EB$37)</c:f>
              <c:numCache>
                <c:formatCode>_-* #,##0.0\ _F_B_-;\-* #,##0.0\ _F_B_-;_-* \-??\ _F_B_-;_-@_-</c:formatCode>
                <c:ptCount val="4"/>
                <c:pt idx="0">
                  <c:v>93.6</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(TOTALGENERAL!$DT$37,TOTALGENERAL!$DU$37,TOTALGENERAL!$DV$37,TOTALGENERAL!$DW$37)</c:f>
              <c:numCache>
                <c:formatCode>_-* #,##0.0\ _F_B_-;\-* #,##0.0\ _F_B_-;_-* \-??\ _F_B_-;_-@_-</c:formatCode>
                <c:ptCount val="4"/>
                <c:pt idx="0">
                  <c:v>93.6</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2358784"/>
        <c:axId val="122364672"/>
      </c:barChart>
      <c:catAx>
        <c:axId val="12235878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364672"/>
        <c:crossesAt val="0"/>
        <c:auto val="1"/>
        <c:lblAlgn val="ctr"/>
        <c:lblOffset val="100"/>
        <c:tickLblSkip val="1"/>
        <c:tickMarkSkip val="1"/>
      </c:catAx>
      <c:valAx>
        <c:axId val="122364672"/>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35878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58"/>
          <c:y val="0.8442640161783098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6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0449206106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(TOTALGENERAL!$DY$38,TOTALGENERAL!$DZ$38,TOTALGENERAL!$EA$38,TOTALGENERAL!$EB$38)</c:f>
              <c:numCache>
                <c:formatCode>_-* #,##0.0\ _F_B_-;\-* #,##0.0\ _F_B_-;_-* \-??\ _F_B_-;_-@_-</c:formatCode>
                <c:ptCount val="4"/>
                <c:pt idx="0">
                  <c:v>84.199999999999989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(TOTALGENERAL!$DT$38,TOTALGENERAL!$DU$38,TOTALGENERAL!$DV$38,TOTALGENERAL!$DW$38)</c:f>
              <c:numCache>
                <c:formatCode>_-* #,##0.0\ _F_B_-;\-* #,##0.0\ _F_B_-;_-* \-??\ _F_B_-;_-@_-</c:formatCode>
                <c:ptCount val="4"/>
                <c:pt idx="0">
                  <c:v>84.199999999999989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2419840"/>
        <c:axId val="122622336"/>
      </c:barChart>
      <c:catAx>
        <c:axId val="12241984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622336"/>
        <c:crossesAt val="0"/>
        <c:auto val="1"/>
        <c:lblAlgn val="ctr"/>
        <c:lblOffset val="100"/>
        <c:tickLblSkip val="1"/>
        <c:tickMarkSkip val="1"/>
      </c:catAx>
      <c:valAx>
        <c:axId val="122622336"/>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41984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76077447092"/>
          <c:y val="0.8442640161783098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6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170477440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(TOTALGENERAL!$DY$39,TOTALGENERAL!$DZ$39,TOTALGENERAL!$EA$39,TOTALGENERAL!$EB$39)</c:f>
              <c:numCache>
                <c:formatCode>_-* #,##0.0\ _F_B_-;\-* #,##0.0\ _F_B_-;_-* \-??\ _F_B_-;_-@_-</c:formatCode>
                <c:ptCount val="4"/>
                <c:pt idx="0">
                  <c:v>81.699999999999989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(TOTALGENERAL!$DT$39,TOTALGENERAL!$DU$39,TOTALGENERAL!$DV$39,TOTALGENERAL!$DW$39)</c:f>
              <c:numCache>
                <c:formatCode>_-* #,##0.0\ _F_B_-;\-* #,##0.0\ _F_B_-;_-* \-??\ _F_B_-;_-@_-</c:formatCode>
                <c:ptCount val="4"/>
                <c:pt idx="0">
                  <c:v>81.699999999999989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2665216"/>
        <c:axId val="122679296"/>
      </c:barChart>
      <c:catAx>
        <c:axId val="12266521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679296"/>
        <c:crossesAt val="0"/>
        <c:auto val="1"/>
        <c:lblAlgn val="ctr"/>
        <c:lblOffset val="100"/>
        <c:tickLblSkip val="1"/>
        <c:tickMarkSkip val="1"/>
      </c:catAx>
      <c:valAx>
        <c:axId val="122679296"/>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66521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95084004831"/>
          <c:y val="0.84254466965284103"/>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6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066581643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(TOTALGENERAL!$DY$40,TOTALGENERAL!$DZ$40,TOTALGENERAL!$EA$40,TOTALGENERAL!$EB$40)</c:f>
              <c:numCache>
                <c:formatCode>_-* #,##0.0\ _F_B_-;\-* #,##0.0\ _F_B_-;_-* \-??\ _F_B_-;_-@_-</c:formatCode>
                <c:ptCount val="4"/>
                <c:pt idx="0">
                  <c:v>81.5</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(TOTALGENERAL!$DT$40,TOTALGENERAL!$DU$40,TOTALGENERAL!$DV$40,TOTALGENERAL!$DW$40)</c:f>
              <c:numCache>
                <c:formatCode>_-* #,##0.0\ _F_B_-;\-* #,##0.0\ _F_B_-;_-* \-??\ _F_B_-;_-@_-</c:formatCode>
                <c:ptCount val="4"/>
                <c:pt idx="0">
                  <c:v>81.5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2722176"/>
        <c:axId val="122723712"/>
      </c:barChart>
      <c:catAx>
        <c:axId val="12272217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723712"/>
        <c:crossesAt val="0"/>
        <c:auto val="1"/>
        <c:lblAlgn val="ctr"/>
        <c:lblOffset val="100"/>
        <c:tickLblSkip val="1"/>
        <c:tickMarkSkip val="1"/>
      </c:catAx>
      <c:valAx>
        <c:axId val="122723712"/>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72217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362426367578983"/>
          <c:y val="0.8449619198092063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78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(TOTALGENERAL!$DY$18,TOTALGENERAL!$DZ$18,TOTALGENERAL!$EA$18,TOTALGENERAL!$EB$18)</c:f>
              <c:numCache>
                <c:formatCode>_-* #,##0.0\ _F_B_-;\-* #,##0.0\ _F_B_-;_-* \-??\ _F_B_-;_-@_-</c:formatCode>
                <c:ptCount val="4"/>
                <c:pt idx="0">
                  <c:v>97.3</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(TOTALGENERAL!$DT$18,TOTALGENERAL!$DU$18,TOTALGENERAL!$DV$18,TOTALGENERAL!$DW$18)</c:f>
              <c:numCache>
                <c:formatCode>_-* #,##0.0\ _F_B_-;\-* #,##0.0\ _F_B_-;_-* \-??\ _F_B_-;_-@_-</c:formatCode>
                <c:ptCount val="4"/>
                <c:pt idx="0">
                  <c:v>97.3</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8236672"/>
        <c:axId val="118238208"/>
      </c:barChart>
      <c:catAx>
        <c:axId val="11823667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238208"/>
        <c:crossesAt val="0"/>
        <c:auto val="1"/>
        <c:lblAlgn val="ctr"/>
        <c:lblOffset val="100"/>
        <c:tickLblSkip val="1"/>
        <c:tickMarkSkip val="1"/>
      </c:catAx>
      <c:valAx>
        <c:axId val="11823820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236672"/>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7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066581643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(TOTALGENERAL!$DY$41,TOTALGENERAL!$DZ$41,TOTALGENERAL!$EA$41,TOTALGENERAL!$EB$41)</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(TOTALGENERAL!$DT$41,TOTALGENERAL!$DU$41,TOTALGENERAL!$DV$41,TOTALGENERAL!$DW$41)</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2787328"/>
        <c:axId val="122788864"/>
      </c:barChart>
      <c:catAx>
        <c:axId val="12278732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788864"/>
        <c:crossesAt val="0"/>
        <c:auto val="1"/>
        <c:lblAlgn val="ctr"/>
        <c:lblOffset val="100"/>
        <c:tickLblSkip val="1"/>
        <c:tickMarkSkip val="1"/>
      </c:catAx>
      <c:valAx>
        <c:axId val="122788864"/>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78732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2624955387"/>
          <c:y val="0.8449619198092063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7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19107130109"/>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(TOTALGENERAL!$DY$42,TOTALGENERAL!$DZ$42,TOTALGENERAL!$EA$42,TOTALGENERAL!$EB$42)</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(TOTALGENERAL!$DT$42,TOTALGENERAL!$DU$42,TOTALGENERAL!$DV$42,TOTALGENERAL!$DW$42)</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2827904"/>
        <c:axId val="122829440"/>
      </c:barChart>
      <c:catAx>
        <c:axId val="12282790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829440"/>
        <c:crossesAt val="0"/>
        <c:auto val="1"/>
        <c:lblAlgn val="ctr"/>
        <c:lblOffset val="100"/>
        <c:tickLblSkip val="1"/>
        <c:tickMarkSkip val="1"/>
      </c:catAx>
      <c:valAx>
        <c:axId val="122829440"/>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82790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387249654"/>
          <c:y val="0.8449615531486496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7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066581643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(TOTALGENERAL!$DY$43,TOTALGENERAL!$DZ$43,TOTALGENERAL!$EA$43,TOTALGENERAL!$EB$43)</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(TOTALGENERAL!$DT$43,TOTALGENERAL!$DU$43,TOTALGENERAL!$DV$43,TOTALGENERAL!$DW$43)</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2901248"/>
        <c:axId val="122902784"/>
      </c:barChart>
      <c:catAx>
        <c:axId val="12290124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902784"/>
        <c:crossesAt val="0"/>
        <c:auto val="1"/>
        <c:lblAlgn val="ctr"/>
        <c:lblOffset val="100"/>
        <c:tickLblSkip val="1"/>
        <c:tickMarkSkip val="1"/>
      </c:catAx>
      <c:valAx>
        <c:axId val="122902784"/>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90124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387249654"/>
          <c:y val="0.8449619198092063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7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066581643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(TOTALGENERAL!$DY$44,TOTALGENERAL!$DZ$44,TOTALGENERAL!$EA$44,TOTALGENERAL!$EB$44)</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(TOTALGENERAL!$DT$44,TOTALGENERAL!$DU$44,TOTALGENERAL!$DV$44,TOTALGENERAL!$DW$44)</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2954112"/>
        <c:axId val="122955648"/>
      </c:barChart>
      <c:catAx>
        <c:axId val="12295411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955648"/>
        <c:crossesAt val="0"/>
        <c:auto val="1"/>
        <c:lblAlgn val="ctr"/>
        <c:lblOffset val="100"/>
        <c:tickLblSkip val="1"/>
        <c:tickMarkSkip val="1"/>
      </c:catAx>
      <c:valAx>
        <c:axId val="122955648"/>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295411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95120037685"/>
          <c:y val="0.8449619198092063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7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066581643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(TOTALGENERAL!$DY$45,TOTALGENERAL!$DZ$45,TOTALGENERAL!$EA$45,TOTALGENERAL!$EB$45)</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(TOTALGENERAL!$DT$45,TOTALGENERAL!$DU$45,TOTALGENERAL!$DV$45,TOTALGENERAL!$DW$45)</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3015168"/>
        <c:axId val="123016704"/>
      </c:barChart>
      <c:catAx>
        <c:axId val="12301516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3016704"/>
        <c:crossesAt val="0"/>
        <c:auto val="1"/>
        <c:lblAlgn val="ctr"/>
        <c:lblOffset val="100"/>
        <c:tickLblSkip val="1"/>
        <c:tickMarkSkip val="1"/>
      </c:catAx>
      <c:valAx>
        <c:axId val="123016704"/>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301516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362426367578983"/>
          <c:y val="0.8449619198092063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7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19107130109"/>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(TOTALGENERAL!$DY$46,TOTALGENERAL!$DZ$46,TOTALGENERAL!$EA$46,TOTALGENERAL!$EB$46)</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(TOTALGENERAL!$DT$46,TOTALGENERAL!$DU$46,TOTALGENERAL!$DV$46,TOTALGENERAL!$DW$46)</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3063680"/>
        <c:axId val="123077760"/>
      </c:barChart>
      <c:catAx>
        <c:axId val="12306368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3077760"/>
        <c:crossesAt val="0"/>
        <c:auto val="1"/>
        <c:lblAlgn val="ctr"/>
        <c:lblOffset val="100"/>
        <c:tickLblSkip val="1"/>
        <c:tickMarkSkip val="1"/>
      </c:catAx>
      <c:valAx>
        <c:axId val="123077760"/>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306368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2624955387"/>
          <c:y val="0.8449615531486496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7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066581643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(TOTALGENERAL!$DY$47,TOTALGENERAL!$DZ$47,TOTALGENERAL!$EA$47,TOTALGENERAL!$EB$47)</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(TOTALGENERAL!$DT$47,TOTALGENERAL!$DU$47,TOTALGENERAL!$DV$47,TOTALGENERAL!$DW$47)</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3120640"/>
        <c:axId val="123147008"/>
      </c:barChart>
      <c:catAx>
        <c:axId val="12312064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3147008"/>
        <c:crossesAt val="0"/>
        <c:auto val="1"/>
        <c:lblAlgn val="ctr"/>
        <c:lblOffset val="100"/>
        <c:tickLblSkip val="1"/>
        <c:tickMarkSkip val="1"/>
      </c:catAx>
      <c:valAx>
        <c:axId val="123147008"/>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312064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387249654"/>
          <c:y val="0.8449619198092063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7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066581643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(TOTALGENERAL!$DY$48,TOTALGENERAL!$DZ$48,TOTALGENERAL!$EA$48,TOTALGENERAL!$EB$48)</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(TOTALGENERAL!$DT$48,TOTALGENERAL!$DU$48,TOTALGENERAL!$DV$48,TOTALGENERAL!$DW$48)</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3169792"/>
        <c:axId val="123179776"/>
      </c:barChart>
      <c:catAx>
        <c:axId val="12316979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3179776"/>
        <c:crossesAt val="0"/>
        <c:auto val="1"/>
        <c:lblAlgn val="ctr"/>
        <c:lblOffset val="100"/>
        <c:tickLblSkip val="1"/>
        <c:tickMarkSkip val="1"/>
      </c:catAx>
      <c:valAx>
        <c:axId val="123179776"/>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316979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2624955387"/>
          <c:y val="0.8449619198092063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7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066581643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(TOTALGENERAL!$DY$49,TOTALGENERAL!$DZ$49,TOTALGENERAL!$EA$49,TOTALGENERAL!$EB$49)</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(TOTALGENERAL!$DT$49,TOTALGENERAL!$DU$49,TOTALGENERAL!$DV$49,TOTALGENERAL!$DW$49)</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3312768"/>
        <c:axId val="123335040"/>
      </c:barChart>
      <c:catAx>
        <c:axId val="12331276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3335040"/>
        <c:crossesAt val="0"/>
        <c:auto val="1"/>
        <c:lblAlgn val="ctr"/>
        <c:lblOffset val="100"/>
        <c:tickLblSkip val="1"/>
        <c:tickMarkSkip val="1"/>
      </c:catAx>
      <c:valAx>
        <c:axId val="123335040"/>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331276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2624955387"/>
          <c:y val="0.8449619198092063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7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19107130109"/>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(TOTALGENERAL!$DY$50,TOTALGENERAL!$DZ$50,TOTALGENERAL!$EA$50,TOTALGENERAL!$EB$50)</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(TOTALGENERAL!$DT$50,TOTALGENERAL!$DU$50,TOTALGENERAL!$DV$50,TOTALGENERAL!$DW$50)</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3369728"/>
        <c:axId val="123379712"/>
      </c:barChart>
      <c:catAx>
        <c:axId val="12336972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3379712"/>
        <c:crossesAt val="0"/>
        <c:auto val="1"/>
        <c:lblAlgn val="ctr"/>
        <c:lblOffset val="100"/>
        <c:tickLblSkip val="1"/>
        <c:tickMarkSkip val="1"/>
      </c:catAx>
      <c:valAx>
        <c:axId val="123379712"/>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336972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387249654"/>
          <c:y val="0.8449615531486496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92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(TOTALGENERAL!$DY$19,TOTALGENERAL!$DZ$19,TOTALGENERAL!$EA$19,TOTALGENERAL!$EB$19)</c:f>
              <c:numCache>
                <c:formatCode>_-* #,##0.0\ _F_B_-;\-* #,##0.0\ _F_B_-;_-* \-??\ _F_B_-;_-@_-</c:formatCode>
                <c:ptCount val="4"/>
                <c:pt idx="0">
                  <c:v>76.5</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(TOTALGENERAL!$DT$19,TOTALGENERAL!$DU$19,TOTALGENERAL!$DV$19,TOTALGENERAL!$DW$19)</c:f>
              <c:numCache>
                <c:formatCode>_-* #,##0.0\ _F_B_-;\-* #,##0.0\ _F_B_-;_-* \-??\ _F_B_-;_-@_-</c:formatCode>
                <c:ptCount val="4"/>
                <c:pt idx="0">
                  <c:v>76.5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8314112"/>
        <c:axId val="118315648"/>
      </c:barChart>
      <c:catAx>
        <c:axId val="11831411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315648"/>
        <c:crossesAt val="0"/>
        <c:auto val="1"/>
        <c:lblAlgn val="ctr"/>
        <c:lblOffset val="100"/>
        <c:tickLblSkip val="1"/>
        <c:tickMarkSkip val="1"/>
      </c:catAx>
      <c:valAx>
        <c:axId val="11831564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314112"/>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8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13116066581643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(TOTALGENERAL!$DY$51,TOTALGENERAL!$DZ$51,TOTALGENERAL!$EA$51,TOTALGENERAL!$EB$51)</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(TOTALGENERAL!$DT$51,TOTALGENERAL!$DU$51,TOTALGENERAL!$DV$51,TOTALGENERAL!$DW$51)</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3414400"/>
        <c:axId val="123415936"/>
      </c:barChart>
      <c:catAx>
        <c:axId val="12341440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3415936"/>
        <c:crossesAt val="0"/>
        <c:auto val="1"/>
        <c:lblAlgn val="ctr"/>
        <c:lblOffset val="100"/>
        <c:tickLblSkip val="1"/>
        <c:tickMarkSkip val="1"/>
      </c:catAx>
      <c:valAx>
        <c:axId val="123415936"/>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341440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2624955387"/>
          <c:y val="0.84496191980920632"/>
          <c:w val="0.52536417772084598"/>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8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(TOTALGENERAL!$DY$12,TOTALGENERAL!$DZ$12,TOTALGENERAL!$EA$12,TOTALGENERAL!$EB$12)</c:f>
              <c:numCache>
                <c:formatCode>_-* #,##0.0\ _F_B_-;\-* #,##0.0\ _F_B_-;_-* \-??\ _F_B_-;_-@_-</c:formatCode>
                <c:ptCount val="4"/>
                <c:pt idx="0">
                  <c:v>49.800000000000004</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(TOTALGENERAL!$DT$12,TOTALGENERAL!$DU$12,TOTALGENERAL!$DV$12,TOTALGENERAL!$DW$12)</c:f>
              <c:numCache>
                <c:formatCode>_-* #,##0.0\ _F_B_-;\-* #,##0.0\ _F_B_-;_-* \-??\ _F_B_-;_-@_-</c:formatCode>
                <c:ptCount val="4"/>
                <c:pt idx="0">
                  <c:v>49.800000000000004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4556800"/>
        <c:axId val="124558336"/>
      </c:barChart>
      <c:catAx>
        <c:axId val="12455680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4558336"/>
        <c:crossesAt val="0"/>
        <c:auto val="1"/>
        <c:lblAlgn val="ctr"/>
        <c:lblOffset val="100"/>
        <c:tickLblSkip val="1"/>
        <c:tickMarkSkip val="1"/>
      </c:catAx>
      <c:valAx>
        <c:axId val="124558336"/>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455680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8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5409986972470511"/>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(TOTALGENERAL!$DY$36,TOTALGENERAL!$DZ$36,TOTALGENERAL!$EA$36,TOTALGENERAL!$EB$36)</c:f>
              <c:numCache>
                <c:formatCode>_-* #,##0.0\ _F_B_-;\-* #,##0.0\ _F_B_-;_-* \-??\ _F_B_-;_-@_-</c:formatCode>
                <c:ptCount val="4"/>
                <c:pt idx="0">
                  <c:v>83.699999999999989</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(TOTALGENERAL!$DT$36,TOTALGENERAL!$DU$36,TOTALGENERAL!$DV$36,TOTALGENERAL!$DW$36)</c:f>
              <c:numCache>
                <c:formatCode>_-* #,##0.0\ _F_B_-;\-* #,##0.0\ _F_B_-;_-* \-??\ _F_B_-;_-@_-</c:formatCode>
                <c:ptCount val="4"/>
                <c:pt idx="0">
                  <c:v>83.699999999999989</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4429440"/>
        <c:axId val="124430976"/>
      </c:barChart>
      <c:catAx>
        <c:axId val="12442944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4430976"/>
        <c:crossesAt val="0"/>
        <c:auto val="1"/>
        <c:lblAlgn val="ctr"/>
        <c:lblOffset val="100"/>
        <c:tickLblSkip val="1"/>
        <c:tickMarkSkip val="1"/>
      </c:catAx>
      <c:valAx>
        <c:axId val="124430976"/>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442944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7536346000228468"/>
          <c:y val="0.85246073748978568"/>
          <c:w val="0.52536422077674438"/>
          <c:h val="0.13524633191343075"/>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8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5409986972470511"/>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(TOTALGENERAL!$DY$37,TOTALGENERAL!$DZ$37,TOTALGENERAL!$EA$37,TOTALGENERAL!$EB$37)</c:f>
              <c:numCache>
                <c:formatCode>_-* #,##0.0\ _F_B_-;\-* #,##0.0\ _F_B_-;_-* \-??\ _F_B_-;_-@_-</c:formatCode>
                <c:ptCount val="4"/>
                <c:pt idx="0">
                  <c:v>93.6</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(TOTALGENERAL!$DT$37,TOTALGENERAL!$DU$37,TOTALGENERAL!$DV$37,TOTALGENERAL!$DW$37)</c:f>
              <c:numCache>
                <c:formatCode>_-* #,##0.0\ _F_B_-;\-* #,##0.0\ _F_B_-;_-* \-??\ _F_B_-;_-@_-</c:formatCode>
                <c:ptCount val="4"/>
                <c:pt idx="0">
                  <c:v>93.6</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4596992"/>
        <c:axId val="124598528"/>
      </c:barChart>
      <c:catAx>
        <c:axId val="12459699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4598528"/>
        <c:crossesAt val="0"/>
        <c:auto val="1"/>
        <c:lblAlgn val="ctr"/>
        <c:lblOffset val="100"/>
        <c:tickLblSkip val="1"/>
        <c:tickMarkSkip val="1"/>
      </c:catAx>
      <c:valAx>
        <c:axId val="124598528"/>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459699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7536346000228468"/>
          <c:y val="0.85246073748978568"/>
          <c:w val="0.52536422077674438"/>
          <c:h val="0.13524633191343075"/>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8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5409986972470511"/>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(TOTALGENERAL!$DY$38,TOTALGENERAL!$DZ$38,TOTALGENERAL!$EA$38,TOTALGENERAL!$EB$38)</c:f>
              <c:numCache>
                <c:formatCode>_-* #,##0.0\ _F_B_-;\-* #,##0.0\ _F_B_-;_-* \-??\ _F_B_-;_-@_-</c:formatCode>
                <c:ptCount val="4"/>
                <c:pt idx="0">
                  <c:v>84.199999999999989</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(TOTALGENERAL!$DT$38,TOTALGENERAL!$DU$38,TOTALGENERAL!$DV$38,TOTALGENERAL!$DW$38)</c:f>
              <c:numCache>
                <c:formatCode>_-* #,##0.0\ _F_B_-;\-* #,##0.0\ _F_B_-;_-* \-??\ _F_B_-;_-@_-</c:formatCode>
                <c:ptCount val="4"/>
                <c:pt idx="0">
                  <c:v>84.199999999999989</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4780928"/>
        <c:axId val="124782464"/>
      </c:barChart>
      <c:catAx>
        <c:axId val="12478092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4782464"/>
        <c:crossesAt val="0"/>
        <c:auto val="1"/>
        <c:lblAlgn val="ctr"/>
        <c:lblOffset val="100"/>
        <c:tickLblSkip val="1"/>
        <c:tickMarkSkip val="1"/>
      </c:catAx>
      <c:valAx>
        <c:axId val="124782464"/>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478092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8623302521967381"/>
          <c:y val="0.85246073748978568"/>
          <c:w val="0.52536422077674438"/>
          <c:h val="0.13524633191343075"/>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8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5409986972470511"/>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(TOTALGENERAL!$DY$39,TOTALGENERAL!$DZ$39,TOTALGENERAL!$EA$39,TOTALGENERAL!$EB$39)</c:f>
              <c:numCache>
                <c:formatCode>_-* #,##0.0\ _F_B_-;\-* #,##0.0\ _F_B_-;_-* \-??\ _F_B_-;_-@_-</c:formatCode>
                <c:ptCount val="4"/>
                <c:pt idx="0">
                  <c:v>81.699999999999989</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(TOTALGENERAL!$DT$39,TOTALGENERAL!$DU$39,TOTALGENERAL!$DV$39,TOTALGENERAL!$DW$39)</c:f>
              <c:numCache>
                <c:formatCode>_-* #,##0.0\ _F_B_-;\-* #,##0.0\ _F_B_-;_-* \-??\ _F_B_-;_-@_-</c:formatCode>
                <c:ptCount val="4"/>
                <c:pt idx="0">
                  <c:v>81.699999999999989</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4841984"/>
        <c:axId val="124843520"/>
      </c:barChart>
      <c:catAx>
        <c:axId val="12484198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4843520"/>
        <c:crossesAt val="0"/>
        <c:auto val="1"/>
        <c:lblAlgn val="ctr"/>
        <c:lblOffset val="100"/>
        <c:tickLblSkip val="1"/>
        <c:tickMarkSkip val="1"/>
      </c:catAx>
      <c:valAx>
        <c:axId val="124843520"/>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484198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6811670280345623"/>
          <c:y val="0.85246073748978568"/>
          <c:w val="0.52536422077674438"/>
          <c:h val="0.13524633191343075"/>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8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5409986972470511"/>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(TOTALGENERAL!$DY$40,TOTALGENERAL!$DZ$40,TOTALGENERAL!$EA$40,TOTALGENERAL!$EB$40)</c:f>
              <c:numCache>
                <c:formatCode>_-* #,##0.0\ _F_B_-;\-* #,##0.0\ _F_B_-;_-* \-??\ _F_B_-;_-@_-</c:formatCode>
                <c:ptCount val="4"/>
                <c:pt idx="0">
                  <c:v>81.5</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(TOTALGENERAL!$DT$40,TOTALGENERAL!$DU$40,TOTALGENERAL!$DV$40,TOTALGENERAL!$DW$40)</c:f>
              <c:numCache>
                <c:formatCode>_-* #,##0.0\ _F_B_-;\-* #,##0.0\ _F_B_-;_-* \-??\ _F_B_-;_-@_-</c:formatCode>
                <c:ptCount val="4"/>
                <c:pt idx="0">
                  <c:v>81.5</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4890496"/>
        <c:axId val="124908672"/>
      </c:barChart>
      <c:catAx>
        <c:axId val="12489049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4908672"/>
        <c:crossesAt val="0"/>
        <c:auto val="1"/>
        <c:lblAlgn val="ctr"/>
        <c:lblOffset val="100"/>
        <c:tickLblSkip val="1"/>
        <c:tickMarkSkip val="1"/>
      </c:catAx>
      <c:valAx>
        <c:axId val="124908672"/>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489049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7536346000228468"/>
          <c:y val="0.85246073748978568"/>
          <c:w val="0.52536422077674438"/>
          <c:h val="0.13524633191343075"/>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8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5409986972470511"/>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(TOTALGENERAL!$DY$41,TOTALGENERAL!$DZ$41,TOTALGENERAL!$EA$41,TOTALGENERAL!$EB$41)</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(TOTALGENERAL!$DT$41,TOTALGENERAL!$DU$41,TOTALGENERAL!$DV$41,TOTALGENERAL!$DW$41)</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4951552"/>
        <c:axId val="124957440"/>
      </c:barChart>
      <c:catAx>
        <c:axId val="12495155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4957440"/>
        <c:crossesAt val="0"/>
        <c:auto val="1"/>
        <c:lblAlgn val="ctr"/>
        <c:lblOffset val="100"/>
        <c:tickLblSkip val="1"/>
        <c:tickMarkSkip val="1"/>
      </c:catAx>
      <c:valAx>
        <c:axId val="124957440"/>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495155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3043489672486655"/>
          <c:y val="0.85246073748978568"/>
          <c:w val="0.52536422077674438"/>
          <c:h val="0.13524633191343075"/>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8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3360802543870984"/>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(TOTALGENERAL!$DY$42,TOTALGENERAL!$DZ$42,TOTALGENERAL!$EA$42,TOTALGENERAL!$EB$42)</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(TOTALGENERAL!$DT$42,TOTALGENERAL!$DU$42,TOTALGENERAL!$DV$42,TOTALGENERAL!$DW$42)</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5065856"/>
        <c:axId val="125079936"/>
      </c:barChart>
      <c:catAx>
        <c:axId val="12506585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5079936"/>
        <c:crossesAt val="0"/>
        <c:auto val="1"/>
        <c:lblAlgn val="ctr"/>
        <c:lblOffset val="100"/>
        <c:tickLblSkip val="1"/>
        <c:tickMarkSkip val="1"/>
      </c:catAx>
      <c:valAx>
        <c:axId val="125079936"/>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506585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6087032599186366"/>
          <c:y val="0.83196893421109264"/>
          <c:w val="0.52536422077674438"/>
          <c:h val="0.13524633191343075"/>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8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3360802543870984"/>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(TOTALGENERAL!$DY$43,TOTALGENERAL!$DZ$43,TOTALGENERAL!$EA$43,TOTALGENERAL!$EB$43)</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(TOTALGENERAL!$DT$43,TOTALGENERAL!$DU$43,TOTALGENERAL!$DV$43,TOTALGENERAL!$DW$43)</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4999936"/>
        <c:axId val="125018112"/>
      </c:barChart>
      <c:catAx>
        <c:axId val="12499993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5018112"/>
        <c:crossesAt val="0"/>
        <c:auto val="1"/>
        <c:lblAlgn val="ctr"/>
        <c:lblOffset val="100"/>
        <c:tickLblSkip val="1"/>
        <c:tickMarkSkip val="1"/>
      </c:catAx>
      <c:valAx>
        <c:axId val="125018112"/>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499993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550800715128128"/>
          <c:y val="0.83196893421109264"/>
          <c:w val="0.52536422077674438"/>
          <c:h val="0.13524633191343075"/>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5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(TOTALGENERAL!$DY$20,TOTALGENERAL!$DZ$20,TOTALGENERAL!$EA$20,TOTALGENERAL!$EB$20)</c:f>
              <c:numCache>
                <c:formatCode>_-* #,##0.0\ _F_B_-;\-* #,##0.0\ _F_B_-;_-* \-??\ _F_B_-;_-@_-</c:formatCode>
                <c:ptCount val="4"/>
                <c:pt idx="0">
                  <c:v>72.399999999999991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(TOTALGENERAL!$DT$20,TOTALGENERAL!$DU$20,TOTALGENERAL!$DV$20,TOTALGENERAL!$DW$20)</c:f>
              <c:numCache>
                <c:formatCode>_-* #,##0.0\ _F_B_-;\-* #,##0.0\ _F_B_-;_-* \-??\ _F_B_-;_-@_-</c:formatCode>
                <c:ptCount val="4"/>
                <c:pt idx="0">
                  <c:v>72.399999999999991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18047488"/>
        <c:axId val="118049024"/>
      </c:barChart>
      <c:catAx>
        <c:axId val="11804748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049024"/>
        <c:crossesAt val="0"/>
        <c:auto val="1"/>
        <c:lblAlgn val="ctr"/>
        <c:lblOffset val="100"/>
        <c:tickLblSkip val="1"/>
        <c:tickMarkSkip val="1"/>
      </c:catAx>
      <c:valAx>
        <c:axId val="11804902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18047488"/>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9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5409986972470511"/>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(TOTALGENERAL!$DY$44,TOTALGENERAL!$DZ$44,TOTALGENERAL!$EA$44,TOTALGENERAL!$EB$44)</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(TOTALGENERAL!$DT$44,TOTALGENERAL!$DU$44,TOTALGENERAL!$DV$44,TOTALGENERAL!$DW$44)</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5122432"/>
        <c:axId val="125123968"/>
      </c:barChart>
      <c:catAx>
        <c:axId val="12512243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5123968"/>
        <c:crossesAt val="0"/>
        <c:auto val="1"/>
        <c:lblAlgn val="ctr"/>
        <c:lblOffset val="100"/>
        <c:tickLblSkip val="1"/>
        <c:tickMarkSkip val="1"/>
      </c:catAx>
      <c:valAx>
        <c:axId val="125123968"/>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512243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31884172087185075"/>
          <c:y val="0.85246073748978568"/>
          <c:w val="0.52536422077674438"/>
          <c:h val="0.13524633191343075"/>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9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5409986972470511"/>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(TOTALGENERAL!$DY$45,TOTALGENERAL!$DZ$45,TOTALGENERAL!$EA$45,TOTALGENERAL!$EB$45)</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(TOTALGENERAL!$DT$45,TOTALGENERAL!$DU$45,TOTALGENERAL!$DV$45,TOTALGENERAL!$DW$45)</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5179392"/>
        <c:axId val="125180928"/>
      </c:barChart>
      <c:catAx>
        <c:axId val="12517939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5180928"/>
        <c:crossesAt val="0"/>
        <c:auto val="1"/>
        <c:lblAlgn val="ctr"/>
        <c:lblOffset val="100"/>
        <c:tickLblSkip val="1"/>
        <c:tickMarkSkip val="1"/>
      </c:catAx>
      <c:valAx>
        <c:axId val="125180928"/>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517939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3043489672486655"/>
          <c:y val="0.85246073748978568"/>
          <c:w val="0.52536422077674438"/>
          <c:h val="0.13524633191343075"/>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9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3360802543870984"/>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(TOTALGENERAL!$DY$46,TOTALGENERAL!$DZ$46,TOTALGENERAL!$EA$46,TOTALGENERAL!$EB$46)</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(TOTALGENERAL!$DT$46,TOTALGENERAL!$DU$46,TOTALGENERAL!$DV$46,TOTALGENERAL!$DW$46)</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5236352"/>
        <c:axId val="125237888"/>
      </c:barChart>
      <c:catAx>
        <c:axId val="125236352"/>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5237888"/>
        <c:crossesAt val="0"/>
        <c:auto val="1"/>
        <c:lblAlgn val="ctr"/>
        <c:lblOffset val="100"/>
        <c:tickLblSkip val="1"/>
        <c:tickMarkSkip val="1"/>
      </c:catAx>
      <c:valAx>
        <c:axId val="125237888"/>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523635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6087032599186366"/>
          <c:y val="0.83196893421109264"/>
          <c:w val="0.52536422077674438"/>
          <c:h val="0.13524633191343075"/>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9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3360802543870984"/>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(TOTALGENERAL!$DY$47,TOTALGENERAL!$DZ$47,TOTALGENERAL!$EA$47,TOTALGENERAL!$EB$47)</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(TOTALGENERAL!$DT$47,TOTALGENERAL!$DU$47,TOTALGENERAL!$DV$47,TOTALGENERAL!$DW$47)</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5301504"/>
        <c:axId val="125303040"/>
      </c:barChart>
      <c:catAx>
        <c:axId val="12530150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5303040"/>
        <c:crossesAt val="0"/>
        <c:auto val="1"/>
        <c:lblAlgn val="ctr"/>
        <c:lblOffset val="100"/>
        <c:tickLblSkip val="1"/>
        <c:tickMarkSkip val="1"/>
      </c:catAx>
      <c:valAx>
        <c:axId val="125303040"/>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530150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724713758606021"/>
          <c:y val="0.83196893421109264"/>
          <c:w val="0.52536422077674438"/>
          <c:h val="0.13524633191343075"/>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9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5409986972470511"/>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(TOTALGENERAL!$DY$48,TOTALGENERAL!$DZ$48,TOTALGENERAL!$EA$48,TOTALGENERAL!$EB$48)</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(TOTALGENERAL!$DT$48,TOTALGENERAL!$DU$48,TOTALGENERAL!$DV$48,TOTALGENERAL!$DW$48)</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5366656"/>
        <c:axId val="125368192"/>
      </c:barChart>
      <c:catAx>
        <c:axId val="125366656"/>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5368192"/>
        <c:crossesAt val="0"/>
        <c:auto val="1"/>
        <c:lblAlgn val="ctr"/>
        <c:lblOffset val="100"/>
        <c:tickLblSkip val="1"/>
        <c:tickMarkSkip val="1"/>
      </c:catAx>
      <c:valAx>
        <c:axId val="125368192"/>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536665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30072577884286622"/>
          <c:y val="0.85246073748978568"/>
          <c:w val="0.52536422077674438"/>
          <c:h val="0.13524633191343075"/>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9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5409986972470511"/>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(TOTALGENERAL!$DY$49,TOTALGENERAL!$DZ$49,TOTALGENERAL!$EA$49,TOTALGENERAL!$EB$49)</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(TOTALGENERAL!$DT$49,TOTALGENERAL!$DU$49,TOTALGENERAL!$DV$49,TOTALGENERAL!$DW$49)</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5415424"/>
        <c:axId val="125416960"/>
      </c:barChart>
      <c:catAx>
        <c:axId val="12541542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5416960"/>
        <c:crossesAt val="0"/>
        <c:auto val="1"/>
        <c:lblAlgn val="ctr"/>
        <c:lblOffset val="100"/>
        <c:tickLblSkip val="1"/>
        <c:tickMarkSkip val="1"/>
      </c:catAx>
      <c:valAx>
        <c:axId val="125416960"/>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541542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8623302521967381"/>
          <c:y val="0.85246073748978568"/>
          <c:w val="0.52536422077674438"/>
          <c:h val="0.13524633191343075"/>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9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3360802543870984"/>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(TOTALGENERAL!$DY$50,TOTALGENERAL!$DZ$50,TOTALGENERAL!$EA$50,TOTALGENERAL!$EB$50)</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(TOTALGENERAL!$DT$50,TOTALGENERAL!$DU$50,TOTALGENERAL!$DV$50,TOTALGENERAL!$DW$50)</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5480320"/>
        <c:axId val="125490304"/>
      </c:barChart>
      <c:catAx>
        <c:axId val="12548032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5490304"/>
        <c:crossesAt val="0"/>
        <c:auto val="1"/>
        <c:lblAlgn val="ctr"/>
        <c:lblOffset val="100"/>
        <c:tickLblSkip val="1"/>
        <c:tickMarkSkip val="1"/>
      </c:catAx>
      <c:valAx>
        <c:axId val="125490304"/>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548032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96"/>
          <c:y val="0.83196893421109264"/>
          <c:w val="0.52536422077674438"/>
          <c:h val="0.13524633191343075"/>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9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956829415865244E-2"/>
          <c:y val="6.1475532857991934E-2"/>
          <c:w val="0.89855390396393309"/>
          <c:h val="0.73360802543870984"/>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(TOTALGENERAL!$DY$51,TOTALGENERAL!$DZ$51,TOTALGENERAL!$EA$51,TOTALGENERAL!$EB$51)</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(TOTALGENERAL!$DT$51,TOTALGENERAL!$DU$51,TOTALGENERAL!$DV$51,TOTALGENERAL!$DW$51)</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5529088"/>
        <c:axId val="125534976"/>
      </c:barChart>
      <c:catAx>
        <c:axId val="125529088"/>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5534976"/>
        <c:crossesAt val="0"/>
        <c:auto val="1"/>
        <c:lblAlgn val="ctr"/>
        <c:lblOffset val="100"/>
        <c:tickLblSkip val="1"/>
        <c:tickMarkSkip val="1"/>
      </c:catAx>
      <c:valAx>
        <c:axId val="125534976"/>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552908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6449351439765906"/>
          <c:y val="0.83196893421109264"/>
          <c:w val="0.52536422077674438"/>
          <c:h val="0.13524633191343075"/>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9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(TOTALGENERAL!$DY$13,TOTALGENERAL!$DZ$13,TOTALGENERAL!$EA$13,TOTALGENERAL!$EB$13)</c:f>
              <c:numCache>
                <c:formatCode>_-* #,##0.0\ _F_B_-;\-* #,##0.0\ _F_B_-;_-* \-??\ _F_B_-;_-@_-</c:formatCode>
                <c:ptCount val="4"/>
                <c:pt idx="0">
                  <c:v>82.399999999999991</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(TOTALGENERAL!$DT$13,TOTALGENERAL!$DU$13,TOTALGENERAL!$DV$13,TOTALGENERAL!$DW$13)</c:f>
              <c:numCache>
                <c:formatCode>_-* #,##0.0\ _F_B_-;\-* #,##0.0\ _F_B_-;_-* \-??\ _F_B_-;_-@_-</c:formatCode>
                <c:ptCount val="4"/>
                <c:pt idx="0">
                  <c:v>82.399999999999991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5897344"/>
        <c:axId val="125923712"/>
      </c:barChart>
      <c:catAx>
        <c:axId val="125897344"/>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5923712"/>
        <c:crossesAt val="0"/>
        <c:auto val="1"/>
        <c:lblAlgn val="ctr"/>
        <c:lblOffset val="100"/>
        <c:tickLblSkip val="1"/>
        <c:tickMarkSkip val="1"/>
      </c:catAx>
      <c:valAx>
        <c:axId val="12592371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589734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11" footer="0.49212598450000211"/>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2464024513221523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(TOTALGENERAL!$DY$14,TOTALGENERAL!$DZ$14,TOTALGENERAL!$EA$14,TOTALGENERAL!$EB$14)</c:f>
              <c:numCache>
                <c:formatCode>_-* #,##0.0\ _F_B_-;\-* #,##0.0\ _F_B_-;_-* \-??\ _F_B_-;_-@_-</c:formatCode>
                <c:ptCount val="4"/>
                <c:pt idx="0">
                  <c:v>91.5</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(TOTALGENERAL!$DT$14,TOTALGENERAL!$DU$14,TOTALGENERAL!$DV$14,TOTALGENERAL!$DW$14)</c:f>
              <c:numCache>
                <c:formatCode>_-* #,##0.0\ _F_B_-;\-* #,##0.0\ _F_B_-;_-* \-??\ _F_B_-;_-@_-</c:formatCode>
                <c:ptCount val="4"/>
                <c:pt idx="0">
                  <c:v>91.5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lang="fr-BE"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axId val="125958400"/>
        <c:axId val="125992960"/>
      </c:barChart>
      <c:catAx>
        <c:axId val="125958400"/>
        <c:scaling>
          <c:orientation val="minMax"/>
        </c:scaling>
        <c:axPos val="b"/>
        <c:numFmt formatCode="General" sourceLinked="1"/>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5992960"/>
        <c:crossesAt val="0"/>
        <c:auto val="1"/>
        <c:lblAlgn val="ctr"/>
        <c:lblOffset val="100"/>
        <c:tickLblSkip val="1"/>
        <c:tickMarkSkip val="1"/>
      </c:catAx>
      <c:valAx>
        <c:axId val="12599296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lang="fr-BE" sz="400" b="0" i="0" u="none" strike="noStrike" baseline="0">
                <a:solidFill>
                  <a:srgbClr val="000000"/>
                </a:solidFill>
                <a:latin typeface="Arial"/>
                <a:ea typeface="Arial"/>
                <a:cs typeface="Arial"/>
              </a:defRPr>
            </a:pPr>
            <a:endParaRPr lang="fr-FR"/>
          </a:p>
        </c:txPr>
        <c:crossAx val="12595840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0652246986267941"/>
          <c:y val="0.83606724686869005"/>
          <c:w val="0.64855301939332965"/>
          <c:h val="0.15163964771638044"/>
        </c:manualLayout>
      </c:layout>
      <c:spPr>
        <a:solidFill>
          <a:srgbClr val="FFFFFF"/>
        </a:solidFill>
        <a:ln w="3175">
          <a:solidFill>
            <a:srgbClr val="000000"/>
          </a:solidFill>
          <a:prstDash val="sysDash"/>
        </a:ln>
      </c:spPr>
      <c:txPr>
        <a:bodyPr/>
        <a:lstStyle/>
        <a:p>
          <a:pPr>
            <a:defRPr lang="fr-BE"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11" footer="0.49212598450000211"/>
    <c:pageSetup/>
  </c:printSettings>
</c:chartSpace>
</file>

<file path=xl/drawings/_rels/drawing1.xml.rels><?xml version="1.0" encoding="UTF-8" standalone="yes"?>
<Relationships xmlns="http://schemas.openxmlformats.org/package/2006/relationships"><Relationship Id="rId13" Type="http://schemas.openxmlformats.org/officeDocument/2006/relationships/hyperlink" Target="#'ECRIRE (conj, gramm)'!A1"/><Relationship Id="rId18" Type="http://schemas.openxmlformats.org/officeDocument/2006/relationships/hyperlink" Target="#'BULLETINS JUIN'!A1"/><Relationship Id="rId26" Type="http://schemas.openxmlformats.org/officeDocument/2006/relationships/hyperlink" Target="#RELIGION!AQ1"/><Relationship Id="rId39" Type="http://schemas.openxmlformats.org/officeDocument/2006/relationships/hyperlink" Target="#TOTALGENERAL!BV1"/><Relationship Id="rId21" Type="http://schemas.openxmlformats.org/officeDocument/2006/relationships/hyperlink" Target="#'BULLETINS TOUSSAINT (graph)'!A1"/><Relationship Id="rId34" Type="http://schemas.openxmlformats.org/officeDocument/2006/relationships/hyperlink" Target="#LANGUE!AI1"/><Relationship Id="rId42" Type="http://schemas.openxmlformats.org/officeDocument/2006/relationships/hyperlink" Target="#LIRE!AQ1"/><Relationship Id="rId47" Type="http://schemas.openxmlformats.org/officeDocument/2006/relationships/hyperlink" Target="#'ECRIRE (orth, r&#233;dac)'!BL1"/><Relationship Id="rId50" Type="http://schemas.openxmlformats.org/officeDocument/2006/relationships/hyperlink" Target="#'ECOUTER  PARLER'!AQ1"/><Relationship Id="rId55" Type="http://schemas.openxmlformats.org/officeDocument/2006/relationships/hyperlink" Target="#'ECRIRE (conj, gramm)'!BL1"/><Relationship Id="rId63" Type="http://schemas.openxmlformats.org/officeDocument/2006/relationships/hyperlink" Target="#G!BL1"/><Relationship Id="rId68" Type="http://schemas.openxmlformats.org/officeDocument/2006/relationships/hyperlink" Target="#TOTALGENERAL!CX1"/><Relationship Id="rId76" Type="http://schemas.openxmlformats.org/officeDocument/2006/relationships/hyperlink" Target="#'PROFIL DE LA CLASSE'!A1"/><Relationship Id="rId7" Type="http://schemas.openxmlformats.org/officeDocument/2006/relationships/hyperlink" Target="#NO!A1"/><Relationship Id="rId71" Type="http://schemas.openxmlformats.org/officeDocument/2006/relationships/hyperlink" Target="#'CONTROLES NON FAITS'!A1"/><Relationship Id="rId2" Type="http://schemas.openxmlformats.org/officeDocument/2006/relationships/image" Target="../media/image2.jpeg"/><Relationship Id="rId16" Type="http://schemas.openxmlformats.org/officeDocument/2006/relationships/hyperlink" Target="#'BULLETINS NOEL'!A1"/><Relationship Id="rId29" Type="http://schemas.openxmlformats.org/officeDocument/2006/relationships/hyperlink" Target="#EVEIL!V1"/><Relationship Id="rId11" Type="http://schemas.openxmlformats.org/officeDocument/2006/relationships/hyperlink" Target="#'ECRIRE (orth, r&#233;dac)'!A1"/><Relationship Id="rId24" Type="http://schemas.openxmlformats.org/officeDocument/2006/relationships/hyperlink" Target="#RELIGION!A1"/><Relationship Id="rId32" Type="http://schemas.openxmlformats.org/officeDocument/2006/relationships/hyperlink" Target="#LANGUE!A1"/><Relationship Id="rId37" Type="http://schemas.openxmlformats.org/officeDocument/2006/relationships/hyperlink" Target="#TOTALGENERAL!Z1"/><Relationship Id="rId40" Type="http://schemas.openxmlformats.org/officeDocument/2006/relationships/hyperlink" Target="#LIRE!A1"/><Relationship Id="rId45" Type="http://schemas.openxmlformats.org/officeDocument/2006/relationships/hyperlink" Target="#'ECRIRE (orth, r&#233;dac)'!V1"/><Relationship Id="rId53" Type="http://schemas.openxmlformats.org/officeDocument/2006/relationships/hyperlink" Target="#'ECRIRE (conj, gramm)'!V1"/><Relationship Id="rId58" Type="http://schemas.openxmlformats.org/officeDocument/2006/relationships/hyperlink" Target="#NO!AQ1"/><Relationship Id="rId66" Type="http://schemas.openxmlformats.org/officeDocument/2006/relationships/hyperlink" Target="#SF!AQ1"/><Relationship Id="rId74" Type="http://schemas.openxmlformats.org/officeDocument/2006/relationships/hyperlink" Target="#'CONTROLES NON FAITS'!AA1"/><Relationship Id="rId5" Type="http://schemas.openxmlformats.org/officeDocument/2006/relationships/hyperlink" Target="#EVEIL!A1"/><Relationship Id="rId15" Type="http://schemas.openxmlformats.org/officeDocument/2006/relationships/hyperlink" Target="#RECAPITULATIF!A1"/><Relationship Id="rId23" Type="http://schemas.openxmlformats.org/officeDocument/2006/relationships/hyperlink" Target="#'BULLETINS PAQUES (graph)'!A1"/><Relationship Id="rId28" Type="http://schemas.openxmlformats.org/officeDocument/2006/relationships/hyperlink" Target="#EVEIL!A1"/><Relationship Id="rId36" Type="http://schemas.openxmlformats.org/officeDocument/2006/relationships/hyperlink" Target="#TOTALGENERAL!A1"/><Relationship Id="rId49" Type="http://schemas.openxmlformats.org/officeDocument/2006/relationships/hyperlink" Target="#'ECOUTER  PARLER'!V1"/><Relationship Id="rId57" Type="http://schemas.openxmlformats.org/officeDocument/2006/relationships/hyperlink" Target="#NO!V1"/><Relationship Id="rId61" Type="http://schemas.openxmlformats.org/officeDocument/2006/relationships/hyperlink" Target="#G!V1"/><Relationship Id="rId10" Type="http://schemas.openxmlformats.org/officeDocument/2006/relationships/hyperlink" Target="#LIRE!A1"/><Relationship Id="rId19" Type="http://schemas.openxmlformats.org/officeDocument/2006/relationships/hyperlink" Target="#'BULLETINS PAQUES'!A1"/><Relationship Id="rId31" Type="http://schemas.openxmlformats.org/officeDocument/2006/relationships/hyperlink" Target="#EVEIL!BL1"/><Relationship Id="rId44" Type="http://schemas.openxmlformats.org/officeDocument/2006/relationships/hyperlink" Target="#'ECRIRE (orth, r&#233;dac)'!A1"/><Relationship Id="rId52" Type="http://schemas.openxmlformats.org/officeDocument/2006/relationships/hyperlink" Target="#'ECRIRE (conj, gramm)'!A1"/><Relationship Id="rId60" Type="http://schemas.openxmlformats.org/officeDocument/2006/relationships/hyperlink" Target="#G!A1"/><Relationship Id="rId65" Type="http://schemas.openxmlformats.org/officeDocument/2006/relationships/hyperlink" Target="#SF!V1"/><Relationship Id="rId73" Type="http://schemas.openxmlformats.org/officeDocument/2006/relationships/hyperlink" Target="#'CONTROLES NON FAITS'!P1"/><Relationship Id="rId4" Type="http://schemas.openxmlformats.org/officeDocument/2006/relationships/hyperlink" Target="#RELIGION!A1"/><Relationship Id="rId9" Type="http://schemas.openxmlformats.org/officeDocument/2006/relationships/hyperlink" Target="#SF!A1"/><Relationship Id="rId14" Type="http://schemas.openxmlformats.org/officeDocument/2006/relationships/hyperlink" Target="#TOTALGENERAL!A1"/><Relationship Id="rId22" Type="http://schemas.openxmlformats.org/officeDocument/2006/relationships/hyperlink" Target="#'BULLETINS JUIN (graph)'!A1"/><Relationship Id="rId27" Type="http://schemas.openxmlformats.org/officeDocument/2006/relationships/hyperlink" Target="#RELIGION!BL1"/><Relationship Id="rId30" Type="http://schemas.openxmlformats.org/officeDocument/2006/relationships/hyperlink" Target="#EVEIL!AQ1"/><Relationship Id="rId35" Type="http://schemas.openxmlformats.org/officeDocument/2006/relationships/hyperlink" Target="#LANGUE!AZ1"/><Relationship Id="rId43" Type="http://schemas.openxmlformats.org/officeDocument/2006/relationships/hyperlink" Target="#LIRE!BL1"/><Relationship Id="rId48" Type="http://schemas.openxmlformats.org/officeDocument/2006/relationships/hyperlink" Target="#'ECOUTER  PARLER'!A1"/><Relationship Id="rId56" Type="http://schemas.openxmlformats.org/officeDocument/2006/relationships/hyperlink" Target="#NO!A1"/><Relationship Id="rId64" Type="http://schemas.openxmlformats.org/officeDocument/2006/relationships/hyperlink" Target="#SF!A1"/><Relationship Id="rId69" Type="http://schemas.openxmlformats.org/officeDocument/2006/relationships/hyperlink" Target="#RECAPITULATIF!A1"/><Relationship Id="rId8" Type="http://schemas.openxmlformats.org/officeDocument/2006/relationships/hyperlink" Target="#G!A1"/><Relationship Id="rId51" Type="http://schemas.openxmlformats.org/officeDocument/2006/relationships/hyperlink" Target="#'ECOUTER  PARLER'!BL1"/><Relationship Id="rId72" Type="http://schemas.openxmlformats.org/officeDocument/2006/relationships/hyperlink" Target="#'CONTROLES NON FAITS'!A1"/><Relationship Id="rId3" Type="http://schemas.openxmlformats.org/officeDocument/2006/relationships/hyperlink" Target="#PARAMETRES!A1"/><Relationship Id="rId12" Type="http://schemas.openxmlformats.org/officeDocument/2006/relationships/hyperlink" Target="#'ECOUTER  PARLER'!A1"/><Relationship Id="rId17" Type="http://schemas.openxmlformats.org/officeDocument/2006/relationships/hyperlink" Target="#'BULLETINS TOUSSAINT'!A1"/><Relationship Id="rId25" Type="http://schemas.openxmlformats.org/officeDocument/2006/relationships/hyperlink" Target="#RELIGION!V1"/><Relationship Id="rId33" Type="http://schemas.openxmlformats.org/officeDocument/2006/relationships/hyperlink" Target="#LANGUE!R1"/><Relationship Id="rId38" Type="http://schemas.openxmlformats.org/officeDocument/2006/relationships/hyperlink" Target="#TOTALGENERAL!AX1"/><Relationship Id="rId46" Type="http://schemas.openxmlformats.org/officeDocument/2006/relationships/hyperlink" Target="#'ECRIRE (orth, r&#233;dac)'!AQ1"/><Relationship Id="rId59" Type="http://schemas.openxmlformats.org/officeDocument/2006/relationships/hyperlink" Target="#NO!BL1"/><Relationship Id="rId67" Type="http://schemas.openxmlformats.org/officeDocument/2006/relationships/hyperlink" Target="#SF!BL1"/><Relationship Id="rId20" Type="http://schemas.openxmlformats.org/officeDocument/2006/relationships/hyperlink" Target="#'BULLETINS NOEL (graph)'!A1"/><Relationship Id="rId41" Type="http://schemas.openxmlformats.org/officeDocument/2006/relationships/hyperlink" Target="#LIRE!V1"/><Relationship Id="rId54" Type="http://schemas.openxmlformats.org/officeDocument/2006/relationships/hyperlink" Target="#'ECRIRE (conj, gramm)'!AQ1"/><Relationship Id="rId62" Type="http://schemas.openxmlformats.org/officeDocument/2006/relationships/hyperlink" Target="#G!AQ1"/><Relationship Id="rId70" Type="http://schemas.openxmlformats.org/officeDocument/2006/relationships/hyperlink" Target="#RECAPITULATIF!A46"/><Relationship Id="rId75" Type="http://schemas.openxmlformats.org/officeDocument/2006/relationships/hyperlink" Target="#'CONTROLES NON FAITS'!AL1"/><Relationship Id="rId1" Type="http://schemas.openxmlformats.org/officeDocument/2006/relationships/image" Target="../media/image1.jpeg"/><Relationship Id="rId6" Type="http://schemas.openxmlformats.org/officeDocument/2006/relationships/hyperlink" Target="#LANGUE!A1"/></Relationships>
</file>

<file path=xl/drawings/_rels/drawing10.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5" Type="http://schemas.openxmlformats.org/officeDocument/2006/relationships/hyperlink" Target="#PLAN!A1"/><Relationship Id="rId4" Type="http://schemas.openxmlformats.org/officeDocument/2006/relationships/hyperlink" Target="#PLAN!A1"/></Relationships>
</file>

<file path=xl/drawings/_rels/drawing11.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4" Type="http://schemas.openxmlformats.org/officeDocument/2006/relationships/hyperlink" Target="#PLAN!A1"/></Relationships>
</file>

<file path=xl/drawings/_rels/drawing12.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4" Type="http://schemas.openxmlformats.org/officeDocument/2006/relationships/hyperlink" Target="#PLAN!A1"/></Relationships>
</file>

<file path=xl/drawings/_rels/drawing13.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5" Type="http://schemas.openxmlformats.org/officeDocument/2006/relationships/hyperlink" Target="#PLAN!A1"/><Relationship Id="rId4" Type="http://schemas.openxmlformats.org/officeDocument/2006/relationships/hyperlink" Target="#PLAN!A1"/></Relationships>
</file>

<file path=xl/drawings/_rels/drawing14.xml.rels><?xml version="1.0" encoding="UTF-8" standalone="yes"?>
<Relationships xmlns="http://schemas.openxmlformats.org/package/2006/relationships"><Relationship Id="rId8" Type="http://schemas.openxmlformats.org/officeDocument/2006/relationships/hyperlink" Target="#PLAN!A1"/><Relationship Id="rId3" Type="http://schemas.openxmlformats.org/officeDocument/2006/relationships/hyperlink" Target="#PLAN!A1"/><Relationship Id="rId7"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6" Type="http://schemas.openxmlformats.org/officeDocument/2006/relationships/hyperlink" Target="#PLAN!A1"/><Relationship Id="rId5" Type="http://schemas.openxmlformats.org/officeDocument/2006/relationships/hyperlink" Target="#PLAN!A1"/><Relationship Id="rId4" Type="http://schemas.openxmlformats.org/officeDocument/2006/relationships/hyperlink" Target="#PLAN!A1"/></Relationships>
</file>

<file path=xl/drawings/_rels/drawing15.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4" Type="http://schemas.openxmlformats.org/officeDocument/2006/relationships/hyperlink" Target="#PLAN!A1"/></Relationships>
</file>

<file path=xl/drawings/_rels/drawing16.xml.rels><?xml version="1.0" encoding="UTF-8" standalone="yes"?>
<Relationships xmlns="http://schemas.openxmlformats.org/package/2006/relationships"><Relationship Id="rId1" Type="http://schemas.openxmlformats.org/officeDocument/2006/relationships/hyperlink" Target="#PLAN!A1"/></Relationships>
</file>

<file path=xl/drawings/_rels/drawing17.xml.rels><?xml version="1.0" encoding="UTF-8" standalone="yes"?>
<Relationships xmlns="http://schemas.openxmlformats.org/package/2006/relationships"><Relationship Id="rId13" Type="http://schemas.openxmlformats.org/officeDocument/2006/relationships/image" Target="NULL"/><Relationship Id="rId18" Type="http://schemas.openxmlformats.org/officeDocument/2006/relationships/image" Target="NULL"/><Relationship Id="rId26" Type="http://schemas.openxmlformats.org/officeDocument/2006/relationships/image" Target="NULL"/><Relationship Id="rId39" Type="http://schemas.openxmlformats.org/officeDocument/2006/relationships/image" Target="NULL"/><Relationship Id="rId21" Type="http://schemas.openxmlformats.org/officeDocument/2006/relationships/image" Target="NULL"/><Relationship Id="rId34" Type="http://schemas.openxmlformats.org/officeDocument/2006/relationships/image" Target="NULL"/><Relationship Id="rId42" Type="http://schemas.openxmlformats.org/officeDocument/2006/relationships/image" Target="NULL"/><Relationship Id="rId47" Type="http://schemas.openxmlformats.org/officeDocument/2006/relationships/image" Target="NULL"/><Relationship Id="rId50" Type="http://schemas.openxmlformats.org/officeDocument/2006/relationships/image" Target="NULL"/><Relationship Id="rId55" Type="http://schemas.openxmlformats.org/officeDocument/2006/relationships/image" Target="NULL"/><Relationship Id="rId63" Type="http://schemas.openxmlformats.org/officeDocument/2006/relationships/image" Target="NULL"/><Relationship Id="rId68" Type="http://schemas.openxmlformats.org/officeDocument/2006/relationships/image" Target="NULL"/><Relationship Id="rId76" Type="http://schemas.openxmlformats.org/officeDocument/2006/relationships/image" Target="NULL"/><Relationship Id="rId7" Type="http://schemas.openxmlformats.org/officeDocument/2006/relationships/image" Target="NULL"/><Relationship Id="rId71" Type="http://schemas.openxmlformats.org/officeDocument/2006/relationships/image" Target="NULL"/><Relationship Id="rId2" Type="http://schemas.openxmlformats.org/officeDocument/2006/relationships/image" Target="NULL"/><Relationship Id="rId16" Type="http://schemas.openxmlformats.org/officeDocument/2006/relationships/image" Target="NULL"/><Relationship Id="rId29" Type="http://schemas.openxmlformats.org/officeDocument/2006/relationships/image" Target="NULL"/><Relationship Id="rId11" Type="http://schemas.openxmlformats.org/officeDocument/2006/relationships/image" Target="NULL"/><Relationship Id="rId24" Type="http://schemas.openxmlformats.org/officeDocument/2006/relationships/image" Target="NULL"/><Relationship Id="rId32" Type="http://schemas.openxmlformats.org/officeDocument/2006/relationships/image" Target="NULL"/><Relationship Id="rId37" Type="http://schemas.openxmlformats.org/officeDocument/2006/relationships/image" Target="NULL"/><Relationship Id="rId40" Type="http://schemas.openxmlformats.org/officeDocument/2006/relationships/image" Target="NULL"/><Relationship Id="rId45" Type="http://schemas.openxmlformats.org/officeDocument/2006/relationships/image" Target="NULL"/><Relationship Id="rId53" Type="http://schemas.openxmlformats.org/officeDocument/2006/relationships/image" Target="NULL"/><Relationship Id="rId58" Type="http://schemas.openxmlformats.org/officeDocument/2006/relationships/image" Target="NULL"/><Relationship Id="rId66" Type="http://schemas.openxmlformats.org/officeDocument/2006/relationships/image" Target="NULL"/><Relationship Id="rId74" Type="http://schemas.openxmlformats.org/officeDocument/2006/relationships/image" Target="NULL"/><Relationship Id="rId79" Type="http://schemas.openxmlformats.org/officeDocument/2006/relationships/image" Target="NULL"/><Relationship Id="rId5" Type="http://schemas.openxmlformats.org/officeDocument/2006/relationships/image" Target="NULL"/><Relationship Id="rId61" Type="http://schemas.openxmlformats.org/officeDocument/2006/relationships/image" Target="NULL"/><Relationship Id="rId10" Type="http://schemas.openxmlformats.org/officeDocument/2006/relationships/image" Target="NULL"/><Relationship Id="rId19" Type="http://schemas.openxmlformats.org/officeDocument/2006/relationships/image" Target="NULL"/><Relationship Id="rId31" Type="http://schemas.openxmlformats.org/officeDocument/2006/relationships/image" Target="NULL"/><Relationship Id="rId44" Type="http://schemas.openxmlformats.org/officeDocument/2006/relationships/image" Target="NULL"/><Relationship Id="rId52" Type="http://schemas.openxmlformats.org/officeDocument/2006/relationships/image" Target="NULL"/><Relationship Id="rId60" Type="http://schemas.openxmlformats.org/officeDocument/2006/relationships/image" Target="NULL"/><Relationship Id="rId65" Type="http://schemas.openxmlformats.org/officeDocument/2006/relationships/image" Target="NULL"/><Relationship Id="rId73" Type="http://schemas.openxmlformats.org/officeDocument/2006/relationships/image" Target="NULL"/><Relationship Id="rId78" Type="http://schemas.openxmlformats.org/officeDocument/2006/relationships/image" Target="NULL"/><Relationship Id="rId4" Type="http://schemas.openxmlformats.org/officeDocument/2006/relationships/image" Target="NULL"/><Relationship Id="rId9" Type="http://schemas.openxmlformats.org/officeDocument/2006/relationships/image" Target="NULL"/><Relationship Id="rId14" Type="http://schemas.openxmlformats.org/officeDocument/2006/relationships/image" Target="NULL"/><Relationship Id="rId22" Type="http://schemas.openxmlformats.org/officeDocument/2006/relationships/image" Target="NULL"/><Relationship Id="rId27" Type="http://schemas.openxmlformats.org/officeDocument/2006/relationships/image" Target="NULL"/><Relationship Id="rId30" Type="http://schemas.openxmlformats.org/officeDocument/2006/relationships/image" Target="NULL"/><Relationship Id="rId35" Type="http://schemas.openxmlformats.org/officeDocument/2006/relationships/image" Target="NULL"/><Relationship Id="rId43" Type="http://schemas.openxmlformats.org/officeDocument/2006/relationships/image" Target="NULL"/><Relationship Id="rId48" Type="http://schemas.openxmlformats.org/officeDocument/2006/relationships/image" Target="NULL"/><Relationship Id="rId56" Type="http://schemas.openxmlformats.org/officeDocument/2006/relationships/image" Target="NULL"/><Relationship Id="rId64" Type="http://schemas.openxmlformats.org/officeDocument/2006/relationships/image" Target="NULL"/><Relationship Id="rId69" Type="http://schemas.openxmlformats.org/officeDocument/2006/relationships/image" Target="NULL"/><Relationship Id="rId77" Type="http://schemas.openxmlformats.org/officeDocument/2006/relationships/image" Target="NULL"/><Relationship Id="rId8" Type="http://schemas.openxmlformats.org/officeDocument/2006/relationships/image" Target="NULL"/><Relationship Id="rId51" Type="http://schemas.openxmlformats.org/officeDocument/2006/relationships/image" Target="NULL"/><Relationship Id="rId72" Type="http://schemas.openxmlformats.org/officeDocument/2006/relationships/image" Target="NULL"/><Relationship Id="rId80" Type="http://schemas.openxmlformats.org/officeDocument/2006/relationships/image" Target="NULL"/><Relationship Id="rId3" Type="http://schemas.openxmlformats.org/officeDocument/2006/relationships/image" Target="NULL"/><Relationship Id="rId12" Type="http://schemas.openxmlformats.org/officeDocument/2006/relationships/image" Target="NULL"/><Relationship Id="rId17" Type="http://schemas.openxmlformats.org/officeDocument/2006/relationships/image" Target="NULL"/><Relationship Id="rId25" Type="http://schemas.openxmlformats.org/officeDocument/2006/relationships/image" Target="NULL"/><Relationship Id="rId33" Type="http://schemas.openxmlformats.org/officeDocument/2006/relationships/image" Target="NULL"/><Relationship Id="rId38" Type="http://schemas.openxmlformats.org/officeDocument/2006/relationships/image" Target="NULL"/><Relationship Id="rId46" Type="http://schemas.openxmlformats.org/officeDocument/2006/relationships/image" Target="NULL"/><Relationship Id="rId59" Type="http://schemas.openxmlformats.org/officeDocument/2006/relationships/image" Target="NULL"/><Relationship Id="rId67" Type="http://schemas.openxmlformats.org/officeDocument/2006/relationships/image" Target="NULL"/><Relationship Id="rId20" Type="http://schemas.openxmlformats.org/officeDocument/2006/relationships/image" Target="NULL"/><Relationship Id="rId41" Type="http://schemas.openxmlformats.org/officeDocument/2006/relationships/image" Target="NULL"/><Relationship Id="rId54" Type="http://schemas.openxmlformats.org/officeDocument/2006/relationships/image" Target="NULL"/><Relationship Id="rId62" Type="http://schemas.openxmlformats.org/officeDocument/2006/relationships/image" Target="NULL"/><Relationship Id="rId70" Type="http://schemas.openxmlformats.org/officeDocument/2006/relationships/image" Target="NULL"/><Relationship Id="rId75" Type="http://schemas.openxmlformats.org/officeDocument/2006/relationships/image" Target="NULL"/><Relationship Id="rId1" Type="http://schemas.openxmlformats.org/officeDocument/2006/relationships/image" Target="NULL"/><Relationship Id="rId6" Type="http://schemas.openxmlformats.org/officeDocument/2006/relationships/image" Target="NULL"/><Relationship Id="rId15" Type="http://schemas.openxmlformats.org/officeDocument/2006/relationships/image" Target="NULL"/><Relationship Id="rId23" Type="http://schemas.openxmlformats.org/officeDocument/2006/relationships/image" Target="NULL"/><Relationship Id="rId28" Type="http://schemas.openxmlformats.org/officeDocument/2006/relationships/image" Target="NULL"/><Relationship Id="rId36" Type="http://schemas.openxmlformats.org/officeDocument/2006/relationships/image" Target="NULL"/><Relationship Id="rId49" Type="http://schemas.openxmlformats.org/officeDocument/2006/relationships/image" Target="NULL"/><Relationship Id="rId57" Type="http://schemas.openxmlformats.org/officeDocument/2006/relationships/image" Target="NULL"/></Relationships>
</file>

<file path=xl/drawings/_rels/drawing18.xml.rels><?xml version="1.0" encoding="UTF-8" standalone="yes"?>
<Relationships xmlns="http://schemas.openxmlformats.org/package/2006/relationships"><Relationship Id="rId13" Type="http://schemas.openxmlformats.org/officeDocument/2006/relationships/image" Target="NULL"/><Relationship Id="rId18" Type="http://schemas.openxmlformats.org/officeDocument/2006/relationships/image" Target="NULL"/><Relationship Id="rId26" Type="http://schemas.openxmlformats.org/officeDocument/2006/relationships/image" Target="NULL"/><Relationship Id="rId39" Type="http://schemas.openxmlformats.org/officeDocument/2006/relationships/image" Target="NULL"/><Relationship Id="rId21" Type="http://schemas.openxmlformats.org/officeDocument/2006/relationships/image" Target="NULL"/><Relationship Id="rId34" Type="http://schemas.openxmlformats.org/officeDocument/2006/relationships/image" Target="NULL"/><Relationship Id="rId42" Type="http://schemas.openxmlformats.org/officeDocument/2006/relationships/image" Target="NULL"/><Relationship Id="rId47" Type="http://schemas.openxmlformats.org/officeDocument/2006/relationships/image" Target="NULL"/><Relationship Id="rId50" Type="http://schemas.openxmlformats.org/officeDocument/2006/relationships/image" Target="NULL"/><Relationship Id="rId55" Type="http://schemas.openxmlformats.org/officeDocument/2006/relationships/image" Target="NULL"/><Relationship Id="rId63" Type="http://schemas.openxmlformats.org/officeDocument/2006/relationships/image" Target="NULL"/><Relationship Id="rId68" Type="http://schemas.openxmlformats.org/officeDocument/2006/relationships/image" Target="NULL"/><Relationship Id="rId76" Type="http://schemas.openxmlformats.org/officeDocument/2006/relationships/image" Target="NULL"/><Relationship Id="rId7" Type="http://schemas.openxmlformats.org/officeDocument/2006/relationships/image" Target="NULL"/><Relationship Id="rId71" Type="http://schemas.openxmlformats.org/officeDocument/2006/relationships/image" Target="NULL"/><Relationship Id="rId2" Type="http://schemas.openxmlformats.org/officeDocument/2006/relationships/image" Target="NULL"/><Relationship Id="rId16" Type="http://schemas.openxmlformats.org/officeDocument/2006/relationships/image" Target="NULL"/><Relationship Id="rId29" Type="http://schemas.openxmlformats.org/officeDocument/2006/relationships/image" Target="NULL"/><Relationship Id="rId11" Type="http://schemas.openxmlformats.org/officeDocument/2006/relationships/image" Target="NULL"/><Relationship Id="rId24" Type="http://schemas.openxmlformats.org/officeDocument/2006/relationships/image" Target="NULL"/><Relationship Id="rId32" Type="http://schemas.openxmlformats.org/officeDocument/2006/relationships/image" Target="NULL"/><Relationship Id="rId37" Type="http://schemas.openxmlformats.org/officeDocument/2006/relationships/image" Target="NULL"/><Relationship Id="rId40" Type="http://schemas.openxmlformats.org/officeDocument/2006/relationships/image" Target="NULL"/><Relationship Id="rId45" Type="http://schemas.openxmlformats.org/officeDocument/2006/relationships/image" Target="NULL"/><Relationship Id="rId53" Type="http://schemas.openxmlformats.org/officeDocument/2006/relationships/image" Target="NULL"/><Relationship Id="rId58" Type="http://schemas.openxmlformats.org/officeDocument/2006/relationships/image" Target="NULL"/><Relationship Id="rId66" Type="http://schemas.openxmlformats.org/officeDocument/2006/relationships/image" Target="NULL"/><Relationship Id="rId74" Type="http://schemas.openxmlformats.org/officeDocument/2006/relationships/image" Target="NULL"/><Relationship Id="rId79" Type="http://schemas.openxmlformats.org/officeDocument/2006/relationships/image" Target="NULL"/><Relationship Id="rId5" Type="http://schemas.openxmlformats.org/officeDocument/2006/relationships/image" Target="NULL"/><Relationship Id="rId61" Type="http://schemas.openxmlformats.org/officeDocument/2006/relationships/image" Target="NULL"/><Relationship Id="rId10" Type="http://schemas.openxmlformats.org/officeDocument/2006/relationships/image" Target="NULL"/><Relationship Id="rId19" Type="http://schemas.openxmlformats.org/officeDocument/2006/relationships/image" Target="NULL"/><Relationship Id="rId31" Type="http://schemas.openxmlformats.org/officeDocument/2006/relationships/image" Target="NULL"/><Relationship Id="rId44" Type="http://schemas.openxmlformats.org/officeDocument/2006/relationships/image" Target="NULL"/><Relationship Id="rId52" Type="http://schemas.openxmlformats.org/officeDocument/2006/relationships/image" Target="NULL"/><Relationship Id="rId60" Type="http://schemas.openxmlformats.org/officeDocument/2006/relationships/image" Target="NULL"/><Relationship Id="rId65" Type="http://schemas.openxmlformats.org/officeDocument/2006/relationships/image" Target="NULL"/><Relationship Id="rId73" Type="http://schemas.openxmlformats.org/officeDocument/2006/relationships/image" Target="NULL"/><Relationship Id="rId78" Type="http://schemas.openxmlformats.org/officeDocument/2006/relationships/image" Target="NULL"/><Relationship Id="rId4" Type="http://schemas.openxmlformats.org/officeDocument/2006/relationships/image" Target="NULL"/><Relationship Id="rId9" Type="http://schemas.openxmlformats.org/officeDocument/2006/relationships/image" Target="NULL"/><Relationship Id="rId14" Type="http://schemas.openxmlformats.org/officeDocument/2006/relationships/image" Target="NULL"/><Relationship Id="rId22" Type="http://schemas.openxmlformats.org/officeDocument/2006/relationships/image" Target="NULL"/><Relationship Id="rId27" Type="http://schemas.openxmlformats.org/officeDocument/2006/relationships/image" Target="NULL"/><Relationship Id="rId30" Type="http://schemas.openxmlformats.org/officeDocument/2006/relationships/image" Target="NULL"/><Relationship Id="rId35" Type="http://schemas.openxmlformats.org/officeDocument/2006/relationships/image" Target="NULL"/><Relationship Id="rId43" Type="http://schemas.openxmlformats.org/officeDocument/2006/relationships/image" Target="NULL"/><Relationship Id="rId48" Type="http://schemas.openxmlformats.org/officeDocument/2006/relationships/image" Target="NULL"/><Relationship Id="rId56" Type="http://schemas.openxmlformats.org/officeDocument/2006/relationships/image" Target="NULL"/><Relationship Id="rId64" Type="http://schemas.openxmlformats.org/officeDocument/2006/relationships/image" Target="NULL"/><Relationship Id="rId69" Type="http://schemas.openxmlformats.org/officeDocument/2006/relationships/image" Target="NULL"/><Relationship Id="rId77" Type="http://schemas.openxmlformats.org/officeDocument/2006/relationships/image" Target="NULL"/><Relationship Id="rId8" Type="http://schemas.openxmlformats.org/officeDocument/2006/relationships/image" Target="NULL"/><Relationship Id="rId51" Type="http://schemas.openxmlformats.org/officeDocument/2006/relationships/image" Target="NULL"/><Relationship Id="rId72" Type="http://schemas.openxmlformats.org/officeDocument/2006/relationships/image" Target="NULL"/><Relationship Id="rId80" Type="http://schemas.openxmlformats.org/officeDocument/2006/relationships/image" Target="NULL"/><Relationship Id="rId3" Type="http://schemas.openxmlformats.org/officeDocument/2006/relationships/image" Target="NULL"/><Relationship Id="rId12" Type="http://schemas.openxmlformats.org/officeDocument/2006/relationships/image" Target="NULL"/><Relationship Id="rId17" Type="http://schemas.openxmlformats.org/officeDocument/2006/relationships/image" Target="NULL"/><Relationship Id="rId25" Type="http://schemas.openxmlformats.org/officeDocument/2006/relationships/image" Target="NULL"/><Relationship Id="rId33" Type="http://schemas.openxmlformats.org/officeDocument/2006/relationships/image" Target="NULL"/><Relationship Id="rId38" Type="http://schemas.openxmlformats.org/officeDocument/2006/relationships/image" Target="NULL"/><Relationship Id="rId46" Type="http://schemas.openxmlformats.org/officeDocument/2006/relationships/image" Target="NULL"/><Relationship Id="rId59" Type="http://schemas.openxmlformats.org/officeDocument/2006/relationships/image" Target="NULL"/><Relationship Id="rId67" Type="http://schemas.openxmlformats.org/officeDocument/2006/relationships/image" Target="NULL"/><Relationship Id="rId20" Type="http://schemas.openxmlformats.org/officeDocument/2006/relationships/image" Target="NULL"/><Relationship Id="rId41" Type="http://schemas.openxmlformats.org/officeDocument/2006/relationships/image" Target="NULL"/><Relationship Id="rId54" Type="http://schemas.openxmlformats.org/officeDocument/2006/relationships/image" Target="NULL"/><Relationship Id="rId62" Type="http://schemas.openxmlformats.org/officeDocument/2006/relationships/image" Target="NULL"/><Relationship Id="rId70" Type="http://schemas.openxmlformats.org/officeDocument/2006/relationships/image" Target="NULL"/><Relationship Id="rId75" Type="http://schemas.openxmlformats.org/officeDocument/2006/relationships/image" Target="NULL"/><Relationship Id="rId1" Type="http://schemas.openxmlformats.org/officeDocument/2006/relationships/image" Target="NULL"/><Relationship Id="rId6" Type="http://schemas.openxmlformats.org/officeDocument/2006/relationships/image" Target="NULL"/><Relationship Id="rId15" Type="http://schemas.openxmlformats.org/officeDocument/2006/relationships/image" Target="NULL"/><Relationship Id="rId23" Type="http://schemas.openxmlformats.org/officeDocument/2006/relationships/image" Target="NULL"/><Relationship Id="rId28" Type="http://schemas.openxmlformats.org/officeDocument/2006/relationships/image" Target="NULL"/><Relationship Id="rId36" Type="http://schemas.openxmlformats.org/officeDocument/2006/relationships/image" Target="NULL"/><Relationship Id="rId49" Type="http://schemas.openxmlformats.org/officeDocument/2006/relationships/image" Target="NULL"/><Relationship Id="rId57" Type="http://schemas.openxmlformats.org/officeDocument/2006/relationships/image" Target="NULL"/></Relationships>
</file>

<file path=xl/drawings/_rels/drawing19.xml.rels><?xml version="1.0" encoding="UTF-8" standalone="yes"?>
<Relationships xmlns="http://schemas.openxmlformats.org/package/2006/relationships"><Relationship Id="rId13" Type="http://schemas.openxmlformats.org/officeDocument/2006/relationships/image" Target="NULL"/><Relationship Id="rId18" Type="http://schemas.openxmlformats.org/officeDocument/2006/relationships/image" Target="NULL"/><Relationship Id="rId26" Type="http://schemas.openxmlformats.org/officeDocument/2006/relationships/image" Target="NULL"/><Relationship Id="rId39" Type="http://schemas.openxmlformats.org/officeDocument/2006/relationships/image" Target="NULL"/><Relationship Id="rId21" Type="http://schemas.openxmlformats.org/officeDocument/2006/relationships/image" Target="NULL"/><Relationship Id="rId34" Type="http://schemas.openxmlformats.org/officeDocument/2006/relationships/image" Target="NULL"/><Relationship Id="rId42" Type="http://schemas.openxmlformats.org/officeDocument/2006/relationships/image" Target="NULL"/><Relationship Id="rId47" Type="http://schemas.openxmlformats.org/officeDocument/2006/relationships/image" Target="NULL"/><Relationship Id="rId50" Type="http://schemas.openxmlformats.org/officeDocument/2006/relationships/image" Target="NULL"/><Relationship Id="rId55" Type="http://schemas.openxmlformats.org/officeDocument/2006/relationships/image" Target="NULL"/><Relationship Id="rId63" Type="http://schemas.openxmlformats.org/officeDocument/2006/relationships/image" Target="NULL"/><Relationship Id="rId68" Type="http://schemas.openxmlformats.org/officeDocument/2006/relationships/image" Target="NULL"/><Relationship Id="rId76" Type="http://schemas.openxmlformats.org/officeDocument/2006/relationships/image" Target="NULL"/><Relationship Id="rId7" Type="http://schemas.openxmlformats.org/officeDocument/2006/relationships/image" Target="NULL"/><Relationship Id="rId71" Type="http://schemas.openxmlformats.org/officeDocument/2006/relationships/image" Target="NULL"/><Relationship Id="rId2" Type="http://schemas.openxmlformats.org/officeDocument/2006/relationships/image" Target="NULL"/><Relationship Id="rId16" Type="http://schemas.openxmlformats.org/officeDocument/2006/relationships/image" Target="NULL"/><Relationship Id="rId29" Type="http://schemas.openxmlformats.org/officeDocument/2006/relationships/image" Target="NULL"/><Relationship Id="rId11" Type="http://schemas.openxmlformats.org/officeDocument/2006/relationships/image" Target="NULL"/><Relationship Id="rId24" Type="http://schemas.openxmlformats.org/officeDocument/2006/relationships/image" Target="NULL"/><Relationship Id="rId32" Type="http://schemas.openxmlformats.org/officeDocument/2006/relationships/image" Target="NULL"/><Relationship Id="rId37" Type="http://schemas.openxmlformats.org/officeDocument/2006/relationships/image" Target="NULL"/><Relationship Id="rId40" Type="http://schemas.openxmlformats.org/officeDocument/2006/relationships/image" Target="NULL"/><Relationship Id="rId45" Type="http://schemas.openxmlformats.org/officeDocument/2006/relationships/image" Target="NULL"/><Relationship Id="rId53" Type="http://schemas.openxmlformats.org/officeDocument/2006/relationships/image" Target="NULL"/><Relationship Id="rId58" Type="http://schemas.openxmlformats.org/officeDocument/2006/relationships/image" Target="NULL"/><Relationship Id="rId66" Type="http://schemas.openxmlformats.org/officeDocument/2006/relationships/image" Target="NULL"/><Relationship Id="rId74" Type="http://schemas.openxmlformats.org/officeDocument/2006/relationships/image" Target="NULL"/><Relationship Id="rId79" Type="http://schemas.openxmlformats.org/officeDocument/2006/relationships/image" Target="NULL"/><Relationship Id="rId5" Type="http://schemas.openxmlformats.org/officeDocument/2006/relationships/image" Target="NULL"/><Relationship Id="rId61" Type="http://schemas.openxmlformats.org/officeDocument/2006/relationships/image" Target="NULL"/><Relationship Id="rId10" Type="http://schemas.openxmlformats.org/officeDocument/2006/relationships/image" Target="NULL"/><Relationship Id="rId19" Type="http://schemas.openxmlformats.org/officeDocument/2006/relationships/image" Target="NULL"/><Relationship Id="rId31" Type="http://schemas.openxmlformats.org/officeDocument/2006/relationships/image" Target="NULL"/><Relationship Id="rId44" Type="http://schemas.openxmlformats.org/officeDocument/2006/relationships/image" Target="NULL"/><Relationship Id="rId52" Type="http://schemas.openxmlformats.org/officeDocument/2006/relationships/image" Target="NULL"/><Relationship Id="rId60" Type="http://schemas.openxmlformats.org/officeDocument/2006/relationships/image" Target="NULL"/><Relationship Id="rId65" Type="http://schemas.openxmlformats.org/officeDocument/2006/relationships/image" Target="NULL"/><Relationship Id="rId73" Type="http://schemas.openxmlformats.org/officeDocument/2006/relationships/image" Target="NULL"/><Relationship Id="rId78" Type="http://schemas.openxmlformats.org/officeDocument/2006/relationships/image" Target="NULL"/><Relationship Id="rId4" Type="http://schemas.openxmlformats.org/officeDocument/2006/relationships/image" Target="NULL"/><Relationship Id="rId9" Type="http://schemas.openxmlformats.org/officeDocument/2006/relationships/image" Target="NULL"/><Relationship Id="rId14" Type="http://schemas.openxmlformats.org/officeDocument/2006/relationships/image" Target="NULL"/><Relationship Id="rId22" Type="http://schemas.openxmlformats.org/officeDocument/2006/relationships/image" Target="NULL"/><Relationship Id="rId27" Type="http://schemas.openxmlformats.org/officeDocument/2006/relationships/image" Target="NULL"/><Relationship Id="rId30" Type="http://schemas.openxmlformats.org/officeDocument/2006/relationships/image" Target="NULL"/><Relationship Id="rId35" Type="http://schemas.openxmlformats.org/officeDocument/2006/relationships/image" Target="NULL"/><Relationship Id="rId43" Type="http://schemas.openxmlformats.org/officeDocument/2006/relationships/image" Target="NULL"/><Relationship Id="rId48" Type="http://schemas.openxmlformats.org/officeDocument/2006/relationships/image" Target="NULL"/><Relationship Id="rId56" Type="http://schemas.openxmlformats.org/officeDocument/2006/relationships/image" Target="NULL"/><Relationship Id="rId64" Type="http://schemas.openxmlformats.org/officeDocument/2006/relationships/image" Target="NULL"/><Relationship Id="rId69" Type="http://schemas.openxmlformats.org/officeDocument/2006/relationships/image" Target="NULL"/><Relationship Id="rId77" Type="http://schemas.openxmlformats.org/officeDocument/2006/relationships/image" Target="NULL"/><Relationship Id="rId8" Type="http://schemas.openxmlformats.org/officeDocument/2006/relationships/image" Target="NULL"/><Relationship Id="rId51" Type="http://schemas.openxmlformats.org/officeDocument/2006/relationships/image" Target="NULL"/><Relationship Id="rId72" Type="http://schemas.openxmlformats.org/officeDocument/2006/relationships/image" Target="NULL"/><Relationship Id="rId80" Type="http://schemas.openxmlformats.org/officeDocument/2006/relationships/image" Target="NULL"/><Relationship Id="rId3" Type="http://schemas.openxmlformats.org/officeDocument/2006/relationships/image" Target="NULL"/><Relationship Id="rId12" Type="http://schemas.openxmlformats.org/officeDocument/2006/relationships/image" Target="NULL"/><Relationship Id="rId17" Type="http://schemas.openxmlformats.org/officeDocument/2006/relationships/image" Target="NULL"/><Relationship Id="rId25" Type="http://schemas.openxmlformats.org/officeDocument/2006/relationships/image" Target="NULL"/><Relationship Id="rId33" Type="http://schemas.openxmlformats.org/officeDocument/2006/relationships/image" Target="NULL"/><Relationship Id="rId38" Type="http://schemas.openxmlformats.org/officeDocument/2006/relationships/image" Target="NULL"/><Relationship Id="rId46" Type="http://schemas.openxmlformats.org/officeDocument/2006/relationships/image" Target="NULL"/><Relationship Id="rId59" Type="http://schemas.openxmlformats.org/officeDocument/2006/relationships/image" Target="NULL"/><Relationship Id="rId67" Type="http://schemas.openxmlformats.org/officeDocument/2006/relationships/image" Target="NULL"/><Relationship Id="rId20" Type="http://schemas.openxmlformats.org/officeDocument/2006/relationships/image" Target="NULL"/><Relationship Id="rId41" Type="http://schemas.openxmlformats.org/officeDocument/2006/relationships/image" Target="NULL"/><Relationship Id="rId54" Type="http://schemas.openxmlformats.org/officeDocument/2006/relationships/image" Target="NULL"/><Relationship Id="rId62" Type="http://schemas.openxmlformats.org/officeDocument/2006/relationships/image" Target="NULL"/><Relationship Id="rId70" Type="http://schemas.openxmlformats.org/officeDocument/2006/relationships/image" Target="NULL"/><Relationship Id="rId75" Type="http://schemas.openxmlformats.org/officeDocument/2006/relationships/image" Target="NULL"/><Relationship Id="rId1" Type="http://schemas.openxmlformats.org/officeDocument/2006/relationships/image" Target="NULL"/><Relationship Id="rId6" Type="http://schemas.openxmlformats.org/officeDocument/2006/relationships/image" Target="NULL"/><Relationship Id="rId15" Type="http://schemas.openxmlformats.org/officeDocument/2006/relationships/image" Target="NULL"/><Relationship Id="rId23" Type="http://schemas.openxmlformats.org/officeDocument/2006/relationships/image" Target="NULL"/><Relationship Id="rId28" Type="http://schemas.openxmlformats.org/officeDocument/2006/relationships/image" Target="NULL"/><Relationship Id="rId36" Type="http://schemas.openxmlformats.org/officeDocument/2006/relationships/image" Target="NULL"/><Relationship Id="rId49" Type="http://schemas.openxmlformats.org/officeDocument/2006/relationships/image" Target="NULL"/><Relationship Id="rId57"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hyperlink" Target="#PLAN!A1"/></Relationships>
</file>

<file path=xl/drawings/_rels/drawing20.xml.rels><?xml version="1.0" encoding="UTF-8" standalone="yes"?>
<Relationships xmlns="http://schemas.openxmlformats.org/package/2006/relationships"><Relationship Id="rId26" Type="http://schemas.openxmlformats.org/officeDocument/2006/relationships/image" Target="NULL"/><Relationship Id="rId117" Type="http://schemas.openxmlformats.org/officeDocument/2006/relationships/image" Target="NULL"/><Relationship Id="rId21" Type="http://schemas.openxmlformats.org/officeDocument/2006/relationships/image" Target="NULL"/><Relationship Id="rId42" Type="http://schemas.openxmlformats.org/officeDocument/2006/relationships/image" Target="NULL"/><Relationship Id="rId47" Type="http://schemas.openxmlformats.org/officeDocument/2006/relationships/image" Target="NULL"/><Relationship Id="rId63" Type="http://schemas.openxmlformats.org/officeDocument/2006/relationships/image" Target="NULL"/><Relationship Id="rId68" Type="http://schemas.openxmlformats.org/officeDocument/2006/relationships/image" Target="NULL"/><Relationship Id="rId84" Type="http://schemas.openxmlformats.org/officeDocument/2006/relationships/image" Target="NULL"/><Relationship Id="rId89" Type="http://schemas.openxmlformats.org/officeDocument/2006/relationships/image" Target="NULL"/><Relationship Id="rId112" Type="http://schemas.openxmlformats.org/officeDocument/2006/relationships/image" Target="NULL"/><Relationship Id="rId16" Type="http://schemas.openxmlformats.org/officeDocument/2006/relationships/image" Target="NULL"/><Relationship Id="rId107" Type="http://schemas.openxmlformats.org/officeDocument/2006/relationships/image" Target="NULL"/><Relationship Id="rId11" Type="http://schemas.openxmlformats.org/officeDocument/2006/relationships/image" Target="NULL"/><Relationship Id="rId24" Type="http://schemas.openxmlformats.org/officeDocument/2006/relationships/image" Target="NULL"/><Relationship Id="rId32" Type="http://schemas.openxmlformats.org/officeDocument/2006/relationships/image" Target="NULL"/><Relationship Id="rId37" Type="http://schemas.openxmlformats.org/officeDocument/2006/relationships/image" Target="NULL"/><Relationship Id="rId40" Type="http://schemas.openxmlformats.org/officeDocument/2006/relationships/image" Target="NULL"/><Relationship Id="rId45" Type="http://schemas.openxmlformats.org/officeDocument/2006/relationships/image" Target="NULL"/><Relationship Id="rId53" Type="http://schemas.openxmlformats.org/officeDocument/2006/relationships/image" Target="NULL"/><Relationship Id="rId58" Type="http://schemas.openxmlformats.org/officeDocument/2006/relationships/image" Target="NULL"/><Relationship Id="rId66" Type="http://schemas.openxmlformats.org/officeDocument/2006/relationships/image" Target="NULL"/><Relationship Id="rId74" Type="http://schemas.openxmlformats.org/officeDocument/2006/relationships/image" Target="NULL"/><Relationship Id="rId79" Type="http://schemas.openxmlformats.org/officeDocument/2006/relationships/image" Target="NULL"/><Relationship Id="rId87" Type="http://schemas.openxmlformats.org/officeDocument/2006/relationships/image" Target="NULL"/><Relationship Id="rId102" Type="http://schemas.openxmlformats.org/officeDocument/2006/relationships/image" Target="NULL"/><Relationship Id="rId110" Type="http://schemas.openxmlformats.org/officeDocument/2006/relationships/image" Target="NULL"/><Relationship Id="rId115" Type="http://schemas.openxmlformats.org/officeDocument/2006/relationships/image" Target="NULL"/><Relationship Id="rId5" Type="http://schemas.openxmlformats.org/officeDocument/2006/relationships/image" Target="NULL"/><Relationship Id="rId61" Type="http://schemas.openxmlformats.org/officeDocument/2006/relationships/image" Target="NULL"/><Relationship Id="rId82" Type="http://schemas.openxmlformats.org/officeDocument/2006/relationships/image" Target="NULL"/><Relationship Id="rId90" Type="http://schemas.openxmlformats.org/officeDocument/2006/relationships/image" Target="NULL"/><Relationship Id="rId95" Type="http://schemas.openxmlformats.org/officeDocument/2006/relationships/image" Target="NULL"/><Relationship Id="rId19" Type="http://schemas.openxmlformats.org/officeDocument/2006/relationships/image" Target="NULL"/><Relationship Id="rId14" Type="http://schemas.openxmlformats.org/officeDocument/2006/relationships/image" Target="NULL"/><Relationship Id="rId22" Type="http://schemas.openxmlformats.org/officeDocument/2006/relationships/image" Target="NULL"/><Relationship Id="rId27" Type="http://schemas.openxmlformats.org/officeDocument/2006/relationships/image" Target="NULL"/><Relationship Id="rId30" Type="http://schemas.openxmlformats.org/officeDocument/2006/relationships/image" Target="NULL"/><Relationship Id="rId35" Type="http://schemas.openxmlformats.org/officeDocument/2006/relationships/image" Target="NULL"/><Relationship Id="rId43" Type="http://schemas.openxmlformats.org/officeDocument/2006/relationships/image" Target="NULL"/><Relationship Id="rId48" Type="http://schemas.openxmlformats.org/officeDocument/2006/relationships/image" Target="NULL"/><Relationship Id="rId56" Type="http://schemas.openxmlformats.org/officeDocument/2006/relationships/image" Target="NULL"/><Relationship Id="rId64" Type="http://schemas.openxmlformats.org/officeDocument/2006/relationships/image" Target="NULL"/><Relationship Id="rId69" Type="http://schemas.openxmlformats.org/officeDocument/2006/relationships/image" Target="NULL"/><Relationship Id="rId77" Type="http://schemas.openxmlformats.org/officeDocument/2006/relationships/image" Target="NULL"/><Relationship Id="rId100" Type="http://schemas.openxmlformats.org/officeDocument/2006/relationships/image" Target="NULL"/><Relationship Id="rId105" Type="http://schemas.openxmlformats.org/officeDocument/2006/relationships/image" Target="NULL"/><Relationship Id="rId113" Type="http://schemas.openxmlformats.org/officeDocument/2006/relationships/image" Target="NULL"/><Relationship Id="rId118" Type="http://schemas.openxmlformats.org/officeDocument/2006/relationships/image" Target="NULL"/><Relationship Id="rId8" Type="http://schemas.openxmlformats.org/officeDocument/2006/relationships/image" Target="NULL"/><Relationship Id="rId51" Type="http://schemas.openxmlformats.org/officeDocument/2006/relationships/image" Target="NULL"/><Relationship Id="rId72" Type="http://schemas.openxmlformats.org/officeDocument/2006/relationships/image" Target="NULL"/><Relationship Id="rId80" Type="http://schemas.openxmlformats.org/officeDocument/2006/relationships/image" Target="NULL"/><Relationship Id="rId85" Type="http://schemas.openxmlformats.org/officeDocument/2006/relationships/image" Target="NULL"/><Relationship Id="rId93" Type="http://schemas.openxmlformats.org/officeDocument/2006/relationships/image" Target="NULL"/><Relationship Id="rId98" Type="http://schemas.openxmlformats.org/officeDocument/2006/relationships/image" Target="NULL"/><Relationship Id="rId3" Type="http://schemas.openxmlformats.org/officeDocument/2006/relationships/image" Target="NULL"/><Relationship Id="rId12" Type="http://schemas.openxmlformats.org/officeDocument/2006/relationships/image" Target="NULL"/><Relationship Id="rId17" Type="http://schemas.openxmlformats.org/officeDocument/2006/relationships/image" Target="NULL"/><Relationship Id="rId25" Type="http://schemas.openxmlformats.org/officeDocument/2006/relationships/image" Target="NULL"/><Relationship Id="rId33" Type="http://schemas.openxmlformats.org/officeDocument/2006/relationships/image" Target="NULL"/><Relationship Id="rId38" Type="http://schemas.openxmlformats.org/officeDocument/2006/relationships/image" Target="NULL"/><Relationship Id="rId46" Type="http://schemas.openxmlformats.org/officeDocument/2006/relationships/image" Target="NULL"/><Relationship Id="rId59" Type="http://schemas.openxmlformats.org/officeDocument/2006/relationships/image" Target="NULL"/><Relationship Id="rId67" Type="http://schemas.openxmlformats.org/officeDocument/2006/relationships/image" Target="NULL"/><Relationship Id="rId103" Type="http://schemas.openxmlformats.org/officeDocument/2006/relationships/image" Target="NULL"/><Relationship Id="rId108" Type="http://schemas.openxmlformats.org/officeDocument/2006/relationships/image" Target="NULL"/><Relationship Id="rId116" Type="http://schemas.openxmlformats.org/officeDocument/2006/relationships/image" Target="NULL"/><Relationship Id="rId20" Type="http://schemas.openxmlformats.org/officeDocument/2006/relationships/image" Target="NULL"/><Relationship Id="rId41" Type="http://schemas.openxmlformats.org/officeDocument/2006/relationships/image" Target="NULL"/><Relationship Id="rId54" Type="http://schemas.openxmlformats.org/officeDocument/2006/relationships/image" Target="NULL"/><Relationship Id="rId62" Type="http://schemas.openxmlformats.org/officeDocument/2006/relationships/image" Target="NULL"/><Relationship Id="rId70" Type="http://schemas.openxmlformats.org/officeDocument/2006/relationships/image" Target="NULL"/><Relationship Id="rId75" Type="http://schemas.openxmlformats.org/officeDocument/2006/relationships/image" Target="NULL"/><Relationship Id="rId83" Type="http://schemas.openxmlformats.org/officeDocument/2006/relationships/image" Target="NULL"/><Relationship Id="rId88" Type="http://schemas.openxmlformats.org/officeDocument/2006/relationships/image" Target="NULL"/><Relationship Id="rId91" Type="http://schemas.openxmlformats.org/officeDocument/2006/relationships/image" Target="NULL"/><Relationship Id="rId96" Type="http://schemas.openxmlformats.org/officeDocument/2006/relationships/image" Target="NULL"/><Relationship Id="rId111" Type="http://schemas.openxmlformats.org/officeDocument/2006/relationships/image" Target="NULL"/><Relationship Id="rId1" Type="http://schemas.openxmlformats.org/officeDocument/2006/relationships/image" Target="NULL"/><Relationship Id="rId6" Type="http://schemas.openxmlformats.org/officeDocument/2006/relationships/image" Target="NULL"/><Relationship Id="rId15" Type="http://schemas.openxmlformats.org/officeDocument/2006/relationships/image" Target="NULL"/><Relationship Id="rId23" Type="http://schemas.openxmlformats.org/officeDocument/2006/relationships/image" Target="NULL"/><Relationship Id="rId28" Type="http://schemas.openxmlformats.org/officeDocument/2006/relationships/image" Target="NULL"/><Relationship Id="rId36" Type="http://schemas.openxmlformats.org/officeDocument/2006/relationships/image" Target="NULL"/><Relationship Id="rId49" Type="http://schemas.openxmlformats.org/officeDocument/2006/relationships/image" Target="NULL"/><Relationship Id="rId57" Type="http://schemas.openxmlformats.org/officeDocument/2006/relationships/image" Target="NULL"/><Relationship Id="rId106" Type="http://schemas.openxmlformats.org/officeDocument/2006/relationships/image" Target="NULL"/><Relationship Id="rId114" Type="http://schemas.openxmlformats.org/officeDocument/2006/relationships/image" Target="NULL"/><Relationship Id="rId119" Type="http://schemas.openxmlformats.org/officeDocument/2006/relationships/image" Target="NULL"/><Relationship Id="rId10" Type="http://schemas.openxmlformats.org/officeDocument/2006/relationships/image" Target="NULL"/><Relationship Id="rId31" Type="http://schemas.openxmlformats.org/officeDocument/2006/relationships/image" Target="NULL"/><Relationship Id="rId44" Type="http://schemas.openxmlformats.org/officeDocument/2006/relationships/image" Target="NULL"/><Relationship Id="rId52" Type="http://schemas.openxmlformats.org/officeDocument/2006/relationships/image" Target="NULL"/><Relationship Id="rId60" Type="http://schemas.openxmlformats.org/officeDocument/2006/relationships/image" Target="NULL"/><Relationship Id="rId65" Type="http://schemas.openxmlformats.org/officeDocument/2006/relationships/image" Target="NULL"/><Relationship Id="rId73" Type="http://schemas.openxmlformats.org/officeDocument/2006/relationships/image" Target="NULL"/><Relationship Id="rId78" Type="http://schemas.openxmlformats.org/officeDocument/2006/relationships/image" Target="NULL"/><Relationship Id="rId81" Type="http://schemas.openxmlformats.org/officeDocument/2006/relationships/image" Target="NULL"/><Relationship Id="rId86" Type="http://schemas.openxmlformats.org/officeDocument/2006/relationships/image" Target="NULL"/><Relationship Id="rId94" Type="http://schemas.openxmlformats.org/officeDocument/2006/relationships/image" Target="NULL"/><Relationship Id="rId99" Type="http://schemas.openxmlformats.org/officeDocument/2006/relationships/image" Target="NULL"/><Relationship Id="rId101" Type="http://schemas.openxmlformats.org/officeDocument/2006/relationships/image" Target="NULL"/><Relationship Id="rId4" Type="http://schemas.openxmlformats.org/officeDocument/2006/relationships/image" Target="NULL"/><Relationship Id="rId9" Type="http://schemas.openxmlformats.org/officeDocument/2006/relationships/image" Target="NULL"/><Relationship Id="rId13" Type="http://schemas.openxmlformats.org/officeDocument/2006/relationships/image" Target="NULL"/><Relationship Id="rId18" Type="http://schemas.openxmlformats.org/officeDocument/2006/relationships/image" Target="NULL"/><Relationship Id="rId39" Type="http://schemas.openxmlformats.org/officeDocument/2006/relationships/image" Target="NULL"/><Relationship Id="rId109" Type="http://schemas.openxmlformats.org/officeDocument/2006/relationships/image" Target="NULL"/><Relationship Id="rId34" Type="http://schemas.openxmlformats.org/officeDocument/2006/relationships/image" Target="NULL"/><Relationship Id="rId50" Type="http://schemas.openxmlformats.org/officeDocument/2006/relationships/image" Target="NULL"/><Relationship Id="rId55" Type="http://schemas.openxmlformats.org/officeDocument/2006/relationships/image" Target="NULL"/><Relationship Id="rId76" Type="http://schemas.openxmlformats.org/officeDocument/2006/relationships/image" Target="NULL"/><Relationship Id="rId97" Type="http://schemas.openxmlformats.org/officeDocument/2006/relationships/image" Target="NULL"/><Relationship Id="rId104" Type="http://schemas.openxmlformats.org/officeDocument/2006/relationships/image" Target="NULL"/><Relationship Id="rId120" Type="http://schemas.openxmlformats.org/officeDocument/2006/relationships/image" Target="NULL"/><Relationship Id="rId7" Type="http://schemas.openxmlformats.org/officeDocument/2006/relationships/image" Target="NULL"/><Relationship Id="rId71" Type="http://schemas.openxmlformats.org/officeDocument/2006/relationships/image" Target="NULL"/><Relationship Id="rId92" Type="http://schemas.openxmlformats.org/officeDocument/2006/relationships/image" Target="NULL"/><Relationship Id="rId2" Type="http://schemas.openxmlformats.org/officeDocument/2006/relationships/image" Target="NULL"/><Relationship Id="rId29" Type="http://schemas.openxmlformats.org/officeDocument/2006/relationships/image" Target="NULL"/></Relationships>
</file>

<file path=xl/drawings/_rels/drawing21.xml.rels><?xml version="1.0" encoding="UTF-8" standalone="yes"?>
<Relationships xmlns="http://schemas.openxmlformats.org/package/2006/relationships"><Relationship Id="rId26" Type="http://schemas.openxmlformats.org/officeDocument/2006/relationships/image" Target="NULL"/><Relationship Id="rId117" Type="http://schemas.openxmlformats.org/officeDocument/2006/relationships/image" Target="NULL"/><Relationship Id="rId21" Type="http://schemas.openxmlformats.org/officeDocument/2006/relationships/image" Target="NULL"/><Relationship Id="rId42" Type="http://schemas.openxmlformats.org/officeDocument/2006/relationships/image" Target="NULL"/><Relationship Id="rId47" Type="http://schemas.openxmlformats.org/officeDocument/2006/relationships/chart" Target="../charts/chart4.xml"/><Relationship Id="rId63" Type="http://schemas.openxmlformats.org/officeDocument/2006/relationships/chart" Target="../charts/chart20.xml"/><Relationship Id="rId68" Type="http://schemas.openxmlformats.org/officeDocument/2006/relationships/chart" Target="../charts/chart25.xml"/><Relationship Id="rId84" Type="http://schemas.openxmlformats.org/officeDocument/2006/relationships/image" Target="NULL"/><Relationship Id="rId89" Type="http://schemas.openxmlformats.org/officeDocument/2006/relationships/image" Target="NULL"/><Relationship Id="rId112" Type="http://schemas.openxmlformats.org/officeDocument/2006/relationships/image" Target="NULL"/><Relationship Id="rId16" Type="http://schemas.openxmlformats.org/officeDocument/2006/relationships/image" Target="NULL"/><Relationship Id="rId107" Type="http://schemas.openxmlformats.org/officeDocument/2006/relationships/chart" Target="../charts/chart37.xml"/><Relationship Id="rId11" Type="http://schemas.openxmlformats.org/officeDocument/2006/relationships/image" Target="NULL"/><Relationship Id="rId32" Type="http://schemas.openxmlformats.org/officeDocument/2006/relationships/image" Target="NULL"/><Relationship Id="rId37" Type="http://schemas.openxmlformats.org/officeDocument/2006/relationships/image" Target="NULL"/><Relationship Id="rId53" Type="http://schemas.openxmlformats.org/officeDocument/2006/relationships/chart" Target="../charts/chart10.xml"/><Relationship Id="rId58" Type="http://schemas.openxmlformats.org/officeDocument/2006/relationships/chart" Target="../charts/chart15.xml"/><Relationship Id="rId74" Type="http://schemas.openxmlformats.org/officeDocument/2006/relationships/image" Target="NULL"/><Relationship Id="rId79" Type="http://schemas.openxmlformats.org/officeDocument/2006/relationships/image" Target="NULL"/><Relationship Id="rId102" Type="http://schemas.openxmlformats.org/officeDocument/2006/relationships/chart" Target="../charts/chart32.xml"/><Relationship Id="rId5" Type="http://schemas.openxmlformats.org/officeDocument/2006/relationships/image" Target="NULL"/><Relationship Id="rId61" Type="http://schemas.openxmlformats.org/officeDocument/2006/relationships/chart" Target="../charts/chart18.xml"/><Relationship Id="rId82" Type="http://schemas.openxmlformats.org/officeDocument/2006/relationships/image" Target="NULL"/><Relationship Id="rId90" Type="http://schemas.openxmlformats.org/officeDocument/2006/relationships/image" Target="NULL"/><Relationship Id="rId95" Type="http://schemas.openxmlformats.org/officeDocument/2006/relationships/image" Target="NULL"/><Relationship Id="rId19" Type="http://schemas.openxmlformats.org/officeDocument/2006/relationships/image" Target="NULL"/><Relationship Id="rId14" Type="http://schemas.openxmlformats.org/officeDocument/2006/relationships/image" Target="NULL"/><Relationship Id="rId22" Type="http://schemas.openxmlformats.org/officeDocument/2006/relationships/image" Target="NULL"/><Relationship Id="rId27" Type="http://schemas.openxmlformats.org/officeDocument/2006/relationships/image" Target="NULL"/><Relationship Id="rId30" Type="http://schemas.openxmlformats.org/officeDocument/2006/relationships/image" Target="NULL"/><Relationship Id="rId35" Type="http://schemas.openxmlformats.org/officeDocument/2006/relationships/image" Target="NULL"/><Relationship Id="rId43" Type="http://schemas.openxmlformats.org/officeDocument/2006/relationships/image" Target="NULL"/><Relationship Id="rId48" Type="http://schemas.openxmlformats.org/officeDocument/2006/relationships/chart" Target="../charts/chart5.xml"/><Relationship Id="rId56" Type="http://schemas.openxmlformats.org/officeDocument/2006/relationships/chart" Target="../charts/chart13.xml"/><Relationship Id="rId64" Type="http://schemas.openxmlformats.org/officeDocument/2006/relationships/chart" Target="../charts/chart21.xml"/><Relationship Id="rId69" Type="http://schemas.openxmlformats.org/officeDocument/2006/relationships/chart" Target="../charts/chart26.xml"/><Relationship Id="rId77" Type="http://schemas.openxmlformats.org/officeDocument/2006/relationships/image" Target="NULL"/><Relationship Id="rId100" Type="http://schemas.openxmlformats.org/officeDocument/2006/relationships/chart" Target="../charts/chart30.xml"/><Relationship Id="rId105" Type="http://schemas.openxmlformats.org/officeDocument/2006/relationships/chart" Target="../charts/chart35.xml"/><Relationship Id="rId113" Type="http://schemas.openxmlformats.org/officeDocument/2006/relationships/image" Target="NULL"/><Relationship Id="rId118" Type="http://schemas.openxmlformats.org/officeDocument/2006/relationships/image" Target="NULL"/><Relationship Id="rId8" Type="http://schemas.openxmlformats.org/officeDocument/2006/relationships/image" Target="NULL"/><Relationship Id="rId51" Type="http://schemas.openxmlformats.org/officeDocument/2006/relationships/chart" Target="../charts/chart8.xml"/><Relationship Id="rId72" Type="http://schemas.openxmlformats.org/officeDocument/2006/relationships/image" Target="NULL"/><Relationship Id="rId80" Type="http://schemas.openxmlformats.org/officeDocument/2006/relationships/image" Target="NULL"/><Relationship Id="rId85" Type="http://schemas.openxmlformats.org/officeDocument/2006/relationships/image" Target="NULL"/><Relationship Id="rId93" Type="http://schemas.openxmlformats.org/officeDocument/2006/relationships/image" Target="NULL"/><Relationship Id="rId98" Type="http://schemas.openxmlformats.org/officeDocument/2006/relationships/image" Target="NULL"/><Relationship Id="rId121" Type="http://schemas.openxmlformats.org/officeDocument/2006/relationships/image" Target="NULL"/><Relationship Id="rId3" Type="http://schemas.openxmlformats.org/officeDocument/2006/relationships/image" Target="NULL"/><Relationship Id="rId12" Type="http://schemas.openxmlformats.org/officeDocument/2006/relationships/image" Target="NULL"/><Relationship Id="rId17" Type="http://schemas.openxmlformats.org/officeDocument/2006/relationships/image" Target="NULL"/><Relationship Id="rId25" Type="http://schemas.openxmlformats.org/officeDocument/2006/relationships/image" Target="NULL"/><Relationship Id="rId33" Type="http://schemas.openxmlformats.org/officeDocument/2006/relationships/image" Target="NULL"/><Relationship Id="rId38" Type="http://schemas.openxmlformats.org/officeDocument/2006/relationships/image" Target="NULL"/><Relationship Id="rId46" Type="http://schemas.openxmlformats.org/officeDocument/2006/relationships/chart" Target="../charts/chart3.xml"/><Relationship Id="rId59" Type="http://schemas.openxmlformats.org/officeDocument/2006/relationships/chart" Target="../charts/chart16.xml"/><Relationship Id="rId67" Type="http://schemas.openxmlformats.org/officeDocument/2006/relationships/chart" Target="../charts/chart24.xml"/><Relationship Id="rId103" Type="http://schemas.openxmlformats.org/officeDocument/2006/relationships/chart" Target="../charts/chart33.xml"/><Relationship Id="rId108" Type="http://schemas.openxmlformats.org/officeDocument/2006/relationships/chart" Target="../charts/chart38.xml"/><Relationship Id="rId116" Type="http://schemas.openxmlformats.org/officeDocument/2006/relationships/image" Target="NULL"/><Relationship Id="rId20" Type="http://schemas.openxmlformats.org/officeDocument/2006/relationships/image" Target="NULL"/><Relationship Id="rId41" Type="http://schemas.openxmlformats.org/officeDocument/2006/relationships/image" Target="NULL"/><Relationship Id="rId54" Type="http://schemas.openxmlformats.org/officeDocument/2006/relationships/chart" Target="../charts/chart11.xml"/><Relationship Id="rId62" Type="http://schemas.openxmlformats.org/officeDocument/2006/relationships/chart" Target="../charts/chart19.xml"/><Relationship Id="rId70" Type="http://schemas.openxmlformats.org/officeDocument/2006/relationships/chart" Target="../charts/chart27.xml"/><Relationship Id="rId75" Type="http://schemas.openxmlformats.org/officeDocument/2006/relationships/image" Target="NULL"/><Relationship Id="rId83" Type="http://schemas.openxmlformats.org/officeDocument/2006/relationships/image" Target="NULL"/><Relationship Id="rId88" Type="http://schemas.openxmlformats.org/officeDocument/2006/relationships/image" Target="NULL"/><Relationship Id="rId91" Type="http://schemas.openxmlformats.org/officeDocument/2006/relationships/image" Target="NULL"/><Relationship Id="rId96" Type="http://schemas.openxmlformats.org/officeDocument/2006/relationships/image" Target="NULL"/><Relationship Id="rId111" Type="http://schemas.openxmlformats.org/officeDocument/2006/relationships/image" Target="NULL"/><Relationship Id="rId1" Type="http://schemas.openxmlformats.org/officeDocument/2006/relationships/chart" Target="../charts/chart1.xml"/><Relationship Id="rId6" Type="http://schemas.openxmlformats.org/officeDocument/2006/relationships/image" Target="NULL"/><Relationship Id="rId15" Type="http://schemas.openxmlformats.org/officeDocument/2006/relationships/image" Target="NULL"/><Relationship Id="rId23" Type="http://schemas.openxmlformats.org/officeDocument/2006/relationships/image" Target="NULL"/><Relationship Id="rId28" Type="http://schemas.openxmlformats.org/officeDocument/2006/relationships/image" Target="NULL"/><Relationship Id="rId36" Type="http://schemas.openxmlformats.org/officeDocument/2006/relationships/image" Target="NULL"/><Relationship Id="rId49" Type="http://schemas.openxmlformats.org/officeDocument/2006/relationships/chart" Target="../charts/chart6.xml"/><Relationship Id="rId57" Type="http://schemas.openxmlformats.org/officeDocument/2006/relationships/chart" Target="../charts/chart14.xml"/><Relationship Id="rId106" Type="http://schemas.openxmlformats.org/officeDocument/2006/relationships/chart" Target="../charts/chart36.xml"/><Relationship Id="rId114" Type="http://schemas.openxmlformats.org/officeDocument/2006/relationships/image" Target="NULL"/><Relationship Id="rId119" Type="http://schemas.openxmlformats.org/officeDocument/2006/relationships/image" Target="NULL"/><Relationship Id="rId10" Type="http://schemas.openxmlformats.org/officeDocument/2006/relationships/image" Target="NULL"/><Relationship Id="rId31" Type="http://schemas.openxmlformats.org/officeDocument/2006/relationships/image" Target="NULL"/><Relationship Id="rId44" Type="http://schemas.openxmlformats.org/officeDocument/2006/relationships/image" Target="NULL"/><Relationship Id="rId52" Type="http://schemas.openxmlformats.org/officeDocument/2006/relationships/chart" Target="../charts/chart9.xml"/><Relationship Id="rId60" Type="http://schemas.openxmlformats.org/officeDocument/2006/relationships/chart" Target="../charts/chart17.xml"/><Relationship Id="rId65" Type="http://schemas.openxmlformats.org/officeDocument/2006/relationships/chart" Target="../charts/chart22.xml"/><Relationship Id="rId73" Type="http://schemas.openxmlformats.org/officeDocument/2006/relationships/image" Target="NULL"/><Relationship Id="rId78" Type="http://schemas.openxmlformats.org/officeDocument/2006/relationships/image" Target="NULL"/><Relationship Id="rId81" Type="http://schemas.openxmlformats.org/officeDocument/2006/relationships/image" Target="NULL"/><Relationship Id="rId86" Type="http://schemas.openxmlformats.org/officeDocument/2006/relationships/image" Target="NULL"/><Relationship Id="rId94" Type="http://schemas.openxmlformats.org/officeDocument/2006/relationships/image" Target="NULL"/><Relationship Id="rId99" Type="http://schemas.openxmlformats.org/officeDocument/2006/relationships/chart" Target="../charts/chart29.xml"/><Relationship Id="rId101" Type="http://schemas.openxmlformats.org/officeDocument/2006/relationships/chart" Target="../charts/chart31.xml"/><Relationship Id="rId122" Type="http://schemas.openxmlformats.org/officeDocument/2006/relationships/image" Target="NULL"/><Relationship Id="rId4" Type="http://schemas.openxmlformats.org/officeDocument/2006/relationships/image" Target="NULL"/><Relationship Id="rId9" Type="http://schemas.openxmlformats.org/officeDocument/2006/relationships/image" Target="NULL"/><Relationship Id="rId13" Type="http://schemas.openxmlformats.org/officeDocument/2006/relationships/image" Target="NULL"/><Relationship Id="rId18" Type="http://schemas.openxmlformats.org/officeDocument/2006/relationships/image" Target="NULL"/><Relationship Id="rId39" Type="http://schemas.openxmlformats.org/officeDocument/2006/relationships/image" Target="NULL"/><Relationship Id="rId109" Type="http://schemas.openxmlformats.org/officeDocument/2006/relationships/chart" Target="../charts/chart39.xml"/><Relationship Id="rId34" Type="http://schemas.openxmlformats.org/officeDocument/2006/relationships/image" Target="NULL"/><Relationship Id="rId50" Type="http://schemas.openxmlformats.org/officeDocument/2006/relationships/chart" Target="../charts/chart7.xml"/><Relationship Id="rId55" Type="http://schemas.openxmlformats.org/officeDocument/2006/relationships/chart" Target="../charts/chart12.xml"/><Relationship Id="rId76" Type="http://schemas.openxmlformats.org/officeDocument/2006/relationships/image" Target="NULL"/><Relationship Id="rId97" Type="http://schemas.openxmlformats.org/officeDocument/2006/relationships/image" Target="NULL"/><Relationship Id="rId104" Type="http://schemas.openxmlformats.org/officeDocument/2006/relationships/chart" Target="../charts/chart34.xml"/><Relationship Id="rId120" Type="http://schemas.openxmlformats.org/officeDocument/2006/relationships/image" Target="NULL"/><Relationship Id="rId7" Type="http://schemas.openxmlformats.org/officeDocument/2006/relationships/image" Target="NULL"/><Relationship Id="rId71" Type="http://schemas.openxmlformats.org/officeDocument/2006/relationships/chart" Target="../charts/chart28.xml"/><Relationship Id="rId92" Type="http://schemas.openxmlformats.org/officeDocument/2006/relationships/image" Target="NULL"/><Relationship Id="rId2" Type="http://schemas.openxmlformats.org/officeDocument/2006/relationships/image" Target="NULL"/><Relationship Id="rId29" Type="http://schemas.openxmlformats.org/officeDocument/2006/relationships/image" Target="NULL"/><Relationship Id="rId24" Type="http://schemas.openxmlformats.org/officeDocument/2006/relationships/image" Target="NULL"/><Relationship Id="rId40" Type="http://schemas.openxmlformats.org/officeDocument/2006/relationships/image" Target="NULL"/><Relationship Id="rId45" Type="http://schemas.openxmlformats.org/officeDocument/2006/relationships/chart" Target="../charts/chart2.xml"/><Relationship Id="rId66" Type="http://schemas.openxmlformats.org/officeDocument/2006/relationships/chart" Target="../charts/chart23.xml"/><Relationship Id="rId87" Type="http://schemas.openxmlformats.org/officeDocument/2006/relationships/image" Target="NULL"/><Relationship Id="rId110" Type="http://schemas.openxmlformats.org/officeDocument/2006/relationships/chart" Target="../charts/chart40.xml"/><Relationship Id="rId115" Type="http://schemas.openxmlformats.org/officeDocument/2006/relationships/image" Target="NULL"/></Relationships>
</file>

<file path=xl/drawings/_rels/drawing22.xml.rels><?xml version="1.0" encoding="UTF-8" standalone="yes"?>
<Relationships xmlns="http://schemas.openxmlformats.org/package/2006/relationships"><Relationship Id="rId26" Type="http://schemas.openxmlformats.org/officeDocument/2006/relationships/chart" Target="../charts/chart66.xml"/><Relationship Id="rId117" Type="http://schemas.openxmlformats.org/officeDocument/2006/relationships/image" Target="NULL"/><Relationship Id="rId21" Type="http://schemas.openxmlformats.org/officeDocument/2006/relationships/chart" Target="../charts/chart61.xml"/><Relationship Id="rId42" Type="http://schemas.openxmlformats.org/officeDocument/2006/relationships/image" Target="NULL"/><Relationship Id="rId47" Type="http://schemas.openxmlformats.org/officeDocument/2006/relationships/image" Target="NULL"/><Relationship Id="rId63" Type="http://schemas.openxmlformats.org/officeDocument/2006/relationships/image" Target="NULL"/><Relationship Id="rId68" Type="http://schemas.openxmlformats.org/officeDocument/2006/relationships/image" Target="NULL"/><Relationship Id="rId84" Type="http://schemas.openxmlformats.org/officeDocument/2006/relationships/image" Target="NULL"/><Relationship Id="rId89" Type="http://schemas.openxmlformats.org/officeDocument/2006/relationships/image" Target="NULL"/><Relationship Id="rId112" Type="http://schemas.openxmlformats.org/officeDocument/2006/relationships/image" Target="NULL"/><Relationship Id="rId16" Type="http://schemas.openxmlformats.org/officeDocument/2006/relationships/chart" Target="../charts/chart56.xml"/><Relationship Id="rId107" Type="http://schemas.openxmlformats.org/officeDocument/2006/relationships/image" Target="NULL"/><Relationship Id="rId11" Type="http://schemas.openxmlformats.org/officeDocument/2006/relationships/chart" Target="../charts/chart51.xml"/><Relationship Id="rId24" Type="http://schemas.openxmlformats.org/officeDocument/2006/relationships/chart" Target="../charts/chart64.xml"/><Relationship Id="rId32" Type="http://schemas.openxmlformats.org/officeDocument/2006/relationships/chart" Target="../charts/chart72.xml"/><Relationship Id="rId37" Type="http://schemas.openxmlformats.org/officeDocument/2006/relationships/chart" Target="../charts/chart77.xml"/><Relationship Id="rId40" Type="http://schemas.openxmlformats.org/officeDocument/2006/relationships/chart" Target="../charts/chart80.xml"/><Relationship Id="rId45" Type="http://schemas.openxmlformats.org/officeDocument/2006/relationships/image" Target="NULL"/><Relationship Id="rId53" Type="http://schemas.openxmlformats.org/officeDocument/2006/relationships/image" Target="NULL"/><Relationship Id="rId58" Type="http://schemas.openxmlformats.org/officeDocument/2006/relationships/image" Target="NULL"/><Relationship Id="rId66" Type="http://schemas.openxmlformats.org/officeDocument/2006/relationships/image" Target="NULL"/><Relationship Id="rId74" Type="http://schemas.openxmlformats.org/officeDocument/2006/relationships/image" Target="NULL"/><Relationship Id="rId79" Type="http://schemas.openxmlformats.org/officeDocument/2006/relationships/image" Target="NULL"/><Relationship Id="rId87" Type="http://schemas.openxmlformats.org/officeDocument/2006/relationships/image" Target="NULL"/><Relationship Id="rId102" Type="http://schemas.openxmlformats.org/officeDocument/2006/relationships/image" Target="NULL"/><Relationship Id="rId110" Type="http://schemas.openxmlformats.org/officeDocument/2006/relationships/image" Target="NULL"/><Relationship Id="rId115" Type="http://schemas.openxmlformats.org/officeDocument/2006/relationships/image" Target="NULL"/><Relationship Id="rId5" Type="http://schemas.openxmlformats.org/officeDocument/2006/relationships/chart" Target="../charts/chart45.xml"/><Relationship Id="rId61" Type="http://schemas.openxmlformats.org/officeDocument/2006/relationships/image" Target="NULL"/><Relationship Id="rId82" Type="http://schemas.openxmlformats.org/officeDocument/2006/relationships/image" Target="NULL"/><Relationship Id="rId90" Type="http://schemas.openxmlformats.org/officeDocument/2006/relationships/image" Target="NULL"/><Relationship Id="rId95" Type="http://schemas.openxmlformats.org/officeDocument/2006/relationships/image" Target="NULL"/><Relationship Id="rId19" Type="http://schemas.openxmlformats.org/officeDocument/2006/relationships/chart" Target="../charts/chart59.xml"/><Relationship Id="rId14" Type="http://schemas.openxmlformats.org/officeDocument/2006/relationships/chart" Target="../charts/chart54.xml"/><Relationship Id="rId22" Type="http://schemas.openxmlformats.org/officeDocument/2006/relationships/chart" Target="../charts/chart62.xml"/><Relationship Id="rId27" Type="http://schemas.openxmlformats.org/officeDocument/2006/relationships/chart" Target="../charts/chart67.xml"/><Relationship Id="rId30" Type="http://schemas.openxmlformats.org/officeDocument/2006/relationships/chart" Target="../charts/chart70.xml"/><Relationship Id="rId35" Type="http://schemas.openxmlformats.org/officeDocument/2006/relationships/chart" Target="../charts/chart75.xml"/><Relationship Id="rId43" Type="http://schemas.openxmlformats.org/officeDocument/2006/relationships/image" Target="NULL"/><Relationship Id="rId48" Type="http://schemas.openxmlformats.org/officeDocument/2006/relationships/image" Target="NULL"/><Relationship Id="rId56" Type="http://schemas.openxmlformats.org/officeDocument/2006/relationships/image" Target="NULL"/><Relationship Id="rId64" Type="http://schemas.openxmlformats.org/officeDocument/2006/relationships/image" Target="NULL"/><Relationship Id="rId69" Type="http://schemas.openxmlformats.org/officeDocument/2006/relationships/image" Target="NULL"/><Relationship Id="rId77" Type="http://schemas.openxmlformats.org/officeDocument/2006/relationships/image" Target="NULL"/><Relationship Id="rId100" Type="http://schemas.openxmlformats.org/officeDocument/2006/relationships/image" Target="NULL"/><Relationship Id="rId105" Type="http://schemas.openxmlformats.org/officeDocument/2006/relationships/image" Target="NULL"/><Relationship Id="rId113" Type="http://schemas.openxmlformats.org/officeDocument/2006/relationships/image" Target="NULL"/><Relationship Id="rId118" Type="http://schemas.openxmlformats.org/officeDocument/2006/relationships/image" Target="NULL"/><Relationship Id="rId8" Type="http://schemas.openxmlformats.org/officeDocument/2006/relationships/chart" Target="../charts/chart48.xml"/><Relationship Id="rId51" Type="http://schemas.openxmlformats.org/officeDocument/2006/relationships/image" Target="NULL"/><Relationship Id="rId72" Type="http://schemas.openxmlformats.org/officeDocument/2006/relationships/image" Target="NULL"/><Relationship Id="rId80" Type="http://schemas.openxmlformats.org/officeDocument/2006/relationships/image" Target="NULL"/><Relationship Id="rId85" Type="http://schemas.openxmlformats.org/officeDocument/2006/relationships/image" Target="NULL"/><Relationship Id="rId93" Type="http://schemas.openxmlformats.org/officeDocument/2006/relationships/image" Target="NULL"/><Relationship Id="rId98" Type="http://schemas.openxmlformats.org/officeDocument/2006/relationships/image" Target="NULL"/><Relationship Id="rId3" Type="http://schemas.openxmlformats.org/officeDocument/2006/relationships/chart" Target="../charts/chart43.xml"/><Relationship Id="rId12" Type="http://schemas.openxmlformats.org/officeDocument/2006/relationships/chart" Target="../charts/chart52.xml"/><Relationship Id="rId17" Type="http://schemas.openxmlformats.org/officeDocument/2006/relationships/chart" Target="../charts/chart57.xml"/><Relationship Id="rId25" Type="http://schemas.openxmlformats.org/officeDocument/2006/relationships/chart" Target="../charts/chart65.xml"/><Relationship Id="rId33" Type="http://schemas.openxmlformats.org/officeDocument/2006/relationships/chart" Target="../charts/chart73.xml"/><Relationship Id="rId38" Type="http://schemas.openxmlformats.org/officeDocument/2006/relationships/chart" Target="../charts/chart78.xml"/><Relationship Id="rId46" Type="http://schemas.openxmlformats.org/officeDocument/2006/relationships/image" Target="NULL"/><Relationship Id="rId59" Type="http://schemas.openxmlformats.org/officeDocument/2006/relationships/image" Target="NULL"/><Relationship Id="rId67" Type="http://schemas.openxmlformats.org/officeDocument/2006/relationships/image" Target="NULL"/><Relationship Id="rId103" Type="http://schemas.openxmlformats.org/officeDocument/2006/relationships/image" Target="NULL"/><Relationship Id="rId108" Type="http://schemas.openxmlformats.org/officeDocument/2006/relationships/image" Target="NULL"/><Relationship Id="rId116" Type="http://schemas.openxmlformats.org/officeDocument/2006/relationships/image" Target="NULL"/><Relationship Id="rId20" Type="http://schemas.openxmlformats.org/officeDocument/2006/relationships/chart" Target="../charts/chart60.xml"/><Relationship Id="rId41" Type="http://schemas.openxmlformats.org/officeDocument/2006/relationships/image" Target="NULL"/><Relationship Id="rId54" Type="http://schemas.openxmlformats.org/officeDocument/2006/relationships/image" Target="NULL"/><Relationship Id="rId62" Type="http://schemas.openxmlformats.org/officeDocument/2006/relationships/image" Target="NULL"/><Relationship Id="rId70" Type="http://schemas.openxmlformats.org/officeDocument/2006/relationships/image" Target="NULL"/><Relationship Id="rId75" Type="http://schemas.openxmlformats.org/officeDocument/2006/relationships/image" Target="NULL"/><Relationship Id="rId83" Type="http://schemas.openxmlformats.org/officeDocument/2006/relationships/image" Target="NULL"/><Relationship Id="rId88" Type="http://schemas.openxmlformats.org/officeDocument/2006/relationships/image" Target="NULL"/><Relationship Id="rId91" Type="http://schemas.openxmlformats.org/officeDocument/2006/relationships/image" Target="NULL"/><Relationship Id="rId96" Type="http://schemas.openxmlformats.org/officeDocument/2006/relationships/image" Target="NULL"/><Relationship Id="rId111" Type="http://schemas.openxmlformats.org/officeDocument/2006/relationships/image" Target="NULL"/><Relationship Id="rId1" Type="http://schemas.openxmlformats.org/officeDocument/2006/relationships/chart" Target="../charts/chart41.xml"/><Relationship Id="rId6" Type="http://schemas.openxmlformats.org/officeDocument/2006/relationships/chart" Target="../charts/chart46.xml"/><Relationship Id="rId15" Type="http://schemas.openxmlformats.org/officeDocument/2006/relationships/chart" Target="../charts/chart55.xml"/><Relationship Id="rId23" Type="http://schemas.openxmlformats.org/officeDocument/2006/relationships/chart" Target="../charts/chart63.xml"/><Relationship Id="rId28" Type="http://schemas.openxmlformats.org/officeDocument/2006/relationships/chart" Target="../charts/chart68.xml"/><Relationship Id="rId36" Type="http://schemas.openxmlformats.org/officeDocument/2006/relationships/chart" Target="../charts/chart76.xml"/><Relationship Id="rId49" Type="http://schemas.openxmlformats.org/officeDocument/2006/relationships/image" Target="NULL"/><Relationship Id="rId57" Type="http://schemas.openxmlformats.org/officeDocument/2006/relationships/image" Target="NULL"/><Relationship Id="rId106" Type="http://schemas.openxmlformats.org/officeDocument/2006/relationships/image" Target="NULL"/><Relationship Id="rId114" Type="http://schemas.openxmlformats.org/officeDocument/2006/relationships/image" Target="NULL"/><Relationship Id="rId119" Type="http://schemas.openxmlformats.org/officeDocument/2006/relationships/image" Target="NULL"/><Relationship Id="rId10" Type="http://schemas.openxmlformats.org/officeDocument/2006/relationships/chart" Target="../charts/chart50.xml"/><Relationship Id="rId31" Type="http://schemas.openxmlformats.org/officeDocument/2006/relationships/chart" Target="../charts/chart71.xml"/><Relationship Id="rId44" Type="http://schemas.openxmlformats.org/officeDocument/2006/relationships/image" Target="NULL"/><Relationship Id="rId52" Type="http://schemas.openxmlformats.org/officeDocument/2006/relationships/image" Target="NULL"/><Relationship Id="rId60" Type="http://schemas.openxmlformats.org/officeDocument/2006/relationships/image" Target="NULL"/><Relationship Id="rId65" Type="http://schemas.openxmlformats.org/officeDocument/2006/relationships/image" Target="NULL"/><Relationship Id="rId73" Type="http://schemas.openxmlformats.org/officeDocument/2006/relationships/image" Target="NULL"/><Relationship Id="rId78" Type="http://schemas.openxmlformats.org/officeDocument/2006/relationships/image" Target="NULL"/><Relationship Id="rId81" Type="http://schemas.openxmlformats.org/officeDocument/2006/relationships/image" Target="NULL"/><Relationship Id="rId86" Type="http://schemas.openxmlformats.org/officeDocument/2006/relationships/image" Target="NULL"/><Relationship Id="rId94" Type="http://schemas.openxmlformats.org/officeDocument/2006/relationships/image" Target="NULL"/><Relationship Id="rId99" Type="http://schemas.openxmlformats.org/officeDocument/2006/relationships/image" Target="NULL"/><Relationship Id="rId101" Type="http://schemas.openxmlformats.org/officeDocument/2006/relationships/image" Target="NULL"/><Relationship Id="rId4" Type="http://schemas.openxmlformats.org/officeDocument/2006/relationships/chart" Target="../charts/chart44.xml"/><Relationship Id="rId9" Type="http://schemas.openxmlformats.org/officeDocument/2006/relationships/chart" Target="../charts/chart49.xml"/><Relationship Id="rId13" Type="http://schemas.openxmlformats.org/officeDocument/2006/relationships/chart" Target="../charts/chart53.xml"/><Relationship Id="rId18" Type="http://schemas.openxmlformats.org/officeDocument/2006/relationships/chart" Target="../charts/chart58.xml"/><Relationship Id="rId39" Type="http://schemas.openxmlformats.org/officeDocument/2006/relationships/chart" Target="../charts/chart79.xml"/><Relationship Id="rId109" Type="http://schemas.openxmlformats.org/officeDocument/2006/relationships/image" Target="NULL"/><Relationship Id="rId34" Type="http://schemas.openxmlformats.org/officeDocument/2006/relationships/chart" Target="../charts/chart74.xml"/><Relationship Id="rId50" Type="http://schemas.openxmlformats.org/officeDocument/2006/relationships/image" Target="NULL"/><Relationship Id="rId55" Type="http://schemas.openxmlformats.org/officeDocument/2006/relationships/image" Target="NULL"/><Relationship Id="rId76" Type="http://schemas.openxmlformats.org/officeDocument/2006/relationships/image" Target="NULL"/><Relationship Id="rId97" Type="http://schemas.openxmlformats.org/officeDocument/2006/relationships/image" Target="NULL"/><Relationship Id="rId104" Type="http://schemas.openxmlformats.org/officeDocument/2006/relationships/image" Target="NULL"/><Relationship Id="rId120" Type="http://schemas.openxmlformats.org/officeDocument/2006/relationships/image" Target="NULL"/><Relationship Id="rId7" Type="http://schemas.openxmlformats.org/officeDocument/2006/relationships/chart" Target="../charts/chart47.xml"/><Relationship Id="rId71" Type="http://schemas.openxmlformats.org/officeDocument/2006/relationships/image" Target="NULL"/><Relationship Id="rId92" Type="http://schemas.openxmlformats.org/officeDocument/2006/relationships/image" Target="NULL"/><Relationship Id="rId2" Type="http://schemas.openxmlformats.org/officeDocument/2006/relationships/chart" Target="../charts/chart42.xml"/><Relationship Id="rId29" Type="http://schemas.openxmlformats.org/officeDocument/2006/relationships/chart" Target="../charts/chart69.xml"/></Relationships>
</file>

<file path=xl/drawings/_rels/drawing23.xml.rels><?xml version="1.0" encoding="UTF-8" standalone="yes"?>
<Relationships xmlns="http://schemas.openxmlformats.org/package/2006/relationships"><Relationship Id="rId26" Type="http://schemas.openxmlformats.org/officeDocument/2006/relationships/image" Target="NULL"/><Relationship Id="rId117" Type="http://schemas.openxmlformats.org/officeDocument/2006/relationships/image" Target="NULL"/><Relationship Id="rId21" Type="http://schemas.openxmlformats.org/officeDocument/2006/relationships/image" Target="NULL"/><Relationship Id="rId42" Type="http://schemas.openxmlformats.org/officeDocument/2006/relationships/image" Target="NULL"/><Relationship Id="rId47" Type="http://schemas.openxmlformats.org/officeDocument/2006/relationships/image" Target="NULL"/><Relationship Id="rId63" Type="http://schemas.openxmlformats.org/officeDocument/2006/relationships/image" Target="NULL"/><Relationship Id="rId68" Type="http://schemas.openxmlformats.org/officeDocument/2006/relationships/image" Target="NULL"/><Relationship Id="rId84" Type="http://schemas.openxmlformats.org/officeDocument/2006/relationships/chart" Target="../charts/chart105.xml"/><Relationship Id="rId89" Type="http://schemas.openxmlformats.org/officeDocument/2006/relationships/chart" Target="../charts/chart110.xml"/><Relationship Id="rId112" Type="http://schemas.openxmlformats.org/officeDocument/2006/relationships/image" Target="NULL"/><Relationship Id="rId16" Type="http://schemas.openxmlformats.org/officeDocument/2006/relationships/chart" Target="../charts/chart96.xml"/><Relationship Id="rId107" Type="http://schemas.openxmlformats.org/officeDocument/2006/relationships/image" Target="NULL"/><Relationship Id="rId11" Type="http://schemas.openxmlformats.org/officeDocument/2006/relationships/chart" Target="../charts/chart91.xml"/><Relationship Id="rId24" Type="http://schemas.openxmlformats.org/officeDocument/2006/relationships/image" Target="NULL"/><Relationship Id="rId32" Type="http://schemas.openxmlformats.org/officeDocument/2006/relationships/image" Target="NULL"/><Relationship Id="rId37" Type="http://schemas.openxmlformats.org/officeDocument/2006/relationships/image" Target="NULL"/><Relationship Id="rId40" Type="http://schemas.openxmlformats.org/officeDocument/2006/relationships/image" Target="NULL"/><Relationship Id="rId45" Type="http://schemas.openxmlformats.org/officeDocument/2006/relationships/image" Target="NULL"/><Relationship Id="rId53" Type="http://schemas.openxmlformats.org/officeDocument/2006/relationships/image" Target="NULL"/><Relationship Id="rId58" Type="http://schemas.openxmlformats.org/officeDocument/2006/relationships/image" Target="NULL"/><Relationship Id="rId66" Type="http://schemas.openxmlformats.org/officeDocument/2006/relationships/image" Target="NULL"/><Relationship Id="rId74" Type="http://schemas.openxmlformats.org/officeDocument/2006/relationships/image" Target="NULL"/><Relationship Id="rId79" Type="http://schemas.openxmlformats.org/officeDocument/2006/relationships/chart" Target="../charts/chart100.xml"/><Relationship Id="rId87" Type="http://schemas.openxmlformats.org/officeDocument/2006/relationships/chart" Target="../charts/chart108.xml"/><Relationship Id="rId102" Type="http://schemas.openxmlformats.org/officeDocument/2006/relationships/image" Target="NULL"/><Relationship Id="rId110" Type="http://schemas.openxmlformats.org/officeDocument/2006/relationships/image" Target="NULL"/><Relationship Id="rId115" Type="http://schemas.openxmlformats.org/officeDocument/2006/relationships/image" Target="NULL"/><Relationship Id="rId5" Type="http://schemas.openxmlformats.org/officeDocument/2006/relationships/chart" Target="../charts/chart85.xml"/><Relationship Id="rId61" Type="http://schemas.openxmlformats.org/officeDocument/2006/relationships/image" Target="NULL"/><Relationship Id="rId82" Type="http://schemas.openxmlformats.org/officeDocument/2006/relationships/chart" Target="../charts/chart103.xml"/><Relationship Id="rId90" Type="http://schemas.openxmlformats.org/officeDocument/2006/relationships/chart" Target="../charts/chart111.xml"/><Relationship Id="rId95" Type="http://schemas.openxmlformats.org/officeDocument/2006/relationships/chart" Target="../charts/chart116.xml"/><Relationship Id="rId19" Type="http://schemas.openxmlformats.org/officeDocument/2006/relationships/image" Target="NULL"/><Relationship Id="rId14" Type="http://schemas.openxmlformats.org/officeDocument/2006/relationships/chart" Target="../charts/chart94.xml"/><Relationship Id="rId22" Type="http://schemas.openxmlformats.org/officeDocument/2006/relationships/image" Target="NULL"/><Relationship Id="rId27" Type="http://schemas.openxmlformats.org/officeDocument/2006/relationships/image" Target="NULL"/><Relationship Id="rId30" Type="http://schemas.openxmlformats.org/officeDocument/2006/relationships/image" Target="NULL"/><Relationship Id="rId35" Type="http://schemas.openxmlformats.org/officeDocument/2006/relationships/image" Target="NULL"/><Relationship Id="rId43" Type="http://schemas.openxmlformats.org/officeDocument/2006/relationships/image" Target="NULL"/><Relationship Id="rId48" Type="http://schemas.openxmlformats.org/officeDocument/2006/relationships/image" Target="NULL"/><Relationship Id="rId56" Type="http://schemas.openxmlformats.org/officeDocument/2006/relationships/image" Target="NULL"/><Relationship Id="rId64" Type="http://schemas.openxmlformats.org/officeDocument/2006/relationships/image" Target="NULL"/><Relationship Id="rId69" Type="http://schemas.openxmlformats.org/officeDocument/2006/relationships/image" Target="NULL"/><Relationship Id="rId77" Type="http://schemas.openxmlformats.org/officeDocument/2006/relationships/chart" Target="../charts/chart98.xml"/><Relationship Id="rId100" Type="http://schemas.openxmlformats.org/officeDocument/2006/relationships/image" Target="NULL"/><Relationship Id="rId105" Type="http://schemas.openxmlformats.org/officeDocument/2006/relationships/image" Target="NULL"/><Relationship Id="rId113" Type="http://schemas.openxmlformats.org/officeDocument/2006/relationships/image" Target="NULL"/><Relationship Id="rId118" Type="http://schemas.openxmlformats.org/officeDocument/2006/relationships/image" Target="NULL"/><Relationship Id="rId8" Type="http://schemas.openxmlformats.org/officeDocument/2006/relationships/chart" Target="../charts/chart88.xml"/><Relationship Id="rId51" Type="http://schemas.openxmlformats.org/officeDocument/2006/relationships/image" Target="NULL"/><Relationship Id="rId72" Type="http://schemas.openxmlformats.org/officeDocument/2006/relationships/image" Target="NULL"/><Relationship Id="rId80" Type="http://schemas.openxmlformats.org/officeDocument/2006/relationships/chart" Target="../charts/chart101.xml"/><Relationship Id="rId85" Type="http://schemas.openxmlformats.org/officeDocument/2006/relationships/chart" Target="../charts/chart106.xml"/><Relationship Id="rId93" Type="http://schemas.openxmlformats.org/officeDocument/2006/relationships/chart" Target="../charts/chart114.xml"/><Relationship Id="rId98" Type="http://schemas.openxmlformats.org/officeDocument/2006/relationships/chart" Target="../charts/chart119.xml"/><Relationship Id="rId3" Type="http://schemas.openxmlformats.org/officeDocument/2006/relationships/chart" Target="../charts/chart83.xml"/><Relationship Id="rId12" Type="http://schemas.openxmlformats.org/officeDocument/2006/relationships/chart" Target="../charts/chart92.xml"/><Relationship Id="rId17" Type="http://schemas.openxmlformats.org/officeDocument/2006/relationships/chart" Target="../charts/chart97.xml"/><Relationship Id="rId25" Type="http://schemas.openxmlformats.org/officeDocument/2006/relationships/image" Target="NULL"/><Relationship Id="rId33" Type="http://schemas.openxmlformats.org/officeDocument/2006/relationships/image" Target="NULL"/><Relationship Id="rId38" Type="http://schemas.openxmlformats.org/officeDocument/2006/relationships/image" Target="NULL"/><Relationship Id="rId46" Type="http://schemas.openxmlformats.org/officeDocument/2006/relationships/image" Target="NULL"/><Relationship Id="rId59" Type="http://schemas.openxmlformats.org/officeDocument/2006/relationships/image" Target="NULL"/><Relationship Id="rId67" Type="http://schemas.openxmlformats.org/officeDocument/2006/relationships/image" Target="NULL"/><Relationship Id="rId103" Type="http://schemas.openxmlformats.org/officeDocument/2006/relationships/image" Target="NULL"/><Relationship Id="rId108" Type="http://schemas.openxmlformats.org/officeDocument/2006/relationships/image" Target="NULL"/><Relationship Id="rId116" Type="http://schemas.openxmlformats.org/officeDocument/2006/relationships/image" Target="NULL"/><Relationship Id="rId20" Type="http://schemas.openxmlformats.org/officeDocument/2006/relationships/image" Target="NULL"/><Relationship Id="rId41" Type="http://schemas.openxmlformats.org/officeDocument/2006/relationships/image" Target="NULL"/><Relationship Id="rId54" Type="http://schemas.openxmlformats.org/officeDocument/2006/relationships/image" Target="NULL"/><Relationship Id="rId62" Type="http://schemas.openxmlformats.org/officeDocument/2006/relationships/image" Target="NULL"/><Relationship Id="rId70" Type="http://schemas.openxmlformats.org/officeDocument/2006/relationships/image" Target="NULL"/><Relationship Id="rId75" Type="http://schemas.openxmlformats.org/officeDocument/2006/relationships/image" Target="NULL"/><Relationship Id="rId83" Type="http://schemas.openxmlformats.org/officeDocument/2006/relationships/chart" Target="../charts/chart104.xml"/><Relationship Id="rId88" Type="http://schemas.openxmlformats.org/officeDocument/2006/relationships/chart" Target="../charts/chart109.xml"/><Relationship Id="rId91" Type="http://schemas.openxmlformats.org/officeDocument/2006/relationships/chart" Target="../charts/chart112.xml"/><Relationship Id="rId96" Type="http://schemas.openxmlformats.org/officeDocument/2006/relationships/chart" Target="../charts/chart117.xml"/><Relationship Id="rId111" Type="http://schemas.openxmlformats.org/officeDocument/2006/relationships/image" Target="NULL"/><Relationship Id="rId1" Type="http://schemas.openxmlformats.org/officeDocument/2006/relationships/chart" Target="../charts/chart81.xml"/><Relationship Id="rId6" Type="http://schemas.openxmlformats.org/officeDocument/2006/relationships/chart" Target="../charts/chart86.xml"/><Relationship Id="rId15" Type="http://schemas.openxmlformats.org/officeDocument/2006/relationships/chart" Target="../charts/chart95.xml"/><Relationship Id="rId23" Type="http://schemas.openxmlformats.org/officeDocument/2006/relationships/image" Target="NULL"/><Relationship Id="rId28" Type="http://schemas.openxmlformats.org/officeDocument/2006/relationships/image" Target="NULL"/><Relationship Id="rId36" Type="http://schemas.openxmlformats.org/officeDocument/2006/relationships/image" Target="NULL"/><Relationship Id="rId49" Type="http://schemas.openxmlformats.org/officeDocument/2006/relationships/image" Target="NULL"/><Relationship Id="rId57" Type="http://schemas.openxmlformats.org/officeDocument/2006/relationships/image" Target="NULL"/><Relationship Id="rId106" Type="http://schemas.openxmlformats.org/officeDocument/2006/relationships/image" Target="NULL"/><Relationship Id="rId114" Type="http://schemas.openxmlformats.org/officeDocument/2006/relationships/image" Target="NULL"/><Relationship Id="rId119" Type="http://schemas.openxmlformats.org/officeDocument/2006/relationships/image" Target="NULL"/><Relationship Id="rId10" Type="http://schemas.openxmlformats.org/officeDocument/2006/relationships/chart" Target="../charts/chart90.xml"/><Relationship Id="rId31" Type="http://schemas.openxmlformats.org/officeDocument/2006/relationships/image" Target="NULL"/><Relationship Id="rId44" Type="http://schemas.openxmlformats.org/officeDocument/2006/relationships/image" Target="NULL"/><Relationship Id="rId52" Type="http://schemas.openxmlformats.org/officeDocument/2006/relationships/image" Target="NULL"/><Relationship Id="rId60" Type="http://schemas.openxmlformats.org/officeDocument/2006/relationships/image" Target="NULL"/><Relationship Id="rId65" Type="http://schemas.openxmlformats.org/officeDocument/2006/relationships/image" Target="NULL"/><Relationship Id="rId73" Type="http://schemas.openxmlformats.org/officeDocument/2006/relationships/image" Target="NULL"/><Relationship Id="rId78" Type="http://schemas.openxmlformats.org/officeDocument/2006/relationships/chart" Target="../charts/chart99.xml"/><Relationship Id="rId81" Type="http://schemas.openxmlformats.org/officeDocument/2006/relationships/chart" Target="../charts/chart102.xml"/><Relationship Id="rId86" Type="http://schemas.openxmlformats.org/officeDocument/2006/relationships/chart" Target="../charts/chart107.xml"/><Relationship Id="rId94" Type="http://schemas.openxmlformats.org/officeDocument/2006/relationships/chart" Target="../charts/chart115.xml"/><Relationship Id="rId99" Type="http://schemas.openxmlformats.org/officeDocument/2006/relationships/chart" Target="../charts/chart120.xml"/><Relationship Id="rId101" Type="http://schemas.openxmlformats.org/officeDocument/2006/relationships/image" Target="NULL"/><Relationship Id="rId4" Type="http://schemas.openxmlformats.org/officeDocument/2006/relationships/chart" Target="../charts/chart84.xml"/><Relationship Id="rId9" Type="http://schemas.openxmlformats.org/officeDocument/2006/relationships/chart" Target="../charts/chart89.xml"/><Relationship Id="rId13" Type="http://schemas.openxmlformats.org/officeDocument/2006/relationships/chart" Target="../charts/chart93.xml"/><Relationship Id="rId18" Type="http://schemas.openxmlformats.org/officeDocument/2006/relationships/image" Target="NULL"/><Relationship Id="rId39" Type="http://schemas.openxmlformats.org/officeDocument/2006/relationships/image" Target="NULL"/><Relationship Id="rId109" Type="http://schemas.openxmlformats.org/officeDocument/2006/relationships/image" Target="NULL"/><Relationship Id="rId34" Type="http://schemas.openxmlformats.org/officeDocument/2006/relationships/image" Target="NULL"/><Relationship Id="rId50" Type="http://schemas.openxmlformats.org/officeDocument/2006/relationships/image" Target="NULL"/><Relationship Id="rId55" Type="http://schemas.openxmlformats.org/officeDocument/2006/relationships/image" Target="NULL"/><Relationship Id="rId76" Type="http://schemas.openxmlformats.org/officeDocument/2006/relationships/image" Target="NULL"/><Relationship Id="rId97" Type="http://schemas.openxmlformats.org/officeDocument/2006/relationships/chart" Target="../charts/chart118.xml"/><Relationship Id="rId104" Type="http://schemas.openxmlformats.org/officeDocument/2006/relationships/image" Target="NULL"/><Relationship Id="rId120" Type="http://schemas.openxmlformats.org/officeDocument/2006/relationships/image" Target="NULL"/><Relationship Id="rId7" Type="http://schemas.openxmlformats.org/officeDocument/2006/relationships/chart" Target="../charts/chart87.xml"/><Relationship Id="rId71" Type="http://schemas.openxmlformats.org/officeDocument/2006/relationships/image" Target="NULL"/><Relationship Id="rId92" Type="http://schemas.openxmlformats.org/officeDocument/2006/relationships/chart" Target="../charts/chart113.xml"/><Relationship Id="rId2" Type="http://schemas.openxmlformats.org/officeDocument/2006/relationships/chart" Target="../charts/chart82.xml"/><Relationship Id="rId29" Type="http://schemas.openxmlformats.org/officeDocument/2006/relationships/image" Target="NULL"/></Relationships>
</file>

<file path=xl/drawings/_rels/drawing24.xml.rels><?xml version="1.0" encoding="UTF-8" standalone="yes"?>
<Relationships xmlns="http://schemas.openxmlformats.org/package/2006/relationships"><Relationship Id="rId26" Type="http://schemas.openxmlformats.org/officeDocument/2006/relationships/chart" Target="../charts/chart127.xml"/><Relationship Id="rId117" Type="http://schemas.openxmlformats.org/officeDocument/2006/relationships/image" Target="NULL"/><Relationship Id="rId21" Type="http://schemas.openxmlformats.org/officeDocument/2006/relationships/image" Target="NULL"/><Relationship Id="rId42" Type="http://schemas.openxmlformats.org/officeDocument/2006/relationships/chart" Target="../charts/chart131.xml"/><Relationship Id="rId47" Type="http://schemas.openxmlformats.org/officeDocument/2006/relationships/image" Target="NULL"/><Relationship Id="rId63" Type="http://schemas.openxmlformats.org/officeDocument/2006/relationships/image" Target="NULL"/><Relationship Id="rId68" Type="http://schemas.openxmlformats.org/officeDocument/2006/relationships/image" Target="NULL"/><Relationship Id="rId84" Type="http://schemas.openxmlformats.org/officeDocument/2006/relationships/image" Target="NULL"/><Relationship Id="rId89" Type="http://schemas.openxmlformats.org/officeDocument/2006/relationships/image" Target="NULL"/><Relationship Id="rId112" Type="http://schemas.openxmlformats.org/officeDocument/2006/relationships/image" Target="NULL"/><Relationship Id="rId133" Type="http://schemas.openxmlformats.org/officeDocument/2006/relationships/image" Target="NULL"/><Relationship Id="rId138" Type="http://schemas.openxmlformats.org/officeDocument/2006/relationships/chart" Target="../charts/chart155.xml"/><Relationship Id="rId154" Type="http://schemas.openxmlformats.org/officeDocument/2006/relationships/chart" Target="../charts/chart159.xml"/><Relationship Id="rId159" Type="http://schemas.openxmlformats.org/officeDocument/2006/relationships/image" Target="NULL"/><Relationship Id="rId16" Type="http://schemas.openxmlformats.org/officeDocument/2006/relationships/image" Target="NULL"/><Relationship Id="rId107" Type="http://schemas.openxmlformats.org/officeDocument/2006/relationships/image" Target="NULL"/><Relationship Id="rId11" Type="http://schemas.openxmlformats.org/officeDocument/2006/relationships/image" Target="NULL"/><Relationship Id="rId32" Type="http://schemas.openxmlformats.org/officeDocument/2006/relationships/image" Target="NULL"/><Relationship Id="rId37" Type="http://schemas.openxmlformats.org/officeDocument/2006/relationships/image" Target="NULL"/><Relationship Id="rId53" Type="http://schemas.openxmlformats.org/officeDocument/2006/relationships/image" Target="NULL"/><Relationship Id="rId58" Type="http://schemas.openxmlformats.org/officeDocument/2006/relationships/chart" Target="../charts/chart135.xml"/><Relationship Id="rId74" Type="http://schemas.openxmlformats.org/officeDocument/2006/relationships/chart" Target="../charts/chart139.xml"/><Relationship Id="rId79" Type="http://schemas.openxmlformats.org/officeDocument/2006/relationships/image" Target="NULL"/><Relationship Id="rId102" Type="http://schemas.openxmlformats.org/officeDocument/2006/relationships/chart" Target="../charts/chart146.xml"/><Relationship Id="rId123" Type="http://schemas.openxmlformats.org/officeDocument/2006/relationships/image" Target="NULL"/><Relationship Id="rId128" Type="http://schemas.openxmlformats.org/officeDocument/2006/relationships/image" Target="NULL"/><Relationship Id="rId144" Type="http://schemas.openxmlformats.org/officeDocument/2006/relationships/image" Target="NULL"/><Relationship Id="rId149" Type="http://schemas.openxmlformats.org/officeDocument/2006/relationships/image" Target="NULL"/><Relationship Id="rId5" Type="http://schemas.openxmlformats.org/officeDocument/2006/relationships/image" Target="NULL"/><Relationship Id="rId90" Type="http://schemas.openxmlformats.org/officeDocument/2006/relationships/chart" Target="../charts/chart143.xml"/><Relationship Id="rId95" Type="http://schemas.openxmlformats.org/officeDocument/2006/relationships/image" Target="NULL"/><Relationship Id="rId160" Type="http://schemas.openxmlformats.org/officeDocument/2006/relationships/image" Target="NULL"/><Relationship Id="rId22" Type="http://schemas.openxmlformats.org/officeDocument/2006/relationships/chart" Target="../charts/chart126.xml"/><Relationship Id="rId27" Type="http://schemas.openxmlformats.org/officeDocument/2006/relationships/image" Target="NULL"/><Relationship Id="rId43" Type="http://schemas.openxmlformats.org/officeDocument/2006/relationships/image" Target="NULL"/><Relationship Id="rId48" Type="http://schemas.openxmlformats.org/officeDocument/2006/relationships/image" Target="NULL"/><Relationship Id="rId64" Type="http://schemas.openxmlformats.org/officeDocument/2006/relationships/image" Target="NULL"/><Relationship Id="rId69" Type="http://schemas.openxmlformats.org/officeDocument/2006/relationships/image" Target="NULL"/><Relationship Id="rId113" Type="http://schemas.openxmlformats.org/officeDocument/2006/relationships/image" Target="NULL"/><Relationship Id="rId118" Type="http://schemas.openxmlformats.org/officeDocument/2006/relationships/chart" Target="../charts/chart150.xml"/><Relationship Id="rId134" Type="http://schemas.openxmlformats.org/officeDocument/2006/relationships/chart" Target="../charts/chart154.xml"/><Relationship Id="rId139" Type="http://schemas.openxmlformats.org/officeDocument/2006/relationships/image" Target="NULL"/><Relationship Id="rId80" Type="http://schemas.openxmlformats.org/officeDocument/2006/relationships/image" Target="NULL"/><Relationship Id="rId85" Type="http://schemas.openxmlformats.org/officeDocument/2006/relationships/image" Target="NULL"/><Relationship Id="rId150" Type="http://schemas.openxmlformats.org/officeDocument/2006/relationships/chart" Target="../charts/chart158.xml"/><Relationship Id="rId155" Type="http://schemas.openxmlformats.org/officeDocument/2006/relationships/image" Target="NULL"/><Relationship Id="rId12" Type="http://schemas.openxmlformats.org/officeDocument/2006/relationships/image" Target="NULL"/><Relationship Id="rId17" Type="http://schemas.openxmlformats.org/officeDocument/2006/relationships/image" Target="NULL"/><Relationship Id="rId33" Type="http://schemas.openxmlformats.org/officeDocument/2006/relationships/image" Target="NULL"/><Relationship Id="rId38" Type="http://schemas.openxmlformats.org/officeDocument/2006/relationships/chart" Target="../charts/chart130.xml"/><Relationship Id="rId59" Type="http://schemas.openxmlformats.org/officeDocument/2006/relationships/image" Target="NULL"/><Relationship Id="rId103" Type="http://schemas.openxmlformats.org/officeDocument/2006/relationships/image" Target="NULL"/><Relationship Id="rId108" Type="http://schemas.openxmlformats.org/officeDocument/2006/relationships/image" Target="NULL"/><Relationship Id="rId124" Type="http://schemas.openxmlformats.org/officeDocument/2006/relationships/image" Target="NULL"/><Relationship Id="rId129" Type="http://schemas.openxmlformats.org/officeDocument/2006/relationships/image" Target="NULL"/><Relationship Id="rId20" Type="http://schemas.openxmlformats.org/officeDocument/2006/relationships/image" Target="NULL"/><Relationship Id="rId41" Type="http://schemas.openxmlformats.org/officeDocument/2006/relationships/image" Target="NULL"/><Relationship Id="rId54" Type="http://schemas.openxmlformats.org/officeDocument/2006/relationships/chart" Target="../charts/chart134.xml"/><Relationship Id="rId62" Type="http://schemas.openxmlformats.org/officeDocument/2006/relationships/chart" Target="../charts/chart136.xml"/><Relationship Id="rId70" Type="http://schemas.openxmlformats.org/officeDocument/2006/relationships/chart" Target="../charts/chart138.xml"/><Relationship Id="rId75" Type="http://schemas.openxmlformats.org/officeDocument/2006/relationships/image" Target="NULL"/><Relationship Id="rId83" Type="http://schemas.openxmlformats.org/officeDocument/2006/relationships/image" Target="NULL"/><Relationship Id="rId88" Type="http://schemas.openxmlformats.org/officeDocument/2006/relationships/image" Target="NULL"/><Relationship Id="rId91" Type="http://schemas.openxmlformats.org/officeDocument/2006/relationships/image" Target="NULL"/><Relationship Id="rId96" Type="http://schemas.openxmlformats.org/officeDocument/2006/relationships/image" Target="NULL"/><Relationship Id="rId111" Type="http://schemas.openxmlformats.org/officeDocument/2006/relationships/image" Target="NULL"/><Relationship Id="rId132" Type="http://schemas.openxmlformats.org/officeDocument/2006/relationships/image" Target="NULL"/><Relationship Id="rId140" Type="http://schemas.openxmlformats.org/officeDocument/2006/relationships/image" Target="NULL"/><Relationship Id="rId145" Type="http://schemas.openxmlformats.org/officeDocument/2006/relationships/image" Target="NULL"/><Relationship Id="rId153" Type="http://schemas.openxmlformats.org/officeDocument/2006/relationships/image" Target="NULL"/><Relationship Id="rId1" Type="http://schemas.openxmlformats.org/officeDocument/2006/relationships/image" Target="NULL"/><Relationship Id="rId6" Type="http://schemas.openxmlformats.org/officeDocument/2006/relationships/chart" Target="../charts/chart122.xml"/><Relationship Id="rId15" Type="http://schemas.openxmlformats.org/officeDocument/2006/relationships/image" Target="NULL"/><Relationship Id="rId23" Type="http://schemas.openxmlformats.org/officeDocument/2006/relationships/image" Target="NULL"/><Relationship Id="rId28" Type="http://schemas.openxmlformats.org/officeDocument/2006/relationships/image" Target="NULL"/><Relationship Id="rId36" Type="http://schemas.openxmlformats.org/officeDocument/2006/relationships/image" Target="NULL"/><Relationship Id="rId49" Type="http://schemas.openxmlformats.org/officeDocument/2006/relationships/image" Target="NULL"/><Relationship Id="rId57" Type="http://schemas.openxmlformats.org/officeDocument/2006/relationships/image" Target="NULL"/><Relationship Id="rId106" Type="http://schemas.openxmlformats.org/officeDocument/2006/relationships/chart" Target="../charts/chart147.xml"/><Relationship Id="rId114" Type="http://schemas.openxmlformats.org/officeDocument/2006/relationships/chart" Target="../charts/chart149.xml"/><Relationship Id="rId119" Type="http://schemas.openxmlformats.org/officeDocument/2006/relationships/image" Target="NULL"/><Relationship Id="rId127" Type="http://schemas.openxmlformats.org/officeDocument/2006/relationships/image" Target="NULL"/><Relationship Id="rId10" Type="http://schemas.openxmlformats.org/officeDocument/2006/relationships/chart" Target="../charts/chart123.xml"/><Relationship Id="rId31" Type="http://schemas.openxmlformats.org/officeDocument/2006/relationships/image" Target="NULL"/><Relationship Id="rId44" Type="http://schemas.openxmlformats.org/officeDocument/2006/relationships/image" Target="NULL"/><Relationship Id="rId52" Type="http://schemas.openxmlformats.org/officeDocument/2006/relationships/image" Target="NULL"/><Relationship Id="rId60" Type="http://schemas.openxmlformats.org/officeDocument/2006/relationships/image" Target="NULL"/><Relationship Id="rId65" Type="http://schemas.openxmlformats.org/officeDocument/2006/relationships/image" Target="NULL"/><Relationship Id="rId73" Type="http://schemas.openxmlformats.org/officeDocument/2006/relationships/image" Target="NULL"/><Relationship Id="rId78" Type="http://schemas.openxmlformats.org/officeDocument/2006/relationships/chart" Target="../charts/chart140.xml"/><Relationship Id="rId81" Type="http://schemas.openxmlformats.org/officeDocument/2006/relationships/image" Target="NULL"/><Relationship Id="rId86" Type="http://schemas.openxmlformats.org/officeDocument/2006/relationships/chart" Target="../charts/chart142.xml"/><Relationship Id="rId94" Type="http://schemas.openxmlformats.org/officeDocument/2006/relationships/chart" Target="../charts/chart144.xml"/><Relationship Id="rId99" Type="http://schemas.openxmlformats.org/officeDocument/2006/relationships/image" Target="NULL"/><Relationship Id="rId101" Type="http://schemas.openxmlformats.org/officeDocument/2006/relationships/image" Target="NULL"/><Relationship Id="rId122" Type="http://schemas.openxmlformats.org/officeDocument/2006/relationships/chart" Target="../charts/chart151.xml"/><Relationship Id="rId130" Type="http://schemas.openxmlformats.org/officeDocument/2006/relationships/chart" Target="../charts/chart153.xml"/><Relationship Id="rId135" Type="http://schemas.openxmlformats.org/officeDocument/2006/relationships/image" Target="NULL"/><Relationship Id="rId143" Type="http://schemas.openxmlformats.org/officeDocument/2006/relationships/image" Target="NULL"/><Relationship Id="rId148" Type="http://schemas.openxmlformats.org/officeDocument/2006/relationships/image" Target="NULL"/><Relationship Id="rId151" Type="http://schemas.openxmlformats.org/officeDocument/2006/relationships/image" Target="NULL"/><Relationship Id="rId156" Type="http://schemas.openxmlformats.org/officeDocument/2006/relationships/image" Target="NULL"/><Relationship Id="rId4" Type="http://schemas.openxmlformats.org/officeDocument/2006/relationships/image" Target="NULL"/><Relationship Id="rId9" Type="http://schemas.openxmlformats.org/officeDocument/2006/relationships/image" Target="NULL"/><Relationship Id="rId13" Type="http://schemas.openxmlformats.org/officeDocument/2006/relationships/image" Target="NULL"/><Relationship Id="rId18" Type="http://schemas.openxmlformats.org/officeDocument/2006/relationships/chart" Target="../charts/chart125.xml"/><Relationship Id="rId39" Type="http://schemas.openxmlformats.org/officeDocument/2006/relationships/image" Target="NULL"/><Relationship Id="rId109" Type="http://schemas.openxmlformats.org/officeDocument/2006/relationships/image" Target="NULL"/><Relationship Id="rId34" Type="http://schemas.openxmlformats.org/officeDocument/2006/relationships/chart" Target="../charts/chart129.xml"/><Relationship Id="rId50" Type="http://schemas.openxmlformats.org/officeDocument/2006/relationships/chart" Target="../charts/chart133.xml"/><Relationship Id="rId55" Type="http://schemas.openxmlformats.org/officeDocument/2006/relationships/image" Target="NULL"/><Relationship Id="rId76" Type="http://schemas.openxmlformats.org/officeDocument/2006/relationships/image" Target="NULL"/><Relationship Id="rId97" Type="http://schemas.openxmlformats.org/officeDocument/2006/relationships/image" Target="NULL"/><Relationship Id="rId104" Type="http://schemas.openxmlformats.org/officeDocument/2006/relationships/image" Target="NULL"/><Relationship Id="rId120" Type="http://schemas.openxmlformats.org/officeDocument/2006/relationships/image" Target="NULL"/><Relationship Id="rId125" Type="http://schemas.openxmlformats.org/officeDocument/2006/relationships/image" Target="NULL"/><Relationship Id="rId141" Type="http://schemas.openxmlformats.org/officeDocument/2006/relationships/image" Target="NULL"/><Relationship Id="rId146" Type="http://schemas.openxmlformats.org/officeDocument/2006/relationships/chart" Target="../charts/chart157.xml"/><Relationship Id="rId7" Type="http://schemas.openxmlformats.org/officeDocument/2006/relationships/image" Target="NULL"/><Relationship Id="rId71" Type="http://schemas.openxmlformats.org/officeDocument/2006/relationships/image" Target="NULL"/><Relationship Id="rId92" Type="http://schemas.openxmlformats.org/officeDocument/2006/relationships/image" Target="NULL"/><Relationship Id="rId2" Type="http://schemas.openxmlformats.org/officeDocument/2006/relationships/chart" Target="../charts/chart121.xml"/><Relationship Id="rId29" Type="http://schemas.openxmlformats.org/officeDocument/2006/relationships/image" Target="NULL"/><Relationship Id="rId24" Type="http://schemas.openxmlformats.org/officeDocument/2006/relationships/image" Target="NULL"/><Relationship Id="rId40" Type="http://schemas.openxmlformats.org/officeDocument/2006/relationships/image" Target="NULL"/><Relationship Id="rId45" Type="http://schemas.openxmlformats.org/officeDocument/2006/relationships/image" Target="NULL"/><Relationship Id="rId66" Type="http://schemas.openxmlformats.org/officeDocument/2006/relationships/chart" Target="../charts/chart137.xml"/><Relationship Id="rId87" Type="http://schemas.openxmlformats.org/officeDocument/2006/relationships/image" Target="NULL"/><Relationship Id="rId110" Type="http://schemas.openxmlformats.org/officeDocument/2006/relationships/chart" Target="../charts/chart148.xml"/><Relationship Id="rId115" Type="http://schemas.openxmlformats.org/officeDocument/2006/relationships/image" Target="NULL"/><Relationship Id="rId131" Type="http://schemas.openxmlformats.org/officeDocument/2006/relationships/image" Target="NULL"/><Relationship Id="rId136" Type="http://schemas.openxmlformats.org/officeDocument/2006/relationships/image" Target="NULL"/><Relationship Id="rId157" Type="http://schemas.openxmlformats.org/officeDocument/2006/relationships/image" Target="NULL"/><Relationship Id="rId61" Type="http://schemas.openxmlformats.org/officeDocument/2006/relationships/image" Target="NULL"/><Relationship Id="rId82" Type="http://schemas.openxmlformats.org/officeDocument/2006/relationships/chart" Target="../charts/chart141.xml"/><Relationship Id="rId152" Type="http://schemas.openxmlformats.org/officeDocument/2006/relationships/image" Target="NULL"/><Relationship Id="rId19" Type="http://schemas.openxmlformats.org/officeDocument/2006/relationships/image" Target="NULL"/><Relationship Id="rId14" Type="http://schemas.openxmlformats.org/officeDocument/2006/relationships/chart" Target="../charts/chart124.xml"/><Relationship Id="rId30" Type="http://schemas.openxmlformats.org/officeDocument/2006/relationships/chart" Target="../charts/chart128.xml"/><Relationship Id="rId35" Type="http://schemas.openxmlformats.org/officeDocument/2006/relationships/image" Target="NULL"/><Relationship Id="rId56" Type="http://schemas.openxmlformats.org/officeDocument/2006/relationships/image" Target="NULL"/><Relationship Id="rId77" Type="http://schemas.openxmlformats.org/officeDocument/2006/relationships/image" Target="NULL"/><Relationship Id="rId100" Type="http://schemas.openxmlformats.org/officeDocument/2006/relationships/image" Target="NULL"/><Relationship Id="rId105" Type="http://schemas.openxmlformats.org/officeDocument/2006/relationships/image" Target="NULL"/><Relationship Id="rId126" Type="http://schemas.openxmlformats.org/officeDocument/2006/relationships/chart" Target="../charts/chart152.xml"/><Relationship Id="rId147" Type="http://schemas.openxmlformats.org/officeDocument/2006/relationships/image" Target="NULL"/><Relationship Id="rId8" Type="http://schemas.openxmlformats.org/officeDocument/2006/relationships/image" Target="NULL"/><Relationship Id="rId51" Type="http://schemas.openxmlformats.org/officeDocument/2006/relationships/image" Target="NULL"/><Relationship Id="rId72" Type="http://schemas.openxmlformats.org/officeDocument/2006/relationships/image" Target="NULL"/><Relationship Id="rId93" Type="http://schemas.openxmlformats.org/officeDocument/2006/relationships/image" Target="NULL"/><Relationship Id="rId98" Type="http://schemas.openxmlformats.org/officeDocument/2006/relationships/chart" Target="../charts/chart145.xml"/><Relationship Id="rId121" Type="http://schemas.openxmlformats.org/officeDocument/2006/relationships/image" Target="NULL"/><Relationship Id="rId142" Type="http://schemas.openxmlformats.org/officeDocument/2006/relationships/chart" Target="../charts/chart156.xml"/><Relationship Id="rId3" Type="http://schemas.openxmlformats.org/officeDocument/2006/relationships/image" Target="NULL"/><Relationship Id="rId25" Type="http://schemas.openxmlformats.org/officeDocument/2006/relationships/image" Target="NULL"/><Relationship Id="rId46" Type="http://schemas.openxmlformats.org/officeDocument/2006/relationships/chart" Target="../charts/chart132.xml"/><Relationship Id="rId67" Type="http://schemas.openxmlformats.org/officeDocument/2006/relationships/image" Target="NULL"/><Relationship Id="rId116" Type="http://schemas.openxmlformats.org/officeDocument/2006/relationships/image" Target="NULL"/><Relationship Id="rId137" Type="http://schemas.openxmlformats.org/officeDocument/2006/relationships/image" Target="NULL"/><Relationship Id="rId158" Type="http://schemas.openxmlformats.org/officeDocument/2006/relationships/chart" Target="../charts/chart160.xml"/></Relationships>
</file>

<file path=xl/drawings/_rels/drawing25.xml.rels><?xml version="1.0" encoding="UTF-8" standalone="yes"?>
<Relationships xmlns="http://schemas.openxmlformats.org/package/2006/relationships"><Relationship Id="rId13" Type="http://schemas.openxmlformats.org/officeDocument/2006/relationships/chart" Target="../charts/chart173.xml"/><Relationship Id="rId18" Type="http://schemas.openxmlformats.org/officeDocument/2006/relationships/chart" Target="../charts/chart178.xml"/><Relationship Id="rId26" Type="http://schemas.openxmlformats.org/officeDocument/2006/relationships/chart" Target="../charts/chart186.xml"/><Relationship Id="rId39" Type="http://schemas.openxmlformats.org/officeDocument/2006/relationships/chart" Target="../charts/chart199.xml"/><Relationship Id="rId21" Type="http://schemas.openxmlformats.org/officeDocument/2006/relationships/chart" Target="../charts/chart181.xml"/><Relationship Id="rId34" Type="http://schemas.openxmlformats.org/officeDocument/2006/relationships/chart" Target="../charts/chart194.xml"/><Relationship Id="rId42" Type="http://schemas.openxmlformats.org/officeDocument/2006/relationships/chart" Target="../charts/chart202.xml"/><Relationship Id="rId47" Type="http://schemas.openxmlformats.org/officeDocument/2006/relationships/chart" Target="../charts/chart207.xml"/><Relationship Id="rId50" Type="http://schemas.openxmlformats.org/officeDocument/2006/relationships/chart" Target="../charts/chart210.xml"/><Relationship Id="rId55" Type="http://schemas.openxmlformats.org/officeDocument/2006/relationships/chart" Target="../charts/chart215.xml"/><Relationship Id="rId63" Type="http://schemas.openxmlformats.org/officeDocument/2006/relationships/chart" Target="../charts/chart223.xml"/><Relationship Id="rId68" Type="http://schemas.openxmlformats.org/officeDocument/2006/relationships/chart" Target="../charts/chart228.xml"/><Relationship Id="rId7" Type="http://schemas.openxmlformats.org/officeDocument/2006/relationships/chart" Target="../charts/chart167.xml"/><Relationship Id="rId2" Type="http://schemas.openxmlformats.org/officeDocument/2006/relationships/chart" Target="../charts/chart162.xml"/><Relationship Id="rId16" Type="http://schemas.openxmlformats.org/officeDocument/2006/relationships/chart" Target="../charts/chart176.xml"/><Relationship Id="rId29" Type="http://schemas.openxmlformats.org/officeDocument/2006/relationships/chart" Target="../charts/chart189.xml"/><Relationship Id="rId1" Type="http://schemas.openxmlformats.org/officeDocument/2006/relationships/chart" Target="../charts/chart161.xml"/><Relationship Id="rId6" Type="http://schemas.openxmlformats.org/officeDocument/2006/relationships/chart" Target="../charts/chart166.xml"/><Relationship Id="rId11" Type="http://schemas.openxmlformats.org/officeDocument/2006/relationships/chart" Target="../charts/chart171.xml"/><Relationship Id="rId24" Type="http://schemas.openxmlformats.org/officeDocument/2006/relationships/chart" Target="../charts/chart184.xml"/><Relationship Id="rId32" Type="http://schemas.openxmlformats.org/officeDocument/2006/relationships/chart" Target="../charts/chart192.xml"/><Relationship Id="rId37" Type="http://schemas.openxmlformats.org/officeDocument/2006/relationships/chart" Target="../charts/chart197.xml"/><Relationship Id="rId40" Type="http://schemas.openxmlformats.org/officeDocument/2006/relationships/chart" Target="../charts/chart200.xml"/><Relationship Id="rId45" Type="http://schemas.openxmlformats.org/officeDocument/2006/relationships/chart" Target="../charts/chart205.xml"/><Relationship Id="rId53" Type="http://schemas.openxmlformats.org/officeDocument/2006/relationships/chart" Target="../charts/chart213.xml"/><Relationship Id="rId58" Type="http://schemas.openxmlformats.org/officeDocument/2006/relationships/chart" Target="../charts/chart218.xml"/><Relationship Id="rId66" Type="http://schemas.openxmlformats.org/officeDocument/2006/relationships/chart" Target="../charts/chart226.xml"/><Relationship Id="rId5" Type="http://schemas.openxmlformats.org/officeDocument/2006/relationships/chart" Target="../charts/chart165.xml"/><Relationship Id="rId15" Type="http://schemas.openxmlformats.org/officeDocument/2006/relationships/chart" Target="../charts/chart175.xml"/><Relationship Id="rId23" Type="http://schemas.openxmlformats.org/officeDocument/2006/relationships/chart" Target="../charts/chart183.xml"/><Relationship Id="rId28" Type="http://schemas.openxmlformats.org/officeDocument/2006/relationships/chart" Target="../charts/chart188.xml"/><Relationship Id="rId36" Type="http://schemas.openxmlformats.org/officeDocument/2006/relationships/chart" Target="../charts/chart196.xml"/><Relationship Id="rId49" Type="http://schemas.openxmlformats.org/officeDocument/2006/relationships/chart" Target="../charts/chart209.xml"/><Relationship Id="rId57" Type="http://schemas.openxmlformats.org/officeDocument/2006/relationships/chart" Target="../charts/chart217.xml"/><Relationship Id="rId61" Type="http://schemas.openxmlformats.org/officeDocument/2006/relationships/chart" Target="../charts/chart221.xml"/><Relationship Id="rId10" Type="http://schemas.openxmlformats.org/officeDocument/2006/relationships/chart" Target="../charts/chart170.xml"/><Relationship Id="rId19" Type="http://schemas.openxmlformats.org/officeDocument/2006/relationships/chart" Target="../charts/chart179.xml"/><Relationship Id="rId31" Type="http://schemas.openxmlformats.org/officeDocument/2006/relationships/chart" Target="../charts/chart191.xml"/><Relationship Id="rId44" Type="http://schemas.openxmlformats.org/officeDocument/2006/relationships/chart" Target="../charts/chart204.xml"/><Relationship Id="rId52" Type="http://schemas.openxmlformats.org/officeDocument/2006/relationships/chart" Target="../charts/chart212.xml"/><Relationship Id="rId60" Type="http://schemas.openxmlformats.org/officeDocument/2006/relationships/chart" Target="../charts/chart220.xml"/><Relationship Id="rId65" Type="http://schemas.openxmlformats.org/officeDocument/2006/relationships/chart" Target="../charts/chart225.xml"/><Relationship Id="rId4" Type="http://schemas.openxmlformats.org/officeDocument/2006/relationships/chart" Target="../charts/chart164.xml"/><Relationship Id="rId9" Type="http://schemas.openxmlformats.org/officeDocument/2006/relationships/chart" Target="../charts/chart169.xml"/><Relationship Id="rId14" Type="http://schemas.openxmlformats.org/officeDocument/2006/relationships/chart" Target="../charts/chart174.xml"/><Relationship Id="rId22" Type="http://schemas.openxmlformats.org/officeDocument/2006/relationships/chart" Target="../charts/chart182.xml"/><Relationship Id="rId27" Type="http://schemas.openxmlformats.org/officeDocument/2006/relationships/chart" Target="../charts/chart187.xml"/><Relationship Id="rId30" Type="http://schemas.openxmlformats.org/officeDocument/2006/relationships/chart" Target="../charts/chart190.xml"/><Relationship Id="rId35" Type="http://schemas.openxmlformats.org/officeDocument/2006/relationships/chart" Target="../charts/chart195.xml"/><Relationship Id="rId43" Type="http://schemas.openxmlformats.org/officeDocument/2006/relationships/chart" Target="../charts/chart203.xml"/><Relationship Id="rId48" Type="http://schemas.openxmlformats.org/officeDocument/2006/relationships/chart" Target="../charts/chart208.xml"/><Relationship Id="rId56" Type="http://schemas.openxmlformats.org/officeDocument/2006/relationships/chart" Target="../charts/chart216.xml"/><Relationship Id="rId64" Type="http://schemas.openxmlformats.org/officeDocument/2006/relationships/chart" Target="../charts/chart224.xml"/><Relationship Id="rId69" Type="http://schemas.openxmlformats.org/officeDocument/2006/relationships/chart" Target="../charts/chart229.xml"/><Relationship Id="rId8" Type="http://schemas.openxmlformats.org/officeDocument/2006/relationships/chart" Target="../charts/chart168.xml"/><Relationship Id="rId51" Type="http://schemas.openxmlformats.org/officeDocument/2006/relationships/chart" Target="../charts/chart211.xml"/><Relationship Id="rId3" Type="http://schemas.openxmlformats.org/officeDocument/2006/relationships/chart" Target="../charts/chart163.xml"/><Relationship Id="rId12" Type="http://schemas.openxmlformats.org/officeDocument/2006/relationships/chart" Target="../charts/chart172.xml"/><Relationship Id="rId17" Type="http://schemas.openxmlformats.org/officeDocument/2006/relationships/chart" Target="../charts/chart177.xml"/><Relationship Id="rId25" Type="http://schemas.openxmlformats.org/officeDocument/2006/relationships/chart" Target="../charts/chart185.xml"/><Relationship Id="rId33" Type="http://schemas.openxmlformats.org/officeDocument/2006/relationships/chart" Target="../charts/chart193.xml"/><Relationship Id="rId38" Type="http://schemas.openxmlformats.org/officeDocument/2006/relationships/chart" Target="../charts/chart198.xml"/><Relationship Id="rId46" Type="http://schemas.openxmlformats.org/officeDocument/2006/relationships/chart" Target="../charts/chart206.xml"/><Relationship Id="rId59" Type="http://schemas.openxmlformats.org/officeDocument/2006/relationships/chart" Target="../charts/chart219.xml"/><Relationship Id="rId67" Type="http://schemas.openxmlformats.org/officeDocument/2006/relationships/chart" Target="../charts/chart227.xml"/><Relationship Id="rId20" Type="http://schemas.openxmlformats.org/officeDocument/2006/relationships/chart" Target="../charts/chart180.xml"/><Relationship Id="rId41" Type="http://schemas.openxmlformats.org/officeDocument/2006/relationships/chart" Target="../charts/chart201.xml"/><Relationship Id="rId54" Type="http://schemas.openxmlformats.org/officeDocument/2006/relationships/chart" Target="../charts/chart214.xml"/><Relationship Id="rId62" Type="http://schemas.openxmlformats.org/officeDocument/2006/relationships/chart" Target="../charts/chart222.xml"/><Relationship Id="rId70" Type="http://schemas.openxmlformats.org/officeDocument/2006/relationships/chart" Target="../charts/chart230.xml"/></Relationships>
</file>

<file path=xl/drawings/_rels/drawing3.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4" Type="http://schemas.openxmlformats.org/officeDocument/2006/relationships/hyperlink" Target="#PLAN!A1"/></Relationships>
</file>

<file path=xl/drawings/_rels/drawing4.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4" Type="http://schemas.openxmlformats.org/officeDocument/2006/relationships/hyperlink" Target="#PLAN!A1"/></Relationships>
</file>

<file path=xl/drawings/_rels/drawing5.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4" Type="http://schemas.openxmlformats.org/officeDocument/2006/relationships/hyperlink" Target="#PLAN!A1"/></Relationships>
</file>

<file path=xl/drawings/_rels/drawing6.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4" Type="http://schemas.openxmlformats.org/officeDocument/2006/relationships/hyperlink" Target="#PLAN!A1"/></Relationships>
</file>

<file path=xl/drawings/_rels/drawing7.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5" Type="http://schemas.openxmlformats.org/officeDocument/2006/relationships/hyperlink" Target="#PLAN!A1"/><Relationship Id="rId4" Type="http://schemas.openxmlformats.org/officeDocument/2006/relationships/hyperlink" Target="#PLAN!A1"/></Relationships>
</file>

<file path=xl/drawings/_rels/drawing8.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5" Type="http://schemas.openxmlformats.org/officeDocument/2006/relationships/hyperlink" Target="#PLAN!A1"/><Relationship Id="rId4" Type="http://schemas.openxmlformats.org/officeDocument/2006/relationships/hyperlink" Target="#PLAN!A1"/></Relationships>
</file>

<file path=xl/drawings/_rels/drawing9.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5" Type="http://schemas.openxmlformats.org/officeDocument/2006/relationships/hyperlink" Target="#PLAN!A1"/><Relationship Id="rId4" Type="http://schemas.openxmlformats.org/officeDocument/2006/relationships/hyperlink" Target="#PLAN!A1"/></Relationships>
</file>

<file path=xl/drawings/drawing1.xml><?xml version="1.0" encoding="utf-8"?>
<xdr:wsDr xmlns:xdr="http://schemas.openxmlformats.org/drawingml/2006/spreadsheetDrawing" xmlns:a="http://schemas.openxmlformats.org/drawingml/2006/main">
  <xdr:twoCellAnchor>
    <xdr:from>
      <xdr:col>8</xdr:col>
      <xdr:colOff>38100</xdr:colOff>
      <xdr:row>14</xdr:row>
      <xdr:rowOff>76200</xdr:rowOff>
    </xdr:from>
    <xdr:to>
      <xdr:col>8</xdr:col>
      <xdr:colOff>38100</xdr:colOff>
      <xdr:row>20</xdr:row>
      <xdr:rowOff>152400</xdr:rowOff>
    </xdr:to>
    <xdr:sp macro="" textlink="">
      <xdr:nvSpPr>
        <xdr:cNvPr id="1565" name="Line 49"/>
        <xdr:cNvSpPr>
          <a:spLocks noChangeShapeType="1"/>
        </xdr:cNvSpPr>
      </xdr:nvSpPr>
      <xdr:spPr bwMode="auto">
        <a:xfrm>
          <a:off x="6134100" y="2276475"/>
          <a:ext cx="0" cy="1047750"/>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xdr:from>
      <xdr:col>6</xdr:col>
      <xdr:colOff>381000</xdr:colOff>
      <xdr:row>14</xdr:row>
      <xdr:rowOff>76200</xdr:rowOff>
    </xdr:from>
    <xdr:to>
      <xdr:col>6</xdr:col>
      <xdr:colOff>381000</xdr:colOff>
      <xdr:row>20</xdr:row>
      <xdr:rowOff>152400</xdr:rowOff>
    </xdr:to>
    <xdr:sp macro="" textlink="">
      <xdr:nvSpPr>
        <xdr:cNvPr id="1566" name="Line 48"/>
        <xdr:cNvSpPr>
          <a:spLocks noChangeShapeType="1"/>
        </xdr:cNvSpPr>
      </xdr:nvSpPr>
      <xdr:spPr bwMode="auto">
        <a:xfrm>
          <a:off x="4953000" y="2276475"/>
          <a:ext cx="0" cy="1047750"/>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2</xdr:col>
      <xdr:colOff>447675</xdr:colOff>
      <xdr:row>8</xdr:row>
      <xdr:rowOff>142875</xdr:rowOff>
    </xdr:from>
    <xdr:to>
      <xdr:col>2</xdr:col>
      <xdr:colOff>447675</xdr:colOff>
      <xdr:row>22</xdr:row>
      <xdr:rowOff>47625</xdr:rowOff>
    </xdr:to>
    <xdr:sp macro="" textlink="">
      <xdr:nvSpPr>
        <xdr:cNvPr id="1567" name="Line 15"/>
        <xdr:cNvSpPr>
          <a:spLocks noChangeShapeType="1"/>
        </xdr:cNvSpPr>
      </xdr:nvSpPr>
      <xdr:spPr bwMode="auto">
        <a:xfrm>
          <a:off x="1971675" y="1371600"/>
          <a:ext cx="0" cy="2171700"/>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0</xdr:col>
      <xdr:colOff>533400</xdr:colOff>
      <xdr:row>0</xdr:row>
      <xdr:rowOff>19050</xdr:rowOff>
    </xdr:from>
    <xdr:to>
      <xdr:col>2</xdr:col>
      <xdr:colOff>352425</xdr:colOff>
      <xdr:row>4</xdr:row>
      <xdr:rowOff>19050</xdr:rowOff>
    </xdr:to>
    <xdr:pic>
      <xdr:nvPicPr>
        <xdr:cNvPr id="1568"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33400" y="19050"/>
          <a:ext cx="1343025" cy="647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editAs="absolute">
    <xdr:from>
      <xdr:col>2</xdr:col>
      <xdr:colOff>533400</xdr:colOff>
      <xdr:row>0</xdr:row>
      <xdr:rowOff>28575</xdr:rowOff>
    </xdr:from>
    <xdr:to>
      <xdr:col>4</xdr:col>
      <xdr:colOff>533400</xdr:colOff>
      <xdr:row>4</xdr:row>
      <xdr:rowOff>0</xdr:rowOff>
    </xdr:to>
    <xdr:sp macro="" textlink="" fLocksText="0">
      <xdr:nvSpPr>
        <xdr:cNvPr id="1029" name="AutoShape 1"/>
        <xdr:cNvSpPr>
          <a:spLocks noChangeArrowheads="1"/>
        </xdr:cNvSpPr>
      </xdr:nvSpPr>
      <xdr:spPr bwMode="auto">
        <a:xfrm>
          <a:off x="2057400" y="28575"/>
          <a:ext cx="1524000" cy="619125"/>
        </a:xfrm>
        <a:prstGeom prst="roundRect">
          <a:avLst>
            <a:gd name="adj" fmla="val 16667"/>
          </a:avLst>
        </a:prstGeom>
        <a:noFill/>
        <a:ln>
          <a:noFill/>
        </a:ln>
        <a:effectLst/>
        <a:extLst/>
      </xdr:spPr>
      <xdr:txBody>
        <a:bodyPr vertOverflow="clip" wrap="square" lIns="45720" tIns="36360" rIns="45720" bIns="0" anchor="t"/>
        <a:lstStyle/>
        <a:p>
          <a:pPr algn="ctr" rtl="0">
            <a:defRPr sz="1000"/>
          </a:pPr>
          <a:r>
            <a:rPr lang="fr-BE" sz="1700" b="0" i="0" u="none" strike="noStrike" baseline="0">
              <a:solidFill>
                <a:srgbClr val="000000"/>
              </a:solidFill>
              <a:latin typeface="ArabBruD"/>
            </a:rPr>
            <a:t>Institut Saint Joseph</a:t>
          </a:r>
        </a:p>
      </xdr:txBody>
    </xdr:sp>
    <xdr:clientData/>
  </xdr:twoCellAnchor>
  <xdr:twoCellAnchor editAs="absolute">
    <xdr:from>
      <xdr:col>4</xdr:col>
      <xdr:colOff>714375</xdr:colOff>
      <xdr:row>0</xdr:row>
      <xdr:rowOff>28575</xdr:rowOff>
    </xdr:from>
    <xdr:to>
      <xdr:col>8</xdr:col>
      <xdr:colOff>504825</xdr:colOff>
      <xdr:row>4</xdr:row>
      <xdr:rowOff>38100</xdr:rowOff>
    </xdr:to>
    <xdr:pic>
      <xdr:nvPicPr>
        <xdr:cNvPr id="1570"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3762375" y="28575"/>
          <a:ext cx="2838450" cy="657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9525</xdr:colOff>
      <xdr:row>4</xdr:row>
      <xdr:rowOff>66675</xdr:rowOff>
    </xdr:from>
    <xdr:to>
      <xdr:col>8</xdr:col>
      <xdr:colOff>742950</xdr:colOff>
      <xdr:row>4</xdr:row>
      <xdr:rowOff>66675</xdr:rowOff>
    </xdr:to>
    <xdr:sp macro="" textlink="">
      <xdr:nvSpPr>
        <xdr:cNvPr id="1571" name="Line 4"/>
        <xdr:cNvSpPr>
          <a:spLocks noChangeShapeType="1"/>
        </xdr:cNvSpPr>
      </xdr:nvSpPr>
      <xdr:spPr bwMode="auto">
        <a:xfrm>
          <a:off x="9525" y="714375"/>
          <a:ext cx="6829425" cy="0"/>
        </a:xfrm>
        <a:prstGeom prst="line">
          <a:avLst/>
        </a:prstGeom>
        <a:noFill/>
        <a:ln w="9360" cap="sq">
          <a:solidFill>
            <a:srgbClr val="00000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3</xdr:col>
      <xdr:colOff>733425</xdr:colOff>
      <xdr:row>7</xdr:row>
      <xdr:rowOff>152400</xdr:rowOff>
    </xdr:from>
    <xdr:to>
      <xdr:col>3</xdr:col>
      <xdr:colOff>733425</xdr:colOff>
      <xdr:row>8</xdr:row>
      <xdr:rowOff>133350</xdr:rowOff>
    </xdr:to>
    <xdr:sp macro="" textlink="">
      <xdr:nvSpPr>
        <xdr:cNvPr id="1572" name="Line 16"/>
        <xdr:cNvSpPr>
          <a:spLocks noChangeShapeType="1"/>
        </xdr:cNvSpPr>
      </xdr:nvSpPr>
      <xdr:spPr bwMode="auto">
        <a:xfrm flipH="1">
          <a:off x="3019425" y="1219200"/>
          <a:ext cx="0" cy="142875"/>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0</xdr:col>
      <xdr:colOff>552450</xdr:colOff>
      <xdr:row>8</xdr:row>
      <xdr:rowOff>142875</xdr:rowOff>
    </xdr:from>
    <xdr:to>
      <xdr:col>7</xdr:col>
      <xdr:colOff>171450</xdr:colOff>
      <xdr:row>8</xdr:row>
      <xdr:rowOff>142875</xdr:rowOff>
    </xdr:to>
    <xdr:sp macro="" textlink="">
      <xdr:nvSpPr>
        <xdr:cNvPr id="1573" name="Line 17"/>
        <xdr:cNvSpPr>
          <a:spLocks noChangeShapeType="1"/>
        </xdr:cNvSpPr>
      </xdr:nvSpPr>
      <xdr:spPr bwMode="auto">
        <a:xfrm>
          <a:off x="552450" y="1371600"/>
          <a:ext cx="4953000" cy="0"/>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0</xdr:col>
      <xdr:colOff>552450</xdr:colOff>
      <xdr:row>8</xdr:row>
      <xdr:rowOff>142875</xdr:rowOff>
    </xdr:from>
    <xdr:to>
      <xdr:col>0</xdr:col>
      <xdr:colOff>552450</xdr:colOff>
      <xdr:row>9</xdr:row>
      <xdr:rowOff>133350</xdr:rowOff>
    </xdr:to>
    <xdr:sp macro="" textlink="">
      <xdr:nvSpPr>
        <xdr:cNvPr id="1574" name="Line 18"/>
        <xdr:cNvSpPr>
          <a:spLocks noChangeShapeType="1"/>
        </xdr:cNvSpPr>
      </xdr:nvSpPr>
      <xdr:spPr bwMode="auto">
        <a:xfrm>
          <a:off x="552450" y="1371600"/>
          <a:ext cx="0" cy="152400"/>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1</xdr:col>
      <xdr:colOff>495300</xdr:colOff>
      <xdr:row>12</xdr:row>
      <xdr:rowOff>152400</xdr:rowOff>
    </xdr:from>
    <xdr:to>
      <xdr:col>1</xdr:col>
      <xdr:colOff>657225</xdr:colOff>
      <xdr:row>15</xdr:row>
      <xdr:rowOff>19050</xdr:rowOff>
    </xdr:to>
    <xdr:sp macro="" textlink="">
      <xdr:nvSpPr>
        <xdr:cNvPr id="1575" name="Line 27"/>
        <xdr:cNvSpPr>
          <a:spLocks noChangeShapeType="1"/>
        </xdr:cNvSpPr>
      </xdr:nvSpPr>
      <xdr:spPr bwMode="auto">
        <a:xfrm>
          <a:off x="1257300" y="2028825"/>
          <a:ext cx="161925" cy="352425"/>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1</xdr:col>
      <xdr:colOff>504825</xdr:colOff>
      <xdr:row>14</xdr:row>
      <xdr:rowOff>133350</xdr:rowOff>
    </xdr:from>
    <xdr:to>
      <xdr:col>1</xdr:col>
      <xdr:colOff>666750</xdr:colOff>
      <xdr:row>15</xdr:row>
      <xdr:rowOff>28575</xdr:rowOff>
    </xdr:to>
    <xdr:sp macro="" textlink="">
      <xdr:nvSpPr>
        <xdr:cNvPr id="1576" name="Line 28"/>
        <xdr:cNvSpPr>
          <a:spLocks noChangeShapeType="1"/>
        </xdr:cNvSpPr>
      </xdr:nvSpPr>
      <xdr:spPr bwMode="auto">
        <a:xfrm>
          <a:off x="1266825" y="2333625"/>
          <a:ext cx="161925" cy="57150"/>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1</xdr:col>
      <xdr:colOff>495300</xdr:colOff>
      <xdr:row>15</xdr:row>
      <xdr:rowOff>28575</xdr:rowOff>
    </xdr:from>
    <xdr:to>
      <xdr:col>1</xdr:col>
      <xdr:colOff>657225</xdr:colOff>
      <xdr:row>16</xdr:row>
      <xdr:rowOff>95250</xdr:rowOff>
    </xdr:to>
    <xdr:sp macro="" textlink="">
      <xdr:nvSpPr>
        <xdr:cNvPr id="1577" name="Line 29"/>
        <xdr:cNvSpPr>
          <a:spLocks noChangeShapeType="1"/>
        </xdr:cNvSpPr>
      </xdr:nvSpPr>
      <xdr:spPr bwMode="auto">
        <a:xfrm flipV="1">
          <a:off x="1257300" y="2390775"/>
          <a:ext cx="161925" cy="228600"/>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1</xdr:col>
      <xdr:colOff>495300</xdr:colOff>
      <xdr:row>15</xdr:row>
      <xdr:rowOff>19050</xdr:rowOff>
    </xdr:from>
    <xdr:to>
      <xdr:col>1</xdr:col>
      <xdr:colOff>666750</xdr:colOff>
      <xdr:row>18</xdr:row>
      <xdr:rowOff>76200</xdr:rowOff>
    </xdr:to>
    <xdr:sp macro="" textlink="">
      <xdr:nvSpPr>
        <xdr:cNvPr id="1578" name="Line 30"/>
        <xdr:cNvSpPr>
          <a:spLocks noChangeShapeType="1"/>
        </xdr:cNvSpPr>
      </xdr:nvSpPr>
      <xdr:spPr bwMode="auto">
        <a:xfrm flipV="1">
          <a:off x="1257300" y="2381250"/>
          <a:ext cx="171450" cy="542925"/>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3</xdr:col>
      <xdr:colOff>247650</xdr:colOff>
      <xdr:row>15</xdr:row>
      <xdr:rowOff>103415</xdr:rowOff>
    </xdr:from>
    <xdr:to>
      <xdr:col>3</xdr:col>
      <xdr:colOff>391886</xdr:colOff>
      <xdr:row>17</xdr:row>
      <xdr:rowOff>47625</xdr:rowOff>
    </xdr:to>
    <xdr:sp macro="" textlink="">
      <xdr:nvSpPr>
        <xdr:cNvPr id="1579" name="Line 31"/>
        <xdr:cNvSpPr>
          <a:spLocks noChangeShapeType="1"/>
        </xdr:cNvSpPr>
      </xdr:nvSpPr>
      <xdr:spPr bwMode="auto">
        <a:xfrm flipV="1">
          <a:off x="2533650" y="2487386"/>
          <a:ext cx="144236" cy="270782"/>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3</xdr:col>
      <xdr:colOff>247650</xdr:colOff>
      <xdr:row>17</xdr:row>
      <xdr:rowOff>47625</xdr:rowOff>
    </xdr:from>
    <xdr:to>
      <xdr:col>3</xdr:col>
      <xdr:colOff>386443</xdr:colOff>
      <xdr:row>17</xdr:row>
      <xdr:rowOff>59871</xdr:rowOff>
    </xdr:to>
    <xdr:sp macro="" textlink="">
      <xdr:nvSpPr>
        <xdr:cNvPr id="1580" name="Line 32"/>
        <xdr:cNvSpPr>
          <a:spLocks noChangeShapeType="1"/>
        </xdr:cNvSpPr>
      </xdr:nvSpPr>
      <xdr:spPr bwMode="auto">
        <a:xfrm>
          <a:off x="2533650" y="2758168"/>
          <a:ext cx="138793" cy="12246"/>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3</xdr:col>
      <xdr:colOff>247649</xdr:colOff>
      <xdr:row>17</xdr:row>
      <xdr:rowOff>57150</xdr:rowOff>
    </xdr:from>
    <xdr:to>
      <xdr:col>3</xdr:col>
      <xdr:colOff>386442</xdr:colOff>
      <xdr:row>19</xdr:row>
      <xdr:rowOff>32657</xdr:rowOff>
    </xdr:to>
    <xdr:sp macro="" textlink="">
      <xdr:nvSpPr>
        <xdr:cNvPr id="1581" name="Line 33"/>
        <xdr:cNvSpPr>
          <a:spLocks noChangeShapeType="1"/>
        </xdr:cNvSpPr>
      </xdr:nvSpPr>
      <xdr:spPr bwMode="auto">
        <a:xfrm>
          <a:off x="2533649" y="2767693"/>
          <a:ext cx="138793" cy="302078"/>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xdr:from>
      <xdr:col>6</xdr:col>
      <xdr:colOff>381000</xdr:colOff>
      <xdr:row>11</xdr:row>
      <xdr:rowOff>38100</xdr:rowOff>
    </xdr:from>
    <xdr:to>
      <xdr:col>7</xdr:col>
      <xdr:colOff>190500</xdr:colOff>
      <xdr:row>14</xdr:row>
      <xdr:rowOff>95250</xdr:rowOff>
    </xdr:to>
    <xdr:sp macro="" textlink="">
      <xdr:nvSpPr>
        <xdr:cNvPr id="1583" name="Line 46"/>
        <xdr:cNvSpPr>
          <a:spLocks noChangeShapeType="1"/>
        </xdr:cNvSpPr>
      </xdr:nvSpPr>
      <xdr:spPr bwMode="auto">
        <a:xfrm flipH="1">
          <a:off x="4953000" y="1752600"/>
          <a:ext cx="571500" cy="542925"/>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xdr:from>
      <xdr:col>7</xdr:col>
      <xdr:colOff>190500</xdr:colOff>
      <xdr:row>11</xdr:row>
      <xdr:rowOff>38100</xdr:rowOff>
    </xdr:from>
    <xdr:to>
      <xdr:col>8</xdr:col>
      <xdr:colOff>28575</xdr:colOff>
      <xdr:row>14</xdr:row>
      <xdr:rowOff>76200</xdr:rowOff>
    </xdr:to>
    <xdr:sp macro="" textlink="">
      <xdr:nvSpPr>
        <xdr:cNvPr id="1584" name="Line 47"/>
        <xdr:cNvSpPr>
          <a:spLocks noChangeShapeType="1"/>
        </xdr:cNvSpPr>
      </xdr:nvSpPr>
      <xdr:spPr bwMode="auto">
        <a:xfrm>
          <a:off x="5524500" y="1752600"/>
          <a:ext cx="600075" cy="523875"/>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4</xdr:col>
      <xdr:colOff>76200</xdr:colOff>
      <xdr:row>8</xdr:row>
      <xdr:rowOff>142875</xdr:rowOff>
    </xdr:from>
    <xdr:to>
      <xdr:col>4</xdr:col>
      <xdr:colOff>76200</xdr:colOff>
      <xdr:row>9</xdr:row>
      <xdr:rowOff>133350</xdr:rowOff>
    </xdr:to>
    <xdr:sp macro="" textlink="">
      <xdr:nvSpPr>
        <xdr:cNvPr id="1585" name="Line 52"/>
        <xdr:cNvSpPr>
          <a:spLocks noChangeShapeType="1"/>
        </xdr:cNvSpPr>
      </xdr:nvSpPr>
      <xdr:spPr bwMode="auto">
        <a:xfrm>
          <a:off x="3124200" y="1371600"/>
          <a:ext cx="0" cy="152400"/>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5</xdr:col>
      <xdr:colOff>552450</xdr:colOff>
      <xdr:row>8</xdr:row>
      <xdr:rowOff>142875</xdr:rowOff>
    </xdr:from>
    <xdr:to>
      <xdr:col>5</xdr:col>
      <xdr:colOff>552450</xdr:colOff>
      <xdr:row>9</xdr:row>
      <xdr:rowOff>133350</xdr:rowOff>
    </xdr:to>
    <xdr:sp macro="" textlink="">
      <xdr:nvSpPr>
        <xdr:cNvPr id="1586" name="Line 53"/>
        <xdr:cNvSpPr>
          <a:spLocks noChangeShapeType="1"/>
        </xdr:cNvSpPr>
      </xdr:nvSpPr>
      <xdr:spPr bwMode="auto">
        <a:xfrm>
          <a:off x="4362450" y="1371600"/>
          <a:ext cx="0" cy="152400"/>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7</xdr:col>
      <xdr:colOff>180975</xdr:colOff>
      <xdr:row>8</xdr:row>
      <xdr:rowOff>142875</xdr:rowOff>
    </xdr:from>
    <xdr:to>
      <xdr:col>7</xdr:col>
      <xdr:colOff>180975</xdr:colOff>
      <xdr:row>9</xdr:row>
      <xdr:rowOff>133350</xdr:rowOff>
    </xdr:to>
    <xdr:sp macro="" textlink="">
      <xdr:nvSpPr>
        <xdr:cNvPr id="1587" name="Line 54"/>
        <xdr:cNvSpPr>
          <a:spLocks noChangeShapeType="1"/>
        </xdr:cNvSpPr>
      </xdr:nvSpPr>
      <xdr:spPr bwMode="auto">
        <a:xfrm>
          <a:off x="5514975" y="1371600"/>
          <a:ext cx="0" cy="152400"/>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3</xdr:col>
      <xdr:colOff>95250</xdr:colOff>
      <xdr:row>5</xdr:row>
      <xdr:rowOff>104775</xdr:rowOff>
    </xdr:from>
    <xdr:to>
      <xdr:col>4</xdr:col>
      <xdr:colOff>619125</xdr:colOff>
      <xdr:row>7</xdr:row>
      <xdr:rowOff>152400</xdr:rowOff>
    </xdr:to>
    <xdr:sp macro="" textlink="" fLocksText="0">
      <xdr:nvSpPr>
        <xdr:cNvPr id="1048" name="AutoShape 5"/>
        <xdr:cNvSpPr>
          <a:spLocks noChangeArrowheads="1"/>
        </xdr:cNvSpPr>
      </xdr:nvSpPr>
      <xdr:spPr bwMode="auto">
        <a:xfrm>
          <a:off x="2381250" y="847725"/>
          <a:ext cx="1285875" cy="371475"/>
        </a:xfrm>
        <a:prstGeom prst="roundRect">
          <a:avLst>
            <a:gd name="adj" fmla="val 16667"/>
          </a:avLst>
        </a:prstGeom>
        <a:solidFill>
          <a:srgbClr val="FFFFFF"/>
        </a:solidFill>
        <a:ln w="9360" cap="sq">
          <a:solidFill>
            <a:srgbClr val="000000"/>
          </a:solidFill>
          <a:prstDash val="dashDot"/>
          <a:miter lim="800000"/>
          <a:headEnd/>
          <a:tailEnd/>
        </a:ln>
        <a:effectLst/>
        <a:extLst/>
      </xdr:spPr>
      <xdr:txBody>
        <a:bodyPr vertOverflow="clip" wrap="square" lIns="0" tIns="0" rIns="0" bIns="0" anchor="t"/>
        <a:lstStyle/>
        <a:p>
          <a:pPr algn="ctr" rtl="0">
            <a:defRPr sz="1000"/>
          </a:pPr>
          <a:r>
            <a:rPr lang="fr-BE" sz="2000" b="1" i="0" u="none" strike="noStrike" baseline="0">
              <a:solidFill>
                <a:srgbClr val="000000"/>
              </a:solidFill>
              <a:latin typeface="Arial"/>
              <a:cs typeface="Arial"/>
            </a:rPr>
            <a:t>Bulletin</a:t>
          </a:r>
        </a:p>
      </xdr:txBody>
    </xdr:sp>
    <xdr:clientData/>
  </xdr:twoCellAnchor>
  <xdr:twoCellAnchor editAs="absolute">
    <xdr:from>
      <xdr:col>0</xdr:col>
      <xdr:colOff>228600</xdr:colOff>
      <xdr:row>9</xdr:row>
      <xdr:rowOff>104775</xdr:rowOff>
    </xdr:from>
    <xdr:to>
      <xdr:col>1</xdr:col>
      <xdr:colOff>571500</xdr:colOff>
      <xdr:row>11</xdr:row>
      <xdr:rowOff>47625</xdr:rowOff>
    </xdr:to>
    <xdr:sp macro="" textlink="" fLocksText="0">
      <xdr:nvSpPr>
        <xdr:cNvPr id="1049" name="AutoShape 6">
          <a:hlinkClick xmlns:r="http://schemas.openxmlformats.org/officeDocument/2006/relationships" r:id="rId3"/>
        </xdr:cNvPr>
        <xdr:cNvSpPr>
          <a:spLocks noChangeArrowheads="1"/>
        </xdr:cNvSpPr>
      </xdr:nvSpPr>
      <xdr:spPr bwMode="auto">
        <a:xfrm>
          <a:off x="228600" y="1495425"/>
          <a:ext cx="1104900" cy="266700"/>
        </a:xfrm>
        <a:prstGeom prst="roundRect">
          <a:avLst>
            <a:gd name="adj" fmla="val 16667"/>
          </a:avLst>
        </a:prstGeom>
        <a:solidFill>
          <a:srgbClr val="FFFF99"/>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400" b="0" i="0" u="none" strike="noStrike" baseline="0">
              <a:solidFill>
                <a:srgbClr val="000000"/>
              </a:solidFill>
              <a:latin typeface="Arial"/>
              <a:cs typeface="Arial"/>
            </a:rPr>
            <a:t>Paramètres</a:t>
          </a:r>
        </a:p>
      </xdr:txBody>
    </xdr:sp>
    <xdr:clientData/>
  </xdr:twoCellAnchor>
  <xdr:twoCellAnchor editAs="absolute">
    <xdr:from>
      <xdr:col>1</xdr:col>
      <xdr:colOff>666750</xdr:colOff>
      <xdr:row>9</xdr:row>
      <xdr:rowOff>104775</xdr:rowOff>
    </xdr:from>
    <xdr:to>
      <xdr:col>3</xdr:col>
      <xdr:colOff>247650</xdr:colOff>
      <xdr:row>11</xdr:row>
      <xdr:rowOff>47625</xdr:rowOff>
    </xdr:to>
    <xdr:sp macro="" textlink="" fLocksText="0">
      <xdr:nvSpPr>
        <xdr:cNvPr id="1050" name="AutoShape 8"/>
        <xdr:cNvSpPr>
          <a:spLocks noChangeArrowheads="1"/>
        </xdr:cNvSpPr>
      </xdr:nvSpPr>
      <xdr:spPr bwMode="auto">
        <a:xfrm>
          <a:off x="1428750" y="1495425"/>
          <a:ext cx="1104900" cy="266700"/>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400" b="0" i="0" u="none" strike="noStrike" baseline="0">
              <a:solidFill>
                <a:srgbClr val="000000"/>
              </a:solidFill>
              <a:latin typeface="Arial"/>
              <a:cs typeface="Arial"/>
            </a:rPr>
            <a:t>Cours</a:t>
          </a:r>
        </a:p>
      </xdr:txBody>
    </xdr:sp>
    <xdr:clientData/>
  </xdr:twoCellAnchor>
  <xdr:twoCellAnchor editAs="absolute">
    <xdr:from>
      <xdr:col>1</xdr:col>
      <xdr:colOff>666750</xdr:colOff>
      <xdr:row>14</xdr:row>
      <xdr:rowOff>66675</xdr:rowOff>
    </xdr:from>
    <xdr:to>
      <xdr:col>3</xdr:col>
      <xdr:colOff>247650</xdr:colOff>
      <xdr:row>15</xdr:row>
      <xdr:rowOff>133350</xdr:rowOff>
    </xdr:to>
    <xdr:sp macro="" textlink="" fLocksText="0">
      <xdr:nvSpPr>
        <xdr:cNvPr id="1051" name="AutoShape 9"/>
        <xdr:cNvSpPr>
          <a:spLocks noChangeArrowheads="1"/>
        </xdr:cNvSpPr>
      </xdr:nvSpPr>
      <xdr:spPr bwMode="auto">
        <a:xfrm>
          <a:off x="1428750" y="2266950"/>
          <a:ext cx="1104900" cy="228600"/>
        </a:xfrm>
        <a:prstGeom prst="roundRect">
          <a:avLst>
            <a:gd name="adj" fmla="val 16667"/>
          </a:avLst>
        </a:prstGeom>
        <a:solidFill>
          <a:srgbClr val="0080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FFFFFF"/>
              </a:solidFill>
              <a:latin typeface="Arial"/>
              <a:cs typeface="Arial"/>
            </a:rPr>
            <a:t>Français</a:t>
          </a:r>
        </a:p>
      </xdr:txBody>
    </xdr:sp>
    <xdr:clientData/>
  </xdr:twoCellAnchor>
  <xdr:twoCellAnchor editAs="absolute">
    <xdr:from>
      <xdr:col>1</xdr:col>
      <xdr:colOff>666750</xdr:colOff>
      <xdr:row>12</xdr:row>
      <xdr:rowOff>19050</xdr:rowOff>
    </xdr:from>
    <xdr:to>
      <xdr:col>3</xdr:col>
      <xdr:colOff>247650</xdr:colOff>
      <xdr:row>13</xdr:row>
      <xdr:rowOff>85725</xdr:rowOff>
    </xdr:to>
    <xdr:sp macro="" textlink="" fLocksText="0">
      <xdr:nvSpPr>
        <xdr:cNvPr id="1052" name="AutoShape 10">
          <a:hlinkClick xmlns:r="http://schemas.openxmlformats.org/officeDocument/2006/relationships" r:id="rId4"/>
        </xdr:cNvPr>
        <xdr:cNvSpPr>
          <a:spLocks noChangeArrowheads="1"/>
        </xdr:cNvSpPr>
      </xdr:nvSpPr>
      <xdr:spPr bwMode="auto">
        <a:xfrm>
          <a:off x="1428750" y="1895475"/>
          <a:ext cx="1104900" cy="228600"/>
        </a:xfrm>
        <a:prstGeom prst="roundRect">
          <a:avLst>
            <a:gd name="adj" fmla="val 16667"/>
          </a:avLst>
        </a:prstGeom>
        <a:solidFill>
          <a:srgbClr val="C0C0C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000000"/>
              </a:solidFill>
              <a:latin typeface="Arial"/>
              <a:cs typeface="Arial"/>
            </a:rPr>
            <a:t>Religion</a:t>
          </a:r>
        </a:p>
      </xdr:txBody>
    </xdr:sp>
    <xdr:clientData/>
  </xdr:twoCellAnchor>
  <xdr:twoCellAnchor editAs="absolute">
    <xdr:from>
      <xdr:col>1</xdr:col>
      <xdr:colOff>666750</xdr:colOff>
      <xdr:row>18</xdr:row>
      <xdr:rowOff>152400</xdr:rowOff>
    </xdr:from>
    <xdr:to>
      <xdr:col>3</xdr:col>
      <xdr:colOff>247650</xdr:colOff>
      <xdr:row>20</xdr:row>
      <xdr:rowOff>57150</xdr:rowOff>
    </xdr:to>
    <xdr:sp macro="" textlink="" fLocksText="0">
      <xdr:nvSpPr>
        <xdr:cNvPr id="1053" name="AutoShape 11">
          <a:hlinkClick xmlns:r="http://schemas.openxmlformats.org/officeDocument/2006/relationships" r:id="rId5"/>
        </xdr:cNvPr>
        <xdr:cNvSpPr>
          <a:spLocks noChangeArrowheads="1"/>
        </xdr:cNvSpPr>
      </xdr:nvSpPr>
      <xdr:spPr bwMode="auto">
        <a:xfrm>
          <a:off x="1428750" y="3000375"/>
          <a:ext cx="1104900" cy="228600"/>
        </a:xfrm>
        <a:prstGeom prst="roundRect">
          <a:avLst>
            <a:gd name="adj" fmla="val 16667"/>
          </a:avLst>
        </a:prstGeom>
        <a:solidFill>
          <a:srgbClr val="969696"/>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000000"/>
              </a:solidFill>
              <a:latin typeface="Arial"/>
              <a:cs typeface="Arial"/>
            </a:rPr>
            <a:t>Eveil</a:t>
          </a:r>
        </a:p>
      </xdr:txBody>
    </xdr:sp>
    <xdr:clientData/>
  </xdr:twoCellAnchor>
  <xdr:twoCellAnchor editAs="absolute">
    <xdr:from>
      <xdr:col>1</xdr:col>
      <xdr:colOff>666750</xdr:colOff>
      <xdr:row>16</xdr:row>
      <xdr:rowOff>104775</xdr:rowOff>
    </xdr:from>
    <xdr:to>
      <xdr:col>3</xdr:col>
      <xdr:colOff>247650</xdr:colOff>
      <xdr:row>18</xdr:row>
      <xdr:rowOff>9525</xdr:rowOff>
    </xdr:to>
    <xdr:sp macro="" textlink="" fLocksText="0">
      <xdr:nvSpPr>
        <xdr:cNvPr id="1054" name="AutoShape 12"/>
        <xdr:cNvSpPr>
          <a:spLocks noChangeArrowheads="1"/>
        </xdr:cNvSpPr>
      </xdr:nvSpPr>
      <xdr:spPr bwMode="auto">
        <a:xfrm>
          <a:off x="1428750" y="2628900"/>
          <a:ext cx="1104900" cy="228600"/>
        </a:xfrm>
        <a:prstGeom prst="roundRect">
          <a:avLst>
            <a:gd name="adj" fmla="val 16667"/>
          </a:avLst>
        </a:prstGeom>
        <a:solidFill>
          <a:srgbClr val="3366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FFFFFF"/>
              </a:solidFill>
              <a:latin typeface="Arial"/>
              <a:cs typeface="Arial"/>
            </a:rPr>
            <a:t>Mathématique</a:t>
          </a:r>
        </a:p>
      </xdr:txBody>
    </xdr:sp>
    <xdr:clientData/>
  </xdr:twoCellAnchor>
  <xdr:twoCellAnchor editAs="absolute">
    <xdr:from>
      <xdr:col>1</xdr:col>
      <xdr:colOff>666750</xdr:colOff>
      <xdr:row>21</xdr:row>
      <xdr:rowOff>28575</xdr:rowOff>
    </xdr:from>
    <xdr:to>
      <xdr:col>3</xdr:col>
      <xdr:colOff>247650</xdr:colOff>
      <xdr:row>22</xdr:row>
      <xdr:rowOff>95250</xdr:rowOff>
    </xdr:to>
    <xdr:sp macro="" textlink="" fLocksText="0">
      <xdr:nvSpPr>
        <xdr:cNvPr id="1055" name="AutoShape 13">
          <a:hlinkClick xmlns:r="http://schemas.openxmlformats.org/officeDocument/2006/relationships" r:id="rId6"/>
        </xdr:cNvPr>
        <xdr:cNvSpPr>
          <a:spLocks noChangeArrowheads="1"/>
        </xdr:cNvSpPr>
      </xdr:nvSpPr>
      <xdr:spPr bwMode="auto">
        <a:xfrm>
          <a:off x="1428750" y="3362325"/>
          <a:ext cx="1104900" cy="228600"/>
        </a:xfrm>
        <a:prstGeom prst="roundRect">
          <a:avLst>
            <a:gd name="adj" fmla="val 16667"/>
          </a:avLst>
        </a:prstGeom>
        <a:solidFill>
          <a:srgbClr val="969696"/>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000000"/>
              </a:solidFill>
              <a:latin typeface="Arial"/>
              <a:cs typeface="Arial"/>
            </a:rPr>
            <a:t>Langues</a:t>
          </a:r>
        </a:p>
      </xdr:txBody>
    </xdr:sp>
    <xdr:clientData/>
  </xdr:twoCellAnchor>
  <xdr:twoCellAnchor editAs="absolute">
    <xdr:from>
      <xdr:col>3</xdr:col>
      <xdr:colOff>390525</xdr:colOff>
      <xdr:row>15</xdr:row>
      <xdr:rowOff>23130</xdr:rowOff>
    </xdr:from>
    <xdr:to>
      <xdr:col>4</xdr:col>
      <xdr:colOff>752475</xdr:colOff>
      <xdr:row>16</xdr:row>
      <xdr:rowOff>23129</xdr:rowOff>
    </xdr:to>
    <xdr:sp macro="" textlink="" fLocksText="0">
      <xdr:nvSpPr>
        <xdr:cNvPr id="1056" name="AutoShape 23">
          <a:hlinkClick xmlns:r="http://schemas.openxmlformats.org/officeDocument/2006/relationships" r:id="rId7"/>
        </xdr:cNvPr>
        <xdr:cNvSpPr>
          <a:spLocks noChangeArrowheads="1"/>
        </xdr:cNvSpPr>
      </xdr:nvSpPr>
      <xdr:spPr bwMode="auto">
        <a:xfrm>
          <a:off x="2676525" y="2407101"/>
          <a:ext cx="1123950" cy="163285"/>
        </a:xfrm>
        <a:prstGeom prst="roundRect">
          <a:avLst>
            <a:gd name="adj" fmla="val 16667"/>
          </a:avLst>
        </a:prstGeom>
        <a:solidFill>
          <a:srgbClr val="3366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800" b="0" i="0" u="none" strike="noStrike" baseline="0">
              <a:solidFill>
                <a:srgbClr val="FFFFFF"/>
              </a:solidFill>
              <a:latin typeface="Arial"/>
              <a:cs typeface="Arial"/>
            </a:rPr>
            <a:t>Nombres et opérations</a:t>
          </a:r>
        </a:p>
        <a:p>
          <a:pPr algn="ctr" rtl="0">
            <a:defRPr sz="1000"/>
          </a:pPr>
          <a:endParaRPr lang="fr-BE" sz="800" b="0" i="0" u="none" strike="noStrike" baseline="0">
            <a:solidFill>
              <a:srgbClr val="FFFFFF"/>
            </a:solidFill>
            <a:latin typeface="Arial"/>
            <a:cs typeface="Arial"/>
          </a:endParaRPr>
        </a:p>
      </xdr:txBody>
    </xdr:sp>
    <xdr:clientData/>
  </xdr:twoCellAnchor>
  <xdr:twoCellAnchor editAs="absolute">
    <xdr:from>
      <xdr:col>3</xdr:col>
      <xdr:colOff>390525</xdr:colOff>
      <xdr:row>16</xdr:row>
      <xdr:rowOff>148315</xdr:rowOff>
    </xdr:from>
    <xdr:to>
      <xdr:col>4</xdr:col>
      <xdr:colOff>752475</xdr:colOff>
      <xdr:row>17</xdr:row>
      <xdr:rowOff>148315</xdr:rowOff>
    </xdr:to>
    <xdr:sp macro="" textlink="" fLocksText="0">
      <xdr:nvSpPr>
        <xdr:cNvPr id="1057" name="AutoShape 24">
          <a:hlinkClick xmlns:r="http://schemas.openxmlformats.org/officeDocument/2006/relationships" r:id="rId8"/>
        </xdr:cNvPr>
        <xdr:cNvSpPr>
          <a:spLocks noChangeArrowheads="1"/>
        </xdr:cNvSpPr>
      </xdr:nvSpPr>
      <xdr:spPr bwMode="auto">
        <a:xfrm>
          <a:off x="2676525" y="2695572"/>
          <a:ext cx="1123950" cy="163286"/>
        </a:xfrm>
        <a:prstGeom prst="roundRect">
          <a:avLst>
            <a:gd name="adj" fmla="val 16667"/>
          </a:avLst>
        </a:prstGeom>
        <a:solidFill>
          <a:srgbClr val="3366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800" b="0" i="0" u="none" strike="noStrike" baseline="0">
              <a:solidFill>
                <a:srgbClr val="FFFFFF"/>
              </a:solidFill>
              <a:latin typeface="Arial"/>
              <a:cs typeface="Arial"/>
            </a:rPr>
            <a:t>Grandeurs</a:t>
          </a:r>
        </a:p>
      </xdr:txBody>
    </xdr:sp>
    <xdr:clientData/>
  </xdr:twoCellAnchor>
  <xdr:twoCellAnchor editAs="absolute">
    <xdr:from>
      <xdr:col>3</xdr:col>
      <xdr:colOff>390525</xdr:colOff>
      <xdr:row>18</xdr:row>
      <xdr:rowOff>108854</xdr:rowOff>
    </xdr:from>
    <xdr:to>
      <xdr:col>4</xdr:col>
      <xdr:colOff>752475</xdr:colOff>
      <xdr:row>19</xdr:row>
      <xdr:rowOff>108855</xdr:rowOff>
    </xdr:to>
    <xdr:sp macro="" textlink="" fLocksText="0">
      <xdr:nvSpPr>
        <xdr:cNvPr id="1058" name="AutoShape 25">
          <a:hlinkClick xmlns:r="http://schemas.openxmlformats.org/officeDocument/2006/relationships" r:id="rId9"/>
        </xdr:cNvPr>
        <xdr:cNvSpPr>
          <a:spLocks noChangeArrowheads="1"/>
        </xdr:cNvSpPr>
      </xdr:nvSpPr>
      <xdr:spPr bwMode="auto">
        <a:xfrm>
          <a:off x="2676525" y="2982683"/>
          <a:ext cx="1123950" cy="163286"/>
        </a:xfrm>
        <a:prstGeom prst="roundRect">
          <a:avLst>
            <a:gd name="adj" fmla="val 16667"/>
          </a:avLst>
        </a:prstGeom>
        <a:solidFill>
          <a:srgbClr val="3366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800" b="0" i="0" u="none" strike="noStrike" baseline="0">
              <a:solidFill>
                <a:srgbClr val="FFFFFF"/>
              </a:solidFill>
              <a:latin typeface="Arial"/>
              <a:cs typeface="Arial"/>
            </a:rPr>
            <a:t>Solides et figures</a:t>
          </a:r>
        </a:p>
      </xdr:txBody>
    </xdr:sp>
    <xdr:clientData/>
  </xdr:twoCellAnchor>
  <xdr:twoCellAnchor editAs="absolute">
    <xdr:from>
      <xdr:col>0</xdr:col>
      <xdr:colOff>361950</xdr:colOff>
      <xdr:row>12</xdr:row>
      <xdr:rowOff>85725</xdr:rowOff>
    </xdr:from>
    <xdr:to>
      <xdr:col>1</xdr:col>
      <xdr:colOff>504825</xdr:colOff>
      <xdr:row>13</xdr:row>
      <xdr:rowOff>85725</xdr:rowOff>
    </xdr:to>
    <xdr:sp macro="" textlink="" fLocksText="0">
      <xdr:nvSpPr>
        <xdr:cNvPr id="1060" name="AutoShape 14">
          <a:hlinkClick xmlns:r="http://schemas.openxmlformats.org/officeDocument/2006/relationships" r:id="rId10"/>
        </xdr:cNvPr>
        <xdr:cNvSpPr>
          <a:spLocks noChangeArrowheads="1"/>
        </xdr:cNvSpPr>
      </xdr:nvSpPr>
      <xdr:spPr bwMode="auto">
        <a:xfrm>
          <a:off x="361950" y="1962150"/>
          <a:ext cx="904875" cy="161925"/>
        </a:xfrm>
        <a:prstGeom prst="roundRect">
          <a:avLst>
            <a:gd name="adj" fmla="val 16667"/>
          </a:avLst>
        </a:prstGeom>
        <a:solidFill>
          <a:srgbClr val="0080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800" b="0" i="0" u="none" strike="noStrike" baseline="0">
              <a:solidFill>
                <a:srgbClr val="FFFFFF"/>
              </a:solidFill>
              <a:latin typeface="Arial"/>
              <a:cs typeface="Arial"/>
            </a:rPr>
            <a:t>Lire	</a:t>
          </a:r>
        </a:p>
      </xdr:txBody>
    </xdr:sp>
    <xdr:clientData/>
  </xdr:twoCellAnchor>
  <xdr:twoCellAnchor editAs="absolute">
    <xdr:from>
      <xdr:col>0</xdr:col>
      <xdr:colOff>361950</xdr:colOff>
      <xdr:row>14</xdr:row>
      <xdr:rowOff>47625</xdr:rowOff>
    </xdr:from>
    <xdr:to>
      <xdr:col>1</xdr:col>
      <xdr:colOff>504825</xdr:colOff>
      <xdr:row>15</xdr:row>
      <xdr:rowOff>47625</xdr:rowOff>
    </xdr:to>
    <xdr:sp macro="" textlink="" fLocksText="0">
      <xdr:nvSpPr>
        <xdr:cNvPr id="1061" name="AutoShape 20">
          <a:hlinkClick xmlns:r="http://schemas.openxmlformats.org/officeDocument/2006/relationships" r:id="rId11"/>
        </xdr:cNvPr>
        <xdr:cNvSpPr>
          <a:spLocks noChangeArrowheads="1"/>
        </xdr:cNvSpPr>
      </xdr:nvSpPr>
      <xdr:spPr bwMode="auto">
        <a:xfrm>
          <a:off x="361950" y="2247900"/>
          <a:ext cx="904875" cy="161925"/>
        </a:xfrm>
        <a:prstGeom prst="roundRect">
          <a:avLst>
            <a:gd name="adj" fmla="val 16667"/>
          </a:avLst>
        </a:prstGeom>
        <a:solidFill>
          <a:srgbClr val="0080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800" b="0" i="0" u="none" strike="noStrike" baseline="0">
              <a:solidFill>
                <a:srgbClr val="FFFFFF"/>
              </a:solidFill>
              <a:latin typeface="Arial"/>
              <a:cs typeface="Arial"/>
            </a:rPr>
            <a:t>Ecrire </a:t>
          </a:r>
          <a:r>
            <a:rPr lang="fr-BE" sz="600" b="0" i="0" u="none" strike="noStrike" baseline="0">
              <a:solidFill>
                <a:srgbClr val="FFFFFF"/>
              </a:solidFill>
              <a:latin typeface="Arial"/>
              <a:cs typeface="Arial"/>
            </a:rPr>
            <a:t>(réd, dict, orth)</a:t>
          </a:r>
        </a:p>
      </xdr:txBody>
    </xdr:sp>
    <xdr:clientData/>
  </xdr:twoCellAnchor>
  <xdr:twoCellAnchor editAs="absolute">
    <xdr:from>
      <xdr:col>0</xdr:col>
      <xdr:colOff>361950</xdr:colOff>
      <xdr:row>16</xdr:row>
      <xdr:rowOff>9525</xdr:rowOff>
    </xdr:from>
    <xdr:to>
      <xdr:col>1</xdr:col>
      <xdr:colOff>504825</xdr:colOff>
      <xdr:row>17</xdr:row>
      <xdr:rowOff>9525</xdr:rowOff>
    </xdr:to>
    <xdr:sp macro="" textlink="" fLocksText="0">
      <xdr:nvSpPr>
        <xdr:cNvPr id="1062" name="AutoShape 21">
          <a:hlinkClick xmlns:r="http://schemas.openxmlformats.org/officeDocument/2006/relationships" r:id="rId12"/>
        </xdr:cNvPr>
        <xdr:cNvSpPr>
          <a:spLocks noChangeArrowheads="1"/>
        </xdr:cNvSpPr>
      </xdr:nvSpPr>
      <xdr:spPr bwMode="auto">
        <a:xfrm>
          <a:off x="361950" y="2533650"/>
          <a:ext cx="904875" cy="161925"/>
        </a:xfrm>
        <a:prstGeom prst="roundRect">
          <a:avLst>
            <a:gd name="adj" fmla="val 16667"/>
          </a:avLst>
        </a:prstGeom>
        <a:solidFill>
          <a:srgbClr val="0080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800" b="0" i="0" u="none" strike="noStrike" baseline="0">
              <a:solidFill>
                <a:srgbClr val="FFFFFF"/>
              </a:solidFill>
              <a:latin typeface="Arial"/>
              <a:cs typeface="Arial"/>
            </a:rPr>
            <a:t>Ecouter / parler</a:t>
          </a:r>
        </a:p>
      </xdr:txBody>
    </xdr:sp>
    <xdr:clientData/>
  </xdr:twoCellAnchor>
  <xdr:twoCellAnchor editAs="absolute">
    <xdr:from>
      <xdr:col>0</xdr:col>
      <xdr:colOff>361950</xdr:colOff>
      <xdr:row>17</xdr:row>
      <xdr:rowOff>133350</xdr:rowOff>
    </xdr:from>
    <xdr:to>
      <xdr:col>1</xdr:col>
      <xdr:colOff>504825</xdr:colOff>
      <xdr:row>18</xdr:row>
      <xdr:rowOff>133350</xdr:rowOff>
    </xdr:to>
    <xdr:sp macro="" textlink="" fLocksText="0">
      <xdr:nvSpPr>
        <xdr:cNvPr id="1063" name="AutoShape 22">
          <a:hlinkClick xmlns:r="http://schemas.openxmlformats.org/officeDocument/2006/relationships" r:id="rId13"/>
        </xdr:cNvPr>
        <xdr:cNvSpPr>
          <a:spLocks noChangeArrowheads="1"/>
        </xdr:cNvSpPr>
      </xdr:nvSpPr>
      <xdr:spPr bwMode="auto">
        <a:xfrm>
          <a:off x="361950" y="2819400"/>
          <a:ext cx="904875" cy="161925"/>
        </a:xfrm>
        <a:prstGeom prst="roundRect">
          <a:avLst>
            <a:gd name="adj" fmla="val 16667"/>
          </a:avLst>
        </a:prstGeom>
        <a:solidFill>
          <a:srgbClr val="0080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800" b="0" i="0" u="none" strike="noStrike" baseline="0">
              <a:solidFill>
                <a:srgbClr val="FFFFFF"/>
              </a:solidFill>
              <a:latin typeface="Arial"/>
              <a:cs typeface="Arial"/>
            </a:rPr>
            <a:t>Lire-écrire </a:t>
          </a:r>
          <a:r>
            <a:rPr lang="fr-BE" sz="500" b="0" i="0" u="none" strike="noStrike" baseline="0">
              <a:solidFill>
                <a:srgbClr val="FFFFFF"/>
              </a:solidFill>
              <a:latin typeface="Arial"/>
              <a:cs typeface="Arial"/>
            </a:rPr>
            <a:t>(conj, gramm)</a:t>
          </a:r>
        </a:p>
      </xdr:txBody>
    </xdr:sp>
    <xdr:clientData/>
  </xdr:twoCellAnchor>
  <xdr:twoCellAnchor editAs="absolute">
    <xdr:from>
      <xdr:col>3</xdr:col>
      <xdr:colOff>323850</xdr:colOff>
      <xdr:row>9</xdr:row>
      <xdr:rowOff>104775</xdr:rowOff>
    </xdr:from>
    <xdr:to>
      <xdr:col>4</xdr:col>
      <xdr:colOff>666750</xdr:colOff>
      <xdr:row>11</xdr:row>
      <xdr:rowOff>47625</xdr:rowOff>
    </xdr:to>
    <xdr:sp macro="" textlink="" fLocksText="0">
      <xdr:nvSpPr>
        <xdr:cNvPr id="1064" name="AutoShape 35">
          <a:hlinkClick xmlns:r="http://schemas.openxmlformats.org/officeDocument/2006/relationships" r:id="rId14"/>
        </xdr:cNvPr>
        <xdr:cNvSpPr>
          <a:spLocks noChangeArrowheads="1"/>
        </xdr:cNvSpPr>
      </xdr:nvSpPr>
      <xdr:spPr bwMode="auto">
        <a:xfrm>
          <a:off x="2609850" y="1495425"/>
          <a:ext cx="1104900" cy="266700"/>
        </a:xfrm>
        <a:prstGeom prst="roundRect">
          <a:avLst>
            <a:gd name="adj" fmla="val 16667"/>
          </a:avLst>
        </a:prstGeom>
        <a:solidFill>
          <a:srgbClr val="FF00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400" b="0" i="0" u="none" strike="noStrike" baseline="0">
              <a:solidFill>
                <a:srgbClr val="000000"/>
              </a:solidFill>
              <a:latin typeface="Arial"/>
              <a:cs typeface="Arial"/>
            </a:rPr>
            <a:t>Total</a:t>
          </a:r>
        </a:p>
      </xdr:txBody>
    </xdr:sp>
    <xdr:clientData/>
  </xdr:twoCellAnchor>
  <xdr:twoCellAnchor editAs="absolute">
    <xdr:from>
      <xdr:col>4</xdr:col>
      <xdr:colOff>742950</xdr:colOff>
      <xdr:row>9</xdr:row>
      <xdr:rowOff>104775</xdr:rowOff>
    </xdr:from>
    <xdr:to>
      <xdr:col>6</xdr:col>
      <xdr:colOff>323850</xdr:colOff>
      <xdr:row>11</xdr:row>
      <xdr:rowOff>47625</xdr:rowOff>
    </xdr:to>
    <xdr:sp macro="" textlink="" fLocksText="0">
      <xdr:nvSpPr>
        <xdr:cNvPr id="1065" name="AutoShape 36">
          <a:hlinkClick xmlns:r="http://schemas.openxmlformats.org/officeDocument/2006/relationships" r:id="rId15"/>
        </xdr:cNvPr>
        <xdr:cNvSpPr>
          <a:spLocks noChangeArrowheads="1"/>
        </xdr:cNvSpPr>
      </xdr:nvSpPr>
      <xdr:spPr bwMode="auto">
        <a:xfrm>
          <a:off x="3790950" y="1495425"/>
          <a:ext cx="1104900" cy="266700"/>
        </a:xfrm>
        <a:prstGeom prst="roundRect">
          <a:avLst>
            <a:gd name="adj" fmla="val 16667"/>
          </a:avLst>
        </a:prstGeom>
        <a:solidFill>
          <a:srgbClr val="FF99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400" b="0" i="0" u="none" strike="noStrike" baseline="0">
              <a:solidFill>
                <a:srgbClr val="000000"/>
              </a:solidFill>
              <a:latin typeface="Arial"/>
              <a:cs typeface="Arial"/>
            </a:rPr>
            <a:t>Récapitulatif</a:t>
          </a:r>
        </a:p>
      </xdr:txBody>
    </xdr:sp>
    <xdr:clientData/>
  </xdr:twoCellAnchor>
  <xdr:twoCellAnchor editAs="absolute">
    <xdr:from>
      <xdr:col>6</xdr:col>
      <xdr:colOff>400050</xdr:colOff>
      <xdr:row>9</xdr:row>
      <xdr:rowOff>104775</xdr:rowOff>
    </xdr:from>
    <xdr:to>
      <xdr:col>7</xdr:col>
      <xdr:colOff>742950</xdr:colOff>
      <xdr:row>11</xdr:row>
      <xdr:rowOff>47625</xdr:rowOff>
    </xdr:to>
    <xdr:sp macro="" textlink="" fLocksText="0">
      <xdr:nvSpPr>
        <xdr:cNvPr id="1066" name="AutoShape 37"/>
        <xdr:cNvSpPr>
          <a:spLocks noChangeArrowheads="1"/>
        </xdr:cNvSpPr>
      </xdr:nvSpPr>
      <xdr:spPr bwMode="auto">
        <a:xfrm>
          <a:off x="4972050" y="1495425"/>
          <a:ext cx="1104900" cy="266700"/>
        </a:xfrm>
        <a:prstGeom prst="roundRect">
          <a:avLst>
            <a:gd name="adj" fmla="val 16667"/>
          </a:avLst>
        </a:prstGeom>
        <a:solidFill>
          <a:srgbClr val="FFFFFF"/>
        </a:solidFill>
        <a:ln w="9360" cap="sq">
          <a:solidFill>
            <a:srgbClr val="000000"/>
          </a:solidFill>
          <a:prstDash val="dashDot"/>
          <a:miter lim="800000"/>
          <a:headEnd/>
          <a:tailEnd/>
        </a:ln>
        <a:effectLst/>
        <a:extLst/>
      </xdr:spPr>
      <xdr:txBody>
        <a:bodyPr vertOverflow="clip" wrap="square" lIns="0" tIns="0" rIns="0" bIns="0" anchor="t"/>
        <a:lstStyle/>
        <a:p>
          <a:pPr algn="ctr" rtl="0">
            <a:defRPr sz="1000"/>
          </a:pPr>
          <a:r>
            <a:rPr lang="fr-BE" sz="1400" b="0" i="0" u="none" strike="noStrike" baseline="0">
              <a:solidFill>
                <a:srgbClr val="000000"/>
              </a:solidFill>
              <a:latin typeface="Arial"/>
              <a:cs typeface="Arial"/>
            </a:rPr>
            <a:t>Bulletins</a:t>
          </a:r>
        </a:p>
      </xdr:txBody>
    </xdr:sp>
    <xdr:clientData/>
  </xdr:twoCellAnchor>
  <xdr:twoCellAnchor editAs="absolute">
    <xdr:from>
      <xdr:col>5</xdr:col>
      <xdr:colOff>600075</xdr:colOff>
      <xdr:row>16</xdr:row>
      <xdr:rowOff>19050</xdr:rowOff>
    </xdr:from>
    <xdr:to>
      <xdr:col>7</xdr:col>
      <xdr:colOff>180975</xdr:colOff>
      <xdr:row>17</xdr:row>
      <xdr:rowOff>85725</xdr:rowOff>
    </xdr:to>
    <xdr:sp macro="" textlink="" fLocksText="0">
      <xdr:nvSpPr>
        <xdr:cNvPr id="1067" name="AutoShape 38">
          <a:hlinkClick xmlns:r="http://schemas.openxmlformats.org/officeDocument/2006/relationships" r:id="rId16"/>
        </xdr:cNvPr>
        <xdr:cNvSpPr>
          <a:spLocks noChangeArrowheads="1"/>
        </xdr:cNvSpPr>
      </xdr:nvSpPr>
      <xdr:spPr bwMode="auto">
        <a:xfrm>
          <a:off x="4410075" y="2543175"/>
          <a:ext cx="1104900" cy="228600"/>
        </a:xfrm>
        <a:prstGeom prst="roundRect">
          <a:avLst>
            <a:gd name="adj" fmla="val 16667"/>
          </a:avLst>
        </a:prstGeom>
        <a:solidFill>
          <a:srgbClr val="FF99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000000"/>
              </a:solidFill>
              <a:latin typeface="Arial"/>
              <a:cs typeface="Arial"/>
            </a:rPr>
            <a:t>Noël</a:t>
          </a:r>
        </a:p>
      </xdr:txBody>
    </xdr:sp>
    <xdr:clientData/>
  </xdr:twoCellAnchor>
  <xdr:twoCellAnchor editAs="absolute">
    <xdr:from>
      <xdr:col>5</xdr:col>
      <xdr:colOff>600075</xdr:colOff>
      <xdr:row>14</xdr:row>
      <xdr:rowOff>66675</xdr:rowOff>
    </xdr:from>
    <xdr:to>
      <xdr:col>7</xdr:col>
      <xdr:colOff>180975</xdr:colOff>
      <xdr:row>15</xdr:row>
      <xdr:rowOff>133350</xdr:rowOff>
    </xdr:to>
    <xdr:sp macro="" textlink="" fLocksText="0">
      <xdr:nvSpPr>
        <xdr:cNvPr id="1068" name="AutoShape 39">
          <a:hlinkClick xmlns:r="http://schemas.openxmlformats.org/officeDocument/2006/relationships" r:id="rId17"/>
        </xdr:cNvPr>
        <xdr:cNvSpPr>
          <a:spLocks noChangeArrowheads="1"/>
        </xdr:cNvSpPr>
      </xdr:nvSpPr>
      <xdr:spPr bwMode="auto">
        <a:xfrm>
          <a:off x="4410075" y="2266950"/>
          <a:ext cx="1104900" cy="228600"/>
        </a:xfrm>
        <a:prstGeom prst="roundRect">
          <a:avLst>
            <a:gd name="adj" fmla="val 16667"/>
          </a:avLst>
        </a:prstGeom>
        <a:solidFill>
          <a:srgbClr val="FFCC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000000"/>
              </a:solidFill>
              <a:latin typeface="Arial"/>
              <a:cs typeface="Arial"/>
            </a:rPr>
            <a:t>Toussaint</a:t>
          </a:r>
        </a:p>
      </xdr:txBody>
    </xdr:sp>
    <xdr:clientData/>
  </xdr:twoCellAnchor>
  <xdr:twoCellAnchor editAs="absolute">
    <xdr:from>
      <xdr:col>5</xdr:col>
      <xdr:colOff>600075</xdr:colOff>
      <xdr:row>19</xdr:row>
      <xdr:rowOff>85725</xdr:rowOff>
    </xdr:from>
    <xdr:to>
      <xdr:col>7</xdr:col>
      <xdr:colOff>180975</xdr:colOff>
      <xdr:row>20</xdr:row>
      <xdr:rowOff>152400</xdr:rowOff>
    </xdr:to>
    <xdr:sp macro="" textlink="" fLocksText="0">
      <xdr:nvSpPr>
        <xdr:cNvPr id="1069" name="AutoShape 40">
          <a:hlinkClick xmlns:r="http://schemas.openxmlformats.org/officeDocument/2006/relationships" r:id="rId18"/>
        </xdr:cNvPr>
        <xdr:cNvSpPr>
          <a:spLocks noChangeArrowheads="1"/>
        </xdr:cNvSpPr>
      </xdr:nvSpPr>
      <xdr:spPr bwMode="auto">
        <a:xfrm>
          <a:off x="4410075" y="3095625"/>
          <a:ext cx="1104900" cy="228600"/>
        </a:xfrm>
        <a:prstGeom prst="roundRect">
          <a:avLst>
            <a:gd name="adj" fmla="val 16667"/>
          </a:avLst>
        </a:prstGeom>
        <a:solidFill>
          <a:srgbClr val="9933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FFFFFF"/>
              </a:solidFill>
              <a:latin typeface="Arial"/>
              <a:cs typeface="Arial"/>
            </a:rPr>
            <a:t>Juin</a:t>
          </a:r>
        </a:p>
      </xdr:txBody>
    </xdr:sp>
    <xdr:clientData/>
  </xdr:twoCellAnchor>
  <xdr:twoCellAnchor editAs="absolute">
    <xdr:from>
      <xdr:col>5</xdr:col>
      <xdr:colOff>600075</xdr:colOff>
      <xdr:row>17</xdr:row>
      <xdr:rowOff>133350</xdr:rowOff>
    </xdr:from>
    <xdr:to>
      <xdr:col>7</xdr:col>
      <xdr:colOff>180975</xdr:colOff>
      <xdr:row>19</xdr:row>
      <xdr:rowOff>38100</xdr:rowOff>
    </xdr:to>
    <xdr:sp macro="" textlink="" fLocksText="0">
      <xdr:nvSpPr>
        <xdr:cNvPr id="1070" name="AutoShape 41">
          <a:hlinkClick xmlns:r="http://schemas.openxmlformats.org/officeDocument/2006/relationships" r:id="rId19"/>
        </xdr:cNvPr>
        <xdr:cNvSpPr>
          <a:spLocks noChangeArrowheads="1"/>
        </xdr:cNvSpPr>
      </xdr:nvSpPr>
      <xdr:spPr bwMode="auto">
        <a:xfrm>
          <a:off x="4410075" y="2819400"/>
          <a:ext cx="1104900" cy="228600"/>
        </a:xfrm>
        <a:prstGeom prst="roundRect">
          <a:avLst>
            <a:gd name="adj" fmla="val 16667"/>
          </a:avLst>
        </a:prstGeom>
        <a:solidFill>
          <a:srgbClr val="FF66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000000"/>
              </a:solidFill>
              <a:latin typeface="Arial"/>
              <a:cs typeface="Arial"/>
            </a:rPr>
            <a:t>Pâques</a:t>
          </a:r>
        </a:p>
      </xdr:txBody>
    </xdr:sp>
    <xdr:clientData/>
  </xdr:twoCellAnchor>
  <xdr:twoCellAnchor editAs="absolute">
    <xdr:from>
      <xdr:col>7</xdr:col>
      <xdr:colOff>257175</xdr:colOff>
      <xdr:row>16</xdr:row>
      <xdr:rowOff>19050</xdr:rowOff>
    </xdr:from>
    <xdr:to>
      <xdr:col>8</xdr:col>
      <xdr:colOff>600075</xdr:colOff>
      <xdr:row>17</xdr:row>
      <xdr:rowOff>85725</xdr:rowOff>
    </xdr:to>
    <xdr:sp macro="" textlink="" fLocksText="0">
      <xdr:nvSpPr>
        <xdr:cNvPr id="1071" name="AutoShape 42">
          <a:hlinkClick xmlns:r="http://schemas.openxmlformats.org/officeDocument/2006/relationships" r:id="rId20"/>
        </xdr:cNvPr>
        <xdr:cNvSpPr>
          <a:spLocks noChangeArrowheads="1"/>
        </xdr:cNvSpPr>
      </xdr:nvSpPr>
      <xdr:spPr bwMode="auto">
        <a:xfrm>
          <a:off x="5591175" y="2543175"/>
          <a:ext cx="1104900" cy="228600"/>
        </a:xfrm>
        <a:prstGeom prst="roundRect">
          <a:avLst>
            <a:gd name="adj" fmla="val 16667"/>
          </a:avLst>
        </a:prstGeom>
        <a:solidFill>
          <a:srgbClr val="FF99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000000"/>
              </a:solidFill>
              <a:latin typeface="Arial"/>
              <a:cs typeface="Arial"/>
            </a:rPr>
            <a:t>Noël</a:t>
          </a:r>
        </a:p>
      </xdr:txBody>
    </xdr:sp>
    <xdr:clientData/>
  </xdr:twoCellAnchor>
  <xdr:twoCellAnchor editAs="absolute">
    <xdr:from>
      <xdr:col>7</xdr:col>
      <xdr:colOff>257175</xdr:colOff>
      <xdr:row>14</xdr:row>
      <xdr:rowOff>66675</xdr:rowOff>
    </xdr:from>
    <xdr:to>
      <xdr:col>8</xdr:col>
      <xdr:colOff>600075</xdr:colOff>
      <xdr:row>15</xdr:row>
      <xdr:rowOff>133350</xdr:rowOff>
    </xdr:to>
    <xdr:sp macro="" textlink="" fLocksText="0">
      <xdr:nvSpPr>
        <xdr:cNvPr id="1072" name="AutoShape 43">
          <a:hlinkClick xmlns:r="http://schemas.openxmlformats.org/officeDocument/2006/relationships" r:id="rId21"/>
        </xdr:cNvPr>
        <xdr:cNvSpPr>
          <a:spLocks noChangeArrowheads="1"/>
        </xdr:cNvSpPr>
      </xdr:nvSpPr>
      <xdr:spPr bwMode="auto">
        <a:xfrm>
          <a:off x="5591175" y="2266950"/>
          <a:ext cx="1104900" cy="228600"/>
        </a:xfrm>
        <a:prstGeom prst="roundRect">
          <a:avLst>
            <a:gd name="adj" fmla="val 16667"/>
          </a:avLst>
        </a:prstGeom>
        <a:solidFill>
          <a:srgbClr val="FFCC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000000"/>
              </a:solidFill>
              <a:latin typeface="Arial"/>
              <a:cs typeface="Arial"/>
            </a:rPr>
            <a:t>Toussaint</a:t>
          </a:r>
        </a:p>
      </xdr:txBody>
    </xdr:sp>
    <xdr:clientData/>
  </xdr:twoCellAnchor>
  <xdr:twoCellAnchor editAs="absolute">
    <xdr:from>
      <xdr:col>7</xdr:col>
      <xdr:colOff>257175</xdr:colOff>
      <xdr:row>19</xdr:row>
      <xdr:rowOff>85725</xdr:rowOff>
    </xdr:from>
    <xdr:to>
      <xdr:col>8</xdr:col>
      <xdr:colOff>600075</xdr:colOff>
      <xdr:row>20</xdr:row>
      <xdr:rowOff>152400</xdr:rowOff>
    </xdr:to>
    <xdr:sp macro="" textlink="" fLocksText="0">
      <xdr:nvSpPr>
        <xdr:cNvPr id="1073" name="AutoShape 44">
          <a:hlinkClick xmlns:r="http://schemas.openxmlformats.org/officeDocument/2006/relationships" r:id="rId22"/>
        </xdr:cNvPr>
        <xdr:cNvSpPr>
          <a:spLocks noChangeArrowheads="1"/>
        </xdr:cNvSpPr>
      </xdr:nvSpPr>
      <xdr:spPr bwMode="auto">
        <a:xfrm>
          <a:off x="5591175" y="3095625"/>
          <a:ext cx="1104900" cy="228600"/>
        </a:xfrm>
        <a:prstGeom prst="roundRect">
          <a:avLst>
            <a:gd name="adj" fmla="val 16667"/>
          </a:avLst>
        </a:prstGeom>
        <a:solidFill>
          <a:srgbClr val="9933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FFFFFF"/>
              </a:solidFill>
              <a:latin typeface="Arial"/>
              <a:cs typeface="Arial"/>
            </a:rPr>
            <a:t>Juin</a:t>
          </a:r>
        </a:p>
      </xdr:txBody>
    </xdr:sp>
    <xdr:clientData/>
  </xdr:twoCellAnchor>
  <xdr:twoCellAnchor editAs="absolute">
    <xdr:from>
      <xdr:col>7</xdr:col>
      <xdr:colOff>257175</xdr:colOff>
      <xdr:row>17</xdr:row>
      <xdr:rowOff>133350</xdr:rowOff>
    </xdr:from>
    <xdr:to>
      <xdr:col>8</xdr:col>
      <xdr:colOff>600075</xdr:colOff>
      <xdr:row>19</xdr:row>
      <xdr:rowOff>38100</xdr:rowOff>
    </xdr:to>
    <xdr:sp macro="" textlink="" fLocksText="0">
      <xdr:nvSpPr>
        <xdr:cNvPr id="1074" name="AutoShape 45">
          <a:hlinkClick xmlns:r="http://schemas.openxmlformats.org/officeDocument/2006/relationships" r:id="rId23"/>
        </xdr:cNvPr>
        <xdr:cNvSpPr>
          <a:spLocks noChangeArrowheads="1"/>
        </xdr:cNvSpPr>
      </xdr:nvSpPr>
      <xdr:spPr bwMode="auto">
        <a:xfrm>
          <a:off x="5591175" y="2819400"/>
          <a:ext cx="1104900" cy="228600"/>
        </a:xfrm>
        <a:prstGeom prst="roundRect">
          <a:avLst>
            <a:gd name="adj" fmla="val 16667"/>
          </a:avLst>
        </a:prstGeom>
        <a:solidFill>
          <a:srgbClr val="FF66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000000"/>
              </a:solidFill>
              <a:latin typeface="Arial"/>
              <a:cs typeface="Arial"/>
            </a:rPr>
            <a:t>Pâques</a:t>
          </a:r>
        </a:p>
      </xdr:txBody>
    </xdr:sp>
    <xdr:clientData/>
  </xdr:twoCellAnchor>
  <xdr:twoCellAnchor>
    <xdr:from>
      <xdr:col>7</xdr:col>
      <xdr:colOff>657225</xdr:colOff>
      <xdr:row>13</xdr:row>
      <xdr:rowOff>38100</xdr:rowOff>
    </xdr:from>
    <xdr:to>
      <xdr:col>8</xdr:col>
      <xdr:colOff>400050</xdr:colOff>
      <xdr:row>14</xdr:row>
      <xdr:rowOff>9525</xdr:rowOff>
    </xdr:to>
    <xdr:sp macro="" textlink="" fLocksText="0">
      <xdr:nvSpPr>
        <xdr:cNvPr id="1075" name="Rectangle 50"/>
        <xdr:cNvSpPr>
          <a:spLocks noChangeArrowheads="1"/>
        </xdr:cNvSpPr>
      </xdr:nvSpPr>
      <xdr:spPr bwMode="auto">
        <a:xfrm>
          <a:off x="5991225" y="2076450"/>
          <a:ext cx="504825" cy="133350"/>
        </a:xfrm>
        <a:prstGeom prst="rect">
          <a:avLst/>
        </a:prstGeom>
        <a:noFill/>
        <a:ln>
          <a:noFill/>
        </a:ln>
        <a:effectLst/>
        <a:extLst/>
      </xdr:spPr>
      <xdr:txBody>
        <a:bodyPr vertOverflow="clip" wrap="square" lIns="27360" tIns="18000" rIns="0" bIns="0" anchor="t"/>
        <a:lstStyle/>
        <a:p>
          <a:pPr algn="l" rtl="0">
            <a:defRPr sz="1000"/>
          </a:pPr>
          <a:r>
            <a:rPr lang="fr-BE" sz="700" b="0" i="0" u="none" strike="noStrike" baseline="0">
              <a:solidFill>
                <a:srgbClr val="000000"/>
              </a:solidFill>
              <a:latin typeface="Arial"/>
              <a:cs typeface="Arial"/>
            </a:rPr>
            <a:t>avec graph.</a:t>
          </a:r>
        </a:p>
      </xdr:txBody>
    </xdr:sp>
    <xdr:clientData/>
  </xdr:twoCellAnchor>
  <xdr:twoCellAnchor>
    <xdr:from>
      <xdr:col>6</xdr:col>
      <xdr:colOff>19050</xdr:colOff>
      <xdr:row>13</xdr:row>
      <xdr:rowOff>38100</xdr:rowOff>
    </xdr:from>
    <xdr:to>
      <xdr:col>6</xdr:col>
      <xdr:colOff>523875</xdr:colOff>
      <xdr:row>14</xdr:row>
      <xdr:rowOff>9525</xdr:rowOff>
    </xdr:to>
    <xdr:sp macro="" textlink="" fLocksText="0">
      <xdr:nvSpPr>
        <xdr:cNvPr id="1076" name="Rectangle 51"/>
        <xdr:cNvSpPr>
          <a:spLocks noChangeArrowheads="1"/>
        </xdr:cNvSpPr>
      </xdr:nvSpPr>
      <xdr:spPr bwMode="auto">
        <a:xfrm>
          <a:off x="4591050" y="2076450"/>
          <a:ext cx="504825" cy="133350"/>
        </a:xfrm>
        <a:prstGeom prst="rect">
          <a:avLst/>
        </a:prstGeom>
        <a:noFill/>
        <a:ln>
          <a:noFill/>
        </a:ln>
        <a:effectLst/>
        <a:extLst/>
      </xdr:spPr>
      <xdr:txBody>
        <a:bodyPr vertOverflow="clip" wrap="square" lIns="27360" tIns="18000" rIns="0" bIns="0" anchor="t"/>
        <a:lstStyle/>
        <a:p>
          <a:pPr algn="l" rtl="0">
            <a:defRPr sz="1000"/>
          </a:pPr>
          <a:r>
            <a:rPr lang="fr-BE" sz="700" b="0" i="0" u="none" strike="noStrike" baseline="0">
              <a:solidFill>
                <a:srgbClr val="000000"/>
              </a:solidFill>
              <a:latin typeface="Arial"/>
              <a:cs typeface="Arial"/>
            </a:rPr>
            <a:t>sans graph.</a:t>
          </a:r>
        </a:p>
      </xdr:txBody>
    </xdr:sp>
    <xdr:clientData/>
  </xdr:twoCellAnchor>
  <xdr:twoCellAnchor editAs="absolute">
    <xdr:from>
      <xdr:col>1</xdr:col>
      <xdr:colOff>704850</xdr:colOff>
      <xdr:row>13</xdr:row>
      <xdr:rowOff>85725</xdr:rowOff>
    </xdr:from>
    <xdr:to>
      <xdr:col>2</xdr:col>
      <xdr:colOff>95250</xdr:colOff>
      <xdr:row>14</xdr:row>
      <xdr:rowOff>28575</xdr:rowOff>
    </xdr:to>
    <xdr:sp macro="" textlink="" fLocksText="0">
      <xdr:nvSpPr>
        <xdr:cNvPr id="1077" name="AutoShape 55">
          <a:hlinkClick xmlns:r="http://schemas.openxmlformats.org/officeDocument/2006/relationships" r:id="rId24"/>
        </xdr:cNvPr>
        <xdr:cNvSpPr>
          <a:spLocks noChangeArrowheads="1"/>
        </xdr:cNvSpPr>
      </xdr:nvSpPr>
      <xdr:spPr bwMode="auto">
        <a:xfrm>
          <a:off x="1466850" y="21240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2</xdr:col>
      <xdr:colOff>228600</xdr:colOff>
      <xdr:row>13</xdr:row>
      <xdr:rowOff>85725</xdr:rowOff>
    </xdr:from>
    <xdr:to>
      <xdr:col>2</xdr:col>
      <xdr:colOff>381000</xdr:colOff>
      <xdr:row>14</xdr:row>
      <xdr:rowOff>28575</xdr:rowOff>
    </xdr:to>
    <xdr:sp macro="" textlink="" fLocksText="0">
      <xdr:nvSpPr>
        <xdr:cNvPr id="1078" name="AutoShape 56">
          <a:hlinkClick xmlns:r="http://schemas.openxmlformats.org/officeDocument/2006/relationships" r:id="rId25"/>
        </xdr:cNvPr>
        <xdr:cNvSpPr>
          <a:spLocks noChangeArrowheads="1"/>
        </xdr:cNvSpPr>
      </xdr:nvSpPr>
      <xdr:spPr bwMode="auto">
        <a:xfrm>
          <a:off x="1752600" y="21240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2</xdr:col>
      <xdr:colOff>523875</xdr:colOff>
      <xdr:row>13</xdr:row>
      <xdr:rowOff>85725</xdr:rowOff>
    </xdr:from>
    <xdr:to>
      <xdr:col>2</xdr:col>
      <xdr:colOff>676275</xdr:colOff>
      <xdr:row>14</xdr:row>
      <xdr:rowOff>28575</xdr:rowOff>
    </xdr:to>
    <xdr:sp macro="" textlink="" fLocksText="0">
      <xdr:nvSpPr>
        <xdr:cNvPr id="1079" name="AutoShape 57">
          <a:hlinkClick xmlns:r="http://schemas.openxmlformats.org/officeDocument/2006/relationships" r:id="rId26"/>
        </xdr:cNvPr>
        <xdr:cNvSpPr>
          <a:spLocks noChangeArrowheads="1"/>
        </xdr:cNvSpPr>
      </xdr:nvSpPr>
      <xdr:spPr bwMode="auto">
        <a:xfrm>
          <a:off x="2047875" y="21240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3</xdr:col>
      <xdr:colOff>57150</xdr:colOff>
      <xdr:row>13</xdr:row>
      <xdr:rowOff>85725</xdr:rowOff>
    </xdr:from>
    <xdr:to>
      <xdr:col>3</xdr:col>
      <xdr:colOff>209550</xdr:colOff>
      <xdr:row>14</xdr:row>
      <xdr:rowOff>28575</xdr:rowOff>
    </xdr:to>
    <xdr:sp macro="" textlink="" fLocksText="0">
      <xdr:nvSpPr>
        <xdr:cNvPr id="1080" name="AutoShape 58">
          <a:hlinkClick xmlns:r="http://schemas.openxmlformats.org/officeDocument/2006/relationships" r:id="rId27"/>
        </xdr:cNvPr>
        <xdr:cNvSpPr>
          <a:spLocks noChangeArrowheads="1"/>
        </xdr:cNvSpPr>
      </xdr:nvSpPr>
      <xdr:spPr bwMode="auto">
        <a:xfrm>
          <a:off x="2343150" y="21240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1</xdr:col>
      <xdr:colOff>704850</xdr:colOff>
      <xdr:row>20</xdr:row>
      <xdr:rowOff>57150</xdr:rowOff>
    </xdr:from>
    <xdr:to>
      <xdr:col>2</xdr:col>
      <xdr:colOff>95250</xdr:colOff>
      <xdr:row>21</xdr:row>
      <xdr:rowOff>0</xdr:rowOff>
    </xdr:to>
    <xdr:sp macro="" textlink="" fLocksText="0">
      <xdr:nvSpPr>
        <xdr:cNvPr id="1081" name="AutoShape 59">
          <a:hlinkClick xmlns:r="http://schemas.openxmlformats.org/officeDocument/2006/relationships" r:id="rId28"/>
        </xdr:cNvPr>
        <xdr:cNvSpPr>
          <a:spLocks noChangeArrowheads="1"/>
        </xdr:cNvSpPr>
      </xdr:nvSpPr>
      <xdr:spPr bwMode="auto">
        <a:xfrm>
          <a:off x="1466850" y="32289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2</xdr:col>
      <xdr:colOff>228600</xdr:colOff>
      <xdr:row>20</xdr:row>
      <xdr:rowOff>57150</xdr:rowOff>
    </xdr:from>
    <xdr:to>
      <xdr:col>2</xdr:col>
      <xdr:colOff>381000</xdr:colOff>
      <xdr:row>21</xdr:row>
      <xdr:rowOff>0</xdr:rowOff>
    </xdr:to>
    <xdr:sp macro="" textlink="" fLocksText="0">
      <xdr:nvSpPr>
        <xdr:cNvPr id="1082" name="AutoShape 60">
          <a:hlinkClick xmlns:r="http://schemas.openxmlformats.org/officeDocument/2006/relationships" r:id="rId29"/>
        </xdr:cNvPr>
        <xdr:cNvSpPr>
          <a:spLocks noChangeArrowheads="1"/>
        </xdr:cNvSpPr>
      </xdr:nvSpPr>
      <xdr:spPr bwMode="auto">
        <a:xfrm>
          <a:off x="1752600" y="32289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2</xdr:col>
      <xdr:colOff>523875</xdr:colOff>
      <xdr:row>20</xdr:row>
      <xdr:rowOff>57150</xdr:rowOff>
    </xdr:from>
    <xdr:to>
      <xdr:col>2</xdr:col>
      <xdr:colOff>676275</xdr:colOff>
      <xdr:row>21</xdr:row>
      <xdr:rowOff>0</xdr:rowOff>
    </xdr:to>
    <xdr:sp macro="" textlink="" fLocksText="0">
      <xdr:nvSpPr>
        <xdr:cNvPr id="1083" name="AutoShape 61">
          <a:hlinkClick xmlns:r="http://schemas.openxmlformats.org/officeDocument/2006/relationships" r:id="rId30"/>
        </xdr:cNvPr>
        <xdr:cNvSpPr>
          <a:spLocks noChangeArrowheads="1"/>
        </xdr:cNvSpPr>
      </xdr:nvSpPr>
      <xdr:spPr bwMode="auto">
        <a:xfrm>
          <a:off x="2047875" y="32289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3</xdr:col>
      <xdr:colOff>57150</xdr:colOff>
      <xdr:row>20</xdr:row>
      <xdr:rowOff>57150</xdr:rowOff>
    </xdr:from>
    <xdr:to>
      <xdr:col>3</xdr:col>
      <xdr:colOff>209550</xdr:colOff>
      <xdr:row>21</xdr:row>
      <xdr:rowOff>0</xdr:rowOff>
    </xdr:to>
    <xdr:sp macro="" textlink="" fLocksText="0">
      <xdr:nvSpPr>
        <xdr:cNvPr id="1084" name="AutoShape 62">
          <a:hlinkClick xmlns:r="http://schemas.openxmlformats.org/officeDocument/2006/relationships" r:id="rId31"/>
        </xdr:cNvPr>
        <xdr:cNvSpPr>
          <a:spLocks noChangeArrowheads="1"/>
        </xdr:cNvSpPr>
      </xdr:nvSpPr>
      <xdr:spPr bwMode="auto">
        <a:xfrm>
          <a:off x="2343150" y="32289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1</xdr:col>
      <xdr:colOff>704850</xdr:colOff>
      <xdr:row>22</xdr:row>
      <xdr:rowOff>95250</xdr:rowOff>
    </xdr:from>
    <xdr:to>
      <xdr:col>2</xdr:col>
      <xdr:colOff>95250</xdr:colOff>
      <xdr:row>23</xdr:row>
      <xdr:rowOff>38100</xdr:rowOff>
    </xdr:to>
    <xdr:sp macro="" textlink="" fLocksText="0">
      <xdr:nvSpPr>
        <xdr:cNvPr id="1085" name="AutoShape 63">
          <a:hlinkClick xmlns:r="http://schemas.openxmlformats.org/officeDocument/2006/relationships" r:id="rId32"/>
        </xdr:cNvPr>
        <xdr:cNvSpPr>
          <a:spLocks noChangeArrowheads="1"/>
        </xdr:cNvSpPr>
      </xdr:nvSpPr>
      <xdr:spPr bwMode="auto">
        <a:xfrm>
          <a:off x="1466850" y="35909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2</xdr:col>
      <xdr:colOff>228600</xdr:colOff>
      <xdr:row>22</xdr:row>
      <xdr:rowOff>95250</xdr:rowOff>
    </xdr:from>
    <xdr:to>
      <xdr:col>2</xdr:col>
      <xdr:colOff>381000</xdr:colOff>
      <xdr:row>23</xdr:row>
      <xdr:rowOff>38100</xdr:rowOff>
    </xdr:to>
    <xdr:sp macro="" textlink="" fLocksText="0">
      <xdr:nvSpPr>
        <xdr:cNvPr id="1086" name="AutoShape 64">
          <a:hlinkClick xmlns:r="http://schemas.openxmlformats.org/officeDocument/2006/relationships" r:id="rId33"/>
        </xdr:cNvPr>
        <xdr:cNvSpPr>
          <a:spLocks noChangeArrowheads="1"/>
        </xdr:cNvSpPr>
      </xdr:nvSpPr>
      <xdr:spPr bwMode="auto">
        <a:xfrm>
          <a:off x="1752600" y="35909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2</xdr:col>
      <xdr:colOff>523875</xdr:colOff>
      <xdr:row>22</xdr:row>
      <xdr:rowOff>95250</xdr:rowOff>
    </xdr:from>
    <xdr:to>
      <xdr:col>2</xdr:col>
      <xdr:colOff>676275</xdr:colOff>
      <xdr:row>23</xdr:row>
      <xdr:rowOff>38100</xdr:rowOff>
    </xdr:to>
    <xdr:sp macro="" textlink="" fLocksText="0">
      <xdr:nvSpPr>
        <xdr:cNvPr id="1087" name="AutoShape 65">
          <a:hlinkClick xmlns:r="http://schemas.openxmlformats.org/officeDocument/2006/relationships" r:id="rId34"/>
        </xdr:cNvPr>
        <xdr:cNvSpPr>
          <a:spLocks noChangeArrowheads="1"/>
        </xdr:cNvSpPr>
      </xdr:nvSpPr>
      <xdr:spPr bwMode="auto">
        <a:xfrm>
          <a:off x="2047875" y="35909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3</xdr:col>
      <xdr:colOff>57150</xdr:colOff>
      <xdr:row>22</xdr:row>
      <xdr:rowOff>95250</xdr:rowOff>
    </xdr:from>
    <xdr:to>
      <xdr:col>3</xdr:col>
      <xdr:colOff>209550</xdr:colOff>
      <xdr:row>23</xdr:row>
      <xdr:rowOff>38100</xdr:rowOff>
    </xdr:to>
    <xdr:sp macro="" textlink="" fLocksText="0">
      <xdr:nvSpPr>
        <xdr:cNvPr id="1088" name="AutoShape 66">
          <a:hlinkClick xmlns:r="http://schemas.openxmlformats.org/officeDocument/2006/relationships" r:id="rId35"/>
        </xdr:cNvPr>
        <xdr:cNvSpPr>
          <a:spLocks noChangeArrowheads="1"/>
        </xdr:cNvSpPr>
      </xdr:nvSpPr>
      <xdr:spPr bwMode="auto">
        <a:xfrm>
          <a:off x="2343150" y="35909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3</xdr:col>
      <xdr:colOff>361950</xdr:colOff>
      <xdr:row>11</xdr:row>
      <xdr:rowOff>47625</xdr:rowOff>
    </xdr:from>
    <xdr:to>
      <xdr:col>3</xdr:col>
      <xdr:colOff>514350</xdr:colOff>
      <xdr:row>11</xdr:row>
      <xdr:rowOff>152400</xdr:rowOff>
    </xdr:to>
    <xdr:sp macro="" textlink="" fLocksText="0">
      <xdr:nvSpPr>
        <xdr:cNvPr id="1089" name="AutoShape 67">
          <a:hlinkClick xmlns:r="http://schemas.openxmlformats.org/officeDocument/2006/relationships" r:id="rId36"/>
        </xdr:cNvPr>
        <xdr:cNvSpPr>
          <a:spLocks noChangeArrowheads="1"/>
        </xdr:cNvSpPr>
      </xdr:nvSpPr>
      <xdr:spPr bwMode="auto">
        <a:xfrm>
          <a:off x="2647950" y="17621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3</xdr:col>
      <xdr:colOff>561975</xdr:colOff>
      <xdr:row>11</xdr:row>
      <xdr:rowOff>47625</xdr:rowOff>
    </xdr:from>
    <xdr:to>
      <xdr:col>3</xdr:col>
      <xdr:colOff>714375</xdr:colOff>
      <xdr:row>11</xdr:row>
      <xdr:rowOff>152400</xdr:rowOff>
    </xdr:to>
    <xdr:sp macro="" textlink="" fLocksText="0">
      <xdr:nvSpPr>
        <xdr:cNvPr id="1090" name="AutoShape 68">
          <a:hlinkClick xmlns:r="http://schemas.openxmlformats.org/officeDocument/2006/relationships" r:id="rId37"/>
        </xdr:cNvPr>
        <xdr:cNvSpPr>
          <a:spLocks noChangeArrowheads="1"/>
        </xdr:cNvSpPr>
      </xdr:nvSpPr>
      <xdr:spPr bwMode="auto">
        <a:xfrm>
          <a:off x="2847975" y="17621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4</xdr:col>
      <xdr:colOff>0</xdr:colOff>
      <xdr:row>11</xdr:row>
      <xdr:rowOff>47625</xdr:rowOff>
    </xdr:from>
    <xdr:to>
      <xdr:col>4</xdr:col>
      <xdr:colOff>152400</xdr:colOff>
      <xdr:row>11</xdr:row>
      <xdr:rowOff>152400</xdr:rowOff>
    </xdr:to>
    <xdr:sp macro="" textlink="" fLocksText="0">
      <xdr:nvSpPr>
        <xdr:cNvPr id="1091" name="AutoShape 69">
          <a:hlinkClick xmlns:r="http://schemas.openxmlformats.org/officeDocument/2006/relationships" r:id="rId38"/>
        </xdr:cNvPr>
        <xdr:cNvSpPr>
          <a:spLocks noChangeArrowheads="1"/>
        </xdr:cNvSpPr>
      </xdr:nvSpPr>
      <xdr:spPr bwMode="auto">
        <a:xfrm>
          <a:off x="3048000" y="17621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4</xdr:col>
      <xdr:colOff>200025</xdr:colOff>
      <xdr:row>11</xdr:row>
      <xdr:rowOff>47625</xdr:rowOff>
    </xdr:from>
    <xdr:to>
      <xdr:col>4</xdr:col>
      <xdr:colOff>352425</xdr:colOff>
      <xdr:row>11</xdr:row>
      <xdr:rowOff>152400</xdr:rowOff>
    </xdr:to>
    <xdr:sp macro="" textlink="" fLocksText="0">
      <xdr:nvSpPr>
        <xdr:cNvPr id="1092" name="AutoShape 70">
          <a:hlinkClick xmlns:r="http://schemas.openxmlformats.org/officeDocument/2006/relationships" r:id="rId39"/>
        </xdr:cNvPr>
        <xdr:cNvSpPr>
          <a:spLocks noChangeArrowheads="1"/>
        </xdr:cNvSpPr>
      </xdr:nvSpPr>
      <xdr:spPr bwMode="auto">
        <a:xfrm>
          <a:off x="3248025" y="17621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0</xdr:col>
      <xdr:colOff>409575</xdr:colOff>
      <xdr:row>13</xdr:row>
      <xdr:rowOff>85725</xdr:rowOff>
    </xdr:from>
    <xdr:to>
      <xdr:col>0</xdr:col>
      <xdr:colOff>561975</xdr:colOff>
      <xdr:row>14</xdr:row>
      <xdr:rowOff>28575</xdr:rowOff>
    </xdr:to>
    <xdr:sp macro="" textlink="" fLocksText="0">
      <xdr:nvSpPr>
        <xdr:cNvPr id="1093" name="AutoShape 71">
          <a:hlinkClick xmlns:r="http://schemas.openxmlformats.org/officeDocument/2006/relationships" r:id="rId40"/>
        </xdr:cNvPr>
        <xdr:cNvSpPr>
          <a:spLocks noChangeArrowheads="1"/>
        </xdr:cNvSpPr>
      </xdr:nvSpPr>
      <xdr:spPr bwMode="auto">
        <a:xfrm>
          <a:off x="409575" y="21240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0</xdr:col>
      <xdr:colOff>619125</xdr:colOff>
      <xdr:row>13</xdr:row>
      <xdr:rowOff>85725</xdr:rowOff>
    </xdr:from>
    <xdr:to>
      <xdr:col>1</xdr:col>
      <xdr:colOff>9525</xdr:colOff>
      <xdr:row>14</xdr:row>
      <xdr:rowOff>28575</xdr:rowOff>
    </xdr:to>
    <xdr:sp macro="" textlink="" fLocksText="0">
      <xdr:nvSpPr>
        <xdr:cNvPr id="1094" name="AutoShape 72">
          <a:hlinkClick xmlns:r="http://schemas.openxmlformats.org/officeDocument/2006/relationships" r:id="rId41"/>
        </xdr:cNvPr>
        <xdr:cNvSpPr>
          <a:spLocks noChangeArrowheads="1"/>
        </xdr:cNvSpPr>
      </xdr:nvSpPr>
      <xdr:spPr bwMode="auto">
        <a:xfrm>
          <a:off x="619125" y="21240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1</xdr:col>
      <xdr:colOff>76200</xdr:colOff>
      <xdr:row>13</xdr:row>
      <xdr:rowOff>85725</xdr:rowOff>
    </xdr:from>
    <xdr:to>
      <xdr:col>1</xdr:col>
      <xdr:colOff>228600</xdr:colOff>
      <xdr:row>14</xdr:row>
      <xdr:rowOff>28575</xdr:rowOff>
    </xdr:to>
    <xdr:sp macro="" textlink="" fLocksText="0">
      <xdr:nvSpPr>
        <xdr:cNvPr id="1095" name="AutoShape 73">
          <a:hlinkClick xmlns:r="http://schemas.openxmlformats.org/officeDocument/2006/relationships" r:id="rId42"/>
        </xdr:cNvPr>
        <xdr:cNvSpPr>
          <a:spLocks noChangeArrowheads="1"/>
        </xdr:cNvSpPr>
      </xdr:nvSpPr>
      <xdr:spPr bwMode="auto">
        <a:xfrm>
          <a:off x="838200" y="21240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1</xdr:col>
      <xdr:colOff>295275</xdr:colOff>
      <xdr:row>13</xdr:row>
      <xdr:rowOff>85725</xdr:rowOff>
    </xdr:from>
    <xdr:to>
      <xdr:col>1</xdr:col>
      <xdr:colOff>447675</xdr:colOff>
      <xdr:row>14</xdr:row>
      <xdr:rowOff>28575</xdr:rowOff>
    </xdr:to>
    <xdr:sp macro="" textlink="" fLocksText="0">
      <xdr:nvSpPr>
        <xdr:cNvPr id="1096" name="AutoShape 74">
          <a:hlinkClick xmlns:r="http://schemas.openxmlformats.org/officeDocument/2006/relationships" r:id="rId43"/>
        </xdr:cNvPr>
        <xdr:cNvSpPr>
          <a:spLocks noChangeArrowheads="1"/>
        </xdr:cNvSpPr>
      </xdr:nvSpPr>
      <xdr:spPr bwMode="auto">
        <a:xfrm>
          <a:off x="1057275" y="21240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0</xdr:col>
      <xdr:colOff>409575</xdr:colOff>
      <xdr:row>15</xdr:row>
      <xdr:rowOff>47625</xdr:rowOff>
    </xdr:from>
    <xdr:to>
      <xdr:col>0</xdr:col>
      <xdr:colOff>561975</xdr:colOff>
      <xdr:row>15</xdr:row>
      <xdr:rowOff>152400</xdr:rowOff>
    </xdr:to>
    <xdr:sp macro="" textlink="" fLocksText="0">
      <xdr:nvSpPr>
        <xdr:cNvPr id="1097" name="AutoShape 75">
          <a:hlinkClick xmlns:r="http://schemas.openxmlformats.org/officeDocument/2006/relationships" r:id="rId44"/>
        </xdr:cNvPr>
        <xdr:cNvSpPr>
          <a:spLocks noChangeArrowheads="1"/>
        </xdr:cNvSpPr>
      </xdr:nvSpPr>
      <xdr:spPr bwMode="auto">
        <a:xfrm>
          <a:off x="409575" y="24098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0</xdr:col>
      <xdr:colOff>619125</xdr:colOff>
      <xdr:row>15</xdr:row>
      <xdr:rowOff>47625</xdr:rowOff>
    </xdr:from>
    <xdr:to>
      <xdr:col>1</xdr:col>
      <xdr:colOff>9525</xdr:colOff>
      <xdr:row>15</xdr:row>
      <xdr:rowOff>152400</xdr:rowOff>
    </xdr:to>
    <xdr:sp macro="" textlink="" fLocksText="0">
      <xdr:nvSpPr>
        <xdr:cNvPr id="1098" name="AutoShape 76">
          <a:hlinkClick xmlns:r="http://schemas.openxmlformats.org/officeDocument/2006/relationships" r:id="rId45"/>
        </xdr:cNvPr>
        <xdr:cNvSpPr>
          <a:spLocks noChangeArrowheads="1"/>
        </xdr:cNvSpPr>
      </xdr:nvSpPr>
      <xdr:spPr bwMode="auto">
        <a:xfrm>
          <a:off x="619125" y="24098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1</xdr:col>
      <xdr:colOff>76200</xdr:colOff>
      <xdr:row>15</xdr:row>
      <xdr:rowOff>47625</xdr:rowOff>
    </xdr:from>
    <xdr:to>
      <xdr:col>1</xdr:col>
      <xdr:colOff>228600</xdr:colOff>
      <xdr:row>15</xdr:row>
      <xdr:rowOff>152400</xdr:rowOff>
    </xdr:to>
    <xdr:sp macro="" textlink="" fLocksText="0">
      <xdr:nvSpPr>
        <xdr:cNvPr id="1099" name="AutoShape 77">
          <a:hlinkClick xmlns:r="http://schemas.openxmlformats.org/officeDocument/2006/relationships" r:id="rId46"/>
        </xdr:cNvPr>
        <xdr:cNvSpPr>
          <a:spLocks noChangeArrowheads="1"/>
        </xdr:cNvSpPr>
      </xdr:nvSpPr>
      <xdr:spPr bwMode="auto">
        <a:xfrm>
          <a:off x="838200" y="24098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1</xdr:col>
      <xdr:colOff>295275</xdr:colOff>
      <xdr:row>15</xdr:row>
      <xdr:rowOff>47625</xdr:rowOff>
    </xdr:from>
    <xdr:to>
      <xdr:col>1</xdr:col>
      <xdr:colOff>447675</xdr:colOff>
      <xdr:row>15</xdr:row>
      <xdr:rowOff>152400</xdr:rowOff>
    </xdr:to>
    <xdr:sp macro="" textlink="" fLocksText="0">
      <xdr:nvSpPr>
        <xdr:cNvPr id="1100" name="AutoShape 78">
          <a:hlinkClick xmlns:r="http://schemas.openxmlformats.org/officeDocument/2006/relationships" r:id="rId47"/>
        </xdr:cNvPr>
        <xdr:cNvSpPr>
          <a:spLocks noChangeArrowheads="1"/>
        </xdr:cNvSpPr>
      </xdr:nvSpPr>
      <xdr:spPr bwMode="auto">
        <a:xfrm>
          <a:off x="1057275" y="24098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0</xdr:col>
      <xdr:colOff>409575</xdr:colOff>
      <xdr:row>17</xdr:row>
      <xdr:rowOff>9525</xdr:rowOff>
    </xdr:from>
    <xdr:to>
      <xdr:col>0</xdr:col>
      <xdr:colOff>561975</xdr:colOff>
      <xdr:row>17</xdr:row>
      <xdr:rowOff>114300</xdr:rowOff>
    </xdr:to>
    <xdr:sp macro="" textlink="" fLocksText="0">
      <xdr:nvSpPr>
        <xdr:cNvPr id="1101" name="AutoShape 79">
          <a:hlinkClick xmlns:r="http://schemas.openxmlformats.org/officeDocument/2006/relationships" r:id="rId48"/>
        </xdr:cNvPr>
        <xdr:cNvSpPr>
          <a:spLocks noChangeArrowheads="1"/>
        </xdr:cNvSpPr>
      </xdr:nvSpPr>
      <xdr:spPr bwMode="auto">
        <a:xfrm>
          <a:off x="409575" y="26955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0</xdr:col>
      <xdr:colOff>619125</xdr:colOff>
      <xdr:row>17</xdr:row>
      <xdr:rowOff>9525</xdr:rowOff>
    </xdr:from>
    <xdr:to>
      <xdr:col>1</xdr:col>
      <xdr:colOff>9525</xdr:colOff>
      <xdr:row>17</xdr:row>
      <xdr:rowOff>114300</xdr:rowOff>
    </xdr:to>
    <xdr:sp macro="" textlink="" fLocksText="0">
      <xdr:nvSpPr>
        <xdr:cNvPr id="1102" name="AutoShape 80">
          <a:hlinkClick xmlns:r="http://schemas.openxmlformats.org/officeDocument/2006/relationships" r:id="rId49"/>
        </xdr:cNvPr>
        <xdr:cNvSpPr>
          <a:spLocks noChangeArrowheads="1"/>
        </xdr:cNvSpPr>
      </xdr:nvSpPr>
      <xdr:spPr bwMode="auto">
        <a:xfrm>
          <a:off x="619125" y="26955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1</xdr:col>
      <xdr:colOff>76200</xdr:colOff>
      <xdr:row>17</xdr:row>
      <xdr:rowOff>9525</xdr:rowOff>
    </xdr:from>
    <xdr:to>
      <xdr:col>1</xdr:col>
      <xdr:colOff>228600</xdr:colOff>
      <xdr:row>17</xdr:row>
      <xdr:rowOff>114300</xdr:rowOff>
    </xdr:to>
    <xdr:sp macro="" textlink="" fLocksText="0">
      <xdr:nvSpPr>
        <xdr:cNvPr id="1103" name="AutoShape 81">
          <a:hlinkClick xmlns:r="http://schemas.openxmlformats.org/officeDocument/2006/relationships" r:id="rId50"/>
        </xdr:cNvPr>
        <xdr:cNvSpPr>
          <a:spLocks noChangeArrowheads="1"/>
        </xdr:cNvSpPr>
      </xdr:nvSpPr>
      <xdr:spPr bwMode="auto">
        <a:xfrm>
          <a:off x="838200" y="26955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1</xdr:col>
      <xdr:colOff>295275</xdr:colOff>
      <xdr:row>17</xdr:row>
      <xdr:rowOff>9525</xdr:rowOff>
    </xdr:from>
    <xdr:to>
      <xdr:col>1</xdr:col>
      <xdr:colOff>447675</xdr:colOff>
      <xdr:row>17</xdr:row>
      <xdr:rowOff>114300</xdr:rowOff>
    </xdr:to>
    <xdr:sp macro="" textlink="" fLocksText="0">
      <xdr:nvSpPr>
        <xdr:cNvPr id="1104" name="AutoShape 82">
          <a:hlinkClick xmlns:r="http://schemas.openxmlformats.org/officeDocument/2006/relationships" r:id="rId51"/>
        </xdr:cNvPr>
        <xdr:cNvSpPr>
          <a:spLocks noChangeArrowheads="1"/>
        </xdr:cNvSpPr>
      </xdr:nvSpPr>
      <xdr:spPr bwMode="auto">
        <a:xfrm>
          <a:off x="1057275" y="26955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0</xdr:col>
      <xdr:colOff>409575</xdr:colOff>
      <xdr:row>18</xdr:row>
      <xdr:rowOff>133350</xdr:rowOff>
    </xdr:from>
    <xdr:to>
      <xdr:col>0</xdr:col>
      <xdr:colOff>561975</xdr:colOff>
      <xdr:row>19</xdr:row>
      <xdr:rowOff>76200</xdr:rowOff>
    </xdr:to>
    <xdr:sp macro="" textlink="" fLocksText="0">
      <xdr:nvSpPr>
        <xdr:cNvPr id="1105" name="AutoShape 83">
          <a:hlinkClick xmlns:r="http://schemas.openxmlformats.org/officeDocument/2006/relationships" r:id="rId52"/>
        </xdr:cNvPr>
        <xdr:cNvSpPr>
          <a:spLocks noChangeArrowheads="1"/>
        </xdr:cNvSpPr>
      </xdr:nvSpPr>
      <xdr:spPr bwMode="auto">
        <a:xfrm>
          <a:off x="409575" y="29813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0</xdr:col>
      <xdr:colOff>619125</xdr:colOff>
      <xdr:row>18</xdr:row>
      <xdr:rowOff>133350</xdr:rowOff>
    </xdr:from>
    <xdr:to>
      <xdr:col>1</xdr:col>
      <xdr:colOff>9525</xdr:colOff>
      <xdr:row>19</xdr:row>
      <xdr:rowOff>76200</xdr:rowOff>
    </xdr:to>
    <xdr:sp macro="" textlink="" fLocksText="0">
      <xdr:nvSpPr>
        <xdr:cNvPr id="1106" name="AutoShape 84">
          <a:hlinkClick xmlns:r="http://schemas.openxmlformats.org/officeDocument/2006/relationships" r:id="rId53"/>
        </xdr:cNvPr>
        <xdr:cNvSpPr>
          <a:spLocks noChangeArrowheads="1"/>
        </xdr:cNvSpPr>
      </xdr:nvSpPr>
      <xdr:spPr bwMode="auto">
        <a:xfrm>
          <a:off x="619125" y="29813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1</xdr:col>
      <xdr:colOff>76200</xdr:colOff>
      <xdr:row>18</xdr:row>
      <xdr:rowOff>133350</xdr:rowOff>
    </xdr:from>
    <xdr:to>
      <xdr:col>1</xdr:col>
      <xdr:colOff>228600</xdr:colOff>
      <xdr:row>19</xdr:row>
      <xdr:rowOff>76200</xdr:rowOff>
    </xdr:to>
    <xdr:sp macro="" textlink="" fLocksText="0">
      <xdr:nvSpPr>
        <xdr:cNvPr id="1107" name="AutoShape 85">
          <a:hlinkClick xmlns:r="http://schemas.openxmlformats.org/officeDocument/2006/relationships" r:id="rId54"/>
        </xdr:cNvPr>
        <xdr:cNvSpPr>
          <a:spLocks noChangeArrowheads="1"/>
        </xdr:cNvSpPr>
      </xdr:nvSpPr>
      <xdr:spPr bwMode="auto">
        <a:xfrm>
          <a:off x="838200" y="29813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1</xdr:col>
      <xdr:colOff>295275</xdr:colOff>
      <xdr:row>18</xdr:row>
      <xdr:rowOff>133350</xdr:rowOff>
    </xdr:from>
    <xdr:to>
      <xdr:col>1</xdr:col>
      <xdr:colOff>447675</xdr:colOff>
      <xdr:row>19</xdr:row>
      <xdr:rowOff>76200</xdr:rowOff>
    </xdr:to>
    <xdr:sp macro="" textlink="" fLocksText="0">
      <xdr:nvSpPr>
        <xdr:cNvPr id="1108" name="AutoShape 86">
          <a:hlinkClick xmlns:r="http://schemas.openxmlformats.org/officeDocument/2006/relationships" r:id="rId55"/>
        </xdr:cNvPr>
        <xdr:cNvSpPr>
          <a:spLocks noChangeArrowheads="1"/>
        </xdr:cNvSpPr>
      </xdr:nvSpPr>
      <xdr:spPr bwMode="auto">
        <a:xfrm>
          <a:off x="1057275" y="29813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3</xdr:col>
      <xdr:colOff>533400</xdr:colOff>
      <xdr:row>16</xdr:row>
      <xdr:rowOff>23129</xdr:rowOff>
    </xdr:from>
    <xdr:to>
      <xdr:col>3</xdr:col>
      <xdr:colOff>685800</xdr:colOff>
      <xdr:row>16</xdr:row>
      <xdr:rowOff>129265</xdr:rowOff>
    </xdr:to>
    <xdr:sp macro="" textlink="" fLocksText="0">
      <xdr:nvSpPr>
        <xdr:cNvPr id="1109" name="AutoShape 87">
          <a:hlinkClick xmlns:r="http://schemas.openxmlformats.org/officeDocument/2006/relationships" r:id="rId56"/>
        </xdr:cNvPr>
        <xdr:cNvSpPr>
          <a:spLocks noChangeArrowheads="1"/>
        </xdr:cNvSpPr>
      </xdr:nvSpPr>
      <xdr:spPr bwMode="auto">
        <a:xfrm>
          <a:off x="2819400" y="2570386"/>
          <a:ext cx="152400" cy="106136"/>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3</xdr:col>
      <xdr:colOff>742950</xdr:colOff>
      <xdr:row>16</xdr:row>
      <xdr:rowOff>23129</xdr:rowOff>
    </xdr:from>
    <xdr:to>
      <xdr:col>4</xdr:col>
      <xdr:colOff>133350</xdr:colOff>
      <xdr:row>16</xdr:row>
      <xdr:rowOff>129265</xdr:rowOff>
    </xdr:to>
    <xdr:sp macro="" textlink="" fLocksText="0">
      <xdr:nvSpPr>
        <xdr:cNvPr id="1110" name="AutoShape 88">
          <a:hlinkClick xmlns:r="http://schemas.openxmlformats.org/officeDocument/2006/relationships" r:id="rId57"/>
        </xdr:cNvPr>
        <xdr:cNvSpPr>
          <a:spLocks noChangeArrowheads="1"/>
        </xdr:cNvSpPr>
      </xdr:nvSpPr>
      <xdr:spPr bwMode="auto">
        <a:xfrm>
          <a:off x="3028950" y="2570386"/>
          <a:ext cx="152400" cy="106136"/>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4</xdr:col>
      <xdr:colOff>200025</xdr:colOff>
      <xdr:row>16</xdr:row>
      <xdr:rowOff>23129</xdr:rowOff>
    </xdr:from>
    <xdr:to>
      <xdr:col>4</xdr:col>
      <xdr:colOff>352425</xdr:colOff>
      <xdr:row>16</xdr:row>
      <xdr:rowOff>129265</xdr:rowOff>
    </xdr:to>
    <xdr:sp macro="" textlink="" fLocksText="0">
      <xdr:nvSpPr>
        <xdr:cNvPr id="1111" name="AutoShape 89">
          <a:hlinkClick xmlns:r="http://schemas.openxmlformats.org/officeDocument/2006/relationships" r:id="rId58"/>
        </xdr:cNvPr>
        <xdr:cNvSpPr>
          <a:spLocks noChangeArrowheads="1"/>
        </xdr:cNvSpPr>
      </xdr:nvSpPr>
      <xdr:spPr bwMode="auto">
        <a:xfrm>
          <a:off x="3248025" y="2570386"/>
          <a:ext cx="152400" cy="106136"/>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4</xdr:col>
      <xdr:colOff>419100</xdr:colOff>
      <xdr:row>16</xdr:row>
      <xdr:rowOff>23129</xdr:rowOff>
    </xdr:from>
    <xdr:to>
      <xdr:col>4</xdr:col>
      <xdr:colOff>571500</xdr:colOff>
      <xdr:row>16</xdr:row>
      <xdr:rowOff>129265</xdr:rowOff>
    </xdr:to>
    <xdr:sp macro="" textlink="" fLocksText="0">
      <xdr:nvSpPr>
        <xdr:cNvPr id="1112" name="AutoShape 90">
          <a:hlinkClick xmlns:r="http://schemas.openxmlformats.org/officeDocument/2006/relationships" r:id="rId59"/>
        </xdr:cNvPr>
        <xdr:cNvSpPr>
          <a:spLocks noChangeArrowheads="1"/>
        </xdr:cNvSpPr>
      </xdr:nvSpPr>
      <xdr:spPr bwMode="auto">
        <a:xfrm>
          <a:off x="3467100" y="2570386"/>
          <a:ext cx="152400" cy="106136"/>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3</xdr:col>
      <xdr:colOff>533400</xdr:colOff>
      <xdr:row>17</xdr:row>
      <xdr:rowOff>148315</xdr:rowOff>
    </xdr:from>
    <xdr:to>
      <xdr:col>3</xdr:col>
      <xdr:colOff>685800</xdr:colOff>
      <xdr:row>18</xdr:row>
      <xdr:rowOff>89804</xdr:rowOff>
    </xdr:to>
    <xdr:sp macro="" textlink="" fLocksText="0">
      <xdr:nvSpPr>
        <xdr:cNvPr id="1113" name="AutoShape 91">
          <a:hlinkClick xmlns:r="http://schemas.openxmlformats.org/officeDocument/2006/relationships" r:id="rId60"/>
        </xdr:cNvPr>
        <xdr:cNvSpPr>
          <a:spLocks noChangeArrowheads="1"/>
        </xdr:cNvSpPr>
      </xdr:nvSpPr>
      <xdr:spPr bwMode="auto">
        <a:xfrm>
          <a:off x="2819400" y="2858858"/>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3</xdr:col>
      <xdr:colOff>742950</xdr:colOff>
      <xdr:row>17</xdr:row>
      <xdr:rowOff>148315</xdr:rowOff>
    </xdr:from>
    <xdr:to>
      <xdr:col>4</xdr:col>
      <xdr:colOff>133350</xdr:colOff>
      <xdr:row>18</xdr:row>
      <xdr:rowOff>89804</xdr:rowOff>
    </xdr:to>
    <xdr:sp macro="" textlink="" fLocksText="0">
      <xdr:nvSpPr>
        <xdr:cNvPr id="1114" name="AutoShape 92">
          <a:hlinkClick xmlns:r="http://schemas.openxmlformats.org/officeDocument/2006/relationships" r:id="rId61"/>
        </xdr:cNvPr>
        <xdr:cNvSpPr>
          <a:spLocks noChangeArrowheads="1"/>
        </xdr:cNvSpPr>
      </xdr:nvSpPr>
      <xdr:spPr bwMode="auto">
        <a:xfrm>
          <a:off x="3028950" y="2858858"/>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4</xdr:col>
      <xdr:colOff>200025</xdr:colOff>
      <xdr:row>17</xdr:row>
      <xdr:rowOff>148315</xdr:rowOff>
    </xdr:from>
    <xdr:to>
      <xdr:col>4</xdr:col>
      <xdr:colOff>352425</xdr:colOff>
      <xdr:row>18</xdr:row>
      <xdr:rowOff>89804</xdr:rowOff>
    </xdr:to>
    <xdr:sp macro="" textlink="" fLocksText="0">
      <xdr:nvSpPr>
        <xdr:cNvPr id="1115" name="AutoShape 93">
          <a:hlinkClick xmlns:r="http://schemas.openxmlformats.org/officeDocument/2006/relationships" r:id="rId62"/>
        </xdr:cNvPr>
        <xdr:cNvSpPr>
          <a:spLocks noChangeArrowheads="1"/>
        </xdr:cNvSpPr>
      </xdr:nvSpPr>
      <xdr:spPr bwMode="auto">
        <a:xfrm>
          <a:off x="3248025" y="2858858"/>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4</xdr:col>
      <xdr:colOff>419100</xdr:colOff>
      <xdr:row>17</xdr:row>
      <xdr:rowOff>148315</xdr:rowOff>
    </xdr:from>
    <xdr:to>
      <xdr:col>4</xdr:col>
      <xdr:colOff>571500</xdr:colOff>
      <xdr:row>18</xdr:row>
      <xdr:rowOff>89804</xdr:rowOff>
    </xdr:to>
    <xdr:sp macro="" textlink="" fLocksText="0">
      <xdr:nvSpPr>
        <xdr:cNvPr id="1116" name="AutoShape 94">
          <a:hlinkClick xmlns:r="http://schemas.openxmlformats.org/officeDocument/2006/relationships" r:id="rId63"/>
        </xdr:cNvPr>
        <xdr:cNvSpPr>
          <a:spLocks noChangeArrowheads="1"/>
        </xdr:cNvSpPr>
      </xdr:nvSpPr>
      <xdr:spPr bwMode="auto">
        <a:xfrm>
          <a:off x="3467100" y="2858858"/>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3</xdr:col>
      <xdr:colOff>533400</xdr:colOff>
      <xdr:row>19</xdr:row>
      <xdr:rowOff>108855</xdr:rowOff>
    </xdr:from>
    <xdr:to>
      <xdr:col>3</xdr:col>
      <xdr:colOff>685800</xdr:colOff>
      <xdr:row>20</xdr:row>
      <xdr:rowOff>51704</xdr:rowOff>
    </xdr:to>
    <xdr:sp macro="" textlink="" fLocksText="0">
      <xdr:nvSpPr>
        <xdr:cNvPr id="1117" name="AutoShape 95">
          <a:hlinkClick xmlns:r="http://schemas.openxmlformats.org/officeDocument/2006/relationships" r:id="rId64"/>
        </xdr:cNvPr>
        <xdr:cNvSpPr>
          <a:spLocks noChangeArrowheads="1"/>
        </xdr:cNvSpPr>
      </xdr:nvSpPr>
      <xdr:spPr bwMode="auto">
        <a:xfrm>
          <a:off x="2819400" y="3145969"/>
          <a:ext cx="152400" cy="10613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3</xdr:col>
      <xdr:colOff>742950</xdr:colOff>
      <xdr:row>19</xdr:row>
      <xdr:rowOff>108855</xdr:rowOff>
    </xdr:from>
    <xdr:to>
      <xdr:col>4</xdr:col>
      <xdr:colOff>133350</xdr:colOff>
      <xdr:row>20</xdr:row>
      <xdr:rowOff>51704</xdr:rowOff>
    </xdr:to>
    <xdr:sp macro="" textlink="" fLocksText="0">
      <xdr:nvSpPr>
        <xdr:cNvPr id="1118" name="AutoShape 96">
          <a:hlinkClick xmlns:r="http://schemas.openxmlformats.org/officeDocument/2006/relationships" r:id="rId65"/>
        </xdr:cNvPr>
        <xdr:cNvSpPr>
          <a:spLocks noChangeArrowheads="1"/>
        </xdr:cNvSpPr>
      </xdr:nvSpPr>
      <xdr:spPr bwMode="auto">
        <a:xfrm>
          <a:off x="3028950" y="3145969"/>
          <a:ext cx="152400" cy="10613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4</xdr:col>
      <xdr:colOff>200025</xdr:colOff>
      <xdr:row>19</xdr:row>
      <xdr:rowOff>108855</xdr:rowOff>
    </xdr:from>
    <xdr:to>
      <xdr:col>4</xdr:col>
      <xdr:colOff>352425</xdr:colOff>
      <xdr:row>20</xdr:row>
      <xdr:rowOff>51704</xdr:rowOff>
    </xdr:to>
    <xdr:sp macro="" textlink="" fLocksText="0">
      <xdr:nvSpPr>
        <xdr:cNvPr id="1119" name="AutoShape 97">
          <a:hlinkClick xmlns:r="http://schemas.openxmlformats.org/officeDocument/2006/relationships" r:id="rId66"/>
        </xdr:cNvPr>
        <xdr:cNvSpPr>
          <a:spLocks noChangeArrowheads="1"/>
        </xdr:cNvSpPr>
      </xdr:nvSpPr>
      <xdr:spPr bwMode="auto">
        <a:xfrm>
          <a:off x="3248025" y="3145969"/>
          <a:ext cx="152400" cy="10613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4</xdr:col>
      <xdr:colOff>419100</xdr:colOff>
      <xdr:row>19</xdr:row>
      <xdr:rowOff>108855</xdr:rowOff>
    </xdr:from>
    <xdr:to>
      <xdr:col>4</xdr:col>
      <xdr:colOff>571500</xdr:colOff>
      <xdr:row>20</xdr:row>
      <xdr:rowOff>51704</xdr:rowOff>
    </xdr:to>
    <xdr:sp macro="" textlink="" fLocksText="0">
      <xdr:nvSpPr>
        <xdr:cNvPr id="1120" name="AutoShape 98">
          <a:hlinkClick xmlns:r="http://schemas.openxmlformats.org/officeDocument/2006/relationships" r:id="rId67"/>
        </xdr:cNvPr>
        <xdr:cNvSpPr>
          <a:spLocks noChangeArrowheads="1"/>
        </xdr:cNvSpPr>
      </xdr:nvSpPr>
      <xdr:spPr bwMode="auto">
        <a:xfrm>
          <a:off x="3467100" y="3145969"/>
          <a:ext cx="152400" cy="10613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4</xdr:col>
      <xdr:colOff>400050</xdr:colOff>
      <xdr:row>11</xdr:row>
      <xdr:rowOff>47625</xdr:rowOff>
    </xdr:from>
    <xdr:to>
      <xdr:col>4</xdr:col>
      <xdr:colOff>609600</xdr:colOff>
      <xdr:row>11</xdr:row>
      <xdr:rowOff>152400</xdr:rowOff>
    </xdr:to>
    <xdr:sp macro="" textlink="" fLocksText="0">
      <xdr:nvSpPr>
        <xdr:cNvPr id="1125" name="AutoShape 103">
          <a:hlinkClick xmlns:r="http://schemas.openxmlformats.org/officeDocument/2006/relationships" r:id="rId68"/>
        </xdr:cNvPr>
        <xdr:cNvSpPr>
          <a:spLocks noChangeArrowheads="1"/>
        </xdr:cNvSpPr>
      </xdr:nvSpPr>
      <xdr:spPr bwMode="auto">
        <a:xfrm>
          <a:off x="3448050" y="1762125"/>
          <a:ext cx="20955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M.</a:t>
          </a:r>
        </a:p>
      </xdr:txBody>
    </xdr:sp>
    <xdr:clientData/>
  </xdr:twoCellAnchor>
  <xdr:twoCellAnchor editAs="absolute">
    <xdr:from>
      <xdr:col>5</xdr:col>
      <xdr:colOff>133350</xdr:colOff>
      <xdr:row>11</xdr:row>
      <xdr:rowOff>47625</xdr:rowOff>
    </xdr:from>
    <xdr:to>
      <xdr:col>5</xdr:col>
      <xdr:colOff>495300</xdr:colOff>
      <xdr:row>11</xdr:row>
      <xdr:rowOff>152400</xdr:rowOff>
    </xdr:to>
    <xdr:sp macro="" textlink="" fLocksText="0">
      <xdr:nvSpPr>
        <xdr:cNvPr id="1126" name="AutoShape 104">
          <a:hlinkClick xmlns:r="http://schemas.openxmlformats.org/officeDocument/2006/relationships" r:id="rId69"/>
        </xdr:cNvPr>
        <xdr:cNvSpPr>
          <a:spLocks noChangeArrowheads="1"/>
        </xdr:cNvSpPr>
      </xdr:nvSpPr>
      <xdr:spPr bwMode="auto">
        <a:xfrm>
          <a:off x="3943350" y="1762125"/>
          <a:ext cx="36195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Simple</a:t>
          </a:r>
        </a:p>
      </xdr:txBody>
    </xdr:sp>
    <xdr:clientData/>
  </xdr:twoCellAnchor>
  <xdr:twoCellAnchor editAs="absolute">
    <xdr:from>
      <xdr:col>5</xdr:col>
      <xdr:colOff>581025</xdr:colOff>
      <xdr:row>11</xdr:row>
      <xdr:rowOff>47625</xdr:rowOff>
    </xdr:from>
    <xdr:to>
      <xdr:col>6</xdr:col>
      <xdr:colOff>180975</xdr:colOff>
      <xdr:row>11</xdr:row>
      <xdr:rowOff>152400</xdr:rowOff>
    </xdr:to>
    <xdr:sp macro="" textlink="" fLocksText="0">
      <xdr:nvSpPr>
        <xdr:cNvPr id="1127" name="AutoShape 105">
          <a:hlinkClick xmlns:r="http://schemas.openxmlformats.org/officeDocument/2006/relationships" r:id="rId70"/>
        </xdr:cNvPr>
        <xdr:cNvSpPr>
          <a:spLocks noChangeArrowheads="1"/>
        </xdr:cNvSpPr>
      </xdr:nvSpPr>
      <xdr:spPr bwMode="auto">
        <a:xfrm>
          <a:off x="4391025" y="1762125"/>
          <a:ext cx="36195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Complet</a:t>
          </a:r>
        </a:p>
      </xdr:txBody>
    </xdr:sp>
    <xdr:clientData/>
  </xdr:twoCellAnchor>
  <xdr:twoCellAnchor editAs="absolute">
    <xdr:from>
      <xdr:col>4</xdr:col>
      <xdr:colOff>183657</xdr:colOff>
      <xdr:row>21</xdr:row>
      <xdr:rowOff>47625</xdr:rowOff>
    </xdr:from>
    <xdr:to>
      <xdr:col>6</xdr:col>
      <xdr:colOff>326532</xdr:colOff>
      <xdr:row>22</xdr:row>
      <xdr:rowOff>152400</xdr:rowOff>
    </xdr:to>
    <xdr:sp macro="" textlink="" fLocksText="0">
      <xdr:nvSpPr>
        <xdr:cNvPr id="1128" name="AutoShape 35">
          <a:hlinkClick xmlns:r="http://schemas.openxmlformats.org/officeDocument/2006/relationships" r:id="rId71"/>
        </xdr:cNvPr>
        <xdr:cNvSpPr>
          <a:spLocks noChangeArrowheads="1"/>
        </xdr:cNvSpPr>
      </xdr:nvSpPr>
      <xdr:spPr bwMode="auto">
        <a:xfrm>
          <a:off x="3231657" y="3411311"/>
          <a:ext cx="1666875" cy="268060"/>
        </a:xfrm>
        <a:prstGeom prst="roundRect">
          <a:avLst>
            <a:gd name="adj" fmla="val 16667"/>
          </a:avLst>
        </a:prstGeom>
        <a:solidFill>
          <a:srgbClr val="FF66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400" b="0" i="0" u="none" strike="noStrike" baseline="0">
              <a:solidFill>
                <a:srgbClr val="FFFFFF"/>
              </a:solidFill>
              <a:latin typeface="Arial"/>
              <a:cs typeface="Arial"/>
            </a:rPr>
            <a:t>Contrôles non faits</a:t>
          </a:r>
        </a:p>
      </xdr:txBody>
    </xdr:sp>
    <xdr:clientData/>
  </xdr:twoCellAnchor>
  <xdr:twoCellAnchor editAs="absolute">
    <xdr:from>
      <xdr:col>4</xdr:col>
      <xdr:colOff>553770</xdr:colOff>
      <xdr:row>22</xdr:row>
      <xdr:rowOff>152400</xdr:rowOff>
    </xdr:from>
    <xdr:to>
      <xdr:col>4</xdr:col>
      <xdr:colOff>706170</xdr:colOff>
      <xdr:row>23</xdr:row>
      <xdr:rowOff>95250</xdr:rowOff>
    </xdr:to>
    <xdr:sp macro="" textlink="" fLocksText="0">
      <xdr:nvSpPr>
        <xdr:cNvPr id="1129" name="AutoShape 67">
          <a:hlinkClick xmlns:r="http://schemas.openxmlformats.org/officeDocument/2006/relationships" r:id="rId72"/>
        </xdr:cNvPr>
        <xdr:cNvSpPr>
          <a:spLocks noChangeArrowheads="1"/>
        </xdr:cNvSpPr>
      </xdr:nvSpPr>
      <xdr:spPr bwMode="auto">
        <a:xfrm>
          <a:off x="3601770" y="3679371"/>
          <a:ext cx="152400" cy="106136"/>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5</xdr:col>
      <xdr:colOff>48945</xdr:colOff>
      <xdr:row>22</xdr:row>
      <xdr:rowOff>152400</xdr:rowOff>
    </xdr:from>
    <xdr:to>
      <xdr:col>5</xdr:col>
      <xdr:colOff>201345</xdr:colOff>
      <xdr:row>23</xdr:row>
      <xdr:rowOff>95250</xdr:rowOff>
    </xdr:to>
    <xdr:sp macro="" textlink="" fLocksText="0">
      <xdr:nvSpPr>
        <xdr:cNvPr id="1130" name="AutoShape 68">
          <a:hlinkClick xmlns:r="http://schemas.openxmlformats.org/officeDocument/2006/relationships" r:id="rId73"/>
        </xdr:cNvPr>
        <xdr:cNvSpPr>
          <a:spLocks noChangeArrowheads="1"/>
        </xdr:cNvSpPr>
      </xdr:nvSpPr>
      <xdr:spPr bwMode="auto">
        <a:xfrm>
          <a:off x="3858945" y="3679371"/>
          <a:ext cx="152400" cy="106136"/>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5</xdr:col>
      <xdr:colOff>306120</xdr:colOff>
      <xdr:row>22</xdr:row>
      <xdr:rowOff>152400</xdr:rowOff>
    </xdr:from>
    <xdr:to>
      <xdr:col>5</xdr:col>
      <xdr:colOff>458520</xdr:colOff>
      <xdr:row>23</xdr:row>
      <xdr:rowOff>95250</xdr:rowOff>
    </xdr:to>
    <xdr:sp macro="" textlink="" fLocksText="0">
      <xdr:nvSpPr>
        <xdr:cNvPr id="1131" name="AutoShape 69">
          <a:hlinkClick xmlns:r="http://schemas.openxmlformats.org/officeDocument/2006/relationships" r:id="rId74"/>
        </xdr:cNvPr>
        <xdr:cNvSpPr>
          <a:spLocks noChangeArrowheads="1"/>
        </xdr:cNvSpPr>
      </xdr:nvSpPr>
      <xdr:spPr bwMode="auto">
        <a:xfrm>
          <a:off x="4116120" y="3679371"/>
          <a:ext cx="152400" cy="106136"/>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5</xdr:col>
      <xdr:colOff>563295</xdr:colOff>
      <xdr:row>22</xdr:row>
      <xdr:rowOff>152400</xdr:rowOff>
    </xdr:from>
    <xdr:to>
      <xdr:col>5</xdr:col>
      <xdr:colOff>715695</xdr:colOff>
      <xdr:row>23</xdr:row>
      <xdr:rowOff>95250</xdr:rowOff>
    </xdr:to>
    <xdr:sp macro="" textlink="" fLocksText="0">
      <xdr:nvSpPr>
        <xdr:cNvPr id="1132" name="AutoShape 70">
          <a:hlinkClick xmlns:r="http://schemas.openxmlformats.org/officeDocument/2006/relationships" r:id="rId75"/>
        </xdr:cNvPr>
        <xdr:cNvSpPr>
          <a:spLocks noChangeArrowheads="1"/>
        </xdr:cNvSpPr>
      </xdr:nvSpPr>
      <xdr:spPr bwMode="auto">
        <a:xfrm>
          <a:off x="4373295" y="3679371"/>
          <a:ext cx="152400" cy="106136"/>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6</xdr:col>
      <xdr:colOff>450395</xdr:colOff>
      <xdr:row>21</xdr:row>
      <xdr:rowOff>47625</xdr:rowOff>
    </xdr:from>
    <xdr:to>
      <xdr:col>8</xdr:col>
      <xdr:colOff>593270</xdr:colOff>
      <xdr:row>22</xdr:row>
      <xdr:rowOff>152400</xdr:rowOff>
    </xdr:to>
    <xdr:sp macro="" textlink="" fLocksText="0">
      <xdr:nvSpPr>
        <xdr:cNvPr id="104" name="AutoShape 35">
          <a:hlinkClick xmlns:r="http://schemas.openxmlformats.org/officeDocument/2006/relationships" r:id="rId76"/>
        </xdr:cNvPr>
        <xdr:cNvSpPr>
          <a:spLocks noChangeArrowheads="1"/>
        </xdr:cNvSpPr>
      </xdr:nvSpPr>
      <xdr:spPr bwMode="auto">
        <a:xfrm>
          <a:off x="5022395" y="3411311"/>
          <a:ext cx="1666875" cy="268060"/>
        </a:xfrm>
        <a:prstGeom prst="roundRect">
          <a:avLst>
            <a:gd name="adj" fmla="val 16667"/>
          </a:avLst>
        </a:prstGeom>
        <a:solidFill>
          <a:srgbClr val="FF00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400" b="0" i="0" u="none" strike="noStrike" baseline="0">
              <a:solidFill>
                <a:srgbClr val="FFFFFF"/>
              </a:solidFill>
              <a:latin typeface="Arial"/>
              <a:cs typeface="Arial"/>
            </a:rPr>
            <a:t>Profil de la classe</a:t>
          </a: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76200</xdr:colOff>
      <xdr:row>0</xdr:row>
      <xdr:rowOff>76200</xdr:rowOff>
    </xdr:from>
    <xdr:to>
      <xdr:col>1</xdr:col>
      <xdr:colOff>219075</xdr:colOff>
      <xdr:row>0</xdr:row>
      <xdr:rowOff>266700</xdr:rowOff>
    </xdr:to>
    <xdr:sp macro="" textlink="" fLocksText="0">
      <xdr:nvSpPr>
        <xdr:cNvPr id="10246" name="Text Box 14">
          <a:hlinkClick xmlns:r="http://schemas.openxmlformats.org/officeDocument/2006/relationships" r:id="rId1"/>
        </xdr:cNvPr>
        <xdr:cNvSpPr txBox="1">
          <a:spLocks noChangeArrowheads="1"/>
        </xdr:cNvSpPr>
      </xdr:nvSpPr>
      <xdr:spPr bwMode="auto">
        <a:xfrm>
          <a:off x="762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21</xdr:col>
      <xdr:colOff>76200</xdr:colOff>
      <xdr:row>0</xdr:row>
      <xdr:rowOff>76200</xdr:rowOff>
    </xdr:from>
    <xdr:to>
      <xdr:col>22</xdr:col>
      <xdr:colOff>219075</xdr:colOff>
      <xdr:row>0</xdr:row>
      <xdr:rowOff>266700</xdr:rowOff>
    </xdr:to>
    <xdr:sp macro="" textlink="" fLocksText="0">
      <xdr:nvSpPr>
        <xdr:cNvPr id="10247" name="Text Box 15">
          <a:hlinkClick xmlns:r="http://schemas.openxmlformats.org/officeDocument/2006/relationships" r:id="rId2"/>
        </xdr:cNvPr>
        <xdr:cNvSpPr txBox="1">
          <a:spLocks noChangeArrowheads="1"/>
        </xdr:cNvSpPr>
      </xdr:nvSpPr>
      <xdr:spPr bwMode="auto">
        <a:xfrm>
          <a:off x="1194435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42</xdr:col>
      <xdr:colOff>76200</xdr:colOff>
      <xdr:row>0</xdr:row>
      <xdr:rowOff>76200</xdr:rowOff>
    </xdr:from>
    <xdr:to>
      <xdr:col>43</xdr:col>
      <xdr:colOff>219075</xdr:colOff>
      <xdr:row>0</xdr:row>
      <xdr:rowOff>266700</xdr:rowOff>
    </xdr:to>
    <xdr:sp macro="" textlink="" fLocksText="0">
      <xdr:nvSpPr>
        <xdr:cNvPr id="10248" name="Text Box 16">
          <a:hlinkClick xmlns:r="http://schemas.openxmlformats.org/officeDocument/2006/relationships" r:id="rId3"/>
        </xdr:cNvPr>
        <xdr:cNvSpPr txBox="1">
          <a:spLocks noChangeArrowheads="1"/>
        </xdr:cNvSpPr>
      </xdr:nvSpPr>
      <xdr:spPr bwMode="auto">
        <a:xfrm>
          <a:off x="238125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63</xdr:col>
      <xdr:colOff>76200</xdr:colOff>
      <xdr:row>0</xdr:row>
      <xdr:rowOff>76200</xdr:rowOff>
    </xdr:from>
    <xdr:to>
      <xdr:col>64</xdr:col>
      <xdr:colOff>219075</xdr:colOff>
      <xdr:row>0</xdr:row>
      <xdr:rowOff>266700</xdr:rowOff>
    </xdr:to>
    <xdr:sp macro="" textlink="" fLocksText="0">
      <xdr:nvSpPr>
        <xdr:cNvPr id="10249" name="Text Box 17">
          <a:hlinkClick xmlns:r="http://schemas.openxmlformats.org/officeDocument/2006/relationships" r:id="rId4"/>
        </xdr:cNvPr>
        <xdr:cNvSpPr txBox="1">
          <a:spLocks noChangeArrowheads="1"/>
        </xdr:cNvSpPr>
      </xdr:nvSpPr>
      <xdr:spPr bwMode="auto">
        <a:xfrm>
          <a:off x="356997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86</xdr:col>
      <xdr:colOff>76200</xdr:colOff>
      <xdr:row>0</xdr:row>
      <xdr:rowOff>76200</xdr:rowOff>
    </xdr:from>
    <xdr:to>
      <xdr:col>86</xdr:col>
      <xdr:colOff>600075</xdr:colOff>
      <xdr:row>0</xdr:row>
      <xdr:rowOff>266700</xdr:rowOff>
    </xdr:to>
    <xdr:sp macro="" textlink="" fLocksText="0">
      <xdr:nvSpPr>
        <xdr:cNvPr id="10250" name="Text Box 18">
          <a:hlinkClick xmlns:r="http://schemas.openxmlformats.org/officeDocument/2006/relationships" r:id="rId5"/>
        </xdr:cNvPr>
        <xdr:cNvSpPr txBox="1">
          <a:spLocks noChangeArrowheads="1"/>
        </xdr:cNvSpPr>
      </xdr:nvSpPr>
      <xdr:spPr bwMode="auto">
        <a:xfrm>
          <a:off x="49882425"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76200</xdr:colOff>
      <xdr:row>0</xdr:row>
      <xdr:rowOff>76200</xdr:rowOff>
    </xdr:from>
    <xdr:to>
      <xdr:col>1</xdr:col>
      <xdr:colOff>219075</xdr:colOff>
      <xdr:row>0</xdr:row>
      <xdr:rowOff>266700</xdr:rowOff>
    </xdr:to>
    <xdr:sp macro="" textlink="" fLocksText="0">
      <xdr:nvSpPr>
        <xdr:cNvPr id="12289" name="Text Box 1">
          <a:hlinkClick xmlns:r="http://schemas.openxmlformats.org/officeDocument/2006/relationships" r:id="rId1"/>
        </xdr:cNvPr>
        <xdr:cNvSpPr txBox="1">
          <a:spLocks noChangeArrowheads="1"/>
        </xdr:cNvSpPr>
      </xdr:nvSpPr>
      <xdr:spPr bwMode="auto">
        <a:xfrm>
          <a:off x="762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21</xdr:col>
      <xdr:colOff>76200</xdr:colOff>
      <xdr:row>0</xdr:row>
      <xdr:rowOff>76200</xdr:rowOff>
    </xdr:from>
    <xdr:to>
      <xdr:col>22</xdr:col>
      <xdr:colOff>219075</xdr:colOff>
      <xdr:row>0</xdr:row>
      <xdr:rowOff>266700</xdr:rowOff>
    </xdr:to>
    <xdr:sp macro="" textlink="" fLocksText="0">
      <xdr:nvSpPr>
        <xdr:cNvPr id="12290" name="Text Box 2">
          <a:hlinkClick xmlns:r="http://schemas.openxmlformats.org/officeDocument/2006/relationships" r:id="rId2"/>
        </xdr:cNvPr>
        <xdr:cNvSpPr txBox="1">
          <a:spLocks noChangeArrowheads="1"/>
        </xdr:cNvSpPr>
      </xdr:nvSpPr>
      <xdr:spPr bwMode="auto">
        <a:xfrm>
          <a:off x="1198245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42</xdr:col>
      <xdr:colOff>85725</xdr:colOff>
      <xdr:row>0</xdr:row>
      <xdr:rowOff>76200</xdr:rowOff>
    </xdr:from>
    <xdr:to>
      <xdr:col>43</xdr:col>
      <xdr:colOff>228600</xdr:colOff>
      <xdr:row>0</xdr:row>
      <xdr:rowOff>266700</xdr:rowOff>
    </xdr:to>
    <xdr:sp macro="" textlink="" fLocksText="0">
      <xdr:nvSpPr>
        <xdr:cNvPr id="12291" name="Text Box 3">
          <a:hlinkClick xmlns:r="http://schemas.openxmlformats.org/officeDocument/2006/relationships" r:id="rId3"/>
        </xdr:cNvPr>
        <xdr:cNvSpPr txBox="1">
          <a:spLocks noChangeArrowheads="1"/>
        </xdr:cNvSpPr>
      </xdr:nvSpPr>
      <xdr:spPr bwMode="auto">
        <a:xfrm>
          <a:off x="23841075"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63</xdr:col>
      <xdr:colOff>57150</xdr:colOff>
      <xdr:row>0</xdr:row>
      <xdr:rowOff>76200</xdr:rowOff>
    </xdr:from>
    <xdr:to>
      <xdr:col>64</xdr:col>
      <xdr:colOff>200025</xdr:colOff>
      <xdr:row>0</xdr:row>
      <xdr:rowOff>266700</xdr:rowOff>
    </xdr:to>
    <xdr:sp macro="" textlink="" fLocksText="0">
      <xdr:nvSpPr>
        <xdr:cNvPr id="12292" name="Text Box 4">
          <a:hlinkClick xmlns:r="http://schemas.openxmlformats.org/officeDocument/2006/relationships" r:id="rId4"/>
        </xdr:cNvPr>
        <xdr:cNvSpPr txBox="1">
          <a:spLocks noChangeArrowheads="1"/>
        </xdr:cNvSpPr>
      </xdr:nvSpPr>
      <xdr:spPr bwMode="auto">
        <a:xfrm>
          <a:off x="356616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17</xdr:col>
      <xdr:colOff>86300</xdr:colOff>
      <xdr:row>0</xdr:row>
      <xdr:rowOff>76200</xdr:rowOff>
    </xdr:from>
    <xdr:to>
      <xdr:col>18</xdr:col>
      <xdr:colOff>212588</xdr:colOff>
      <xdr:row>0</xdr:row>
      <xdr:rowOff>266700</xdr:rowOff>
    </xdr:to>
    <xdr:sp macro="" textlink="" fLocksText="0">
      <xdr:nvSpPr>
        <xdr:cNvPr id="13313" name="Text Box 1">
          <a:hlinkClick xmlns:r="http://schemas.openxmlformats.org/officeDocument/2006/relationships" r:id="rId1"/>
        </xdr:cNvPr>
        <xdr:cNvSpPr txBox="1">
          <a:spLocks noChangeArrowheads="1"/>
        </xdr:cNvSpPr>
      </xdr:nvSpPr>
      <xdr:spPr bwMode="auto">
        <a:xfrm>
          <a:off x="9700947" y="76200"/>
          <a:ext cx="529700"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34</xdr:col>
      <xdr:colOff>87656</xdr:colOff>
      <xdr:row>0</xdr:row>
      <xdr:rowOff>76200</xdr:rowOff>
    </xdr:from>
    <xdr:to>
      <xdr:col>35</xdr:col>
      <xdr:colOff>218543</xdr:colOff>
      <xdr:row>0</xdr:row>
      <xdr:rowOff>266700</xdr:rowOff>
    </xdr:to>
    <xdr:sp macro="" textlink="" fLocksText="0">
      <xdr:nvSpPr>
        <xdr:cNvPr id="13314" name="Text Box 2">
          <a:hlinkClick xmlns:r="http://schemas.openxmlformats.org/officeDocument/2006/relationships" r:id="rId2"/>
        </xdr:cNvPr>
        <xdr:cNvSpPr txBox="1">
          <a:spLocks noChangeArrowheads="1"/>
        </xdr:cNvSpPr>
      </xdr:nvSpPr>
      <xdr:spPr bwMode="auto">
        <a:xfrm>
          <a:off x="19305744" y="76200"/>
          <a:ext cx="511887"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0</xdr:col>
      <xdr:colOff>76200</xdr:colOff>
      <xdr:row>0</xdr:row>
      <xdr:rowOff>76200</xdr:rowOff>
    </xdr:from>
    <xdr:to>
      <xdr:col>1</xdr:col>
      <xdr:colOff>219075</xdr:colOff>
      <xdr:row>0</xdr:row>
      <xdr:rowOff>266700</xdr:rowOff>
    </xdr:to>
    <xdr:sp macro="" textlink="" fLocksText="0">
      <xdr:nvSpPr>
        <xdr:cNvPr id="13315" name="Text Box 3">
          <a:hlinkClick xmlns:r="http://schemas.openxmlformats.org/officeDocument/2006/relationships" r:id="rId3"/>
        </xdr:cNvPr>
        <xdr:cNvSpPr txBox="1">
          <a:spLocks noChangeArrowheads="1"/>
        </xdr:cNvSpPr>
      </xdr:nvSpPr>
      <xdr:spPr bwMode="auto">
        <a:xfrm>
          <a:off x="762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51</xdr:col>
      <xdr:colOff>88274</xdr:colOff>
      <xdr:row>0</xdr:row>
      <xdr:rowOff>76200</xdr:rowOff>
    </xdr:from>
    <xdr:to>
      <xdr:col>52</xdr:col>
      <xdr:colOff>190586</xdr:colOff>
      <xdr:row>0</xdr:row>
      <xdr:rowOff>266700</xdr:rowOff>
    </xdr:to>
    <xdr:sp macro="" textlink="" fLocksText="0">
      <xdr:nvSpPr>
        <xdr:cNvPr id="13316" name="Text Box 4">
          <a:hlinkClick xmlns:r="http://schemas.openxmlformats.org/officeDocument/2006/relationships" r:id="rId4"/>
        </xdr:cNvPr>
        <xdr:cNvSpPr txBox="1">
          <a:spLocks noChangeArrowheads="1"/>
        </xdr:cNvSpPr>
      </xdr:nvSpPr>
      <xdr:spPr bwMode="auto">
        <a:xfrm>
          <a:off x="28876186" y="76200"/>
          <a:ext cx="483312"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76200</xdr:colOff>
      <xdr:row>0</xdr:row>
      <xdr:rowOff>76200</xdr:rowOff>
    </xdr:from>
    <xdr:to>
      <xdr:col>0</xdr:col>
      <xdr:colOff>600075</xdr:colOff>
      <xdr:row>1</xdr:row>
      <xdr:rowOff>95250</xdr:rowOff>
    </xdr:to>
    <xdr:sp macro="" textlink="" fLocksText="0">
      <xdr:nvSpPr>
        <xdr:cNvPr id="14337" name="Text Box 9">
          <a:hlinkClick xmlns:r="http://schemas.openxmlformats.org/officeDocument/2006/relationships" r:id="rId1"/>
        </xdr:cNvPr>
        <xdr:cNvSpPr txBox="1">
          <a:spLocks noChangeArrowheads="1"/>
        </xdr:cNvSpPr>
      </xdr:nvSpPr>
      <xdr:spPr bwMode="auto">
        <a:xfrm>
          <a:off x="762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29</xdr:col>
      <xdr:colOff>592931</xdr:colOff>
      <xdr:row>0</xdr:row>
      <xdr:rowOff>76200</xdr:rowOff>
    </xdr:from>
    <xdr:to>
      <xdr:col>30</xdr:col>
      <xdr:colOff>57150</xdr:colOff>
      <xdr:row>1</xdr:row>
      <xdr:rowOff>95250</xdr:rowOff>
    </xdr:to>
    <xdr:sp macro="" textlink="" fLocksText="0">
      <xdr:nvSpPr>
        <xdr:cNvPr id="14338" name="Text Box 10">
          <a:hlinkClick xmlns:r="http://schemas.openxmlformats.org/officeDocument/2006/relationships" r:id="rId2"/>
        </xdr:cNvPr>
        <xdr:cNvSpPr txBox="1">
          <a:spLocks noChangeArrowheads="1"/>
        </xdr:cNvSpPr>
      </xdr:nvSpPr>
      <xdr:spPr bwMode="auto">
        <a:xfrm>
          <a:off x="1815465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52</xdr:col>
      <xdr:colOff>390525</xdr:colOff>
      <xdr:row>0</xdr:row>
      <xdr:rowOff>76200</xdr:rowOff>
    </xdr:from>
    <xdr:to>
      <xdr:col>53</xdr:col>
      <xdr:colOff>152400</xdr:colOff>
      <xdr:row>1</xdr:row>
      <xdr:rowOff>95250</xdr:rowOff>
    </xdr:to>
    <xdr:sp macro="" textlink="" fLocksText="0">
      <xdr:nvSpPr>
        <xdr:cNvPr id="14339" name="Text Box 11">
          <a:hlinkClick xmlns:r="http://schemas.openxmlformats.org/officeDocument/2006/relationships" r:id="rId3"/>
        </xdr:cNvPr>
        <xdr:cNvSpPr txBox="1">
          <a:spLocks noChangeArrowheads="1"/>
        </xdr:cNvSpPr>
      </xdr:nvSpPr>
      <xdr:spPr bwMode="auto">
        <a:xfrm>
          <a:off x="353568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75</xdr:col>
      <xdr:colOff>176212</xdr:colOff>
      <xdr:row>0</xdr:row>
      <xdr:rowOff>76200</xdr:rowOff>
    </xdr:from>
    <xdr:to>
      <xdr:col>75</xdr:col>
      <xdr:colOff>700087</xdr:colOff>
      <xdr:row>1</xdr:row>
      <xdr:rowOff>95250</xdr:rowOff>
    </xdr:to>
    <xdr:sp macro="" textlink="" fLocksText="0">
      <xdr:nvSpPr>
        <xdr:cNvPr id="14340" name="Text Box 12">
          <a:hlinkClick xmlns:r="http://schemas.openxmlformats.org/officeDocument/2006/relationships" r:id="rId4"/>
        </xdr:cNvPr>
        <xdr:cNvSpPr txBox="1">
          <a:spLocks noChangeArrowheads="1"/>
        </xdr:cNvSpPr>
      </xdr:nvSpPr>
      <xdr:spPr bwMode="auto">
        <a:xfrm>
          <a:off x="531114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101</xdr:col>
      <xdr:colOff>150018</xdr:colOff>
      <xdr:row>0</xdr:row>
      <xdr:rowOff>76200</xdr:rowOff>
    </xdr:from>
    <xdr:to>
      <xdr:col>101</xdr:col>
      <xdr:colOff>666750</xdr:colOff>
      <xdr:row>1</xdr:row>
      <xdr:rowOff>95250</xdr:rowOff>
    </xdr:to>
    <xdr:sp macro="" textlink="" fLocksText="0">
      <xdr:nvSpPr>
        <xdr:cNvPr id="14341" name="Text Box 13">
          <a:hlinkClick xmlns:r="http://schemas.openxmlformats.org/officeDocument/2006/relationships" r:id="rId5"/>
        </xdr:cNvPr>
        <xdr:cNvSpPr txBox="1">
          <a:spLocks noChangeArrowheads="1"/>
        </xdr:cNvSpPr>
      </xdr:nvSpPr>
      <xdr:spPr bwMode="auto">
        <a:xfrm>
          <a:off x="733425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76200</xdr:colOff>
      <xdr:row>45</xdr:row>
      <xdr:rowOff>57150</xdr:rowOff>
    </xdr:from>
    <xdr:to>
      <xdr:col>1</xdr:col>
      <xdr:colOff>285750</xdr:colOff>
      <xdr:row>46</xdr:row>
      <xdr:rowOff>95250</xdr:rowOff>
    </xdr:to>
    <xdr:sp macro="" textlink="" fLocksText="0">
      <xdr:nvSpPr>
        <xdr:cNvPr id="15361" name="Text Box 4">
          <a:hlinkClick xmlns:r="http://schemas.openxmlformats.org/officeDocument/2006/relationships" r:id="rId1"/>
        </xdr:cNvPr>
        <xdr:cNvSpPr txBox="1">
          <a:spLocks noChangeArrowheads="1"/>
        </xdr:cNvSpPr>
      </xdr:nvSpPr>
      <xdr:spPr bwMode="auto">
        <a:xfrm>
          <a:off x="76200" y="6600825"/>
          <a:ext cx="523875" cy="180975"/>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4</xdr:col>
      <xdr:colOff>76200</xdr:colOff>
      <xdr:row>45</xdr:row>
      <xdr:rowOff>57150</xdr:rowOff>
    </xdr:from>
    <xdr:to>
      <xdr:col>5</xdr:col>
      <xdr:colOff>95250</xdr:colOff>
      <xdr:row>46</xdr:row>
      <xdr:rowOff>95250</xdr:rowOff>
    </xdr:to>
    <xdr:sp macro="" textlink="" fLocksText="0">
      <xdr:nvSpPr>
        <xdr:cNvPr id="15362" name="Text Box 5">
          <a:hlinkClick xmlns:r="http://schemas.openxmlformats.org/officeDocument/2006/relationships" r:id="rId2"/>
        </xdr:cNvPr>
        <xdr:cNvSpPr txBox="1">
          <a:spLocks noChangeArrowheads="1"/>
        </xdr:cNvSpPr>
      </xdr:nvSpPr>
      <xdr:spPr bwMode="auto">
        <a:xfrm>
          <a:off x="2514600" y="6600825"/>
          <a:ext cx="523875" cy="180975"/>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12</xdr:col>
      <xdr:colOff>76200</xdr:colOff>
      <xdr:row>45</xdr:row>
      <xdr:rowOff>57150</xdr:rowOff>
    </xdr:from>
    <xdr:to>
      <xdr:col>13</xdr:col>
      <xdr:colOff>95250</xdr:colOff>
      <xdr:row>46</xdr:row>
      <xdr:rowOff>95250</xdr:rowOff>
    </xdr:to>
    <xdr:sp macro="" textlink="" fLocksText="0">
      <xdr:nvSpPr>
        <xdr:cNvPr id="15363" name="Text Box 6">
          <a:hlinkClick xmlns:r="http://schemas.openxmlformats.org/officeDocument/2006/relationships" r:id="rId3"/>
        </xdr:cNvPr>
        <xdr:cNvSpPr txBox="1">
          <a:spLocks noChangeArrowheads="1"/>
        </xdr:cNvSpPr>
      </xdr:nvSpPr>
      <xdr:spPr bwMode="auto">
        <a:xfrm>
          <a:off x="6553200" y="6600825"/>
          <a:ext cx="523875" cy="180975"/>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20</xdr:col>
      <xdr:colOff>76200</xdr:colOff>
      <xdr:row>45</xdr:row>
      <xdr:rowOff>57150</xdr:rowOff>
    </xdr:from>
    <xdr:to>
      <xdr:col>21</xdr:col>
      <xdr:colOff>95250</xdr:colOff>
      <xdr:row>46</xdr:row>
      <xdr:rowOff>95250</xdr:rowOff>
    </xdr:to>
    <xdr:sp macro="" textlink="" fLocksText="0">
      <xdr:nvSpPr>
        <xdr:cNvPr id="15364" name="Text Box 7">
          <a:hlinkClick xmlns:r="http://schemas.openxmlformats.org/officeDocument/2006/relationships" r:id="rId4"/>
        </xdr:cNvPr>
        <xdr:cNvSpPr txBox="1">
          <a:spLocks noChangeArrowheads="1"/>
        </xdr:cNvSpPr>
      </xdr:nvSpPr>
      <xdr:spPr bwMode="auto">
        <a:xfrm>
          <a:off x="10591800" y="6600825"/>
          <a:ext cx="523875" cy="180975"/>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28</xdr:col>
      <xdr:colOff>76200</xdr:colOff>
      <xdr:row>45</xdr:row>
      <xdr:rowOff>57150</xdr:rowOff>
    </xdr:from>
    <xdr:to>
      <xdr:col>29</xdr:col>
      <xdr:colOff>95250</xdr:colOff>
      <xdr:row>46</xdr:row>
      <xdr:rowOff>95250</xdr:rowOff>
    </xdr:to>
    <xdr:sp macro="" textlink="" fLocksText="0">
      <xdr:nvSpPr>
        <xdr:cNvPr id="15365" name="Text Box 8">
          <a:hlinkClick xmlns:r="http://schemas.openxmlformats.org/officeDocument/2006/relationships" r:id="rId5"/>
        </xdr:cNvPr>
        <xdr:cNvSpPr txBox="1">
          <a:spLocks noChangeArrowheads="1"/>
        </xdr:cNvSpPr>
      </xdr:nvSpPr>
      <xdr:spPr bwMode="auto">
        <a:xfrm>
          <a:off x="14630400" y="6600825"/>
          <a:ext cx="523875" cy="180975"/>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36</xdr:col>
      <xdr:colOff>76200</xdr:colOff>
      <xdr:row>45</xdr:row>
      <xdr:rowOff>57150</xdr:rowOff>
    </xdr:from>
    <xdr:to>
      <xdr:col>37</xdr:col>
      <xdr:colOff>104775</xdr:colOff>
      <xdr:row>46</xdr:row>
      <xdr:rowOff>95250</xdr:rowOff>
    </xdr:to>
    <xdr:sp macro="" textlink="" fLocksText="0">
      <xdr:nvSpPr>
        <xdr:cNvPr id="15366" name="Text Box 9">
          <a:hlinkClick xmlns:r="http://schemas.openxmlformats.org/officeDocument/2006/relationships" r:id="rId6"/>
        </xdr:cNvPr>
        <xdr:cNvSpPr txBox="1">
          <a:spLocks noChangeArrowheads="1"/>
        </xdr:cNvSpPr>
      </xdr:nvSpPr>
      <xdr:spPr bwMode="auto">
        <a:xfrm>
          <a:off x="18649950" y="6600825"/>
          <a:ext cx="523875" cy="180975"/>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44</xdr:col>
      <xdr:colOff>76200</xdr:colOff>
      <xdr:row>45</xdr:row>
      <xdr:rowOff>57150</xdr:rowOff>
    </xdr:from>
    <xdr:to>
      <xdr:col>45</xdr:col>
      <xdr:colOff>104775</xdr:colOff>
      <xdr:row>46</xdr:row>
      <xdr:rowOff>95250</xdr:rowOff>
    </xdr:to>
    <xdr:sp macro="" textlink="" fLocksText="0">
      <xdr:nvSpPr>
        <xdr:cNvPr id="15367" name="Text Box 10">
          <a:hlinkClick xmlns:r="http://schemas.openxmlformats.org/officeDocument/2006/relationships" r:id="rId7"/>
        </xdr:cNvPr>
        <xdr:cNvSpPr txBox="1">
          <a:spLocks noChangeArrowheads="1"/>
        </xdr:cNvSpPr>
      </xdr:nvSpPr>
      <xdr:spPr bwMode="auto">
        <a:xfrm>
          <a:off x="22612350" y="6600825"/>
          <a:ext cx="523875" cy="180975"/>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0</xdr:col>
      <xdr:colOff>76200</xdr:colOff>
      <xdr:row>1</xdr:row>
      <xdr:rowOff>28575</xdr:rowOff>
    </xdr:from>
    <xdr:to>
      <xdr:col>1</xdr:col>
      <xdr:colOff>285750</xdr:colOff>
      <xdr:row>2</xdr:row>
      <xdr:rowOff>76200</xdr:rowOff>
    </xdr:to>
    <xdr:sp macro="" textlink="" fLocksText="0">
      <xdr:nvSpPr>
        <xdr:cNvPr id="15368" name="Text Box 4">
          <a:hlinkClick xmlns:r="http://schemas.openxmlformats.org/officeDocument/2006/relationships" r:id="rId8"/>
        </xdr:cNvPr>
        <xdr:cNvSpPr txBox="1">
          <a:spLocks noChangeArrowheads="1"/>
        </xdr:cNvSpPr>
      </xdr:nvSpPr>
      <xdr:spPr bwMode="auto">
        <a:xfrm>
          <a:off x="76200" y="28575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4</xdr:col>
      <xdr:colOff>28575</xdr:colOff>
      <xdr:row>0</xdr:row>
      <xdr:rowOff>47625</xdr:rowOff>
    </xdr:from>
    <xdr:to>
      <xdr:col>5</xdr:col>
      <xdr:colOff>123825</xdr:colOff>
      <xdr:row>0</xdr:row>
      <xdr:rowOff>238125</xdr:rowOff>
    </xdr:to>
    <xdr:sp macro="" textlink="" fLocksText="0">
      <xdr:nvSpPr>
        <xdr:cNvPr id="16385" name="Text Box 4">
          <a:hlinkClick xmlns:r="http://schemas.openxmlformats.org/officeDocument/2006/relationships" r:id="rId1"/>
        </xdr:cNvPr>
        <xdr:cNvSpPr txBox="1">
          <a:spLocks noChangeArrowheads="1"/>
        </xdr:cNvSpPr>
      </xdr:nvSpPr>
      <xdr:spPr bwMode="auto">
        <a:xfrm>
          <a:off x="2466975" y="47625"/>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15</xdr:col>
      <xdr:colOff>76200</xdr:colOff>
      <xdr:row>0</xdr:row>
      <xdr:rowOff>47625</xdr:rowOff>
    </xdr:from>
    <xdr:to>
      <xdr:col>16</xdr:col>
      <xdr:colOff>171450</xdr:colOff>
      <xdr:row>0</xdr:row>
      <xdr:rowOff>238125</xdr:rowOff>
    </xdr:to>
    <xdr:sp macro="" textlink="" fLocksText="0">
      <xdr:nvSpPr>
        <xdr:cNvPr id="16386" name="Text Box 4">
          <a:hlinkClick xmlns:r="http://schemas.openxmlformats.org/officeDocument/2006/relationships" r:id="rId2"/>
        </xdr:cNvPr>
        <xdr:cNvSpPr txBox="1">
          <a:spLocks noChangeArrowheads="1"/>
        </xdr:cNvSpPr>
      </xdr:nvSpPr>
      <xdr:spPr bwMode="auto">
        <a:xfrm>
          <a:off x="7229475" y="47625"/>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26</xdr:col>
      <xdr:colOff>76200</xdr:colOff>
      <xdr:row>0</xdr:row>
      <xdr:rowOff>47625</xdr:rowOff>
    </xdr:from>
    <xdr:to>
      <xdr:col>27</xdr:col>
      <xdr:colOff>171450</xdr:colOff>
      <xdr:row>0</xdr:row>
      <xdr:rowOff>238125</xdr:rowOff>
    </xdr:to>
    <xdr:sp macro="" textlink="" fLocksText="0">
      <xdr:nvSpPr>
        <xdr:cNvPr id="16387" name="Text Box 4">
          <a:hlinkClick xmlns:r="http://schemas.openxmlformats.org/officeDocument/2006/relationships" r:id="rId3"/>
        </xdr:cNvPr>
        <xdr:cNvSpPr txBox="1">
          <a:spLocks noChangeArrowheads="1"/>
        </xdr:cNvSpPr>
      </xdr:nvSpPr>
      <xdr:spPr bwMode="auto">
        <a:xfrm>
          <a:off x="11944350" y="47625"/>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37</xdr:col>
      <xdr:colOff>66675</xdr:colOff>
      <xdr:row>0</xdr:row>
      <xdr:rowOff>47625</xdr:rowOff>
    </xdr:from>
    <xdr:to>
      <xdr:col>38</xdr:col>
      <xdr:colOff>161925</xdr:colOff>
      <xdr:row>0</xdr:row>
      <xdr:rowOff>238125</xdr:rowOff>
    </xdr:to>
    <xdr:sp macro="" textlink="" fLocksText="0">
      <xdr:nvSpPr>
        <xdr:cNvPr id="16388" name="Text Box 4">
          <a:hlinkClick xmlns:r="http://schemas.openxmlformats.org/officeDocument/2006/relationships" r:id="rId4"/>
        </xdr:cNvPr>
        <xdr:cNvSpPr txBox="1">
          <a:spLocks noChangeArrowheads="1"/>
        </xdr:cNvSpPr>
      </xdr:nvSpPr>
      <xdr:spPr bwMode="auto">
        <a:xfrm>
          <a:off x="16649700" y="47625"/>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57150</xdr:colOff>
      <xdr:row>0</xdr:row>
      <xdr:rowOff>47625</xdr:rowOff>
    </xdr:from>
    <xdr:to>
      <xdr:col>0</xdr:col>
      <xdr:colOff>581025</xdr:colOff>
      <xdr:row>1</xdr:row>
      <xdr:rowOff>66675</xdr:rowOff>
    </xdr:to>
    <xdr:sp macro="" textlink="" fLocksText="0">
      <xdr:nvSpPr>
        <xdr:cNvPr id="2" name="Text Box 5">
          <a:hlinkClick xmlns:r="http://schemas.openxmlformats.org/officeDocument/2006/relationships" r:id="rId1"/>
        </xdr:cNvPr>
        <xdr:cNvSpPr txBox="1">
          <a:spLocks noChangeArrowheads="1"/>
        </xdr:cNvSpPr>
      </xdr:nvSpPr>
      <xdr:spPr bwMode="auto">
        <a:xfrm>
          <a:off x="57150" y="47625"/>
          <a:ext cx="523875" cy="180975"/>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695325</xdr:colOff>
      <xdr:row>0</xdr:row>
      <xdr:rowOff>466725</xdr:rowOff>
    </xdr:from>
    <xdr:to>
      <xdr:col>1</xdr:col>
      <xdr:colOff>409575</xdr:colOff>
      <xdr:row>4</xdr:row>
      <xdr:rowOff>219075</xdr:rowOff>
    </xdr:to>
    <xdr:pic>
      <xdr:nvPicPr>
        <xdr:cNvPr id="17809" name="Picture 6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95325"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114300</xdr:colOff>
      <xdr:row>38</xdr:row>
      <xdr:rowOff>209550</xdr:rowOff>
    </xdr:from>
    <xdr:to>
      <xdr:col>10</xdr:col>
      <xdr:colOff>571500</xdr:colOff>
      <xdr:row>51</xdr:row>
      <xdr:rowOff>152400</xdr:rowOff>
    </xdr:to>
    <xdr:pic>
      <xdr:nvPicPr>
        <xdr:cNvPr id="17810" name="Picture 6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533650" y="72580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695325</xdr:colOff>
      <xdr:row>53</xdr:row>
      <xdr:rowOff>466725</xdr:rowOff>
    </xdr:from>
    <xdr:to>
      <xdr:col>1</xdr:col>
      <xdr:colOff>409575</xdr:colOff>
      <xdr:row>57</xdr:row>
      <xdr:rowOff>219075</xdr:rowOff>
    </xdr:to>
    <xdr:pic>
      <xdr:nvPicPr>
        <xdr:cNvPr id="17811" name="Picture 6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695325"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114300</xdr:colOff>
      <xdr:row>91</xdr:row>
      <xdr:rowOff>209550</xdr:rowOff>
    </xdr:from>
    <xdr:to>
      <xdr:col>10</xdr:col>
      <xdr:colOff>571500</xdr:colOff>
      <xdr:row>104</xdr:row>
      <xdr:rowOff>152400</xdr:rowOff>
    </xdr:to>
    <xdr:pic>
      <xdr:nvPicPr>
        <xdr:cNvPr id="17812" name="Picture 6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533650"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695325</xdr:colOff>
      <xdr:row>106</xdr:row>
      <xdr:rowOff>466725</xdr:rowOff>
    </xdr:from>
    <xdr:to>
      <xdr:col>1</xdr:col>
      <xdr:colOff>409575</xdr:colOff>
      <xdr:row>110</xdr:row>
      <xdr:rowOff>219075</xdr:rowOff>
    </xdr:to>
    <xdr:pic>
      <xdr:nvPicPr>
        <xdr:cNvPr id="17813" name="Picture 6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695325"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114300</xdr:colOff>
      <xdr:row>144</xdr:row>
      <xdr:rowOff>209550</xdr:rowOff>
    </xdr:from>
    <xdr:to>
      <xdr:col>10</xdr:col>
      <xdr:colOff>571500</xdr:colOff>
      <xdr:row>157</xdr:row>
      <xdr:rowOff>152400</xdr:rowOff>
    </xdr:to>
    <xdr:pic>
      <xdr:nvPicPr>
        <xdr:cNvPr id="17814" name="Picture 6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2533650"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695325</xdr:colOff>
      <xdr:row>159</xdr:row>
      <xdr:rowOff>466725</xdr:rowOff>
    </xdr:from>
    <xdr:to>
      <xdr:col>1</xdr:col>
      <xdr:colOff>409575</xdr:colOff>
      <xdr:row>163</xdr:row>
      <xdr:rowOff>219075</xdr:rowOff>
    </xdr:to>
    <xdr:pic>
      <xdr:nvPicPr>
        <xdr:cNvPr id="17815" name="Picture 65"/>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95325"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114300</xdr:colOff>
      <xdr:row>197</xdr:row>
      <xdr:rowOff>209550</xdr:rowOff>
    </xdr:from>
    <xdr:to>
      <xdr:col>10</xdr:col>
      <xdr:colOff>571500</xdr:colOff>
      <xdr:row>210</xdr:row>
      <xdr:rowOff>152400</xdr:rowOff>
    </xdr:to>
    <xdr:pic>
      <xdr:nvPicPr>
        <xdr:cNvPr id="17816" name="Picture 66"/>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2533650"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695325</xdr:colOff>
      <xdr:row>0</xdr:row>
      <xdr:rowOff>466725</xdr:rowOff>
    </xdr:from>
    <xdr:to>
      <xdr:col>13</xdr:col>
      <xdr:colOff>409575</xdr:colOff>
      <xdr:row>4</xdr:row>
      <xdr:rowOff>219075</xdr:rowOff>
    </xdr:to>
    <xdr:pic>
      <xdr:nvPicPr>
        <xdr:cNvPr id="17817" name="Picture 65"/>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6496050"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114300</xdr:colOff>
      <xdr:row>38</xdr:row>
      <xdr:rowOff>209550</xdr:rowOff>
    </xdr:from>
    <xdr:to>
      <xdr:col>22</xdr:col>
      <xdr:colOff>571500</xdr:colOff>
      <xdr:row>51</xdr:row>
      <xdr:rowOff>152400</xdr:rowOff>
    </xdr:to>
    <xdr:pic>
      <xdr:nvPicPr>
        <xdr:cNvPr id="17818" name="Picture 66"/>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334375" y="72580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695325</xdr:colOff>
      <xdr:row>53</xdr:row>
      <xdr:rowOff>466725</xdr:rowOff>
    </xdr:from>
    <xdr:to>
      <xdr:col>13</xdr:col>
      <xdr:colOff>409575</xdr:colOff>
      <xdr:row>57</xdr:row>
      <xdr:rowOff>219075</xdr:rowOff>
    </xdr:to>
    <xdr:pic>
      <xdr:nvPicPr>
        <xdr:cNvPr id="17819" name="Picture 65"/>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6496050"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114300</xdr:colOff>
      <xdr:row>91</xdr:row>
      <xdr:rowOff>209550</xdr:rowOff>
    </xdr:from>
    <xdr:to>
      <xdr:col>22</xdr:col>
      <xdr:colOff>571500</xdr:colOff>
      <xdr:row>104</xdr:row>
      <xdr:rowOff>152400</xdr:rowOff>
    </xdr:to>
    <xdr:pic>
      <xdr:nvPicPr>
        <xdr:cNvPr id="17820" name="Picture 66"/>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8334375"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695325</xdr:colOff>
      <xdr:row>106</xdr:row>
      <xdr:rowOff>466725</xdr:rowOff>
    </xdr:from>
    <xdr:to>
      <xdr:col>13</xdr:col>
      <xdr:colOff>409575</xdr:colOff>
      <xdr:row>110</xdr:row>
      <xdr:rowOff>219075</xdr:rowOff>
    </xdr:to>
    <xdr:pic>
      <xdr:nvPicPr>
        <xdr:cNvPr id="17821" name="Picture 65"/>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6496050"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114300</xdr:colOff>
      <xdr:row>144</xdr:row>
      <xdr:rowOff>209550</xdr:rowOff>
    </xdr:from>
    <xdr:to>
      <xdr:col>22</xdr:col>
      <xdr:colOff>571500</xdr:colOff>
      <xdr:row>157</xdr:row>
      <xdr:rowOff>152400</xdr:rowOff>
    </xdr:to>
    <xdr:pic>
      <xdr:nvPicPr>
        <xdr:cNvPr id="17822" name="Picture 66"/>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8334375"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695325</xdr:colOff>
      <xdr:row>159</xdr:row>
      <xdr:rowOff>466725</xdr:rowOff>
    </xdr:from>
    <xdr:to>
      <xdr:col>13</xdr:col>
      <xdr:colOff>409575</xdr:colOff>
      <xdr:row>163</xdr:row>
      <xdr:rowOff>219075</xdr:rowOff>
    </xdr:to>
    <xdr:pic>
      <xdr:nvPicPr>
        <xdr:cNvPr id="17823" name="Picture 65"/>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6496050"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114300</xdr:colOff>
      <xdr:row>197</xdr:row>
      <xdr:rowOff>209550</xdr:rowOff>
    </xdr:from>
    <xdr:to>
      <xdr:col>22</xdr:col>
      <xdr:colOff>571500</xdr:colOff>
      <xdr:row>210</xdr:row>
      <xdr:rowOff>152400</xdr:rowOff>
    </xdr:to>
    <xdr:pic>
      <xdr:nvPicPr>
        <xdr:cNvPr id="17824" name="Picture 66"/>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8334375"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695325</xdr:colOff>
      <xdr:row>0</xdr:row>
      <xdr:rowOff>466725</xdr:rowOff>
    </xdr:from>
    <xdr:to>
      <xdr:col>25</xdr:col>
      <xdr:colOff>409575</xdr:colOff>
      <xdr:row>4</xdr:row>
      <xdr:rowOff>219075</xdr:rowOff>
    </xdr:to>
    <xdr:pic>
      <xdr:nvPicPr>
        <xdr:cNvPr id="17825" name="Picture 65"/>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12296775"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114300</xdr:colOff>
      <xdr:row>38</xdr:row>
      <xdr:rowOff>209550</xdr:rowOff>
    </xdr:from>
    <xdr:to>
      <xdr:col>34</xdr:col>
      <xdr:colOff>571500</xdr:colOff>
      <xdr:row>51</xdr:row>
      <xdr:rowOff>152400</xdr:rowOff>
    </xdr:to>
    <xdr:pic>
      <xdr:nvPicPr>
        <xdr:cNvPr id="17826" name="Picture 66"/>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14135100" y="72580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695325</xdr:colOff>
      <xdr:row>53</xdr:row>
      <xdr:rowOff>466725</xdr:rowOff>
    </xdr:from>
    <xdr:to>
      <xdr:col>25</xdr:col>
      <xdr:colOff>409575</xdr:colOff>
      <xdr:row>57</xdr:row>
      <xdr:rowOff>219075</xdr:rowOff>
    </xdr:to>
    <xdr:pic>
      <xdr:nvPicPr>
        <xdr:cNvPr id="17827" name="Picture 65"/>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12296775"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114300</xdr:colOff>
      <xdr:row>91</xdr:row>
      <xdr:rowOff>209550</xdr:rowOff>
    </xdr:from>
    <xdr:to>
      <xdr:col>34</xdr:col>
      <xdr:colOff>571500</xdr:colOff>
      <xdr:row>104</xdr:row>
      <xdr:rowOff>152400</xdr:rowOff>
    </xdr:to>
    <xdr:pic>
      <xdr:nvPicPr>
        <xdr:cNvPr id="17828" name="Picture 66"/>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14135100"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695325</xdr:colOff>
      <xdr:row>106</xdr:row>
      <xdr:rowOff>466725</xdr:rowOff>
    </xdr:from>
    <xdr:to>
      <xdr:col>25</xdr:col>
      <xdr:colOff>409575</xdr:colOff>
      <xdr:row>110</xdr:row>
      <xdr:rowOff>219075</xdr:rowOff>
    </xdr:to>
    <xdr:pic>
      <xdr:nvPicPr>
        <xdr:cNvPr id="17829" name="Picture 65"/>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12296775"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114300</xdr:colOff>
      <xdr:row>144</xdr:row>
      <xdr:rowOff>209550</xdr:rowOff>
    </xdr:from>
    <xdr:to>
      <xdr:col>34</xdr:col>
      <xdr:colOff>571500</xdr:colOff>
      <xdr:row>157</xdr:row>
      <xdr:rowOff>152400</xdr:rowOff>
    </xdr:to>
    <xdr:pic>
      <xdr:nvPicPr>
        <xdr:cNvPr id="17830" name="Picture 66"/>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14135100"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695325</xdr:colOff>
      <xdr:row>159</xdr:row>
      <xdr:rowOff>466725</xdr:rowOff>
    </xdr:from>
    <xdr:to>
      <xdr:col>25</xdr:col>
      <xdr:colOff>409575</xdr:colOff>
      <xdr:row>163</xdr:row>
      <xdr:rowOff>219075</xdr:rowOff>
    </xdr:to>
    <xdr:pic>
      <xdr:nvPicPr>
        <xdr:cNvPr id="17831" name="Picture 65"/>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12296775"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114300</xdr:colOff>
      <xdr:row>197</xdr:row>
      <xdr:rowOff>209550</xdr:rowOff>
    </xdr:from>
    <xdr:to>
      <xdr:col>34</xdr:col>
      <xdr:colOff>571500</xdr:colOff>
      <xdr:row>210</xdr:row>
      <xdr:rowOff>152400</xdr:rowOff>
    </xdr:to>
    <xdr:pic>
      <xdr:nvPicPr>
        <xdr:cNvPr id="17832" name="Picture 66"/>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14135100"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695325</xdr:colOff>
      <xdr:row>0</xdr:row>
      <xdr:rowOff>466725</xdr:rowOff>
    </xdr:from>
    <xdr:to>
      <xdr:col>37</xdr:col>
      <xdr:colOff>409575</xdr:colOff>
      <xdr:row>4</xdr:row>
      <xdr:rowOff>219075</xdr:rowOff>
    </xdr:to>
    <xdr:pic>
      <xdr:nvPicPr>
        <xdr:cNvPr id="17833" name="Picture 65"/>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18097500"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114300</xdr:colOff>
      <xdr:row>38</xdr:row>
      <xdr:rowOff>209550</xdr:rowOff>
    </xdr:from>
    <xdr:to>
      <xdr:col>46</xdr:col>
      <xdr:colOff>571500</xdr:colOff>
      <xdr:row>51</xdr:row>
      <xdr:rowOff>152400</xdr:rowOff>
    </xdr:to>
    <xdr:pic>
      <xdr:nvPicPr>
        <xdr:cNvPr id="17834" name="Picture 66"/>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19935825" y="72580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695325</xdr:colOff>
      <xdr:row>53</xdr:row>
      <xdr:rowOff>466725</xdr:rowOff>
    </xdr:from>
    <xdr:to>
      <xdr:col>37</xdr:col>
      <xdr:colOff>409575</xdr:colOff>
      <xdr:row>57</xdr:row>
      <xdr:rowOff>219075</xdr:rowOff>
    </xdr:to>
    <xdr:pic>
      <xdr:nvPicPr>
        <xdr:cNvPr id="17835" name="Picture 65"/>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18097500"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114300</xdr:colOff>
      <xdr:row>91</xdr:row>
      <xdr:rowOff>209550</xdr:rowOff>
    </xdr:from>
    <xdr:to>
      <xdr:col>46</xdr:col>
      <xdr:colOff>571500</xdr:colOff>
      <xdr:row>104</xdr:row>
      <xdr:rowOff>152400</xdr:rowOff>
    </xdr:to>
    <xdr:pic>
      <xdr:nvPicPr>
        <xdr:cNvPr id="17836" name="Picture 66"/>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19935825"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695325</xdr:colOff>
      <xdr:row>106</xdr:row>
      <xdr:rowOff>466725</xdr:rowOff>
    </xdr:from>
    <xdr:to>
      <xdr:col>37</xdr:col>
      <xdr:colOff>409575</xdr:colOff>
      <xdr:row>110</xdr:row>
      <xdr:rowOff>219075</xdr:rowOff>
    </xdr:to>
    <xdr:pic>
      <xdr:nvPicPr>
        <xdr:cNvPr id="17837" name="Picture 65"/>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18097500"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114300</xdr:colOff>
      <xdr:row>144</xdr:row>
      <xdr:rowOff>209550</xdr:rowOff>
    </xdr:from>
    <xdr:to>
      <xdr:col>46</xdr:col>
      <xdr:colOff>571500</xdr:colOff>
      <xdr:row>157</xdr:row>
      <xdr:rowOff>152400</xdr:rowOff>
    </xdr:to>
    <xdr:pic>
      <xdr:nvPicPr>
        <xdr:cNvPr id="17838" name="Picture 66"/>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19935825"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695325</xdr:colOff>
      <xdr:row>159</xdr:row>
      <xdr:rowOff>466725</xdr:rowOff>
    </xdr:from>
    <xdr:to>
      <xdr:col>37</xdr:col>
      <xdr:colOff>409575</xdr:colOff>
      <xdr:row>163</xdr:row>
      <xdr:rowOff>219075</xdr:rowOff>
    </xdr:to>
    <xdr:pic>
      <xdr:nvPicPr>
        <xdr:cNvPr id="17839" name="Picture 65"/>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18097500"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114300</xdr:colOff>
      <xdr:row>197</xdr:row>
      <xdr:rowOff>209550</xdr:rowOff>
    </xdr:from>
    <xdr:to>
      <xdr:col>46</xdr:col>
      <xdr:colOff>571500</xdr:colOff>
      <xdr:row>210</xdr:row>
      <xdr:rowOff>152400</xdr:rowOff>
    </xdr:to>
    <xdr:pic>
      <xdr:nvPicPr>
        <xdr:cNvPr id="17840" name="Picture 66"/>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19935825"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695325</xdr:colOff>
      <xdr:row>0</xdr:row>
      <xdr:rowOff>466725</xdr:rowOff>
    </xdr:from>
    <xdr:to>
      <xdr:col>49</xdr:col>
      <xdr:colOff>409575</xdr:colOff>
      <xdr:row>4</xdr:row>
      <xdr:rowOff>219075</xdr:rowOff>
    </xdr:to>
    <xdr:pic>
      <xdr:nvPicPr>
        <xdr:cNvPr id="17841" name="Picture 65"/>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23898225"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114300</xdr:colOff>
      <xdr:row>38</xdr:row>
      <xdr:rowOff>209550</xdr:rowOff>
    </xdr:from>
    <xdr:to>
      <xdr:col>58</xdr:col>
      <xdr:colOff>571500</xdr:colOff>
      <xdr:row>51</xdr:row>
      <xdr:rowOff>152400</xdr:rowOff>
    </xdr:to>
    <xdr:pic>
      <xdr:nvPicPr>
        <xdr:cNvPr id="17842" name="Picture 66"/>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25736550" y="72580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695325</xdr:colOff>
      <xdr:row>53</xdr:row>
      <xdr:rowOff>466725</xdr:rowOff>
    </xdr:from>
    <xdr:to>
      <xdr:col>49</xdr:col>
      <xdr:colOff>409575</xdr:colOff>
      <xdr:row>57</xdr:row>
      <xdr:rowOff>219075</xdr:rowOff>
    </xdr:to>
    <xdr:pic>
      <xdr:nvPicPr>
        <xdr:cNvPr id="17843" name="Picture 65"/>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23898225"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114300</xdr:colOff>
      <xdr:row>91</xdr:row>
      <xdr:rowOff>209550</xdr:rowOff>
    </xdr:from>
    <xdr:to>
      <xdr:col>58</xdr:col>
      <xdr:colOff>571500</xdr:colOff>
      <xdr:row>104</xdr:row>
      <xdr:rowOff>152400</xdr:rowOff>
    </xdr:to>
    <xdr:pic>
      <xdr:nvPicPr>
        <xdr:cNvPr id="17844" name="Picture 66"/>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25736550"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695325</xdr:colOff>
      <xdr:row>106</xdr:row>
      <xdr:rowOff>466725</xdr:rowOff>
    </xdr:from>
    <xdr:to>
      <xdr:col>49</xdr:col>
      <xdr:colOff>409575</xdr:colOff>
      <xdr:row>110</xdr:row>
      <xdr:rowOff>219075</xdr:rowOff>
    </xdr:to>
    <xdr:pic>
      <xdr:nvPicPr>
        <xdr:cNvPr id="17845" name="Picture 65"/>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23898225"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114300</xdr:colOff>
      <xdr:row>144</xdr:row>
      <xdr:rowOff>209550</xdr:rowOff>
    </xdr:from>
    <xdr:to>
      <xdr:col>58</xdr:col>
      <xdr:colOff>571500</xdr:colOff>
      <xdr:row>157</xdr:row>
      <xdr:rowOff>152400</xdr:rowOff>
    </xdr:to>
    <xdr:pic>
      <xdr:nvPicPr>
        <xdr:cNvPr id="17846" name="Picture 66"/>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25736550"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695325</xdr:colOff>
      <xdr:row>159</xdr:row>
      <xdr:rowOff>466725</xdr:rowOff>
    </xdr:from>
    <xdr:to>
      <xdr:col>49</xdr:col>
      <xdr:colOff>409575</xdr:colOff>
      <xdr:row>163</xdr:row>
      <xdr:rowOff>219075</xdr:rowOff>
    </xdr:to>
    <xdr:pic>
      <xdr:nvPicPr>
        <xdr:cNvPr id="17847" name="Picture 65"/>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23898225"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114300</xdr:colOff>
      <xdr:row>197</xdr:row>
      <xdr:rowOff>209550</xdr:rowOff>
    </xdr:from>
    <xdr:to>
      <xdr:col>58</xdr:col>
      <xdr:colOff>571500</xdr:colOff>
      <xdr:row>210</xdr:row>
      <xdr:rowOff>152400</xdr:rowOff>
    </xdr:to>
    <xdr:pic>
      <xdr:nvPicPr>
        <xdr:cNvPr id="17848" name="Picture 66"/>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25736550"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695325</xdr:colOff>
      <xdr:row>0</xdr:row>
      <xdr:rowOff>466725</xdr:rowOff>
    </xdr:from>
    <xdr:to>
      <xdr:col>61</xdr:col>
      <xdr:colOff>409575</xdr:colOff>
      <xdr:row>4</xdr:row>
      <xdr:rowOff>219075</xdr:rowOff>
    </xdr:to>
    <xdr:pic>
      <xdr:nvPicPr>
        <xdr:cNvPr id="17849" name="Picture 65"/>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29698950"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114300</xdr:colOff>
      <xdr:row>38</xdr:row>
      <xdr:rowOff>209550</xdr:rowOff>
    </xdr:from>
    <xdr:to>
      <xdr:col>70</xdr:col>
      <xdr:colOff>571500</xdr:colOff>
      <xdr:row>51</xdr:row>
      <xdr:rowOff>152400</xdr:rowOff>
    </xdr:to>
    <xdr:pic>
      <xdr:nvPicPr>
        <xdr:cNvPr id="17850" name="Picture 66"/>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31537275" y="72580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695325</xdr:colOff>
      <xdr:row>53</xdr:row>
      <xdr:rowOff>466725</xdr:rowOff>
    </xdr:from>
    <xdr:to>
      <xdr:col>61</xdr:col>
      <xdr:colOff>409575</xdr:colOff>
      <xdr:row>57</xdr:row>
      <xdr:rowOff>219075</xdr:rowOff>
    </xdr:to>
    <xdr:pic>
      <xdr:nvPicPr>
        <xdr:cNvPr id="17851" name="Picture 65"/>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29698950"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114300</xdr:colOff>
      <xdr:row>91</xdr:row>
      <xdr:rowOff>209550</xdr:rowOff>
    </xdr:from>
    <xdr:to>
      <xdr:col>70</xdr:col>
      <xdr:colOff>571500</xdr:colOff>
      <xdr:row>104</xdr:row>
      <xdr:rowOff>152400</xdr:rowOff>
    </xdr:to>
    <xdr:pic>
      <xdr:nvPicPr>
        <xdr:cNvPr id="17852" name="Picture 66"/>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31537275"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695325</xdr:colOff>
      <xdr:row>106</xdr:row>
      <xdr:rowOff>466725</xdr:rowOff>
    </xdr:from>
    <xdr:to>
      <xdr:col>61</xdr:col>
      <xdr:colOff>409575</xdr:colOff>
      <xdr:row>110</xdr:row>
      <xdr:rowOff>219075</xdr:rowOff>
    </xdr:to>
    <xdr:pic>
      <xdr:nvPicPr>
        <xdr:cNvPr id="17853" name="Picture 65"/>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29698950"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114300</xdr:colOff>
      <xdr:row>144</xdr:row>
      <xdr:rowOff>209550</xdr:rowOff>
    </xdr:from>
    <xdr:to>
      <xdr:col>70</xdr:col>
      <xdr:colOff>571500</xdr:colOff>
      <xdr:row>157</xdr:row>
      <xdr:rowOff>152400</xdr:rowOff>
    </xdr:to>
    <xdr:pic>
      <xdr:nvPicPr>
        <xdr:cNvPr id="17854" name="Picture 66"/>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31537275"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695325</xdr:colOff>
      <xdr:row>159</xdr:row>
      <xdr:rowOff>466725</xdr:rowOff>
    </xdr:from>
    <xdr:to>
      <xdr:col>61</xdr:col>
      <xdr:colOff>409575</xdr:colOff>
      <xdr:row>163</xdr:row>
      <xdr:rowOff>219075</xdr:rowOff>
    </xdr:to>
    <xdr:pic>
      <xdr:nvPicPr>
        <xdr:cNvPr id="17855" name="Picture 65"/>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29698950"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114300</xdr:colOff>
      <xdr:row>197</xdr:row>
      <xdr:rowOff>209550</xdr:rowOff>
    </xdr:from>
    <xdr:to>
      <xdr:col>70</xdr:col>
      <xdr:colOff>571500</xdr:colOff>
      <xdr:row>210</xdr:row>
      <xdr:rowOff>152400</xdr:rowOff>
    </xdr:to>
    <xdr:pic>
      <xdr:nvPicPr>
        <xdr:cNvPr id="17856" name="Picture 66"/>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31537275"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695325</xdr:colOff>
      <xdr:row>0</xdr:row>
      <xdr:rowOff>466725</xdr:rowOff>
    </xdr:from>
    <xdr:to>
      <xdr:col>73</xdr:col>
      <xdr:colOff>409575</xdr:colOff>
      <xdr:row>4</xdr:row>
      <xdr:rowOff>219075</xdr:rowOff>
    </xdr:to>
    <xdr:pic>
      <xdr:nvPicPr>
        <xdr:cNvPr id="17857" name="Picture 65"/>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35499675"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114300</xdr:colOff>
      <xdr:row>38</xdr:row>
      <xdr:rowOff>209550</xdr:rowOff>
    </xdr:from>
    <xdr:to>
      <xdr:col>82</xdr:col>
      <xdr:colOff>571500</xdr:colOff>
      <xdr:row>51</xdr:row>
      <xdr:rowOff>152400</xdr:rowOff>
    </xdr:to>
    <xdr:pic>
      <xdr:nvPicPr>
        <xdr:cNvPr id="17858" name="Picture 66"/>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37338000" y="72580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695325</xdr:colOff>
      <xdr:row>53</xdr:row>
      <xdr:rowOff>466725</xdr:rowOff>
    </xdr:from>
    <xdr:to>
      <xdr:col>73</xdr:col>
      <xdr:colOff>409575</xdr:colOff>
      <xdr:row>57</xdr:row>
      <xdr:rowOff>219075</xdr:rowOff>
    </xdr:to>
    <xdr:pic>
      <xdr:nvPicPr>
        <xdr:cNvPr id="17859" name="Picture 65"/>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35499675"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114300</xdr:colOff>
      <xdr:row>91</xdr:row>
      <xdr:rowOff>209550</xdr:rowOff>
    </xdr:from>
    <xdr:to>
      <xdr:col>82</xdr:col>
      <xdr:colOff>571500</xdr:colOff>
      <xdr:row>104</xdr:row>
      <xdr:rowOff>152400</xdr:rowOff>
    </xdr:to>
    <xdr:pic>
      <xdr:nvPicPr>
        <xdr:cNvPr id="17860" name="Picture 66"/>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37338000"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695325</xdr:colOff>
      <xdr:row>106</xdr:row>
      <xdr:rowOff>466725</xdr:rowOff>
    </xdr:from>
    <xdr:to>
      <xdr:col>73</xdr:col>
      <xdr:colOff>409575</xdr:colOff>
      <xdr:row>110</xdr:row>
      <xdr:rowOff>219075</xdr:rowOff>
    </xdr:to>
    <xdr:pic>
      <xdr:nvPicPr>
        <xdr:cNvPr id="17861" name="Picture 65"/>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a:off x="35499675"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114300</xdr:colOff>
      <xdr:row>144</xdr:row>
      <xdr:rowOff>209550</xdr:rowOff>
    </xdr:from>
    <xdr:to>
      <xdr:col>82</xdr:col>
      <xdr:colOff>571500</xdr:colOff>
      <xdr:row>157</xdr:row>
      <xdr:rowOff>152400</xdr:rowOff>
    </xdr:to>
    <xdr:pic>
      <xdr:nvPicPr>
        <xdr:cNvPr id="17862" name="Picture 66"/>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37338000"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695325</xdr:colOff>
      <xdr:row>159</xdr:row>
      <xdr:rowOff>466725</xdr:rowOff>
    </xdr:from>
    <xdr:to>
      <xdr:col>73</xdr:col>
      <xdr:colOff>409575</xdr:colOff>
      <xdr:row>163</xdr:row>
      <xdr:rowOff>219075</xdr:rowOff>
    </xdr:to>
    <xdr:pic>
      <xdr:nvPicPr>
        <xdr:cNvPr id="17863" name="Picture 65"/>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35499675"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114300</xdr:colOff>
      <xdr:row>197</xdr:row>
      <xdr:rowOff>209550</xdr:rowOff>
    </xdr:from>
    <xdr:to>
      <xdr:col>82</xdr:col>
      <xdr:colOff>571500</xdr:colOff>
      <xdr:row>210</xdr:row>
      <xdr:rowOff>152400</xdr:rowOff>
    </xdr:to>
    <xdr:pic>
      <xdr:nvPicPr>
        <xdr:cNvPr id="17864" name="Picture 66"/>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37338000"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695325</xdr:colOff>
      <xdr:row>0</xdr:row>
      <xdr:rowOff>466725</xdr:rowOff>
    </xdr:from>
    <xdr:to>
      <xdr:col>85</xdr:col>
      <xdr:colOff>409575</xdr:colOff>
      <xdr:row>4</xdr:row>
      <xdr:rowOff>219075</xdr:rowOff>
    </xdr:to>
    <xdr:pic>
      <xdr:nvPicPr>
        <xdr:cNvPr id="17865" name="Picture 65"/>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41300400"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114300</xdr:colOff>
      <xdr:row>38</xdr:row>
      <xdr:rowOff>209550</xdr:rowOff>
    </xdr:from>
    <xdr:to>
      <xdr:col>94</xdr:col>
      <xdr:colOff>571500</xdr:colOff>
      <xdr:row>51</xdr:row>
      <xdr:rowOff>152400</xdr:rowOff>
    </xdr:to>
    <xdr:pic>
      <xdr:nvPicPr>
        <xdr:cNvPr id="17866" name="Picture 66"/>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a:off x="43138725" y="72580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695325</xdr:colOff>
      <xdr:row>53</xdr:row>
      <xdr:rowOff>466725</xdr:rowOff>
    </xdr:from>
    <xdr:to>
      <xdr:col>85</xdr:col>
      <xdr:colOff>409575</xdr:colOff>
      <xdr:row>57</xdr:row>
      <xdr:rowOff>219075</xdr:rowOff>
    </xdr:to>
    <xdr:pic>
      <xdr:nvPicPr>
        <xdr:cNvPr id="17867" name="Picture 65"/>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41300400"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114300</xdr:colOff>
      <xdr:row>91</xdr:row>
      <xdr:rowOff>209550</xdr:rowOff>
    </xdr:from>
    <xdr:to>
      <xdr:col>94</xdr:col>
      <xdr:colOff>571500</xdr:colOff>
      <xdr:row>104</xdr:row>
      <xdr:rowOff>152400</xdr:rowOff>
    </xdr:to>
    <xdr:pic>
      <xdr:nvPicPr>
        <xdr:cNvPr id="17868" name="Picture 66"/>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43138725"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695325</xdr:colOff>
      <xdr:row>106</xdr:row>
      <xdr:rowOff>466725</xdr:rowOff>
    </xdr:from>
    <xdr:to>
      <xdr:col>85</xdr:col>
      <xdr:colOff>409575</xdr:colOff>
      <xdr:row>110</xdr:row>
      <xdr:rowOff>219075</xdr:rowOff>
    </xdr:to>
    <xdr:pic>
      <xdr:nvPicPr>
        <xdr:cNvPr id="17869" name="Picture 65"/>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41300400"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114300</xdr:colOff>
      <xdr:row>144</xdr:row>
      <xdr:rowOff>209550</xdr:rowOff>
    </xdr:from>
    <xdr:to>
      <xdr:col>94</xdr:col>
      <xdr:colOff>571500</xdr:colOff>
      <xdr:row>157</xdr:row>
      <xdr:rowOff>152400</xdr:rowOff>
    </xdr:to>
    <xdr:pic>
      <xdr:nvPicPr>
        <xdr:cNvPr id="17870" name="Picture 66"/>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43138725"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695325</xdr:colOff>
      <xdr:row>159</xdr:row>
      <xdr:rowOff>466725</xdr:rowOff>
    </xdr:from>
    <xdr:to>
      <xdr:col>85</xdr:col>
      <xdr:colOff>409575</xdr:colOff>
      <xdr:row>163</xdr:row>
      <xdr:rowOff>219075</xdr:rowOff>
    </xdr:to>
    <xdr:pic>
      <xdr:nvPicPr>
        <xdr:cNvPr id="17871" name="Picture 65"/>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41300400"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114300</xdr:colOff>
      <xdr:row>197</xdr:row>
      <xdr:rowOff>209550</xdr:rowOff>
    </xdr:from>
    <xdr:to>
      <xdr:col>94</xdr:col>
      <xdr:colOff>571500</xdr:colOff>
      <xdr:row>210</xdr:row>
      <xdr:rowOff>152400</xdr:rowOff>
    </xdr:to>
    <xdr:pic>
      <xdr:nvPicPr>
        <xdr:cNvPr id="17872" name="Picture 66"/>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43138725"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695325</xdr:colOff>
      <xdr:row>0</xdr:row>
      <xdr:rowOff>457200</xdr:rowOff>
    </xdr:from>
    <xdr:to>
      <xdr:col>97</xdr:col>
      <xdr:colOff>409575</xdr:colOff>
      <xdr:row>4</xdr:row>
      <xdr:rowOff>209550</xdr:rowOff>
    </xdr:to>
    <xdr:pic>
      <xdr:nvPicPr>
        <xdr:cNvPr id="17873" name="Picture 65"/>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47101125" y="4572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114300</xdr:colOff>
      <xdr:row>38</xdr:row>
      <xdr:rowOff>200025</xdr:rowOff>
    </xdr:from>
    <xdr:to>
      <xdr:col>106</xdr:col>
      <xdr:colOff>571500</xdr:colOff>
      <xdr:row>51</xdr:row>
      <xdr:rowOff>142875</xdr:rowOff>
    </xdr:to>
    <xdr:pic>
      <xdr:nvPicPr>
        <xdr:cNvPr id="17874" name="Picture 66"/>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48939450" y="72485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695325</xdr:colOff>
      <xdr:row>53</xdr:row>
      <xdr:rowOff>457200</xdr:rowOff>
    </xdr:from>
    <xdr:to>
      <xdr:col>97</xdr:col>
      <xdr:colOff>409575</xdr:colOff>
      <xdr:row>57</xdr:row>
      <xdr:rowOff>209550</xdr:rowOff>
    </xdr:to>
    <xdr:pic>
      <xdr:nvPicPr>
        <xdr:cNvPr id="17875" name="Picture 65"/>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47101125" y="100488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114300</xdr:colOff>
      <xdr:row>91</xdr:row>
      <xdr:rowOff>200025</xdr:rowOff>
    </xdr:from>
    <xdr:to>
      <xdr:col>106</xdr:col>
      <xdr:colOff>571500</xdr:colOff>
      <xdr:row>104</xdr:row>
      <xdr:rowOff>142875</xdr:rowOff>
    </xdr:to>
    <xdr:pic>
      <xdr:nvPicPr>
        <xdr:cNvPr id="17876" name="Picture 66"/>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48939450" y="168402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695325</xdr:colOff>
      <xdr:row>106</xdr:row>
      <xdr:rowOff>457200</xdr:rowOff>
    </xdr:from>
    <xdr:to>
      <xdr:col>97</xdr:col>
      <xdr:colOff>409575</xdr:colOff>
      <xdr:row>110</xdr:row>
      <xdr:rowOff>209550</xdr:rowOff>
    </xdr:to>
    <xdr:pic>
      <xdr:nvPicPr>
        <xdr:cNvPr id="17877" name="Picture 65"/>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47101125" y="196405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114300</xdr:colOff>
      <xdr:row>144</xdr:row>
      <xdr:rowOff>200025</xdr:rowOff>
    </xdr:from>
    <xdr:to>
      <xdr:col>106</xdr:col>
      <xdr:colOff>571500</xdr:colOff>
      <xdr:row>157</xdr:row>
      <xdr:rowOff>142875</xdr:rowOff>
    </xdr:to>
    <xdr:pic>
      <xdr:nvPicPr>
        <xdr:cNvPr id="17878" name="Picture 66"/>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a:off x="48939450" y="264318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695325</xdr:colOff>
      <xdr:row>159</xdr:row>
      <xdr:rowOff>457200</xdr:rowOff>
    </xdr:from>
    <xdr:to>
      <xdr:col>97</xdr:col>
      <xdr:colOff>409575</xdr:colOff>
      <xdr:row>163</xdr:row>
      <xdr:rowOff>209550</xdr:rowOff>
    </xdr:to>
    <xdr:pic>
      <xdr:nvPicPr>
        <xdr:cNvPr id="17879" name="Picture 65"/>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47101125" y="292322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114300</xdr:colOff>
      <xdr:row>197</xdr:row>
      <xdr:rowOff>200025</xdr:rowOff>
    </xdr:from>
    <xdr:to>
      <xdr:col>106</xdr:col>
      <xdr:colOff>571500</xdr:colOff>
      <xdr:row>210</xdr:row>
      <xdr:rowOff>142875</xdr:rowOff>
    </xdr:to>
    <xdr:pic>
      <xdr:nvPicPr>
        <xdr:cNvPr id="17880" name="Picture 66"/>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48939450" y="360235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695325</xdr:colOff>
      <xdr:row>0</xdr:row>
      <xdr:rowOff>457200</xdr:rowOff>
    </xdr:from>
    <xdr:to>
      <xdr:col>109</xdr:col>
      <xdr:colOff>409575</xdr:colOff>
      <xdr:row>4</xdr:row>
      <xdr:rowOff>209550</xdr:rowOff>
    </xdr:to>
    <xdr:pic>
      <xdr:nvPicPr>
        <xdr:cNvPr id="17881" name="Picture 65"/>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52901850" y="4572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114300</xdr:colOff>
      <xdr:row>38</xdr:row>
      <xdr:rowOff>200025</xdr:rowOff>
    </xdr:from>
    <xdr:to>
      <xdr:col>118</xdr:col>
      <xdr:colOff>571500</xdr:colOff>
      <xdr:row>51</xdr:row>
      <xdr:rowOff>142875</xdr:rowOff>
    </xdr:to>
    <xdr:pic>
      <xdr:nvPicPr>
        <xdr:cNvPr id="17882" name="Picture 66"/>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54740175" y="72485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695325</xdr:colOff>
      <xdr:row>53</xdr:row>
      <xdr:rowOff>457200</xdr:rowOff>
    </xdr:from>
    <xdr:to>
      <xdr:col>109</xdr:col>
      <xdr:colOff>409575</xdr:colOff>
      <xdr:row>57</xdr:row>
      <xdr:rowOff>209550</xdr:rowOff>
    </xdr:to>
    <xdr:pic>
      <xdr:nvPicPr>
        <xdr:cNvPr id="17883" name="Picture 65"/>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52901850" y="100488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114300</xdr:colOff>
      <xdr:row>91</xdr:row>
      <xdr:rowOff>200025</xdr:rowOff>
    </xdr:from>
    <xdr:to>
      <xdr:col>118</xdr:col>
      <xdr:colOff>571500</xdr:colOff>
      <xdr:row>104</xdr:row>
      <xdr:rowOff>142875</xdr:rowOff>
    </xdr:to>
    <xdr:pic>
      <xdr:nvPicPr>
        <xdr:cNvPr id="17884" name="Picture 66"/>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54740175" y="168402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695325</xdr:colOff>
      <xdr:row>106</xdr:row>
      <xdr:rowOff>457200</xdr:rowOff>
    </xdr:from>
    <xdr:to>
      <xdr:col>109</xdr:col>
      <xdr:colOff>409575</xdr:colOff>
      <xdr:row>110</xdr:row>
      <xdr:rowOff>209550</xdr:rowOff>
    </xdr:to>
    <xdr:pic>
      <xdr:nvPicPr>
        <xdr:cNvPr id="17885" name="Picture 65"/>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52901850" y="196405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114300</xdr:colOff>
      <xdr:row>144</xdr:row>
      <xdr:rowOff>200025</xdr:rowOff>
    </xdr:from>
    <xdr:to>
      <xdr:col>118</xdr:col>
      <xdr:colOff>571500</xdr:colOff>
      <xdr:row>157</xdr:row>
      <xdr:rowOff>142875</xdr:rowOff>
    </xdr:to>
    <xdr:pic>
      <xdr:nvPicPr>
        <xdr:cNvPr id="17886" name="Picture 66"/>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54740175" y="264318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695325</xdr:colOff>
      <xdr:row>159</xdr:row>
      <xdr:rowOff>457200</xdr:rowOff>
    </xdr:from>
    <xdr:to>
      <xdr:col>109</xdr:col>
      <xdr:colOff>409575</xdr:colOff>
      <xdr:row>163</xdr:row>
      <xdr:rowOff>209550</xdr:rowOff>
    </xdr:to>
    <xdr:pic>
      <xdr:nvPicPr>
        <xdr:cNvPr id="17887" name="Picture 65"/>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a:off x="52901850" y="292322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114300</xdr:colOff>
      <xdr:row>197</xdr:row>
      <xdr:rowOff>200025</xdr:rowOff>
    </xdr:from>
    <xdr:to>
      <xdr:col>118</xdr:col>
      <xdr:colOff>571500</xdr:colOff>
      <xdr:row>210</xdr:row>
      <xdr:rowOff>142875</xdr:rowOff>
    </xdr:to>
    <xdr:pic>
      <xdr:nvPicPr>
        <xdr:cNvPr id="17888" name="Picture 66"/>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54740175" y="360235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390525</xdr:colOff>
      <xdr:row>0</xdr:row>
      <xdr:rowOff>28575</xdr:rowOff>
    </xdr:from>
    <xdr:to>
      <xdr:col>1</xdr:col>
      <xdr:colOff>923925</xdr:colOff>
      <xdr:row>5</xdr:row>
      <xdr:rowOff>28575</xdr:rowOff>
    </xdr:to>
    <xdr:pic>
      <xdr:nvPicPr>
        <xdr:cNvPr id="18833" name="Picture 27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90525" y="28575"/>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238125</xdr:colOff>
      <xdr:row>35</xdr:row>
      <xdr:rowOff>276225</xdr:rowOff>
    </xdr:from>
    <xdr:to>
      <xdr:col>10</xdr:col>
      <xdr:colOff>600075</xdr:colOff>
      <xdr:row>50</xdr:row>
      <xdr:rowOff>57150</xdr:rowOff>
    </xdr:to>
    <xdr:pic>
      <xdr:nvPicPr>
        <xdr:cNvPr id="18834" name="Picture 27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657475" y="67818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390525</xdr:colOff>
      <xdr:row>53</xdr:row>
      <xdr:rowOff>28575</xdr:rowOff>
    </xdr:from>
    <xdr:to>
      <xdr:col>1</xdr:col>
      <xdr:colOff>923925</xdr:colOff>
      <xdr:row>58</xdr:row>
      <xdr:rowOff>28575</xdr:rowOff>
    </xdr:to>
    <xdr:pic>
      <xdr:nvPicPr>
        <xdr:cNvPr id="18835" name="Picture 27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390525" y="9610725"/>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238125</xdr:colOff>
      <xdr:row>88</xdr:row>
      <xdr:rowOff>285750</xdr:rowOff>
    </xdr:from>
    <xdr:to>
      <xdr:col>10</xdr:col>
      <xdr:colOff>600075</xdr:colOff>
      <xdr:row>103</xdr:row>
      <xdr:rowOff>66675</xdr:rowOff>
    </xdr:to>
    <xdr:pic>
      <xdr:nvPicPr>
        <xdr:cNvPr id="18836" name="Picture 27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657475" y="16373475"/>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390525</xdr:colOff>
      <xdr:row>106</xdr:row>
      <xdr:rowOff>28575</xdr:rowOff>
    </xdr:from>
    <xdr:to>
      <xdr:col>1</xdr:col>
      <xdr:colOff>923925</xdr:colOff>
      <xdr:row>111</xdr:row>
      <xdr:rowOff>28575</xdr:rowOff>
    </xdr:to>
    <xdr:pic>
      <xdr:nvPicPr>
        <xdr:cNvPr id="18837" name="Picture 27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390525" y="19192875"/>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238125</xdr:colOff>
      <xdr:row>141</xdr:row>
      <xdr:rowOff>285750</xdr:rowOff>
    </xdr:from>
    <xdr:to>
      <xdr:col>10</xdr:col>
      <xdr:colOff>600075</xdr:colOff>
      <xdr:row>156</xdr:row>
      <xdr:rowOff>66675</xdr:rowOff>
    </xdr:to>
    <xdr:pic>
      <xdr:nvPicPr>
        <xdr:cNvPr id="18838" name="Picture 272"/>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2657475" y="25955625"/>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390525</xdr:colOff>
      <xdr:row>159</xdr:row>
      <xdr:rowOff>28575</xdr:rowOff>
    </xdr:from>
    <xdr:to>
      <xdr:col>1</xdr:col>
      <xdr:colOff>923925</xdr:colOff>
      <xdr:row>164</xdr:row>
      <xdr:rowOff>28575</xdr:rowOff>
    </xdr:to>
    <xdr:pic>
      <xdr:nvPicPr>
        <xdr:cNvPr id="18839" name="Picture 271"/>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390525" y="28775025"/>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238125</xdr:colOff>
      <xdr:row>194</xdr:row>
      <xdr:rowOff>285750</xdr:rowOff>
    </xdr:from>
    <xdr:to>
      <xdr:col>10</xdr:col>
      <xdr:colOff>600075</xdr:colOff>
      <xdr:row>209</xdr:row>
      <xdr:rowOff>66675</xdr:rowOff>
    </xdr:to>
    <xdr:pic>
      <xdr:nvPicPr>
        <xdr:cNvPr id="18840" name="Picture 272"/>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2657475" y="35537775"/>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390525</xdr:colOff>
      <xdr:row>0</xdr:row>
      <xdr:rowOff>38100</xdr:rowOff>
    </xdr:from>
    <xdr:to>
      <xdr:col>13</xdr:col>
      <xdr:colOff>923925</xdr:colOff>
      <xdr:row>5</xdr:row>
      <xdr:rowOff>38100</xdr:rowOff>
    </xdr:to>
    <xdr:pic>
      <xdr:nvPicPr>
        <xdr:cNvPr id="18841" name="Picture 271"/>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6191250"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238125</xdr:colOff>
      <xdr:row>35</xdr:row>
      <xdr:rowOff>295275</xdr:rowOff>
    </xdr:from>
    <xdr:to>
      <xdr:col>22</xdr:col>
      <xdr:colOff>600075</xdr:colOff>
      <xdr:row>50</xdr:row>
      <xdr:rowOff>76200</xdr:rowOff>
    </xdr:to>
    <xdr:pic>
      <xdr:nvPicPr>
        <xdr:cNvPr id="18842" name="Picture 272"/>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458200"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390525</xdr:colOff>
      <xdr:row>53</xdr:row>
      <xdr:rowOff>38100</xdr:rowOff>
    </xdr:from>
    <xdr:to>
      <xdr:col>13</xdr:col>
      <xdr:colOff>923925</xdr:colOff>
      <xdr:row>58</xdr:row>
      <xdr:rowOff>38100</xdr:rowOff>
    </xdr:to>
    <xdr:pic>
      <xdr:nvPicPr>
        <xdr:cNvPr id="18843" name="Picture 271"/>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6191250"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238125</xdr:colOff>
      <xdr:row>88</xdr:row>
      <xdr:rowOff>295275</xdr:rowOff>
    </xdr:from>
    <xdr:to>
      <xdr:col>22</xdr:col>
      <xdr:colOff>600075</xdr:colOff>
      <xdr:row>103</xdr:row>
      <xdr:rowOff>76200</xdr:rowOff>
    </xdr:to>
    <xdr:pic>
      <xdr:nvPicPr>
        <xdr:cNvPr id="18844" name="Picture 27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8458200"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390525</xdr:colOff>
      <xdr:row>106</xdr:row>
      <xdr:rowOff>38100</xdr:rowOff>
    </xdr:from>
    <xdr:to>
      <xdr:col>13</xdr:col>
      <xdr:colOff>923925</xdr:colOff>
      <xdr:row>111</xdr:row>
      <xdr:rowOff>38100</xdr:rowOff>
    </xdr:to>
    <xdr:pic>
      <xdr:nvPicPr>
        <xdr:cNvPr id="18845" name="Picture 271"/>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6191250"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238125</xdr:colOff>
      <xdr:row>141</xdr:row>
      <xdr:rowOff>295275</xdr:rowOff>
    </xdr:from>
    <xdr:to>
      <xdr:col>22</xdr:col>
      <xdr:colOff>600075</xdr:colOff>
      <xdr:row>156</xdr:row>
      <xdr:rowOff>76200</xdr:rowOff>
    </xdr:to>
    <xdr:pic>
      <xdr:nvPicPr>
        <xdr:cNvPr id="18846" name="Picture 272"/>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8458200"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390525</xdr:colOff>
      <xdr:row>159</xdr:row>
      <xdr:rowOff>38100</xdr:rowOff>
    </xdr:from>
    <xdr:to>
      <xdr:col>13</xdr:col>
      <xdr:colOff>923925</xdr:colOff>
      <xdr:row>164</xdr:row>
      <xdr:rowOff>38100</xdr:rowOff>
    </xdr:to>
    <xdr:pic>
      <xdr:nvPicPr>
        <xdr:cNvPr id="18847" name="Picture 271"/>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6191250"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238125</xdr:colOff>
      <xdr:row>194</xdr:row>
      <xdr:rowOff>295275</xdr:rowOff>
    </xdr:from>
    <xdr:to>
      <xdr:col>22</xdr:col>
      <xdr:colOff>600075</xdr:colOff>
      <xdr:row>209</xdr:row>
      <xdr:rowOff>76200</xdr:rowOff>
    </xdr:to>
    <xdr:pic>
      <xdr:nvPicPr>
        <xdr:cNvPr id="18848" name="Picture 272"/>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8458200"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390525</xdr:colOff>
      <xdr:row>0</xdr:row>
      <xdr:rowOff>38100</xdr:rowOff>
    </xdr:from>
    <xdr:to>
      <xdr:col>25</xdr:col>
      <xdr:colOff>923925</xdr:colOff>
      <xdr:row>5</xdr:row>
      <xdr:rowOff>38100</xdr:rowOff>
    </xdr:to>
    <xdr:pic>
      <xdr:nvPicPr>
        <xdr:cNvPr id="18849" name="Picture 271"/>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11991975"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238125</xdr:colOff>
      <xdr:row>35</xdr:row>
      <xdr:rowOff>295275</xdr:rowOff>
    </xdr:from>
    <xdr:to>
      <xdr:col>34</xdr:col>
      <xdr:colOff>600075</xdr:colOff>
      <xdr:row>50</xdr:row>
      <xdr:rowOff>76200</xdr:rowOff>
    </xdr:to>
    <xdr:pic>
      <xdr:nvPicPr>
        <xdr:cNvPr id="18850" name="Picture 272"/>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14258925"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390525</xdr:colOff>
      <xdr:row>53</xdr:row>
      <xdr:rowOff>38100</xdr:rowOff>
    </xdr:from>
    <xdr:to>
      <xdr:col>25</xdr:col>
      <xdr:colOff>923925</xdr:colOff>
      <xdr:row>58</xdr:row>
      <xdr:rowOff>38100</xdr:rowOff>
    </xdr:to>
    <xdr:pic>
      <xdr:nvPicPr>
        <xdr:cNvPr id="18851" name="Picture 271"/>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11991975"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238125</xdr:colOff>
      <xdr:row>88</xdr:row>
      <xdr:rowOff>295275</xdr:rowOff>
    </xdr:from>
    <xdr:to>
      <xdr:col>34</xdr:col>
      <xdr:colOff>600075</xdr:colOff>
      <xdr:row>103</xdr:row>
      <xdr:rowOff>76200</xdr:rowOff>
    </xdr:to>
    <xdr:pic>
      <xdr:nvPicPr>
        <xdr:cNvPr id="18852" name="Picture 272"/>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14258925"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390525</xdr:colOff>
      <xdr:row>106</xdr:row>
      <xdr:rowOff>38100</xdr:rowOff>
    </xdr:from>
    <xdr:to>
      <xdr:col>25</xdr:col>
      <xdr:colOff>923925</xdr:colOff>
      <xdr:row>111</xdr:row>
      <xdr:rowOff>38100</xdr:rowOff>
    </xdr:to>
    <xdr:pic>
      <xdr:nvPicPr>
        <xdr:cNvPr id="18853" name="Picture 271"/>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11991975"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238125</xdr:colOff>
      <xdr:row>141</xdr:row>
      <xdr:rowOff>295275</xdr:rowOff>
    </xdr:from>
    <xdr:to>
      <xdr:col>34</xdr:col>
      <xdr:colOff>600075</xdr:colOff>
      <xdr:row>156</xdr:row>
      <xdr:rowOff>76200</xdr:rowOff>
    </xdr:to>
    <xdr:pic>
      <xdr:nvPicPr>
        <xdr:cNvPr id="18854" name="Picture 272"/>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14258925"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390525</xdr:colOff>
      <xdr:row>159</xdr:row>
      <xdr:rowOff>38100</xdr:rowOff>
    </xdr:from>
    <xdr:to>
      <xdr:col>25</xdr:col>
      <xdr:colOff>923925</xdr:colOff>
      <xdr:row>164</xdr:row>
      <xdr:rowOff>38100</xdr:rowOff>
    </xdr:to>
    <xdr:pic>
      <xdr:nvPicPr>
        <xdr:cNvPr id="18855" name="Picture 271"/>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11991975"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238125</xdr:colOff>
      <xdr:row>194</xdr:row>
      <xdr:rowOff>295275</xdr:rowOff>
    </xdr:from>
    <xdr:to>
      <xdr:col>34</xdr:col>
      <xdr:colOff>600075</xdr:colOff>
      <xdr:row>209</xdr:row>
      <xdr:rowOff>76200</xdr:rowOff>
    </xdr:to>
    <xdr:pic>
      <xdr:nvPicPr>
        <xdr:cNvPr id="18856" name="Picture 272"/>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14258925"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390525</xdr:colOff>
      <xdr:row>0</xdr:row>
      <xdr:rowOff>38100</xdr:rowOff>
    </xdr:from>
    <xdr:to>
      <xdr:col>37</xdr:col>
      <xdr:colOff>923925</xdr:colOff>
      <xdr:row>5</xdr:row>
      <xdr:rowOff>38100</xdr:rowOff>
    </xdr:to>
    <xdr:pic>
      <xdr:nvPicPr>
        <xdr:cNvPr id="18857" name="Picture 271"/>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17792700"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238125</xdr:colOff>
      <xdr:row>35</xdr:row>
      <xdr:rowOff>295275</xdr:rowOff>
    </xdr:from>
    <xdr:to>
      <xdr:col>46</xdr:col>
      <xdr:colOff>600075</xdr:colOff>
      <xdr:row>50</xdr:row>
      <xdr:rowOff>76200</xdr:rowOff>
    </xdr:to>
    <xdr:pic>
      <xdr:nvPicPr>
        <xdr:cNvPr id="18858" name="Picture 272"/>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20059650"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390525</xdr:colOff>
      <xdr:row>53</xdr:row>
      <xdr:rowOff>38100</xdr:rowOff>
    </xdr:from>
    <xdr:to>
      <xdr:col>37</xdr:col>
      <xdr:colOff>923925</xdr:colOff>
      <xdr:row>58</xdr:row>
      <xdr:rowOff>38100</xdr:rowOff>
    </xdr:to>
    <xdr:pic>
      <xdr:nvPicPr>
        <xdr:cNvPr id="18859" name="Picture 271"/>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17792700"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238125</xdr:colOff>
      <xdr:row>88</xdr:row>
      <xdr:rowOff>295275</xdr:rowOff>
    </xdr:from>
    <xdr:to>
      <xdr:col>46</xdr:col>
      <xdr:colOff>600075</xdr:colOff>
      <xdr:row>103</xdr:row>
      <xdr:rowOff>76200</xdr:rowOff>
    </xdr:to>
    <xdr:pic>
      <xdr:nvPicPr>
        <xdr:cNvPr id="18860" name="Picture 272"/>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20059650"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390525</xdr:colOff>
      <xdr:row>106</xdr:row>
      <xdr:rowOff>38100</xdr:rowOff>
    </xdr:from>
    <xdr:to>
      <xdr:col>37</xdr:col>
      <xdr:colOff>923925</xdr:colOff>
      <xdr:row>111</xdr:row>
      <xdr:rowOff>38100</xdr:rowOff>
    </xdr:to>
    <xdr:pic>
      <xdr:nvPicPr>
        <xdr:cNvPr id="18861" name="Picture 271"/>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17792700"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238125</xdr:colOff>
      <xdr:row>141</xdr:row>
      <xdr:rowOff>295275</xdr:rowOff>
    </xdr:from>
    <xdr:to>
      <xdr:col>46</xdr:col>
      <xdr:colOff>600075</xdr:colOff>
      <xdr:row>156</xdr:row>
      <xdr:rowOff>76200</xdr:rowOff>
    </xdr:to>
    <xdr:pic>
      <xdr:nvPicPr>
        <xdr:cNvPr id="18862" name="Picture 272"/>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20059650"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390525</xdr:colOff>
      <xdr:row>159</xdr:row>
      <xdr:rowOff>38100</xdr:rowOff>
    </xdr:from>
    <xdr:to>
      <xdr:col>37</xdr:col>
      <xdr:colOff>923925</xdr:colOff>
      <xdr:row>164</xdr:row>
      <xdr:rowOff>38100</xdr:rowOff>
    </xdr:to>
    <xdr:pic>
      <xdr:nvPicPr>
        <xdr:cNvPr id="18863" name="Picture 271"/>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17792700"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238125</xdr:colOff>
      <xdr:row>194</xdr:row>
      <xdr:rowOff>295275</xdr:rowOff>
    </xdr:from>
    <xdr:to>
      <xdr:col>46</xdr:col>
      <xdr:colOff>600075</xdr:colOff>
      <xdr:row>209</xdr:row>
      <xdr:rowOff>76200</xdr:rowOff>
    </xdr:to>
    <xdr:pic>
      <xdr:nvPicPr>
        <xdr:cNvPr id="18864" name="Picture 272"/>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20059650"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390525</xdr:colOff>
      <xdr:row>0</xdr:row>
      <xdr:rowOff>38100</xdr:rowOff>
    </xdr:from>
    <xdr:to>
      <xdr:col>49</xdr:col>
      <xdr:colOff>923925</xdr:colOff>
      <xdr:row>5</xdr:row>
      <xdr:rowOff>38100</xdr:rowOff>
    </xdr:to>
    <xdr:pic>
      <xdr:nvPicPr>
        <xdr:cNvPr id="18865" name="Picture 271"/>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23593425"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238125</xdr:colOff>
      <xdr:row>35</xdr:row>
      <xdr:rowOff>295275</xdr:rowOff>
    </xdr:from>
    <xdr:to>
      <xdr:col>58</xdr:col>
      <xdr:colOff>600075</xdr:colOff>
      <xdr:row>50</xdr:row>
      <xdr:rowOff>76200</xdr:rowOff>
    </xdr:to>
    <xdr:pic>
      <xdr:nvPicPr>
        <xdr:cNvPr id="18866" name="Picture 272"/>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25860375"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390525</xdr:colOff>
      <xdr:row>53</xdr:row>
      <xdr:rowOff>38100</xdr:rowOff>
    </xdr:from>
    <xdr:to>
      <xdr:col>49</xdr:col>
      <xdr:colOff>923925</xdr:colOff>
      <xdr:row>58</xdr:row>
      <xdr:rowOff>38100</xdr:rowOff>
    </xdr:to>
    <xdr:pic>
      <xdr:nvPicPr>
        <xdr:cNvPr id="18867" name="Picture 271"/>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23593425"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238125</xdr:colOff>
      <xdr:row>88</xdr:row>
      <xdr:rowOff>295275</xdr:rowOff>
    </xdr:from>
    <xdr:to>
      <xdr:col>58</xdr:col>
      <xdr:colOff>600075</xdr:colOff>
      <xdr:row>103</xdr:row>
      <xdr:rowOff>76200</xdr:rowOff>
    </xdr:to>
    <xdr:pic>
      <xdr:nvPicPr>
        <xdr:cNvPr id="18868" name="Picture 272"/>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25860375"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390525</xdr:colOff>
      <xdr:row>106</xdr:row>
      <xdr:rowOff>38100</xdr:rowOff>
    </xdr:from>
    <xdr:to>
      <xdr:col>49</xdr:col>
      <xdr:colOff>923925</xdr:colOff>
      <xdr:row>111</xdr:row>
      <xdr:rowOff>38100</xdr:rowOff>
    </xdr:to>
    <xdr:pic>
      <xdr:nvPicPr>
        <xdr:cNvPr id="18869" name="Picture 271"/>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23593425"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238125</xdr:colOff>
      <xdr:row>141</xdr:row>
      <xdr:rowOff>295275</xdr:rowOff>
    </xdr:from>
    <xdr:to>
      <xdr:col>58</xdr:col>
      <xdr:colOff>600075</xdr:colOff>
      <xdr:row>156</xdr:row>
      <xdr:rowOff>76200</xdr:rowOff>
    </xdr:to>
    <xdr:pic>
      <xdr:nvPicPr>
        <xdr:cNvPr id="18870" name="Picture 272"/>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25860375"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390525</xdr:colOff>
      <xdr:row>159</xdr:row>
      <xdr:rowOff>38100</xdr:rowOff>
    </xdr:from>
    <xdr:to>
      <xdr:col>49</xdr:col>
      <xdr:colOff>923925</xdr:colOff>
      <xdr:row>164</xdr:row>
      <xdr:rowOff>38100</xdr:rowOff>
    </xdr:to>
    <xdr:pic>
      <xdr:nvPicPr>
        <xdr:cNvPr id="18871" name="Picture 271"/>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23593425"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238125</xdr:colOff>
      <xdr:row>194</xdr:row>
      <xdr:rowOff>295275</xdr:rowOff>
    </xdr:from>
    <xdr:to>
      <xdr:col>58</xdr:col>
      <xdr:colOff>600075</xdr:colOff>
      <xdr:row>209</xdr:row>
      <xdr:rowOff>76200</xdr:rowOff>
    </xdr:to>
    <xdr:pic>
      <xdr:nvPicPr>
        <xdr:cNvPr id="18872" name="Picture 272"/>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25860375"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390525</xdr:colOff>
      <xdr:row>0</xdr:row>
      <xdr:rowOff>38100</xdr:rowOff>
    </xdr:from>
    <xdr:to>
      <xdr:col>61</xdr:col>
      <xdr:colOff>923925</xdr:colOff>
      <xdr:row>5</xdr:row>
      <xdr:rowOff>38100</xdr:rowOff>
    </xdr:to>
    <xdr:pic>
      <xdr:nvPicPr>
        <xdr:cNvPr id="18873" name="Picture 271"/>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29394150"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238125</xdr:colOff>
      <xdr:row>35</xdr:row>
      <xdr:rowOff>295275</xdr:rowOff>
    </xdr:from>
    <xdr:to>
      <xdr:col>70</xdr:col>
      <xdr:colOff>600075</xdr:colOff>
      <xdr:row>50</xdr:row>
      <xdr:rowOff>76200</xdr:rowOff>
    </xdr:to>
    <xdr:pic>
      <xdr:nvPicPr>
        <xdr:cNvPr id="18874" name="Picture 272"/>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31661100"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390525</xdr:colOff>
      <xdr:row>53</xdr:row>
      <xdr:rowOff>38100</xdr:rowOff>
    </xdr:from>
    <xdr:to>
      <xdr:col>61</xdr:col>
      <xdr:colOff>923925</xdr:colOff>
      <xdr:row>58</xdr:row>
      <xdr:rowOff>38100</xdr:rowOff>
    </xdr:to>
    <xdr:pic>
      <xdr:nvPicPr>
        <xdr:cNvPr id="18875" name="Picture 271"/>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29394150"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238125</xdr:colOff>
      <xdr:row>88</xdr:row>
      <xdr:rowOff>295275</xdr:rowOff>
    </xdr:from>
    <xdr:to>
      <xdr:col>70</xdr:col>
      <xdr:colOff>600075</xdr:colOff>
      <xdr:row>103</xdr:row>
      <xdr:rowOff>76200</xdr:rowOff>
    </xdr:to>
    <xdr:pic>
      <xdr:nvPicPr>
        <xdr:cNvPr id="18876" name="Picture 272"/>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31661100"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390525</xdr:colOff>
      <xdr:row>106</xdr:row>
      <xdr:rowOff>38100</xdr:rowOff>
    </xdr:from>
    <xdr:to>
      <xdr:col>61</xdr:col>
      <xdr:colOff>923925</xdr:colOff>
      <xdr:row>111</xdr:row>
      <xdr:rowOff>38100</xdr:rowOff>
    </xdr:to>
    <xdr:pic>
      <xdr:nvPicPr>
        <xdr:cNvPr id="18877" name="Picture 271"/>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29394150"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238125</xdr:colOff>
      <xdr:row>141</xdr:row>
      <xdr:rowOff>295275</xdr:rowOff>
    </xdr:from>
    <xdr:to>
      <xdr:col>70</xdr:col>
      <xdr:colOff>600075</xdr:colOff>
      <xdr:row>156</xdr:row>
      <xdr:rowOff>76200</xdr:rowOff>
    </xdr:to>
    <xdr:pic>
      <xdr:nvPicPr>
        <xdr:cNvPr id="18878" name="Picture 272"/>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31661100"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390525</xdr:colOff>
      <xdr:row>159</xdr:row>
      <xdr:rowOff>38100</xdr:rowOff>
    </xdr:from>
    <xdr:to>
      <xdr:col>61</xdr:col>
      <xdr:colOff>923925</xdr:colOff>
      <xdr:row>164</xdr:row>
      <xdr:rowOff>38100</xdr:rowOff>
    </xdr:to>
    <xdr:pic>
      <xdr:nvPicPr>
        <xdr:cNvPr id="18879" name="Picture 271"/>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29394150"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238125</xdr:colOff>
      <xdr:row>194</xdr:row>
      <xdr:rowOff>295275</xdr:rowOff>
    </xdr:from>
    <xdr:to>
      <xdr:col>70</xdr:col>
      <xdr:colOff>600075</xdr:colOff>
      <xdr:row>209</xdr:row>
      <xdr:rowOff>76200</xdr:rowOff>
    </xdr:to>
    <xdr:pic>
      <xdr:nvPicPr>
        <xdr:cNvPr id="18880" name="Picture 272"/>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31661100"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390525</xdr:colOff>
      <xdr:row>0</xdr:row>
      <xdr:rowOff>38100</xdr:rowOff>
    </xdr:from>
    <xdr:to>
      <xdr:col>73</xdr:col>
      <xdr:colOff>923925</xdr:colOff>
      <xdr:row>5</xdr:row>
      <xdr:rowOff>38100</xdr:rowOff>
    </xdr:to>
    <xdr:pic>
      <xdr:nvPicPr>
        <xdr:cNvPr id="18881" name="Picture 271"/>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35194875"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238125</xdr:colOff>
      <xdr:row>35</xdr:row>
      <xdr:rowOff>295275</xdr:rowOff>
    </xdr:from>
    <xdr:to>
      <xdr:col>82</xdr:col>
      <xdr:colOff>600075</xdr:colOff>
      <xdr:row>50</xdr:row>
      <xdr:rowOff>76200</xdr:rowOff>
    </xdr:to>
    <xdr:pic>
      <xdr:nvPicPr>
        <xdr:cNvPr id="18882" name="Picture 272"/>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37461825"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390525</xdr:colOff>
      <xdr:row>53</xdr:row>
      <xdr:rowOff>38100</xdr:rowOff>
    </xdr:from>
    <xdr:to>
      <xdr:col>73</xdr:col>
      <xdr:colOff>923925</xdr:colOff>
      <xdr:row>58</xdr:row>
      <xdr:rowOff>38100</xdr:rowOff>
    </xdr:to>
    <xdr:pic>
      <xdr:nvPicPr>
        <xdr:cNvPr id="18883" name="Picture 271"/>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35194875"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238125</xdr:colOff>
      <xdr:row>88</xdr:row>
      <xdr:rowOff>295275</xdr:rowOff>
    </xdr:from>
    <xdr:to>
      <xdr:col>82</xdr:col>
      <xdr:colOff>600075</xdr:colOff>
      <xdr:row>103</xdr:row>
      <xdr:rowOff>76200</xdr:rowOff>
    </xdr:to>
    <xdr:pic>
      <xdr:nvPicPr>
        <xdr:cNvPr id="18884" name="Picture 272"/>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37461825"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390525</xdr:colOff>
      <xdr:row>106</xdr:row>
      <xdr:rowOff>38100</xdr:rowOff>
    </xdr:from>
    <xdr:to>
      <xdr:col>73</xdr:col>
      <xdr:colOff>923925</xdr:colOff>
      <xdr:row>111</xdr:row>
      <xdr:rowOff>38100</xdr:rowOff>
    </xdr:to>
    <xdr:pic>
      <xdr:nvPicPr>
        <xdr:cNvPr id="18885" name="Picture 271"/>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a:off x="35194875"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238125</xdr:colOff>
      <xdr:row>141</xdr:row>
      <xdr:rowOff>295275</xdr:rowOff>
    </xdr:from>
    <xdr:to>
      <xdr:col>82</xdr:col>
      <xdr:colOff>600075</xdr:colOff>
      <xdr:row>156</xdr:row>
      <xdr:rowOff>76200</xdr:rowOff>
    </xdr:to>
    <xdr:pic>
      <xdr:nvPicPr>
        <xdr:cNvPr id="18886" name="Picture 272"/>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37461825"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390525</xdr:colOff>
      <xdr:row>159</xdr:row>
      <xdr:rowOff>38100</xdr:rowOff>
    </xdr:from>
    <xdr:to>
      <xdr:col>73</xdr:col>
      <xdr:colOff>923925</xdr:colOff>
      <xdr:row>164</xdr:row>
      <xdr:rowOff>38100</xdr:rowOff>
    </xdr:to>
    <xdr:pic>
      <xdr:nvPicPr>
        <xdr:cNvPr id="18887" name="Picture 271"/>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35194875"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238125</xdr:colOff>
      <xdr:row>194</xdr:row>
      <xdr:rowOff>295275</xdr:rowOff>
    </xdr:from>
    <xdr:to>
      <xdr:col>82</xdr:col>
      <xdr:colOff>600075</xdr:colOff>
      <xdr:row>209</xdr:row>
      <xdr:rowOff>76200</xdr:rowOff>
    </xdr:to>
    <xdr:pic>
      <xdr:nvPicPr>
        <xdr:cNvPr id="18888" name="Picture 272"/>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37461825"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390525</xdr:colOff>
      <xdr:row>0</xdr:row>
      <xdr:rowOff>38100</xdr:rowOff>
    </xdr:from>
    <xdr:to>
      <xdr:col>85</xdr:col>
      <xdr:colOff>923925</xdr:colOff>
      <xdr:row>5</xdr:row>
      <xdr:rowOff>38100</xdr:rowOff>
    </xdr:to>
    <xdr:pic>
      <xdr:nvPicPr>
        <xdr:cNvPr id="18889" name="Picture 271"/>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40995600"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238125</xdr:colOff>
      <xdr:row>35</xdr:row>
      <xdr:rowOff>295275</xdr:rowOff>
    </xdr:from>
    <xdr:to>
      <xdr:col>94</xdr:col>
      <xdr:colOff>600075</xdr:colOff>
      <xdr:row>50</xdr:row>
      <xdr:rowOff>76200</xdr:rowOff>
    </xdr:to>
    <xdr:pic>
      <xdr:nvPicPr>
        <xdr:cNvPr id="18890" name="Picture 272"/>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a:off x="43262550"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390525</xdr:colOff>
      <xdr:row>53</xdr:row>
      <xdr:rowOff>38100</xdr:rowOff>
    </xdr:from>
    <xdr:to>
      <xdr:col>85</xdr:col>
      <xdr:colOff>923925</xdr:colOff>
      <xdr:row>58</xdr:row>
      <xdr:rowOff>38100</xdr:rowOff>
    </xdr:to>
    <xdr:pic>
      <xdr:nvPicPr>
        <xdr:cNvPr id="18891" name="Picture 271"/>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40995600"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238125</xdr:colOff>
      <xdr:row>88</xdr:row>
      <xdr:rowOff>295275</xdr:rowOff>
    </xdr:from>
    <xdr:to>
      <xdr:col>94</xdr:col>
      <xdr:colOff>600075</xdr:colOff>
      <xdr:row>103</xdr:row>
      <xdr:rowOff>76200</xdr:rowOff>
    </xdr:to>
    <xdr:pic>
      <xdr:nvPicPr>
        <xdr:cNvPr id="18892" name="Picture 272"/>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43262550"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390525</xdr:colOff>
      <xdr:row>106</xdr:row>
      <xdr:rowOff>38100</xdr:rowOff>
    </xdr:from>
    <xdr:to>
      <xdr:col>85</xdr:col>
      <xdr:colOff>923925</xdr:colOff>
      <xdr:row>111</xdr:row>
      <xdr:rowOff>38100</xdr:rowOff>
    </xdr:to>
    <xdr:pic>
      <xdr:nvPicPr>
        <xdr:cNvPr id="18893" name="Picture 271"/>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40995600"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238125</xdr:colOff>
      <xdr:row>141</xdr:row>
      <xdr:rowOff>295275</xdr:rowOff>
    </xdr:from>
    <xdr:to>
      <xdr:col>94</xdr:col>
      <xdr:colOff>600075</xdr:colOff>
      <xdr:row>156</xdr:row>
      <xdr:rowOff>76200</xdr:rowOff>
    </xdr:to>
    <xdr:pic>
      <xdr:nvPicPr>
        <xdr:cNvPr id="18894" name="Picture 272"/>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43262550"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390525</xdr:colOff>
      <xdr:row>159</xdr:row>
      <xdr:rowOff>38100</xdr:rowOff>
    </xdr:from>
    <xdr:to>
      <xdr:col>85</xdr:col>
      <xdr:colOff>923925</xdr:colOff>
      <xdr:row>164</xdr:row>
      <xdr:rowOff>38100</xdr:rowOff>
    </xdr:to>
    <xdr:pic>
      <xdr:nvPicPr>
        <xdr:cNvPr id="18895" name="Picture 271"/>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40995600"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238125</xdr:colOff>
      <xdr:row>194</xdr:row>
      <xdr:rowOff>295275</xdr:rowOff>
    </xdr:from>
    <xdr:to>
      <xdr:col>94</xdr:col>
      <xdr:colOff>600075</xdr:colOff>
      <xdr:row>209</xdr:row>
      <xdr:rowOff>76200</xdr:rowOff>
    </xdr:to>
    <xdr:pic>
      <xdr:nvPicPr>
        <xdr:cNvPr id="18896" name="Picture 272"/>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43262550"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390525</xdr:colOff>
      <xdr:row>0</xdr:row>
      <xdr:rowOff>38100</xdr:rowOff>
    </xdr:from>
    <xdr:to>
      <xdr:col>97</xdr:col>
      <xdr:colOff>923925</xdr:colOff>
      <xdr:row>5</xdr:row>
      <xdr:rowOff>38100</xdr:rowOff>
    </xdr:to>
    <xdr:pic>
      <xdr:nvPicPr>
        <xdr:cNvPr id="18897" name="Picture 271"/>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46796325"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238125</xdr:colOff>
      <xdr:row>35</xdr:row>
      <xdr:rowOff>295275</xdr:rowOff>
    </xdr:from>
    <xdr:to>
      <xdr:col>106</xdr:col>
      <xdr:colOff>600075</xdr:colOff>
      <xdr:row>50</xdr:row>
      <xdr:rowOff>76200</xdr:rowOff>
    </xdr:to>
    <xdr:pic>
      <xdr:nvPicPr>
        <xdr:cNvPr id="18898" name="Picture 272"/>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49063275"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390525</xdr:colOff>
      <xdr:row>53</xdr:row>
      <xdr:rowOff>38100</xdr:rowOff>
    </xdr:from>
    <xdr:to>
      <xdr:col>97</xdr:col>
      <xdr:colOff>923925</xdr:colOff>
      <xdr:row>58</xdr:row>
      <xdr:rowOff>38100</xdr:rowOff>
    </xdr:to>
    <xdr:pic>
      <xdr:nvPicPr>
        <xdr:cNvPr id="18899" name="Picture 271"/>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46796325"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238125</xdr:colOff>
      <xdr:row>88</xdr:row>
      <xdr:rowOff>295275</xdr:rowOff>
    </xdr:from>
    <xdr:to>
      <xdr:col>106</xdr:col>
      <xdr:colOff>600075</xdr:colOff>
      <xdr:row>103</xdr:row>
      <xdr:rowOff>76200</xdr:rowOff>
    </xdr:to>
    <xdr:pic>
      <xdr:nvPicPr>
        <xdr:cNvPr id="18900" name="Picture 272"/>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49063275"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390525</xdr:colOff>
      <xdr:row>106</xdr:row>
      <xdr:rowOff>38100</xdr:rowOff>
    </xdr:from>
    <xdr:to>
      <xdr:col>97</xdr:col>
      <xdr:colOff>923925</xdr:colOff>
      <xdr:row>111</xdr:row>
      <xdr:rowOff>38100</xdr:rowOff>
    </xdr:to>
    <xdr:pic>
      <xdr:nvPicPr>
        <xdr:cNvPr id="18901" name="Picture 271"/>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46796325"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238125</xdr:colOff>
      <xdr:row>141</xdr:row>
      <xdr:rowOff>295275</xdr:rowOff>
    </xdr:from>
    <xdr:to>
      <xdr:col>106</xdr:col>
      <xdr:colOff>600075</xdr:colOff>
      <xdr:row>156</xdr:row>
      <xdr:rowOff>76200</xdr:rowOff>
    </xdr:to>
    <xdr:pic>
      <xdr:nvPicPr>
        <xdr:cNvPr id="18902" name="Picture 272"/>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a:off x="49063275"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390525</xdr:colOff>
      <xdr:row>159</xdr:row>
      <xdr:rowOff>38100</xdr:rowOff>
    </xdr:from>
    <xdr:to>
      <xdr:col>97</xdr:col>
      <xdr:colOff>923925</xdr:colOff>
      <xdr:row>164</xdr:row>
      <xdr:rowOff>38100</xdr:rowOff>
    </xdr:to>
    <xdr:pic>
      <xdr:nvPicPr>
        <xdr:cNvPr id="18903" name="Picture 271"/>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46796325"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238125</xdr:colOff>
      <xdr:row>194</xdr:row>
      <xdr:rowOff>295275</xdr:rowOff>
    </xdr:from>
    <xdr:to>
      <xdr:col>106</xdr:col>
      <xdr:colOff>600075</xdr:colOff>
      <xdr:row>209</xdr:row>
      <xdr:rowOff>76200</xdr:rowOff>
    </xdr:to>
    <xdr:pic>
      <xdr:nvPicPr>
        <xdr:cNvPr id="18904" name="Picture 272"/>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49063275"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390525</xdr:colOff>
      <xdr:row>0</xdr:row>
      <xdr:rowOff>38100</xdr:rowOff>
    </xdr:from>
    <xdr:to>
      <xdr:col>109</xdr:col>
      <xdr:colOff>923925</xdr:colOff>
      <xdr:row>5</xdr:row>
      <xdr:rowOff>38100</xdr:rowOff>
    </xdr:to>
    <xdr:pic>
      <xdr:nvPicPr>
        <xdr:cNvPr id="18905" name="Picture 271"/>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52597050"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238125</xdr:colOff>
      <xdr:row>35</xdr:row>
      <xdr:rowOff>295275</xdr:rowOff>
    </xdr:from>
    <xdr:to>
      <xdr:col>118</xdr:col>
      <xdr:colOff>600075</xdr:colOff>
      <xdr:row>50</xdr:row>
      <xdr:rowOff>76200</xdr:rowOff>
    </xdr:to>
    <xdr:pic>
      <xdr:nvPicPr>
        <xdr:cNvPr id="18906" name="Picture 272"/>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54864000"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390525</xdr:colOff>
      <xdr:row>53</xdr:row>
      <xdr:rowOff>38100</xdr:rowOff>
    </xdr:from>
    <xdr:to>
      <xdr:col>109</xdr:col>
      <xdr:colOff>923925</xdr:colOff>
      <xdr:row>58</xdr:row>
      <xdr:rowOff>38100</xdr:rowOff>
    </xdr:to>
    <xdr:pic>
      <xdr:nvPicPr>
        <xdr:cNvPr id="18907" name="Picture 271"/>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52597050"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238125</xdr:colOff>
      <xdr:row>88</xdr:row>
      <xdr:rowOff>295275</xdr:rowOff>
    </xdr:from>
    <xdr:to>
      <xdr:col>118</xdr:col>
      <xdr:colOff>600075</xdr:colOff>
      <xdr:row>103</xdr:row>
      <xdr:rowOff>76200</xdr:rowOff>
    </xdr:to>
    <xdr:pic>
      <xdr:nvPicPr>
        <xdr:cNvPr id="18908" name="Picture 272"/>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54864000"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390525</xdr:colOff>
      <xdr:row>106</xdr:row>
      <xdr:rowOff>38100</xdr:rowOff>
    </xdr:from>
    <xdr:to>
      <xdr:col>109</xdr:col>
      <xdr:colOff>923925</xdr:colOff>
      <xdr:row>111</xdr:row>
      <xdr:rowOff>38100</xdr:rowOff>
    </xdr:to>
    <xdr:pic>
      <xdr:nvPicPr>
        <xdr:cNvPr id="18909" name="Picture 271"/>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52597050"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238125</xdr:colOff>
      <xdr:row>141</xdr:row>
      <xdr:rowOff>295275</xdr:rowOff>
    </xdr:from>
    <xdr:to>
      <xdr:col>118</xdr:col>
      <xdr:colOff>600075</xdr:colOff>
      <xdr:row>156</xdr:row>
      <xdr:rowOff>76200</xdr:rowOff>
    </xdr:to>
    <xdr:pic>
      <xdr:nvPicPr>
        <xdr:cNvPr id="18910" name="Picture 272"/>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54864000"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390525</xdr:colOff>
      <xdr:row>159</xdr:row>
      <xdr:rowOff>38100</xdr:rowOff>
    </xdr:from>
    <xdr:to>
      <xdr:col>109</xdr:col>
      <xdr:colOff>923925</xdr:colOff>
      <xdr:row>164</xdr:row>
      <xdr:rowOff>38100</xdr:rowOff>
    </xdr:to>
    <xdr:pic>
      <xdr:nvPicPr>
        <xdr:cNvPr id="18911" name="Picture 271"/>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a:off x="52597050"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238125</xdr:colOff>
      <xdr:row>194</xdr:row>
      <xdr:rowOff>295275</xdr:rowOff>
    </xdr:from>
    <xdr:to>
      <xdr:col>118</xdr:col>
      <xdr:colOff>600075</xdr:colOff>
      <xdr:row>209</xdr:row>
      <xdr:rowOff>76200</xdr:rowOff>
    </xdr:to>
    <xdr:pic>
      <xdr:nvPicPr>
        <xdr:cNvPr id="18912" name="Picture 272"/>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54864000"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561975</xdr:colOff>
      <xdr:row>0</xdr:row>
      <xdr:rowOff>428625</xdr:rowOff>
    </xdr:from>
    <xdr:to>
      <xdr:col>1</xdr:col>
      <xdr:colOff>762000</xdr:colOff>
      <xdr:row>4</xdr:row>
      <xdr:rowOff>152400</xdr:rowOff>
    </xdr:to>
    <xdr:pic>
      <xdr:nvPicPr>
        <xdr:cNvPr id="19857" name="Picture 3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61975"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85725</xdr:colOff>
      <xdr:row>38</xdr:row>
      <xdr:rowOff>190500</xdr:rowOff>
    </xdr:from>
    <xdr:to>
      <xdr:col>11</xdr:col>
      <xdr:colOff>28575</xdr:colOff>
      <xdr:row>52</xdr:row>
      <xdr:rowOff>76200</xdr:rowOff>
    </xdr:to>
    <xdr:pic>
      <xdr:nvPicPr>
        <xdr:cNvPr id="19858" name="Picture 3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505075" y="717232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561975</xdr:colOff>
      <xdr:row>0</xdr:row>
      <xdr:rowOff>428625</xdr:rowOff>
    </xdr:from>
    <xdr:to>
      <xdr:col>13</xdr:col>
      <xdr:colOff>762000</xdr:colOff>
      <xdr:row>4</xdr:row>
      <xdr:rowOff>152400</xdr:rowOff>
    </xdr:to>
    <xdr:pic>
      <xdr:nvPicPr>
        <xdr:cNvPr id="19859" name="Picture 3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6362700"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85725</xdr:colOff>
      <xdr:row>38</xdr:row>
      <xdr:rowOff>190500</xdr:rowOff>
    </xdr:from>
    <xdr:to>
      <xdr:col>23</xdr:col>
      <xdr:colOff>28575</xdr:colOff>
      <xdr:row>52</xdr:row>
      <xdr:rowOff>76200</xdr:rowOff>
    </xdr:to>
    <xdr:pic>
      <xdr:nvPicPr>
        <xdr:cNvPr id="19860" name="Picture 3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305800" y="717232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561975</xdr:colOff>
      <xdr:row>0</xdr:row>
      <xdr:rowOff>428625</xdr:rowOff>
    </xdr:from>
    <xdr:to>
      <xdr:col>25</xdr:col>
      <xdr:colOff>762000</xdr:colOff>
      <xdr:row>4</xdr:row>
      <xdr:rowOff>152400</xdr:rowOff>
    </xdr:to>
    <xdr:pic>
      <xdr:nvPicPr>
        <xdr:cNvPr id="19861" name="Picture 3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163425"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85725</xdr:colOff>
      <xdr:row>38</xdr:row>
      <xdr:rowOff>190500</xdr:rowOff>
    </xdr:from>
    <xdr:to>
      <xdr:col>35</xdr:col>
      <xdr:colOff>28575</xdr:colOff>
      <xdr:row>52</xdr:row>
      <xdr:rowOff>76200</xdr:rowOff>
    </xdr:to>
    <xdr:pic>
      <xdr:nvPicPr>
        <xdr:cNvPr id="19862" name="Picture 3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4106525" y="717232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561975</xdr:colOff>
      <xdr:row>0</xdr:row>
      <xdr:rowOff>428625</xdr:rowOff>
    </xdr:from>
    <xdr:to>
      <xdr:col>37</xdr:col>
      <xdr:colOff>762000</xdr:colOff>
      <xdr:row>4</xdr:row>
      <xdr:rowOff>152400</xdr:rowOff>
    </xdr:to>
    <xdr:pic>
      <xdr:nvPicPr>
        <xdr:cNvPr id="19863" name="Picture 33"/>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7964150"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85725</xdr:colOff>
      <xdr:row>38</xdr:row>
      <xdr:rowOff>190500</xdr:rowOff>
    </xdr:from>
    <xdr:to>
      <xdr:col>47</xdr:col>
      <xdr:colOff>28575</xdr:colOff>
      <xdr:row>52</xdr:row>
      <xdr:rowOff>76200</xdr:rowOff>
    </xdr:to>
    <xdr:pic>
      <xdr:nvPicPr>
        <xdr:cNvPr id="19864" name="Picture 34"/>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9907250" y="717232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561975</xdr:colOff>
      <xdr:row>0</xdr:row>
      <xdr:rowOff>428625</xdr:rowOff>
    </xdr:from>
    <xdr:to>
      <xdr:col>49</xdr:col>
      <xdr:colOff>762000</xdr:colOff>
      <xdr:row>4</xdr:row>
      <xdr:rowOff>152400</xdr:rowOff>
    </xdr:to>
    <xdr:pic>
      <xdr:nvPicPr>
        <xdr:cNvPr id="19865" name="Picture 33"/>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3764875"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85725</xdr:colOff>
      <xdr:row>38</xdr:row>
      <xdr:rowOff>190500</xdr:rowOff>
    </xdr:from>
    <xdr:to>
      <xdr:col>59</xdr:col>
      <xdr:colOff>28575</xdr:colOff>
      <xdr:row>52</xdr:row>
      <xdr:rowOff>76200</xdr:rowOff>
    </xdr:to>
    <xdr:pic>
      <xdr:nvPicPr>
        <xdr:cNvPr id="19866" name="Picture 34"/>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25707975" y="717232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561975</xdr:colOff>
      <xdr:row>0</xdr:row>
      <xdr:rowOff>428625</xdr:rowOff>
    </xdr:from>
    <xdr:to>
      <xdr:col>61</xdr:col>
      <xdr:colOff>762000</xdr:colOff>
      <xdr:row>4</xdr:row>
      <xdr:rowOff>152400</xdr:rowOff>
    </xdr:to>
    <xdr:pic>
      <xdr:nvPicPr>
        <xdr:cNvPr id="19867" name="Picture 33"/>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29565600"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85725</xdr:colOff>
      <xdr:row>38</xdr:row>
      <xdr:rowOff>190500</xdr:rowOff>
    </xdr:from>
    <xdr:to>
      <xdr:col>71</xdr:col>
      <xdr:colOff>28575</xdr:colOff>
      <xdr:row>52</xdr:row>
      <xdr:rowOff>76200</xdr:rowOff>
    </xdr:to>
    <xdr:pic>
      <xdr:nvPicPr>
        <xdr:cNvPr id="19868" name="Picture 34"/>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31508700" y="717232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561975</xdr:colOff>
      <xdr:row>0</xdr:row>
      <xdr:rowOff>428625</xdr:rowOff>
    </xdr:from>
    <xdr:to>
      <xdr:col>73</xdr:col>
      <xdr:colOff>762000</xdr:colOff>
      <xdr:row>4</xdr:row>
      <xdr:rowOff>152400</xdr:rowOff>
    </xdr:to>
    <xdr:pic>
      <xdr:nvPicPr>
        <xdr:cNvPr id="19869" name="Picture 33"/>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35366325"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85725</xdr:colOff>
      <xdr:row>38</xdr:row>
      <xdr:rowOff>190500</xdr:rowOff>
    </xdr:from>
    <xdr:to>
      <xdr:col>83</xdr:col>
      <xdr:colOff>28575</xdr:colOff>
      <xdr:row>52</xdr:row>
      <xdr:rowOff>76200</xdr:rowOff>
    </xdr:to>
    <xdr:pic>
      <xdr:nvPicPr>
        <xdr:cNvPr id="19870" name="Picture 34"/>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37309425" y="717232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561975</xdr:colOff>
      <xdr:row>0</xdr:row>
      <xdr:rowOff>428625</xdr:rowOff>
    </xdr:from>
    <xdr:to>
      <xdr:col>85</xdr:col>
      <xdr:colOff>762000</xdr:colOff>
      <xdr:row>4</xdr:row>
      <xdr:rowOff>152400</xdr:rowOff>
    </xdr:to>
    <xdr:pic>
      <xdr:nvPicPr>
        <xdr:cNvPr id="19871" name="Picture 33"/>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41167050"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85725</xdr:colOff>
      <xdr:row>38</xdr:row>
      <xdr:rowOff>190500</xdr:rowOff>
    </xdr:from>
    <xdr:to>
      <xdr:col>95</xdr:col>
      <xdr:colOff>28575</xdr:colOff>
      <xdr:row>52</xdr:row>
      <xdr:rowOff>76200</xdr:rowOff>
    </xdr:to>
    <xdr:pic>
      <xdr:nvPicPr>
        <xdr:cNvPr id="19872" name="Picture 34"/>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43110150" y="717232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561975</xdr:colOff>
      <xdr:row>0</xdr:row>
      <xdr:rowOff>428625</xdr:rowOff>
    </xdr:from>
    <xdr:to>
      <xdr:col>97</xdr:col>
      <xdr:colOff>762000</xdr:colOff>
      <xdr:row>4</xdr:row>
      <xdr:rowOff>152400</xdr:rowOff>
    </xdr:to>
    <xdr:pic>
      <xdr:nvPicPr>
        <xdr:cNvPr id="19873" name="Picture 33"/>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46967775"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85725</xdr:colOff>
      <xdr:row>38</xdr:row>
      <xdr:rowOff>190500</xdr:rowOff>
    </xdr:from>
    <xdr:to>
      <xdr:col>107</xdr:col>
      <xdr:colOff>28575</xdr:colOff>
      <xdr:row>52</xdr:row>
      <xdr:rowOff>76200</xdr:rowOff>
    </xdr:to>
    <xdr:pic>
      <xdr:nvPicPr>
        <xdr:cNvPr id="19874" name="Picture 34"/>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48910875" y="717232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561975</xdr:colOff>
      <xdr:row>0</xdr:row>
      <xdr:rowOff>428625</xdr:rowOff>
    </xdr:from>
    <xdr:to>
      <xdr:col>109</xdr:col>
      <xdr:colOff>762000</xdr:colOff>
      <xdr:row>4</xdr:row>
      <xdr:rowOff>152400</xdr:rowOff>
    </xdr:to>
    <xdr:pic>
      <xdr:nvPicPr>
        <xdr:cNvPr id="19875" name="Picture 33"/>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52768500"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85725</xdr:colOff>
      <xdr:row>38</xdr:row>
      <xdr:rowOff>190500</xdr:rowOff>
    </xdr:from>
    <xdr:to>
      <xdr:col>119</xdr:col>
      <xdr:colOff>28575</xdr:colOff>
      <xdr:row>52</xdr:row>
      <xdr:rowOff>76200</xdr:rowOff>
    </xdr:to>
    <xdr:pic>
      <xdr:nvPicPr>
        <xdr:cNvPr id="19876" name="Picture 34"/>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54711600" y="717232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561975</xdr:colOff>
      <xdr:row>54</xdr:row>
      <xdr:rowOff>428625</xdr:rowOff>
    </xdr:from>
    <xdr:to>
      <xdr:col>1</xdr:col>
      <xdr:colOff>762000</xdr:colOff>
      <xdr:row>58</xdr:row>
      <xdr:rowOff>152400</xdr:rowOff>
    </xdr:to>
    <xdr:pic>
      <xdr:nvPicPr>
        <xdr:cNvPr id="19877" name="Picture 33"/>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561975" y="995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85725</xdr:colOff>
      <xdr:row>92</xdr:row>
      <xdr:rowOff>180975</xdr:rowOff>
    </xdr:from>
    <xdr:to>
      <xdr:col>11</xdr:col>
      <xdr:colOff>28575</xdr:colOff>
      <xdr:row>106</xdr:row>
      <xdr:rowOff>66675</xdr:rowOff>
    </xdr:to>
    <xdr:pic>
      <xdr:nvPicPr>
        <xdr:cNvPr id="19878" name="Picture 34"/>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2505075" y="1668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561975</xdr:colOff>
      <xdr:row>54</xdr:row>
      <xdr:rowOff>428625</xdr:rowOff>
    </xdr:from>
    <xdr:to>
      <xdr:col>13</xdr:col>
      <xdr:colOff>762000</xdr:colOff>
      <xdr:row>58</xdr:row>
      <xdr:rowOff>152400</xdr:rowOff>
    </xdr:to>
    <xdr:pic>
      <xdr:nvPicPr>
        <xdr:cNvPr id="19879" name="Picture 33"/>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6362700" y="995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85725</xdr:colOff>
      <xdr:row>92</xdr:row>
      <xdr:rowOff>180975</xdr:rowOff>
    </xdr:from>
    <xdr:to>
      <xdr:col>23</xdr:col>
      <xdr:colOff>28575</xdr:colOff>
      <xdr:row>106</xdr:row>
      <xdr:rowOff>66675</xdr:rowOff>
    </xdr:to>
    <xdr:pic>
      <xdr:nvPicPr>
        <xdr:cNvPr id="19880" name="Picture 34"/>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8305800" y="1668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561975</xdr:colOff>
      <xdr:row>54</xdr:row>
      <xdr:rowOff>428625</xdr:rowOff>
    </xdr:from>
    <xdr:to>
      <xdr:col>25</xdr:col>
      <xdr:colOff>762000</xdr:colOff>
      <xdr:row>58</xdr:row>
      <xdr:rowOff>152400</xdr:rowOff>
    </xdr:to>
    <xdr:pic>
      <xdr:nvPicPr>
        <xdr:cNvPr id="19881" name="Picture 33"/>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12163425" y="995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85725</xdr:colOff>
      <xdr:row>92</xdr:row>
      <xdr:rowOff>180975</xdr:rowOff>
    </xdr:from>
    <xdr:to>
      <xdr:col>35</xdr:col>
      <xdr:colOff>28575</xdr:colOff>
      <xdr:row>106</xdr:row>
      <xdr:rowOff>66675</xdr:rowOff>
    </xdr:to>
    <xdr:pic>
      <xdr:nvPicPr>
        <xdr:cNvPr id="19882" name="Picture 34"/>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14106525" y="1668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561975</xdr:colOff>
      <xdr:row>54</xdr:row>
      <xdr:rowOff>428625</xdr:rowOff>
    </xdr:from>
    <xdr:to>
      <xdr:col>37</xdr:col>
      <xdr:colOff>762000</xdr:colOff>
      <xdr:row>58</xdr:row>
      <xdr:rowOff>152400</xdr:rowOff>
    </xdr:to>
    <xdr:pic>
      <xdr:nvPicPr>
        <xdr:cNvPr id="19883" name="Picture 33"/>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17964150" y="995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85725</xdr:colOff>
      <xdr:row>92</xdr:row>
      <xdr:rowOff>180975</xdr:rowOff>
    </xdr:from>
    <xdr:to>
      <xdr:col>47</xdr:col>
      <xdr:colOff>28575</xdr:colOff>
      <xdr:row>106</xdr:row>
      <xdr:rowOff>66675</xdr:rowOff>
    </xdr:to>
    <xdr:pic>
      <xdr:nvPicPr>
        <xdr:cNvPr id="19884" name="Picture 34"/>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19907250" y="1668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561975</xdr:colOff>
      <xdr:row>54</xdr:row>
      <xdr:rowOff>428625</xdr:rowOff>
    </xdr:from>
    <xdr:to>
      <xdr:col>49</xdr:col>
      <xdr:colOff>762000</xdr:colOff>
      <xdr:row>58</xdr:row>
      <xdr:rowOff>152400</xdr:rowOff>
    </xdr:to>
    <xdr:pic>
      <xdr:nvPicPr>
        <xdr:cNvPr id="19885" name="Picture 33"/>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23764875" y="995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85725</xdr:colOff>
      <xdr:row>92</xdr:row>
      <xdr:rowOff>180975</xdr:rowOff>
    </xdr:from>
    <xdr:to>
      <xdr:col>59</xdr:col>
      <xdr:colOff>28575</xdr:colOff>
      <xdr:row>106</xdr:row>
      <xdr:rowOff>66675</xdr:rowOff>
    </xdr:to>
    <xdr:pic>
      <xdr:nvPicPr>
        <xdr:cNvPr id="19886" name="Picture 34"/>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25707975" y="1668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561975</xdr:colOff>
      <xdr:row>54</xdr:row>
      <xdr:rowOff>428625</xdr:rowOff>
    </xdr:from>
    <xdr:to>
      <xdr:col>61</xdr:col>
      <xdr:colOff>762000</xdr:colOff>
      <xdr:row>58</xdr:row>
      <xdr:rowOff>152400</xdr:rowOff>
    </xdr:to>
    <xdr:pic>
      <xdr:nvPicPr>
        <xdr:cNvPr id="19887" name="Picture 33"/>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29565600" y="995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85725</xdr:colOff>
      <xdr:row>92</xdr:row>
      <xdr:rowOff>180975</xdr:rowOff>
    </xdr:from>
    <xdr:to>
      <xdr:col>71</xdr:col>
      <xdr:colOff>28575</xdr:colOff>
      <xdr:row>106</xdr:row>
      <xdr:rowOff>66675</xdr:rowOff>
    </xdr:to>
    <xdr:pic>
      <xdr:nvPicPr>
        <xdr:cNvPr id="19888" name="Picture 34"/>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31508700" y="1668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561975</xdr:colOff>
      <xdr:row>54</xdr:row>
      <xdr:rowOff>428625</xdr:rowOff>
    </xdr:from>
    <xdr:to>
      <xdr:col>73</xdr:col>
      <xdr:colOff>762000</xdr:colOff>
      <xdr:row>58</xdr:row>
      <xdr:rowOff>152400</xdr:rowOff>
    </xdr:to>
    <xdr:pic>
      <xdr:nvPicPr>
        <xdr:cNvPr id="19889" name="Picture 33"/>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35366325" y="995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85725</xdr:colOff>
      <xdr:row>92</xdr:row>
      <xdr:rowOff>180975</xdr:rowOff>
    </xdr:from>
    <xdr:to>
      <xdr:col>83</xdr:col>
      <xdr:colOff>28575</xdr:colOff>
      <xdr:row>106</xdr:row>
      <xdr:rowOff>66675</xdr:rowOff>
    </xdr:to>
    <xdr:pic>
      <xdr:nvPicPr>
        <xdr:cNvPr id="19890" name="Picture 34"/>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37309425" y="1668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561975</xdr:colOff>
      <xdr:row>54</xdr:row>
      <xdr:rowOff>428625</xdr:rowOff>
    </xdr:from>
    <xdr:to>
      <xdr:col>85</xdr:col>
      <xdr:colOff>762000</xdr:colOff>
      <xdr:row>58</xdr:row>
      <xdr:rowOff>152400</xdr:rowOff>
    </xdr:to>
    <xdr:pic>
      <xdr:nvPicPr>
        <xdr:cNvPr id="19891" name="Picture 33"/>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41167050" y="995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85725</xdr:colOff>
      <xdr:row>92</xdr:row>
      <xdr:rowOff>180975</xdr:rowOff>
    </xdr:from>
    <xdr:to>
      <xdr:col>95</xdr:col>
      <xdr:colOff>28575</xdr:colOff>
      <xdr:row>106</xdr:row>
      <xdr:rowOff>66675</xdr:rowOff>
    </xdr:to>
    <xdr:pic>
      <xdr:nvPicPr>
        <xdr:cNvPr id="19892" name="Picture 34"/>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43110150" y="1668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561975</xdr:colOff>
      <xdr:row>54</xdr:row>
      <xdr:rowOff>428625</xdr:rowOff>
    </xdr:from>
    <xdr:to>
      <xdr:col>97</xdr:col>
      <xdr:colOff>762000</xdr:colOff>
      <xdr:row>58</xdr:row>
      <xdr:rowOff>152400</xdr:rowOff>
    </xdr:to>
    <xdr:pic>
      <xdr:nvPicPr>
        <xdr:cNvPr id="19893" name="Picture 33"/>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46967775" y="995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85725</xdr:colOff>
      <xdr:row>92</xdr:row>
      <xdr:rowOff>180975</xdr:rowOff>
    </xdr:from>
    <xdr:to>
      <xdr:col>107</xdr:col>
      <xdr:colOff>28575</xdr:colOff>
      <xdr:row>106</xdr:row>
      <xdr:rowOff>66675</xdr:rowOff>
    </xdr:to>
    <xdr:pic>
      <xdr:nvPicPr>
        <xdr:cNvPr id="19894" name="Picture 34"/>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48910875" y="1668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561975</xdr:colOff>
      <xdr:row>54</xdr:row>
      <xdr:rowOff>428625</xdr:rowOff>
    </xdr:from>
    <xdr:to>
      <xdr:col>109</xdr:col>
      <xdr:colOff>762000</xdr:colOff>
      <xdr:row>58</xdr:row>
      <xdr:rowOff>152400</xdr:rowOff>
    </xdr:to>
    <xdr:pic>
      <xdr:nvPicPr>
        <xdr:cNvPr id="19895" name="Picture 33"/>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52768500" y="995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85725</xdr:colOff>
      <xdr:row>92</xdr:row>
      <xdr:rowOff>180975</xdr:rowOff>
    </xdr:from>
    <xdr:to>
      <xdr:col>119</xdr:col>
      <xdr:colOff>28575</xdr:colOff>
      <xdr:row>106</xdr:row>
      <xdr:rowOff>66675</xdr:rowOff>
    </xdr:to>
    <xdr:pic>
      <xdr:nvPicPr>
        <xdr:cNvPr id="19896" name="Picture 34"/>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54711600" y="1668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561975</xdr:colOff>
      <xdr:row>108</xdr:row>
      <xdr:rowOff>428625</xdr:rowOff>
    </xdr:from>
    <xdr:to>
      <xdr:col>1</xdr:col>
      <xdr:colOff>762000</xdr:colOff>
      <xdr:row>112</xdr:row>
      <xdr:rowOff>152400</xdr:rowOff>
    </xdr:to>
    <xdr:pic>
      <xdr:nvPicPr>
        <xdr:cNvPr id="19897" name="Picture 33"/>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561975" y="1947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85725</xdr:colOff>
      <xdr:row>146</xdr:row>
      <xdr:rowOff>180975</xdr:rowOff>
    </xdr:from>
    <xdr:to>
      <xdr:col>11</xdr:col>
      <xdr:colOff>28575</xdr:colOff>
      <xdr:row>160</xdr:row>
      <xdr:rowOff>66675</xdr:rowOff>
    </xdr:to>
    <xdr:pic>
      <xdr:nvPicPr>
        <xdr:cNvPr id="19898" name="Picture 34"/>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2505075" y="26212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561975</xdr:colOff>
      <xdr:row>108</xdr:row>
      <xdr:rowOff>428625</xdr:rowOff>
    </xdr:from>
    <xdr:to>
      <xdr:col>13</xdr:col>
      <xdr:colOff>762000</xdr:colOff>
      <xdr:row>112</xdr:row>
      <xdr:rowOff>152400</xdr:rowOff>
    </xdr:to>
    <xdr:pic>
      <xdr:nvPicPr>
        <xdr:cNvPr id="19899" name="Picture 33"/>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6362700" y="1947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85725</xdr:colOff>
      <xdr:row>146</xdr:row>
      <xdr:rowOff>180975</xdr:rowOff>
    </xdr:from>
    <xdr:to>
      <xdr:col>23</xdr:col>
      <xdr:colOff>28575</xdr:colOff>
      <xdr:row>160</xdr:row>
      <xdr:rowOff>66675</xdr:rowOff>
    </xdr:to>
    <xdr:pic>
      <xdr:nvPicPr>
        <xdr:cNvPr id="19900" name="Picture 34"/>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8305800" y="26212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561975</xdr:colOff>
      <xdr:row>108</xdr:row>
      <xdr:rowOff>428625</xdr:rowOff>
    </xdr:from>
    <xdr:to>
      <xdr:col>25</xdr:col>
      <xdr:colOff>762000</xdr:colOff>
      <xdr:row>112</xdr:row>
      <xdr:rowOff>152400</xdr:rowOff>
    </xdr:to>
    <xdr:pic>
      <xdr:nvPicPr>
        <xdr:cNvPr id="19901" name="Picture 33"/>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12163425" y="1947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85725</xdr:colOff>
      <xdr:row>146</xdr:row>
      <xdr:rowOff>180975</xdr:rowOff>
    </xdr:from>
    <xdr:to>
      <xdr:col>35</xdr:col>
      <xdr:colOff>28575</xdr:colOff>
      <xdr:row>160</xdr:row>
      <xdr:rowOff>66675</xdr:rowOff>
    </xdr:to>
    <xdr:pic>
      <xdr:nvPicPr>
        <xdr:cNvPr id="19902" name="Picture 34"/>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14106525" y="26212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561975</xdr:colOff>
      <xdr:row>108</xdr:row>
      <xdr:rowOff>428625</xdr:rowOff>
    </xdr:from>
    <xdr:to>
      <xdr:col>37</xdr:col>
      <xdr:colOff>762000</xdr:colOff>
      <xdr:row>112</xdr:row>
      <xdr:rowOff>152400</xdr:rowOff>
    </xdr:to>
    <xdr:pic>
      <xdr:nvPicPr>
        <xdr:cNvPr id="19903" name="Picture 33"/>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17964150" y="1947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85725</xdr:colOff>
      <xdr:row>146</xdr:row>
      <xdr:rowOff>180975</xdr:rowOff>
    </xdr:from>
    <xdr:to>
      <xdr:col>47</xdr:col>
      <xdr:colOff>28575</xdr:colOff>
      <xdr:row>160</xdr:row>
      <xdr:rowOff>66675</xdr:rowOff>
    </xdr:to>
    <xdr:pic>
      <xdr:nvPicPr>
        <xdr:cNvPr id="19904" name="Picture 34"/>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19907250" y="26212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561975</xdr:colOff>
      <xdr:row>108</xdr:row>
      <xdr:rowOff>428625</xdr:rowOff>
    </xdr:from>
    <xdr:to>
      <xdr:col>49</xdr:col>
      <xdr:colOff>762000</xdr:colOff>
      <xdr:row>112</xdr:row>
      <xdr:rowOff>152400</xdr:rowOff>
    </xdr:to>
    <xdr:pic>
      <xdr:nvPicPr>
        <xdr:cNvPr id="19905" name="Picture 33"/>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23764875" y="1947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85725</xdr:colOff>
      <xdr:row>146</xdr:row>
      <xdr:rowOff>180975</xdr:rowOff>
    </xdr:from>
    <xdr:to>
      <xdr:col>59</xdr:col>
      <xdr:colOff>28575</xdr:colOff>
      <xdr:row>160</xdr:row>
      <xdr:rowOff>66675</xdr:rowOff>
    </xdr:to>
    <xdr:pic>
      <xdr:nvPicPr>
        <xdr:cNvPr id="19906" name="Picture 34"/>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25707975" y="26212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561975</xdr:colOff>
      <xdr:row>108</xdr:row>
      <xdr:rowOff>428625</xdr:rowOff>
    </xdr:from>
    <xdr:to>
      <xdr:col>61</xdr:col>
      <xdr:colOff>762000</xdr:colOff>
      <xdr:row>112</xdr:row>
      <xdr:rowOff>152400</xdr:rowOff>
    </xdr:to>
    <xdr:pic>
      <xdr:nvPicPr>
        <xdr:cNvPr id="19907" name="Picture 33"/>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29565600" y="1947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85725</xdr:colOff>
      <xdr:row>146</xdr:row>
      <xdr:rowOff>180975</xdr:rowOff>
    </xdr:from>
    <xdr:to>
      <xdr:col>71</xdr:col>
      <xdr:colOff>28575</xdr:colOff>
      <xdr:row>160</xdr:row>
      <xdr:rowOff>66675</xdr:rowOff>
    </xdr:to>
    <xdr:pic>
      <xdr:nvPicPr>
        <xdr:cNvPr id="19908" name="Picture 34"/>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31508700" y="26212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561975</xdr:colOff>
      <xdr:row>108</xdr:row>
      <xdr:rowOff>428625</xdr:rowOff>
    </xdr:from>
    <xdr:to>
      <xdr:col>73</xdr:col>
      <xdr:colOff>762000</xdr:colOff>
      <xdr:row>112</xdr:row>
      <xdr:rowOff>152400</xdr:rowOff>
    </xdr:to>
    <xdr:pic>
      <xdr:nvPicPr>
        <xdr:cNvPr id="19909" name="Picture 33"/>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a:off x="35366325" y="1947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85725</xdr:colOff>
      <xdr:row>146</xdr:row>
      <xdr:rowOff>180975</xdr:rowOff>
    </xdr:from>
    <xdr:to>
      <xdr:col>83</xdr:col>
      <xdr:colOff>28575</xdr:colOff>
      <xdr:row>160</xdr:row>
      <xdr:rowOff>66675</xdr:rowOff>
    </xdr:to>
    <xdr:pic>
      <xdr:nvPicPr>
        <xdr:cNvPr id="19910" name="Picture 34"/>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37309425" y="26212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561975</xdr:colOff>
      <xdr:row>108</xdr:row>
      <xdr:rowOff>428625</xdr:rowOff>
    </xdr:from>
    <xdr:to>
      <xdr:col>85</xdr:col>
      <xdr:colOff>762000</xdr:colOff>
      <xdr:row>112</xdr:row>
      <xdr:rowOff>152400</xdr:rowOff>
    </xdr:to>
    <xdr:pic>
      <xdr:nvPicPr>
        <xdr:cNvPr id="19911" name="Picture 33"/>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41167050" y="1947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85725</xdr:colOff>
      <xdr:row>146</xdr:row>
      <xdr:rowOff>180975</xdr:rowOff>
    </xdr:from>
    <xdr:to>
      <xdr:col>95</xdr:col>
      <xdr:colOff>28575</xdr:colOff>
      <xdr:row>160</xdr:row>
      <xdr:rowOff>66675</xdr:rowOff>
    </xdr:to>
    <xdr:pic>
      <xdr:nvPicPr>
        <xdr:cNvPr id="19912" name="Picture 34"/>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43110150" y="26212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561975</xdr:colOff>
      <xdr:row>108</xdr:row>
      <xdr:rowOff>428625</xdr:rowOff>
    </xdr:from>
    <xdr:to>
      <xdr:col>97</xdr:col>
      <xdr:colOff>762000</xdr:colOff>
      <xdr:row>112</xdr:row>
      <xdr:rowOff>152400</xdr:rowOff>
    </xdr:to>
    <xdr:pic>
      <xdr:nvPicPr>
        <xdr:cNvPr id="19913" name="Picture 33"/>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46967775" y="1947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85725</xdr:colOff>
      <xdr:row>146</xdr:row>
      <xdr:rowOff>180975</xdr:rowOff>
    </xdr:from>
    <xdr:to>
      <xdr:col>107</xdr:col>
      <xdr:colOff>28575</xdr:colOff>
      <xdr:row>160</xdr:row>
      <xdr:rowOff>66675</xdr:rowOff>
    </xdr:to>
    <xdr:pic>
      <xdr:nvPicPr>
        <xdr:cNvPr id="19914" name="Picture 34"/>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a:off x="48910875" y="26212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561975</xdr:colOff>
      <xdr:row>108</xdr:row>
      <xdr:rowOff>428625</xdr:rowOff>
    </xdr:from>
    <xdr:to>
      <xdr:col>109</xdr:col>
      <xdr:colOff>762000</xdr:colOff>
      <xdr:row>112</xdr:row>
      <xdr:rowOff>152400</xdr:rowOff>
    </xdr:to>
    <xdr:pic>
      <xdr:nvPicPr>
        <xdr:cNvPr id="19915" name="Picture 33"/>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52768500" y="1947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85725</xdr:colOff>
      <xdr:row>146</xdr:row>
      <xdr:rowOff>180975</xdr:rowOff>
    </xdr:from>
    <xdr:to>
      <xdr:col>119</xdr:col>
      <xdr:colOff>28575</xdr:colOff>
      <xdr:row>160</xdr:row>
      <xdr:rowOff>66675</xdr:rowOff>
    </xdr:to>
    <xdr:pic>
      <xdr:nvPicPr>
        <xdr:cNvPr id="19916" name="Picture 34"/>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54711600" y="26212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561975</xdr:colOff>
      <xdr:row>162</xdr:row>
      <xdr:rowOff>428625</xdr:rowOff>
    </xdr:from>
    <xdr:to>
      <xdr:col>1</xdr:col>
      <xdr:colOff>762000</xdr:colOff>
      <xdr:row>166</xdr:row>
      <xdr:rowOff>152400</xdr:rowOff>
    </xdr:to>
    <xdr:pic>
      <xdr:nvPicPr>
        <xdr:cNvPr id="19917" name="Picture 33"/>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561975" y="2900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85725</xdr:colOff>
      <xdr:row>200</xdr:row>
      <xdr:rowOff>180975</xdr:rowOff>
    </xdr:from>
    <xdr:to>
      <xdr:col>11</xdr:col>
      <xdr:colOff>28575</xdr:colOff>
      <xdr:row>214</xdr:row>
      <xdr:rowOff>66675</xdr:rowOff>
    </xdr:to>
    <xdr:pic>
      <xdr:nvPicPr>
        <xdr:cNvPr id="19918" name="Picture 34"/>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2505075" y="3573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561975</xdr:colOff>
      <xdr:row>162</xdr:row>
      <xdr:rowOff>428625</xdr:rowOff>
    </xdr:from>
    <xdr:to>
      <xdr:col>13</xdr:col>
      <xdr:colOff>762000</xdr:colOff>
      <xdr:row>166</xdr:row>
      <xdr:rowOff>152400</xdr:rowOff>
    </xdr:to>
    <xdr:pic>
      <xdr:nvPicPr>
        <xdr:cNvPr id="19919" name="Picture 33"/>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6362700" y="2900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85725</xdr:colOff>
      <xdr:row>200</xdr:row>
      <xdr:rowOff>180975</xdr:rowOff>
    </xdr:from>
    <xdr:to>
      <xdr:col>23</xdr:col>
      <xdr:colOff>28575</xdr:colOff>
      <xdr:row>214</xdr:row>
      <xdr:rowOff>66675</xdr:rowOff>
    </xdr:to>
    <xdr:pic>
      <xdr:nvPicPr>
        <xdr:cNvPr id="19920" name="Picture 34"/>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8305800" y="3573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561975</xdr:colOff>
      <xdr:row>162</xdr:row>
      <xdr:rowOff>428625</xdr:rowOff>
    </xdr:from>
    <xdr:to>
      <xdr:col>25</xdr:col>
      <xdr:colOff>762000</xdr:colOff>
      <xdr:row>166</xdr:row>
      <xdr:rowOff>152400</xdr:rowOff>
    </xdr:to>
    <xdr:pic>
      <xdr:nvPicPr>
        <xdr:cNvPr id="19921" name="Picture 33"/>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12163425" y="2900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85725</xdr:colOff>
      <xdr:row>200</xdr:row>
      <xdr:rowOff>180975</xdr:rowOff>
    </xdr:from>
    <xdr:to>
      <xdr:col>35</xdr:col>
      <xdr:colOff>28575</xdr:colOff>
      <xdr:row>214</xdr:row>
      <xdr:rowOff>66675</xdr:rowOff>
    </xdr:to>
    <xdr:pic>
      <xdr:nvPicPr>
        <xdr:cNvPr id="19922" name="Picture 34"/>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14106525" y="3573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561975</xdr:colOff>
      <xdr:row>162</xdr:row>
      <xdr:rowOff>428625</xdr:rowOff>
    </xdr:from>
    <xdr:to>
      <xdr:col>37</xdr:col>
      <xdr:colOff>762000</xdr:colOff>
      <xdr:row>166</xdr:row>
      <xdr:rowOff>152400</xdr:rowOff>
    </xdr:to>
    <xdr:pic>
      <xdr:nvPicPr>
        <xdr:cNvPr id="19923" name="Picture 33"/>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17964150" y="2900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85725</xdr:colOff>
      <xdr:row>200</xdr:row>
      <xdr:rowOff>180975</xdr:rowOff>
    </xdr:from>
    <xdr:to>
      <xdr:col>47</xdr:col>
      <xdr:colOff>28575</xdr:colOff>
      <xdr:row>214</xdr:row>
      <xdr:rowOff>66675</xdr:rowOff>
    </xdr:to>
    <xdr:pic>
      <xdr:nvPicPr>
        <xdr:cNvPr id="19924" name="Picture 34"/>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19907250" y="3573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561975</xdr:colOff>
      <xdr:row>162</xdr:row>
      <xdr:rowOff>428625</xdr:rowOff>
    </xdr:from>
    <xdr:to>
      <xdr:col>49</xdr:col>
      <xdr:colOff>762000</xdr:colOff>
      <xdr:row>166</xdr:row>
      <xdr:rowOff>152400</xdr:rowOff>
    </xdr:to>
    <xdr:pic>
      <xdr:nvPicPr>
        <xdr:cNvPr id="19925" name="Picture 33"/>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23764875" y="2900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85725</xdr:colOff>
      <xdr:row>200</xdr:row>
      <xdr:rowOff>180975</xdr:rowOff>
    </xdr:from>
    <xdr:to>
      <xdr:col>59</xdr:col>
      <xdr:colOff>28575</xdr:colOff>
      <xdr:row>214</xdr:row>
      <xdr:rowOff>66675</xdr:rowOff>
    </xdr:to>
    <xdr:pic>
      <xdr:nvPicPr>
        <xdr:cNvPr id="19926" name="Picture 34"/>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a:off x="25707975" y="3573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561975</xdr:colOff>
      <xdr:row>162</xdr:row>
      <xdr:rowOff>428625</xdr:rowOff>
    </xdr:from>
    <xdr:to>
      <xdr:col>61</xdr:col>
      <xdr:colOff>762000</xdr:colOff>
      <xdr:row>166</xdr:row>
      <xdr:rowOff>152400</xdr:rowOff>
    </xdr:to>
    <xdr:pic>
      <xdr:nvPicPr>
        <xdr:cNvPr id="19927" name="Picture 33"/>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29565600" y="2900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85725</xdr:colOff>
      <xdr:row>200</xdr:row>
      <xdr:rowOff>180975</xdr:rowOff>
    </xdr:from>
    <xdr:to>
      <xdr:col>71</xdr:col>
      <xdr:colOff>28575</xdr:colOff>
      <xdr:row>214</xdr:row>
      <xdr:rowOff>66675</xdr:rowOff>
    </xdr:to>
    <xdr:pic>
      <xdr:nvPicPr>
        <xdr:cNvPr id="19928" name="Picture 34"/>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31508700" y="3573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561975</xdr:colOff>
      <xdr:row>162</xdr:row>
      <xdr:rowOff>428625</xdr:rowOff>
    </xdr:from>
    <xdr:to>
      <xdr:col>73</xdr:col>
      <xdr:colOff>762000</xdr:colOff>
      <xdr:row>166</xdr:row>
      <xdr:rowOff>152400</xdr:rowOff>
    </xdr:to>
    <xdr:pic>
      <xdr:nvPicPr>
        <xdr:cNvPr id="19929" name="Picture 33"/>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35366325" y="2900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85725</xdr:colOff>
      <xdr:row>200</xdr:row>
      <xdr:rowOff>180975</xdr:rowOff>
    </xdr:from>
    <xdr:to>
      <xdr:col>83</xdr:col>
      <xdr:colOff>28575</xdr:colOff>
      <xdr:row>214</xdr:row>
      <xdr:rowOff>66675</xdr:rowOff>
    </xdr:to>
    <xdr:pic>
      <xdr:nvPicPr>
        <xdr:cNvPr id="19930" name="Picture 34"/>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37309425" y="3573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561975</xdr:colOff>
      <xdr:row>162</xdr:row>
      <xdr:rowOff>428625</xdr:rowOff>
    </xdr:from>
    <xdr:to>
      <xdr:col>85</xdr:col>
      <xdr:colOff>762000</xdr:colOff>
      <xdr:row>166</xdr:row>
      <xdr:rowOff>152400</xdr:rowOff>
    </xdr:to>
    <xdr:pic>
      <xdr:nvPicPr>
        <xdr:cNvPr id="19931" name="Picture 33"/>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41167050" y="2900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85725</xdr:colOff>
      <xdr:row>200</xdr:row>
      <xdr:rowOff>180975</xdr:rowOff>
    </xdr:from>
    <xdr:to>
      <xdr:col>95</xdr:col>
      <xdr:colOff>28575</xdr:colOff>
      <xdr:row>214</xdr:row>
      <xdr:rowOff>66675</xdr:rowOff>
    </xdr:to>
    <xdr:pic>
      <xdr:nvPicPr>
        <xdr:cNvPr id="19932" name="Picture 34"/>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43110150" y="3573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561975</xdr:colOff>
      <xdr:row>162</xdr:row>
      <xdr:rowOff>428625</xdr:rowOff>
    </xdr:from>
    <xdr:to>
      <xdr:col>97</xdr:col>
      <xdr:colOff>762000</xdr:colOff>
      <xdr:row>166</xdr:row>
      <xdr:rowOff>152400</xdr:rowOff>
    </xdr:to>
    <xdr:pic>
      <xdr:nvPicPr>
        <xdr:cNvPr id="19933" name="Picture 33"/>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46967775" y="2900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85725</xdr:colOff>
      <xdr:row>200</xdr:row>
      <xdr:rowOff>180975</xdr:rowOff>
    </xdr:from>
    <xdr:to>
      <xdr:col>107</xdr:col>
      <xdr:colOff>28575</xdr:colOff>
      <xdr:row>214</xdr:row>
      <xdr:rowOff>66675</xdr:rowOff>
    </xdr:to>
    <xdr:pic>
      <xdr:nvPicPr>
        <xdr:cNvPr id="19934" name="Picture 34"/>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48910875" y="3573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561975</xdr:colOff>
      <xdr:row>162</xdr:row>
      <xdr:rowOff>428625</xdr:rowOff>
    </xdr:from>
    <xdr:to>
      <xdr:col>109</xdr:col>
      <xdr:colOff>762000</xdr:colOff>
      <xdr:row>166</xdr:row>
      <xdr:rowOff>152400</xdr:rowOff>
    </xdr:to>
    <xdr:pic>
      <xdr:nvPicPr>
        <xdr:cNvPr id="19935" name="Picture 33"/>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a:off x="52768500" y="2900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85725</xdr:colOff>
      <xdr:row>200</xdr:row>
      <xdr:rowOff>180975</xdr:rowOff>
    </xdr:from>
    <xdr:to>
      <xdr:col>119</xdr:col>
      <xdr:colOff>28575</xdr:colOff>
      <xdr:row>214</xdr:row>
      <xdr:rowOff>66675</xdr:rowOff>
    </xdr:to>
    <xdr:pic>
      <xdr:nvPicPr>
        <xdr:cNvPr id="19936" name="Picture 34"/>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54711600" y="3573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38100</xdr:colOff>
      <xdr:row>1</xdr:row>
      <xdr:rowOff>38100</xdr:rowOff>
    </xdr:from>
    <xdr:to>
      <xdr:col>1</xdr:col>
      <xdr:colOff>123825</xdr:colOff>
      <xdr:row>2</xdr:row>
      <xdr:rowOff>66675</xdr:rowOff>
    </xdr:to>
    <xdr:sp macro="" textlink="" fLocksText="0">
      <xdr:nvSpPr>
        <xdr:cNvPr id="2050" name="Text Box 2">
          <a:hlinkClick xmlns:r="http://schemas.openxmlformats.org/officeDocument/2006/relationships" r:id="rId1"/>
        </xdr:cNvPr>
        <xdr:cNvSpPr txBox="1">
          <a:spLocks noChangeArrowheads="1"/>
        </xdr:cNvSpPr>
      </xdr:nvSpPr>
      <xdr:spPr bwMode="auto">
        <a:xfrm>
          <a:off x="38100" y="238125"/>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190500</xdr:colOff>
      <xdr:row>0</xdr:row>
      <xdr:rowOff>114300</xdr:rowOff>
    </xdr:from>
    <xdr:to>
      <xdr:col>1</xdr:col>
      <xdr:colOff>790575</xdr:colOff>
      <xdr:row>6</xdr:row>
      <xdr:rowOff>152400</xdr:rowOff>
    </xdr:to>
    <xdr:pic>
      <xdr:nvPicPr>
        <xdr:cNvPr id="21081"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rot="-540000">
          <a:off x="190500"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95250</xdr:colOff>
      <xdr:row>37</xdr:row>
      <xdr:rowOff>57150</xdr:rowOff>
    </xdr:from>
    <xdr:to>
      <xdr:col>6</xdr:col>
      <xdr:colOff>457200</xdr:colOff>
      <xdr:row>46</xdr:row>
      <xdr:rowOff>66675</xdr:rowOff>
    </xdr:to>
    <xdr:pic>
      <xdr:nvPicPr>
        <xdr:cNvPr id="2108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514600"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xdr:col>
      <xdr:colOff>361950</xdr:colOff>
      <xdr:row>41</xdr:row>
      <xdr:rowOff>76200</xdr:rowOff>
    </xdr:from>
    <xdr:to>
      <xdr:col>11</xdr:col>
      <xdr:colOff>57150</xdr:colOff>
      <xdr:row>53</xdr:row>
      <xdr:rowOff>9525</xdr:rowOff>
    </xdr:to>
    <xdr:pic>
      <xdr:nvPicPr>
        <xdr:cNvPr id="21083"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3152775"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190500</xdr:colOff>
      <xdr:row>54</xdr:row>
      <xdr:rowOff>114300</xdr:rowOff>
    </xdr:from>
    <xdr:to>
      <xdr:col>1</xdr:col>
      <xdr:colOff>790575</xdr:colOff>
      <xdr:row>60</xdr:row>
      <xdr:rowOff>152400</xdr:rowOff>
    </xdr:to>
    <xdr:pic>
      <xdr:nvPicPr>
        <xdr:cNvPr id="2108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rot="-540000">
          <a:off x="190500"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95250</xdr:colOff>
      <xdr:row>91</xdr:row>
      <xdr:rowOff>57150</xdr:rowOff>
    </xdr:from>
    <xdr:to>
      <xdr:col>6</xdr:col>
      <xdr:colOff>457200</xdr:colOff>
      <xdr:row>99</xdr:row>
      <xdr:rowOff>66675</xdr:rowOff>
    </xdr:to>
    <xdr:pic>
      <xdr:nvPicPr>
        <xdr:cNvPr id="21085" name="Picture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2514600"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xdr:col>
      <xdr:colOff>361950</xdr:colOff>
      <xdr:row>95</xdr:row>
      <xdr:rowOff>76200</xdr:rowOff>
    </xdr:from>
    <xdr:to>
      <xdr:col>11</xdr:col>
      <xdr:colOff>57150</xdr:colOff>
      <xdr:row>107</xdr:row>
      <xdr:rowOff>9525</xdr:rowOff>
    </xdr:to>
    <xdr:pic>
      <xdr:nvPicPr>
        <xdr:cNvPr id="21086" name="Picture 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3152775"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190500</xdr:colOff>
      <xdr:row>108</xdr:row>
      <xdr:rowOff>114300</xdr:rowOff>
    </xdr:from>
    <xdr:to>
      <xdr:col>1</xdr:col>
      <xdr:colOff>790575</xdr:colOff>
      <xdr:row>114</xdr:row>
      <xdr:rowOff>152400</xdr:rowOff>
    </xdr:to>
    <xdr:pic>
      <xdr:nvPicPr>
        <xdr:cNvPr id="21087" name="Picture 3"/>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540000">
          <a:off x="190500"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95250</xdr:colOff>
      <xdr:row>145</xdr:row>
      <xdr:rowOff>57150</xdr:rowOff>
    </xdr:from>
    <xdr:to>
      <xdr:col>6</xdr:col>
      <xdr:colOff>457200</xdr:colOff>
      <xdr:row>154</xdr:row>
      <xdr:rowOff>66675</xdr:rowOff>
    </xdr:to>
    <xdr:pic>
      <xdr:nvPicPr>
        <xdr:cNvPr id="21088" name="Picture 2"/>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2514600"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xdr:col>
      <xdr:colOff>361950</xdr:colOff>
      <xdr:row>149</xdr:row>
      <xdr:rowOff>76200</xdr:rowOff>
    </xdr:from>
    <xdr:to>
      <xdr:col>11</xdr:col>
      <xdr:colOff>57150</xdr:colOff>
      <xdr:row>161</xdr:row>
      <xdr:rowOff>9525</xdr:rowOff>
    </xdr:to>
    <xdr:pic>
      <xdr:nvPicPr>
        <xdr:cNvPr id="21089" name="Picture 1"/>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3152775"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190500</xdr:colOff>
      <xdr:row>162</xdr:row>
      <xdr:rowOff>114300</xdr:rowOff>
    </xdr:from>
    <xdr:to>
      <xdr:col>1</xdr:col>
      <xdr:colOff>790575</xdr:colOff>
      <xdr:row>168</xdr:row>
      <xdr:rowOff>152400</xdr:rowOff>
    </xdr:to>
    <xdr:pic>
      <xdr:nvPicPr>
        <xdr:cNvPr id="21090" name="Picture 3"/>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rot="-540000">
          <a:off x="190500"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95250</xdr:colOff>
      <xdr:row>199</xdr:row>
      <xdr:rowOff>57150</xdr:rowOff>
    </xdr:from>
    <xdr:to>
      <xdr:col>6</xdr:col>
      <xdr:colOff>457200</xdr:colOff>
      <xdr:row>207</xdr:row>
      <xdr:rowOff>66675</xdr:rowOff>
    </xdr:to>
    <xdr:pic>
      <xdr:nvPicPr>
        <xdr:cNvPr id="21091" name="Picture 2"/>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2514600"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xdr:col>
      <xdr:colOff>361950</xdr:colOff>
      <xdr:row>203</xdr:row>
      <xdr:rowOff>76200</xdr:rowOff>
    </xdr:from>
    <xdr:to>
      <xdr:col>11</xdr:col>
      <xdr:colOff>57150</xdr:colOff>
      <xdr:row>215</xdr:row>
      <xdr:rowOff>9525</xdr:rowOff>
    </xdr:to>
    <xdr:pic>
      <xdr:nvPicPr>
        <xdr:cNvPr id="21092" name="Picture 1"/>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3152775"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190500</xdr:colOff>
      <xdr:row>0</xdr:row>
      <xdr:rowOff>114300</xdr:rowOff>
    </xdr:from>
    <xdr:to>
      <xdr:col>13</xdr:col>
      <xdr:colOff>790575</xdr:colOff>
      <xdr:row>6</xdr:row>
      <xdr:rowOff>152400</xdr:rowOff>
    </xdr:to>
    <xdr:pic>
      <xdr:nvPicPr>
        <xdr:cNvPr id="21093" name="Picture 3"/>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rot="-540000">
          <a:off x="5991225"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95250</xdr:colOff>
      <xdr:row>37</xdr:row>
      <xdr:rowOff>57150</xdr:rowOff>
    </xdr:from>
    <xdr:to>
      <xdr:col>18</xdr:col>
      <xdr:colOff>457200</xdr:colOff>
      <xdr:row>46</xdr:row>
      <xdr:rowOff>66675</xdr:rowOff>
    </xdr:to>
    <xdr:pic>
      <xdr:nvPicPr>
        <xdr:cNvPr id="21094" name="Picture 2"/>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8315325"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16</xdr:col>
      <xdr:colOff>361950</xdr:colOff>
      <xdr:row>41</xdr:row>
      <xdr:rowOff>76200</xdr:rowOff>
    </xdr:from>
    <xdr:to>
      <xdr:col>23</xdr:col>
      <xdr:colOff>57150</xdr:colOff>
      <xdr:row>53</xdr:row>
      <xdr:rowOff>9525</xdr:rowOff>
    </xdr:to>
    <xdr:pic>
      <xdr:nvPicPr>
        <xdr:cNvPr id="21095" name="Picture 1"/>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8953500"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190500</xdr:colOff>
      <xdr:row>54</xdr:row>
      <xdr:rowOff>114300</xdr:rowOff>
    </xdr:from>
    <xdr:to>
      <xdr:col>13</xdr:col>
      <xdr:colOff>790575</xdr:colOff>
      <xdr:row>60</xdr:row>
      <xdr:rowOff>152400</xdr:rowOff>
    </xdr:to>
    <xdr:pic>
      <xdr:nvPicPr>
        <xdr:cNvPr id="21096" name="Picture 3"/>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rot="-540000">
          <a:off x="5991225"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95250</xdr:colOff>
      <xdr:row>91</xdr:row>
      <xdr:rowOff>57150</xdr:rowOff>
    </xdr:from>
    <xdr:to>
      <xdr:col>18</xdr:col>
      <xdr:colOff>457200</xdr:colOff>
      <xdr:row>99</xdr:row>
      <xdr:rowOff>66675</xdr:rowOff>
    </xdr:to>
    <xdr:pic>
      <xdr:nvPicPr>
        <xdr:cNvPr id="21097" name="Picture 2"/>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8315325"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16</xdr:col>
      <xdr:colOff>361950</xdr:colOff>
      <xdr:row>95</xdr:row>
      <xdr:rowOff>76200</xdr:rowOff>
    </xdr:from>
    <xdr:to>
      <xdr:col>23</xdr:col>
      <xdr:colOff>57150</xdr:colOff>
      <xdr:row>107</xdr:row>
      <xdr:rowOff>9525</xdr:rowOff>
    </xdr:to>
    <xdr:pic>
      <xdr:nvPicPr>
        <xdr:cNvPr id="21098" name="Picture 1"/>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8953500"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190500</xdr:colOff>
      <xdr:row>108</xdr:row>
      <xdr:rowOff>114300</xdr:rowOff>
    </xdr:from>
    <xdr:to>
      <xdr:col>13</xdr:col>
      <xdr:colOff>790575</xdr:colOff>
      <xdr:row>114</xdr:row>
      <xdr:rowOff>152400</xdr:rowOff>
    </xdr:to>
    <xdr:pic>
      <xdr:nvPicPr>
        <xdr:cNvPr id="21099" name="Picture 3"/>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rot="-540000">
          <a:off x="5991225"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95250</xdr:colOff>
      <xdr:row>145</xdr:row>
      <xdr:rowOff>57150</xdr:rowOff>
    </xdr:from>
    <xdr:to>
      <xdr:col>18</xdr:col>
      <xdr:colOff>457200</xdr:colOff>
      <xdr:row>154</xdr:row>
      <xdr:rowOff>66675</xdr:rowOff>
    </xdr:to>
    <xdr:pic>
      <xdr:nvPicPr>
        <xdr:cNvPr id="21100" name="Picture 2"/>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8315325"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16</xdr:col>
      <xdr:colOff>361950</xdr:colOff>
      <xdr:row>149</xdr:row>
      <xdr:rowOff>76200</xdr:rowOff>
    </xdr:from>
    <xdr:to>
      <xdr:col>23</xdr:col>
      <xdr:colOff>57150</xdr:colOff>
      <xdr:row>161</xdr:row>
      <xdr:rowOff>9525</xdr:rowOff>
    </xdr:to>
    <xdr:pic>
      <xdr:nvPicPr>
        <xdr:cNvPr id="21101" name="Picture 1"/>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8953500"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190500</xdr:colOff>
      <xdr:row>162</xdr:row>
      <xdr:rowOff>114300</xdr:rowOff>
    </xdr:from>
    <xdr:to>
      <xdr:col>13</xdr:col>
      <xdr:colOff>790575</xdr:colOff>
      <xdr:row>168</xdr:row>
      <xdr:rowOff>152400</xdr:rowOff>
    </xdr:to>
    <xdr:pic>
      <xdr:nvPicPr>
        <xdr:cNvPr id="21102" name="Picture 3"/>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rot="-540000">
          <a:off x="5991225"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95250</xdr:colOff>
      <xdr:row>199</xdr:row>
      <xdr:rowOff>57150</xdr:rowOff>
    </xdr:from>
    <xdr:to>
      <xdr:col>18</xdr:col>
      <xdr:colOff>457200</xdr:colOff>
      <xdr:row>207</xdr:row>
      <xdr:rowOff>66675</xdr:rowOff>
    </xdr:to>
    <xdr:pic>
      <xdr:nvPicPr>
        <xdr:cNvPr id="21103" name="Picture 2"/>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8315325"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16</xdr:col>
      <xdr:colOff>361950</xdr:colOff>
      <xdr:row>203</xdr:row>
      <xdr:rowOff>76200</xdr:rowOff>
    </xdr:from>
    <xdr:to>
      <xdr:col>23</xdr:col>
      <xdr:colOff>57150</xdr:colOff>
      <xdr:row>215</xdr:row>
      <xdr:rowOff>9525</xdr:rowOff>
    </xdr:to>
    <xdr:pic>
      <xdr:nvPicPr>
        <xdr:cNvPr id="21104" name="Picture 1"/>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8953500"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190500</xdr:colOff>
      <xdr:row>0</xdr:row>
      <xdr:rowOff>114300</xdr:rowOff>
    </xdr:from>
    <xdr:to>
      <xdr:col>25</xdr:col>
      <xdr:colOff>790575</xdr:colOff>
      <xdr:row>6</xdr:row>
      <xdr:rowOff>152400</xdr:rowOff>
    </xdr:to>
    <xdr:pic>
      <xdr:nvPicPr>
        <xdr:cNvPr id="21105" name="Picture 3"/>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rot="-540000">
          <a:off x="11791950"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95250</xdr:colOff>
      <xdr:row>37</xdr:row>
      <xdr:rowOff>57150</xdr:rowOff>
    </xdr:from>
    <xdr:to>
      <xdr:col>30</xdr:col>
      <xdr:colOff>457200</xdr:colOff>
      <xdr:row>46</xdr:row>
      <xdr:rowOff>66675</xdr:rowOff>
    </xdr:to>
    <xdr:pic>
      <xdr:nvPicPr>
        <xdr:cNvPr id="21106" name="Picture 2"/>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14116050"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28</xdr:col>
      <xdr:colOff>361950</xdr:colOff>
      <xdr:row>41</xdr:row>
      <xdr:rowOff>76200</xdr:rowOff>
    </xdr:from>
    <xdr:to>
      <xdr:col>35</xdr:col>
      <xdr:colOff>57150</xdr:colOff>
      <xdr:row>53</xdr:row>
      <xdr:rowOff>9525</xdr:rowOff>
    </xdr:to>
    <xdr:pic>
      <xdr:nvPicPr>
        <xdr:cNvPr id="21107" name="Picture 1"/>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14754225"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190500</xdr:colOff>
      <xdr:row>54</xdr:row>
      <xdr:rowOff>114300</xdr:rowOff>
    </xdr:from>
    <xdr:to>
      <xdr:col>25</xdr:col>
      <xdr:colOff>790575</xdr:colOff>
      <xdr:row>60</xdr:row>
      <xdr:rowOff>152400</xdr:rowOff>
    </xdr:to>
    <xdr:pic>
      <xdr:nvPicPr>
        <xdr:cNvPr id="21108" name="Picture 3"/>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rot="-540000">
          <a:off x="11791950"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95250</xdr:colOff>
      <xdr:row>91</xdr:row>
      <xdr:rowOff>57150</xdr:rowOff>
    </xdr:from>
    <xdr:to>
      <xdr:col>30</xdr:col>
      <xdr:colOff>457200</xdr:colOff>
      <xdr:row>99</xdr:row>
      <xdr:rowOff>66675</xdr:rowOff>
    </xdr:to>
    <xdr:pic>
      <xdr:nvPicPr>
        <xdr:cNvPr id="21109" name="Picture 2"/>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14116050"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28</xdr:col>
      <xdr:colOff>361950</xdr:colOff>
      <xdr:row>95</xdr:row>
      <xdr:rowOff>76200</xdr:rowOff>
    </xdr:from>
    <xdr:to>
      <xdr:col>35</xdr:col>
      <xdr:colOff>57150</xdr:colOff>
      <xdr:row>107</xdr:row>
      <xdr:rowOff>9525</xdr:rowOff>
    </xdr:to>
    <xdr:pic>
      <xdr:nvPicPr>
        <xdr:cNvPr id="21110" name="Picture 1"/>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14754225"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190500</xdr:colOff>
      <xdr:row>108</xdr:row>
      <xdr:rowOff>114300</xdr:rowOff>
    </xdr:from>
    <xdr:to>
      <xdr:col>25</xdr:col>
      <xdr:colOff>790575</xdr:colOff>
      <xdr:row>114</xdr:row>
      <xdr:rowOff>152400</xdr:rowOff>
    </xdr:to>
    <xdr:pic>
      <xdr:nvPicPr>
        <xdr:cNvPr id="21111" name="Picture 3"/>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rot="-540000">
          <a:off x="11791950"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95250</xdr:colOff>
      <xdr:row>145</xdr:row>
      <xdr:rowOff>57150</xdr:rowOff>
    </xdr:from>
    <xdr:to>
      <xdr:col>30</xdr:col>
      <xdr:colOff>457200</xdr:colOff>
      <xdr:row>154</xdr:row>
      <xdr:rowOff>66675</xdr:rowOff>
    </xdr:to>
    <xdr:pic>
      <xdr:nvPicPr>
        <xdr:cNvPr id="21112" name="Picture 2"/>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14116050"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28</xdr:col>
      <xdr:colOff>361950</xdr:colOff>
      <xdr:row>149</xdr:row>
      <xdr:rowOff>76200</xdr:rowOff>
    </xdr:from>
    <xdr:to>
      <xdr:col>35</xdr:col>
      <xdr:colOff>57150</xdr:colOff>
      <xdr:row>161</xdr:row>
      <xdr:rowOff>9525</xdr:rowOff>
    </xdr:to>
    <xdr:pic>
      <xdr:nvPicPr>
        <xdr:cNvPr id="21113" name="Picture 1"/>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14754225"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190500</xdr:colOff>
      <xdr:row>162</xdr:row>
      <xdr:rowOff>114300</xdr:rowOff>
    </xdr:from>
    <xdr:to>
      <xdr:col>25</xdr:col>
      <xdr:colOff>790575</xdr:colOff>
      <xdr:row>168</xdr:row>
      <xdr:rowOff>152400</xdr:rowOff>
    </xdr:to>
    <xdr:pic>
      <xdr:nvPicPr>
        <xdr:cNvPr id="21114" name="Picture 3"/>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rot="-540000">
          <a:off x="11791950"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95250</xdr:colOff>
      <xdr:row>199</xdr:row>
      <xdr:rowOff>57150</xdr:rowOff>
    </xdr:from>
    <xdr:to>
      <xdr:col>30</xdr:col>
      <xdr:colOff>457200</xdr:colOff>
      <xdr:row>207</xdr:row>
      <xdr:rowOff>66675</xdr:rowOff>
    </xdr:to>
    <xdr:pic>
      <xdr:nvPicPr>
        <xdr:cNvPr id="21115" name="Picture 2"/>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14116050"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28</xdr:col>
      <xdr:colOff>361950</xdr:colOff>
      <xdr:row>203</xdr:row>
      <xdr:rowOff>76200</xdr:rowOff>
    </xdr:from>
    <xdr:to>
      <xdr:col>35</xdr:col>
      <xdr:colOff>57150</xdr:colOff>
      <xdr:row>215</xdr:row>
      <xdr:rowOff>9525</xdr:rowOff>
    </xdr:to>
    <xdr:pic>
      <xdr:nvPicPr>
        <xdr:cNvPr id="21116" name="Picture 1"/>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14754225"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190500</xdr:colOff>
      <xdr:row>0</xdr:row>
      <xdr:rowOff>114300</xdr:rowOff>
    </xdr:from>
    <xdr:to>
      <xdr:col>37</xdr:col>
      <xdr:colOff>790575</xdr:colOff>
      <xdr:row>6</xdr:row>
      <xdr:rowOff>152400</xdr:rowOff>
    </xdr:to>
    <xdr:pic>
      <xdr:nvPicPr>
        <xdr:cNvPr id="21117" name="Picture 3"/>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rot="-540000">
          <a:off x="17592675"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95250</xdr:colOff>
      <xdr:row>37</xdr:row>
      <xdr:rowOff>57150</xdr:rowOff>
    </xdr:from>
    <xdr:to>
      <xdr:col>42</xdr:col>
      <xdr:colOff>457200</xdr:colOff>
      <xdr:row>46</xdr:row>
      <xdr:rowOff>66675</xdr:rowOff>
    </xdr:to>
    <xdr:pic>
      <xdr:nvPicPr>
        <xdr:cNvPr id="21118" name="Picture 2"/>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19916775"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40</xdr:col>
      <xdr:colOff>361950</xdr:colOff>
      <xdr:row>41</xdr:row>
      <xdr:rowOff>76200</xdr:rowOff>
    </xdr:from>
    <xdr:to>
      <xdr:col>47</xdr:col>
      <xdr:colOff>57150</xdr:colOff>
      <xdr:row>53</xdr:row>
      <xdr:rowOff>9525</xdr:rowOff>
    </xdr:to>
    <xdr:pic>
      <xdr:nvPicPr>
        <xdr:cNvPr id="21119" name="Picture 1"/>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20554950"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190500</xdr:colOff>
      <xdr:row>54</xdr:row>
      <xdr:rowOff>114300</xdr:rowOff>
    </xdr:from>
    <xdr:to>
      <xdr:col>37</xdr:col>
      <xdr:colOff>790575</xdr:colOff>
      <xdr:row>60</xdr:row>
      <xdr:rowOff>152400</xdr:rowOff>
    </xdr:to>
    <xdr:pic>
      <xdr:nvPicPr>
        <xdr:cNvPr id="21120" name="Picture 3"/>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rot="-540000">
          <a:off x="17592675"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95250</xdr:colOff>
      <xdr:row>91</xdr:row>
      <xdr:rowOff>57150</xdr:rowOff>
    </xdr:from>
    <xdr:to>
      <xdr:col>42</xdr:col>
      <xdr:colOff>457200</xdr:colOff>
      <xdr:row>99</xdr:row>
      <xdr:rowOff>66675</xdr:rowOff>
    </xdr:to>
    <xdr:pic>
      <xdr:nvPicPr>
        <xdr:cNvPr id="21121" name="Picture 2"/>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19916775"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40</xdr:col>
      <xdr:colOff>361950</xdr:colOff>
      <xdr:row>95</xdr:row>
      <xdr:rowOff>76200</xdr:rowOff>
    </xdr:from>
    <xdr:to>
      <xdr:col>47</xdr:col>
      <xdr:colOff>57150</xdr:colOff>
      <xdr:row>107</xdr:row>
      <xdr:rowOff>9525</xdr:rowOff>
    </xdr:to>
    <xdr:pic>
      <xdr:nvPicPr>
        <xdr:cNvPr id="21122" name="Picture 1"/>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20554950"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190500</xdr:colOff>
      <xdr:row>108</xdr:row>
      <xdr:rowOff>114300</xdr:rowOff>
    </xdr:from>
    <xdr:to>
      <xdr:col>37</xdr:col>
      <xdr:colOff>790575</xdr:colOff>
      <xdr:row>114</xdr:row>
      <xdr:rowOff>152400</xdr:rowOff>
    </xdr:to>
    <xdr:pic>
      <xdr:nvPicPr>
        <xdr:cNvPr id="21123" name="Picture 3"/>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rot="-540000">
          <a:off x="17592675"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95250</xdr:colOff>
      <xdr:row>145</xdr:row>
      <xdr:rowOff>57150</xdr:rowOff>
    </xdr:from>
    <xdr:to>
      <xdr:col>42</xdr:col>
      <xdr:colOff>457200</xdr:colOff>
      <xdr:row>154</xdr:row>
      <xdr:rowOff>66675</xdr:rowOff>
    </xdr:to>
    <xdr:pic>
      <xdr:nvPicPr>
        <xdr:cNvPr id="21124" name="Picture 2"/>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19916775"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40</xdr:col>
      <xdr:colOff>361950</xdr:colOff>
      <xdr:row>149</xdr:row>
      <xdr:rowOff>76200</xdr:rowOff>
    </xdr:from>
    <xdr:to>
      <xdr:col>47</xdr:col>
      <xdr:colOff>57150</xdr:colOff>
      <xdr:row>161</xdr:row>
      <xdr:rowOff>9525</xdr:rowOff>
    </xdr:to>
    <xdr:pic>
      <xdr:nvPicPr>
        <xdr:cNvPr id="21125" name="Picture 1"/>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20554950"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190500</xdr:colOff>
      <xdr:row>162</xdr:row>
      <xdr:rowOff>114300</xdr:rowOff>
    </xdr:from>
    <xdr:to>
      <xdr:col>37</xdr:col>
      <xdr:colOff>790575</xdr:colOff>
      <xdr:row>168</xdr:row>
      <xdr:rowOff>152400</xdr:rowOff>
    </xdr:to>
    <xdr:pic>
      <xdr:nvPicPr>
        <xdr:cNvPr id="21126" name="Picture 3"/>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rot="-540000">
          <a:off x="17592675"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95250</xdr:colOff>
      <xdr:row>199</xdr:row>
      <xdr:rowOff>57150</xdr:rowOff>
    </xdr:from>
    <xdr:to>
      <xdr:col>42</xdr:col>
      <xdr:colOff>457200</xdr:colOff>
      <xdr:row>207</xdr:row>
      <xdr:rowOff>66675</xdr:rowOff>
    </xdr:to>
    <xdr:pic>
      <xdr:nvPicPr>
        <xdr:cNvPr id="21127" name="Picture 2"/>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19916775"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40</xdr:col>
      <xdr:colOff>361950</xdr:colOff>
      <xdr:row>203</xdr:row>
      <xdr:rowOff>76200</xdr:rowOff>
    </xdr:from>
    <xdr:to>
      <xdr:col>47</xdr:col>
      <xdr:colOff>57150</xdr:colOff>
      <xdr:row>215</xdr:row>
      <xdr:rowOff>9525</xdr:rowOff>
    </xdr:to>
    <xdr:pic>
      <xdr:nvPicPr>
        <xdr:cNvPr id="21128" name="Picture 1"/>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20554950"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190500</xdr:colOff>
      <xdr:row>0</xdr:row>
      <xdr:rowOff>114300</xdr:rowOff>
    </xdr:from>
    <xdr:to>
      <xdr:col>49</xdr:col>
      <xdr:colOff>790575</xdr:colOff>
      <xdr:row>6</xdr:row>
      <xdr:rowOff>152400</xdr:rowOff>
    </xdr:to>
    <xdr:pic>
      <xdr:nvPicPr>
        <xdr:cNvPr id="21129" name="Picture 3"/>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rot="-540000">
          <a:off x="23393400"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95250</xdr:colOff>
      <xdr:row>37</xdr:row>
      <xdr:rowOff>57150</xdr:rowOff>
    </xdr:from>
    <xdr:to>
      <xdr:col>54</xdr:col>
      <xdr:colOff>457200</xdr:colOff>
      <xdr:row>46</xdr:row>
      <xdr:rowOff>66675</xdr:rowOff>
    </xdr:to>
    <xdr:pic>
      <xdr:nvPicPr>
        <xdr:cNvPr id="21130" name="Picture 2"/>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25717500"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52</xdr:col>
      <xdr:colOff>361950</xdr:colOff>
      <xdr:row>41</xdr:row>
      <xdr:rowOff>76200</xdr:rowOff>
    </xdr:from>
    <xdr:to>
      <xdr:col>59</xdr:col>
      <xdr:colOff>57150</xdr:colOff>
      <xdr:row>53</xdr:row>
      <xdr:rowOff>9525</xdr:rowOff>
    </xdr:to>
    <xdr:pic>
      <xdr:nvPicPr>
        <xdr:cNvPr id="21131" name="Picture 1"/>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26355675"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190500</xdr:colOff>
      <xdr:row>54</xdr:row>
      <xdr:rowOff>114300</xdr:rowOff>
    </xdr:from>
    <xdr:to>
      <xdr:col>49</xdr:col>
      <xdr:colOff>790575</xdr:colOff>
      <xdr:row>60</xdr:row>
      <xdr:rowOff>152400</xdr:rowOff>
    </xdr:to>
    <xdr:pic>
      <xdr:nvPicPr>
        <xdr:cNvPr id="21132" name="Picture 3"/>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rot="-540000">
          <a:off x="23393400"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95250</xdr:colOff>
      <xdr:row>91</xdr:row>
      <xdr:rowOff>57150</xdr:rowOff>
    </xdr:from>
    <xdr:to>
      <xdr:col>54</xdr:col>
      <xdr:colOff>457200</xdr:colOff>
      <xdr:row>99</xdr:row>
      <xdr:rowOff>66675</xdr:rowOff>
    </xdr:to>
    <xdr:pic>
      <xdr:nvPicPr>
        <xdr:cNvPr id="21133" name="Picture 2"/>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a:off x="25717500"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52</xdr:col>
      <xdr:colOff>361950</xdr:colOff>
      <xdr:row>95</xdr:row>
      <xdr:rowOff>76200</xdr:rowOff>
    </xdr:from>
    <xdr:to>
      <xdr:col>59</xdr:col>
      <xdr:colOff>57150</xdr:colOff>
      <xdr:row>107</xdr:row>
      <xdr:rowOff>9525</xdr:rowOff>
    </xdr:to>
    <xdr:pic>
      <xdr:nvPicPr>
        <xdr:cNvPr id="21134" name="Picture 1"/>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26355675"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190500</xdr:colOff>
      <xdr:row>108</xdr:row>
      <xdr:rowOff>114300</xdr:rowOff>
    </xdr:from>
    <xdr:to>
      <xdr:col>49</xdr:col>
      <xdr:colOff>790575</xdr:colOff>
      <xdr:row>114</xdr:row>
      <xdr:rowOff>152400</xdr:rowOff>
    </xdr:to>
    <xdr:pic>
      <xdr:nvPicPr>
        <xdr:cNvPr id="21135" name="Picture 3"/>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rot="-540000">
          <a:off x="23393400"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95250</xdr:colOff>
      <xdr:row>145</xdr:row>
      <xdr:rowOff>57150</xdr:rowOff>
    </xdr:from>
    <xdr:to>
      <xdr:col>54</xdr:col>
      <xdr:colOff>457200</xdr:colOff>
      <xdr:row>154</xdr:row>
      <xdr:rowOff>66675</xdr:rowOff>
    </xdr:to>
    <xdr:pic>
      <xdr:nvPicPr>
        <xdr:cNvPr id="21136" name="Picture 2"/>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25717500"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52</xdr:col>
      <xdr:colOff>361950</xdr:colOff>
      <xdr:row>149</xdr:row>
      <xdr:rowOff>76200</xdr:rowOff>
    </xdr:from>
    <xdr:to>
      <xdr:col>59</xdr:col>
      <xdr:colOff>57150</xdr:colOff>
      <xdr:row>161</xdr:row>
      <xdr:rowOff>9525</xdr:rowOff>
    </xdr:to>
    <xdr:pic>
      <xdr:nvPicPr>
        <xdr:cNvPr id="21137" name="Picture 1"/>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26355675"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190500</xdr:colOff>
      <xdr:row>162</xdr:row>
      <xdr:rowOff>114300</xdr:rowOff>
    </xdr:from>
    <xdr:to>
      <xdr:col>49</xdr:col>
      <xdr:colOff>790575</xdr:colOff>
      <xdr:row>168</xdr:row>
      <xdr:rowOff>152400</xdr:rowOff>
    </xdr:to>
    <xdr:pic>
      <xdr:nvPicPr>
        <xdr:cNvPr id="21138" name="Picture 3"/>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rot="-540000">
          <a:off x="23393400"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95250</xdr:colOff>
      <xdr:row>199</xdr:row>
      <xdr:rowOff>57150</xdr:rowOff>
    </xdr:from>
    <xdr:to>
      <xdr:col>54</xdr:col>
      <xdr:colOff>457200</xdr:colOff>
      <xdr:row>207</xdr:row>
      <xdr:rowOff>66675</xdr:rowOff>
    </xdr:to>
    <xdr:pic>
      <xdr:nvPicPr>
        <xdr:cNvPr id="21139" name="Picture 2"/>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25717500"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52</xdr:col>
      <xdr:colOff>361950</xdr:colOff>
      <xdr:row>203</xdr:row>
      <xdr:rowOff>76200</xdr:rowOff>
    </xdr:from>
    <xdr:to>
      <xdr:col>59</xdr:col>
      <xdr:colOff>57150</xdr:colOff>
      <xdr:row>215</xdr:row>
      <xdr:rowOff>9525</xdr:rowOff>
    </xdr:to>
    <xdr:pic>
      <xdr:nvPicPr>
        <xdr:cNvPr id="21140" name="Picture 1"/>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26355675"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190500</xdr:colOff>
      <xdr:row>0</xdr:row>
      <xdr:rowOff>114300</xdr:rowOff>
    </xdr:from>
    <xdr:to>
      <xdr:col>61</xdr:col>
      <xdr:colOff>790575</xdr:colOff>
      <xdr:row>6</xdr:row>
      <xdr:rowOff>152400</xdr:rowOff>
    </xdr:to>
    <xdr:pic>
      <xdr:nvPicPr>
        <xdr:cNvPr id="21141" name="Picture 3"/>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rot="-540000">
          <a:off x="29194125"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95250</xdr:colOff>
      <xdr:row>37</xdr:row>
      <xdr:rowOff>57150</xdr:rowOff>
    </xdr:from>
    <xdr:to>
      <xdr:col>66</xdr:col>
      <xdr:colOff>457200</xdr:colOff>
      <xdr:row>46</xdr:row>
      <xdr:rowOff>66675</xdr:rowOff>
    </xdr:to>
    <xdr:pic>
      <xdr:nvPicPr>
        <xdr:cNvPr id="21142" name="Picture 2"/>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31518225"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64</xdr:col>
      <xdr:colOff>361950</xdr:colOff>
      <xdr:row>41</xdr:row>
      <xdr:rowOff>76200</xdr:rowOff>
    </xdr:from>
    <xdr:to>
      <xdr:col>71</xdr:col>
      <xdr:colOff>57150</xdr:colOff>
      <xdr:row>53</xdr:row>
      <xdr:rowOff>9525</xdr:rowOff>
    </xdr:to>
    <xdr:pic>
      <xdr:nvPicPr>
        <xdr:cNvPr id="21143" name="Picture 1"/>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32156400"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190500</xdr:colOff>
      <xdr:row>54</xdr:row>
      <xdr:rowOff>114300</xdr:rowOff>
    </xdr:from>
    <xdr:to>
      <xdr:col>61</xdr:col>
      <xdr:colOff>790575</xdr:colOff>
      <xdr:row>60</xdr:row>
      <xdr:rowOff>152400</xdr:rowOff>
    </xdr:to>
    <xdr:pic>
      <xdr:nvPicPr>
        <xdr:cNvPr id="21144" name="Picture 3"/>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rot="-540000">
          <a:off x="29194125"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95250</xdr:colOff>
      <xdr:row>91</xdr:row>
      <xdr:rowOff>57150</xdr:rowOff>
    </xdr:from>
    <xdr:to>
      <xdr:col>66</xdr:col>
      <xdr:colOff>457200</xdr:colOff>
      <xdr:row>99</xdr:row>
      <xdr:rowOff>66675</xdr:rowOff>
    </xdr:to>
    <xdr:pic>
      <xdr:nvPicPr>
        <xdr:cNvPr id="21145" name="Picture 2"/>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31518225"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64</xdr:col>
      <xdr:colOff>361950</xdr:colOff>
      <xdr:row>95</xdr:row>
      <xdr:rowOff>76200</xdr:rowOff>
    </xdr:from>
    <xdr:to>
      <xdr:col>71</xdr:col>
      <xdr:colOff>57150</xdr:colOff>
      <xdr:row>107</xdr:row>
      <xdr:rowOff>9525</xdr:rowOff>
    </xdr:to>
    <xdr:pic>
      <xdr:nvPicPr>
        <xdr:cNvPr id="21146" name="Picture 1"/>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32156400"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190500</xdr:colOff>
      <xdr:row>108</xdr:row>
      <xdr:rowOff>114300</xdr:rowOff>
    </xdr:from>
    <xdr:to>
      <xdr:col>61</xdr:col>
      <xdr:colOff>790575</xdr:colOff>
      <xdr:row>114</xdr:row>
      <xdr:rowOff>152400</xdr:rowOff>
    </xdr:to>
    <xdr:pic>
      <xdr:nvPicPr>
        <xdr:cNvPr id="21147" name="Picture 3"/>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rot="-540000">
          <a:off x="29194125"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95250</xdr:colOff>
      <xdr:row>145</xdr:row>
      <xdr:rowOff>57150</xdr:rowOff>
    </xdr:from>
    <xdr:to>
      <xdr:col>66</xdr:col>
      <xdr:colOff>457200</xdr:colOff>
      <xdr:row>154</xdr:row>
      <xdr:rowOff>66675</xdr:rowOff>
    </xdr:to>
    <xdr:pic>
      <xdr:nvPicPr>
        <xdr:cNvPr id="21148" name="Picture 2"/>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31518225"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64</xdr:col>
      <xdr:colOff>361950</xdr:colOff>
      <xdr:row>149</xdr:row>
      <xdr:rowOff>76200</xdr:rowOff>
    </xdr:from>
    <xdr:to>
      <xdr:col>71</xdr:col>
      <xdr:colOff>57150</xdr:colOff>
      <xdr:row>161</xdr:row>
      <xdr:rowOff>9525</xdr:rowOff>
    </xdr:to>
    <xdr:pic>
      <xdr:nvPicPr>
        <xdr:cNvPr id="21149" name="Picture 1"/>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32156400"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190500</xdr:colOff>
      <xdr:row>162</xdr:row>
      <xdr:rowOff>114300</xdr:rowOff>
    </xdr:from>
    <xdr:to>
      <xdr:col>61</xdr:col>
      <xdr:colOff>790575</xdr:colOff>
      <xdr:row>168</xdr:row>
      <xdr:rowOff>152400</xdr:rowOff>
    </xdr:to>
    <xdr:pic>
      <xdr:nvPicPr>
        <xdr:cNvPr id="21150" name="Picture 3"/>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rot="-540000">
          <a:off x="29194125"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95250</xdr:colOff>
      <xdr:row>199</xdr:row>
      <xdr:rowOff>57150</xdr:rowOff>
    </xdr:from>
    <xdr:to>
      <xdr:col>66</xdr:col>
      <xdr:colOff>457200</xdr:colOff>
      <xdr:row>207</xdr:row>
      <xdr:rowOff>66675</xdr:rowOff>
    </xdr:to>
    <xdr:pic>
      <xdr:nvPicPr>
        <xdr:cNvPr id="21151" name="Picture 2"/>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31518225"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64</xdr:col>
      <xdr:colOff>361950</xdr:colOff>
      <xdr:row>203</xdr:row>
      <xdr:rowOff>76200</xdr:rowOff>
    </xdr:from>
    <xdr:to>
      <xdr:col>71</xdr:col>
      <xdr:colOff>57150</xdr:colOff>
      <xdr:row>215</xdr:row>
      <xdr:rowOff>9525</xdr:rowOff>
    </xdr:to>
    <xdr:pic>
      <xdr:nvPicPr>
        <xdr:cNvPr id="21152" name="Picture 1"/>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32156400"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190500</xdr:colOff>
      <xdr:row>0</xdr:row>
      <xdr:rowOff>114300</xdr:rowOff>
    </xdr:from>
    <xdr:to>
      <xdr:col>73</xdr:col>
      <xdr:colOff>790575</xdr:colOff>
      <xdr:row>6</xdr:row>
      <xdr:rowOff>152400</xdr:rowOff>
    </xdr:to>
    <xdr:pic>
      <xdr:nvPicPr>
        <xdr:cNvPr id="21153" name="Picture 3"/>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rot="-540000">
          <a:off x="34994850"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95250</xdr:colOff>
      <xdr:row>37</xdr:row>
      <xdr:rowOff>57150</xdr:rowOff>
    </xdr:from>
    <xdr:to>
      <xdr:col>78</xdr:col>
      <xdr:colOff>457200</xdr:colOff>
      <xdr:row>46</xdr:row>
      <xdr:rowOff>66675</xdr:rowOff>
    </xdr:to>
    <xdr:pic>
      <xdr:nvPicPr>
        <xdr:cNvPr id="21154" name="Picture 2"/>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37318950"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76</xdr:col>
      <xdr:colOff>361950</xdr:colOff>
      <xdr:row>41</xdr:row>
      <xdr:rowOff>76200</xdr:rowOff>
    </xdr:from>
    <xdr:to>
      <xdr:col>83</xdr:col>
      <xdr:colOff>57150</xdr:colOff>
      <xdr:row>53</xdr:row>
      <xdr:rowOff>9525</xdr:rowOff>
    </xdr:to>
    <xdr:pic>
      <xdr:nvPicPr>
        <xdr:cNvPr id="21155" name="Picture 1"/>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37957125"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190500</xdr:colOff>
      <xdr:row>54</xdr:row>
      <xdr:rowOff>114300</xdr:rowOff>
    </xdr:from>
    <xdr:to>
      <xdr:col>73</xdr:col>
      <xdr:colOff>790575</xdr:colOff>
      <xdr:row>60</xdr:row>
      <xdr:rowOff>152400</xdr:rowOff>
    </xdr:to>
    <xdr:pic>
      <xdr:nvPicPr>
        <xdr:cNvPr id="21156" name="Picture 3"/>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rot="-540000">
          <a:off x="34994850"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95250</xdr:colOff>
      <xdr:row>91</xdr:row>
      <xdr:rowOff>57150</xdr:rowOff>
    </xdr:from>
    <xdr:to>
      <xdr:col>78</xdr:col>
      <xdr:colOff>457200</xdr:colOff>
      <xdr:row>99</xdr:row>
      <xdr:rowOff>66675</xdr:rowOff>
    </xdr:to>
    <xdr:pic>
      <xdr:nvPicPr>
        <xdr:cNvPr id="21157" name="Picture 2"/>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37318950"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76</xdr:col>
      <xdr:colOff>361950</xdr:colOff>
      <xdr:row>95</xdr:row>
      <xdr:rowOff>76200</xdr:rowOff>
    </xdr:from>
    <xdr:to>
      <xdr:col>83</xdr:col>
      <xdr:colOff>57150</xdr:colOff>
      <xdr:row>107</xdr:row>
      <xdr:rowOff>9525</xdr:rowOff>
    </xdr:to>
    <xdr:pic>
      <xdr:nvPicPr>
        <xdr:cNvPr id="21158" name="Picture 1"/>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37957125"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190500</xdr:colOff>
      <xdr:row>108</xdr:row>
      <xdr:rowOff>114300</xdr:rowOff>
    </xdr:from>
    <xdr:to>
      <xdr:col>73</xdr:col>
      <xdr:colOff>790575</xdr:colOff>
      <xdr:row>114</xdr:row>
      <xdr:rowOff>152400</xdr:rowOff>
    </xdr:to>
    <xdr:pic>
      <xdr:nvPicPr>
        <xdr:cNvPr id="21159" name="Picture 3"/>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rot="-540000">
          <a:off x="34994850"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95250</xdr:colOff>
      <xdr:row>145</xdr:row>
      <xdr:rowOff>57150</xdr:rowOff>
    </xdr:from>
    <xdr:to>
      <xdr:col>78</xdr:col>
      <xdr:colOff>457200</xdr:colOff>
      <xdr:row>154</xdr:row>
      <xdr:rowOff>66675</xdr:rowOff>
    </xdr:to>
    <xdr:pic>
      <xdr:nvPicPr>
        <xdr:cNvPr id="21160" name="Picture 2"/>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37318950"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76</xdr:col>
      <xdr:colOff>361950</xdr:colOff>
      <xdr:row>149</xdr:row>
      <xdr:rowOff>76200</xdr:rowOff>
    </xdr:from>
    <xdr:to>
      <xdr:col>83</xdr:col>
      <xdr:colOff>57150</xdr:colOff>
      <xdr:row>161</xdr:row>
      <xdr:rowOff>9525</xdr:rowOff>
    </xdr:to>
    <xdr:pic>
      <xdr:nvPicPr>
        <xdr:cNvPr id="21161" name="Picture 1"/>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rcRect/>
        <a:stretch>
          <a:fillRect/>
        </a:stretch>
      </xdr:blipFill>
      <xdr:spPr bwMode="auto">
        <a:xfrm>
          <a:off x="37957125"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190500</xdr:colOff>
      <xdr:row>162</xdr:row>
      <xdr:rowOff>114300</xdr:rowOff>
    </xdr:from>
    <xdr:to>
      <xdr:col>73</xdr:col>
      <xdr:colOff>790575</xdr:colOff>
      <xdr:row>168</xdr:row>
      <xdr:rowOff>152400</xdr:rowOff>
    </xdr:to>
    <xdr:pic>
      <xdr:nvPicPr>
        <xdr:cNvPr id="21162" name="Picture 3"/>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xmlns="" val="0"/>
            </a:ext>
          </a:extLst>
        </a:blip>
        <a:srcRect/>
        <a:stretch>
          <a:fillRect/>
        </a:stretch>
      </xdr:blipFill>
      <xdr:spPr bwMode="auto">
        <a:xfrm rot="-540000">
          <a:off x="34994850"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95250</xdr:colOff>
      <xdr:row>199</xdr:row>
      <xdr:rowOff>57150</xdr:rowOff>
    </xdr:from>
    <xdr:to>
      <xdr:col>78</xdr:col>
      <xdr:colOff>457200</xdr:colOff>
      <xdr:row>207</xdr:row>
      <xdr:rowOff>66675</xdr:rowOff>
    </xdr:to>
    <xdr:pic>
      <xdr:nvPicPr>
        <xdr:cNvPr id="21163" name="Picture 2"/>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rcRect/>
        <a:stretch>
          <a:fillRect/>
        </a:stretch>
      </xdr:blipFill>
      <xdr:spPr bwMode="auto">
        <a:xfrm>
          <a:off x="37318950"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76</xdr:col>
      <xdr:colOff>361950</xdr:colOff>
      <xdr:row>203</xdr:row>
      <xdr:rowOff>76200</xdr:rowOff>
    </xdr:from>
    <xdr:to>
      <xdr:col>83</xdr:col>
      <xdr:colOff>57150</xdr:colOff>
      <xdr:row>215</xdr:row>
      <xdr:rowOff>9525</xdr:rowOff>
    </xdr:to>
    <xdr:pic>
      <xdr:nvPicPr>
        <xdr:cNvPr id="21164" name="Picture 1"/>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rcRect/>
        <a:stretch>
          <a:fillRect/>
        </a:stretch>
      </xdr:blipFill>
      <xdr:spPr bwMode="auto">
        <a:xfrm>
          <a:off x="37957125"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190500</xdr:colOff>
      <xdr:row>0</xdr:row>
      <xdr:rowOff>114300</xdr:rowOff>
    </xdr:from>
    <xdr:to>
      <xdr:col>85</xdr:col>
      <xdr:colOff>790575</xdr:colOff>
      <xdr:row>6</xdr:row>
      <xdr:rowOff>152400</xdr:rowOff>
    </xdr:to>
    <xdr:pic>
      <xdr:nvPicPr>
        <xdr:cNvPr id="21165" name="Picture 3"/>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xmlns="" val="0"/>
            </a:ext>
          </a:extLst>
        </a:blip>
        <a:srcRect/>
        <a:stretch>
          <a:fillRect/>
        </a:stretch>
      </xdr:blipFill>
      <xdr:spPr bwMode="auto">
        <a:xfrm rot="-540000">
          <a:off x="40795575"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95250</xdr:colOff>
      <xdr:row>37</xdr:row>
      <xdr:rowOff>57150</xdr:rowOff>
    </xdr:from>
    <xdr:to>
      <xdr:col>90</xdr:col>
      <xdr:colOff>457200</xdr:colOff>
      <xdr:row>46</xdr:row>
      <xdr:rowOff>66675</xdr:rowOff>
    </xdr:to>
    <xdr:pic>
      <xdr:nvPicPr>
        <xdr:cNvPr id="21166" name="Picture 2"/>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xmlns="" val="0"/>
            </a:ext>
          </a:extLst>
        </a:blip>
        <a:srcRect/>
        <a:stretch>
          <a:fillRect/>
        </a:stretch>
      </xdr:blipFill>
      <xdr:spPr bwMode="auto">
        <a:xfrm>
          <a:off x="43119675"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88</xdr:col>
      <xdr:colOff>361950</xdr:colOff>
      <xdr:row>41</xdr:row>
      <xdr:rowOff>76200</xdr:rowOff>
    </xdr:from>
    <xdr:to>
      <xdr:col>95</xdr:col>
      <xdr:colOff>57150</xdr:colOff>
      <xdr:row>53</xdr:row>
      <xdr:rowOff>9525</xdr:rowOff>
    </xdr:to>
    <xdr:pic>
      <xdr:nvPicPr>
        <xdr:cNvPr id="21167" name="Picture 1"/>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rcRect/>
        <a:stretch>
          <a:fillRect/>
        </a:stretch>
      </xdr:blipFill>
      <xdr:spPr bwMode="auto">
        <a:xfrm>
          <a:off x="43757850"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190500</xdr:colOff>
      <xdr:row>54</xdr:row>
      <xdr:rowOff>114300</xdr:rowOff>
    </xdr:from>
    <xdr:to>
      <xdr:col>85</xdr:col>
      <xdr:colOff>790575</xdr:colOff>
      <xdr:row>60</xdr:row>
      <xdr:rowOff>152400</xdr:rowOff>
    </xdr:to>
    <xdr:pic>
      <xdr:nvPicPr>
        <xdr:cNvPr id="21168" name="Picture 3"/>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rcRect/>
        <a:stretch>
          <a:fillRect/>
        </a:stretch>
      </xdr:blipFill>
      <xdr:spPr bwMode="auto">
        <a:xfrm rot="-540000">
          <a:off x="40795575"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95250</xdr:colOff>
      <xdr:row>91</xdr:row>
      <xdr:rowOff>57150</xdr:rowOff>
    </xdr:from>
    <xdr:to>
      <xdr:col>90</xdr:col>
      <xdr:colOff>457200</xdr:colOff>
      <xdr:row>99</xdr:row>
      <xdr:rowOff>66675</xdr:rowOff>
    </xdr:to>
    <xdr:pic>
      <xdr:nvPicPr>
        <xdr:cNvPr id="21169" name="Picture 2"/>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xmlns="" val="0"/>
            </a:ext>
          </a:extLst>
        </a:blip>
        <a:srcRect/>
        <a:stretch>
          <a:fillRect/>
        </a:stretch>
      </xdr:blipFill>
      <xdr:spPr bwMode="auto">
        <a:xfrm>
          <a:off x="43119675"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88</xdr:col>
      <xdr:colOff>361950</xdr:colOff>
      <xdr:row>95</xdr:row>
      <xdr:rowOff>76200</xdr:rowOff>
    </xdr:from>
    <xdr:to>
      <xdr:col>95</xdr:col>
      <xdr:colOff>57150</xdr:colOff>
      <xdr:row>107</xdr:row>
      <xdr:rowOff>9525</xdr:rowOff>
    </xdr:to>
    <xdr:pic>
      <xdr:nvPicPr>
        <xdr:cNvPr id="21170" name="Picture 1"/>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xmlns="" val="0"/>
            </a:ext>
          </a:extLst>
        </a:blip>
        <a:srcRect/>
        <a:stretch>
          <a:fillRect/>
        </a:stretch>
      </xdr:blipFill>
      <xdr:spPr bwMode="auto">
        <a:xfrm>
          <a:off x="43757850"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190500</xdr:colOff>
      <xdr:row>108</xdr:row>
      <xdr:rowOff>114300</xdr:rowOff>
    </xdr:from>
    <xdr:to>
      <xdr:col>85</xdr:col>
      <xdr:colOff>790575</xdr:colOff>
      <xdr:row>114</xdr:row>
      <xdr:rowOff>152400</xdr:rowOff>
    </xdr:to>
    <xdr:pic>
      <xdr:nvPicPr>
        <xdr:cNvPr id="21171" name="Picture 3"/>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rcRect/>
        <a:stretch>
          <a:fillRect/>
        </a:stretch>
      </xdr:blipFill>
      <xdr:spPr bwMode="auto">
        <a:xfrm rot="-540000">
          <a:off x="40795575"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95250</xdr:colOff>
      <xdr:row>145</xdr:row>
      <xdr:rowOff>57150</xdr:rowOff>
    </xdr:from>
    <xdr:to>
      <xdr:col>90</xdr:col>
      <xdr:colOff>457200</xdr:colOff>
      <xdr:row>154</xdr:row>
      <xdr:rowOff>66675</xdr:rowOff>
    </xdr:to>
    <xdr:pic>
      <xdr:nvPicPr>
        <xdr:cNvPr id="21172" name="Picture 2"/>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rcRect/>
        <a:stretch>
          <a:fillRect/>
        </a:stretch>
      </xdr:blipFill>
      <xdr:spPr bwMode="auto">
        <a:xfrm>
          <a:off x="43119675"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88</xdr:col>
      <xdr:colOff>361950</xdr:colOff>
      <xdr:row>149</xdr:row>
      <xdr:rowOff>76200</xdr:rowOff>
    </xdr:from>
    <xdr:to>
      <xdr:col>95</xdr:col>
      <xdr:colOff>57150</xdr:colOff>
      <xdr:row>161</xdr:row>
      <xdr:rowOff>9525</xdr:rowOff>
    </xdr:to>
    <xdr:pic>
      <xdr:nvPicPr>
        <xdr:cNvPr id="21173" name="Picture 1"/>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xmlns="" val="0"/>
            </a:ext>
          </a:extLst>
        </a:blip>
        <a:srcRect/>
        <a:stretch>
          <a:fillRect/>
        </a:stretch>
      </xdr:blipFill>
      <xdr:spPr bwMode="auto">
        <a:xfrm>
          <a:off x="43757850"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190500</xdr:colOff>
      <xdr:row>162</xdr:row>
      <xdr:rowOff>114300</xdr:rowOff>
    </xdr:from>
    <xdr:to>
      <xdr:col>85</xdr:col>
      <xdr:colOff>790575</xdr:colOff>
      <xdr:row>168</xdr:row>
      <xdr:rowOff>152400</xdr:rowOff>
    </xdr:to>
    <xdr:pic>
      <xdr:nvPicPr>
        <xdr:cNvPr id="21174" name="Picture 3"/>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xmlns="" val="0"/>
            </a:ext>
          </a:extLst>
        </a:blip>
        <a:srcRect/>
        <a:stretch>
          <a:fillRect/>
        </a:stretch>
      </xdr:blipFill>
      <xdr:spPr bwMode="auto">
        <a:xfrm rot="-540000">
          <a:off x="40795575"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95250</xdr:colOff>
      <xdr:row>199</xdr:row>
      <xdr:rowOff>57150</xdr:rowOff>
    </xdr:from>
    <xdr:to>
      <xdr:col>90</xdr:col>
      <xdr:colOff>457200</xdr:colOff>
      <xdr:row>207</xdr:row>
      <xdr:rowOff>66675</xdr:rowOff>
    </xdr:to>
    <xdr:pic>
      <xdr:nvPicPr>
        <xdr:cNvPr id="21175" name="Picture 2"/>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xmlns="" val="0"/>
            </a:ext>
          </a:extLst>
        </a:blip>
        <a:srcRect/>
        <a:stretch>
          <a:fillRect/>
        </a:stretch>
      </xdr:blipFill>
      <xdr:spPr bwMode="auto">
        <a:xfrm>
          <a:off x="43119675"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88</xdr:col>
      <xdr:colOff>361950</xdr:colOff>
      <xdr:row>203</xdr:row>
      <xdr:rowOff>76200</xdr:rowOff>
    </xdr:from>
    <xdr:to>
      <xdr:col>95</xdr:col>
      <xdr:colOff>57150</xdr:colOff>
      <xdr:row>215</xdr:row>
      <xdr:rowOff>9525</xdr:rowOff>
    </xdr:to>
    <xdr:pic>
      <xdr:nvPicPr>
        <xdr:cNvPr id="21176" name="Picture 1"/>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xmlns="" val="0"/>
            </a:ext>
          </a:extLst>
        </a:blip>
        <a:srcRect/>
        <a:stretch>
          <a:fillRect/>
        </a:stretch>
      </xdr:blipFill>
      <xdr:spPr bwMode="auto">
        <a:xfrm>
          <a:off x="43757850"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190500</xdr:colOff>
      <xdr:row>0</xdr:row>
      <xdr:rowOff>114300</xdr:rowOff>
    </xdr:from>
    <xdr:to>
      <xdr:col>97</xdr:col>
      <xdr:colOff>790575</xdr:colOff>
      <xdr:row>6</xdr:row>
      <xdr:rowOff>152400</xdr:rowOff>
    </xdr:to>
    <xdr:pic>
      <xdr:nvPicPr>
        <xdr:cNvPr id="21177" name="Picture 3"/>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xmlns="" val="0"/>
            </a:ext>
          </a:extLst>
        </a:blip>
        <a:srcRect/>
        <a:stretch>
          <a:fillRect/>
        </a:stretch>
      </xdr:blipFill>
      <xdr:spPr bwMode="auto">
        <a:xfrm rot="-540000">
          <a:off x="46596300"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95250</xdr:colOff>
      <xdr:row>37</xdr:row>
      <xdr:rowOff>57150</xdr:rowOff>
    </xdr:from>
    <xdr:to>
      <xdr:col>102</xdr:col>
      <xdr:colOff>457200</xdr:colOff>
      <xdr:row>46</xdr:row>
      <xdr:rowOff>66675</xdr:rowOff>
    </xdr:to>
    <xdr:pic>
      <xdr:nvPicPr>
        <xdr:cNvPr id="21178" name="Picture 2"/>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xmlns="" val="0"/>
            </a:ext>
          </a:extLst>
        </a:blip>
        <a:srcRect/>
        <a:stretch>
          <a:fillRect/>
        </a:stretch>
      </xdr:blipFill>
      <xdr:spPr bwMode="auto">
        <a:xfrm>
          <a:off x="48920400"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100</xdr:col>
      <xdr:colOff>361950</xdr:colOff>
      <xdr:row>41</xdr:row>
      <xdr:rowOff>76200</xdr:rowOff>
    </xdr:from>
    <xdr:to>
      <xdr:col>107</xdr:col>
      <xdr:colOff>57150</xdr:colOff>
      <xdr:row>53</xdr:row>
      <xdr:rowOff>9525</xdr:rowOff>
    </xdr:to>
    <xdr:pic>
      <xdr:nvPicPr>
        <xdr:cNvPr id="21179" name="Picture 1"/>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xmlns="" val="0"/>
            </a:ext>
          </a:extLst>
        </a:blip>
        <a:srcRect/>
        <a:stretch>
          <a:fillRect/>
        </a:stretch>
      </xdr:blipFill>
      <xdr:spPr bwMode="auto">
        <a:xfrm>
          <a:off x="49558575"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190500</xdr:colOff>
      <xdr:row>54</xdr:row>
      <xdr:rowOff>114300</xdr:rowOff>
    </xdr:from>
    <xdr:to>
      <xdr:col>97</xdr:col>
      <xdr:colOff>790575</xdr:colOff>
      <xdr:row>60</xdr:row>
      <xdr:rowOff>152400</xdr:rowOff>
    </xdr:to>
    <xdr:pic>
      <xdr:nvPicPr>
        <xdr:cNvPr id="21180" name="Picture 3"/>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xmlns="" val="0"/>
            </a:ext>
          </a:extLst>
        </a:blip>
        <a:srcRect/>
        <a:stretch>
          <a:fillRect/>
        </a:stretch>
      </xdr:blipFill>
      <xdr:spPr bwMode="auto">
        <a:xfrm rot="-540000">
          <a:off x="46596300"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95250</xdr:colOff>
      <xdr:row>91</xdr:row>
      <xdr:rowOff>57150</xdr:rowOff>
    </xdr:from>
    <xdr:to>
      <xdr:col>102</xdr:col>
      <xdr:colOff>457200</xdr:colOff>
      <xdr:row>99</xdr:row>
      <xdr:rowOff>66675</xdr:rowOff>
    </xdr:to>
    <xdr:pic>
      <xdr:nvPicPr>
        <xdr:cNvPr id="21181" name="Picture 2"/>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xmlns="" val="0"/>
            </a:ext>
          </a:extLst>
        </a:blip>
        <a:srcRect/>
        <a:stretch>
          <a:fillRect/>
        </a:stretch>
      </xdr:blipFill>
      <xdr:spPr bwMode="auto">
        <a:xfrm>
          <a:off x="48920400"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100</xdr:col>
      <xdr:colOff>361950</xdr:colOff>
      <xdr:row>95</xdr:row>
      <xdr:rowOff>76200</xdr:rowOff>
    </xdr:from>
    <xdr:to>
      <xdr:col>107</xdr:col>
      <xdr:colOff>57150</xdr:colOff>
      <xdr:row>107</xdr:row>
      <xdr:rowOff>9525</xdr:rowOff>
    </xdr:to>
    <xdr:pic>
      <xdr:nvPicPr>
        <xdr:cNvPr id="21182" name="Picture 1"/>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xmlns="" val="0"/>
            </a:ext>
          </a:extLst>
        </a:blip>
        <a:srcRect/>
        <a:stretch>
          <a:fillRect/>
        </a:stretch>
      </xdr:blipFill>
      <xdr:spPr bwMode="auto">
        <a:xfrm>
          <a:off x="49558575"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190500</xdr:colOff>
      <xdr:row>108</xdr:row>
      <xdr:rowOff>114300</xdr:rowOff>
    </xdr:from>
    <xdr:to>
      <xdr:col>97</xdr:col>
      <xdr:colOff>790575</xdr:colOff>
      <xdr:row>114</xdr:row>
      <xdr:rowOff>152400</xdr:rowOff>
    </xdr:to>
    <xdr:pic>
      <xdr:nvPicPr>
        <xdr:cNvPr id="21183" name="Picture 3"/>
        <xdr:cNvPicPr>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xmlns="" val="0"/>
            </a:ext>
          </a:extLst>
        </a:blip>
        <a:srcRect/>
        <a:stretch>
          <a:fillRect/>
        </a:stretch>
      </xdr:blipFill>
      <xdr:spPr bwMode="auto">
        <a:xfrm rot="-540000">
          <a:off x="46596300"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95250</xdr:colOff>
      <xdr:row>145</xdr:row>
      <xdr:rowOff>57150</xdr:rowOff>
    </xdr:from>
    <xdr:to>
      <xdr:col>102</xdr:col>
      <xdr:colOff>457200</xdr:colOff>
      <xdr:row>154</xdr:row>
      <xdr:rowOff>66675</xdr:rowOff>
    </xdr:to>
    <xdr:pic>
      <xdr:nvPicPr>
        <xdr:cNvPr id="21184" name="Picture 2"/>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xmlns="" val="0"/>
            </a:ext>
          </a:extLst>
        </a:blip>
        <a:srcRect/>
        <a:stretch>
          <a:fillRect/>
        </a:stretch>
      </xdr:blipFill>
      <xdr:spPr bwMode="auto">
        <a:xfrm>
          <a:off x="48920400"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100</xdr:col>
      <xdr:colOff>361950</xdr:colOff>
      <xdr:row>149</xdr:row>
      <xdr:rowOff>76200</xdr:rowOff>
    </xdr:from>
    <xdr:to>
      <xdr:col>107</xdr:col>
      <xdr:colOff>57150</xdr:colOff>
      <xdr:row>161</xdr:row>
      <xdr:rowOff>9525</xdr:rowOff>
    </xdr:to>
    <xdr:pic>
      <xdr:nvPicPr>
        <xdr:cNvPr id="21185" name="Picture 1"/>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xmlns="" val="0"/>
            </a:ext>
          </a:extLst>
        </a:blip>
        <a:srcRect/>
        <a:stretch>
          <a:fillRect/>
        </a:stretch>
      </xdr:blipFill>
      <xdr:spPr bwMode="auto">
        <a:xfrm>
          <a:off x="49558575"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190500</xdr:colOff>
      <xdr:row>162</xdr:row>
      <xdr:rowOff>114300</xdr:rowOff>
    </xdr:from>
    <xdr:to>
      <xdr:col>97</xdr:col>
      <xdr:colOff>790575</xdr:colOff>
      <xdr:row>168</xdr:row>
      <xdr:rowOff>152400</xdr:rowOff>
    </xdr:to>
    <xdr:pic>
      <xdr:nvPicPr>
        <xdr:cNvPr id="21186" name="Picture 3"/>
        <xdr:cNvPicPr>
          <a:picLocks noChangeAspect="1" noChangeArrowheads="1"/>
        </xdr:cNvPicPr>
      </xdr:nvPicPr>
      <xdr:blipFill>
        <a:blip xmlns:r="http://schemas.openxmlformats.org/officeDocument/2006/relationships" r:embed="rId106" cstate="print">
          <a:extLst>
            <a:ext uri="{28A0092B-C50C-407E-A947-70E740481C1C}">
              <a14:useLocalDpi xmlns:a14="http://schemas.microsoft.com/office/drawing/2010/main" xmlns="" val="0"/>
            </a:ext>
          </a:extLst>
        </a:blip>
        <a:srcRect/>
        <a:stretch>
          <a:fillRect/>
        </a:stretch>
      </xdr:blipFill>
      <xdr:spPr bwMode="auto">
        <a:xfrm rot="-540000">
          <a:off x="46596300"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95250</xdr:colOff>
      <xdr:row>199</xdr:row>
      <xdr:rowOff>57150</xdr:rowOff>
    </xdr:from>
    <xdr:to>
      <xdr:col>102</xdr:col>
      <xdr:colOff>457200</xdr:colOff>
      <xdr:row>207</xdr:row>
      <xdr:rowOff>66675</xdr:rowOff>
    </xdr:to>
    <xdr:pic>
      <xdr:nvPicPr>
        <xdr:cNvPr id="21187" name="Picture 2"/>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xmlns="" val="0"/>
            </a:ext>
          </a:extLst>
        </a:blip>
        <a:srcRect/>
        <a:stretch>
          <a:fillRect/>
        </a:stretch>
      </xdr:blipFill>
      <xdr:spPr bwMode="auto">
        <a:xfrm>
          <a:off x="48920400"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100</xdr:col>
      <xdr:colOff>361950</xdr:colOff>
      <xdr:row>203</xdr:row>
      <xdr:rowOff>76200</xdr:rowOff>
    </xdr:from>
    <xdr:to>
      <xdr:col>107</xdr:col>
      <xdr:colOff>57150</xdr:colOff>
      <xdr:row>215</xdr:row>
      <xdr:rowOff>9525</xdr:rowOff>
    </xdr:to>
    <xdr:pic>
      <xdr:nvPicPr>
        <xdr:cNvPr id="21188" name="Picture 1"/>
        <xdr:cNvPicPr>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xmlns="" val="0"/>
            </a:ext>
          </a:extLst>
        </a:blip>
        <a:srcRect/>
        <a:stretch>
          <a:fillRect/>
        </a:stretch>
      </xdr:blipFill>
      <xdr:spPr bwMode="auto">
        <a:xfrm>
          <a:off x="49558575"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190500</xdr:colOff>
      <xdr:row>0</xdr:row>
      <xdr:rowOff>114300</xdr:rowOff>
    </xdr:from>
    <xdr:to>
      <xdr:col>109</xdr:col>
      <xdr:colOff>790575</xdr:colOff>
      <xdr:row>6</xdr:row>
      <xdr:rowOff>152400</xdr:rowOff>
    </xdr:to>
    <xdr:pic>
      <xdr:nvPicPr>
        <xdr:cNvPr id="21189" name="Picture 3"/>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xmlns="" val="0"/>
            </a:ext>
          </a:extLst>
        </a:blip>
        <a:srcRect/>
        <a:stretch>
          <a:fillRect/>
        </a:stretch>
      </xdr:blipFill>
      <xdr:spPr bwMode="auto">
        <a:xfrm rot="-540000">
          <a:off x="52397025"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95250</xdr:colOff>
      <xdr:row>37</xdr:row>
      <xdr:rowOff>57150</xdr:rowOff>
    </xdr:from>
    <xdr:to>
      <xdr:col>114</xdr:col>
      <xdr:colOff>457200</xdr:colOff>
      <xdr:row>46</xdr:row>
      <xdr:rowOff>66675</xdr:rowOff>
    </xdr:to>
    <xdr:pic>
      <xdr:nvPicPr>
        <xdr:cNvPr id="21190" name="Picture 2"/>
        <xdr:cNvPicPr>
          <a:picLocks noChangeAspect="1" noChangeArrowheads="1"/>
        </xdr:cNvPicPr>
      </xdr:nvPicPr>
      <xdr:blipFill>
        <a:blip xmlns:r="http://schemas.openxmlformats.org/officeDocument/2006/relationships" r:embed="rId110" cstate="print">
          <a:extLst>
            <a:ext uri="{28A0092B-C50C-407E-A947-70E740481C1C}">
              <a14:useLocalDpi xmlns:a14="http://schemas.microsoft.com/office/drawing/2010/main" xmlns="" val="0"/>
            </a:ext>
          </a:extLst>
        </a:blip>
        <a:srcRect/>
        <a:stretch>
          <a:fillRect/>
        </a:stretch>
      </xdr:blipFill>
      <xdr:spPr bwMode="auto">
        <a:xfrm>
          <a:off x="54721125"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112</xdr:col>
      <xdr:colOff>361950</xdr:colOff>
      <xdr:row>41</xdr:row>
      <xdr:rowOff>76200</xdr:rowOff>
    </xdr:from>
    <xdr:to>
      <xdr:col>119</xdr:col>
      <xdr:colOff>57150</xdr:colOff>
      <xdr:row>53</xdr:row>
      <xdr:rowOff>9525</xdr:rowOff>
    </xdr:to>
    <xdr:pic>
      <xdr:nvPicPr>
        <xdr:cNvPr id="21191" name="Picture 1"/>
        <xdr:cNvPicPr>
          <a:picLocks noChangeAspect="1" noChangeArrowheads="1"/>
        </xdr:cNvPicPr>
      </xdr:nvPicPr>
      <xdr:blipFill>
        <a:blip xmlns:r="http://schemas.openxmlformats.org/officeDocument/2006/relationships" r:embed="rId111" cstate="print">
          <a:extLst>
            <a:ext uri="{28A0092B-C50C-407E-A947-70E740481C1C}">
              <a14:useLocalDpi xmlns:a14="http://schemas.microsoft.com/office/drawing/2010/main" xmlns="" val="0"/>
            </a:ext>
          </a:extLst>
        </a:blip>
        <a:srcRect/>
        <a:stretch>
          <a:fillRect/>
        </a:stretch>
      </xdr:blipFill>
      <xdr:spPr bwMode="auto">
        <a:xfrm>
          <a:off x="55359300"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190500</xdr:colOff>
      <xdr:row>54</xdr:row>
      <xdr:rowOff>114300</xdr:rowOff>
    </xdr:from>
    <xdr:to>
      <xdr:col>109</xdr:col>
      <xdr:colOff>790575</xdr:colOff>
      <xdr:row>60</xdr:row>
      <xdr:rowOff>152400</xdr:rowOff>
    </xdr:to>
    <xdr:pic>
      <xdr:nvPicPr>
        <xdr:cNvPr id="21192" name="Picture 3"/>
        <xdr:cNvPicPr>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xmlns="" val="0"/>
            </a:ext>
          </a:extLst>
        </a:blip>
        <a:srcRect/>
        <a:stretch>
          <a:fillRect/>
        </a:stretch>
      </xdr:blipFill>
      <xdr:spPr bwMode="auto">
        <a:xfrm rot="-540000">
          <a:off x="52397025"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95250</xdr:colOff>
      <xdr:row>91</xdr:row>
      <xdr:rowOff>57150</xdr:rowOff>
    </xdr:from>
    <xdr:to>
      <xdr:col>114</xdr:col>
      <xdr:colOff>457200</xdr:colOff>
      <xdr:row>99</xdr:row>
      <xdr:rowOff>66675</xdr:rowOff>
    </xdr:to>
    <xdr:pic>
      <xdr:nvPicPr>
        <xdr:cNvPr id="21193" name="Picture 2"/>
        <xdr:cNvPicPr>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xmlns="" val="0"/>
            </a:ext>
          </a:extLst>
        </a:blip>
        <a:srcRect/>
        <a:stretch>
          <a:fillRect/>
        </a:stretch>
      </xdr:blipFill>
      <xdr:spPr bwMode="auto">
        <a:xfrm>
          <a:off x="54721125"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112</xdr:col>
      <xdr:colOff>361950</xdr:colOff>
      <xdr:row>95</xdr:row>
      <xdr:rowOff>76200</xdr:rowOff>
    </xdr:from>
    <xdr:to>
      <xdr:col>119</xdr:col>
      <xdr:colOff>57150</xdr:colOff>
      <xdr:row>107</xdr:row>
      <xdr:rowOff>9525</xdr:rowOff>
    </xdr:to>
    <xdr:pic>
      <xdr:nvPicPr>
        <xdr:cNvPr id="21194" name="Picture 1"/>
        <xdr:cNvPicPr>
          <a:picLocks noChangeAspect="1" noChangeArrowheads="1"/>
        </xdr:cNvPicPr>
      </xdr:nvPicPr>
      <xdr:blipFill>
        <a:blip xmlns:r="http://schemas.openxmlformats.org/officeDocument/2006/relationships" r:embed="rId114" cstate="print">
          <a:extLst>
            <a:ext uri="{28A0092B-C50C-407E-A947-70E740481C1C}">
              <a14:useLocalDpi xmlns:a14="http://schemas.microsoft.com/office/drawing/2010/main" xmlns="" val="0"/>
            </a:ext>
          </a:extLst>
        </a:blip>
        <a:srcRect/>
        <a:stretch>
          <a:fillRect/>
        </a:stretch>
      </xdr:blipFill>
      <xdr:spPr bwMode="auto">
        <a:xfrm>
          <a:off x="55359300"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190500</xdr:colOff>
      <xdr:row>108</xdr:row>
      <xdr:rowOff>114300</xdr:rowOff>
    </xdr:from>
    <xdr:to>
      <xdr:col>109</xdr:col>
      <xdr:colOff>790575</xdr:colOff>
      <xdr:row>114</xdr:row>
      <xdr:rowOff>152400</xdr:rowOff>
    </xdr:to>
    <xdr:pic>
      <xdr:nvPicPr>
        <xdr:cNvPr id="21195" name="Picture 3"/>
        <xdr:cNvPicPr>
          <a:picLocks noChangeAspect="1" noChangeArrowheads="1"/>
        </xdr:cNvPicPr>
      </xdr:nvPicPr>
      <xdr:blipFill>
        <a:blip xmlns:r="http://schemas.openxmlformats.org/officeDocument/2006/relationships" r:embed="rId115" cstate="print">
          <a:extLst>
            <a:ext uri="{28A0092B-C50C-407E-A947-70E740481C1C}">
              <a14:useLocalDpi xmlns:a14="http://schemas.microsoft.com/office/drawing/2010/main" xmlns="" val="0"/>
            </a:ext>
          </a:extLst>
        </a:blip>
        <a:srcRect/>
        <a:stretch>
          <a:fillRect/>
        </a:stretch>
      </xdr:blipFill>
      <xdr:spPr bwMode="auto">
        <a:xfrm rot="-540000">
          <a:off x="52397025"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95250</xdr:colOff>
      <xdr:row>145</xdr:row>
      <xdr:rowOff>57150</xdr:rowOff>
    </xdr:from>
    <xdr:to>
      <xdr:col>114</xdr:col>
      <xdr:colOff>457200</xdr:colOff>
      <xdr:row>154</xdr:row>
      <xdr:rowOff>66675</xdr:rowOff>
    </xdr:to>
    <xdr:pic>
      <xdr:nvPicPr>
        <xdr:cNvPr id="21196" name="Picture 2"/>
        <xdr:cNvPicPr>
          <a:picLocks noChangeAspect="1" noChangeArrowheads="1"/>
        </xdr:cNvPicPr>
      </xdr:nvPicPr>
      <xdr:blipFill>
        <a:blip xmlns:r="http://schemas.openxmlformats.org/officeDocument/2006/relationships" r:embed="rId116" cstate="print">
          <a:extLst>
            <a:ext uri="{28A0092B-C50C-407E-A947-70E740481C1C}">
              <a14:useLocalDpi xmlns:a14="http://schemas.microsoft.com/office/drawing/2010/main" xmlns="" val="0"/>
            </a:ext>
          </a:extLst>
        </a:blip>
        <a:srcRect/>
        <a:stretch>
          <a:fillRect/>
        </a:stretch>
      </xdr:blipFill>
      <xdr:spPr bwMode="auto">
        <a:xfrm>
          <a:off x="54721125"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112</xdr:col>
      <xdr:colOff>361950</xdr:colOff>
      <xdr:row>149</xdr:row>
      <xdr:rowOff>76200</xdr:rowOff>
    </xdr:from>
    <xdr:to>
      <xdr:col>119</xdr:col>
      <xdr:colOff>57150</xdr:colOff>
      <xdr:row>161</xdr:row>
      <xdr:rowOff>9525</xdr:rowOff>
    </xdr:to>
    <xdr:pic>
      <xdr:nvPicPr>
        <xdr:cNvPr id="21197" name="Picture 1"/>
        <xdr:cNvPicPr>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xmlns="" val="0"/>
            </a:ext>
          </a:extLst>
        </a:blip>
        <a:srcRect/>
        <a:stretch>
          <a:fillRect/>
        </a:stretch>
      </xdr:blipFill>
      <xdr:spPr bwMode="auto">
        <a:xfrm>
          <a:off x="55359300"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190500</xdr:colOff>
      <xdr:row>162</xdr:row>
      <xdr:rowOff>114300</xdr:rowOff>
    </xdr:from>
    <xdr:to>
      <xdr:col>109</xdr:col>
      <xdr:colOff>790575</xdr:colOff>
      <xdr:row>168</xdr:row>
      <xdr:rowOff>152400</xdr:rowOff>
    </xdr:to>
    <xdr:pic>
      <xdr:nvPicPr>
        <xdr:cNvPr id="21198" name="Picture 3"/>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xmlns="" val="0"/>
            </a:ext>
          </a:extLst>
        </a:blip>
        <a:srcRect/>
        <a:stretch>
          <a:fillRect/>
        </a:stretch>
      </xdr:blipFill>
      <xdr:spPr bwMode="auto">
        <a:xfrm rot="-540000">
          <a:off x="52397025"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95250</xdr:colOff>
      <xdr:row>199</xdr:row>
      <xdr:rowOff>57150</xdr:rowOff>
    </xdr:from>
    <xdr:to>
      <xdr:col>114</xdr:col>
      <xdr:colOff>457200</xdr:colOff>
      <xdr:row>207</xdr:row>
      <xdr:rowOff>66675</xdr:rowOff>
    </xdr:to>
    <xdr:pic>
      <xdr:nvPicPr>
        <xdr:cNvPr id="21199" name="Picture 2"/>
        <xdr:cNvPicPr>
          <a:picLocks noChangeAspect="1" noChangeArrowheads="1"/>
        </xdr:cNvPicPr>
      </xdr:nvPicPr>
      <xdr:blipFill>
        <a:blip xmlns:r="http://schemas.openxmlformats.org/officeDocument/2006/relationships" r:embed="rId119" cstate="print">
          <a:extLst>
            <a:ext uri="{28A0092B-C50C-407E-A947-70E740481C1C}">
              <a14:useLocalDpi xmlns:a14="http://schemas.microsoft.com/office/drawing/2010/main" xmlns="" val="0"/>
            </a:ext>
          </a:extLst>
        </a:blip>
        <a:srcRect/>
        <a:stretch>
          <a:fillRect/>
        </a:stretch>
      </xdr:blipFill>
      <xdr:spPr bwMode="auto">
        <a:xfrm>
          <a:off x="54721125"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112</xdr:col>
      <xdr:colOff>361950</xdr:colOff>
      <xdr:row>203</xdr:row>
      <xdr:rowOff>76200</xdr:rowOff>
    </xdr:from>
    <xdr:to>
      <xdr:col>119</xdr:col>
      <xdr:colOff>57150</xdr:colOff>
      <xdr:row>215</xdr:row>
      <xdr:rowOff>9525</xdr:rowOff>
    </xdr:to>
    <xdr:pic>
      <xdr:nvPicPr>
        <xdr:cNvPr id="21200" name="Picture 1"/>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xmlns="" val="0"/>
            </a:ext>
          </a:extLst>
        </a:blip>
        <a:srcRect/>
        <a:stretch>
          <a:fillRect/>
        </a:stretch>
      </xdr:blipFill>
      <xdr:spPr bwMode="auto">
        <a:xfrm>
          <a:off x="55359300"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xdr:colOff>
      <xdr:row>38</xdr:row>
      <xdr:rowOff>200025</xdr:rowOff>
    </xdr:from>
    <xdr:to>
      <xdr:col>2</xdr:col>
      <xdr:colOff>228600</xdr:colOff>
      <xdr:row>52</xdr:row>
      <xdr:rowOff>142875</xdr:rowOff>
    </xdr:to>
    <xdr:graphicFrame macro="">
      <xdr:nvGraphicFramePr>
        <xdr:cNvPr id="2210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695325</xdr:colOff>
      <xdr:row>0</xdr:row>
      <xdr:rowOff>466725</xdr:rowOff>
    </xdr:from>
    <xdr:to>
      <xdr:col>1</xdr:col>
      <xdr:colOff>409575</xdr:colOff>
      <xdr:row>4</xdr:row>
      <xdr:rowOff>219075</xdr:rowOff>
    </xdr:to>
    <xdr:pic>
      <xdr:nvPicPr>
        <xdr:cNvPr id="22145" name="Picture 6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95325"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114300</xdr:colOff>
      <xdr:row>38</xdr:row>
      <xdr:rowOff>209550</xdr:rowOff>
    </xdr:from>
    <xdr:to>
      <xdr:col>10</xdr:col>
      <xdr:colOff>571500</xdr:colOff>
      <xdr:row>51</xdr:row>
      <xdr:rowOff>152400</xdr:rowOff>
    </xdr:to>
    <xdr:pic>
      <xdr:nvPicPr>
        <xdr:cNvPr id="22146" name="Picture 6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533650" y="72580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695325</xdr:colOff>
      <xdr:row>53</xdr:row>
      <xdr:rowOff>466725</xdr:rowOff>
    </xdr:from>
    <xdr:to>
      <xdr:col>1</xdr:col>
      <xdr:colOff>409575</xdr:colOff>
      <xdr:row>57</xdr:row>
      <xdr:rowOff>219075</xdr:rowOff>
    </xdr:to>
    <xdr:pic>
      <xdr:nvPicPr>
        <xdr:cNvPr id="22147" name="Picture 6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695325"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114300</xdr:colOff>
      <xdr:row>91</xdr:row>
      <xdr:rowOff>209550</xdr:rowOff>
    </xdr:from>
    <xdr:to>
      <xdr:col>10</xdr:col>
      <xdr:colOff>571500</xdr:colOff>
      <xdr:row>104</xdr:row>
      <xdr:rowOff>152400</xdr:rowOff>
    </xdr:to>
    <xdr:pic>
      <xdr:nvPicPr>
        <xdr:cNvPr id="22148" name="Picture 6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2533650"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695325</xdr:colOff>
      <xdr:row>106</xdr:row>
      <xdr:rowOff>466725</xdr:rowOff>
    </xdr:from>
    <xdr:to>
      <xdr:col>1</xdr:col>
      <xdr:colOff>409575</xdr:colOff>
      <xdr:row>110</xdr:row>
      <xdr:rowOff>219075</xdr:rowOff>
    </xdr:to>
    <xdr:pic>
      <xdr:nvPicPr>
        <xdr:cNvPr id="22149" name="Picture 65"/>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695325"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114300</xdr:colOff>
      <xdr:row>144</xdr:row>
      <xdr:rowOff>209550</xdr:rowOff>
    </xdr:from>
    <xdr:to>
      <xdr:col>10</xdr:col>
      <xdr:colOff>571500</xdr:colOff>
      <xdr:row>157</xdr:row>
      <xdr:rowOff>152400</xdr:rowOff>
    </xdr:to>
    <xdr:pic>
      <xdr:nvPicPr>
        <xdr:cNvPr id="22150" name="Picture 66"/>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2533650"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695325</xdr:colOff>
      <xdr:row>159</xdr:row>
      <xdr:rowOff>466725</xdr:rowOff>
    </xdr:from>
    <xdr:to>
      <xdr:col>1</xdr:col>
      <xdr:colOff>409575</xdr:colOff>
      <xdr:row>163</xdr:row>
      <xdr:rowOff>219075</xdr:rowOff>
    </xdr:to>
    <xdr:pic>
      <xdr:nvPicPr>
        <xdr:cNvPr id="22151" name="Picture 65"/>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695325"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695325</xdr:colOff>
      <xdr:row>0</xdr:row>
      <xdr:rowOff>466725</xdr:rowOff>
    </xdr:from>
    <xdr:to>
      <xdr:col>13</xdr:col>
      <xdr:colOff>409575</xdr:colOff>
      <xdr:row>4</xdr:row>
      <xdr:rowOff>219075</xdr:rowOff>
    </xdr:to>
    <xdr:pic>
      <xdr:nvPicPr>
        <xdr:cNvPr id="22153" name="Picture 65"/>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6496050"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695325</xdr:colOff>
      <xdr:row>53</xdr:row>
      <xdr:rowOff>466725</xdr:rowOff>
    </xdr:from>
    <xdr:to>
      <xdr:col>13</xdr:col>
      <xdr:colOff>409575</xdr:colOff>
      <xdr:row>57</xdr:row>
      <xdr:rowOff>219075</xdr:rowOff>
    </xdr:to>
    <xdr:pic>
      <xdr:nvPicPr>
        <xdr:cNvPr id="22155" name="Picture 65"/>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6496050"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695325</xdr:colOff>
      <xdr:row>106</xdr:row>
      <xdr:rowOff>466725</xdr:rowOff>
    </xdr:from>
    <xdr:to>
      <xdr:col>13</xdr:col>
      <xdr:colOff>409575</xdr:colOff>
      <xdr:row>110</xdr:row>
      <xdr:rowOff>219075</xdr:rowOff>
    </xdr:to>
    <xdr:pic>
      <xdr:nvPicPr>
        <xdr:cNvPr id="22157" name="Picture 65"/>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6496050"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695325</xdr:colOff>
      <xdr:row>159</xdr:row>
      <xdr:rowOff>466725</xdr:rowOff>
    </xdr:from>
    <xdr:to>
      <xdr:col>13</xdr:col>
      <xdr:colOff>409575</xdr:colOff>
      <xdr:row>163</xdr:row>
      <xdr:rowOff>219075</xdr:rowOff>
    </xdr:to>
    <xdr:pic>
      <xdr:nvPicPr>
        <xdr:cNvPr id="22159" name="Picture 65"/>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6496050"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695325</xdr:colOff>
      <xdr:row>0</xdr:row>
      <xdr:rowOff>466725</xdr:rowOff>
    </xdr:from>
    <xdr:to>
      <xdr:col>25</xdr:col>
      <xdr:colOff>409575</xdr:colOff>
      <xdr:row>4</xdr:row>
      <xdr:rowOff>219075</xdr:rowOff>
    </xdr:to>
    <xdr:pic>
      <xdr:nvPicPr>
        <xdr:cNvPr id="22161" name="Picture 65"/>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2296775"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695325</xdr:colOff>
      <xdr:row>53</xdr:row>
      <xdr:rowOff>466725</xdr:rowOff>
    </xdr:from>
    <xdr:to>
      <xdr:col>25</xdr:col>
      <xdr:colOff>409575</xdr:colOff>
      <xdr:row>57</xdr:row>
      <xdr:rowOff>219075</xdr:rowOff>
    </xdr:to>
    <xdr:pic>
      <xdr:nvPicPr>
        <xdr:cNvPr id="22163" name="Picture 65"/>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2296775"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695325</xdr:colOff>
      <xdr:row>106</xdr:row>
      <xdr:rowOff>466725</xdr:rowOff>
    </xdr:from>
    <xdr:to>
      <xdr:col>25</xdr:col>
      <xdr:colOff>409575</xdr:colOff>
      <xdr:row>110</xdr:row>
      <xdr:rowOff>219075</xdr:rowOff>
    </xdr:to>
    <xdr:pic>
      <xdr:nvPicPr>
        <xdr:cNvPr id="22165" name="Picture 65"/>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2296775"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695325</xdr:colOff>
      <xdr:row>159</xdr:row>
      <xdr:rowOff>466725</xdr:rowOff>
    </xdr:from>
    <xdr:to>
      <xdr:col>25</xdr:col>
      <xdr:colOff>409575</xdr:colOff>
      <xdr:row>163</xdr:row>
      <xdr:rowOff>219075</xdr:rowOff>
    </xdr:to>
    <xdr:pic>
      <xdr:nvPicPr>
        <xdr:cNvPr id="22167" name="Picture 65"/>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12296775"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695325</xdr:colOff>
      <xdr:row>0</xdr:row>
      <xdr:rowOff>466725</xdr:rowOff>
    </xdr:from>
    <xdr:to>
      <xdr:col>37</xdr:col>
      <xdr:colOff>409575</xdr:colOff>
      <xdr:row>4</xdr:row>
      <xdr:rowOff>219075</xdr:rowOff>
    </xdr:to>
    <xdr:pic>
      <xdr:nvPicPr>
        <xdr:cNvPr id="22169" name="Picture 65"/>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18097500"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695325</xdr:colOff>
      <xdr:row>53</xdr:row>
      <xdr:rowOff>466725</xdr:rowOff>
    </xdr:from>
    <xdr:to>
      <xdr:col>37</xdr:col>
      <xdr:colOff>409575</xdr:colOff>
      <xdr:row>57</xdr:row>
      <xdr:rowOff>219075</xdr:rowOff>
    </xdr:to>
    <xdr:pic>
      <xdr:nvPicPr>
        <xdr:cNvPr id="22171" name="Picture 65"/>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18097500"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695325</xdr:colOff>
      <xdr:row>106</xdr:row>
      <xdr:rowOff>466725</xdr:rowOff>
    </xdr:from>
    <xdr:to>
      <xdr:col>37</xdr:col>
      <xdr:colOff>409575</xdr:colOff>
      <xdr:row>110</xdr:row>
      <xdr:rowOff>219075</xdr:rowOff>
    </xdr:to>
    <xdr:pic>
      <xdr:nvPicPr>
        <xdr:cNvPr id="22173" name="Picture 65"/>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18097500"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695325</xdr:colOff>
      <xdr:row>159</xdr:row>
      <xdr:rowOff>466725</xdr:rowOff>
    </xdr:from>
    <xdr:to>
      <xdr:col>37</xdr:col>
      <xdr:colOff>409575</xdr:colOff>
      <xdr:row>163</xdr:row>
      <xdr:rowOff>219075</xdr:rowOff>
    </xdr:to>
    <xdr:pic>
      <xdr:nvPicPr>
        <xdr:cNvPr id="22175" name="Picture 65"/>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18097500"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695325</xdr:colOff>
      <xdr:row>0</xdr:row>
      <xdr:rowOff>466725</xdr:rowOff>
    </xdr:from>
    <xdr:to>
      <xdr:col>49</xdr:col>
      <xdr:colOff>409575</xdr:colOff>
      <xdr:row>4</xdr:row>
      <xdr:rowOff>219075</xdr:rowOff>
    </xdr:to>
    <xdr:pic>
      <xdr:nvPicPr>
        <xdr:cNvPr id="22177" name="Picture 65"/>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23898225"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695325</xdr:colOff>
      <xdr:row>53</xdr:row>
      <xdr:rowOff>466725</xdr:rowOff>
    </xdr:from>
    <xdr:to>
      <xdr:col>49</xdr:col>
      <xdr:colOff>409575</xdr:colOff>
      <xdr:row>57</xdr:row>
      <xdr:rowOff>219075</xdr:rowOff>
    </xdr:to>
    <xdr:pic>
      <xdr:nvPicPr>
        <xdr:cNvPr id="22179" name="Picture 65"/>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23898225"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695325</xdr:colOff>
      <xdr:row>106</xdr:row>
      <xdr:rowOff>466725</xdr:rowOff>
    </xdr:from>
    <xdr:to>
      <xdr:col>49</xdr:col>
      <xdr:colOff>409575</xdr:colOff>
      <xdr:row>110</xdr:row>
      <xdr:rowOff>219075</xdr:rowOff>
    </xdr:to>
    <xdr:pic>
      <xdr:nvPicPr>
        <xdr:cNvPr id="22181" name="Picture 65"/>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23898225"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695325</xdr:colOff>
      <xdr:row>159</xdr:row>
      <xdr:rowOff>466725</xdr:rowOff>
    </xdr:from>
    <xdr:to>
      <xdr:col>49</xdr:col>
      <xdr:colOff>409575</xdr:colOff>
      <xdr:row>163</xdr:row>
      <xdr:rowOff>219075</xdr:rowOff>
    </xdr:to>
    <xdr:pic>
      <xdr:nvPicPr>
        <xdr:cNvPr id="22183" name="Picture 65"/>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23898225"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695325</xdr:colOff>
      <xdr:row>0</xdr:row>
      <xdr:rowOff>466725</xdr:rowOff>
    </xdr:from>
    <xdr:to>
      <xdr:col>61</xdr:col>
      <xdr:colOff>409575</xdr:colOff>
      <xdr:row>4</xdr:row>
      <xdr:rowOff>219075</xdr:rowOff>
    </xdr:to>
    <xdr:pic>
      <xdr:nvPicPr>
        <xdr:cNvPr id="22185" name="Picture 65"/>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29698950"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586812</xdr:colOff>
      <xdr:row>53</xdr:row>
      <xdr:rowOff>466725</xdr:rowOff>
    </xdr:from>
    <xdr:to>
      <xdr:col>61</xdr:col>
      <xdr:colOff>301062</xdr:colOff>
      <xdr:row>57</xdr:row>
      <xdr:rowOff>219075</xdr:rowOff>
    </xdr:to>
    <xdr:pic>
      <xdr:nvPicPr>
        <xdr:cNvPr id="22187" name="Picture 65"/>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29463236" y="9678244"/>
          <a:ext cx="1040516" cy="89776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695325</xdr:colOff>
      <xdr:row>106</xdr:row>
      <xdr:rowOff>466725</xdr:rowOff>
    </xdr:from>
    <xdr:to>
      <xdr:col>61</xdr:col>
      <xdr:colOff>409575</xdr:colOff>
      <xdr:row>110</xdr:row>
      <xdr:rowOff>219075</xdr:rowOff>
    </xdr:to>
    <xdr:pic>
      <xdr:nvPicPr>
        <xdr:cNvPr id="22189" name="Picture 65"/>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29698950"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695325</xdr:colOff>
      <xdr:row>159</xdr:row>
      <xdr:rowOff>466725</xdr:rowOff>
    </xdr:from>
    <xdr:to>
      <xdr:col>61</xdr:col>
      <xdr:colOff>409575</xdr:colOff>
      <xdr:row>163</xdr:row>
      <xdr:rowOff>219075</xdr:rowOff>
    </xdr:to>
    <xdr:pic>
      <xdr:nvPicPr>
        <xdr:cNvPr id="22191" name="Picture 65"/>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29698950"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695325</xdr:colOff>
      <xdr:row>0</xdr:row>
      <xdr:rowOff>466725</xdr:rowOff>
    </xdr:from>
    <xdr:to>
      <xdr:col>73</xdr:col>
      <xdr:colOff>409575</xdr:colOff>
      <xdr:row>4</xdr:row>
      <xdr:rowOff>219075</xdr:rowOff>
    </xdr:to>
    <xdr:pic>
      <xdr:nvPicPr>
        <xdr:cNvPr id="22193" name="Picture 65"/>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35499675"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695325</xdr:colOff>
      <xdr:row>53</xdr:row>
      <xdr:rowOff>466725</xdr:rowOff>
    </xdr:from>
    <xdr:to>
      <xdr:col>73</xdr:col>
      <xdr:colOff>409575</xdr:colOff>
      <xdr:row>57</xdr:row>
      <xdr:rowOff>219075</xdr:rowOff>
    </xdr:to>
    <xdr:pic>
      <xdr:nvPicPr>
        <xdr:cNvPr id="22195" name="Picture 65"/>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35499675"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695325</xdr:colOff>
      <xdr:row>106</xdr:row>
      <xdr:rowOff>466725</xdr:rowOff>
    </xdr:from>
    <xdr:to>
      <xdr:col>73</xdr:col>
      <xdr:colOff>409575</xdr:colOff>
      <xdr:row>110</xdr:row>
      <xdr:rowOff>219075</xdr:rowOff>
    </xdr:to>
    <xdr:pic>
      <xdr:nvPicPr>
        <xdr:cNvPr id="22197" name="Picture 65"/>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35499675"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695325</xdr:colOff>
      <xdr:row>159</xdr:row>
      <xdr:rowOff>466725</xdr:rowOff>
    </xdr:from>
    <xdr:to>
      <xdr:col>73</xdr:col>
      <xdr:colOff>409575</xdr:colOff>
      <xdr:row>163</xdr:row>
      <xdr:rowOff>219075</xdr:rowOff>
    </xdr:to>
    <xdr:pic>
      <xdr:nvPicPr>
        <xdr:cNvPr id="22199" name="Picture 65"/>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35499675"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695325</xdr:colOff>
      <xdr:row>0</xdr:row>
      <xdr:rowOff>466725</xdr:rowOff>
    </xdr:from>
    <xdr:to>
      <xdr:col>85</xdr:col>
      <xdr:colOff>409575</xdr:colOff>
      <xdr:row>4</xdr:row>
      <xdr:rowOff>219075</xdr:rowOff>
    </xdr:to>
    <xdr:pic>
      <xdr:nvPicPr>
        <xdr:cNvPr id="22201" name="Picture 65"/>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41300400"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695325</xdr:colOff>
      <xdr:row>53</xdr:row>
      <xdr:rowOff>466725</xdr:rowOff>
    </xdr:from>
    <xdr:to>
      <xdr:col>85</xdr:col>
      <xdr:colOff>409575</xdr:colOff>
      <xdr:row>57</xdr:row>
      <xdr:rowOff>219075</xdr:rowOff>
    </xdr:to>
    <xdr:pic>
      <xdr:nvPicPr>
        <xdr:cNvPr id="22203" name="Picture 65"/>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41300400"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695325</xdr:colOff>
      <xdr:row>106</xdr:row>
      <xdr:rowOff>466725</xdr:rowOff>
    </xdr:from>
    <xdr:to>
      <xdr:col>85</xdr:col>
      <xdr:colOff>409575</xdr:colOff>
      <xdr:row>110</xdr:row>
      <xdr:rowOff>219075</xdr:rowOff>
    </xdr:to>
    <xdr:pic>
      <xdr:nvPicPr>
        <xdr:cNvPr id="22205" name="Picture 65"/>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41300400"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695325</xdr:colOff>
      <xdr:row>159</xdr:row>
      <xdr:rowOff>466725</xdr:rowOff>
    </xdr:from>
    <xdr:to>
      <xdr:col>85</xdr:col>
      <xdr:colOff>409575</xdr:colOff>
      <xdr:row>163</xdr:row>
      <xdr:rowOff>219075</xdr:rowOff>
    </xdr:to>
    <xdr:pic>
      <xdr:nvPicPr>
        <xdr:cNvPr id="22207" name="Picture 65"/>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41300400"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695325</xdr:colOff>
      <xdr:row>0</xdr:row>
      <xdr:rowOff>457200</xdr:rowOff>
    </xdr:from>
    <xdr:to>
      <xdr:col>97</xdr:col>
      <xdr:colOff>409575</xdr:colOff>
      <xdr:row>4</xdr:row>
      <xdr:rowOff>209550</xdr:rowOff>
    </xdr:to>
    <xdr:pic>
      <xdr:nvPicPr>
        <xdr:cNvPr id="22209" name="Picture 65"/>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47101125" y="4572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695325</xdr:colOff>
      <xdr:row>53</xdr:row>
      <xdr:rowOff>457200</xdr:rowOff>
    </xdr:from>
    <xdr:to>
      <xdr:col>97</xdr:col>
      <xdr:colOff>409575</xdr:colOff>
      <xdr:row>57</xdr:row>
      <xdr:rowOff>209550</xdr:rowOff>
    </xdr:to>
    <xdr:pic>
      <xdr:nvPicPr>
        <xdr:cNvPr id="22211" name="Picture 65"/>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47101125" y="100488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695325</xdr:colOff>
      <xdr:row>106</xdr:row>
      <xdr:rowOff>457200</xdr:rowOff>
    </xdr:from>
    <xdr:to>
      <xdr:col>97</xdr:col>
      <xdr:colOff>409575</xdr:colOff>
      <xdr:row>110</xdr:row>
      <xdr:rowOff>209550</xdr:rowOff>
    </xdr:to>
    <xdr:pic>
      <xdr:nvPicPr>
        <xdr:cNvPr id="22213" name="Picture 65"/>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47101125" y="196405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695325</xdr:colOff>
      <xdr:row>159</xdr:row>
      <xdr:rowOff>457200</xdr:rowOff>
    </xdr:from>
    <xdr:to>
      <xdr:col>97</xdr:col>
      <xdr:colOff>409575</xdr:colOff>
      <xdr:row>163</xdr:row>
      <xdr:rowOff>209550</xdr:rowOff>
    </xdr:to>
    <xdr:pic>
      <xdr:nvPicPr>
        <xdr:cNvPr id="22215" name="Picture 65"/>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47101125" y="292322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695325</xdr:colOff>
      <xdr:row>0</xdr:row>
      <xdr:rowOff>457200</xdr:rowOff>
    </xdr:from>
    <xdr:to>
      <xdr:col>109</xdr:col>
      <xdr:colOff>409575</xdr:colOff>
      <xdr:row>4</xdr:row>
      <xdr:rowOff>209550</xdr:rowOff>
    </xdr:to>
    <xdr:pic>
      <xdr:nvPicPr>
        <xdr:cNvPr id="22217" name="Picture 65"/>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52901850" y="4572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695325</xdr:colOff>
      <xdr:row>53</xdr:row>
      <xdr:rowOff>457200</xdr:rowOff>
    </xdr:from>
    <xdr:to>
      <xdr:col>109</xdr:col>
      <xdr:colOff>409575</xdr:colOff>
      <xdr:row>57</xdr:row>
      <xdr:rowOff>209550</xdr:rowOff>
    </xdr:to>
    <xdr:pic>
      <xdr:nvPicPr>
        <xdr:cNvPr id="22219" name="Picture 65"/>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52901850" y="100488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695325</xdr:colOff>
      <xdr:row>106</xdr:row>
      <xdr:rowOff>457200</xdr:rowOff>
    </xdr:from>
    <xdr:to>
      <xdr:col>109</xdr:col>
      <xdr:colOff>409575</xdr:colOff>
      <xdr:row>110</xdr:row>
      <xdr:rowOff>209550</xdr:rowOff>
    </xdr:to>
    <xdr:pic>
      <xdr:nvPicPr>
        <xdr:cNvPr id="22221" name="Picture 65"/>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52901850" y="196405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695325</xdr:colOff>
      <xdr:row>159</xdr:row>
      <xdr:rowOff>457200</xdr:rowOff>
    </xdr:from>
    <xdr:to>
      <xdr:col>109</xdr:col>
      <xdr:colOff>409575</xdr:colOff>
      <xdr:row>163</xdr:row>
      <xdr:rowOff>209550</xdr:rowOff>
    </xdr:to>
    <xdr:pic>
      <xdr:nvPicPr>
        <xdr:cNvPr id="22223" name="Picture 65"/>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52901850" y="292322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xdr:colOff>
      <xdr:row>91</xdr:row>
      <xdr:rowOff>200025</xdr:rowOff>
    </xdr:from>
    <xdr:to>
      <xdr:col>2</xdr:col>
      <xdr:colOff>228600</xdr:colOff>
      <xdr:row>105</xdr:row>
      <xdr:rowOff>142875</xdr:rowOff>
    </xdr:to>
    <xdr:graphicFrame macro="">
      <xdr:nvGraphicFramePr>
        <xdr:cNvPr id="12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19050</xdr:colOff>
      <xdr:row>144</xdr:row>
      <xdr:rowOff>200025</xdr:rowOff>
    </xdr:from>
    <xdr:to>
      <xdr:col>2</xdr:col>
      <xdr:colOff>228600</xdr:colOff>
      <xdr:row>158</xdr:row>
      <xdr:rowOff>142875</xdr:rowOff>
    </xdr:to>
    <xdr:graphicFrame macro="">
      <xdr:nvGraphicFramePr>
        <xdr:cNvPr id="12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19050</xdr:colOff>
      <xdr:row>197</xdr:row>
      <xdr:rowOff>200025</xdr:rowOff>
    </xdr:from>
    <xdr:to>
      <xdr:col>2</xdr:col>
      <xdr:colOff>228600</xdr:colOff>
      <xdr:row>211</xdr:row>
      <xdr:rowOff>142875</xdr:rowOff>
    </xdr:to>
    <xdr:graphicFrame macro="">
      <xdr:nvGraphicFramePr>
        <xdr:cNvPr id="12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12</xdr:col>
      <xdr:colOff>19050</xdr:colOff>
      <xdr:row>38</xdr:row>
      <xdr:rowOff>200025</xdr:rowOff>
    </xdr:from>
    <xdr:to>
      <xdr:col>14</xdr:col>
      <xdr:colOff>228600</xdr:colOff>
      <xdr:row>52</xdr:row>
      <xdr:rowOff>142875</xdr:rowOff>
    </xdr:to>
    <xdr:graphicFrame macro="">
      <xdr:nvGraphicFramePr>
        <xdr:cNvPr id="128"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12</xdr:col>
      <xdr:colOff>19050</xdr:colOff>
      <xdr:row>91</xdr:row>
      <xdr:rowOff>200025</xdr:rowOff>
    </xdr:from>
    <xdr:to>
      <xdr:col>14</xdr:col>
      <xdr:colOff>228600</xdr:colOff>
      <xdr:row>105</xdr:row>
      <xdr:rowOff>142875</xdr:rowOff>
    </xdr:to>
    <xdr:graphicFrame macro="">
      <xdr:nvGraphicFramePr>
        <xdr:cNvPr id="13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12</xdr:col>
      <xdr:colOff>19050</xdr:colOff>
      <xdr:row>144</xdr:row>
      <xdr:rowOff>200025</xdr:rowOff>
    </xdr:from>
    <xdr:to>
      <xdr:col>14</xdr:col>
      <xdr:colOff>228600</xdr:colOff>
      <xdr:row>158</xdr:row>
      <xdr:rowOff>142875</xdr:rowOff>
    </xdr:to>
    <xdr:graphicFrame macro="">
      <xdr:nvGraphicFramePr>
        <xdr:cNvPr id="13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12</xdr:col>
      <xdr:colOff>19050</xdr:colOff>
      <xdr:row>197</xdr:row>
      <xdr:rowOff>200025</xdr:rowOff>
    </xdr:from>
    <xdr:to>
      <xdr:col>14</xdr:col>
      <xdr:colOff>228600</xdr:colOff>
      <xdr:row>211</xdr:row>
      <xdr:rowOff>142875</xdr:rowOff>
    </xdr:to>
    <xdr:graphicFrame macro="">
      <xdr:nvGraphicFramePr>
        <xdr:cNvPr id="13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24</xdr:col>
      <xdr:colOff>19050</xdr:colOff>
      <xdr:row>38</xdr:row>
      <xdr:rowOff>200025</xdr:rowOff>
    </xdr:from>
    <xdr:to>
      <xdr:col>26</xdr:col>
      <xdr:colOff>228600</xdr:colOff>
      <xdr:row>52</xdr:row>
      <xdr:rowOff>142875</xdr:rowOff>
    </xdr:to>
    <xdr:graphicFrame macro="">
      <xdr:nvGraphicFramePr>
        <xdr:cNvPr id="13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24</xdr:col>
      <xdr:colOff>19050</xdr:colOff>
      <xdr:row>91</xdr:row>
      <xdr:rowOff>200025</xdr:rowOff>
    </xdr:from>
    <xdr:to>
      <xdr:col>26</xdr:col>
      <xdr:colOff>228600</xdr:colOff>
      <xdr:row>105</xdr:row>
      <xdr:rowOff>142875</xdr:rowOff>
    </xdr:to>
    <xdr:graphicFrame macro="">
      <xdr:nvGraphicFramePr>
        <xdr:cNvPr id="13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24</xdr:col>
      <xdr:colOff>19050</xdr:colOff>
      <xdr:row>144</xdr:row>
      <xdr:rowOff>200025</xdr:rowOff>
    </xdr:from>
    <xdr:to>
      <xdr:col>26</xdr:col>
      <xdr:colOff>228600</xdr:colOff>
      <xdr:row>158</xdr:row>
      <xdr:rowOff>142875</xdr:rowOff>
    </xdr:to>
    <xdr:graphicFrame macro="">
      <xdr:nvGraphicFramePr>
        <xdr:cNvPr id="13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24</xdr:col>
      <xdr:colOff>19050</xdr:colOff>
      <xdr:row>197</xdr:row>
      <xdr:rowOff>200025</xdr:rowOff>
    </xdr:from>
    <xdr:to>
      <xdr:col>26</xdr:col>
      <xdr:colOff>228600</xdr:colOff>
      <xdr:row>211</xdr:row>
      <xdr:rowOff>142875</xdr:rowOff>
    </xdr:to>
    <xdr:graphicFrame macro="">
      <xdr:nvGraphicFramePr>
        <xdr:cNvPr id="13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36</xdr:col>
      <xdr:colOff>19050</xdr:colOff>
      <xdr:row>38</xdr:row>
      <xdr:rowOff>200025</xdr:rowOff>
    </xdr:from>
    <xdr:to>
      <xdr:col>38</xdr:col>
      <xdr:colOff>228600</xdr:colOff>
      <xdr:row>52</xdr:row>
      <xdr:rowOff>142875</xdr:rowOff>
    </xdr:to>
    <xdr:graphicFrame macro="">
      <xdr:nvGraphicFramePr>
        <xdr:cNvPr id="13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36</xdr:col>
      <xdr:colOff>19050</xdr:colOff>
      <xdr:row>91</xdr:row>
      <xdr:rowOff>200025</xdr:rowOff>
    </xdr:from>
    <xdr:to>
      <xdr:col>38</xdr:col>
      <xdr:colOff>228600</xdr:colOff>
      <xdr:row>105</xdr:row>
      <xdr:rowOff>142875</xdr:rowOff>
    </xdr:to>
    <xdr:graphicFrame macro="">
      <xdr:nvGraphicFramePr>
        <xdr:cNvPr id="14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36</xdr:col>
      <xdr:colOff>19050</xdr:colOff>
      <xdr:row>144</xdr:row>
      <xdr:rowOff>200025</xdr:rowOff>
    </xdr:from>
    <xdr:to>
      <xdr:col>38</xdr:col>
      <xdr:colOff>228600</xdr:colOff>
      <xdr:row>158</xdr:row>
      <xdr:rowOff>142875</xdr:rowOff>
    </xdr:to>
    <xdr:graphicFrame macro="">
      <xdr:nvGraphicFramePr>
        <xdr:cNvPr id="14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36</xdr:col>
      <xdr:colOff>19050</xdr:colOff>
      <xdr:row>197</xdr:row>
      <xdr:rowOff>200025</xdr:rowOff>
    </xdr:from>
    <xdr:to>
      <xdr:col>38</xdr:col>
      <xdr:colOff>228600</xdr:colOff>
      <xdr:row>211</xdr:row>
      <xdr:rowOff>142875</xdr:rowOff>
    </xdr:to>
    <xdr:graphicFrame macro="">
      <xdr:nvGraphicFramePr>
        <xdr:cNvPr id="14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48</xdr:col>
      <xdr:colOff>19050</xdr:colOff>
      <xdr:row>38</xdr:row>
      <xdr:rowOff>200025</xdr:rowOff>
    </xdr:from>
    <xdr:to>
      <xdr:col>50</xdr:col>
      <xdr:colOff>228600</xdr:colOff>
      <xdr:row>52</xdr:row>
      <xdr:rowOff>142875</xdr:rowOff>
    </xdr:to>
    <xdr:graphicFrame macro="">
      <xdr:nvGraphicFramePr>
        <xdr:cNvPr id="14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48</xdr:col>
      <xdr:colOff>19050</xdr:colOff>
      <xdr:row>91</xdr:row>
      <xdr:rowOff>200025</xdr:rowOff>
    </xdr:from>
    <xdr:to>
      <xdr:col>50</xdr:col>
      <xdr:colOff>228600</xdr:colOff>
      <xdr:row>105</xdr:row>
      <xdr:rowOff>142875</xdr:rowOff>
    </xdr:to>
    <xdr:graphicFrame macro="">
      <xdr:nvGraphicFramePr>
        <xdr:cNvPr id="14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48</xdr:col>
      <xdr:colOff>19050</xdr:colOff>
      <xdr:row>144</xdr:row>
      <xdr:rowOff>200025</xdr:rowOff>
    </xdr:from>
    <xdr:to>
      <xdr:col>50</xdr:col>
      <xdr:colOff>228600</xdr:colOff>
      <xdr:row>158</xdr:row>
      <xdr:rowOff>142875</xdr:rowOff>
    </xdr:to>
    <xdr:graphicFrame macro="">
      <xdr:nvGraphicFramePr>
        <xdr:cNvPr id="14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48</xdr:col>
      <xdr:colOff>19050</xdr:colOff>
      <xdr:row>197</xdr:row>
      <xdr:rowOff>200025</xdr:rowOff>
    </xdr:from>
    <xdr:to>
      <xdr:col>50</xdr:col>
      <xdr:colOff>228600</xdr:colOff>
      <xdr:row>211</xdr:row>
      <xdr:rowOff>142875</xdr:rowOff>
    </xdr:to>
    <xdr:graphicFrame macro="">
      <xdr:nvGraphicFramePr>
        <xdr:cNvPr id="14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60</xdr:col>
      <xdr:colOff>19050</xdr:colOff>
      <xdr:row>38</xdr:row>
      <xdr:rowOff>200025</xdr:rowOff>
    </xdr:from>
    <xdr:to>
      <xdr:col>62</xdr:col>
      <xdr:colOff>228600</xdr:colOff>
      <xdr:row>52</xdr:row>
      <xdr:rowOff>142875</xdr:rowOff>
    </xdr:to>
    <xdr:graphicFrame macro="">
      <xdr:nvGraphicFramePr>
        <xdr:cNvPr id="14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60</xdr:col>
      <xdr:colOff>19050</xdr:colOff>
      <xdr:row>91</xdr:row>
      <xdr:rowOff>200025</xdr:rowOff>
    </xdr:from>
    <xdr:to>
      <xdr:col>62</xdr:col>
      <xdr:colOff>228600</xdr:colOff>
      <xdr:row>105</xdr:row>
      <xdr:rowOff>142875</xdr:rowOff>
    </xdr:to>
    <xdr:graphicFrame macro="">
      <xdr:nvGraphicFramePr>
        <xdr:cNvPr id="15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60</xdr:col>
      <xdr:colOff>19050</xdr:colOff>
      <xdr:row>144</xdr:row>
      <xdr:rowOff>200025</xdr:rowOff>
    </xdr:from>
    <xdr:to>
      <xdr:col>62</xdr:col>
      <xdr:colOff>228600</xdr:colOff>
      <xdr:row>158</xdr:row>
      <xdr:rowOff>142875</xdr:rowOff>
    </xdr:to>
    <xdr:graphicFrame macro="">
      <xdr:nvGraphicFramePr>
        <xdr:cNvPr id="15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60</xdr:col>
      <xdr:colOff>19050</xdr:colOff>
      <xdr:row>197</xdr:row>
      <xdr:rowOff>200025</xdr:rowOff>
    </xdr:from>
    <xdr:to>
      <xdr:col>62</xdr:col>
      <xdr:colOff>228600</xdr:colOff>
      <xdr:row>211</xdr:row>
      <xdr:rowOff>142875</xdr:rowOff>
    </xdr:to>
    <xdr:graphicFrame macro="">
      <xdr:nvGraphicFramePr>
        <xdr:cNvPr id="15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72</xdr:col>
      <xdr:colOff>19050</xdr:colOff>
      <xdr:row>38</xdr:row>
      <xdr:rowOff>200025</xdr:rowOff>
    </xdr:from>
    <xdr:to>
      <xdr:col>74</xdr:col>
      <xdr:colOff>228600</xdr:colOff>
      <xdr:row>52</xdr:row>
      <xdr:rowOff>142875</xdr:rowOff>
    </xdr:to>
    <xdr:graphicFrame macro="">
      <xdr:nvGraphicFramePr>
        <xdr:cNvPr id="15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72</xdr:col>
      <xdr:colOff>19050</xdr:colOff>
      <xdr:row>91</xdr:row>
      <xdr:rowOff>200025</xdr:rowOff>
    </xdr:from>
    <xdr:to>
      <xdr:col>74</xdr:col>
      <xdr:colOff>228600</xdr:colOff>
      <xdr:row>105</xdr:row>
      <xdr:rowOff>142875</xdr:rowOff>
    </xdr:to>
    <xdr:graphicFrame macro="">
      <xdr:nvGraphicFramePr>
        <xdr:cNvPr id="15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72</xdr:col>
      <xdr:colOff>19050</xdr:colOff>
      <xdr:row>144</xdr:row>
      <xdr:rowOff>200025</xdr:rowOff>
    </xdr:from>
    <xdr:to>
      <xdr:col>74</xdr:col>
      <xdr:colOff>228600</xdr:colOff>
      <xdr:row>158</xdr:row>
      <xdr:rowOff>142875</xdr:rowOff>
    </xdr:to>
    <xdr:graphicFrame macro="">
      <xdr:nvGraphicFramePr>
        <xdr:cNvPr id="15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72</xdr:col>
      <xdr:colOff>19050</xdr:colOff>
      <xdr:row>197</xdr:row>
      <xdr:rowOff>200025</xdr:rowOff>
    </xdr:from>
    <xdr:to>
      <xdr:col>74</xdr:col>
      <xdr:colOff>228600</xdr:colOff>
      <xdr:row>211</xdr:row>
      <xdr:rowOff>142875</xdr:rowOff>
    </xdr:to>
    <xdr:graphicFrame macro="">
      <xdr:nvGraphicFramePr>
        <xdr:cNvPr id="15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xdr:col>
      <xdr:colOff>114300</xdr:colOff>
      <xdr:row>197</xdr:row>
      <xdr:rowOff>209550</xdr:rowOff>
    </xdr:from>
    <xdr:to>
      <xdr:col>10</xdr:col>
      <xdr:colOff>571500</xdr:colOff>
      <xdr:row>210</xdr:row>
      <xdr:rowOff>152400</xdr:rowOff>
    </xdr:to>
    <xdr:pic>
      <xdr:nvPicPr>
        <xdr:cNvPr id="22152" name="Picture 66"/>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2533650"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114300</xdr:colOff>
      <xdr:row>38</xdr:row>
      <xdr:rowOff>209550</xdr:rowOff>
    </xdr:from>
    <xdr:to>
      <xdr:col>22</xdr:col>
      <xdr:colOff>571500</xdr:colOff>
      <xdr:row>52</xdr:row>
      <xdr:rowOff>5862</xdr:rowOff>
    </xdr:to>
    <xdr:pic>
      <xdr:nvPicPr>
        <xdr:cNvPr id="22154" name="Picture 66"/>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8540262" y="6730512"/>
          <a:ext cx="3241430" cy="199438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114300</xdr:colOff>
      <xdr:row>91</xdr:row>
      <xdr:rowOff>209550</xdr:rowOff>
    </xdr:from>
    <xdr:to>
      <xdr:col>22</xdr:col>
      <xdr:colOff>571500</xdr:colOff>
      <xdr:row>104</xdr:row>
      <xdr:rowOff>152400</xdr:rowOff>
    </xdr:to>
    <xdr:pic>
      <xdr:nvPicPr>
        <xdr:cNvPr id="22156" name="Picture 66"/>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8334375"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114300</xdr:colOff>
      <xdr:row>144</xdr:row>
      <xdr:rowOff>209550</xdr:rowOff>
    </xdr:from>
    <xdr:to>
      <xdr:col>22</xdr:col>
      <xdr:colOff>571500</xdr:colOff>
      <xdr:row>157</xdr:row>
      <xdr:rowOff>152400</xdr:rowOff>
    </xdr:to>
    <xdr:pic>
      <xdr:nvPicPr>
        <xdr:cNvPr id="22158" name="Picture 66"/>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8334375"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114300</xdr:colOff>
      <xdr:row>197</xdr:row>
      <xdr:rowOff>209550</xdr:rowOff>
    </xdr:from>
    <xdr:to>
      <xdr:col>22</xdr:col>
      <xdr:colOff>571500</xdr:colOff>
      <xdr:row>210</xdr:row>
      <xdr:rowOff>152400</xdr:rowOff>
    </xdr:to>
    <xdr:pic>
      <xdr:nvPicPr>
        <xdr:cNvPr id="22160" name="Picture 66"/>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8334375"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114300</xdr:colOff>
      <xdr:row>38</xdr:row>
      <xdr:rowOff>209550</xdr:rowOff>
    </xdr:from>
    <xdr:to>
      <xdr:col>34</xdr:col>
      <xdr:colOff>571500</xdr:colOff>
      <xdr:row>52</xdr:row>
      <xdr:rowOff>5862</xdr:rowOff>
    </xdr:to>
    <xdr:pic>
      <xdr:nvPicPr>
        <xdr:cNvPr id="22162" name="Picture 66"/>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14548338" y="6730512"/>
          <a:ext cx="3241431" cy="199438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114300</xdr:colOff>
      <xdr:row>91</xdr:row>
      <xdr:rowOff>209550</xdr:rowOff>
    </xdr:from>
    <xdr:to>
      <xdr:col>34</xdr:col>
      <xdr:colOff>571500</xdr:colOff>
      <xdr:row>104</xdr:row>
      <xdr:rowOff>152400</xdr:rowOff>
    </xdr:to>
    <xdr:pic>
      <xdr:nvPicPr>
        <xdr:cNvPr id="22164" name="Picture 66"/>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14135100"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114300</xdr:colOff>
      <xdr:row>144</xdr:row>
      <xdr:rowOff>209550</xdr:rowOff>
    </xdr:from>
    <xdr:to>
      <xdr:col>34</xdr:col>
      <xdr:colOff>571500</xdr:colOff>
      <xdr:row>157</xdr:row>
      <xdr:rowOff>152400</xdr:rowOff>
    </xdr:to>
    <xdr:pic>
      <xdr:nvPicPr>
        <xdr:cNvPr id="22166" name="Picture 66"/>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a:off x="14135100"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114300</xdr:colOff>
      <xdr:row>197</xdr:row>
      <xdr:rowOff>209550</xdr:rowOff>
    </xdr:from>
    <xdr:to>
      <xdr:col>34</xdr:col>
      <xdr:colOff>571500</xdr:colOff>
      <xdr:row>210</xdr:row>
      <xdr:rowOff>152400</xdr:rowOff>
    </xdr:to>
    <xdr:pic>
      <xdr:nvPicPr>
        <xdr:cNvPr id="22168" name="Picture 66"/>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14135100"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114300</xdr:colOff>
      <xdr:row>38</xdr:row>
      <xdr:rowOff>209550</xdr:rowOff>
    </xdr:from>
    <xdr:to>
      <xdr:col>46</xdr:col>
      <xdr:colOff>571500</xdr:colOff>
      <xdr:row>52</xdr:row>
      <xdr:rowOff>5862</xdr:rowOff>
    </xdr:to>
    <xdr:pic>
      <xdr:nvPicPr>
        <xdr:cNvPr id="22170" name="Picture 66"/>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rcRect/>
        <a:stretch>
          <a:fillRect/>
        </a:stretch>
      </xdr:blipFill>
      <xdr:spPr bwMode="auto">
        <a:xfrm>
          <a:off x="20556415" y="6730512"/>
          <a:ext cx="3241431" cy="199438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114300</xdr:colOff>
      <xdr:row>91</xdr:row>
      <xdr:rowOff>209550</xdr:rowOff>
    </xdr:from>
    <xdr:to>
      <xdr:col>46</xdr:col>
      <xdr:colOff>571500</xdr:colOff>
      <xdr:row>104</xdr:row>
      <xdr:rowOff>152400</xdr:rowOff>
    </xdr:to>
    <xdr:pic>
      <xdr:nvPicPr>
        <xdr:cNvPr id="22172" name="Picture 66"/>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xmlns="" val="0"/>
            </a:ext>
          </a:extLst>
        </a:blip>
        <a:srcRect/>
        <a:stretch>
          <a:fillRect/>
        </a:stretch>
      </xdr:blipFill>
      <xdr:spPr bwMode="auto">
        <a:xfrm>
          <a:off x="19935825"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114300</xdr:colOff>
      <xdr:row>144</xdr:row>
      <xdr:rowOff>209550</xdr:rowOff>
    </xdr:from>
    <xdr:to>
      <xdr:col>46</xdr:col>
      <xdr:colOff>571500</xdr:colOff>
      <xdr:row>157</xdr:row>
      <xdr:rowOff>152400</xdr:rowOff>
    </xdr:to>
    <xdr:pic>
      <xdr:nvPicPr>
        <xdr:cNvPr id="22174" name="Picture 66"/>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rcRect/>
        <a:stretch>
          <a:fillRect/>
        </a:stretch>
      </xdr:blipFill>
      <xdr:spPr bwMode="auto">
        <a:xfrm>
          <a:off x="19935825"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114300</xdr:colOff>
      <xdr:row>197</xdr:row>
      <xdr:rowOff>209550</xdr:rowOff>
    </xdr:from>
    <xdr:to>
      <xdr:col>46</xdr:col>
      <xdr:colOff>571500</xdr:colOff>
      <xdr:row>210</xdr:row>
      <xdr:rowOff>152400</xdr:rowOff>
    </xdr:to>
    <xdr:pic>
      <xdr:nvPicPr>
        <xdr:cNvPr id="22176" name="Picture 66"/>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rcRect/>
        <a:stretch>
          <a:fillRect/>
        </a:stretch>
      </xdr:blipFill>
      <xdr:spPr bwMode="auto">
        <a:xfrm>
          <a:off x="19935825"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114300</xdr:colOff>
      <xdr:row>38</xdr:row>
      <xdr:rowOff>209550</xdr:rowOff>
    </xdr:from>
    <xdr:to>
      <xdr:col>58</xdr:col>
      <xdr:colOff>571500</xdr:colOff>
      <xdr:row>52</xdr:row>
      <xdr:rowOff>5862</xdr:rowOff>
    </xdr:to>
    <xdr:pic>
      <xdr:nvPicPr>
        <xdr:cNvPr id="22178" name="Picture 66"/>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xmlns="" val="0"/>
            </a:ext>
          </a:extLst>
        </a:blip>
        <a:srcRect/>
        <a:stretch>
          <a:fillRect/>
        </a:stretch>
      </xdr:blipFill>
      <xdr:spPr bwMode="auto">
        <a:xfrm>
          <a:off x="26564492" y="6730512"/>
          <a:ext cx="3241431" cy="199438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114300</xdr:colOff>
      <xdr:row>91</xdr:row>
      <xdr:rowOff>209550</xdr:rowOff>
    </xdr:from>
    <xdr:to>
      <xdr:col>58</xdr:col>
      <xdr:colOff>571500</xdr:colOff>
      <xdr:row>104</xdr:row>
      <xdr:rowOff>152400</xdr:rowOff>
    </xdr:to>
    <xdr:pic>
      <xdr:nvPicPr>
        <xdr:cNvPr id="22180" name="Picture 66"/>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xmlns="" val="0"/>
            </a:ext>
          </a:extLst>
        </a:blip>
        <a:srcRect/>
        <a:stretch>
          <a:fillRect/>
        </a:stretch>
      </xdr:blipFill>
      <xdr:spPr bwMode="auto">
        <a:xfrm>
          <a:off x="25736550"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114300</xdr:colOff>
      <xdr:row>144</xdr:row>
      <xdr:rowOff>209550</xdr:rowOff>
    </xdr:from>
    <xdr:to>
      <xdr:col>58</xdr:col>
      <xdr:colOff>571500</xdr:colOff>
      <xdr:row>157</xdr:row>
      <xdr:rowOff>152400</xdr:rowOff>
    </xdr:to>
    <xdr:pic>
      <xdr:nvPicPr>
        <xdr:cNvPr id="22182" name="Picture 66"/>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rcRect/>
        <a:stretch>
          <a:fillRect/>
        </a:stretch>
      </xdr:blipFill>
      <xdr:spPr bwMode="auto">
        <a:xfrm>
          <a:off x="25736550"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114300</xdr:colOff>
      <xdr:row>197</xdr:row>
      <xdr:rowOff>209550</xdr:rowOff>
    </xdr:from>
    <xdr:to>
      <xdr:col>58</xdr:col>
      <xdr:colOff>571500</xdr:colOff>
      <xdr:row>210</xdr:row>
      <xdr:rowOff>152400</xdr:rowOff>
    </xdr:to>
    <xdr:pic>
      <xdr:nvPicPr>
        <xdr:cNvPr id="22184" name="Picture 66"/>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rcRect/>
        <a:stretch>
          <a:fillRect/>
        </a:stretch>
      </xdr:blipFill>
      <xdr:spPr bwMode="auto">
        <a:xfrm>
          <a:off x="25736550"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114300</xdr:colOff>
      <xdr:row>38</xdr:row>
      <xdr:rowOff>209550</xdr:rowOff>
    </xdr:from>
    <xdr:to>
      <xdr:col>70</xdr:col>
      <xdr:colOff>571500</xdr:colOff>
      <xdr:row>52</xdr:row>
      <xdr:rowOff>5862</xdr:rowOff>
    </xdr:to>
    <xdr:pic>
      <xdr:nvPicPr>
        <xdr:cNvPr id="22186" name="Picture 66"/>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xmlns="" val="0"/>
            </a:ext>
          </a:extLst>
        </a:blip>
        <a:srcRect/>
        <a:stretch>
          <a:fillRect/>
        </a:stretch>
      </xdr:blipFill>
      <xdr:spPr bwMode="auto">
        <a:xfrm>
          <a:off x="32572569" y="6730512"/>
          <a:ext cx="3241431" cy="199438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114300</xdr:colOff>
      <xdr:row>91</xdr:row>
      <xdr:rowOff>209550</xdr:rowOff>
    </xdr:from>
    <xdr:to>
      <xdr:col>70</xdr:col>
      <xdr:colOff>571500</xdr:colOff>
      <xdr:row>104</xdr:row>
      <xdr:rowOff>152400</xdr:rowOff>
    </xdr:to>
    <xdr:pic>
      <xdr:nvPicPr>
        <xdr:cNvPr id="22188" name="Picture 66"/>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xmlns="" val="0"/>
            </a:ext>
          </a:extLst>
        </a:blip>
        <a:srcRect/>
        <a:stretch>
          <a:fillRect/>
        </a:stretch>
      </xdr:blipFill>
      <xdr:spPr bwMode="auto">
        <a:xfrm>
          <a:off x="31537275"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114300</xdr:colOff>
      <xdr:row>144</xdr:row>
      <xdr:rowOff>209550</xdr:rowOff>
    </xdr:from>
    <xdr:to>
      <xdr:col>70</xdr:col>
      <xdr:colOff>571500</xdr:colOff>
      <xdr:row>157</xdr:row>
      <xdr:rowOff>152400</xdr:rowOff>
    </xdr:to>
    <xdr:pic>
      <xdr:nvPicPr>
        <xdr:cNvPr id="22190" name="Picture 66"/>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rcRect/>
        <a:stretch>
          <a:fillRect/>
        </a:stretch>
      </xdr:blipFill>
      <xdr:spPr bwMode="auto">
        <a:xfrm>
          <a:off x="31537275"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114300</xdr:colOff>
      <xdr:row>197</xdr:row>
      <xdr:rowOff>209550</xdr:rowOff>
    </xdr:from>
    <xdr:to>
      <xdr:col>70</xdr:col>
      <xdr:colOff>571500</xdr:colOff>
      <xdr:row>210</xdr:row>
      <xdr:rowOff>152400</xdr:rowOff>
    </xdr:to>
    <xdr:pic>
      <xdr:nvPicPr>
        <xdr:cNvPr id="22192" name="Picture 66"/>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rcRect/>
        <a:stretch>
          <a:fillRect/>
        </a:stretch>
      </xdr:blipFill>
      <xdr:spPr bwMode="auto">
        <a:xfrm>
          <a:off x="31537275"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114300</xdr:colOff>
      <xdr:row>38</xdr:row>
      <xdr:rowOff>209550</xdr:rowOff>
    </xdr:from>
    <xdr:to>
      <xdr:col>82</xdr:col>
      <xdr:colOff>571500</xdr:colOff>
      <xdr:row>52</xdr:row>
      <xdr:rowOff>5862</xdr:rowOff>
    </xdr:to>
    <xdr:pic>
      <xdr:nvPicPr>
        <xdr:cNvPr id="22194" name="Picture 66"/>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xmlns="" val="0"/>
            </a:ext>
          </a:extLst>
        </a:blip>
        <a:srcRect/>
        <a:stretch>
          <a:fillRect/>
        </a:stretch>
      </xdr:blipFill>
      <xdr:spPr bwMode="auto">
        <a:xfrm>
          <a:off x="38580646" y="6730512"/>
          <a:ext cx="3241431" cy="199438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114300</xdr:colOff>
      <xdr:row>91</xdr:row>
      <xdr:rowOff>209550</xdr:rowOff>
    </xdr:from>
    <xdr:to>
      <xdr:col>82</xdr:col>
      <xdr:colOff>571500</xdr:colOff>
      <xdr:row>105</xdr:row>
      <xdr:rowOff>5862</xdr:rowOff>
    </xdr:to>
    <xdr:pic>
      <xdr:nvPicPr>
        <xdr:cNvPr id="22196" name="Picture 66"/>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xmlns="" val="0"/>
            </a:ext>
          </a:extLst>
        </a:blip>
        <a:srcRect/>
        <a:stretch>
          <a:fillRect/>
        </a:stretch>
      </xdr:blipFill>
      <xdr:spPr bwMode="auto">
        <a:xfrm>
          <a:off x="38580646" y="15596088"/>
          <a:ext cx="3241431" cy="1994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114300</xdr:colOff>
      <xdr:row>144</xdr:row>
      <xdr:rowOff>209550</xdr:rowOff>
    </xdr:from>
    <xdr:to>
      <xdr:col>82</xdr:col>
      <xdr:colOff>571500</xdr:colOff>
      <xdr:row>157</xdr:row>
      <xdr:rowOff>152400</xdr:rowOff>
    </xdr:to>
    <xdr:pic>
      <xdr:nvPicPr>
        <xdr:cNvPr id="22198" name="Picture 66"/>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xmlns="" val="0"/>
            </a:ext>
          </a:extLst>
        </a:blip>
        <a:srcRect/>
        <a:stretch>
          <a:fillRect/>
        </a:stretch>
      </xdr:blipFill>
      <xdr:spPr bwMode="auto">
        <a:xfrm>
          <a:off x="37338000"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114300</xdr:colOff>
      <xdr:row>197</xdr:row>
      <xdr:rowOff>209550</xdr:rowOff>
    </xdr:from>
    <xdr:to>
      <xdr:col>82</xdr:col>
      <xdr:colOff>571500</xdr:colOff>
      <xdr:row>210</xdr:row>
      <xdr:rowOff>152400</xdr:rowOff>
    </xdr:to>
    <xdr:pic>
      <xdr:nvPicPr>
        <xdr:cNvPr id="22200" name="Picture 66"/>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xmlns="" val="0"/>
            </a:ext>
          </a:extLst>
        </a:blip>
        <a:srcRect/>
        <a:stretch>
          <a:fillRect/>
        </a:stretch>
      </xdr:blipFill>
      <xdr:spPr bwMode="auto">
        <a:xfrm>
          <a:off x="37338000"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114300</xdr:colOff>
      <xdr:row>91</xdr:row>
      <xdr:rowOff>209550</xdr:rowOff>
    </xdr:from>
    <xdr:to>
      <xdr:col>10</xdr:col>
      <xdr:colOff>571500</xdr:colOff>
      <xdr:row>104</xdr:row>
      <xdr:rowOff>152400</xdr:rowOff>
    </xdr:to>
    <xdr:pic>
      <xdr:nvPicPr>
        <xdr:cNvPr id="123" name="Picture 66"/>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xmlns="" val="0"/>
            </a:ext>
          </a:extLst>
        </a:blip>
        <a:srcRect/>
        <a:stretch>
          <a:fillRect/>
        </a:stretch>
      </xdr:blipFill>
      <xdr:spPr bwMode="auto">
        <a:xfrm>
          <a:off x="2533650"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114300</xdr:colOff>
      <xdr:row>144</xdr:row>
      <xdr:rowOff>209550</xdr:rowOff>
    </xdr:from>
    <xdr:to>
      <xdr:col>10</xdr:col>
      <xdr:colOff>571500</xdr:colOff>
      <xdr:row>157</xdr:row>
      <xdr:rowOff>152400</xdr:rowOff>
    </xdr:to>
    <xdr:pic>
      <xdr:nvPicPr>
        <xdr:cNvPr id="125" name="Picture 66"/>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xmlns="" val="0"/>
            </a:ext>
          </a:extLst>
        </a:blip>
        <a:srcRect/>
        <a:stretch>
          <a:fillRect/>
        </a:stretch>
      </xdr:blipFill>
      <xdr:spPr bwMode="auto">
        <a:xfrm>
          <a:off x="2533650"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28575</xdr:colOff>
      <xdr:row>38</xdr:row>
      <xdr:rowOff>190500</xdr:rowOff>
    </xdr:from>
    <xdr:to>
      <xdr:col>86</xdr:col>
      <xdr:colOff>228600</xdr:colOff>
      <xdr:row>52</xdr:row>
      <xdr:rowOff>142875</xdr:rowOff>
    </xdr:to>
    <xdr:graphicFrame macro="">
      <xdr:nvGraphicFramePr>
        <xdr:cNvPr id="11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84</xdr:col>
      <xdr:colOff>28575</xdr:colOff>
      <xdr:row>91</xdr:row>
      <xdr:rowOff>190500</xdr:rowOff>
    </xdr:from>
    <xdr:to>
      <xdr:col>86</xdr:col>
      <xdr:colOff>228600</xdr:colOff>
      <xdr:row>105</xdr:row>
      <xdr:rowOff>142875</xdr:rowOff>
    </xdr:to>
    <xdr:graphicFrame macro="">
      <xdr:nvGraphicFramePr>
        <xdr:cNvPr id="11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84</xdr:col>
      <xdr:colOff>28575</xdr:colOff>
      <xdr:row>144</xdr:row>
      <xdr:rowOff>190500</xdr:rowOff>
    </xdr:from>
    <xdr:to>
      <xdr:col>86</xdr:col>
      <xdr:colOff>228600</xdr:colOff>
      <xdr:row>158</xdr:row>
      <xdr:rowOff>142875</xdr:rowOff>
    </xdr:to>
    <xdr:graphicFrame macro="">
      <xdr:nvGraphicFramePr>
        <xdr:cNvPr id="11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84</xdr:col>
      <xdr:colOff>28575</xdr:colOff>
      <xdr:row>197</xdr:row>
      <xdr:rowOff>190500</xdr:rowOff>
    </xdr:from>
    <xdr:to>
      <xdr:col>86</xdr:col>
      <xdr:colOff>228600</xdr:colOff>
      <xdr:row>211</xdr:row>
      <xdr:rowOff>142875</xdr:rowOff>
    </xdr:to>
    <xdr:graphicFrame macro="">
      <xdr:nvGraphicFramePr>
        <xdr:cNvPr id="11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96</xdr:col>
      <xdr:colOff>28575</xdr:colOff>
      <xdr:row>38</xdr:row>
      <xdr:rowOff>190500</xdr:rowOff>
    </xdr:from>
    <xdr:to>
      <xdr:col>98</xdr:col>
      <xdr:colOff>228600</xdr:colOff>
      <xdr:row>52</xdr:row>
      <xdr:rowOff>142875</xdr:rowOff>
    </xdr:to>
    <xdr:graphicFrame macro="">
      <xdr:nvGraphicFramePr>
        <xdr:cNvPr id="11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96</xdr:col>
      <xdr:colOff>28575</xdr:colOff>
      <xdr:row>91</xdr:row>
      <xdr:rowOff>190500</xdr:rowOff>
    </xdr:from>
    <xdr:to>
      <xdr:col>98</xdr:col>
      <xdr:colOff>228600</xdr:colOff>
      <xdr:row>105</xdr:row>
      <xdr:rowOff>142875</xdr:rowOff>
    </xdr:to>
    <xdr:graphicFrame macro="">
      <xdr:nvGraphicFramePr>
        <xdr:cNvPr id="11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96</xdr:col>
      <xdr:colOff>28575</xdr:colOff>
      <xdr:row>144</xdr:row>
      <xdr:rowOff>190500</xdr:rowOff>
    </xdr:from>
    <xdr:to>
      <xdr:col>98</xdr:col>
      <xdr:colOff>228600</xdr:colOff>
      <xdr:row>158</xdr:row>
      <xdr:rowOff>142875</xdr:rowOff>
    </xdr:to>
    <xdr:graphicFrame macro="">
      <xdr:nvGraphicFramePr>
        <xdr:cNvPr id="118"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96</xdr:col>
      <xdr:colOff>28575</xdr:colOff>
      <xdr:row>197</xdr:row>
      <xdr:rowOff>190500</xdr:rowOff>
    </xdr:from>
    <xdr:to>
      <xdr:col>98</xdr:col>
      <xdr:colOff>228600</xdr:colOff>
      <xdr:row>211</xdr:row>
      <xdr:rowOff>142875</xdr:rowOff>
    </xdr:to>
    <xdr:graphicFrame macro="">
      <xdr:nvGraphicFramePr>
        <xdr:cNvPr id="11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108</xdr:col>
      <xdr:colOff>28575</xdr:colOff>
      <xdr:row>38</xdr:row>
      <xdr:rowOff>190500</xdr:rowOff>
    </xdr:from>
    <xdr:to>
      <xdr:col>110</xdr:col>
      <xdr:colOff>228600</xdr:colOff>
      <xdr:row>52</xdr:row>
      <xdr:rowOff>142875</xdr:rowOff>
    </xdr:to>
    <xdr:graphicFrame macro="">
      <xdr:nvGraphicFramePr>
        <xdr:cNvPr id="12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108</xdr:col>
      <xdr:colOff>28575</xdr:colOff>
      <xdr:row>91</xdr:row>
      <xdr:rowOff>190500</xdr:rowOff>
    </xdr:from>
    <xdr:to>
      <xdr:col>110</xdr:col>
      <xdr:colOff>228600</xdr:colOff>
      <xdr:row>105</xdr:row>
      <xdr:rowOff>142875</xdr:rowOff>
    </xdr:to>
    <xdr:graphicFrame macro="">
      <xdr:nvGraphicFramePr>
        <xdr:cNvPr id="12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108</xdr:col>
      <xdr:colOff>28575</xdr:colOff>
      <xdr:row>144</xdr:row>
      <xdr:rowOff>190500</xdr:rowOff>
    </xdr:from>
    <xdr:to>
      <xdr:col>110</xdr:col>
      <xdr:colOff>228600</xdr:colOff>
      <xdr:row>158</xdr:row>
      <xdr:rowOff>142875</xdr:rowOff>
    </xdr:to>
    <xdr:graphicFrame macro="">
      <xdr:nvGraphicFramePr>
        <xdr:cNvPr id="12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108</xdr:col>
      <xdr:colOff>28575</xdr:colOff>
      <xdr:row>197</xdr:row>
      <xdr:rowOff>190500</xdr:rowOff>
    </xdr:from>
    <xdr:to>
      <xdr:col>110</xdr:col>
      <xdr:colOff>228600</xdr:colOff>
      <xdr:row>211</xdr:row>
      <xdr:rowOff>142875</xdr:rowOff>
    </xdr:to>
    <xdr:graphicFrame macro="">
      <xdr:nvGraphicFramePr>
        <xdr:cNvPr id="12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86</xdr:col>
      <xdr:colOff>114300</xdr:colOff>
      <xdr:row>38</xdr:row>
      <xdr:rowOff>209550</xdr:rowOff>
    </xdr:from>
    <xdr:to>
      <xdr:col>94</xdr:col>
      <xdr:colOff>571500</xdr:colOff>
      <xdr:row>51</xdr:row>
      <xdr:rowOff>152400</xdr:rowOff>
    </xdr:to>
    <xdr:pic>
      <xdr:nvPicPr>
        <xdr:cNvPr id="22202" name="Picture 66"/>
        <xdr:cNvPicPr>
          <a:picLocks noChangeAspect="1" noChangeArrowheads="1"/>
        </xdr:cNvPicPr>
      </xdr:nvPicPr>
      <xdr:blipFill>
        <a:blip xmlns:r="http://schemas.openxmlformats.org/officeDocument/2006/relationships" r:embed="rId111" cstate="print">
          <a:extLst>
            <a:ext uri="{28A0092B-C50C-407E-A947-70E740481C1C}">
              <a14:useLocalDpi xmlns:a14="http://schemas.microsoft.com/office/drawing/2010/main" xmlns="" val="0"/>
            </a:ext>
          </a:extLst>
        </a:blip>
        <a:srcRect/>
        <a:stretch>
          <a:fillRect/>
        </a:stretch>
      </xdr:blipFill>
      <xdr:spPr bwMode="auto">
        <a:xfrm>
          <a:off x="43138725" y="72580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114300</xdr:colOff>
      <xdr:row>91</xdr:row>
      <xdr:rowOff>209550</xdr:rowOff>
    </xdr:from>
    <xdr:to>
      <xdr:col>94</xdr:col>
      <xdr:colOff>571500</xdr:colOff>
      <xdr:row>104</xdr:row>
      <xdr:rowOff>152400</xdr:rowOff>
    </xdr:to>
    <xdr:pic>
      <xdr:nvPicPr>
        <xdr:cNvPr id="22204" name="Picture 66"/>
        <xdr:cNvPicPr>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xmlns="" val="0"/>
            </a:ext>
          </a:extLst>
        </a:blip>
        <a:srcRect/>
        <a:stretch>
          <a:fillRect/>
        </a:stretch>
      </xdr:blipFill>
      <xdr:spPr bwMode="auto">
        <a:xfrm>
          <a:off x="43138725"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114300</xdr:colOff>
      <xdr:row>144</xdr:row>
      <xdr:rowOff>209550</xdr:rowOff>
    </xdr:from>
    <xdr:to>
      <xdr:col>94</xdr:col>
      <xdr:colOff>571500</xdr:colOff>
      <xdr:row>157</xdr:row>
      <xdr:rowOff>152400</xdr:rowOff>
    </xdr:to>
    <xdr:pic>
      <xdr:nvPicPr>
        <xdr:cNvPr id="22206" name="Picture 66"/>
        <xdr:cNvPicPr>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xmlns="" val="0"/>
            </a:ext>
          </a:extLst>
        </a:blip>
        <a:srcRect/>
        <a:stretch>
          <a:fillRect/>
        </a:stretch>
      </xdr:blipFill>
      <xdr:spPr bwMode="auto">
        <a:xfrm>
          <a:off x="43138725"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114300</xdr:colOff>
      <xdr:row>197</xdr:row>
      <xdr:rowOff>209550</xdr:rowOff>
    </xdr:from>
    <xdr:to>
      <xdr:col>94</xdr:col>
      <xdr:colOff>571500</xdr:colOff>
      <xdr:row>210</xdr:row>
      <xdr:rowOff>152400</xdr:rowOff>
    </xdr:to>
    <xdr:pic>
      <xdr:nvPicPr>
        <xdr:cNvPr id="22208" name="Picture 66"/>
        <xdr:cNvPicPr>
          <a:picLocks noChangeAspect="1" noChangeArrowheads="1"/>
        </xdr:cNvPicPr>
      </xdr:nvPicPr>
      <xdr:blipFill>
        <a:blip xmlns:r="http://schemas.openxmlformats.org/officeDocument/2006/relationships" r:embed="rId114" cstate="print">
          <a:extLst>
            <a:ext uri="{28A0092B-C50C-407E-A947-70E740481C1C}">
              <a14:useLocalDpi xmlns:a14="http://schemas.microsoft.com/office/drawing/2010/main" xmlns="" val="0"/>
            </a:ext>
          </a:extLst>
        </a:blip>
        <a:srcRect/>
        <a:stretch>
          <a:fillRect/>
        </a:stretch>
      </xdr:blipFill>
      <xdr:spPr bwMode="auto">
        <a:xfrm>
          <a:off x="43138725"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114300</xdr:colOff>
      <xdr:row>38</xdr:row>
      <xdr:rowOff>200025</xdr:rowOff>
    </xdr:from>
    <xdr:to>
      <xdr:col>106</xdr:col>
      <xdr:colOff>571500</xdr:colOff>
      <xdr:row>51</xdr:row>
      <xdr:rowOff>142875</xdr:rowOff>
    </xdr:to>
    <xdr:pic>
      <xdr:nvPicPr>
        <xdr:cNvPr id="22210" name="Picture 66"/>
        <xdr:cNvPicPr>
          <a:picLocks noChangeAspect="1" noChangeArrowheads="1"/>
        </xdr:cNvPicPr>
      </xdr:nvPicPr>
      <xdr:blipFill>
        <a:blip xmlns:r="http://schemas.openxmlformats.org/officeDocument/2006/relationships" r:embed="rId115" cstate="print">
          <a:extLst>
            <a:ext uri="{28A0092B-C50C-407E-A947-70E740481C1C}">
              <a14:useLocalDpi xmlns:a14="http://schemas.microsoft.com/office/drawing/2010/main" xmlns="" val="0"/>
            </a:ext>
          </a:extLst>
        </a:blip>
        <a:srcRect/>
        <a:stretch>
          <a:fillRect/>
        </a:stretch>
      </xdr:blipFill>
      <xdr:spPr bwMode="auto">
        <a:xfrm>
          <a:off x="49491900" y="6867525"/>
          <a:ext cx="3124200" cy="2038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114300</xdr:colOff>
      <xdr:row>91</xdr:row>
      <xdr:rowOff>200025</xdr:rowOff>
    </xdr:from>
    <xdr:to>
      <xdr:col>106</xdr:col>
      <xdr:colOff>571500</xdr:colOff>
      <xdr:row>104</xdr:row>
      <xdr:rowOff>142875</xdr:rowOff>
    </xdr:to>
    <xdr:pic>
      <xdr:nvPicPr>
        <xdr:cNvPr id="22212" name="Picture 66"/>
        <xdr:cNvPicPr>
          <a:picLocks noChangeAspect="1" noChangeArrowheads="1"/>
        </xdr:cNvPicPr>
      </xdr:nvPicPr>
      <xdr:blipFill>
        <a:blip xmlns:r="http://schemas.openxmlformats.org/officeDocument/2006/relationships" r:embed="rId116" cstate="print">
          <a:extLst>
            <a:ext uri="{28A0092B-C50C-407E-A947-70E740481C1C}">
              <a14:useLocalDpi xmlns:a14="http://schemas.microsoft.com/office/drawing/2010/main" xmlns="" val="0"/>
            </a:ext>
          </a:extLst>
        </a:blip>
        <a:srcRect/>
        <a:stretch>
          <a:fillRect/>
        </a:stretch>
      </xdr:blipFill>
      <xdr:spPr bwMode="auto">
        <a:xfrm>
          <a:off x="48939450" y="168402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114300</xdr:colOff>
      <xdr:row>144</xdr:row>
      <xdr:rowOff>200025</xdr:rowOff>
    </xdr:from>
    <xdr:to>
      <xdr:col>106</xdr:col>
      <xdr:colOff>571500</xdr:colOff>
      <xdr:row>157</xdr:row>
      <xdr:rowOff>142875</xdr:rowOff>
    </xdr:to>
    <xdr:pic>
      <xdr:nvPicPr>
        <xdr:cNvPr id="22214" name="Picture 66"/>
        <xdr:cNvPicPr>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xmlns="" val="0"/>
            </a:ext>
          </a:extLst>
        </a:blip>
        <a:srcRect/>
        <a:stretch>
          <a:fillRect/>
        </a:stretch>
      </xdr:blipFill>
      <xdr:spPr bwMode="auto">
        <a:xfrm>
          <a:off x="48939450" y="264318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114300</xdr:colOff>
      <xdr:row>197</xdr:row>
      <xdr:rowOff>200025</xdr:rowOff>
    </xdr:from>
    <xdr:to>
      <xdr:col>106</xdr:col>
      <xdr:colOff>571500</xdr:colOff>
      <xdr:row>210</xdr:row>
      <xdr:rowOff>142875</xdr:rowOff>
    </xdr:to>
    <xdr:pic>
      <xdr:nvPicPr>
        <xdr:cNvPr id="22216" name="Picture 66"/>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xmlns="" val="0"/>
            </a:ext>
          </a:extLst>
        </a:blip>
        <a:srcRect/>
        <a:stretch>
          <a:fillRect/>
        </a:stretch>
      </xdr:blipFill>
      <xdr:spPr bwMode="auto">
        <a:xfrm>
          <a:off x="48939450" y="360235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114300</xdr:colOff>
      <xdr:row>38</xdr:row>
      <xdr:rowOff>200025</xdr:rowOff>
    </xdr:from>
    <xdr:to>
      <xdr:col>118</xdr:col>
      <xdr:colOff>571500</xdr:colOff>
      <xdr:row>51</xdr:row>
      <xdr:rowOff>142875</xdr:rowOff>
    </xdr:to>
    <xdr:pic>
      <xdr:nvPicPr>
        <xdr:cNvPr id="22218" name="Picture 66"/>
        <xdr:cNvPicPr>
          <a:picLocks noChangeAspect="1" noChangeArrowheads="1"/>
        </xdr:cNvPicPr>
      </xdr:nvPicPr>
      <xdr:blipFill>
        <a:blip xmlns:r="http://schemas.openxmlformats.org/officeDocument/2006/relationships" r:embed="rId119" cstate="print">
          <a:extLst>
            <a:ext uri="{28A0092B-C50C-407E-A947-70E740481C1C}">
              <a14:useLocalDpi xmlns:a14="http://schemas.microsoft.com/office/drawing/2010/main" xmlns="" val="0"/>
            </a:ext>
          </a:extLst>
        </a:blip>
        <a:srcRect/>
        <a:stretch>
          <a:fillRect/>
        </a:stretch>
      </xdr:blipFill>
      <xdr:spPr bwMode="auto">
        <a:xfrm>
          <a:off x="54740175" y="72485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114300</xdr:colOff>
      <xdr:row>91</xdr:row>
      <xdr:rowOff>200025</xdr:rowOff>
    </xdr:from>
    <xdr:to>
      <xdr:col>118</xdr:col>
      <xdr:colOff>571500</xdr:colOff>
      <xdr:row>104</xdr:row>
      <xdr:rowOff>142875</xdr:rowOff>
    </xdr:to>
    <xdr:pic>
      <xdr:nvPicPr>
        <xdr:cNvPr id="22220" name="Picture 66"/>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xmlns="" val="0"/>
            </a:ext>
          </a:extLst>
        </a:blip>
        <a:srcRect/>
        <a:stretch>
          <a:fillRect/>
        </a:stretch>
      </xdr:blipFill>
      <xdr:spPr bwMode="auto">
        <a:xfrm>
          <a:off x="54740175" y="168402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114300</xdr:colOff>
      <xdr:row>144</xdr:row>
      <xdr:rowOff>200025</xdr:rowOff>
    </xdr:from>
    <xdr:to>
      <xdr:col>118</xdr:col>
      <xdr:colOff>571500</xdr:colOff>
      <xdr:row>157</xdr:row>
      <xdr:rowOff>142875</xdr:rowOff>
    </xdr:to>
    <xdr:pic>
      <xdr:nvPicPr>
        <xdr:cNvPr id="22222" name="Picture 66"/>
        <xdr:cNvPicPr>
          <a:picLocks noChangeAspect="1" noChangeArrowheads="1"/>
        </xdr:cNvPicPr>
      </xdr:nvPicPr>
      <xdr:blipFill>
        <a:blip xmlns:r="http://schemas.openxmlformats.org/officeDocument/2006/relationships" r:embed="rId121" cstate="print">
          <a:extLst>
            <a:ext uri="{28A0092B-C50C-407E-A947-70E740481C1C}">
              <a14:useLocalDpi xmlns:a14="http://schemas.microsoft.com/office/drawing/2010/main" xmlns="" val="0"/>
            </a:ext>
          </a:extLst>
        </a:blip>
        <a:srcRect/>
        <a:stretch>
          <a:fillRect/>
        </a:stretch>
      </xdr:blipFill>
      <xdr:spPr bwMode="auto">
        <a:xfrm>
          <a:off x="54740175" y="264318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114300</xdr:colOff>
      <xdr:row>197</xdr:row>
      <xdr:rowOff>200025</xdr:rowOff>
    </xdr:from>
    <xdr:to>
      <xdr:col>118</xdr:col>
      <xdr:colOff>571500</xdr:colOff>
      <xdr:row>210</xdr:row>
      <xdr:rowOff>142875</xdr:rowOff>
    </xdr:to>
    <xdr:pic>
      <xdr:nvPicPr>
        <xdr:cNvPr id="22224" name="Picture 66"/>
        <xdr:cNvPicPr>
          <a:picLocks noChangeAspect="1" noChangeArrowheads="1"/>
        </xdr:cNvPicPr>
      </xdr:nvPicPr>
      <xdr:blipFill>
        <a:blip xmlns:r="http://schemas.openxmlformats.org/officeDocument/2006/relationships" r:embed="rId122" cstate="print">
          <a:extLst>
            <a:ext uri="{28A0092B-C50C-407E-A947-70E740481C1C}">
              <a14:useLocalDpi xmlns:a14="http://schemas.microsoft.com/office/drawing/2010/main" xmlns="" val="0"/>
            </a:ext>
          </a:extLst>
        </a:blip>
        <a:srcRect/>
        <a:stretch>
          <a:fillRect/>
        </a:stretch>
      </xdr:blipFill>
      <xdr:spPr bwMode="auto">
        <a:xfrm>
          <a:off x="54740175" y="360235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38</xdr:row>
      <xdr:rowOff>200025</xdr:rowOff>
    </xdr:from>
    <xdr:to>
      <xdr:col>2</xdr:col>
      <xdr:colOff>228600</xdr:colOff>
      <xdr:row>52</xdr:row>
      <xdr:rowOff>142875</xdr:rowOff>
    </xdr:to>
    <xdr:graphicFrame macro="">
      <xdr:nvGraphicFramePr>
        <xdr:cNvPr id="2312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91</xdr:row>
      <xdr:rowOff>200025</xdr:rowOff>
    </xdr:from>
    <xdr:to>
      <xdr:col>2</xdr:col>
      <xdr:colOff>228600</xdr:colOff>
      <xdr:row>105</xdr:row>
      <xdr:rowOff>142875</xdr:rowOff>
    </xdr:to>
    <xdr:graphicFrame macro="">
      <xdr:nvGraphicFramePr>
        <xdr:cNvPr id="23130"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144</xdr:row>
      <xdr:rowOff>200025</xdr:rowOff>
    </xdr:from>
    <xdr:to>
      <xdr:col>2</xdr:col>
      <xdr:colOff>228600</xdr:colOff>
      <xdr:row>158</xdr:row>
      <xdr:rowOff>142875</xdr:rowOff>
    </xdr:to>
    <xdr:graphicFrame macro="">
      <xdr:nvGraphicFramePr>
        <xdr:cNvPr id="23131"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197</xdr:row>
      <xdr:rowOff>200025</xdr:rowOff>
    </xdr:from>
    <xdr:to>
      <xdr:col>2</xdr:col>
      <xdr:colOff>228600</xdr:colOff>
      <xdr:row>211</xdr:row>
      <xdr:rowOff>142875</xdr:rowOff>
    </xdr:to>
    <xdr:graphicFrame macro="">
      <xdr:nvGraphicFramePr>
        <xdr:cNvPr id="23132"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19050</xdr:colOff>
      <xdr:row>38</xdr:row>
      <xdr:rowOff>200025</xdr:rowOff>
    </xdr:from>
    <xdr:to>
      <xdr:col>14</xdr:col>
      <xdr:colOff>228600</xdr:colOff>
      <xdr:row>52</xdr:row>
      <xdr:rowOff>142875</xdr:rowOff>
    </xdr:to>
    <xdr:graphicFrame macro="">
      <xdr:nvGraphicFramePr>
        <xdr:cNvPr id="23133"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19050</xdr:colOff>
      <xdr:row>91</xdr:row>
      <xdr:rowOff>200025</xdr:rowOff>
    </xdr:from>
    <xdr:to>
      <xdr:col>14</xdr:col>
      <xdr:colOff>228600</xdr:colOff>
      <xdr:row>105</xdr:row>
      <xdr:rowOff>142875</xdr:rowOff>
    </xdr:to>
    <xdr:graphicFrame macro="">
      <xdr:nvGraphicFramePr>
        <xdr:cNvPr id="23134"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19050</xdr:colOff>
      <xdr:row>144</xdr:row>
      <xdr:rowOff>200025</xdr:rowOff>
    </xdr:from>
    <xdr:to>
      <xdr:col>14</xdr:col>
      <xdr:colOff>228600</xdr:colOff>
      <xdr:row>158</xdr:row>
      <xdr:rowOff>142875</xdr:rowOff>
    </xdr:to>
    <xdr:graphicFrame macro="">
      <xdr:nvGraphicFramePr>
        <xdr:cNvPr id="23135"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19050</xdr:colOff>
      <xdr:row>197</xdr:row>
      <xdr:rowOff>200025</xdr:rowOff>
    </xdr:from>
    <xdr:to>
      <xdr:col>14</xdr:col>
      <xdr:colOff>228600</xdr:colOff>
      <xdr:row>211</xdr:row>
      <xdr:rowOff>142875</xdr:rowOff>
    </xdr:to>
    <xdr:graphicFrame macro="">
      <xdr:nvGraphicFramePr>
        <xdr:cNvPr id="23136"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19050</xdr:colOff>
      <xdr:row>38</xdr:row>
      <xdr:rowOff>200025</xdr:rowOff>
    </xdr:from>
    <xdr:to>
      <xdr:col>26</xdr:col>
      <xdr:colOff>228600</xdr:colOff>
      <xdr:row>52</xdr:row>
      <xdr:rowOff>142875</xdr:rowOff>
    </xdr:to>
    <xdr:graphicFrame macro="">
      <xdr:nvGraphicFramePr>
        <xdr:cNvPr id="23137"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19050</xdr:colOff>
      <xdr:row>91</xdr:row>
      <xdr:rowOff>200025</xdr:rowOff>
    </xdr:from>
    <xdr:to>
      <xdr:col>26</xdr:col>
      <xdr:colOff>228600</xdr:colOff>
      <xdr:row>105</xdr:row>
      <xdr:rowOff>142875</xdr:rowOff>
    </xdr:to>
    <xdr:graphicFrame macro="">
      <xdr:nvGraphicFramePr>
        <xdr:cNvPr id="23138"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19050</xdr:colOff>
      <xdr:row>144</xdr:row>
      <xdr:rowOff>200025</xdr:rowOff>
    </xdr:from>
    <xdr:to>
      <xdr:col>26</xdr:col>
      <xdr:colOff>228600</xdr:colOff>
      <xdr:row>158</xdr:row>
      <xdr:rowOff>142875</xdr:rowOff>
    </xdr:to>
    <xdr:graphicFrame macro="">
      <xdr:nvGraphicFramePr>
        <xdr:cNvPr id="23139"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19050</xdr:colOff>
      <xdr:row>197</xdr:row>
      <xdr:rowOff>200025</xdr:rowOff>
    </xdr:from>
    <xdr:to>
      <xdr:col>26</xdr:col>
      <xdr:colOff>228600</xdr:colOff>
      <xdr:row>211</xdr:row>
      <xdr:rowOff>142875</xdr:rowOff>
    </xdr:to>
    <xdr:graphicFrame macro="">
      <xdr:nvGraphicFramePr>
        <xdr:cNvPr id="23140"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36</xdr:col>
      <xdr:colOff>19050</xdr:colOff>
      <xdr:row>38</xdr:row>
      <xdr:rowOff>200025</xdr:rowOff>
    </xdr:from>
    <xdr:to>
      <xdr:col>38</xdr:col>
      <xdr:colOff>228600</xdr:colOff>
      <xdr:row>52</xdr:row>
      <xdr:rowOff>142875</xdr:rowOff>
    </xdr:to>
    <xdr:graphicFrame macro="">
      <xdr:nvGraphicFramePr>
        <xdr:cNvPr id="23141"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36</xdr:col>
      <xdr:colOff>19050</xdr:colOff>
      <xdr:row>91</xdr:row>
      <xdr:rowOff>200025</xdr:rowOff>
    </xdr:from>
    <xdr:to>
      <xdr:col>38</xdr:col>
      <xdr:colOff>228600</xdr:colOff>
      <xdr:row>105</xdr:row>
      <xdr:rowOff>142875</xdr:rowOff>
    </xdr:to>
    <xdr:graphicFrame macro="">
      <xdr:nvGraphicFramePr>
        <xdr:cNvPr id="23142"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36</xdr:col>
      <xdr:colOff>19050</xdr:colOff>
      <xdr:row>144</xdr:row>
      <xdr:rowOff>200025</xdr:rowOff>
    </xdr:from>
    <xdr:to>
      <xdr:col>38</xdr:col>
      <xdr:colOff>228600</xdr:colOff>
      <xdr:row>158</xdr:row>
      <xdr:rowOff>142875</xdr:rowOff>
    </xdr:to>
    <xdr:graphicFrame macro="">
      <xdr:nvGraphicFramePr>
        <xdr:cNvPr id="23143"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36</xdr:col>
      <xdr:colOff>19050</xdr:colOff>
      <xdr:row>197</xdr:row>
      <xdr:rowOff>200025</xdr:rowOff>
    </xdr:from>
    <xdr:to>
      <xdr:col>38</xdr:col>
      <xdr:colOff>228600</xdr:colOff>
      <xdr:row>211</xdr:row>
      <xdr:rowOff>142875</xdr:rowOff>
    </xdr:to>
    <xdr:graphicFrame macro="">
      <xdr:nvGraphicFramePr>
        <xdr:cNvPr id="23144"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48</xdr:col>
      <xdr:colOff>19050</xdr:colOff>
      <xdr:row>38</xdr:row>
      <xdr:rowOff>200025</xdr:rowOff>
    </xdr:from>
    <xdr:to>
      <xdr:col>50</xdr:col>
      <xdr:colOff>228600</xdr:colOff>
      <xdr:row>52</xdr:row>
      <xdr:rowOff>142875</xdr:rowOff>
    </xdr:to>
    <xdr:graphicFrame macro="">
      <xdr:nvGraphicFramePr>
        <xdr:cNvPr id="23145"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48</xdr:col>
      <xdr:colOff>19050</xdr:colOff>
      <xdr:row>91</xdr:row>
      <xdr:rowOff>200025</xdr:rowOff>
    </xdr:from>
    <xdr:to>
      <xdr:col>50</xdr:col>
      <xdr:colOff>228600</xdr:colOff>
      <xdr:row>105</xdr:row>
      <xdr:rowOff>142875</xdr:rowOff>
    </xdr:to>
    <xdr:graphicFrame macro="">
      <xdr:nvGraphicFramePr>
        <xdr:cNvPr id="23146"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48</xdr:col>
      <xdr:colOff>19050</xdr:colOff>
      <xdr:row>144</xdr:row>
      <xdr:rowOff>200025</xdr:rowOff>
    </xdr:from>
    <xdr:to>
      <xdr:col>50</xdr:col>
      <xdr:colOff>228600</xdr:colOff>
      <xdr:row>158</xdr:row>
      <xdr:rowOff>142875</xdr:rowOff>
    </xdr:to>
    <xdr:graphicFrame macro="">
      <xdr:nvGraphicFramePr>
        <xdr:cNvPr id="23147"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48</xdr:col>
      <xdr:colOff>19050</xdr:colOff>
      <xdr:row>197</xdr:row>
      <xdr:rowOff>200025</xdr:rowOff>
    </xdr:from>
    <xdr:to>
      <xdr:col>50</xdr:col>
      <xdr:colOff>228600</xdr:colOff>
      <xdr:row>211</xdr:row>
      <xdr:rowOff>142875</xdr:rowOff>
    </xdr:to>
    <xdr:graphicFrame macro="">
      <xdr:nvGraphicFramePr>
        <xdr:cNvPr id="23148"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60</xdr:col>
      <xdr:colOff>19050</xdr:colOff>
      <xdr:row>38</xdr:row>
      <xdr:rowOff>200025</xdr:rowOff>
    </xdr:from>
    <xdr:to>
      <xdr:col>62</xdr:col>
      <xdr:colOff>228600</xdr:colOff>
      <xdr:row>52</xdr:row>
      <xdr:rowOff>142875</xdr:rowOff>
    </xdr:to>
    <xdr:graphicFrame macro="">
      <xdr:nvGraphicFramePr>
        <xdr:cNvPr id="23149"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60</xdr:col>
      <xdr:colOff>19050</xdr:colOff>
      <xdr:row>91</xdr:row>
      <xdr:rowOff>200025</xdr:rowOff>
    </xdr:from>
    <xdr:to>
      <xdr:col>62</xdr:col>
      <xdr:colOff>228600</xdr:colOff>
      <xdr:row>105</xdr:row>
      <xdr:rowOff>142875</xdr:rowOff>
    </xdr:to>
    <xdr:graphicFrame macro="">
      <xdr:nvGraphicFramePr>
        <xdr:cNvPr id="23150"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60</xdr:col>
      <xdr:colOff>19050</xdr:colOff>
      <xdr:row>144</xdr:row>
      <xdr:rowOff>200025</xdr:rowOff>
    </xdr:from>
    <xdr:to>
      <xdr:col>62</xdr:col>
      <xdr:colOff>228600</xdr:colOff>
      <xdr:row>158</xdr:row>
      <xdr:rowOff>142875</xdr:rowOff>
    </xdr:to>
    <xdr:graphicFrame macro="">
      <xdr:nvGraphicFramePr>
        <xdr:cNvPr id="23151"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60</xdr:col>
      <xdr:colOff>19050</xdr:colOff>
      <xdr:row>197</xdr:row>
      <xdr:rowOff>200025</xdr:rowOff>
    </xdr:from>
    <xdr:to>
      <xdr:col>62</xdr:col>
      <xdr:colOff>228600</xdr:colOff>
      <xdr:row>211</xdr:row>
      <xdr:rowOff>142875</xdr:rowOff>
    </xdr:to>
    <xdr:graphicFrame macro="">
      <xdr:nvGraphicFramePr>
        <xdr:cNvPr id="23152"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72</xdr:col>
      <xdr:colOff>19050</xdr:colOff>
      <xdr:row>38</xdr:row>
      <xdr:rowOff>200025</xdr:rowOff>
    </xdr:from>
    <xdr:to>
      <xdr:col>74</xdr:col>
      <xdr:colOff>228600</xdr:colOff>
      <xdr:row>52</xdr:row>
      <xdr:rowOff>142875</xdr:rowOff>
    </xdr:to>
    <xdr:graphicFrame macro="">
      <xdr:nvGraphicFramePr>
        <xdr:cNvPr id="23153"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72</xdr:col>
      <xdr:colOff>19050</xdr:colOff>
      <xdr:row>91</xdr:row>
      <xdr:rowOff>200025</xdr:rowOff>
    </xdr:from>
    <xdr:to>
      <xdr:col>74</xdr:col>
      <xdr:colOff>228600</xdr:colOff>
      <xdr:row>105</xdr:row>
      <xdr:rowOff>142875</xdr:rowOff>
    </xdr:to>
    <xdr:graphicFrame macro="">
      <xdr:nvGraphicFramePr>
        <xdr:cNvPr id="23154"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72</xdr:col>
      <xdr:colOff>19050</xdr:colOff>
      <xdr:row>144</xdr:row>
      <xdr:rowOff>200025</xdr:rowOff>
    </xdr:from>
    <xdr:to>
      <xdr:col>74</xdr:col>
      <xdr:colOff>228600</xdr:colOff>
      <xdr:row>158</xdr:row>
      <xdr:rowOff>142875</xdr:rowOff>
    </xdr:to>
    <xdr:graphicFrame macro="">
      <xdr:nvGraphicFramePr>
        <xdr:cNvPr id="23155"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72</xdr:col>
      <xdr:colOff>19050</xdr:colOff>
      <xdr:row>197</xdr:row>
      <xdr:rowOff>200025</xdr:rowOff>
    </xdr:from>
    <xdr:to>
      <xdr:col>74</xdr:col>
      <xdr:colOff>228600</xdr:colOff>
      <xdr:row>211</xdr:row>
      <xdr:rowOff>142875</xdr:rowOff>
    </xdr:to>
    <xdr:graphicFrame macro="">
      <xdr:nvGraphicFramePr>
        <xdr:cNvPr id="23156"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84</xdr:col>
      <xdr:colOff>19050</xdr:colOff>
      <xdr:row>38</xdr:row>
      <xdr:rowOff>200025</xdr:rowOff>
    </xdr:from>
    <xdr:to>
      <xdr:col>86</xdr:col>
      <xdr:colOff>228600</xdr:colOff>
      <xdr:row>52</xdr:row>
      <xdr:rowOff>142875</xdr:rowOff>
    </xdr:to>
    <xdr:graphicFrame macro="">
      <xdr:nvGraphicFramePr>
        <xdr:cNvPr id="23157"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84</xdr:col>
      <xdr:colOff>19050</xdr:colOff>
      <xdr:row>91</xdr:row>
      <xdr:rowOff>200025</xdr:rowOff>
    </xdr:from>
    <xdr:to>
      <xdr:col>86</xdr:col>
      <xdr:colOff>228600</xdr:colOff>
      <xdr:row>105</xdr:row>
      <xdr:rowOff>142875</xdr:rowOff>
    </xdr:to>
    <xdr:graphicFrame macro="">
      <xdr:nvGraphicFramePr>
        <xdr:cNvPr id="23158"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84</xdr:col>
      <xdr:colOff>19050</xdr:colOff>
      <xdr:row>144</xdr:row>
      <xdr:rowOff>200025</xdr:rowOff>
    </xdr:from>
    <xdr:to>
      <xdr:col>86</xdr:col>
      <xdr:colOff>228600</xdr:colOff>
      <xdr:row>158</xdr:row>
      <xdr:rowOff>142875</xdr:rowOff>
    </xdr:to>
    <xdr:graphicFrame macro="">
      <xdr:nvGraphicFramePr>
        <xdr:cNvPr id="23159"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84</xdr:col>
      <xdr:colOff>19050</xdr:colOff>
      <xdr:row>197</xdr:row>
      <xdr:rowOff>200025</xdr:rowOff>
    </xdr:from>
    <xdr:to>
      <xdr:col>86</xdr:col>
      <xdr:colOff>228600</xdr:colOff>
      <xdr:row>211</xdr:row>
      <xdr:rowOff>142875</xdr:rowOff>
    </xdr:to>
    <xdr:graphicFrame macro="">
      <xdr:nvGraphicFramePr>
        <xdr:cNvPr id="23160"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96</xdr:col>
      <xdr:colOff>19050</xdr:colOff>
      <xdr:row>38</xdr:row>
      <xdr:rowOff>200025</xdr:rowOff>
    </xdr:from>
    <xdr:to>
      <xdr:col>98</xdr:col>
      <xdr:colOff>228600</xdr:colOff>
      <xdr:row>52</xdr:row>
      <xdr:rowOff>142875</xdr:rowOff>
    </xdr:to>
    <xdr:graphicFrame macro="">
      <xdr:nvGraphicFramePr>
        <xdr:cNvPr id="23161"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96</xdr:col>
      <xdr:colOff>19050</xdr:colOff>
      <xdr:row>91</xdr:row>
      <xdr:rowOff>200025</xdr:rowOff>
    </xdr:from>
    <xdr:to>
      <xdr:col>98</xdr:col>
      <xdr:colOff>228600</xdr:colOff>
      <xdr:row>105</xdr:row>
      <xdr:rowOff>142875</xdr:rowOff>
    </xdr:to>
    <xdr:graphicFrame macro="">
      <xdr:nvGraphicFramePr>
        <xdr:cNvPr id="23162"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96</xdr:col>
      <xdr:colOff>19050</xdr:colOff>
      <xdr:row>144</xdr:row>
      <xdr:rowOff>200025</xdr:rowOff>
    </xdr:from>
    <xdr:to>
      <xdr:col>98</xdr:col>
      <xdr:colOff>228600</xdr:colOff>
      <xdr:row>158</xdr:row>
      <xdr:rowOff>142875</xdr:rowOff>
    </xdr:to>
    <xdr:graphicFrame macro="">
      <xdr:nvGraphicFramePr>
        <xdr:cNvPr id="23163"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96</xdr:col>
      <xdr:colOff>19050</xdr:colOff>
      <xdr:row>197</xdr:row>
      <xdr:rowOff>200025</xdr:rowOff>
    </xdr:from>
    <xdr:to>
      <xdr:col>98</xdr:col>
      <xdr:colOff>228600</xdr:colOff>
      <xdr:row>211</xdr:row>
      <xdr:rowOff>142875</xdr:rowOff>
    </xdr:to>
    <xdr:graphicFrame macro="">
      <xdr:nvGraphicFramePr>
        <xdr:cNvPr id="23164"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108</xdr:col>
      <xdr:colOff>19050</xdr:colOff>
      <xdr:row>38</xdr:row>
      <xdr:rowOff>200025</xdr:rowOff>
    </xdr:from>
    <xdr:to>
      <xdr:col>110</xdr:col>
      <xdr:colOff>228600</xdr:colOff>
      <xdr:row>52</xdr:row>
      <xdr:rowOff>142875</xdr:rowOff>
    </xdr:to>
    <xdr:graphicFrame macro="">
      <xdr:nvGraphicFramePr>
        <xdr:cNvPr id="23165"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108</xdr:col>
      <xdr:colOff>19050</xdr:colOff>
      <xdr:row>91</xdr:row>
      <xdr:rowOff>200025</xdr:rowOff>
    </xdr:from>
    <xdr:to>
      <xdr:col>110</xdr:col>
      <xdr:colOff>228600</xdr:colOff>
      <xdr:row>105</xdr:row>
      <xdr:rowOff>142875</xdr:rowOff>
    </xdr:to>
    <xdr:graphicFrame macro="">
      <xdr:nvGraphicFramePr>
        <xdr:cNvPr id="23166"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108</xdr:col>
      <xdr:colOff>19050</xdr:colOff>
      <xdr:row>144</xdr:row>
      <xdr:rowOff>200025</xdr:rowOff>
    </xdr:from>
    <xdr:to>
      <xdr:col>110</xdr:col>
      <xdr:colOff>228600</xdr:colOff>
      <xdr:row>158</xdr:row>
      <xdr:rowOff>142875</xdr:rowOff>
    </xdr:to>
    <xdr:graphicFrame macro="">
      <xdr:nvGraphicFramePr>
        <xdr:cNvPr id="23167"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108</xdr:col>
      <xdr:colOff>19050</xdr:colOff>
      <xdr:row>197</xdr:row>
      <xdr:rowOff>200025</xdr:rowOff>
    </xdr:from>
    <xdr:to>
      <xdr:col>110</xdr:col>
      <xdr:colOff>228600</xdr:colOff>
      <xdr:row>211</xdr:row>
      <xdr:rowOff>142875</xdr:rowOff>
    </xdr:to>
    <xdr:graphicFrame macro="">
      <xdr:nvGraphicFramePr>
        <xdr:cNvPr id="23168" name="Graphique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390525</xdr:colOff>
      <xdr:row>0</xdr:row>
      <xdr:rowOff>28575</xdr:rowOff>
    </xdr:from>
    <xdr:to>
      <xdr:col>1</xdr:col>
      <xdr:colOff>923925</xdr:colOff>
      <xdr:row>5</xdr:row>
      <xdr:rowOff>28575</xdr:rowOff>
    </xdr:to>
    <xdr:pic>
      <xdr:nvPicPr>
        <xdr:cNvPr id="23169" name="Picture 271"/>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390525" y="28575"/>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390525</xdr:colOff>
      <xdr:row>53</xdr:row>
      <xdr:rowOff>28575</xdr:rowOff>
    </xdr:from>
    <xdr:to>
      <xdr:col>1</xdr:col>
      <xdr:colOff>923925</xdr:colOff>
      <xdr:row>58</xdr:row>
      <xdr:rowOff>28575</xdr:rowOff>
    </xdr:to>
    <xdr:pic>
      <xdr:nvPicPr>
        <xdr:cNvPr id="23171" name="Picture 271"/>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390525" y="9610725"/>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390525</xdr:colOff>
      <xdr:row>106</xdr:row>
      <xdr:rowOff>28575</xdr:rowOff>
    </xdr:from>
    <xdr:to>
      <xdr:col>1</xdr:col>
      <xdr:colOff>923925</xdr:colOff>
      <xdr:row>111</xdr:row>
      <xdr:rowOff>28575</xdr:rowOff>
    </xdr:to>
    <xdr:pic>
      <xdr:nvPicPr>
        <xdr:cNvPr id="23173" name="Picture 271"/>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390525" y="19192875"/>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390525</xdr:colOff>
      <xdr:row>159</xdr:row>
      <xdr:rowOff>28575</xdr:rowOff>
    </xdr:from>
    <xdr:to>
      <xdr:col>1</xdr:col>
      <xdr:colOff>923925</xdr:colOff>
      <xdr:row>164</xdr:row>
      <xdr:rowOff>28575</xdr:rowOff>
    </xdr:to>
    <xdr:pic>
      <xdr:nvPicPr>
        <xdr:cNvPr id="23175" name="Picture 271"/>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390525" y="28775025"/>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390525</xdr:colOff>
      <xdr:row>0</xdr:row>
      <xdr:rowOff>38100</xdr:rowOff>
    </xdr:from>
    <xdr:to>
      <xdr:col>13</xdr:col>
      <xdr:colOff>923925</xdr:colOff>
      <xdr:row>5</xdr:row>
      <xdr:rowOff>38100</xdr:rowOff>
    </xdr:to>
    <xdr:pic>
      <xdr:nvPicPr>
        <xdr:cNvPr id="23177" name="Picture 271"/>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6191250"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390525</xdr:colOff>
      <xdr:row>53</xdr:row>
      <xdr:rowOff>38100</xdr:rowOff>
    </xdr:from>
    <xdr:to>
      <xdr:col>13</xdr:col>
      <xdr:colOff>923925</xdr:colOff>
      <xdr:row>58</xdr:row>
      <xdr:rowOff>38100</xdr:rowOff>
    </xdr:to>
    <xdr:pic>
      <xdr:nvPicPr>
        <xdr:cNvPr id="23179" name="Picture 271"/>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6191250"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390525</xdr:colOff>
      <xdr:row>106</xdr:row>
      <xdr:rowOff>38100</xdr:rowOff>
    </xdr:from>
    <xdr:to>
      <xdr:col>13</xdr:col>
      <xdr:colOff>923925</xdr:colOff>
      <xdr:row>111</xdr:row>
      <xdr:rowOff>38100</xdr:rowOff>
    </xdr:to>
    <xdr:pic>
      <xdr:nvPicPr>
        <xdr:cNvPr id="23181" name="Picture 271"/>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6191250"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390525</xdr:colOff>
      <xdr:row>159</xdr:row>
      <xdr:rowOff>38100</xdr:rowOff>
    </xdr:from>
    <xdr:to>
      <xdr:col>13</xdr:col>
      <xdr:colOff>923925</xdr:colOff>
      <xdr:row>164</xdr:row>
      <xdr:rowOff>38100</xdr:rowOff>
    </xdr:to>
    <xdr:pic>
      <xdr:nvPicPr>
        <xdr:cNvPr id="23183" name="Picture 271"/>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6191250"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390525</xdr:colOff>
      <xdr:row>0</xdr:row>
      <xdr:rowOff>38100</xdr:rowOff>
    </xdr:from>
    <xdr:to>
      <xdr:col>25</xdr:col>
      <xdr:colOff>923925</xdr:colOff>
      <xdr:row>5</xdr:row>
      <xdr:rowOff>38100</xdr:rowOff>
    </xdr:to>
    <xdr:pic>
      <xdr:nvPicPr>
        <xdr:cNvPr id="23185" name="Picture 271"/>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11991975"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390525</xdr:colOff>
      <xdr:row>53</xdr:row>
      <xdr:rowOff>38100</xdr:rowOff>
    </xdr:from>
    <xdr:to>
      <xdr:col>25</xdr:col>
      <xdr:colOff>923925</xdr:colOff>
      <xdr:row>58</xdr:row>
      <xdr:rowOff>38100</xdr:rowOff>
    </xdr:to>
    <xdr:pic>
      <xdr:nvPicPr>
        <xdr:cNvPr id="23187" name="Picture 271"/>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11991975"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390525</xdr:colOff>
      <xdr:row>106</xdr:row>
      <xdr:rowOff>38100</xdr:rowOff>
    </xdr:from>
    <xdr:to>
      <xdr:col>25</xdr:col>
      <xdr:colOff>923925</xdr:colOff>
      <xdr:row>111</xdr:row>
      <xdr:rowOff>38100</xdr:rowOff>
    </xdr:to>
    <xdr:pic>
      <xdr:nvPicPr>
        <xdr:cNvPr id="23189" name="Picture 271"/>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11991975"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390525</xdr:colOff>
      <xdr:row>159</xdr:row>
      <xdr:rowOff>38100</xdr:rowOff>
    </xdr:from>
    <xdr:to>
      <xdr:col>25</xdr:col>
      <xdr:colOff>923925</xdr:colOff>
      <xdr:row>164</xdr:row>
      <xdr:rowOff>38100</xdr:rowOff>
    </xdr:to>
    <xdr:pic>
      <xdr:nvPicPr>
        <xdr:cNvPr id="23191" name="Picture 271"/>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11991975"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390525</xdr:colOff>
      <xdr:row>0</xdr:row>
      <xdr:rowOff>38100</xdr:rowOff>
    </xdr:from>
    <xdr:to>
      <xdr:col>37</xdr:col>
      <xdr:colOff>923925</xdr:colOff>
      <xdr:row>5</xdr:row>
      <xdr:rowOff>38100</xdr:rowOff>
    </xdr:to>
    <xdr:pic>
      <xdr:nvPicPr>
        <xdr:cNvPr id="23193" name="Picture 271"/>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a:off x="17792700"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390525</xdr:colOff>
      <xdr:row>53</xdr:row>
      <xdr:rowOff>38100</xdr:rowOff>
    </xdr:from>
    <xdr:to>
      <xdr:col>37</xdr:col>
      <xdr:colOff>923925</xdr:colOff>
      <xdr:row>58</xdr:row>
      <xdr:rowOff>38100</xdr:rowOff>
    </xdr:to>
    <xdr:pic>
      <xdr:nvPicPr>
        <xdr:cNvPr id="23195" name="Picture 271"/>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17792700"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390525</xdr:colOff>
      <xdr:row>106</xdr:row>
      <xdr:rowOff>38100</xdr:rowOff>
    </xdr:from>
    <xdr:to>
      <xdr:col>37</xdr:col>
      <xdr:colOff>923925</xdr:colOff>
      <xdr:row>111</xdr:row>
      <xdr:rowOff>38100</xdr:rowOff>
    </xdr:to>
    <xdr:pic>
      <xdr:nvPicPr>
        <xdr:cNvPr id="23197" name="Picture 271"/>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17792700"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390525</xdr:colOff>
      <xdr:row>159</xdr:row>
      <xdr:rowOff>38100</xdr:rowOff>
    </xdr:from>
    <xdr:to>
      <xdr:col>37</xdr:col>
      <xdr:colOff>923925</xdr:colOff>
      <xdr:row>164</xdr:row>
      <xdr:rowOff>38100</xdr:rowOff>
    </xdr:to>
    <xdr:pic>
      <xdr:nvPicPr>
        <xdr:cNvPr id="23199" name="Picture 271"/>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17792700"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390525</xdr:colOff>
      <xdr:row>0</xdr:row>
      <xdr:rowOff>38100</xdr:rowOff>
    </xdr:from>
    <xdr:to>
      <xdr:col>49</xdr:col>
      <xdr:colOff>923925</xdr:colOff>
      <xdr:row>5</xdr:row>
      <xdr:rowOff>38100</xdr:rowOff>
    </xdr:to>
    <xdr:pic>
      <xdr:nvPicPr>
        <xdr:cNvPr id="23201" name="Picture 271"/>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23593425"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390525</xdr:colOff>
      <xdr:row>53</xdr:row>
      <xdr:rowOff>38100</xdr:rowOff>
    </xdr:from>
    <xdr:to>
      <xdr:col>49</xdr:col>
      <xdr:colOff>923925</xdr:colOff>
      <xdr:row>58</xdr:row>
      <xdr:rowOff>38100</xdr:rowOff>
    </xdr:to>
    <xdr:pic>
      <xdr:nvPicPr>
        <xdr:cNvPr id="23203" name="Picture 271"/>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a:off x="23593425"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390525</xdr:colOff>
      <xdr:row>106</xdr:row>
      <xdr:rowOff>38100</xdr:rowOff>
    </xdr:from>
    <xdr:to>
      <xdr:col>49</xdr:col>
      <xdr:colOff>923925</xdr:colOff>
      <xdr:row>111</xdr:row>
      <xdr:rowOff>38100</xdr:rowOff>
    </xdr:to>
    <xdr:pic>
      <xdr:nvPicPr>
        <xdr:cNvPr id="23205" name="Picture 271"/>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23593425"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390525</xdr:colOff>
      <xdr:row>159</xdr:row>
      <xdr:rowOff>38100</xdr:rowOff>
    </xdr:from>
    <xdr:to>
      <xdr:col>49</xdr:col>
      <xdr:colOff>923925</xdr:colOff>
      <xdr:row>164</xdr:row>
      <xdr:rowOff>38100</xdr:rowOff>
    </xdr:to>
    <xdr:pic>
      <xdr:nvPicPr>
        <xdr:cNvPr id="23207" name="Picture 271"/>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23593425"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390525</xdr:colOff>
      <xdr:row>0</xdr:row>
      <xdr:rowOff>38100</xdr:rowOff>
    </xdr:from>
    <xdr:to>
      <xdr:col>61</xdr:col>
      <xdr:colOff>923925</xdr:colOff>
      <xdr:row>5</xdr:row>
      <xdr:rowOff>38100</xdr:rowOff>
    </xdr:to>
    <xdr:pic>
      <xdr:nvPicPr>
        <xdr:cNvPr id="23209" name="Picture 271"/>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29394150"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238125</xdr:colOff>
      <xdr:row>35</xdr:row>
      <xdr:rowOff>295275</xdr:rowOff>
    </xdr:from>
    <xdr:to>
      <xdr:col>70</xdr:col>
      <xdr:colOff>600075</xdr:colOff>
      <xdr:row>50</xdr:row>
      <xdr:rowOff>76200</xdr:rowOff>
    </xdr:to>
    <xdr:pic>
      <xdr:nvPicPr>
        <xdr:cNvPr id="23210" name="Picture 272"/>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31661100"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390525</xdr:colOff>
      <xdr:row>53</xdr:row>
      <xdr:rowOff>38100</xdr:rowOff>
    </xdr:from>
    <xdr:to>
      <xdr:col>61</xdr:col>
      <xdr:colOff>923925</xdr:colOff>
      <xdr:row>58</xdr:row>
      <xdr:rowOff>38100</xdr:rowOff>
    </xdr:to>
    <xdr:pic>
      <xdr:nvPicPr>
        <xdr:cNvPr id="23211" name="Picture 271"/>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29394150"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238125</xdr:colOff>
      <xdr:row>88</xdr:row>
      <xdr:rowOff>295275</xdr:rowOff>
    </xdr:from>
    <xdr:to>
      <xdr:col>70</xdr:col>
      <xdr:colOff>600075</xdr:colOff>
      <xdr:row>103</xdr:row>
      <xdr:rowOff>76200</xdr:rowOff>
    </xdr:to>
    <xdr:pic>
      <xdr:nvPicPr>
        <xdr:cNvPr id="23212" name="Picture 272"/>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31661100"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390525</xdr:colOff>
      <xdr:row>106</xdr:row>
      <xdr:rowOff>38100</xdr:rowOff>
    </xdr:from>
    <xdr:to>
      <xdr:col>61</xdr:col>
      <xdr:colOff>923925</xdr:colOff>
      <xdr:row>111</xdr:row>
      <xdr:rowOff>38100</xdr:rowOff>
    </xdr:to>
    <xdr:pic>
      <xdr:nvPicPr>
        <xdr:cNvPr id="23213" name="Picture 271"/>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29394150"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238125</xdr:colOff>
      <xdr:row>141</xdr:row>
      <xdr:rowOff>295275</xdr:rowOff>
    </xdr:from>
    <xdr:to>
      <xdr:col>70</xdr:col>
      <xdr:colOff>600075</xdr:colOff>
      <xdr:row>156</xdr:row>
      <xdr:rowOff>76200</xdr:rowOff>
    </xdr:to>
    <xdr:pic>
      <xdr:nvPicPr>
        <xdr:cNvPr id="23214" name="Picture 272"/>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31661100"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390525</xdr:colOff>
      <xdr:row>159</xdr:row>
      <xdr:rowOff>38100</xdr:rowOff>
    </xdr:from>
    <xdr:to>
      <xdr:col>61</xdr:col>
      <xdr:colOff>923925</xdr:colOff>
      <xdr:row>164</xdr:row>
      <xdr:rowOff>38100</xdr:rowOff>
    </xdr:to>
    <xdr:pic>
      <xdr:nvPicPr>
        <xdr:cNvPr id="23215" name="Picture 271"/>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29394150"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238125</xdr:colOff>
      <xdr:row>194</xdr:row>
      <xdr:rowOff>295275</xdr:rowOff>
    </xdr:from>
    <xdr:to>
      <xdr:col>70</xdr:col>
      <xdr:colOff>600075</xdr:colOff>
      <xdr:row>209</xdr:row>
      <xdr:rowOff>76200</xdr:rowOff>
    </xdr:to>
    <xdr:pic>
      <xdr:nvPicPr>
        <xdr:cNvPr id="23216" name="Picture 272"/>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31661100"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390525</xdr:colOff>
      <xdr:row>0</xdr:row>
      <xdr:rowOff>38100</xdr:rowOff>
    </xdr:from>
    <xdr:to>
      <xdr:col>73</xdr:col>
      <xdr:colOff>923925</xdr:colOff>
      <xdr:row>5</xdr:row>
      <xdr:rowOff>38100</xdr:rowOff>
    </xdr:to>
    <xdr:pic>
      <xdr:nvPicPr>
        <xdr:cNvPr id="23217" name="Picture 271"/>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35194875"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238125</xdr:colOff>
      <xdr:row>35</xdr:row>
      <xdr:rowOff>295275</xdr:rowOff>
    </xdr:from>
    <xdr:to>
      <xdr:col>82</xdr:col>
      <xdr:colOff>600075</xdr:colOff>
      <xdr:row>50</xdr:row>
      <xdr:rowOff>76200</xdr:rowOff>
    </xdr:to>
    <xdr:pic>
      <xdr:nvPicPr>
        <xdr:cNvPr id="23218" name="Picture 272"/>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a:off x="37461825"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390525</xdr:colOff>
      <xdr:row>53</xdr:row>
      <xdr:rowOff>38100</xdr:rowOff>
    </xdr:from>
    <xdr:to>
      <xdr:col>73</xdr:col>
      <xdr:colOff>923925</xdr:colOff>
      <xdr:row>58</xdr:row>
      <xdr:rowOff>38100</xdr:rowOff>
    </xdr:to>
    <xdr:pic>
      <xdr:nvPicPr>
        <xdr:cNvPr id="23219" name="Picture 271"/>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35194875"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238125</xdr:colOff>
      <xdr:row>88</xdr:row>
      <xdr:rowOff>295275</xdr:rowOff>
    </xdr:from>
    <xdr:to>
      <xdr:col>82</xdr:col>
      <xdr:colOff>600075</xdr:colOff>
      <xdr:row>103</xdr:row>
      <xdr:rowOff>76200</xdr:rowOff>
    </xdr:to>
    <xdr:pic>
      <xdr:nvPicPr>
        <xdr:cNvPr id="23220" name="Picture 272"/>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37461825"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390525</xdr:colOff>
      <xdr:row>106</xdr:row>
      <xdr:rowOff>38100</xdr:rowOff>
    </xdr:from>
    <xdr:to>
      <xdr:col>73</xdr:col>
      <xdr:colOff>923925</xdr:colOff>
      <xdr:row>111</xdr:row>
      <xdr:rowOff>38100</xdr:rowOff>
    </xdr:to>
    <xdr:pic>
      <xdr:nvPicPr>
        <xdr:cNvPr id="23221" name="Picture 271"/>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35194875"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238125</xdr:colOff>
      <xdr:row>141</xdr:row>
      <xdr:rowOff>295275</xdr:rowOff>
    </xdr:from>
    <xdr:to>
      <xdr:col>82</xdr:col>
      <xdr:colOff>600075</xdr:colOff>
      <xdr:row>156</xdr:row>
      <xdr:rowOff>76200</xdr:rowOff>
    </xdr:to>
    <xdr:pic>
      <xdr:nvPicPr>
        <xdr:cNvPr id="23222" name="Picture 272"/>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37461825"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390525</xdr:colOff>
      <xdr:row>159</xdr:row>
      <xdr:rowOff>38100</xdr:rowOff>
    </xdr:from>
    <xdr:to>
      <xdr:col>73</xdr:col>
      <xdr:colOff>923925</xdr:colOff>
      <xdr:row>164</xdr:row>
      <xdr:rowOff>38100</xdr:rowOff>
    </xdr:to>
    <xdr:pic>
      <xdr:nvPicPr>
        <xdr:cNvPr id="23223" name="Picture 271"/>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35194875"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238125</xdr:colOff>
      <xdr:row>194</xdr:row>
      <xdr:rowOff>295275</xdr:rowOff>
    </xdr:from>
    <xdr:to>
      <xdr:col>82</xdr:col>
      <xdr:colOff>600075</xdr:colOff>
      <xdr:row>209</xdr:row>
      <xdr:rowOff>76200</xdr:rowOff>
    </xdr:to>
    <xdr:pic>
      <xdr:nvPicPr>
        <xdr:cNvPr id="23224" name="Picture 272"/>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37461825"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390525</xdr:colOff>
      <xdr:row>0</xdr:row>
      <xdr:rowOff>38100</xdr:rowOff>
    </xdr:from>
    <xdr:to>
      <xdr:col>85</xdr:col>
      <xdr:colOff>923925</xdr:colOff>
      <xdr:row>5</xdr:row>
      <xdr:rowOff>38100</xdr:rowOff>
    </xdr:to>
    <xdr:pic>
      <xdr:nvPicPr>
        <xdr:cNvPr id="23225" name="Picture 271"/>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40995600"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238125</xdr:colOff>
      <xdr:row>35</xdr:row>
      <xdr:rowOff>295275</xdr:rowOff>
    </xdr:from>
    <xdr:to>
      <xdr:col>94</xdr:col>
      <xdr:colOff>600075</xdr:colOff>
      <xdr:row>50</xdr:row>
      <xdr:rowOff>76200</xdr:rowOff>
    </xdr:to>
    <xdr:pic>
      <xdr:nvPicPr>
        <xdr:cNvPr id="23226" name="Picture 272"/>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43262550"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390525</xdr:colOff>
      <xdr:row>53</xdr:row>
      <xdr:rowOff>38100</xdr:rowOff>
    </xdr:from>
    <xdr:to>
      <xdr:col>85</xdr:col>
      <xdr:colOff>923925</xdr:colOff>
      <xdr:row>58</xdr:row>
      <xdr:rowOff>38100</xdr:rowOff>
    </xdr:to>
    <xdr:pic>
      <xdr:nvPicPr>
        <xdr:cNvPr id="23227" name="Picture 271"/>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a:off x="40995600"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238125</xdr:colOff>
      <xdr:row>88</xdr:row>
      <xdr:rowOff>295275</xdr:rowOff>
    </xdr:from>
    <xdr:to>
      <xdr:col>94</xdr:col>
      <xdr:colOff>600075</xdr:colOff>
      <xdr:row>103</xdr:row>
      <xdr:rowOff>76200</xdr:rowOff>
    </xdr:to>
    <xdr:pic>
      <xdr:nvPicPr>
        <xdr:cNvPr id="23228" name="Picture 272"/>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43262550"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390525</xdr:colOff>
      <xdr:row>106</xdr:row>
      <xdr:rowOff>38100</xdr:rowOff>
    </xdr:from>
    <xdr:to>
      <xdr:col>85</xdr:col>
      <xdr:colOff>923925</xdr:colOff>
      <xdr:row>111</xdr:row>
      <xdr:rowOff>38100</xdr:rowOff>
    </xdr:to>
    <xdr:pic>
      <xdr:nvPicPr>
        <xdr:cNvPr id="23229" name="Picture 271"/>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rcRect/>
        <a:stretch>
          <a:fillRect/>
        </a:stretch>
      </xdr:blipFill>
      <xdr:spPr bwMode="auto">
        <a:xfrm>
          <a:off x="40995600"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238125</xdr:colOff>
      <xdr:row>141</xdr:row>
      <xdr:rowOff>295275</xdr:rowOff>
    </xdr:from>
    <xdr:to>
      <xdr:col>94</xdr:col>
      <xdr:colOff>600075</xdr:colOff>
      <xdr:row>156</xdr:row>
      <xdr:rowOff>76200</xdr:rowOff>
    </xdr:to>
    <xdr:pic>
      <xdr:nvPicPr>
        <xdr:cNvPr id="23230" name="Picture 272"/>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xmlns="" val="0"/>
            </a:ext>
          </a:extLst>
        </a:blip>
        <a:srcRect/>
        <a:stretch>
          <a:fillRect/>
        </a:stretch>
      </xdr:blipFill>
      <xdr:spPr bwMode="auto">
        <a:xfrm>
          <a:off x="43262550"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390525</xdr:colOff>
      <xdr:row>159</xdr:row>
      <xdr:rowOff>38100</xdr:rowOff>
    </xdr:from>
    <xdr:to>
      <xdr:col>85</xdr:col>
      <xdr:colOff>923925</xdr:colOff>
      <xdr:row>164</xdr:row>
      <xdr:rowOff>38100</xdr:rowOff>
    </xdr:to>
    <xdr:pic>
      <xdr:nvPicPr>
        <xdr:cNvPr id="23231" name="Picture 271"/>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rcRect/>
        <a:stretch>
          <a:fillRect/>
        </a:stretch>
      </xdr:blipFill>
      <xdr:spPr bwMode="auto">
        <a:xfrm>
          <a:off x="40995600"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238125</xdr:colOff>
      <xdr:row>194</xdr:row>
      <xdr:rowOff>295275</xdr:rowOff>
    </xdr:from>
    <xdr:to>
      <xdr:col>94</xdr:col>
      <xdr:colOff>600075</xdr:colOff>
      <xdr:row>209</xdr:row>
      <xdr:rowOff>76200</xdr:rowOff>
    </xdr:to>
    <xdr:pic>
      <xdr:nvPicPr>
        <xdr:cNvPr id="23232" name="Picture 272"/>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rcRect/>
        <a:stretch>
          <a:fillRect/>
        </a:stretch>
      </xdr:blipFill>
      <xdr:spPr bwMode="auto">
        <a:xfrm>
          <a:off x="43262550"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390525</xdr:colOff>
      <xdr:row>0</xdr:row>
      <xdr:rowOff>38100</xdr:rowOff>
    </xdr:from>
    <xdr:to>
      <xdr:col>97</xdr:col>
      <xdr:colOff>923925</xdr:colOff>
      <xdr:row>5</xdr:row>
      <xdr:rowOff>38100</xdr:rowOff>
    </xdr:to>
    <xdr:pic>
      <xdr:nvPicPr>
        <xdr:cNvPr id="23233" name="Picture 271"/>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xmlns="" val="0"/>
            </a:ext>
          </a:extLst>
        </a:blip>
        <a:srcRect/>
        <a:stretch>
          <a:fillRect/>
        </a:stretch>
      </xdr:blipFill>
      <xdr:spPr bwMode="auto">
        <a:xfrm>
          <a:off x="46796325"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238125</xdr:colOff>
      <xdr:row>35</xdr:row>
      <xdr:rowOff>295275</xdr:rowOff>
    </xdr:from>
    <xdr:to>
      <xdr:col>106</xdr:col>
      <xdr:colOff>600075</xdr:colOff>
      <xdr:row>50</xdr:row>
      <xdr:rowOff>76200</xdr:rowOff>
    </xdr:to>
    <xdr:pic>
      <xdr:nvPicPr>
        <xdr:cNvPr id="23234" name="Picture 272"/>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xmlns="" val="0"/>
            </a:ext>
          </a:extLst>
        </a:blip>
        <a:srcRect/>
        <a:stretch>
          <a:fillRect/>
        </a:stretch>
      </xdr:blipFill>
      <xdr:spPr bwMode="auto">
        <a:xfrm>
          <a:off x="49063275"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390525</xdr:colOff>
      <xdr:row>53</xdr:row>
      <xdr:rowOff>38100</xdr:rowOff>
    </xdr:from>
    <xdr:to>
      <xdr:col>97</xdr:col>
      <xdr:colOff>923925</xdr:colOff>
      <xdr:row>58</xdr:row>
      <xdr:rowOff>38100</xdr:rowOff>
    </xdr:to>
    <xdr:pic>
      <xdr:nvPicPr>
        <xdr:cNvPr id="23235" name="Picture 271"/>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rcRect/>
        <a:stretch>
          <a:fillRect/>
        </a:stretch>
      </xdr:blipFill>
      <xdr:spPr bwMode="auto">
        <a:xfrm>
          <a:off x="46796325"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238125</xdr:colOff>
      <xdr:row>88</xdr:row>
      <xdr:rowOff>295275</xdr:rowOff>
    </xdr:from>
    <xdr:to>
      <xdr:col>106</xdr:col>
      <xdr:colOff>600075</xdr:colOff>
      <xdr:row>103</xdr:row>
      <xdr:rowOff>76200</xdr:rowOff>
    </xdr:to>
    <xdr:pic>
      <xdr:nvPicPr>
        <xdr:cNvPr id="23236" name="Picture 272"/>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rcRect/>
        <a:stretch>
          <a:fillRect/>
        </a:stretch>
      </xdr:blipFill>
      <xdr:spPr bwMode="auto">
        <a:xfrm>
          <a:off x="49063275"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390525</xdr:colOff>
      <xdr:row>106</xdr:row>
      <xdr:rowOff>38100</xdr:rowOff>
    </xdr:from>
    <xdr:to>
      <xdr:col>97</xdr:col>
      <xdr:colOff>923925</xdr:colOff>
      <xdr:row>111</xdr:row>
      <xdr:rowOff>38100</xdr:rowOff>
    </xdr:to>
    <xdr:pic>
      <xdr:nvPicPr>
        <xdr:cNvPr id="23237" name="Picture 271"/>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xmlns="" val="0"/>
            </a:ext>
          </a:extLst>
        </a:blip>
        <a:srcRect/>
        <a:stretch>
          <a:fillRect/>
        </a:stretch>
      </xdr:blipFill>
      <xdr:spPr bwMode="auto">
        <a:xfrm>
          <a:off x="46796325"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238125</xdr:colOff>
      <xdr:row>141</xdr:row>
      <xdr:rowOff>295275</xdr:rowOff>
    </xdr:from>
    <xdr:to>
      <xdr:col>106</xdr:col>
      <xdr:colOff>600075</xdr:colOff>
      <xdr:row>156</xdr:row>
      <xdr:rowOff>76200</xdr:rowOff>
    </xdr:to>
    <xdr:pic>
      <xdr:nvPicPr>
        <xdr:cNvPr id="23238" name="Picture 272"/>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xmlns="" val="0"/>
            </a:ext>
          </a:extLst>
        </a:blip>
        <a:srcRect/>
        <a:stretch>
          <a:fillRect/>
        </a:stretch>
      </xdr:blipFill>
      <xdr:spPr bwMode="auto">
        <a:xfrm>
          <a:off x="49063275"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390525</xdr:colOff>
      <xdr:row>159</xdr:row>
      <xdr:rowOff>38100</xdr:rowOff>
    </xdr:from>
    <xdr:to>
      <xdr:col>97</xdr:col>
      <xdr:colOff>923925</xdr:colOff>
      <xdr:row>164</xdr:row>
      <xdr:rowOff>38100</xdr:rowOff>
    </xdr:to>
    <xdr:pic>
      <xdr:nvPicPr>
        <xdr:cNvPr id="23239" name="Picture 271"/>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rcRect/>
        <a:stretch>
          <a:fillRect/>
        </a:stretch>
      </xdr:blipFill>
      <xdr:spPr bwMode="auto">
        <a:xfrm>
          <a:off x="46796325"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238125</xdr:colOff>
      <xdr:row>194</xdr:row>
      <xdr:rowOff>295275</xdr:rowOff>
    </xdr:from>
    <xdr:to>
      <xdr:col>106</xdr:col>
      <xdr:colOff>600075</xdr:colOff>
      <xdr:row>209</xdr:row>
      <xdr:rowOff>76200</xdr:rowOff>
    </xdr:to>
    <xdr:pic>
      <xdr:nvPicPr>
        <xdr:cNvPr id="23240" name="Picture 272"/>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rcRect/>
        <a:stretch>
          <a:fillRect/>
        </a:stretch>
      </xdr:blipFill>
      <xdr:spPr bwMode="auto">
        <a:xfrm>
          <a:off x="49063275"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390525</xdr:colOff>
      <xdr:row>0</xdr:row>
      <xdr:rowOff>38100</xdr:rowOff>
    </xdr:from>
    <xdr:to>
      <xdr:col>109</xdr:col>
      <xdr:colOff>923925</xdr:colOff>
      <xdr:row>5</xdr:row>
      <xdr:rowOff>38100</xdr:rowOff>
    </xdr:to>
    <xdr:pic>
      <xdr:nvPicPr>
        <xdr:cNvPr id="23241" name="Picture 271"/>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xmlns="" val="0"/>
            </a:ext>
          </a:extLst>
        </a:blip>
        <a:srcRect/>
        <a:stretch>
          <a:fillRect/>
        </a:stretch>
      </xdr:blipFill>
      <xdr:spPr bwMode="auto">
        <a:xfrm>
          <a:off x="52597050"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238125</xdr:colOff>
      <xdr:row>35</xdr:row>
      <xdr:rowOff>295275</xdr:rowOff>
    </xdr:from>
    <xdr:to>
      <xdr:col>118</xdr:col>
      <xdr:colOff>600075</xdr:colOff>
      <xdr:row>50</xdr:row>
      <xdr:rowOff>76200</xdr:rowOff>
    </xdr:to>
    <xdr:pic>
      <xdr:nvPicPr>
        <xdr:cNvPr id="23242" name="Picture 272"/>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xmlns="" val="0"/>
            </a:ext>
          </a:extLst>
        </a:blip>
        <a:srcRect/>
        <a:stretch>
          <a:fillRect/>
        </a:stretch>
      </xdr:blipFill>
      <xdr:spPr bwMode="auto">
        <a:xfrm>
          <a:off x="54864000"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390525</xdr:colOff>
      <xdr:row>53</xdr:row>
      <xdr:rowOff>38100</xdr:rowOff>
    </xdr:from>
    <xdr:to>
      <xdr:col>109</xdr:col>
      <xdr:colOff>923925</xdr:colOff>
      <xdr:row>58</xdr:row>
      <xdr:rowOff>38100</xdr:rowOff>
    </xdr:to>
    <xdr:pic>
      <xdr:nvPicPr>
        <xdr:cNvPr id="23243" name="Picture 271"/>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xmlns="" val="0"/>
            </a:ext>
          </a:extLst>
        </a:blip>
        <a:srcRect/>
        <a:stretch>
          <a:fillRect/>
        </a:stretch>
      </xdr:blipFill>
      <xdr:spPr bwMode="auto">
        <a:xfrm>
          <a:off x="52597050"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238125</xdr:colOff>
      <xdr:row>88</xdr:row>
      <xdr:rowOff>295275</xdr:rowOff>
    </xdr:from>
    <xdr:to>
      <xdr:col>118</xdr:col>
      <xdr:colOff>600075</xdr:colOff>
      <xdr:row>103</xdr:row>
      <xdr:rowOff>76200</xdr:rowOff>
    </xdr:to>
    <xdr:pic>
      <xdr:nvPicPr>
        <xdr:cNvPr id="23244" name="Picture 272"/>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xmlns="" val="0"/>
            </a:ext>
          </a:extLst>
        </a:blip>
        <a:srcRect/>
        <a:stretch>
          <a:fillRect/>
        </a:stretch>
      </xdr:blipFill>
      <xdr:spPr bwMode="auto">
        <a:xfrm>
          <a:off x="54864000"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390525</xdr:colOff>
      <xdr:row>106</xdr:row>
      <xdr:rowOff>38100</xdr:rowOff>
    </xdr:from>
    <xdr:to>
      <xdr:col>109</xdr:col>
      <xdr:colOff>923925</xdr:colOff>
      <xdr:row>111</xdr:row>
      <xdr:rowOff>38100</xdr:rowOff>
    </xdr:to>
    <xdr:pic>
      <xdr:nvPicPr>
        <xdr:cNvPr id="23245" name="Picture 271"/>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xmlns="" val="0"/>
            </a:ext>
          </a:extLst>
        </a:blip>
        <a:srcRect/>
        <a:stretch>
          <a:fillRect/>
        </a:stretch>
      </xdr:blipFill>
      <xdr:spPr bwMode="auto">
        <a:xfrm>
          <a:off x="52597050"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238125</xdr:colOff>
      <xdr:row>141</xdr:row>
      <xdr:rowOff>295275</xdr:rowOff>
    </xdr:from>
    <xdr:to>
      <xdr:col>118</xdr:col>
      <xdr:colOff>600075</xdr:colOff>
      <xdr:row>156</xdr:row>
      <xdr:rowOff>76200</xdr:rowOff>
    </xdr:to>
    <xdr:pic>
      <xdr:nvPicPr>
        <xdr:cNvPr id="23246" name="Picture 272"/>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xmlns="" val="0"/>
            </a:ext>
          </a:extLst>
        </a:blip>
        <a:srcRect/>
        <a:stretch>
          <a:fillRect/>
        </a:stretch>
      </xdr:blipFill>
      <xdr:spPr bwMode="auto">
        <a:xfrm>
          <a:off x="54864000"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390525</xdr:colOff>
      <xdr:row>159</xdr:row>
      <xdr:rowOff>38100</xdr:rowOff>
    </xdr:from>
    <xdr:to>
      <xdr:col>109</xdr:col>
      <xdr:colOff>923925</xdr:colOff>
      <xdr:row>164</xdr:row>
      <xdr:rowOff>38100</xdr:rowOff>
    </xdr:to>
    <xdr:pic>
      <xdr:nvPicPr>
        <xdr:cNvPr id="23247" name="Picture 271"/>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xmlns="" val="0"/>
            </a:ext>
          </a:extLst>
        </a:blip>
        <a:srcRect/>
        <a:stretch>
          <a:fillRect/>
        </a:stretch>
      </xdr:blipFill>
      <xdr:spPr bwMode="auto">
        <a:xfrm>
          <a:off x="52597050"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editAs="oneCell">
    <xdr:from>
      <xdr:col>112</xdr:col>
      <xdr:colOff>171450</xdr:colOff>
      <xdr:row>196</xdr:row>
      <xdr:rowOff>114300</xdr:rowOff>
    </xdr:from>
    <xdr:to>
      <xdr:col>118</xdr:col>
      <xdr:colOff>436119</xdr:colOff>
      <xdr:row>210</xdr:row>
      <xdr:rowOff>104775</xdr:rowOff>
    </xdr:to>
    <xdr:pic>
      <xdr:nvPicPr>
        <xdr:cNvPr id="140" name="Image 139" descr="Bulletin de Noël décalé.png"/>
        <xdr:cNvPicPr>
          <a:picLocks noChangeAspect="1"/>
        </xdr:cNvPicPr>
      </xdr:nvPicPr>
      <xdr:blipFill>
        <a:blip xmlns:r="http://schemas.openxmlformats.org/officeDocument/2006/relationships" r:embed="rId100" cstate="print"/>
        <a:stretch>
          <a:fillRect/>
        </a:stretch>
      </xdr:blipFill>
      <xdr:spPr>
        <a:xfrm>
          <a:off x="55168800" y="35737800"/>
          <a:ext cx="2522094" cy="2371725"/>
        </a:xfrm>
        <a:prstGeom prst="rect">
          <a:avLst/>
        </a:prstGeom>
      </xdr:spPr>
    </xdr:pic>
    <xdr:clientData/>
  </xdr:twoCellAnchor>
  <xdr:twoCellAnchor>
    <xdr:from>
      <xdr:col>3</xdr:col>
      <xdr:colOff>0</xdr:colOff>
      <xdr:row>35</xdr:row>
      <xdr:rowOff>304800</xdr:rowOff>
    </xdr:from>
    <xdr:to>
      <xdr:col>11</xdr:col>
      <xdr:colOff>19050</xdr:colOff>
      <xdr:row>50</xdr:row>
      <xdr:rowOff>85725</xdr:rowOff>
    </xdr:to>
    <xdr:pic>
      <xdr:nvPicPr>
        <xdr:cNvPr id="141" name="Picture 272"/>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xmlns="" val="0"/>
            </a:ext>
          </a:extLst>
        </a:blip>
        <a:srcRect/>
        <a:stretch>
          <a:fillRect/>
        </a:stretch>
      </xdr:blipFill>
      <xdr:spPr bwMode="auto">
        <a:xfrm>
          <a:off x="2743200" y="64008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xdr:col>
      <xdr:colOff>0</xdr:colOff>
      <xdr:row>88</xdr:row>
      <xdr:rowOff>304800</xdr:rowOff>
    </xdr:from>
    <xdr:to>
      <xdr:col>11</xdr:col>
      <xdr:colOff>19050</xdr:colOff>
      <xdr:row>103</xdr:row>
      <xdr:rowOff>85725</xdr:rowOff>
    </xdr:to>
    <xdr:pic>
      <xdr:nvPicPr>
        <xdr:cNvPr id="142" name="Picture 272"/>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xmlns="" val="0"/>
            </a:ext>
          </a:extLst>
        </a:blip>
        <a:srcRect/>
        <a:stretch>
          <a:fillRect/>
        </a:stretch>
      </xdr:blipFill>
      <xdr:spPr bwMode="auto">
        <a:xfrm>
          <a:off x="2743200" y="154305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xdr:col>
      <xdr:colOff>0</xdr:colOff>
      <xdr:row>141</xdr:row>
      <xdr:rowOff>304800</xdr:rowOff>
    </xdr:from>
    <xdr:to>
      <xdr:col>11</xdr:col>
      <xdr:colOff>19050</xdr:colOff>
      <xdr:row>156</xdr:row>
      <xdr:rowOff>85725</xdr:rowOff>
    </xdr:to>
    <xdr:pic>
      <xdr:nvPicPr>
        <xdr:cNvPr id="143" name="Picture 272"/>
        <xdr:cNvPicPr>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xmlns="" val="0"/>
            </a:ext>
          </a:extLst>
        </a:blip>
        <a:srcRect/>
        <a:stretch>
          <a:fillRect/>
        </a:stretch>
      </xdr:blipFill>
      <xdr:spPr bwMode="auto">
        <a:xfrm>
          <a:off x="2743200" y="244983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xdr:col>
      <xdr:colOff>0</xdr:colOff>
      <xdr:row>194</xdr:row>
      <xdr:rowOff>304800</xdr:rowOff>
    </xdr:from>
    <xdr:to>
      <xdr:col>11</xdr:col>
      <xdr:colOff>19050</xdr:colOff>
      <xdr:row>209</xdr:row>
      <xdr:rowOff>85725</xdr:rowOff>
    </xdr:to>
    <xdr:pic>
      <xdr:nvPicPr>
        <xdr:cNvPr id="144" name="Picture 272"/>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xmlns="" val="0"/>
            </a:ext>
          </a:extLst>
        </a:blip>
        <a:srcRect/>
        <a:stretch>
          <a:fillRect/>
        </a:stretch>
      </xdr:blipFill>
      <xdr:spPr bwMode="auto">
        <a:xfrm>
          <a:off x="2743200" y="335661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15</xdr:col>
      <xdr:colOff>0</xdr:colOff>
      <xdr:row>35</xdr:row>
      <xdr:rowOff>304800</xdr:rowOff>
    </xdr:from>
    <xdr:to>
      <xdr:col>23</xdr:col>
      <xdr:colOff>19050</xdr:colOff>
      <xdr:row>50</xdr:row>
      <xdr:rowOff>85725</xdr:rowOff>
    </xdr:to>
    <xdr:pic>
      <xdr:nvPicPr>
        <xdr:cNvPr id="145" name="Picture 272"/>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xmlns="" val="0"/>
            </a:ext>
          </a:extLst>
        </a:blip>
        <a:srcRect/>
        <a:stretch>
          <a:fillRect/>
        </a:stretch>
      </xdr:blipFill>
      <xdr:spPr bwMode="auto">
        <a:xfrm>
          <a:off x="8610600" y="64008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15</xdr:col>
      <xdr:colOff>0</xdr:colOff>
      <xdr:row>88</xdr:row>
      <xdr:rowOff>304800</xdr:rowOff>
    </xdr:from>
    <xdr:to>
      <xdr:col>23</xdr:col>
      <xdr:colOff>19050</xdr:colOff>
      <xdr:row>103</xdr:row>
      <xdr:rowOff>85725</xdr:rowOff>
    </xdr:to>
    <xdr:pic>
      <xdr:nvPicPr>
        <xdr:cNvPr id="146" name="Picture 272"/>
        <xdr:cNvPicPr>
          <a:picLocks noChangeAspect="1" noChangeArrowheads="1"/>
        </xdr:cNvPicPr>
      </xdr:nvPicPr>
      <xdr:blipFill>
        <a:blip xmlns:r="http://schemas.openxmlformats.org/officeDocument/2006/relationships" r:embed="rId106" cstate="print">
          <a:extLst>
            <a:ext uri="{28A0092B-C50C-407E-A947-70E740481C1C}">
              <a14:useLocalDpi xmlns:a14="http://schemas.microsoft.com/office/drawing/2010/main" xmlns="" val="0"/>
            </a:ext>
          </a:extLst>
        </a:blip>
        <a:srcRect/>
        <a:stretch>
          <a:fillRect/>
        </a:stretch>
      </xdr:blipFill>
      <xdr:spPr bwMode="auto">
        <a:xfrm>
          <a:off x="8610600" y="154305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15</xdr:col>
      <xdr:colOff>0</xdr:colOff>
      <xdr:row>141</xdr:row>
      <xdr:rowOff>304800</xdr:rowOff>
    </xdr:from>
    <xdr:to>
      <xdr:col>23</xdr:col>
      <xdr:colOff>19050</xdr:colOff>
      <xdr:row>156</xdr:row>
      <xdr:rowOff>85725</xdr:rowOff>
    </xdr:to>
    <xdr:pic>
      <xdr:nvPicPr>
        <xdr:cNvPr id="147" name="Picture 272"/>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xmlns="" val="0"/>
            </a:ext>
          </a:extLst>
        </a:blip>
        <a:srcRect/>
        <a:stretch>
          <a:fillRect/>
        </a:stretch>
      </xdr:blipFill>
      <xdr:spPr bwMode="auto">
        <a:xfrm>
          <a:off x="8610600" y="244983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15</xdr:col>
      <xdr:colOff>0</xdr:colOff>
      <xdr:row>194</xdr:row>
      <xdr:rowOff>304800</xdr:rowOff>
    </xdr:from>
    <xdr:to>
      <xdr:col>23</xdr:col>
      <xdr:colOff>19050</xdr:colOff>
      <xdr:row>209</xdr:row>
      <xdr:rowOff>85725</xdr:rowOff>
    </xdr:to>
    <xdr:pic>
      <xdr:nvPicPr>
        <xdr:cNvPr id="148" name="Picture 272"/>
        <xdr:cNvPicPr>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xmlns="" val="0"/>
            </a:ext>
          </a:extLst>
        </a:blip>
        <a:srcRect/>
        <a:stretch>
          <a:fillRect/>
        </a:stretch>
      </xdr:blipFill>
      <xdr:spPr bwMode="auto">
        <a:xfrm>
          <a:off x="8610600" y="335661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27</xdr:col>
      <xdr:colOff>0</xdr:colOff>
      <xdr:row>35</xdr:row>
      <xdr:rowOff>304800</xdr:rowOff>
    </xdr:from>
    <xdr:to>
      <xdr:col>35</xdr:col>
      <xdr:colOff>19050</xdr:colOff>
      <xdr:row>50</xdr:row>
      <xdr:rowOff>85725</xdr:rowOff>
    </xdr:to>
    <xdr:pic>
      <xdr:nvPicPr>
        <xdr:cNvPr id="149" name="Picture 272"/>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xmlns="" val="0"/>
            </a:ext>
          </a:extLst>
        </a:blip>
        <a:srcRect/>
        <a:stretch>
          <a:fillRect/>
        </a:stretch>
      </xdr:blipFill>
      <xdr:spPr bwMode="auto">
        <a:xfrm>
          <a:off x="14478000" y="64008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27</xdr:col>
      <xdr:colOff>0</xdr:colOff>
      <xdr:row>88</xdr:row>
      <xdr:rowOff>304800</xdr:rowOff>
    </xdr:from>
    <xdr:to>
      <xdr:col>35</xdr:col>
      <xdr:colOff>19050</xdr:colOff>
      <xdr:row>103</xdr:row>
      <xdr:rowOff>85725</xdr:rowOff>
    </xdr:to>
    <xdr:pic>
      <xdr:nvPicPr>
        <xdr:cNvPr id="150" name="Picture 272"/>
        <xdr:cNvPicPr>
          <a:picLocks noChangeAspect="1" noChangeArrowheads="1"/>
        </xdr:cNvPicPr>
      </xdr:nvPicPr>
      <xdr:blipFill>
        <a:blip xmlns:r="http://schemas.openxmlformats.org/officeDocument/2006/relationships" r:embed="rId110" cstate="print">
          <a:extLst>
            <a:ext uri="{28A0092B-C50C-407E-A947-70E740481C1C}">
              <a14:useLocalDpi xmlns:a14="http://schemas.microsoft.com/office/drawing/2010/main" xmlns="" val="0"/>
            </a:ext>
          </a:extLst>
        </a:blip>
        <a:srcRect/>
        <a:stretch>
          <a:fillRect/>
        </a:stretch>
      </xdr:blipFill>
      <xdr:spPr bwMode="auto">
        <a:xfrm>
          <a:off x="14478000" y="154305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27</xdr:col>
      <xdr:colOff>0</xdr:colOff>
      <xdr:row>141</xdr:row>
      <xdr:rowOff>304800</xdr:rowOff>
    </xdr:from>
    <xdr:to>
      <xdr:col>35</xdr:col>
      <xdr:colOff>19050</xdr:colOff>
      <xdr:row>156</xdr:row>
      <xdr:rowOff>85725</xdr:rowOff>
    </xdr:to>
    <xdr:pic>
      <xdr:nvPicPr>
        <xdr:cNvPr id="151" name="Picture 272"/>
        <xdr:cNvPicPr>
          <a:picLocks noChangeAspect="1" noChangeArrowheads="1"/>
        </xdr:cNvPicPr>
      </xdr:nvPicPr>
      <xdr:blipFill>
        <a:blip xmlns:r="http://schemas.openxmlformats.org/officeDocument/2006/relationships" r:embed="rId111" cstate="print">
          <a:extLst>
            <a:ext uri="{28A0092B-C50C-407E-A947-70E740481C1C}">
              <a14:useLocalDpi xmlns:a14="http://schemas.microsoft.com/office/drawing/2010/main" xmlns="" val="0"/>
            </a:ext>
          </a:extLst>
        </a:blip>
        <a:srcRect/>
        <a:stretch>
          <a:fillRect/>
        </a:stretch>
      </xdr:blipFill>
      <xdr:spPr bwMode="auto">
        <a:xfrm>
          <a:off x="14478000" y="244983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27</xdr:col>
      <xdr:colOff>0</xdr:colOff>
      <xdr:row>194</xdr:row>
      <xdr:rowOff>304800</xdr:rowOff>
    </xdr:from>
    <xdr:to>
      <xdr:col>35</xdr:col>
      <xdr:colOff>19050</xdr:colOff>
      <xdr:row>209</xdr:row>
      <xdr:rowOff>85725</xdr:rowOff>
    </xdr:to>
    <xdr:pic>
      <xdr:nvPicPr>
        <xdr:cNvPr id="152" name="Picture 272"/>
        <xdr:cNvPicPr>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xmlns="" val="0"/>
            </a:ext>
          </a:extLst>
        </a:blip>
        <a:srcRect/>
        <a:stretch>
          <a:fillRect/>
        </a:stretch>
      </xdr:blipFill>
      <xdr:spPr bwMode="auto">
        <a:xfrm>
          <a:off x="14478000" y="335661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39</xdr:col>
      <xdr:colOff>0</xdr:colOff>
      <xdr:row>35</xdr:row>
      <xdr:rowOff>304800</xdr:rowOff>
    </xdr:from>
    <xdr:to>
      <xdr:col>47</xdr:col>
      <xdr:colOff>19050</xdr:colOff>
      <xdr:row>50</xdr:row>
      <xdr:rowOff>85725</xdr:rowOff>
    </xdr:to>
    <xdr:pic>
      <xdr:nvPicPr>
        <xdr:cNvPr id="153" name="Picture 272"/>
        <xdr:cNvPicPr>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xmlns="" val="0"/>
            </a:ext>
          </a:extLst>
        </a:blip>
        <a:srcRect/>
        <a:stretch>
          <a:fillRect/>
        </a:stretch>
      </xdr:blipFill>
      <xdr:spPr bwMode="auto">
        <a:xfrm>
          <a:off x="20345400" y="64008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39</xdr:col>
      <xdr:colOff>0</xdr:colOff>
      <xdr:row>88</xdr:row>
      <xdr:rowOff>304800</xdr:rowOff>
    </xdr:from>
    <xdr:to>
      <xdr:col>47</xdr:col>
      <xdr:colOff>19050</xdr:colOff>
      <xdr:row>103</xdr:row>
      <xdr:rowOff>85725</xdr:rowOff>
    </xdr:to>
    <xdr:pic>
      <xdr:nvPicPr>
        <xdr:cNvPr id="154" name="Picture 272"/>
        <xdr:cNvPicPr>
          <a:picLocks noChangeAspect="1" noChangeArrowheads="1"/>
        </xdr:cNvPicPr>
      </xdr:nvPicPr>
      <xdr:blipFill>
        <a:blip xmlns:r="http://schemas.openxmlformats.org/officeDocument/2006/relationships" r:embed="rId114" cstate="print">
          <a:extLst>
            <a:ext uri="{28A0092B-C50C-407E-A947-70E740481C1C}">
              <a14:useLocalDpi xmlns:a14="http://schemas.microsoft.com/office/drawing/2010/main" xmlns="" val="0"/>
            </a:ext>
          </a:extLst>
        </a:blip>
        <a:srcRect/>
        <a:stretch>
          <a:fillRect/>
        </a:stretch>
      </xdr:blipFill>
      <xdr:spPr bwMode="auto">
        <a:xfrm>
          <a:off x="20345400" y="154305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39</xdr:col>
      <xdr:colOff>0</xdr:colOff>
      <xdr:row>141</xdr:row>
      <xdr:rowOff>304800</xdr:rowOff>
    </xdr:from>
    <xdr:to>
      <xdr:col>47</xdr:col>
      <xdr:colOff>19050</xdr:colOff>
      <xdr:row>156</xdr:row>
      <xdr:rowOff>85725</xdr:rowOff>
    </xdr:to>
    <xdr:pic>
      <xdr:nvPicPr>
        <xdr:cNvPr id="155" name="Picture 272"/>
        <xdr:cNvPicPr>
          <a:picLocks noChangeAspect="1" noChangeArrowheads="1"/>
        </xdr:cNvPicPr>
      </xdr:nvPicPr>
      <xdr:blipFill>
        <a:blip xmlns:r="http://schemas.openxmlformats.org/officeDocument/2006/relationships" r:embed="rId115" cstate="print">
          <a:extLst>
            <a:ext uri="{28A0092B-C50C-407E-A947-70E740481C1C}">
              <a14:useLocalDpi xmlns:a14="http://schemas.microsoft.com/office/drawing/2010/main" xmlns="" val="0"/>
            </a:ext>
          </a:extLst>
        </a:blip>
        <a:srcRect/>
        <a:stretch>
          <a:fillRect/>
        </a:stretch>
      </xdr:blipFill>
      <xdr:spPr bwMode="auto">
        <a:xfrm>
          <a:off x="20345400" y="244983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39</xdr:col>
      <xdr:colOff>0</xdr:colOff>
      <xdr:row>194</xdr:row>
      <xdr:rowOff>304800</xdr:rowOff>
    </xdr:from>
    <xdr:to>
      <xdr:col>47</xdr:col>
      <xdr:colOff>19050</xdr:colOff>
      <xdr:row>209</xdr:row>
      <xdr:rowOff>85725</xdr:rowOff>
    </xdr:to>
    <xdr:pic>
      <xdr:nvPicPr>
        <xdr:cNvPr id="156" name="Picture 272"/>
        <xdr:cNvPicPr>
          <a:picLocks noChangeAspect="1" noChangeArrowheads="1"/>
        </xdr:cNvPicPr>
      </xdr:nvPicPr>
      <xdr:blipFill>
        <a:blip xmlns:r="http://schemas.openxmlformats.org/officeDocument/2006/relationships" r:embed="rId116" cstate="print">
          <a:extLst>
            <a:ext uri="{28A0092B-C50C-407E-A947-70E740481C1C}">
              <a14:useLocalDpi xmlns:a14="http://schemas.microsoft.com/office/drawing/2010/main" xmlns="" val="0"/>
            </a:ext>
          </a:extLst>
        </a:blip>
        <a:srcRect/>
        <a:stretch>
          <a:fillRect/>
        </a:stretch>
      </xdr:blipFill>
      <xdr:spPr bwMode="auto">
        <a:xfrm>
          <a:off x="20345400" y="335661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51</xdr:col>
      <xdr:colOff>0</xdr:colOff>
      <xdr:row>35</xdr:row>
      <xdr:rowOff>304800</xdr:rowOff>
    </xdr:from>
    <xdr:to>
      <xdr:col>59</xdr:col>
      <xdr:colOff>19050</xdr:colOff>
      <xdr:row>50</xdr:row>
      <xdr:rowOff>85725</xdr:rowOff>
    </xdr:to>
    <xdr:pic>
      <xdr:nvPicPr>
        <xdr:cNvPr id="157" name="Picture 272"/>
        <xdr:cNvPicPr>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xmlns="" val="0"/>
            </a:ext>
          </a:extLst>
        </a:blip>
        <a:srcRect/>
        <a:stretch>
          <a:fillRect/>
        </a:stretch>
      </xdr:blipFill>
      <xdr:spPr bwMode="auto">
        <a:xfrm>
          <a:off x="26212800" y="64008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51</xdr:col>
      <xdr:colOff>0</xdr:colOff>
      <xdr:row>88</xdr:row>
      <xdr:rowOff>304800</xdr:rowOff>
    </xdr:from>
    <xdr:to>
      <xdr:col>59</xdr:col>
      <xdr:colOff>19050</xdr:colOff>
      <xdr:row>103</xdr:row>
      <xdr:rowOff>85725</xdr:rowOff>
    </xdr:to>
    <xdr:pic>
      <xdr:nvPicPr>
        <xdr:cNvPr id="158" name="Picture 272"/>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xmlns="" val="0"/>
            </a:ext>
          </a:extLst>
        </a:blip>
        <a:srcRect/>
        <a:stretch>
          <a:fillRect/>
        </a:stretch>
      </xdr:blipFill>
      <xdr:spPr bwMode="auto">
        <a:xfrm>
          <a:off x="26212800" y="154305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51</xdr:col>
      <xdr:colOff>0</xdr:colOff>
      <xdr:row>141</xdr:row>
      <xdr:rowOff>304800</xdr:rowOff>
    </xdr:from>
    <xdr:to>
      <xdr:col>59</xdr:col>
      <xdr:colOff>19050</xdr:colOff>
      <xdr:row>156</xdr:row>
      <xdr:rowOff>85725</xdr:rowOff>
    </xdr:to>
    <xdr:pic>
      <xdr:nvPicPr>
        <xdr:cNvPr id="159" name="Picture 272"/>
        <xdr:cNvPicPr>
          <a:picLocks noChangeAspect="1" noChangeArrowheads="1"/>
        </xdr:cNvPicPr>
      </xdr:nvPicPr>
      <xdr:blipFill>
        <a:blip xmlns:r="http://schemas.openxmlformats.org/officeDocument/2006/relationships" r:embed="rId119" cstate="print">
          <a:extLst>
            <a:ext uri="{28A0092B-C50C-407E-A947-70E740481C1C}">
              <a14:useLocalDpi xmlns:a14="http://schemas.microsoft.com/office/drawing/2010/main" xmlns="" val="0"/>
            </a:ext>
          </a:extLst>
        </a:blip>
        <a:srcRect/>
        <a:stretch>
          <a:fillRect/>
        </a:stretch>
      </xdr:blipFill>
      <xdr:spPr bwMode="auto">
        <a:xfrm>
          <a:off x="26212800" y="244983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266700</xdr:colOff>
      <xdr:row>194</xdr:row>
      <xdr:rowOff>304800</xdr:rowOff>
    </xdr:from>
    <xdr:to>
      <xdr:col>58</xdr:col>
      <xdr:colOff>628650</xdr:colOff>
      <xdr:row>209</xdr:row>
      <xdr:rowOff>85725</xdr:rowOff>
    </xdr:to>
    <xdr:pic>
      <xdr:nvPicPr>
        <xdr:cNvPr id="160" name="Picture 272"/>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xmlns="" val="0"/>
            </a:ext>
          </a:extLst>
        </a:blip>
        <a:srcRect/>
        <a:stretch>
          <a:fillRect/>
        </a:stretch>
      </xdr:blipFill>
      <xdr:spPr bwMode="auto">
        <a:xfrm>
          <a:off x="26174700" y="335661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xdr:colOff>
      <xdr:row>38</xdr:row>
      <xdr:rowOff>200025</xdr:rowOff>
    </xdr:from>
    <xdr:to>
      <xdr:col>2</xdr:col>
      <xdr:colOff>228600</xdr:colOff>
      <xdr:row>53</xdr:row>
      <xdr:rowOff>142875</xdr:rowOff>
    </xdr:to>
    <xdr:graphicFrame macro="">
      <xdr:nvGraphicFramePr>
        <xdr:cNvPr id="2429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72</xdr:col>
      <xdr:colOff>19050</xdr:colOff>
      <xdr:row>38</xdr:row>
      <xdr:rowOff>200025</xdr:rowOff>
    </xdr:from>
    <xdr:to>
      <xdr:col>74</xdr:col>
      <xdr:colOff>228600</xdr:colOff>
      <xdr:row>53</xdr:row>
      <xdr:rowOff>142875</xdr:rowOff>
    </xdr:to>
    <xdr:graphicFrame macro="">
      <xdr:nvGraphicFramePr>
        <xdr:cNvPr id="24297"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72</xdr:col>
      <xdr:colOff>19050</xdr:colOff>
      <xdr:row>92</xdr:row>
      <xdr:rowOff>200025</xdr:rowOff>
    </xdr:from>
    <xdr:to>
      <xdr:col>74</xdr:col>
      <xdr:colOff>228600</xdr:colOff>
      <xdr:row>107</xdr:row>
      <xdr:rowOff>142875</xdr:rowOff>
    </xdr:to>
    <xdr:graphicFrame macro="">
      <xdr:nvGraphicFramePr>
        <xdr:cNvPr id="24298"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72</xdr:col>
      <xdr:colOff>19050</xdr:colOff>
      <xdr:row>146</xdr:row>
      <xdr:rowOff>200025</xdr:rowOff>
    </xdr:from>
    <xdr:to>
      <xdr:col>74</xdr:col>
      <xdr:colOff>228600</xdr:colOff>
      <xdr:row>161</xdr:row>
      <xdr:rowOff>142875</xdr:rowOff>
    </xdr:to>
    <xdr:graphicFrame macro="">
      <xdr:nvGraphicFramePr>
        <xdr:cNvPr id="24299"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72</xdr:col>
      <xdr:colOff>19050</xdr:colOff>
      <xdr:row>200</xdr:row>
      <xdr:rowOff>200025</xdr:rowOff>
    </xdr:from>
    <xdr:to>
      <xdr:col>74</xdr:col>
      <xdr:colOff>228600</xdr:colOff>
      <xdr:row>215</xdr:row>
      <xdr:rowOff>142875</xdr:rowOff>
    </xdr:to>
    <xdr:graphicFrame macro="">
      <xdr:nvGraphicFramePr>
        <xdr:cNvPr id="24300"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84</xdr:col>
      <xdr:colOff>19050</xdr:colOff>
      <xdr:row>38</xdr:row>
      <xdr:rowOff>200025</xdr:rowOff>
    </xdr:from>
    <xdr:to>
      <xdr:col>86</xdr:col>
      <xdr:colOff>228600</xdr:colOff>
      <xdr:row>53</xdr:row>
      <xdr:rowOff>142875</xdr:rowOff>
    </xdr:to>
    <xdr:graphicFrame macro="">
      <xdr:nvGraphicFramePr>
        <xdr:cNvPr id="24301"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84</xdr:col>
      <xdr:colOff>19050</xdr:colOff>
      <xdr:row>92</xdr:row>
      <xdr:rowOff>200025</xdr:rowOff>
    </xdr:from>
    <xdr:to>
      <xdr:col>86</xdr:col>
      <xdr:colOff>228600</xdr:colOff>
      <xdr:row>107</xdr:row>
      <xdr:rowOff>142875</xdr:rowOff>
    </xdr:to>
    <xdr:graphicFrame macro="">
      <xdr:nvGraphicFramePr>
        <xdr:cNvPr id="24302"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84</xdr:col>
      <xdr:colOff>19050</xdr:colOff>
      <xdr:row>146</xdr:row>
      <xdr:rowOff>200025</xdr:rowOff>
    </xdr:from>
    <xdr:to>
      <xdr:col>86</xdr:col>
      <xdr:colOff>228600</xdr:colOff>
      <xdr:row>161</xdr:row>
      <xdr:rowOff>142875</xdr:rowOff>
    </xdr:to>
    <xdr:graphicFrame macro="">
      <xdr:nvGraphicFramePr>
        <xdr:cNvPr id="24303"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84</xdr:col>
      <xdr:colOff>19050</xdr:colOff>
      <xdr:row>200</xdr:row>
      <xdr:rowOff>200025</xdr:rowOff>
    </xdr:from>
    <xdr:to>
      <xdr:col>86</xdr:col>
      <xdr:colOff>228600</xdr:colOff>
      <xdr:row>215</xdr:row>
      <xdr:rowOff>142875</xdr:rowOff>
    </xdr:to>
    <xdr:graphicFrame macro="">
      <xdr:nvGraphicFramePr>
        <xdr:cNvPr id="24304"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96</xdr:col>
      <xdr:colOff>19050</xdr:colOff>
      <xdr:row>38</xdr:row>
      <xdr:rowOff>200025</xdr:rowOff>
    </xdr:from>
    <xdr:to>
      <xdr:col>98</xdr:col>
      <xdr:colOff>228600</xdr:colOff>
      <xdr:row>53</xdr:row>
      <xdr:rowOff>142875</xdr:rowOff>
    </xdr:to>
    <xdr:graphicFrame macro="">
      <xdr:nvGraphicFramePr>
        <xdr:cNvPr id="24305"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96</xdr:col>
      <xdr:colOff>19050</xdr:colOff>
      <xdr:row>92</xdr:row>
      <xdr:rowOff>200025</xdr:rowOff>
    </xdr:from>
    <xdr:to>
      <xdr:col>98</xdr:col>
      <xdr:colOff>228600</xdr:colOff>
      <xdr:row>107</xdr:row>
      <xdr:rowOff>142875</xdr:rowOff>
    </xdr:to>
    <xdr:graphicFrame macro="">
      <xdr:nvGraphicFramePr>
        <xdr:cNvPr id="24306"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96</xdr:col>
      <xdr:colOff>19050</xdr:colOff>
      <xdr:row>146</xdr:row>
      <xdr:rowOff>200025</xdr:rowOff>
    </xdr:from>
    <xdr:to>
      <xdr:col>98</xdr:col>
      <xdr:colOff>228600</xdr:colOff>
      <xdr:row>161</xdr:row>
      <xdr:rowOff>142875</xdr:rowOff>
    </xdr:to>
    <xdr:graphicFrame macro="">
      <xdr:nvGraphicFramePr>
        <xdr:cNvPr id="24307"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96</xdr:col>
      <xdr:colOff>19050</xdr:colOff>
      <xdr:row>200</xdr:row>
      <xdr:rowOff>200025</xdr:rowOff>
    </xdr:from>
    <xdr:to>
      <xdr:col>98</xdr:col>
      <xdr:colOff>228600</xdr:colOff>
      <xdr:row>215</xdr:row>
      <xdr:rowOff>142875</xdr:rowOff>
    </xdr:to>
    <xdr:graphicFrame macro="">
      <xdr:nvGraphicFramePr>
        <xdr:cNvPr id="24308"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108</xdr:col>
      <xdr:colOff>19050</xdr:colOff>
      <xdr:row>38</xdr:row>
      <xdr:rowOff>200025</xdr:rowOff>
    </xdr:from>
    <xdr:to>
      <xdr:col>110</xdr:col>
      <xdr:colOff>228600</xdr:colOff>
      <xdr:row>53</xdr:row>
      <xdr:rowOff>142875</xdr:rowOff>
    </xdr:to>
    <xdr:graphicFrame macro="">
      <xdr:nvGraphicFramePr>
        <xdr:cNvPr id="24309"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108</xdr:col>
      <xdr:colOff>19050</xdr:colOff>
      <xdr:row>92</xdr:row>
      <xdr:rowOff>200025</xdr:rowOff>
    </xdr:from>
    <xdr:to>
      <xdr:col>110</xdr:col>
      <xdr:colOff>228600</xdr:colOff>
      <xdr:row>107</xdr:row>
      <xdr:rowOff>142875</xdr:rowOff>
    </xdr:to>
    <xdr:graphicFrame macro="">
      <xdr:nvGraphicFramePr>
        <xdr:cNvPr id="24310"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108</xdr:col>
      <xdr:colOff>19050</xdr:colOff>
      <xdr:row>146</xdr:row>
      <xdr:rowOff>200025</xdr:rowOff>
    </xdr:from>
    <xdr:to>
      <xdr:col>110</xdr:col>
      <xdr:colOff>228600</xdr:colOff>
      <xdr:row>161</xdr:row>
      <xdr:rowOff>142875</xdr:rowOff>
    </xdr:to>
    <xdr:graphicFrame macro="">
      <xdr:nvGraphicFramePr>
        <xdr:cNvPr id="24311"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108</xdr:col>
      <xdr:colOff>19050</xdr:colOff>
      <xdr:row>200</xdr:row>
      <xdr:rowOff>200025</xdr:rowOff>
    </xdr:from>
    <xdr:to>
      <xdr:col>110</xdr:col>
      <xdr:colOff>228600</xdr:colOff>
      <xdr:row>215</xdr:row>
      <xdr:rowOff>142875</xdr:rowOff>
    </xdr:to>
    <xdr:graphicFrame macro="">
      <xdr:nvGraphicFramePr>
        <xdr:cNvPr id="24312" name="Graphique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561975</xdr:colOff>
      <xdr:row>0</xdr:row>
      <xdr:rowOff>428625</xdr:rowOff>
    </xdr:from>
    <xdr:to>
      <xdr:col>1</xdr:col>
      <xdr:colOff>762000</xdr:colOff>
      <xdr:row>4</xdr:row>
      <xdr:rowOff>152400</xdr:rowOff>
    </xdr:to>
    <xdr:pic>
      <xdr:nvPicPr>
        <xdr:cNvPr id="24313" name="Picture 33"/>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561975"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561975</xdr:colOff>
      <xdr:row>0</xdr:row>
      <xdr:rowOff>428625</xdr:rowOff>
    </xdr:from>
    <xdr:to>
      <xdr:col>13</xdr:col>
      <xdr:colOff>762000</xdr:colOff>
      <xdr:row>4</xdr:row>
      <xdr:rowOff>152400</xdr:rowOff>
    </xdr:to>
    <xdr:pic>
      <xdr:nvPicPr>
        <xdr:cNvPr id="24314" name="Picture 33"/>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6362700"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561975</xdr:colOff>
      <xdr:row>0</xdr:row>
      <xdr:rowOff>428625</xdr:rowOff>
    </xdr:from>
    <xdr:to>
      <xdr:col>25</xdr:col>
      <xdr:colOff>762000</xdr:colOff>
      <xdr:row>4</xdr:row>
      <xdr:rowOff>152400</xdr:rowOff>
    </xdr:to>
    <xdr:pic>
      <xdr:nvPicPr>
        <xdr:cNvPr id="24315" name="Picture 33"/>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12163425"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561975</xdr:colOff>
      <xdr:row>0</xdr:row>
      <xdr:rowOff>428625</xdr:rowOff>
    </xdr:from>
    <xdr:to>
      <xdr:col>37</xdr:col>
      <xdr:colOff>762000</xdr:colOff>
      <xdr:row>4</xdr:row>
      <xdr:rowOff>152400</xdr:rowOff>
    </xdr:to>
    <xdr:pic>
      <xdr:nvPicPr>
        <xdr:cNvPr id="24316" name="Picture 33"/>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17964150"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561975</xdr:colOff>
      <xdr:row>0</xdr:row>
      <xdr:rowOff>428625</xdr:rowOff>
    </xdr:from>
    <xdr:to>
      <xdr:col>49</xdr:col>
      <xdr:colOff>762000</xdr:colOff>
      <xdr:row>4</xdr:row>
      <xdr:rowOff>152400</xdr:rowOff>
    </xdr:to>
    <xdr:pic>
      <xdr:nvPicPr>
        <xdr:cNvPr id="24317" name="Picture 33"/>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23764875"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561975</xdr:colOff>
      <xdr:row>0</xdr:row>
      <xdr:rowOff>428625</xdr:rowOff>
    </xdr:from>
    <xdr:to>
      <xdr:col>61</xdr:col>
      <xdr:colOff>762000</xdr:colOff>
      <xdr:row>4</xdr:row>
      <xdr:rowOff>152400</xdr:rowOff>
    </xdr:to>
    <xdr:pic>
      <xdr:nvPicPr>
        <xdr:cNvPr id="24318" name="Picture 33"/>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29565600"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561975</xdr:colOff>
      <xdr:row>0</xdr:row>
      <xdr:rowOff>428625</xdr:rowOff>
    </xdr:from>
    <xdr:to>
      <xdr:col>73</xdr:col>
      <xdr:colOff>762000</xdr:colOff>
      <xdr:row>4</xdr:row>
      <xdr:rowOff>152400</xdr:rowOff>
    </xdr:to>
    <xdr:pic>
      <xdr:nvPicPr>
        <xdr:cNvPr id="24319" name="Picture 33"/>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35366325"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85725</xdr:colOff>
      <xdr:row>38</xdr:row>
      <xdr:rowOff>190500</xdr:rowOff>
    </xdr:from>
    <xdr:to>
      <xdr:col>83</xdr:col>
      <xdr:colOff>28575</xdr:colOff>
      <xdr:row>52</xdr:row>
      <xdr:rowOff>76200</xdr:rowOff>
    </xdr:to>
    <xdr:pic>
      <xdr:nvPicPr>
        <xdr:cNvPr id="24320" name="Picture 34"/>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37309425" y="726757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561975</xdr:colOff>
      <xdr:row>0</xdr:row>
      <xdr:rowOff>428625</xdr:rowOff>
    </xdr:from>
    <xdr:to>
      <xdr:col>85</xdr:col>
      <xdr:colOff>762000</xdr:colOff>
      <xdr:row>4</xdr:row>
      <xdr:rowOff>152400</xdr:rowOff>
    </xdr:to>
    <xdr:pic>
      <xdr:nvPicPr>
        <xdr:cNvPr id="24321" name="Picture 33"/>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41167050"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85725</xdr:colOff>
      <xdr:row>38</xdr:row>
      <xdr:rowOff>190500</xdr:rowOff>
    </xdr:from>
    <xdr:to>
      <xdr:col>95</xdr:col>
      <xdr:colOff>28575</xdr:colOff>
      <xdr:row>52</xdr:row>
      <xdr:rowOff>76200</xdr:rowOff>
    </xdr:to>
    <xdr:pic>
      <xdr:nvPicPr>
        <xdr:cNvPr id="24322" name="Picture 34"/>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43110150" y="726757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561975</xdr:colOff>
      <xdr:row>0</xdr:row>
      <xdr:rowOff>428625</xdr:rowOff>
    </xdr:from>
    <xdr:to>
      <xdr:col>97</xdr:col>
      <xdr:colOff>762000</xdr:colOff>
      <xdr:row>4</xdr:row>
      <xdr:rowOff>152400</xdr:rowOff>
    </xdr:to>
    <xdr:pic>
      <xdr:nvPicPr>
        <xdr:cNvPr id="24323" name="Picture 33"/>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46967775"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85725</xdr:colOff>
      <xdr:row>38</xdr:row>
      <xdr:rowOff>190500</xdr:rowOff>
    </xdr:from>
    <xdr:to>
      <xdr:col>107</xdr:col>
      <xdr:colOff>28575</xdr:colOff>
      <xdr:row>52</xdr:row>
      <xdr:rowOff>76200</xdr:rowOff>
    </xdr:to>
    <xdr:pic>
      <xdr:nvPicPr>
        <xdr:cNvPr id="24324" name="Picture 34"/>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48910875" y="726757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561975</xdr:colOff>
      <xdr:row>0</xdr:row>
      <xdr:rowOff>428625</xdr:rowOff>
    </xdr:from>
    <xdr:to>
      <xdr:col>109</xdr:col>
      <xdr:colOff>762000</xdr:colOff>
      <xdr:row>4</xdr:row>
      <xdr:rowOff>152400</xdr:rowOff>
    </xdr:to>
    <xdr:pic>
      <xdr:nvPicPr>
        <xdr:cNvPr id="24325" name="Picture 33"/>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52768500"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85725</xdr:colOff>
      <xdr:row>38</xdr:row>
      <xdr:rowOff>190500</xdr:rowOff>
    </xdr:from>
    <xdr:to>
      <xdr:col>119</xdr:col>
      <xdr:colOff>28575</xdr:colOff>
      <xdr:row>52</xdr:row>
      <xdr:rowOff>76200</xdr:rowOff>
    </xdr:to>
    <xdr:pic>
      <xdr:nvPicPr>
        <xdr:cNvPr id="24326" name="Picture 34"/>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54711600" y="726757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561975</xdr:colOff>
      <xdr:row>54</xdr:row>
      <xdr:rowOff>428625</xdr:rowOff>
    </xdr:from>
    <xdr:to>
      <xdr:col>1</xdr:col>
      <xdr:colOff>762000</xdr:colOff>
      <xdr:row>58</xdr:row>
      <xdr:rowOff>152400</xdr:rowOff>
    </xdr:to>
    <xdr:pic>
      <xdr:nvPicPr>
        <xdr:cNvPr id="24327" name="Picture 33"/>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561975" y="100488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561975</xdr:colOff>
      <xdr:row>54</xdr:row>
      <xdr:rowOff>428625</xdr:rowOff>
    </xdr:from>
    <xdr:to>
      <xdr:col>13</xdr:col>
      <xdr:colOff>762000</xdr:colOff>
      <xdr:row>58</xdr:row>
      <xdr:rowOff>152400</xdr:rowOff>
    </xdr:to>
    <xdr:pic>
      <xdr:nvPicPr>
        <xdr:cNvPr id="24328" name="Picture 33"/>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6362700" y="100488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561975</xdr:colOff>
      <xdr:row>54</xdr:row>
      <xdr:rowOff>428625</xdr:rowOff>
    </xdr:from>
    <xdr:to>
      <xdr:col>25</xdr:col>
      <xdr:colOff>762000</xdr:colOff>
      <xdr:row>58</xdr:row>
      <xdr:rowOff>152400</xdr:rowOff>
    </xdr:to>
    <xdr:pic>
      <xdr:nvPicPr>
        <xdr:cNvPr id="24329" name="Picture 33"/>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12163425" y="100488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561975</xdr:colOff>
      <xdr:row>54</xdr:row>
      <xdr:rowOff>428625</xdr:rowOff>
    </xdr:from>
    <xdr:to>
      <xdr:col>37</xdr:col>
      <xdr:colOff>762000</xdr:colOff>
      <xdr:row>58</xdr:row>
      <xdr:rowOff>152400</xdr:rowOff>
    </xdr:to>
    <xdr:pic>
      <xdr:nvPicPr>
        <xdr:cNvPr id="24330" name="Picture 33"/>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17964150" y="100488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561975</xdr:colOff>
      <xdr:row>54</xdr:row>
      <xdr:rowOff>428625</xdr:rowOff>
    </xdr:from>
    <xdr:to>
      <xdr:col>49</xdr:col>
      <xdr:colOff>762000</xdr:colOff>
      <xdr:row>58</xdr:row>
      <xdr:rowOff>152400</xdr:rowOff>
    </xdr:to>
    <xdr:pic>
      <xdr:nvPicPr>
        <xdr:cNvPr id="24331" name="Picture 33"/>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23764875" y="100488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561975</xdr:colOff>
      <xdr:row>54</xdr:row>
      <xdr:rowOff>428625</xdr:rowOff>
    </xdr:from>
    <xdr:to>
      <xdr:col>61</xdr:col>
      <xdr:colOff>762000</xdr:colOff>
      <xdr:row>58</xdr:row>
      <xdr:rowOff>152400</xdr:rowOff>
    </xdr:to>
    <xdr:pic>
      <xdr:nvPicPr>
        <xdr:cNvPr id="24332" name="Picture 33"/>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29565600" y="100488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85725</xdr:colOff>
      <xdr:row>92</xdr:row>
      <xdr:rowOff>180975</xdr:rowOff>
    </xdr:from>
    <xdr:to>
      <xdr:col>71</xdr:col>
      <xdr:colOff>28575</xdr:colOff>
      <xdr:row>106</xdr:row>
      <xdr:rowOff>66675</xdr:rowOff>
    </xdr:to>
    <xdr:pic>
      <xdr:nvPicPr>
        <xdr:cNvPr id="24333" name="Picture 34"/>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31508700" y="168783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561975</xdr:colOff>
      <xdr:row>54</xdr:row>
      <xdr:rowOff>428625</xdr:rowOff>
    </xdr:from>
    <xdr:to>
      <xdr:col>73</xdr:col>
      <xdr:colOff>762000</xdr:colOff>
      <xdr:row>58</xdr:row>
      <xdr:rowOff>152400</xdr:rowOff>
    </xdr:to>
    <xdr:pic>
      <xdr:nvPicPr>
        <xdr:cNvPr id="24334" name="Picture 33"/>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35366325" y="100488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85725</xdr:colOff>
      <xdr:row>92</xdr:row>
      <xdr:rowOff>180975</xdr:rowOff>
    </xdr:from>
    <xdr:to>
      <xdr:col>83</xdr:col>
      <xdr:colOff>28575</xdr:colOff>
      <xdr:row>106</xdr:row>
      <xdr:rowOff>66675</xdr:rowOff>
    </xdr:to>
    <xdr:pic>
      <xdr:nvPicPr>
        <xdr:cNvPr id="24335" name="Picture 34"/>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37309425" y="168783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561975</xdr:colOff>
      <xdr:row>54</xdr:row>
      <xdr:rowOff>428625</xdr:rowOff>
    </xdr:from>
    <xdr:to>
      <xdr:col>85</xdr:col>
      <xdr:colOff>762000</xdr:colOff>
      <xdr:row>58</xdr:row>
      <xdr:rowOff>152400</xdr:rowOff>
    </xdr:to>
    <xdr:pic>
      <xdr:nvPicPr>
        <xdr:cNvPr id="24336" name="Picture 33"/>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41167050" y="100488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85725</xdr:colOff>
      <xdr:row>92</xdr:row>
      <xdr:rowOff>180975</xdr:rowOff>
    </xdr:from>
    <xdr:to>
      <xdr:col>95</xdr:col>
      <xdr:colOff>28575</xdr:colOff>
      <xdr:row>106</xdr:row>
      <xdr:rowOff>66675</xdr:rowOff>
    </xdr:to>
    <xdr:pic>
      <xdr:nvPicPr>
        <xdr:cNvPr id="24337" name="Picture 34"/>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43110150" y="168783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561975</xdr:colOff>
      <xdr:row>54</xdr:row>
      <xdr:rowOff>428625</xdr:rowOff>
    </xdr:from>
    <xdr:to>
      <xdr:col>97</xdr:col>
      <xdr:colOff>762000</xdr:colOff>
      <xdr:row>58</xdr:row>
      <xdr:rowOff>152400</xdr:rowOff>
    </xdr:to>
    <xdr:pic>
      <xdr:nvPicPr>
        <xdr:cNvPr id="24338" name="Picture 33"/>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46967775" y="100488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85725</xdr:colOff>
      <xdr:row>92</xdr:row>
      <xdr:rowOff>180975</xdr:rowOff>
    </xdr:from>
    <xdr:to>
      <xdr:col>107</xdr:col>
      <xdr:colOff>28575</xdr:colOff>
      <xdr:row>106</xdr:row>
      <xdr:rowOff>66675</xdr:rowOff>
    </xdr:to>
    <xdr:pic>
      <xdr:nvPicPr>
        <xdr:cNvPr id="24339" name="Picture 34"/>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48910875" y="168783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561975</xdr:colOff>
      <xdr:row>54</xdr:row>
      <xdr:rowOff>428625</xdr:rowOff>
    </xdr:from>
    <xdr:to>
      <xdr:col>109</xdr:col>
      <xdr:colOff>762000</xdr:colOff>
      <xdr:row>58</xdr:row>
      <xdr:rowOff>152400</xdr:rowOff>
    </xdr:to>
    <xdr:pic>
      <xdr:nvPicPr>
        <xdr:cNvPr id="24340" name="Picture 33"/>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52768500" y="100488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85725</xdr:colOff>
      <xdr:row>92</xdr:row>
      <xdr:rowOff>180975</xdr:rowOff>
    </xdr:from>
    <xdr:to>
      <xdr:col>119</xdr:col>
      <xdr:colOff>28575</xdr:colOff>
      <xdr:row>106</xdr:row>
      <xdr:rowOff>66675</xdr:rowOff>
    </xdr:to>
    <xdr:pic>
      <xdr:nvPicPr>
        <xdr:cNvPr id="24341" name="Picture 34"/>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54711600" y="168783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561975</xdr:colOff>
      <xdr:row>108</xdr:row>
      <xdr:rowOff>428625</xdr:rowOff>
    </xdr:from>
    <xdr:to>
      <xdr:col>1</xdr:col>
      <xdr:colOff>762000</xdr:colOff>
      <xdr:row>112</xdr:row>
      <xdr:rowOff>152400</xdr:rowOff>
    </xdr:to>
    <xdr:pic>
      <xdr:nvPicPr>
        <xdr:cNvPr id="24342" name="Picture 33"/>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561975" y="196691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561975</xdr:colOff>
      <xdr:row>108</xdr:row>
      <xdr:rowOff>428625</xdr:rowOff>
    </xdr:from>
    <xdr:to>
      <xdr:col>13</xdr:col>
      <xdr:colOff>762000</xdr:colOff>
      <xdr:row>112</xdr:row>
      <xdr:rowOff>152400</xdr:rowOff>
    </xdr:to>
    <xdr:pic>
      <xdr:nvPicPr>
        <xdr:cNvPr id="24343" name="Picture 33"/>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6362700" y="196691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561975</xdr:colOff>
      <xdr:row>108</xdr:row>
      <xdr:rowOff>428625</xdr:rowOff>
    </xdr:from>
    <xdr:to>
      <xdr:col>25</xdr:col>
      <xdr:colOff>762000</xdr:colOff>
      <xdr:row>112</xdr:row>
      <xdr:rowOff>152400</xdr:rowOff>
    </xdr:to>
    <xdr:pic>
      <xdr:nvPicPr>
        <xdr:cNvPr id="24344" name="Picture 33"/>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12163425" y="196691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561975</xdr:colOff>
      <xdr:row>108</xdr:row>
      <xdr:rowOff>428625</xdr:rowOff>
    </xdr:from>
    <xdr:to>
      <xdr:col>37</xdr:col>
      <xdr:colOff>762000</xdr:colOff>
      <xdr:row>112</xdr:row>
      <xdr:rowOff>152400</xdr:rowOff>
    </xdr:to>
    <xdr:pic>
      <xdr:nvPicPr>
        <xdr:cNvPr id="24345" name="Picture 33"/>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17964150" y="196691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561975</xdr:colOff>
      <xdr:row>108</xdr:row>
      <xdr:rowOff>428625</xdr:rowOff>
    </xdr:from>
    <xdr:to>
      <xdr:col>49</xdr:col>
      <xdr:colOff>762000</xdr:colOff>
      <xdr:row>112</xdr:row>
      <xdr:rowOff>152400</xdr:rowOff>
    </xdr:to>
    <xdr:pic>
      <xdr:nvPicPr>
        <xdr:cNvPr id="24346" name="Picture 33"/>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23764875" y="196691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561975</xdr:colOff>
      <xdr:row>108</xdr:row>
      <xdr:rowOff>428625</xdr:rowOff>
    </xdr:from>
    <xdr:to>
      <xdr:col>61</xdr:col>
      <xdr:colOff>762000</xdr:colOff>
      <xdr:row>112</xdr:row>
      <xdr:rowOff>152400</xdr:rowOff>
    </xdr:to>
    <xdr:pic>
      <xdr:nvPicPr>
        <xdr:cNvPr id="24347" name="Picture 33"/>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29565600" y="196691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85725</xdr:colOff>
      <xdr:row>146</xdr:row>
      <xdr:rowOff>180975</xdr:rowOff>
    </xdr:from>
    <xdr:to>
      <xdr:col>71</xdr:col>
      <xdr:colOff>28575</xdr:colOff>
      <xdr:row>160</xdr:row>
      <xdr:rowOff>66675</xdr:rowOff>
    </xdr:to>
    <xdr:pic>
      <xdr:nvPicPr>
        <xdr:cNvPr id="24348" name="Picture 34"/>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a:off x="31508700" y="2649855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561975</xdr:colOff>
      <xdr:row>108</xdr:row>
      <xdr:rowOff>428625</xdr:rowOff>
    </xdr:from>
    <xdr:to>
      <xdr:col>73</xdr:col>
      <xdr:colOff>762000</xdr:colOff>
      <xdr:row>112</xdr:row>
      <xdr:rowOff>152400</xdr:rowOff>
    </xdr:to>
    <xdr:pic>
      <xdr:nvPicPr>
        <xdr:cNvPr id="24349" name="Picture 33"/>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35366325" y="196691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85725</xdr:colOff>
      <xdr:row>146</xdr:row>
      <xdr:rowOff>180975</xdr:rowOff>
    </xdr:from>
    <xdr:to>
      <xdr:col>83</xdr:col>
      <xdr:colOff>28575</xdr:colOff>
      <xdr:row>160</xdr:row>
      <xdr:rowOff>66675</xdr:rowOff>
    </xdr:to>
    <xdr:pic>
      <xdr:nvPicPr>
        <xdr:cNvPr id="24350" name="Picture 34"/>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37309425" y="2649855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561975</xdr:colOff>
      <xdr:row>108</xdr:row>
      <xdr:rowOff>428625</xdr:rowOff>
    </xdr:from>
    <xdr:to>
      <xdr:col>85</xdr:col>
      <xdr:colOff>762000</xdr:colOff>
      <xdr:row>112</xdr:row>
      <xdr:rowOff>152400</xdr:rowOff>
    </xdr:to>
    <xdr:pic>
      <xdr:nvPicPr>
        <xdr:cNvPr id="24351" name="Picture 33"/>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41167050" y="196691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85725</xdr:colOff>
      <xdr:row>146</xdr:row>
      <xdr:rowOff>180975</xdr:rowOff>
    </xdr:from>
    <xdr:to>
      <xdr:col>95</xdr:col>
      <xdr:colOff>28575</xdr:colOff>
      <xdr:row>160</xdr:row>
      <xdr:rowOff>66675</xdr:rowOff>
    </xdr:to>
    <xdr:pic>
      <xdr:nvPicPr>
        <xdr:cNvPr id="24352" name="Picture 34"/>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43110150" y="2649855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561975</xdr:colOff>
      <xdr:row>108</xdr:row>
      <xdr:rowOff>428625</xdr:rowOff>
    </xdr:from>
    <xdr:to>
      <xdr:col>97</xdr:col>
      <xdr:colOff>762000</xdr:colOff>
      <xdr:row>112</xdr:row>
      <xdr:rowOff>152400</xdr:rowOff>
    </xdr:to>
    <xdr:pic>
      <xdr:nvPicPr>
        <xdr:cNvPr id="24353" name="Picture 33"/>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a:off x="46967775" y="196691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85725</xdr:colOff>
      <xdr:row>146</xdr:row>
      <xdr:rowOff>180975</xdr:rowOff>
    </xdr:from>
    <xdr:to>
      <xdr:col>107</xdr:col>
      <xdr:colOff>28575</xdr:colOff>
      <xdr:row>160</xdr:row>
      <xdr:rowOff>66675</xdr:rowOff>
    </xdr:to>
    <xdr:pic>
      <xdr:nvPicPr>
        <xdr:cNvPr id="24354" name="Picture 34"/>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48910875" y="2649855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561975</xdr:colOff>
      <xdr:row>108</xdr:row>
      <xdr:rowOff>428625</xdr:rowOff>
    </xdr:from>
    <xdr:to>
      <xdr:col>109</xdr:col>
      <xdr:colOff>762000</xdr:colOff>
      <xdr:row>112</xdr:row>
      <xdr:rowOff>152400</xdr:rowOff>
    </xdr:to>
    <xdr:pic>
      <xdr:nvPicPr>
        <xdr:cNvPr id="24355" name="Picture 33"/>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52768500" y="196691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85725</xdr:colOff>
      <xdr:row>146</xdr:row>
      <xdr:rowOff>180975</xdr:rowOff>
    </xdr:from>
    <xdr:to>
      <xdr:col>119</xdr:col>
      <xdr:colOff>28575</xdr:colOff>
      <xdr:row>160</xdr:row>
      <xdr:rowOff>66675</xdr:rowOff>
    </xdr:to>
    <xdr:pic>
      <xdr:nvPicPr>
        <xdr:cNvPr id="24356" name="Picture 34"/>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54711600" y="2649855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561975</xdr:colOff>
      <xdr:row>162</xdr:row>
      <xdr:rowOff>428625</xdr:rowOff>
    </xdr:from>
    <xdr:to>
      <xdr:col>1</xdr:col>
      <xdr:colOff>762000</xdr:colOff>
      <xdr:row>166</xdr:row>
      <xdr:rowOff>152400</xdr:rowOff>
    </xdr:to>
    <xdr:pic>
      <xdr:nvPicPr>
        <xdr:cNvPr id="24357" name="Picture 33"/>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561975" y="292893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561975</xdr:colOff>
      <xdr:row>162</xdr:row>
      <xdr:rowOff>428625</xdr:rowOff>
    </xdr:from>
    <xdr:to>
      <xdr:col>13</xdr:col>
      <xdr:colOff>762000</xdr:colOff>
      <xdr:row>166</xdr:row>
      <xdr:rowOff>152400</xdr:rowOff>
    </xdr:to>
    <xdr:pic>
      <xdr:nvPicPr>
        <xdr:cNvPr id="24358" name="Picture 33"/>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6362700" y="292893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561975</xdr:colOff>
      <xdr:row>162</xdr:row>
      <xdr:rowOff>428625</xdr:rowOff>
    </xdr:from>
    <xdr:to>
      <xdr:col>25</xdr:col>
      <xdr:colOff>762000</xdr:colOff>
      <xdr:row>166</xdr:row>
      <xdr:rowOff>152400</xdr:rowOff>
    </xdr:to>
    <xdr:pic>
      <xdr:nvPicPr>
        <xdr:cNvPr id="24359" name="Picture 33"/>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12163425" y="292893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561975</xdr:colOff>
      <xdr:row>162</xdr:row>
      <xdr:rowOff>428625</xdr:rowOff>
    </xdr:from>
    <xdr:to>
      <xdr:col>37</xdr:col>
      <xdr:colOff>762000</xdr:colOff>
      <xdr:row>166</xdr:row>
      <xdr:rowOff>152400</xdr:rowOff>
    </xdr:to>
    <xdr:pic>
      <xdr:nvPicPr>
        <xdr:cNvPr id="24360" name="Picture 33"/>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17964150" y="292893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561975</xdr:colOff>
      <xdr:row>162</xdr:row>
      <xdr:rowOff>428625</xdr:rowOff>
    </xdr:from>
    <xdr:to>
      <xdr:col>49</xdr:col>
      <xdr:colOff>762000</xdr:colOff>
      <xdr:row>166</xdr:row>
      <xdr:rowOff>152400</xdr:rowOff>
    </xdr:to>
    <xdr:pic>
      <xdr:nvPicPr>
        <xdr:cNvPr id="24361" name="Picture 33"/>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23764875" y="292893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561975</xdr:colOff>
      <xdr:row>162</xdr:row>
      <xdr:rowOff>428625</xdr:rowOff>
    </xdr:from>
    <xdr:to>
      <xdr:col>61</xdr:col>
      <xdr:colOff>762000</xdr:colOff>
      <xdr:row>166</xdr:row>
      <xdr:rowOff>152400</xdr:rowOff>
    </xdr:to>
    <xdr:pic>
      <xdr:nvPicPr>
        <xdr:cNvPr id="24362" name="Picture 33"/>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29565600" y="292893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85725</xdr:colOff>
      <xdr:row>200</xdr:row>
      <xdr:rowOff>180975</xdr:rowOff>
    </xdr:from>
    <xdr:to>
      <xdr:col>71</xdr:col>
      <xdr:colOff>28575</xdr:colOff>
      <xdr:row>214</xdr:row>
      <xdr:rowOff>66675</xdr:rowOff>
    </xdr:to>
    <xdr:pic>
      <xdr:nvPicPr>
        <xdr:cNvPr id="24363" name="Picture 34"/>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31508700" y="36118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561975</xdr:colOff>
      <xdr:row>162</xdr:row>
      <xdr:rowOff>428625</xdr:rowOff>
    </xdr:from>
    <xdr:to>
      <xdr:col>73</xdr:col>
      <xdr:colOff>762000</xdr:colOff>
      <xdr:row>166</xdr:row>
      <xdr:rowOff>152400</xdr:rowOff>
    </xdr:to>
    <xdr:pic>
      <xdr:nvPicPr>
        <xdr:cNvPr id="24364" name="Picture 33"/>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35366325" y="292893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85725</xdr:colOff>
      <xdr:row>200</xdr:row>
      <xdr:rowOff>180975</xdr:rowOff>
    </xdr:from>
    <xdr:to>
      <xdr:col>83</xdr:col>
      <xdr:colOff>28575</xdr:colOff>
      <xdr:row>214</xdr:row>
      <xdr:rowOff>66675</xdr:rowOff>
    </xdr:to>
    <xdr:pic>
      <xdr:nvPicPr>
        <xdr:cNvPr id="24365" name="Picture 34"/>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a:off x="37309425" y="36118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561975</xdr:colOff>
      <xdr:row>162</xdr:row>
      <xdr:rowOff>428625</xdr:rowOff>
    </xdr:from>
    <xdr:to>
      <xdr:col>85</xdr:col>
      <xdr:colOff>762000</xdr:colOff>
      <xdr:row>166</xdr:row>
      <xdr:rowOff>152400</xdr:rowOff>
    </xdr:to>
    <xdr:pic>
      <xdr:nvPicPr>
        <xdr:cNvPr id="24366" name="Picture 33"/>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41167050" y="292893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85725</xdr:colOff>
      <xdr:row>200</xdr:row>
      <xdr:rowOff>180975</xdr:rowOff>
    </xdr:from>
    <xdr:to>
      <xdr:col>95</xdr:col>
      <xdr:colOff>28575</xdr:colOff>
      <xdr:row>214</xdr:row>
      <xdr:rowOff>66675</xdr:rowOff>
    </xdr:to>
    <xdr:pic>
      <xdr:nvPicPr>
        <xdr:cNvPr id="24367" name="Picture 34"/>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43110150" y="36118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561975</xdr:colOff>
      <xdr:row>162</xdr:row>
      <xdr:rowOff>428625</xdr:rowOff>
    </xdr:from>
    <xdr:to>
      <xdr:col>97</xdr:col>
      <xdr:colOff>762000</xdr:colOff>
      <xdr:row>166</xdr:row>
      <xdr:rowOff>152400</xdr:rowOff>
    </xdr:to>
    <xdr:pic>
      <xdr:nvPicPr>
        <xdr:cNvPr id="24368" name="Picture 33"/>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46967775" y="292893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85725</xdr:colOff>
      <xdr:row>200</xdr:row>
      <xdr:rowOff>180975</xdr:rowOff>
    </xdr:from>
    <xdr:to>
      <xdr:col>107</xdr:col>
      <xdr:colOff>28575</xdr:colOff>
      <xdr:row>214</xdr:row>
      <xdr:rowOff>66675</xdr:rowOff>
    </xdr:to>
    <xdr:pic>
      <xdr:nvPicPr>
        <xdr:cNvPr id="24369" name="Picture 34"/>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48910875" y="36118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561975</xdr:colOff>
      <xdr:row>162</xdr:row>
      <xdr:rowOff>428625</xdr:rowOff>
    </xdr:from>
    <xdr:to>
      <xdr:col>109</xdr:col>
      <xdr:colOff>762000</xdr:colOff>
      <xdr:row>166</xdr:row>
      <xdr:rowOff>152400</xdr:rowOff>
    </xdr:to>
    <xdr:pic>
      <xdr:nvPicPr>
        <xdr:cNvPr id="24370" name="Picture 33"/>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52768500" y="292893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85725</xdr:colOff>
      <xdr:row>200</xdr:row>
      <xdr:rowOff>180975</xdr:rowOff>
    </xdr:from>
    <xdr:to>
      <xdr:col>119</xdr:col>
      <xdr:colOff>28575</xdr:colOff>
      <xdr:row>214</xdr:row>
      <xdr:rowOff>66675</xdr:rowOff>
    </xdr:to>
    <xdr:pic>
      <xdr:nvPicPr>
        <xdr:cNvPr id="24371" name="Picture 34"/>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54711600" y="36118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xdr:colOff>
      <xdr:row>92</xdr:row>
      <xdr:rowOff>200025</xdr:rowOff>
    </xdr:from>
    <xdr:to>
      <xdr:col>2</xdr:col>
      <xdr:colOff>228600</xdr:colOff>
      <xdr:row>107</xdr:row>
      <xdr:rowOff>142875</xdr:rowOff>
    </xdr:to>
    <xdr:graphicFrame macro="">
      <xdr:nvGraphicFramePr>
        <xdr:cNvPr id="24372" name="Graphique 1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0</xdr:col>
      <xdr:colOff>19050</xdr:colOff>
      <xdr:row>146</xdr:row>
      <xdr:rowOff>200025</xdr:rowOff>
    </xdr:from>
    <xdr:to>
      <xdr:col>2</xdr:col>
      <xdr:colOff>228600</xdr:colOff>
      <xdr:row>161</xdr:row>
      <xdr:rowOff>142875</xdr:rowOff>
    </xdr:to>
    <xdr:graphicFrame macro="">
      <xdr:nvGraphicFramePr>
        <xdr:cNvPr id="24373" name="Graphique 1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0</xdr:col>
      <xdr:colOff>19050</xdr:colOff>
      <xdr:row>200</xdr:row>
      <xdr:rowOff>200025</xdr:rowOff>
    </xdr:from>
    <xdr:to>
      <xdr:col>2</xdr:col>
      <xdr:colOff>228600</xdr:colOff>
      <xdr:row>215</xdr:row>
      <xdr:rowOff>142875</xdr:rowOff>
    </xdr:to>
    <xdr:graphicFrame macro="">
      <xdr:nvGraphicFramePr>
        <xdr:cNvPr id="24374" name="Graphique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12</xdr:col>
      <xdr:colOff>19050</xdr:colOff>
      <xdr:row>38</xdr:row>
      <xdr:rowOff>200025</xdr:rowOff>
    </xdr:from>
    <xdr:to>
      <xdr:col>14</xdr:col>
      <xdr:colOff>228600</xdr:colOff>
      <xdr:row>53</xdr:row>
      <xdr:rowOff>142875</xdr:rowOff>
    </xdr:to>
    <xdr:graphicFrame macro="">
      <xdr:nvGraphicFramePr>
        <xdr:cNvPr id="24375" name="Graphique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12</xdr:col>
      <xdr:colOff>19050</xdr:colOff>
      <xdr:row>92</xdr:row>
      <xdr:rowOff>200025</xdr:rowOff>
    </xdr:from>
    <xdr:to>
      <xdr:col>14</xdr:col>
      <xdr:colOff>228600</xdr:colOff>
      <xdr:row>107</xdr:row>
      <xdr:rowOff>142875</xdr:rowOff>
    </xdr:to>
    <xdr:graphicFrame macro="">
      <xdr:nvGraphicFramePr>
        <xdr:cNvPr id="24376" name="Graphique 2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12</xdr:col>
      <xdr:colOff>19050</xdr:colOff>
      <xdr:row>146</xdr:row>
      <xdr:rowOff>200025</xdr:rowOff>
    </xdr:from>
    <xdr:to>
      <xdr:col>14</xdr:col>
      <xdr:colOff>228600</xdr:colOff>
      <xdr:row>161</xdr:row>
      <xdr:rowOff>142875</xdr:rowOff>
    </xdr:to>
    <xdr:graphicFrame macro="">
      <xdr:nvGraphicFramePr>
        <xdr:cNvPr id="24377" name="Graphique 2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12</xdr:col>
      <xdr:colOff>19050</xdr:colOff>
      <xdr:row>200</xdr:row>
      <xdr:rowOff>200025</xdr:rowOff>
    </xdr:from>
    <xdr:to>
      <xdr:col>14</xdr:col>
      <xdr:colOff>228600</xdr:colOff>
      <xdr:row>215</xdr:row>
      <xdr:rowOff>142875</xdr:rowOff>
    </xdr:to>
    <xdr:graphicFrame macro="">
      <xdr:nvGraphicFramePr>
        <xdr:cNvPr id="24378" name="Graphique 2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24</xdr:col>
      <xdr:colOff>19050</xdr:colOff>
      <xdr:row>38</xdr:row>
      <xdr:rowOff>200025</xdr:rowOff>
    </xdr:from>
    <xdr:to>
      <xdr:col>26</xdr:col>
      <xdr:colOff>228600</xdr:colOff>
      <xdr:row>53</xdr:row>
      <xdr:rowOff>142875</xdr:rowOff>
    </xdr:to>
    <xdr:graphicFrame macro="">
      <xdr:nvGraphicFramePr>
        <xdr:cNvPr id="24379" name="Graphique 2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24</xdr:col>
      <xdr:colOff>19050</xdr:colOff>
      <xdr:row>92</xdr:row>
      <xdr:rowOff>200025</xdr:rowOff>
    </xdr:from>
    <xdr:to>
      <xdr:col>26</xdr:col>
      <xdr:colOff>228600</xdr:colOff>
      <xdr:row>107</xdr:row>
      <xdr:rowOff>142875</xdr:rowOff>
    </xdr:to>
    <xdr:graphicFrame macro="">
      <xdr:nvGraphicFramePr>
        <xdr:cNvPr id="24380" name="Graphique 2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24</xdr:col>
      <xdr:colOff>19050</xdr:colOff>
      <xdr:row>146</xdr:row>
      <xdr:rowOff>200025</xdr:rowOff>
    </xdr:from>
    <xdr:to>
      <xdr:col>26</xdr:col>
      <xdr:colOff>228600</xdr:colOff>
      <xdr:row>161</xdr:row>
      <xdr:rowOff>142875</xdr:rowOff>
    </xdr:to>
    <xdr:graphicFrame macro="">
      <xdr:nvGraphicFramePr>
        <xdr:cNvPr id="24381" name="Graphique 2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24</xdr:col>
      <xdr:colOff>19050</xdr:colOff>
      <xdr:row>200</xdr:row>
      <xdr:rowOff>200025</xdr:rowOff>
    </xdr:from>
    <xdr:to>
      <xdr:col>26</xdr:col>
      <xdr:colOff>228600</xdr:colOff>
      <xdr:row>215</xdr:row>
      <xdr:rowOff>142875</xdr:rowOff>
    </xdr:to>
    <xdr:graphicFrame macro="">
      <xdr:nvGraphicFramePr>
        <xdr:cNvPr id="24382" name="Graphique 2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36</xdr:col>
      <xdr:colOff>19050</xdr:colOff>
      <xdr:row>38</xdr:row>
      <xdr:rowOff>200025</xdr:rowOff>
    </xdr:from>
    <xdr:to>
      <xdr:col>38</xdr:col>
      <xdr:colOff>228600</xdr:colOff>
      <xdr:row>53</xdr:row>
      <xdr:rowOff>142875</xdr:rowOff>
    </xdr:to>
    <xdr:graphicFrame macro="">
      <xdr:nvGraphicFramePr>
        <xdr:cNvPr id="24383" name="Graphique 2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36</xdr:col>
      <xdr:colOff>19050</xdr:colOff>
      <xdr:row>92</xdr:row>
      <xdr:rowOff>200025</xdr:rowOff>
    </xdr:from>
    <xdr:to>
      <xdr:col>38</xdr:col>
      <xdr:colOff>228600</xdr:colOff>
      <xdr:row>107</xdr:row>
      <xdr:rowOff>142875</xdr:rowOff>
    </xdr:to>
    <xdr:graphicFrame macro="">
      <xdr:nvGraphicFramePr>
        <xdr:cNvPr id="24384" name="Graphique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36</xdr:col>
      <xdr:colOff>19050</xdr:colOff>
      <xdr:row>146</xdr:row>
      <xdr:rowOff>200025</xdr:rowOff>
    </xdr:from>
    <xdr:to>
      <xdr:col>38</xdr:col>
      <xdr:colOff>228600</xdr:colOff>
      <xdr:row>161</xdr:row>
      <xdr:rowOff>142875</xdr:rowOff>
    </xdr:to>
    <xdr:graphicFrame macro="">
      <xdr:nvGraphicFramePr>
        <xdr:cNvPr id="24385" name="Graphique 2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36</xdr:col>
      <xdr:colOff>19050</xdr:colOff>
      <xdr:row>200</xdr:row>
      <xdr:rowOff>200025</xdr:rowOff>
    </xdr:from>
    <xdr:to>
      <xdr:col>38</xdr:col>
      <xdr:colOff>228600</xdr:colOff>
      <xdr:row>215</xdr:row>
      <xdr:rowOff>142875</xdr:rowOff>
    </xdr:to>
    <xdr:graphicFrame macro="">
      <xdr:nvGraphicFramePr>
        <xdr:cNvPr id="24386" name="Graphique 2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48</xdr:col>
      <xdr:colOff>19050</xdr:colOff>
      <xdr:row>38</xdr:row>
      <xdr:rowOff>200025</xdr:rowOff>
    </xdr:from>
    <xdr:to>
      <xdr:col>50</xdr:col>
      <xdr:colOff>228600</xdr:colOff>
      <xdr:row>53</xdr:row>
      <xdr:rowOff>142875</xdr:rowOff>
    </xdr:to>
    <xdr:graphicFrame macro="">
      <xdr:nvGraphicFramePr>
        <xdr:cNvPr id="24387" name="Graphique 2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48</xdr:col>
      <xdr:colOff>19050</xdr:colOff>
      <xdr:row>92</xdr:row>
      <xdr:rowOff>200025</xdr:rowOff>
    </xdr:from>
    <xdr:to>
      <xdr:col>50</xdr:col>
      <xdr:colOff>228600</xdr:colOff>
      <xdr:row>107</xdr:row>
      <xdr:rowOff>142875</xdr:rowOff>
    </xdr:to>
    <xdr:graphicFrame macro="">
      <xdr:nvGraphicFramePr>
        <xdr:cNvPr id="24388" name="Graphique 2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48</xdr:col>
      <xdr:colOff>19050</xdr:colOff>
      <xdr:row>146</xdr:row>
      <xdr:rowOff>200025</xdr:rowOff>
    </xdr:from>
    <xdr:to>
      <xdr:col>50</xdr:col>
      <xdr:colOff>228600</xdr:colOff>
      <xdr:row>161</xdr:row>
      <xdr:rowOff>142875</xdr:rowOff>
    </xdr:to>
    <xdr:graphicFrame macro="">
      <xdr:nvGraphicFramePr>
        <xdr:cNvPr id="24389" name="Graphique 2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48</xdr:col>
      <xdr:colOff>19050</xdr:colOff>
      <xdr:row>200</xdr:row>
      <xdr:rowOff>200025</xdr:rowOff>
    </xdr:from>
    <xdr:to>
      <xdr:col>50</xdr:col>
      <xdr:colOff>228600</xdr:colOff>
      <xdr:row>215</xdr:row>
      <xdr:rowOff>142875</xdr:rowOff>
    </xdr:to>
    <xdr:graphicFrame macro="">
      <xdr:nvGraphicFramePr>
        <xdr:cNvPr id="24390" name="Graphique 2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60</xdr:col>
      <xdr:colOff>19050</xdr:colOff>
      <xdr:row>38</xdr:row>
      <xdr:rowOff>200025</xdr:rowOff>
    </xdr:from>
    <xdr:to>
      <xdr:col>62</xdr:col>
      <xdr:colOff>228600</xdr:colOff>
      <xdr:row>53</xdr:row>
      <xdr:rowOff>142875</xdr:rowOff>
    </xdr:to>
    <xdr:graphicFrame macro="">
      <xdr:nvGraphicFramePr>
        <xdr:cNvPr id="24391" name="Graphique 2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60</xdr:col>
      <xdr:colOff>19050</xdr:colOff>
      <xdr:row>92</xdr:row>
      <xdr:rowOff>200025</xdr:rowOff>
    </xdr:from>
    <xdr:to>
      <xdr:col>62</xdr:col>
      <xdr:colOff>228600</xdr:colOff>
      <xdr:row>107</xdr:row>
      <xdr:rowOff>142875</xdr:rowOff>
    </xdr:to>
    <xdr:graphicFrame macro="">
      <xdr:nvGraphicFramePr>
        <xdr:cNvPr id="24392" name="Graphique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60</xdr:col>
      <xdr:colOff>19050</xdr:colOff>
      <xdr:row>146</xdr:row>
      <xdr:rowOff>200025</xdr:rowOff>
    </xdr:from>
    <xdr:to>
      <xdr:col>62</xdr:col>
      <xdr:colOff>228600</xdr:colOff>
      <xdr:row>161</xdr:row>
      <xdr:rowOff>142875</xdr:rowOff>
    </xdr:to>
    <xdr:graphicFrame macro="">
      <xdr:nvGraphicFramePr>
        <xdr:cNvPr id="24393" name="Graphique 2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60</xdr:col>
      <xdr:colOff>19050</xdr:colOff>
      <xdr:row>200</xdr:row>
      <xdr:rowOff>200025</xdr:rowOff>
    </xdr:from>
    <xdr:to>
      <xdr:col>62</xdr:col>
      <xdr:colOff>228600</xdr:colOff>
      <xdr:row>215</xdr:row>
      <xdr:rowOff>142875</xdr:rowOff>
    </xdr:to>
    <xdr:graphicFrame macro="">
      <xdr:nvGraphicFramePr>
        <xdr:cNvPr id="24394" name="Graphique 2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2</xdr:col>
      <xdr:colOff>85725</xdr:colOff>
      <xdr:row>38</xdr:row>
      <xdr:rowOff>190500</xdr:rowOff>
    </xdr:from>
    <xdr:to>
      <xdr:col>11</xdr:col>
      <xdr:colOff>28575</xdr:colOff>
      <xdr:row>52</xdr:row>
      <xdr:rowOff>76200</xdr:rowOff>
    </xdr:to>
    <xdr:pic>
      <xdr:nvPicPr>
        <xdr:cNvPr id="24395" name="Picture 34"/>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xmlns="" val="0"/>
            </a:ext>
          </a:extLst>
        </a:blip>
        <a:srcRect/>
        <a:stretch>
          <a:fillRect/>
        </a:stretch>
      </xdr:blipFill>
      <xdr:spPr bwMode="auto">
        <a:xfrm>
          <a:off x="2505075" y="726757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85725</xdr:colOff>
      <xdr:row>38</xdr:row>
      <xdr:rowOff>190500</xdr:rowOff>
    </xdr:from>
    <xdr:to>
      <xdr:col>23</xdr:col>
      <xdr:colOff>28575</xdr:colOff>
      <xdr:row>52</xdr:row>
      <xdr:rowOff>76200</xdr:rowOff>
    </xdr:to>
    <xdr:pic>
      <xdr:nvPicPr>
        <xdr:cNvPr id="24396" name="Picture 34"/>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xmlns="" val="0"/>
            </a:ext>
          </a:extLst>
        </a:blip>
        <a:srcRect/>
        <a:stretch>
          <a:fillRect/>
        </a:stretch>
      </xdr:blipFill>
      <xdr:spPr bwMode="auto">
        <a:xfrm>
          <a:off x="8305800" y="726757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85725</xdr:colOff>
      <xdr:row>38</xdr:row>
      <xdr:rowOff>190500</xdr:rowOff>
    </xdr:from>
    <xdr:to>
      <xdr:col>35</xdr:col>
      <xdr:colOff>28575</xdr:colOff>
      <xdr:row>52</xdr:row>
      <xdr:rowOff>76200</xdr:rowOff>
    </xdr:to>
    <xdr:pic>
      <xdr:nvPicPr>
        <xdr:cNvPr id="24397" name="Picture 34"/>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xmlns="" val="0"/>
            </a:ext>
          </a:extLst>
        </a:blip>
        <a:srcRect/>
        <a:stretch>
          <a:fillRect/>
        </a:stretch>
      </xdr:blipFill>
      <xdr:spPr bwMode="auto">
        <a:xfrm>
          <a:off x="14106525" y="726757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85725</xdr:colOff>
      <xdr:row>38</xdr:row>
      <xdr:rowOff>190500</xdr:rowOff>
    </xdr:from>
    <xdr:to>
      <xdr:col>47</xdr:col>
      <xdr:colOff>28575</xdr:colOff>
      <xdr:row>52</xdr:row>
      <xdr:rowOff>76200</xdr:rowOff>
    </xdr:to>
    <xdr:pic>
      <xdr:nvPicPr>
        <xdr:cNvPr id="24398" name="Picture 34"/>
        <xdr:cNvPicPr>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xmlns="" val="0"/>
            </a:ext>
          </a:extLst>
        </a:blip>
        <a:srcRect/>
        <a:stretch>
          <a:fillRect/>
        </a:stretch>
      </xdr:blipFill>
      <xdr:spPr bwMode="auto">
        <a:xfrm>
          <a:off x="19907250" y="726757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85725</xdr:colOff>
      <xdr:row>38</xdr:row>
      <xdr:rowOff>190500</xdr:rowOff>
    </xdr:from>
    <xdr:to>
      <xdr:col>59</xdr:col>
      <xdr:colOff>28575</xdr:colOff>
      <xdr:row>52</xdr:row>
      <xdr:rowOff>76200</xdr:rowOff>
    </xdr:to>
    <xdr:pic>
      <xdr:nvPicPr>
        <xdr:cNvPr id="24399" name="Picture 34"/>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xmlns="" val="0"/>
            </a:ext>
          </a:extLst>
        </a:blip>
        <a:srcRect/>
        <a:stretch>
          <a:fillRect/>
        </a:stretch>
      </xdr:blipFill>
      <xdr:spPr bwMode="auto">
        <a:xfrm>
          <a:off x="25707975" y="726757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85725</xdr:colOff>
      <xdr:row>38</xdr:row>
      <xdr:rowOff>190500</xdr:rowOff>
    </xdr:from>
    <xdr:to>
      <xdr:col>71</xdr:col>
      <xdr:colOff>28575</xdr:colOff>
      <xdr:row>52</xdr:row>
      <xdr:rowOff>76200</xdr:rowOff>
    </xdr:to>
    <xdr:pic>
      <xdr:nvPicPr>
        <xdr:cNvPr id="24400" name="Picture 34"/>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xmlns="" val="0"/>
            </a:ext>
          </a:extLst>
        </a:blip>
        <a:srcRect/>
        <a:stretch>
          <a:fillRect/>
        </a:stretch>
      </xdr:blipFill>
      <xdr:spPr bwMode="auto">
        <a:xfrm>
          <a:off x="31508700" y="726757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85725</xdr:colOff>
      <xdr:row>92</xdr:row>
      <xdr:rowOff>180975</xdr:rowOff>
    </xdr:from>
    <xdr:to>
      <xdr:col>11</xdr:col>
      <xdr:colOff>28575</xdr:colOff>
      <xdr:row>106</xdr:row>
      <xdr:rowOff>66675</xdr:rowOff>
    </xdr:to>
    <xdr:pic>
      <xdr:nvPicPr>
        <xdr:cNvPr id="24401" name="Picture 34"/>
        <xdr:cNvPicPr>
          <a:picLocks noChangeAspect="1" noChangeArrowheads="1"/>
        </xdr:cNvPicPr>
      </xdr:nvPicPr>
      <xdr:blipFill>
        <a:blip xmlns:r="http://schemas.openxmlformats.org/officeDocument/2006/relationships" r:embed="rId106" cstate="print">
          <a:extLst>
            <a:ext uri="{28A0092B-C50C-407E-A947-70E740481C1C}">
              <a14:useLocalDpi xmlns:a14="http://schemas.microsoft.com/office/drawing/2010/main" xmlns="" val="0"/>
            </a:ext>
          </a:extLst>
        </a:blip>
        <a:srcRect/>
        <a:stretch>
          <a:fillRect/>
        </a:stretch>
      </xdr:blipFill>
      <xdr:spPr bwMode="auto">
        <a:xfrm>
          <a:off x="2505075" y="168783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85725</xdr:colOff>
      <xdr:row>92</xdr:row>
      <xdr:rowOff>180975</xdr:rowOff>
    </xdr:from>
    <xdr:to>
      <xdr:col>23</xdr:col>
      <xdr:colOff>28575</xdr:colOff>
      <xdr:row>106</xdr:row>
      <xdr:rowOff>66675</xdr:rowOff>
    </xdr:to>
    <xdr:pic>
      <xdr:nvPicPr>
        <xdr:cNvPr id="24402" name="Picture 34"/>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xmlns="" val="0"/>
            </a:ext>
          </a:extLst>
        </a:blip>
        <a:srcRect/>
        <a:stretch>
          <a:fillRect/>
        </a:stretch>
      </xdr:blipFill>
      <xdr:spPr bwMode="auto">
        <a:xfrm>
          <a:off x="8305800" y="168783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85725</xdr:colOff>
      <xdr:row>92</xdr:row>
      <xdr:rowOff>180975</xdr:rowOff>
    </xdr:from>
    <xdr:to>
      <xdr:col>35</xdr:col>
      <xdr:colOff>28575</xdr:colOff>
      <xdr:row>106</xdr:row>
      <xdr:rowOff>66675</xdr:rowOff>
    </xdr:to>
    <xdr:pic>
      <xdr:nvPicPr>
        <xdr:cNvPr id="24403" name="Picture 34"/>
        <xdr:cNvPicPr>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xmlns="" val="0"/>
            </a:ext>
          </a:extLst>
        </a:blip>
        <a:srcRect/>
        <a:stretch>
          <a:fillRect/>
        </a:stretch>
      </xdr:blipFill>
      <xdr:spPr bwMode="auto">
        <a:xfrm>
          <a:off x="14106525" y="168783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85725</xdr:colOff>
      <xdr:row>92</xdr:row>
      <xdr:rowOff>180975</xdr:rowOff>
    </xdr:from>
    <xdr:to>
      <xdr:col>47</xdr:col>
      <xdr:colOff>28575</xdr:colOff>
      <xdr:row>106</xdr:row>
      <xdr:rowOff>66675</xdr:rowOff>
    </xdr:to>
    <xdr:pic>
      <xdr:nvPicPr>
        <xdr:cNvPr id="24404" name="Picture 34"/>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xmlns="" val="0"/>
            </a:ext>
          </a:extLst>
        </a:blip>
        <a:srcRect/>
        <a:stretch>
          <a:fillRect/>
        </a:stretch>
      </xdr:blipFill>
      <xdr:spPr bwMode="auto">
        <a:xfrm>
          <a:off x="19907250" y="168783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85725</xdr:colOff>
      <xdr:row>92</xdr:row>
      <xdr:rowOff>180975</xdr:rowOff>
    </xdr:from>
    <xdr:to>
      <xdr:col>59</xdr:col>
      <xdr:colOff>28575</xdr:colOff>
      <xdr:row>106</xdr:row>
      <xdr:rowOff>66675</xdr:rowOff>
    </xdr:to>
    <xdr:pic>
      <xdr:nvPicPr>
        <xdr:cNvPr id="24405" name="Picture 34"/>
        <xdr:cNvPicPr>
          <a:picLocks noChangeAspect="1" noChangeArrowheads="1"/>
        </xdr:cNvPicPr>
      </xdr:nvPicPr>
      <xdr:blipFill>
        <a:blip xmlns:r="http://schemas.openxmlformats.org/officeDocument/2006/relationships" r:embed="rId110" cstate="print">
          <a:extLst>
            <a:ext uri="{28A0092B-C50C-407E-A947-70E740481C1C}">
              <a14:useLocalDpi xmlns:a14="http://schemas.microsoft.com/office/drawing/2010/main" xmlns="" val="0"/>
            </a:ext>
          </a:extLst>
        </a:blip>
        <a:srcRect/>
        <a:stretch>
          <a:fillRect/>
        </a:stretch>
      </xdr:blipFill>
      <xdr:spPr bwMode="auto">
        <a:xfrm>
          <a:off x="25707975" y="168783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85725</xdr:colOff>
      <xdr:row>146</xdr:row>
      <xdr:rowOff>180975</xdr:rowOff>
    </xdr:from>
    <xdr:to>
      <xdr:col>11</xdr:col>
      <xdr:colOff>28575</xdr:colOff>
      <xdr:row>160</xdr:row>
      <xdr:rowOff>66675</xdr:rowOff>
    </xdr:to>
    <xdr:pic>
      <xdr:nvPicPr>
        <xdr:cNvPr id="24406" name="Picture 34"/>
        <xdr:cNvPicPr>
          <a:picLocks noChangeAspect="1" noChangeArrowheads="1"/>
        </xdr:cNvPicPr>
      </xdr:nvPicPr>
      <xdr:blipFill>
        <a:blip xmlns:r="http://schemas.openxmlformats.org/officeDocument/2006/relationships" r:embed="rId111" cstate="print">
          <a:extLst>
            <a:ext uri="{28A0092B-C50C-407E-A947-70E740481C1C}">
              <a14:useLocalDpi xmlns:a14="http://schemas.microsoft.com/office/drawing/2010/main" xmlns="" val="0"/>
            </a:ext>
          </a:extLst>
        </a:blip>
        <a:srcRect/>
        <a:stretch>
          <a:fillRect/>
        </a:stretch>
      </xdr:blipFill>
      <xdr:spPr bwMode="auto">
        <a:xfrm>
          <a:off x="2505075" y="2649855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85725</xdr:colOff>
      <xdr:row>146</xdr:row>
      <xdr:rowOff>180975</xdr:rowOff>
    </xdr:from>
    <xdr:to>
      <xdr:col>23</xdr:col>
      <xdr:colOff>28575</xdr:colOff>
      <xdr:row>160</xdr:row>
      <xdr:rowOff>66675</xdr:rowOff>
    </xdr:to>
    <xdr:pic>
      <xdr:nvPicPr>
        <xdr:cNvPr id="24407" name="Picture 34"/>
        <xdr:cNvPicPr>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xmlns="" val="0"/>
            </a:ext>
          </a:extLst>
        </a:blip>
        <a:srcRect/>
        <a:stretch>
          <a:fillRect/>
        </a:stretch>
      </xdr:blipFill>
      <xdr:spPr bwMode="auto">
        <a:xfrm>
          <a:off x="8305800" y="2649855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85725</xdr:colOff>
      <xdr:row>146</xdr:row>
      <xdr:rowOff>180975</xdr:rowOff>
    </xdr:from>
    <xdr:to>
      <xdr:col>35</xdr:col>
      <xdr:colOff>28575</xdr:colOff>
      <xdr:row>160</xdr:row>
      <xdr:rowOff>66675</xdr:rowOff>
    </xdr:to>
    <xdr:pic>
      <xdr:nvPicPr>
        <xdr:cNvPr id="24408" name="Picture 34"/>
        <xdr:cNvPicPr>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xmlns="" val="0"/>
            </a:ext>
          </a:extLst>
        </a:blip>
        <a:srcRect/>
        <a:stretch>
          <a:fillRect/>
        </a:stretch>
      </xdr:blipFill>
      <xdr:spPr bwMode="auto">
        <a:xfrm>
          <a:off x="14106525" y="2649855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85725</xdr:colOff>
      <xdr:row>146</xdr:row>
      <xdr:rowOff>180975</xdr:rowOff>
    </xdr:from>
    <xdr:to>
      <xdr:col>47</xdr:col>
      <xdr:colOff>28575</xdr:colOff>
      <xdr:row>160</xdr:row>
      <xdr:rowOff>66675</xdr:rowOff>
    </xdr:to>
    <xdr:pic>
      <xdr:nvPicPr>
        <xdr:cNvPr id="24409" name="Picture 34"/>
        <xdr:cNvPicPr>
          <a:picLocks noChangeAspect="1" noChangeArrowheads="1"/>
        </xdr:cNvPicPr>
      </xdr:nvPicPr>
      <xdr:blipFill>
        <a:blip xmlns:r="http://schemas.openxmlformats.org/officeDocument/2006/relationships" r:embed="rId114" cstate="print">
          <a:extLst>
            <a:ext uri="{28A0092B-C50C-407E-A947-70E740481C1C}">
              <a14:useLocalDpi xmlns:a14="http://schemas.microsoft.com/office/drawing/2010/main" xmlns="" val="0"/>
            </a:ext>
          </a:extLst>
        </a:blip>
        <a:srcRect/>
        <a:stretch>
          <a:fillRect/>
        </a:stretch>
      </xdr:blipFill>
      <xdr:spPr bwMode="auto">
        <a:xfrm>
          <a:off x="19907250" y="2649855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85725</xdr:colOff>
      <xdr:row>146</xdr:row>
      <xdr:rowOff>180975</xdr:rowOff>
    </xdr:from>
    <xdr:to>
      <xdr:col>59</xdr:col>
      <xdr:colOff>28575</xdr:colOff>
      <xdr:row>160</xdr:row>
      <xdr:rowOff>66675</xdr:rowOff>
    </xdr:to>
    <xdr:pic>
      <xdr:nvPicPr>
        <xdr:cNvPr id="24410" name="Picture 34"/>
        <xdr:cNvPicPr>
          <a:picLocks noChangeAspect="1" noChangeArrowheads="1"/>
        </xdr:cNvPicPr>
      </xdr:nvPicPr>
      <xdr:blipFill>
        <a:blip xmlns:r="http://schemas.openxmlformats.org/officeDocument/2006/relationships" r:embed="rId115" cstate="print">
          <a:extLst>
            <a:ext uri="{28A0092B-C50C-407E-A947-70E740481C1C}">
              <a14:useLocalDpi xmlns:a14="http://schemas.microsoft.com/office/drawing/2010/main" xmlns="" val="0"/>
            </a:ext>
          </a:extLst>
        </a:blip>
        <a:srcRect/>
        <a:stretch>
          <a:fillRect/>
        </a:stretch>
      </xdr:blipFill>
      <xdr:spPr bwMode="auto">
        <a:xfrm>
          <a:off x="25707975" y="2649855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85725</xdr:colOff>
      <xdr:row>200</xdr:row>
      <xdr:rowOff>180975</xdr:rowOff>
    </xdr:from>
    <xdr:to>
      <xdr:col>11</xdr:col>
      <xdr:colOff>28575</xdr:colOff>
      <xdr:row>214</xdr:row>
      <xdr:rowOff>66675</xdr:rowOff>
    </xdr:to>
    <xdr:pic>
      <xdr:nvPicPr>
        <xdr:cNvPr id="24411" name="Picture 34"/>
        <xdr:cNvPicPr>
          <a:picLocks noChangeAspect="1" noChangeArrowheads="1"/>
        </xdr:cNvPicPr>
      </xdr:nvPicPr>
      <xdr:blipFill>
        <a:blip xmlns:r="http://schemas.openxmlformats.org/officeDocument/2006/relationships" r:embed="rId116" cstate="print">
          <a:extLst>
            <a:ext uri="{28A0092B-C50C-407E-A947-70E740481C1C}">
              <a14:useLocalDpi xmlns:a14="http://schemas.microsoft.com/office/drawing/2010/main" xmlns="" val="0"/>
            </a:ext>
          </a:extLst>
        </a:blip>
        <a:srcRect/>
        <a:stretch>
          <a:fillRect/>
        </a:stretch>
      </xdr:blipFill>
      <xdr:spPr bwMode="auto">
        <a:xfrm>
          <a:off x="2505075" y="36118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85725</xdr:colOff>
      <xdr:row>200</xdr:row>
      <xdr:rowOff>180975</xdr:rowOff>
    </xdr:from>
    <xdr:to>
      <xdr:col>23</xdr:col>
      <xdr:colOff>28575</xdr:colOff>
      <xdr:row>214</xdr:row>
      <xdr:rowOff>66675</xdr:rowOff>
    </xdr:to>
    <xdr:pic>
      <xdr:nvPicPr>
        <xdr:cNvPr id="24412" name="Picture 34"/>
        <xdr:cNvPicPr>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xmlns="" val="0"/>
            </a:ext>
          </a:extLst>
        </a:blip>
        <a:srcRect/>
        <a:stretch>
          <a:fillRect/>
        </a:stretch>
      </xdr:blipFill>
      <xdr:spPr bwMode="auto">
        <a:xfrm>
          <a:off x="8305800" y="36118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85725</xdr:colOff>
      <xdr:row>200</xdr:row>
      <xdr:rowOff>180975</xdr:rowOff>
    </xdr:from>
    <xdr:to>
      <xdr:col>35</xdr:col>
      <xdr:colOff>28575</xdr:colOff>
      <xdr:row>214</xdr:row>
      <xdr:rowOff>66675</xdr:rowOff>
    </xdr:to>
    <xdr:pic>
      <xdr:nvPicPr>
        <xdr:cNvPr id="24413" name="Picture 34"/>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xmlns="" val="0"/>
            </a:ext>
          </a:extLst>
        </a:blip>
        <a:srcRect/>
        <a:stretch>
          <a:fillRect/>
        </a:stretch>
      </xdr:blipFill>
      <xdr:spPr bwMode="auto">
        <a:xfrm>
          <a:off x="14106525" y="36118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85725</xdr:colOff>
      <xdr:row>200</xdr:row>
      <xdr:rowOff>180975</xdr:rowOff>
    </xdr:from>
    <xdr:to>
      <xdr:col>47</xdr:col>
      <xdr:colOff>28575</xdr:colOff>
      <xdr:row>214</xdr:row>
      <xdr:rowOff>66675</xdr:rowOff>
    </xdr:to>
    <xdr:pic>
      <xdr:nvPicPr>
        <xdr:cNvPr id="24414" name="Picture 34"/>
        <xdr:cNvPicPr>
          <a:picLocks noChangeAspect="1" noChangeArrowheads="1"/>
        </xdr:cNvPicPr>
      </xdr:nvPicPr>
      <xdr:blipFill>
        <a:blip xmlns:r="http://schemas.openxmlformats.org/officeDocument/2006/relationships" r:embed="rId119" cstate="print">
          <a:extLst>
            <a:ext uri="{28A0092B-C50C-407E-A947-70E740481C1C}">
              <a14:useLocalDpi xmlns:a14="http://schemas.microsoft.com/office/drawing/2010/main" xmlns="" val="0"/>
            </a:ext>
          </a:extLst>
        </a:blip>
        <a:srcRect/>
        <a:stretch>
          <a:fillRect/>
        </a:stretch>
      </xdr:blipFill>
      <xdr:spPr bwMode="auto">
        <a:xfrm>
          <a:off x="19907250" y="36118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85725</xdr:colOff>
      <xdr:row>200</xdr:row>
      <xdr:rowOff>180975</xdr:rowOff>
    </xdr:from>
    <xdr:to>
      <xdr:col>59</xdr:col>
      <xdr:colOff>28575</xdr:colOff>
      <xdr:row>214</xdr:row>
      <xdr:rowOff>66675</xdr:rowOff>
    </xdr:to>
    <xdr:pic>
      <xdr:nvPicPr>
        <xdr:cNvPr id="24415" name="Picture 34"/>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xmlns="" val="0"/>
            </a:ext>
          </a:extLst>
        </a:blip>
        <a:srcRect/>
        <a:stretch>
          <a:fillRect/>
        </a:stretch>
      </xdr:blipFill>
      <xdr:spPr bwMode="auto">
        <a:xfrm>
          <a:off x="25707975" y="36118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190500</xdr:colOff>
      <xdr:row>0</xdr:row>
      <xdr:rowOff>114300</xdr:rowOff>
    </xdr:from>
    <xdr:to>
      <xdr:col>1</xdr:col>
      <xdr:colOff>790575</xdr:colOff>
      <xdr:row>6</xdr:row>
      <xdr:rowOff>152400</xdr:rowOff>
    </xdr:to>
    <xdr:pic>
      <xdr:nvPicPr>
        <xdr:cNvPr id="25377"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rot="-540000">
          <a:off x="190500"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xdr:colOff>
      <xdr:row>38</xdr:row>
      <xdr:rowOff>200025</xdr:rowOff>
    </xdr:from>
    <xdr:to>
      <xdr:col>2</xdr:col>
      <xdr:colOff>228600</xdr:colOff>
      <xdr:row>53</xdr:row>
      <xdr:rowOff>142875</xdr:rowOff>
    </xdr:to>
    <xdr:graphicFrame macro="">
      <xdr:nvGraphicFramePr>
        <xdr:cNvPr id="25378"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139700</xdr:colOff>
      <xdr:row>37</xdr:row>
      <xdr:rowOff>57150</xdr:rowOff>
    </xdr:from>
    <xdr:to>
      <xdr:col>6</xdr:col>
      <xdr:colOff>457199</xdr:colOff>
      <xdr:row>45</xdr:row>
      <xdr:rowOff>66675</xdr:rowOff>
    </xdr:to>
    <xdr:pic>
      <xdr:nvPicPr>
        <xdr:cNvPr id="25379"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559050" y="6867525"/>
          <a:ext cx="1441449"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xdr:col>
      <xdr:colOff>361950</xdr:colOff>
      <xdr:row>41</xdr:row>
      <xdr:rowOff>76200</xdr:rowOff>
    </xdr:from>
    <xdr:to>
      <xdr:col>11</xdr:col>
      <xdr:colOff>57150</xdr:colOff>
      <xdr:row>53</xdr:row>
      <xdr:rowOff>9525</xdr:rowOff>
    </xdr:to>
    <xdr:pic>
      <xdr:nvPicPr>
        <xdr:cNvPr id="25380" name="Picture 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3152775"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190500</xdr:colOff>
      <xdr:row>54</xdr:row>
      <xdr:rowOff>114300</xdr:rowOff>
    </xdr:from>
    <xdr:to>
      <xdr:col>1</xdr:col>
      <xdr:colOff>790575</xdr:colOff>
      <xdr:row>60</xdr:row>
      <xdr:rowOff>152400</xdr:rowOff>
    </xdr:to>
    <xdr:pic>
      <xdr:nvPicPr>
        <xdr:cNvPr id="25381" name="Picture 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rot="-540000">
          <a:off x="190500"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xdr:colOff>
      <xdr:row>92</xdr:row>
      <xdr:rowOff>200025</xdr:rowOff>
    </xdr:from>
    <xdr:to>
      <xdr:col>2</xdr:col>
      <xdr:colOff>228600</xdr:colOff>
      <xdr:row>107</xdr:row>
      <xdr:rowOff>142875</xdr:rowOff>
    </xdr:to>
    <xdr:graphicFrame macro="">
      <xdr:nvGraphicFramePr>
        <xdr:cNvPr id="25382"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133350</xdr:colOff>
      <xdr:row>91</xdr:row>
      <xdr:rowOff>57150</xdr:rowOff>
    </xdr:from>
    <xdr:to>
      <xdr:col>6</xdr:col>
      <xdr:colOff>457200</xdr:colOff>
      <xdr:row>100</xdr:row>
      <xdr:rowOff>66675</xdr:rowOff>
    </xdr:to>
    <xdr:pic>
      <xdr:nvPicPr>
        <xdr:cNvPr id="25383" name="Picture 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2552700" y="16383000"/>
          <a:ext cx="14478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xdr:col>
      <xdr:colOff>361950</xdr:colOff>
      <xdr:row>95</xdr:row>
      <xdr:rowOff>76200</xdr:rowOff>
    </xdr:from>
    <xdr:to>
      <xdr:col>11</xdr:col>
      <xdr:colOff>57150</xdr:colOff>
      <xdr:row>107</xdr:row>
      <xdr:rowOff>9525</xdr:rowOff>
    </xdr:to>
    <xdr:pic>
      <xdr:nvPicPr>
        <xdr:cNvPr id="25384" name="Picture 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3152775"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190500</xdr:colOff>
      <xdr:row>108</xdr:row>
      <xdr:rowOff>114300</xdr:rowOff>
    </xdr:from>
    <xdr:to>
      <xdr:col>1</xdr:col>
      <xdr:colOff>790575</xdr:colOff>
      <xdr:row>114</xdr:row>
      <xdr:rowOff>152400</xdr:rowOff>
    </xdr:to>
    <xdr:pic>
      <xdr:nvPicPr>
        <xdr:cNvPr id="25385" name="Picture 3"/>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rot="-540000">
          <a:off x="190500"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xdr:colOff>
      <xdr:row>146</xdr:row>
      <xdr:rowOff>200025</xdr:rowOff>
    </xdr:from>
    <xdr:to>
      <xdr:col>2</xdr:col>
      <xdr:colOff>228600</xdr:colOff>
      <xdr:row>161</xdr:row>
      <xdr:rowOff>142875</xdr:rowOff>
    </xdr:to>
    <xdr:graphicFrame macro="">
      <xdr:nvGraphicFramePr>
        <xdr:cNvPr id="25386"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146050</xdr:colOff>
      <xdr:row>145</xdr:row>
      <xdr:rowOff>57150</xdr:rowOff>
    </xdr:from>
    <xdr:to>
      <xdr:col>6</xdr:col>
      <xdr:colOff>457199</xdr:colOff>
      <xdr:row>154</xdr:row>
      <xdr:rowOff>66675</xdr:rowOff>
    </xdr:to>
    <xdr:pic>
      <xdr:nvPicPr>
        <xdr:cNvPr id="25387" name="Picture 2"/>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2565400" y="25898475"/>
          <a:ext cx="1435099"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xdr:col>
      <xdr:colOff>361950</xdr:colOff>
      <xdr:row>149</xdr:row>
      <xdr:rowOff>76200</xdr:rowOff>
    </xdr:from>
    <xdr:to>
      <xdr:col>11</xdr:col>
      <xdr:colOff>57150</xdr:colOff>
      <xdr:row>161</xdr:row>
      <xdr:rowOff>9525</xdr:rowOff>
    </xdr:to>
    <xdr:pic>
      <xdr:nvPicPr>
        <xdr:cNvPr id="25388" name="Picture 1"/>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3152775"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190500</xdr:colOff>
      <xdr:row>162</xdr:row>
      <xdr:rowOff>114300</xdr:rowOff>
    </xdr:from>
    <xdr:to>
      <xdr:col>1</xdr:col>
      <xdr:colOff>790575</xdr:colOff>
      <xdr:row>168</xdr:row>
      <xdr:rowOff>152400</xdr:rowOff>
    </xdr:to>
    <xdr:pic>
      <xdr:nvPicPr>
        <xdr:cNvPr id="25389" name="Picture 3"/>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rot="-540000">
          <a:off x="190500"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xdr:colOff>
      <xdr:row>200</xdr:row>
      <xdr:rowOff>200025</xdr:rowOff>
    </xdr:from>
    <xdr:to>
      <xdr:col>2</xdr:col>
      <xdr:colOff>228600</xdr:colOff>
      <xdr:row>215</xdr:row>
      <xdr:rowOff>142875</xdr:rowOff>
    </xdr:to>
    <xdr:graphicFrame macro="">
      <xdr:nvGraphicFramePr>
        <xdr:cNvPr id="25390"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146050</xdr:colOff>
      <xdr:row>199</xdr:row>
      <xdr:rowOff>57150</xdr:rowOff>
    </xdr:from>
    <xdr:to>
      <xdr:col>6</xdr:col>
      <xdr:colOff>457200</xdr:colOff>
      <xdr:row>207</xdr:row>
      <xdr:rowOff>66675</xdr:rowOff>
    </xdr:to>
    <xdr:pic>
      <xdr:nvPicPr>
        <xdr:cNvPr id="25391" name="Picture 2"/>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2565400" y="35413950"/>
          <a:ext cx="14351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xdr:col>
      <xdr:colOff>361950</xdr:colOff>
      <xdr:row>203</xdr:row>
      <xdr:rowOff>76200</xdr:rowOff>
    </xdr:from>
    <xdr:to>
      <xdr:col>11</xdr:col>
      <xdr:colOff>57150</xdr:colOff>
      <xdr:row>215</xdr:row>
      <xdr:rowOff>9525</xdr:rowOff>
    </xdr:to>
    <xdr:pic>
      <xdr:nvPicPr>
        <xdr:cNvPr id="25392" name="Picture 1"/>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3152775"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190500</xdr:colOff>
      <xdr:row>0</xdr:row>
      <xdr:rowOff>114300</xdr:rowOff>
    </xdr:from>
    <xdr:to>
      <xdr:col>13</xdr:col>
      <xdr:colOff>790575</xdr:colOff>
      <xdr:row>6</xdr:row>
      <xdr:rowOff>152400</xdr:rowOff>
    </xdr:to>
    <xdr:pic>
      <xdr:nvPicPr>
        <xdr:cNvPr id="25393" name="Picture 3"/>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rot="-540000">
          <a:off x="5991225"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xdr:colOff>
      <xdr:row>38</xdr:row>
      <xdr:rowOff>200025</xdr:rowOff>
    </xdr:from>
    <xdr:to>
      <xdr:col>14</xdr:col>
      <xdr:colOff>228600</xdr:colOff>
      <xdr:row>53</xdr:row>
      <xdr:rowOff>142875</xdr:rowOff>
    </xdr:to>
    <xdr:graphicFrame macro="">
      <xdr:nvGraphicFramePr>
        <xdr:cNvPr id="25394"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149224</xdr:colOff>
      <xdr:row>37</xdr:row>
      <xdr:rowOff>57150</xdr:rowOff>
    </xdr:from>
    <xdr:to>
      <xdr:col>18</xdr:col>
      <xdr:colOff>457199</xdr:colOff>
      <xdr:row>45</xdr:row>
      <xdr:rowOff>66675</xdr:rowOff>
    </xdr:to>
    <xdr:pic>
      <xdr:nvPicPr>
        <xdr:cNvPr id="25395" name="Picture 2"/>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8369299" y="6867525"/>
          <a:ext cx="1431925"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16</xdr:col>
      <xdr:colOff>361950</xdr:colOff>
      <xdr:row>41</xdr:row>
      <xdr:rowOff>76200</xdr:rowOff>
    </xdr:from>
    <xdr:to>
      <xdr:col>23</xdr:col>
      <xdr:colOff>57150</xdr:colOff>
      <xdr:row>53</xdr:row>
      <xdr:rowOff>9525</xdr:rowOff>
    </xdr:to>
    <xdr:pic>
      <xdr:nvPicPr>
        <xdr:cNvPr id="25396" name="Picture 1"/>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8953500"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190500</xdr:colOff>
      <xdr:row>54</xdr:row>
      <xdr:rowOff>114300</xdr:rowOff>
    </xdr:from>
    <xdr:to>
      <xdr:col>13</xdr:col>
      <xdr:colOff>790575</xdr:colOff>
      <xdr:row>60</xdr:row>
      <xdr:rowOff>152400</xdr:rowOff>
    </xdr:to>
    <xdr:pic>
      <xdr:nvPicPr>
        <xdr:cNvPr id="25397" name="Picture 3"/>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rot="-540000">
          <a:off x="5991225"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xdr:colOff>
      <xdr:row>92</xdr:row>
      <xdr:rowOff>200025</xdr:rowOff>
    </xdr:from>
    <xdr:to>
      <xdr:col>14</xdr:col>
      <xdr:colOff>228600</xdr:colOff>
      <xdr:row>107</xdr:row>
      <xdr:rowOff>142875</xdr:rowOff>
    </xdr:to>
    <xdr:graphicFrame macro="">
      <xdr:nvGraphicFramePr>
        <xdr:cNvPr id="25398"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139700</xdr:colOff>
      <xdr:row>91</xdr:row>
      <xdr:rowOff>57150</xdr:rowOff>
    </xdr:from>
    <xdr:to>
      <xdr:col>18</xdr:col>
      <xdr:colOff>457200</xdr:colOff>
      <xdr:row>100</xdr:row>
      <xdr:rowOff>66675</xdr:rowOff>
    </xdr:to>
    <xdr:pic>
      <xdr:nvPicPr>
        <xdr:cNvPr id="25399" name="Picture 2"/>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8359775" y="16383000"/>
          <a:ext cx="144145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16</xdr:col>
      <xdr:colOff>361950</xdr:colOff>
      <xdr:row>95</xdr:row>
      <xdr:rowOff>76200</xdr:rowOff>
    </xdr:from>
    <xdr:to>
      <xdr:col>23</xdr:col>
      <xdr:colOff>57150</xdr:colOff>
      <xdr:row>107</xdr:row>
      <xdr:rowOff>9525</xdr:rowOff>
    </xdr:to>
    <xdr:pic>
      <xdr:nvPicPr>
        <xdr:cNvPr id="25400" name="Picture 1"/>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8953500"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190500</xdr:colOff>
      <xdr:row>108</xdr:row>
      <xdr:rowOff>114300</xdr:rowOff>
    </xdr:from>
    <xdr:to>
      <xdr:col>13</xdr:col>
      <xdr:colOff>790575</xdr:colOff>
      <xdr:row>114</xdr:row>
      <xdr:rowOff>152400</xdr:rowOff>
    </xdr:to>
    <xdr:pic>
      <xdr:nvPicPr>
        <xdr:cNvPr id="25401" name="Picture 3"/>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rot="-540000">
          <a:off x="5991225"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xdr:colOff>
      <xdr:row>146</xdr:row>
      <xdr:rowOff>200025</xdr:rowOff>
    </xdr:from>
    <xdr:to>
      <xdr:col>14</xdr:col>
      <xdr:colOff>228600</xdr:colOff>
      <xdr:row>161</xdr:row>
      <xdr:rowOff>142875</xdr:rowOff>
    </xdr:to>
    <xdr:graphicFrame macro="">
      <xdr:nvGraphicFramePr>
        <xdr:cNvPr id="25402"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139700</xdr:colOff>
      <xdr:row>145</xdr:row>
      <xdr:rowOff>57150</xdr:rowOff>
    </xdr:from>
    <xdr:to>
      <xdr:col>18</xdr:col>
      <xdr:colOff>457200</xdr:colOff>
      <xdr:row>154</xdr:row>
      <xdr:rowOff>66675</xdr:rowOff>
    </xdr:to>
    <xdr:pic>
      <xdr:nvPicPr>
        <xdr:cNvPr id="25403" name="Picture 2"/>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8359775" y="25898475"/>
          <a:ext cx="144145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16</xdr:col>
      <xdr:colOff>361950</xdr:colOff>
      <xdr:row>149</xdr:row>
      <xdr:rowOff>76200</xdr:rowOff>
    </xdr:from>
    <xdr:to>
      <xdr:col>23</xdr:col>
      <xdr:colOff>57150</xdr:colOff>
      <xdr:row>161</xdr:row>
      <xdr:rowOff>9525</xdr:rowOff>
    </xdr:to>
    <xdr:pic>
      <xdr:nvPicPr>
        <xdr:cNvPr id="25404" name="Picture 1"/>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8953500"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190500</xdr:colOff>
      <xdr:row>162</xdr:row>
      <xdr:rowOff>114300</xdr:rowOff>
    </xdr:from>
    <xdr:to>
      <xdr:col>13</xdr:col>
      <xdr:colOff>790575</xdr:colOff>
      <xdr:row>168</xdr:row>
      <xdr:rowOff>152400</xdr:rowOff>
    </xdr:to>
    <xdr:pic>
      <xdr:nvPicPr>
        <xdr:cNvPr id="25405" name="Picture 3"/>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rot="-540000">
          <a:off x="5991225"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xdr:colOff>
      <xdr:row>200</xdr:row>
      <xdr:rowOff>200025</xdr:rowOff>
    </xdr:from>
    <xdr:to>
      <xdr:col>14</xdr:col>
      <xdr:colOff>228600</xdr:colOff>
      <xdr:row>215</xdr:row>
      <xdr:rowOff>142875</xdr:rowOff>
    </xdr:to>
    <xdr:graphicFrame macro="">
      <xdr:nvGraphicFramePr>
        <xdr:cNvPr id="25406"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14</xdr:col>
      <xdr:colOff>142874</xdr:colOff>
      <xdr:row>199</xdr:row>
      <xdr:rowOff>57150</xdr:rowOff>
    </xdr:from>
    <xdr:to>
      <xdr:col>18</xdr:col>
      <xdr:colOff>457199</xdr:colOff>
      <xdr:row>207</xdr:row>
      <xdr:rowOff>66675</xdr:rowOff>
    </xdr:to>
    <xdr:pic>
      <xdr:nvPicPr>
        <xdr:cNvPr id="25407" name="Picture 2"/>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8362949" y="35413950"/>
          <a:ext cx="1438275"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16</xdr:col>
      <xdr:colOff>361950</xdr:colOff>
      <xdr:row>203</xdr:row>
      <xdr:rowOff>76200</xdr:rowOff>
    </xdr:from>
    <xdr:to>
      <xdr:col>23</xdr:col>
      <xdr:colOff>57150</xdr:colOff>
      <xdr:row>215</xdr:row>
      <xdr:rowOff>9525</xdr:rowOff>
    </xdr:to>
    <xdr:pic>
      <xdr:nvPicPr>
        <xdr:cNvPr id="25408" name="Picture 1"/>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8953500"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190500</xdr:colOff>
      <xdr:row>0</xdr:row>
      <xdr:rowOff>114300</xdr:rowOff>
    </xdr:from>
    <xdr:to>
      <xdr:col>25</xdr:col>
      <xdr:colOff>790575</xdr:colOff>
      <xdr:row>6</xdr:row>
      <xdr:rowOff>152400</xdr:rowOff>
    </xdr:to>
    <xdr:pic>
      <xdr:nvPicPr>
        <xdr:cNvPr id="25409" name="Picture 3"/>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rot="-540000">
          <a:off x="11791950"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xdr:colOff>
      <xdr:row>38</xdr:row>
      <xdr:rowOff>200025</xdr:rowOff>
    </xdr:from>
    <xdr:to>
      <xdr:col>26</xdr:col>
      <xdr:colOff>228600</xdr:colOff>
      <xdr:row>53</xdr:row>
      <xdr:rowOff>142875</xdr:rowOff>
    </xdr:to>
    <xdr:graphicFrame macro="">
      <xdr:nvGraphicFramePr>
        <xdr:cNvPr id="25410"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26</xdr:col>
      <xdr:colOff>142874</xdr:colOff>
      <xdr:row>37</xdr:row>
      <xdr:rowOff>57150</xdr:rowOff>
    </xdr:from>
    <xdr:to>
      <xdr:col>30</xdr:col>
      <xdr:colOff>457199</xdr:colOff>
      <xdr:row>45</xdr:row>
      <xdr:rowOff>66675</xdr:rowOff>
    </xdr:to>
    <xdr:pic>
      <xdr:nvPicPr>
        <xdr:cNvPr id="25411" name="Picture 2"/>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14163674" y="6867525"/>
          <a:ext cx="1438275"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28</xdr:col>
      <xdr:colOff>361950</xdr:colOff>
      <xdr:row>41</xdr:row>
      <xdr:rowOff>76200</xdr:rowOff>
    </xdr:from>
    <xdr:to>
      <xdr:col>35</xdr:col>
      <xdr:colOff>57150</xdr:colOff>
      <xdr:row>53</xdr:row>
      <xdr:rowOff>9525</xdr:rowOff>
    </xdr:to>
    <xdr:pic>
      <xdr:nvPicPr>
        <xdr:cNvPr id="25412" name="Picture 1"/>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14754225"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190500</xdr:colOff>
      <xdr:row>54</xdr:row>
      <xdr:rowOff>114300</xdr:rowOff>
    </xdr:from>
    <xdr:to>
      <xdr:col>25</xdr:col>
      <xdr:colOff>790575</xdr:colOff>
      <xdr:row>60</xdr:row>
      <xdr:rowOff>152400</xdr:rowOff>
    </xdr:to>
    <xdr:pic>
      <xdr:nvPicPr>
        <xdr:cNvPr id="25413" name="Picture 3"/>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rot="-540000">
          <a:off x="11791950"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xdr:colOff>
      <xdr:row>92</xdr:row>
      <xdr:rowOff>200025</xdr:rowOff>
    </xdr:from>
    <xdr:to>
      <xdr:col>26</xdr:col>
      <xdr:colOff>228600</xdr:colOff>
      <xdr:row>107</xdr:row>
      <xdr:rowOff>142875</xdr:rowOff>
    </xdr:to>
    <xdr:graphicFrame macro="">
      <xdr:nvGraphicFramePr>
        <xdr:cNvPr id="25414"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26</xdr:col>
      <xdr:colOff>142874</xdr:colOff>
      <xdr:row>91</xdr:row>
      <xdr:rowOff>57150</xdr:rowOff>
    </xdr:from>
    <xdr:to>
      <xdr:col>30</xdr:col>
      <xdr:colOff>457199</xdr:colOff>
      <xdr:row>100</xdr:row>
      <xdr:rowOff>66675</xdr:rowOff>
    </xdr:to>
    <xdr:pic>
      <xdr:nvPicPr>
        <xdr:cNvPr id="25415" name="Picture 2"/>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14163674" y="16383000"/>
          <a:ext cx="1438275"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28</xdr:col>
      <xdr:colOff>361950</xdr:colOff>
      <xdr:row>95</xdr:row>
      <xdr:rowOff>76200</xdr:rowOff>
    </xdr:from>
    <xdr:to>
      <xdr:col>35</xdr:col>
      <xdr:colOff>57150</xdr:colOff>
      <xdr:row>107</xdr:row>
      <xdr:rowOff>9525</xdr:rowOff>
    </xdr:to>
    <xdr:pic>
      <xdr:nvPicPr>
        <xdr:cNvPr id="25416" name="Picture 1"/>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14754225"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190500</xdr:colOff>
      <xdr:row>108</xdr:row>
      <xdr:rowOff>114300</xdr:rowOff>
    </xdr:from>
    <xdr:to>
      <xdr:col>25</xdr:col>
      <xdr:colOff>790575</xdr:colOff>
      <xdr:row>114</xdr:row>
      <xdr:rowOff>152400</xdr:rowOff>
    </xdr:to>
    <xdr:pic>
      <xdr:nvPicPr>
        <xdr:cNvPr id="25417" name="Picture 3"/>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rot="-540000">
          <a:off x="11791950"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xdr:colOff>
      <xdr:row>146</xdr:row>
      <xdr:rowOff>200025</xdr:rowOff>
    </xdr:from>
    <xdr:to>
      <xdr:col>26</xdr:col>
      <xdr:colOff>228600</xdr:colOff>
      <xdr:row>161</xdr:row>
      <xdr:rowOff>142875</xdr:rowOff>
    </xdr:to>
    <xdr:graphicFrame macro="">
      <xdr:nvGraphicFramePr>
        <xdr:cNvPr id="25418" name="Graphique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26</xdr:col>
      <xdr:colOff>146050</xdr:colOff>
      <xdr:row>145</xdr:row>
      <xdr:rowOff>57150</xdr:rowOff>
    </xdr:from>
    <xdr:to>
      <xdr:col>30</xdr:col>
      <xdr:colOff>457199</xdr:colOff>
      <xdr:row>154</xdr:row>
      <xdr:rowOff>66675</xdr:rowOff>
    </xdr:to>
    <xdr:pic>
      <xdr:nvPicPr>
        <xdr:cNvPr id="25419" name="Picture 2"/>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14166850" y="25898475"/>
          <a:ext cx="1435099"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28</xdr:col>
      <xdr:colOff>361950</xdr:colOff>
      <xdr:row>149</xdr:row>
      <xdr:rowOff>76200</xdr:rowOff>
    </xdr:from>
    <xdr:to>
      <xdr:col>35</xdr:col>
      <xdr:colOff>57150</xdr:colOff>
      <xdr:row>161</xdr:row>
      <xdr:rowOff>9525</xdr:rowOff>
    </xdr:to>
    <xdr:pic>
      <xdr:nvPicPr>
        <xdr:cNvPr id="25420" name="Picture 1"/>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14754225"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190500</xdr:colOff>
      <xdr:row>162</xdr:row>
      <xdr:rowOff>114300</xdr:rowOff>
    </xdr:from>
    <xdr:to>
      <xdr:col>25</xdr:col>
      <xdr:colOff>790575</xdr:colOff>
      <xdr:row>168</xdr:row>
      <xdr:rowOff>152400</xdr:rowOff>
    </xdr:to>
    <xdr:pic>
      <xdr:nvPicPr>
        <xdr:cNvPr id="25421" name="Picture 3"/>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rot="-540000">
          <a:off x="11791950"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xdr:colOff>
      <xdr:row>200</xdr:row>
      <xdr:rowOff>200025</xdr:rowOff>
    </xdr:from>
    <xdr:to>
      <xdr:col>26</xdr:col>
      <xdr:colOff>228600</xdr:colOff>
      <xdr:row>215</xdr:row>
      <xdr:rowOff>142875</xdr:rowOff>
    </xdr:to>
    <xdr:graphicFrame macro="">
      <xdr:nvGraphicFramePr>
        <xdr:cNvPr id="25422" name="Graphique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26</xdr:col>
      <xdr:colOff>146050</xdr:colOff>
      <xdr:row>199</xdr:row>
      <xdr:rowOff>57150</xdr:rowOff>
    </xdr:from>
    <xdr:to>
      <xdr:col>30</xdr:col>
      <xdr:colOff>457200</xdr:colOff>
      <xdr:row>207</xdr:row>
      <xdr:rowOff>66675</xdr:rowOff>
    </xdr:to>
    <xdr:pic>
      <xdr:nvPicPr>
        <xdr:cNvPr id="25423" name="Picture 2"/>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14166850" y="35413950"/>
          <a:ext cx="14351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28</xdr:col>
      <xdr:colOff>361950</xdr:colOff>
      <xdr:row>203</xdr:row>
      <xdr:rowOff>76200</xdr:rowOff>
    </xdr:from>
    <xdr:to>
      <xdr:col>35</xdr:col>
      <xdr:colOff>57150</xdr:colOff>
      <xdr:row>215</xdr:row>
      <xdr:rowOff>9525</xdr:rowOff>
    </xdr:to>
    <xdr:pic>
      <xdr:nvPicPr>
        <xdr:cNvPr id="25424" name="Picture 1"/>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14754225"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190500</xdr:colOff>
      <xdr:row>0</xdr:row>
      <xdr:rowOff>114300</xdr:rowOff>
    </xdr:from>
    <xdr:to>
      <xdr:col>37</xdr:col>
      <xdr:colOff>790575</xdr:colOff>
      <xdr:row>6</xdr:row>
      <xdr:rowOff>152400</xdr:rowOff>
    </xdr:to>
    <xdr:pic>
      <xdr:nvPicPr>
        <xdr:cNvPr id="25425" name="Picture 3"/>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rot="-540000">
          <a:off x="17592675"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xdr:colOff>
      <xdr:row>38</xdr:row>
      <xdr:rowOff>200025</xdr:rowOff>
    </xdr:from>
    <xdr:to>
      <xdr:col>38</xdr:col>
      <xdr:colOff>228600</xdr:colOff>
      <xdr:row>53</xdr:row>
      <xdr:rowOff>142875</xdr:rowOff>
    </xdr:to>
    <xdr:graphicFrame macro="">
      <xdr:nvGraphicFramePr>
        <xdr:cNvPr id="25426" name="Graphique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38</xdr:col>
      <xdr:colOff>142874</xdr:colOff>
      <xdr:row>37</xdr:row>
      <xdr:rowOff>57150</xdr:rowOff>
    </xdr:from>
    <xdr:to>
      <xdr:col>42</xdr:col>
      <xdr:colOff>457199</xdr:colOff>
      <xdr:row>45</xdr:row>
      <xdr:rowOff>66675</xdr:rowOff>
    </xdr:to>
    <xdr:pic>
      <xdr:nvPicPr>
        <xdr:cNvPr id="25427" name="Picture 2"/>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19964399" y="6867525"/>
          <a:ext cx="1438275"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40</xdr:col>
      <xdr:colOff>361950</xdr:colOff>
      <xdr:row>41</xdr:row>
      <xdr:rowOff>76200</xdr:rowOff>
    </xdr:from>
    <xdr:to>
      <xdr:col>47</xdr:col>
      <xdr:colOff>57150</xdr:colOff>
      <xdr:row>53</xdr:row>
      <xdr:rowOff>9525</xdr:rowOff>
    </xdr:to>
    <xdr:pic>
      <xdr:nvPicPr>
        <xdr:cNvPr id="25428" name="Picture 1"/>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20554950"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190500</xdr:colOff>
      <xdr:row>54</xdr:row>
      <xdr:rowOff>114300</xdr:rowOff>
    </xdr:from>
    <xdr:to>
      <xdr:col>37</xdr:col>
      <xdr:colOff>790575</xdr:colOff>
      <xdr:row>60</xdr:row>
      <xdr:rowOff>152400</xdr:rowOff>
    </xdr:to>
    <xdr:pic>
      <xdr:nvPicPr>
        <xdr:cNvPr id="25429" name="Picture 3"/>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rot="-540000">
          <a:off x="17592675"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xdr:colOff>
      <xdr:row>92</xdr:row>
      <xdr:rowOff>200025</xdr:rowOff>
    </xdr:from>
    <xdr:to>
      <xdr:col>38</xdr:col>
      <xdr:colOff>228600</xdr:colOff>
      <xdr:row>107</xdr:row>
      <xdr:rowOff>142875</xdr:rowOff>
    </xdr:to>
    <xdr:graphicFrame macro="">
      <xdr:nvGraphicFramePr>
        <xdr:cNvPr id="25430" name="Graphique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38</xdr:col>
      <xdr:colOff>146050</xdr:colOff>
      <xdr:row>91</xdr:row>
      <xdr:rowOff>57150</xdr:rowOff>
    </xdr:from>
    <xdr:to>
      <xdr:col>42</xdr:col>
      <xdr:colOff>457200</xdr:colOff>
      <xdr:row>100</xdr:row>
      <xdr:rowOff>66675</xdr:rowOff>
    </xdr:to>
    <xdr:pic>
      <xdr:nvPicPr>
        <xdr:cNvPr id="25431" name="Picture 2"/>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19967575" y="16383000"/>
          <a:ext cx="14351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40</xdr:col>
      <xdr:colOff>361950</xdr:colOff>
      <xdr:row>95</xdr:row>
      <xdr:rowOff>76200</xdr:rowOff>
    </xdr:from>
    <xdr:to>
      <xdr:col>47</xdr:col>
      <xdr:colOff>57150</xdr:colOff>
      <xdr:row>107</xdr:row>
      <xdr:rowOff>9525</xdr:rowOff>
    </xdr:to>
    <xdr:pic>
      <xdr:nvPicPr>
        <xdr:cNvPr id="25432" name="Picture 1"/>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20554950"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190500</xdr:colOff>
      <xdr:row>108</xdr:row>
      <xdr:rowOff>114300</xdr:rowOff>
    </xdr:from>
    <xdr:to>
      <xdr:col>37</xdr:col>
      <xdr:colOff>790575</xdr:colOff>
      <xdr:row>114</xdr:row>
      <xdr:rowOff>152400</xdr:rowOff>
    </xdr:to>
    <xdr:pic>
      <xdr:nvPicPr>
        <xdr:cNvPr id="25433" name="Picture 3"/>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rot="-540000">
          <a:off x="17592675"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xdr:colOff>
      <xdr:row>146</xdr:row>
      <xdr:rowOff>200025</xdr:rowOff>
    </xdr:from>
    <xdr:to>
      <xdr:col>38</xdr:col>
      <xdr:colOff>228600</xdr:colOff>
      <xdr:row>161</xdr:row>
      <xdr:rowOff>142875</xdr:rowOff>
    </xdr:to>
    <xdr:graphicFrame macro="">
      <xdr:nvGraphicFramePr>
        <xdr:cNvPr id="25434" name="Graphique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38</xdr:col>
      <xdr:colOff>142876</xdr:colOff>
      <xdr:row>145</xdr:row>
      <xdr:rowOff>57150</xdr:rowOff>
    </xdr:from>
    <xdr:to>
      <xdr:col>42</xdr:col>
      <xdr:colOff>457200</xdr:colOff>
      <xdr:row>154</xdr:row>
      <xdr:rowOff>66675</xdr:rowOff>
    </xdr:to>
    <xdr:pic>
      <xdr:nvPicPr>
        <xdr:cNvPr id="25435" name="Picture 2"/>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19964401" y="25898475"/>
          <a:ext cx="1438274"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40</xdr:col>
      <xdr:colOff>361950</xdr:colOff>
      <xdr:row>149</xdr:row>
      <xdr:rowOff>76200</xdr:rowOff>
    </xdr:from>
    <xdr:to>
      <xdr:col>47</xdr:col>
      <xdr:colOff>57150</xdr:colOff>
      <xdr:row>161</xdr:row>
      <xdr:rowOff>9525</xdr:rowOff>
    </xdr:to>
    <xdr:pic>
      <xdr:nvPicPr>
        <xdr:cNvPr id="25436" name="Picture 1"/>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20554950"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190500</xdr:colOff>
      <xdr:row>162</xdr:row>
      <xdr:rowOff>114300</xdr:rowOff>
    </xdr:from>
    <xdr:to>
      <xdr:col>37</xdr:col>
      <xdr:colOff>790575</xdr:colOff>
      <xdr:row>168</xdr:row>
      <xdr:rowOff>152400</xdr:rowOff>
    </xdr:to>
    <xdr:pic>
      <xdr:nvPicPr>
        <xdr:cNvPr id="25437" name="Picture 3"/>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rot="-540000">
          <a:off x="17592675"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xdr:colOff>
      <xdr:row>200</xdr:row>
      <xdr:rowOff>200025</xdr:rowOff>
    </xdr:from>
    <xdr:to>
      <xdr:col>38</xdr:col>
      <xdr:colOff>228600</xdr:colOff>
      <xdr:row>215</xdr:row>
      <xdr:rowOff>142875</xdr:rowOff>
    </xdr:to>
    <xdr:graphicFrame macro="">
      <xdr:nvGraphicFramePr>
        <xdr:cNvPr id="25438" name="Graphique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38</xdr:col>
      <xdr:colOff>149224</xdr:colOff>
      <xdr:row>199</xdr:row>
      <xdr:rowOff>57150</xdr:rowOff>
    </xdr:from>
    <xdr:to>
      <xdr:col>42</xdr:col>
      <xdr:colOff>457199</xdr:colOff>
      <xdr:row>207</xdr:row>
      <xdr:rowOff>66675</xdr:rowOff>
    </xdr:to>
    <xdr:pic>
      <xdr:nvPicPr>
        <xdr:cNvPr id="25439" name="Picture 2"/>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19970749" y="35413950"/>
          <a:ext cx="1431925"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40</xdr:col>
      <xdr:colOff>361950</xdr:colOff>
      <xdr:row>203</xdr:row>
      <xdr:rowOff>76200</xdr:rowOff>
    </xdr:from>
    <xdr:to>
      <xdr:col>47</xdr:col>
      <xdr:colOff>57150</xdr:colOff>
      <xdr:row>215</xdr:row>
      <xdr:rowOff>9525</xdr:rowOff>
    </xdr:to>
    <xdr:pic>
      <xdr:nvPicPr>
        <xdr:cNvPr id="25440" name="Picture 1"/>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20554950"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190500</xdr:colOff>
      <xdr:row>0</xdr:row>
      <xdr:rowOff>114300</xdr:rowOff>
    </xdr:from>
    <xdr:to>
      <xdr:col>49</xdr:col>
      <xdr:colOff>790575</xdr:colOff>
      <xdr:row>6</xdr:row>
      <xdr:rowOff>152400</xdr:rowOff>
    </xdr:to>
    <xdr:pic>
      <xdr:nvPicPr>
        <xdr:cNvPr id="25441" name="Picture 3"/>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rot="-540000">
          <a:off x="23393400"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xdr:colOff>
      <xdr:row>38</xdr:row>
      <xdr:rowOff>200025</xdr:rowOff>
    </xdr:from>
    <xdr:to>
      <xdr:col>50</xdr:col>
      <xdr:colOff>228600</xdr:colOff>
      <xdr:row>53</xdr:row>
      <xdr:rowOff>142875</xdr:rowOff>
    </xdr:to>
    <xdr:graphicFrame macro="">
      <xdr:nvGraphicFramePr>
        <xdr:cNvPr id="25442" name="Graphique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50</xdr:col>
      <xdr:colOff>142874</xdr:colOff>
      <xdr:row>37</xdr:row>
      <xdr:rowOff>57150</xdr:rowOff>
    </xdr:from>
    <xdr:to>
      <xdr:col>54</xdr:col>
      <xdr:colOff>457199</xdr:colOff>
      <xdr:row>45</xdr:row>
      <xdr:rowOff>66675</xdr:rowOff>
    </xdr:to>
    <xdr:pic>
      <xdr:nvPicPr>
        <xdr:cNvPr id="25443" name="Picture 2"/>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25765124" y="6867525"/>
          <a:ext cx="1438275"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52</xdr:col>
      <xdr:colOff>361950</xdr:colOff>
      <xdr:row>41</xdr:row>
      <xdr:rowOff>76200</xdr:rowOff>
    </xdr:from>
    <xdr:to>
      <xdr:col>59</xdr:col>
      <xdr:colOff>57150</xdr:colOff>
      <xdr:row>53</xdr:row>
      <xdr:rowOff>9525</xdr:rowOff>
    </xdr:to>
    <xdr:pic>
      <xdr:nvPicPr>
        <xdr:cNvPr id="25444" name="Picture 1"/>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26355675"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190500</xdr:colOff>
      <xdr:row>54</xdr:row>
      <xdr:rowOff>114300</xdr:rowOff>
    </xdr:from>
    <xdr:to>
      <xdr:col>49</xdr:col>
      <xdr:colOff>790575</xdr:colOff>
      <xdr:row>60</xdr:row>
      <xdr:rowOff>152400</xdr:rowOff>
    </xdr:to>
    <xdr:pic>
      <xdr:nvPicPr>
        <xdr:cNvPr id="25445" name="Picture 3"/>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rot="-540000">
          <a:off x="23393400"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xdr:colOff>
      <xdr:row>92</xdr:row>
      <xdr:rowOff>200025</xdr:rowOff>
    </xdr:from>
    <xdr:to>
      <xdr:col>50</xdr:col>
      <xdr:colOff>228600</xdr:colOff>
      <xdr:row>107</xdr:row>
      <xdr:rowOff>142875</xdr:rowOff>
    </xdr:to>
    <xdr:graphicFrame macro="">
      <xdr:nvGraphicFramePr>
        <xdr:cNvPr id="25446" name="Graphique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50</xdr:col>
      <xdr:colOff>152400</xdr:colOff>
      <xdr:row>91</xdr:row>
      <xdr:rowOff>57150</xdr:rowOff>
    </xdr:from>
    <xdr:to>
      <xdr:col>54</xdr:col>
      <xdr:colOff>457200</xdr:colOff>
      <xdr:row>100</xdr:row>
      <xdr:rowOff>66675</xdr:rowOff>
    </xdr:to>
    <xdr:pic>
      <xdr:nvPicPr>
        <xdr:cNvPr id="25447" name="Picture 2"/>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25774650" y="16383000"/>
          <a:ext cx="142875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52</xdr:col>
      <xdr:colOff>361950</xdr:colOff>
      <xdr:row>95</xdr:row>
      <xdr:rowOff>76200</xdr:rowOff>
    </xdr:from>
    <xdr:to>
      <xdr:col>59</xdr:col>
      <xdr:colOff>57150</xdr:colOff>
      <xdr:row>107</xdr:row>
      <xdr:rowOff>9525</xdr:rowOff>
    </xdr:to>
    <xdr:pic>
      <xdr:nvPicPr>
        <xdr:cNvPr id="25448" name="Picture 1"/>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26355675"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190500</xdr:colOff>
      <xdr:row>108</xdr:row>
      <xdr:rowOff>114300</xdr:rowOff>
    </xdr:from>
    <xdr:to>
      <xdr:col>49</xdr:col>
      <xdr:colOff>790575</xdr:colOff>
      <xdr:row>114</xdr:row>
      <xdr:rowOff>152400</xdr:rowOff>
    </xdr:to>
    <xdr:pic>
      <xdr:nvPicPr>
        <xdr:cNvPr id="25449" name="Picture 3"/>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rot="-540000">
          <a:off x="23393400"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xdr:colOff>
      <xdr:row>146</xdr:row>
      <xdr:rowOff>200025</xdr:rowOff>
    </xdr:from>
    <xdr:to>
      <xdr:col>50</xdr:col>
      <xdr:colOff>228600</xdr:colOff>
      <xdr:row>161</xdr:row>
      <xdr:rowOff>142875</xdr:rowOff>
    </xdr:to>
    <xdr:graphicFrame macro="">
      <xdr:nvGraphicFramePr>
        <xdr:cNvPr id="25450" name="Graphique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50</xdr:col>
      <xdr:colOff>142874</xdr:colOff>
      <xdr:row>145</xdr:row>
      <xdr:rowOff>57150</xdr:rowOff>
    </xdr:from>
    <xdr:to>
      <xdr:col>54</xdr:col>
      <xdr:colOff>457199</xdr:colOff>
      <xdr:row>154</xdr:row>
      <xdr:rowOff>66675</xdr:rowOff>
    </xdr:to>
    <xdr:pic>
      <xdr:nvPicPr>
        <xdr:cNvPr id="25451" name="Picture 2"/>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25765124" y="25898475"/>
          <a:ext cx="1438275"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52</xdr:col>
      <xdr:colOff>361950</xdr:colOff>
      <xdr:row>149</xdr:row>
      <xdr:rowOff>76200</xdr:rowOff>
    </xdr:from>
    <xdr:to>
      <xdr:col>59</xdr:col>
      <xdr:colOff>57150</xdr:colOff>
      <xdr:row>161</xdr:row>
      <xdr:rowOff>9525</xdr:rowOff>
    </xdr:to>
    <xdr:pic>
      <xdr:nvPicPr>
        <xdr:cNvPr id="25452" name="Picture 1"/>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26355675"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190500</xdr:colOff>
      <xdr:row>162</xdr:row>
      <xdr:rowOff>114300</xdr:rowOff>
    </xdr:from>
    <xdr:to>
      <xdr:col>49</xdr:col>
      <xdr:colOff>790575</xdr:colOff>
      <xdr:row>168</xdr:row>
      <xdr:rowOff>152400</xdr:rowOff>
    </xdr:to>
    <xdr:pic>
      <xdr:nvPicPr>
        <xdr:cNvPr id="25453" name="Picture 3"/>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rot="-540000">
          <a:off x="23393400"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xdr:colOff>
      <xdr:row>200</xdr:row>
      <xdr:rowOff>200025</xdr:rowOff>
    </xdr:from>
    <xdr:to>
      <xdr:col>50</xdr:col>
      <xdr:colOff>228600</xdr:colOff>
      <xdr:row>215</xdr:row>
      <xdr:rowOff>142875</xdr:rowOff>
    </xdr:to>
    <xdr:graphicFrame macro="">
      <xdr:nvGraphicFramePr>
        <xdr:cNvPr id="25454" name="Graphique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50</xdr:col>
      <xdr:colOff>146050</xdr:colOff>
      <xdr:row>199</xdr:row>
      <xdr:rowOff>57150</xdr:rowOff>
    </xdr:from>
    <xdr:to>
      <xdr:col>54</xdr:col>
      <xdr:colOff>457200</xdr:colOff>
      <xdr:row>207</xdr:row>
      <xdr:rowOff>66675</xdr:rowOff>
    </xdr:to>
    <xdr:pic>
      <xdr:nvPicPr>
        <xdr:cNvPr id="25455" name="Picture 2"/>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a:off x="25768300" y="35413950"/>
          <a:ext cx="14351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52</xdr:col>
      <xdr:colOff>361950</xdr:colOff>
      <xdr:row>203</xdr:row>
      <xdr:rowOff>76200</xdr:rowOff>
    </xdr:from>
    <xdr:to>
      <xdr:col>59</xdr:col>
      <xdr:colOff>57150</xdr:colOff>
      <xdr:row>215</xdr:row>
      <xdr:rowOff>9525</xdr:rowOff>
    </xdr:to>
    <xdr:pic>
      <xdr:nvPicPr>
        <xdr:cNvPr id="25456" name="Picture 1"/>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26355675"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190500</xdr:colOff>
      <xdr:row>0</xdr:row>
      <xdr:rowOff>114300</xdr:rowOff>
    </xdr:from>
    <xdr:to>
      <xdr:col>61</xdr:col>
      <xdr:colOff>790575</xdr:colOff>
      <xdr:row>6</xdr:row>
      <xdr:rowOff>152400</xdr:rowOff>
    </xdr:to>
    <xdr:pic>
      <xdr:nvPicPr>
        <xdr:cNvPr id="25457" name="Picture 3"/>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rcRect/>
        <a:stretch>
          <a:fillRect/>
        </a:stretch>
      </xdr:blipFill>
      <xdr:spPr bwMode="auto">
        <a:xfrm rot="-540000">
          <a:off x="29194125"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xdr:colOff>
      <xdr:row>38</xdr:row>
      <xdr:rowOff>200025</xdr:rowOff>
    </xdr:from>
    <xdr:to>
      <xdr:col>62</xdr:col>
      <xdr:colOff>228600</xdr:colOff>
      <xdr:row>53</xdr:row>
      <xdr:rowOff>142875</xdr:rowOff>
    </xdr:to>
    <xdr:graphicFrame macro="">
      <xdr:nvGraphicFramePr>
        <xdr:cNvPr id="25458" name="Graphique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62</xdr:col>
      <xdr:colOff>146050</xdr:colOff>
      <xdr:row>37</xdr:row>
      <xdr:rowOff>57150</xdr:rowOff>
    </xdr:from>
    <xdr:to>
      <xdr:col>66</xdr:col>
      <xdr:colOff>457200</xdr:colOff>
      <xdr:row>45</xdr:row>
      <xdr:rowOff>66675</xdr:rowOff>
    </xdr:to>
    <xdr:pic>
      <xdr:nvPicPr>
        <xdr:cNvPr id="25459" name="Picture 2"/>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rcRect/>
        <a:stretch>
          <a:fillRect/>
        </a:stretch>
      </xdr:blipFill>
      <xdr:spPr bwMode="auto">
        <a:xfrm>
          <a:off x="31569025" y="6867525"/>
          <a:ext cx="14351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64</xdr:col>
      <xdr:colOff>361950</xdr:colOff>
      <xdr:row>41</xdr:row>
      <xdr:rowOff>76200</xdr:rowOff>
    </xdr:from>
    <xdr:to>
      <xdr:col>71</xdr:col>
      <xdr:colOff>57150</xdr:colOff>
      <xdr:row>53</xdr:row>
      <xdr:rowOff>9525</xdr:rowOff>
    </xdr:to>
    <xdr:pic>
      <xdr:nvPicPr>
        <xdr:cNvPr id="25460" name="Picture 1"/>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rcRect/>
        <a:stretch>
          <a:fillRect/>
        </a:stretch>
      </xdr:blipFill>
      <xdr:spPr bwMode="auto">
        <a:xfrm>
          <a:off x="32156400"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190500</xdr:colOff>
      <xdr:row>54</xdr:row>
      <xdr:rowOff>114300</xdr:rowOff>
    </xdr:from>
    <xdr:to>
      <xdr:col>61</xdr:col>
      <xdr:colOff>790575</xdr:colOff>
      <xdr:row>60</xdr:row>
      <xdr:rowOff>152400</xdr:rowOff>
    </xdr:to>
    <xdr:pic>
      <xdr:nvPicPr>
        <xdr:cNvPr id="25461" name="Picture 3"/>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xmlns="" val="0"/>
            </a:ext>
          </a:extLst>
        </a:blip>
        <a:srcRect/>
        <a:stretch>
          <a:fillRect/>
        </a:stretch>
      </xdr:blipFill>
      <xdr:spPr bwMode="auto">
        <a:xfrm rot="-540000">
          <a:off x="29194125"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xdr:colOff>
      <xdr:row>92</xdr:row>
      <xdr:rowOff>200025</xdr:rowOff>
    </xdr:from>
    <xdr:to>
      <xdr:col>62</xdr:col>
      <xdr:colOff>228600</xdr:colOff>
      <xdr:row>107</xdr:row>
      <xdr:rowOff>142875</xdr:rowOff>
    </xdr:to>
    <xdr:graphicFrame macro="">
      <xdr:nvGraphicFramePr>
        <xdr:cNvPr id="25462" name="Graphique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62</xdr:col>
      <xdr:colOff>142874</xdr:colOff>
      <xdr:row>91</xdr:row>
      <xdr:rowOff>57150</xdr:rowOff>
    </xdr:from>
    <xdr:to>
      <xdr:col>66</xdr:col>
      <xdr:colOff>457199</xdr:colOff>
      <xdr:row>100</xdr:row>
      <xdr:rowOff>66675</xdr:rowOff>
    </xdr:to>
    <xdr:pic>
      <xdr:nvPicPr>
        <xdr:cNvPr id="25463" name="Picture 2"/>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rcRect/>
        <a:stretch>
          <a:fillRect/>
        </a:stretch>
      </xdr:blipFill>
      <xdr:spPr bwMode="auto">
        <a:xfrm>
          <a:off x="31565849" y="16383000"/>
          <a:ext cx="1438275"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64</xdr:col>
      <xdr:colOff>361950</xdr:colOff>
      <xdr:row>95</xdr:row>
      <xdr:rowOff>76200</xdr:rowOff>
    </xdr:from>
    <xdr:to>
      <xdr:col>71</xdr:col>
      <xdr:colOff>57150</xdr:colOff>
      <xdr:row>107</xdr:row>
      <xdr:rowOff>9525</xdr:rowOff>
    </xdr:to>
    <xdr:pic>
      <xdr:nvPicPr>
        <xdr:cNvPr id="25464" name="Picture 1"/>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rcRect/>
        <a:stretch>
          <a:fillRect/>
        </a:stretch>
      </xdr:blipFill>
      <xdr:spPr bwMode="auto">
        <a:xfrm>
          <a:off x="32156400"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190500</xdr:colOff>
      <xdr:row>108</xdr:row>
      <xdr:rowOff>114300</xdr:rowOff>
    </xdr:from>
    <xdr:to>
      <xdr:col>61</xdr:col>
      <xdr:colOff>790575</xdr:colOff>
      <xdr:row>114</xdr:row>
      <xdr:rowOff>152400</xdr:rowOff>
    </xdr:to>
    <xdr:pic>
      <xdr:nvPicPr>
        <xdr:cNvPr id="25465" name="Picture 3"/>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xmlns="" val="0"/>
            </a:ext>
          </a:extLst>
        </a:blip>
        <a:srcRect/>
        <a:stretch>
          <a:fillRect/>
        </a:stretch>
      </xdr:blipFill>
      <xdr:spPr bwMode="auto">
        <a:xfrm rot="-540000">
          <a:off x="29194125"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xdr:colOff>
      <xdr:row>146</xdr:row>
      <xdr:rowOff>200025</xdr:rowOff>
    </xdr:from>
    <xdr:to>
      <xdr:col>62</xdr:col>
      <xdr:colOff>228600</xdr:colOff>
      <xdr:row>161</xdr:row>
      <xdr:rowOff>142875</xdr:rowOff>
    </xdr:to>
    <xdr:graphicFrame macro="">
      <xdr:nvGraphicFramePr>
        <xdr:cNvPr id="25466" name="Graphique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62</xdr:col>
      <xdr:colOff>152400</xdr:colOff>
      <xdr:row>145</xdr:row>
      <xdr:rowOff>57150</xdr:rowOff>
    </xdr:from>
    <xdr:to>
      <xdr:col>66</xdr:col>
      <xdr:colOff>457200</xdr:colOff>
      <xdr:row>154</xdr:row>
      <xdr:rowOff>66675</xdr:rowOff>
    </xdr:to>
    <xdr:pic>
      <xdr:nvPicPr>
        <xdr:cNvPr id="25467" name="Picture 2"/>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rcRect/>
        <a:stretch>
          <a:fillRect/>
        </a:stretch>
      </xdr:blipFill>
      <xdr:spPr bwMode="auto">
        <a:xfrm>
          <a:off x="31575375" y="25898475"/>
          <a:ext cx="142875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64</xdr:col>
      <xdr:colOff>361950</xdr:colOff>
      <xdr:row>149</xdr:row>
      <xdr:rowOff>76200</xdr:rowOff>
    </xdr:from>
    <xdr:to>
      <xdr:col>71</xdr:col>
      <xdr:colOff>57150</xdr:colOff>
      <xdr:row>161</xdr:row>
      <xdr:rowOff>9525</xdr:rowOff>
    </xdr:to>
    <xdr:pic>
      <xdr:nvPicPr>
        <xdr:cNvPr id="25468" name="Picture 1"/>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rcRect/>
        <a:stretch>
          <a:fillRect/>
        </a:stretch>
      </xdr:blipFill>
      <xdr:spPr bwMode="auto">
        <a:xfrm>
          <a:off x="32156400"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190500</xdr:colOff>
      <xdr:row>162</xdr:row>
      <xdr:rowOff>114300</xdr:rowOff>
    </xdr:from>
    <xdr:to>
      <xdr:col>61</xdr:col>
      <xdr:colOff>790575</xdr:colOff>
      <xdr:row>168</xdr:row>
      <xdr:rowOff>152400</xdr:rowOff>
    </xdr:to>
    <xdr:pic>
      <xdr:nvPicPr>
        <xdr:cNvPr id="25469" name="Picture 3"/>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xmlns="" val="0"/>
            </a:ext>
          </a:extLst>
        </a:blip>
        <a:srcRect/>
        <a:stretch>
          <a:fillRect/>
        </a:stretch>
      </xdr:blipFill>
      <xdr:spPr bwMode="auto">
        <a:xfrm rot="-540000">
          <a:off x="29194125"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xdr:colOff>
      <xdr:row>200</xdr:row>
      <xdr:rowOff>200025</xdr:rowOff>
    </xdr:from>
    <xdr:to>
      <xdr:col>62</xdr:col>
      <xdr:colOff>228600</xdr:colOff>
      <xdr:row>215</xdr:row>
      <xdr:rowOff>142875</xdr:rowOff>
    </xdr:to>
    <xdr:graphicFrame macro="">
      <xdr:nvGraphicFramePr>
        <xdr:cNvPr id="25470" name="Graphique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62</xdr:col>
      <xdr:colOff>146050</xdr:colOff>
      <xdr:row>199</xdr:row>
      <xdr:rowOff>57150</xdr:rowOff>
    </xdr:from>
    <xdr:to>
      <xdr:col>66</xdr:col>
      <xdr:colOff>457200</xdr:colOff>
      <xdr:row>207</xdr:row>
      <xdr:rowOff>66675</xdr:rowOff>
    </xdr:to>
    <xdr:pic>
      <xdr:nvPicPr>
        <xdr:cNvPr id="25471" name="Picture 2"/>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xmlns="" val="0"/>
            </a:ext>
          </a:extLst>
        </a:blip>
        <a:srcRect/>
        <a:stretch>
          <a:fillRect/>
        </a:stretch>
      </xdr:blipFill>
      <xdr:spPr bwMode="auto">
        <a:xfrm>
          <a:off x="31569025" y="35413950"/>
          <a:ext cx="14351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64</xdr:col>
      <xdr:colOff>361950</xdr:colOff>
      <xdr:row>203</xdr:row>
      <xdr:rowOff>76200</xdr:rowOff>
    </xdr:from>
    <xdr:to>
      <xdr:col>71</xdr:col>
      <xdr:colOff>57150</xdr:colOff>
      <xdr:row>215</xdr:row>
      <xdr:rowOff>9525</xdr:rowOff>
    </xdr:to>
    <xdr:pic>
      <xdr:nvPicPr>
        <xdr:cNvPr id="25472" name="Picture 1"/>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xmlns="" val="0"/>
            </a:ext>
          </a:extLst>
        </a:blip>
        <a:srcRect/>
        <a:stretch>
          <a:fillRect/>
        </a:stretch>
      </xdr:blipFill>
      <xdr:spPr bwMode="auto">
        <a:xfrm>
          <a:off x="32156400"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190500</xdr:colOff>
      <xdr:row>0</xdr:row>
      <xdr:rowOff>114300</xdr:rowOff>
    </xdr:from>
    <xdr:to>
      <xdr:col>73</xdr:col>
      <xdr:colOff>790575</xdr:colOff>
      <xdr:row>6</xdr:row>
      <xdr:rowOff>152400</xdr:rowOff>
    </xdr:to>
    <xdr:pic>
      <xdr:nvPicPr>
        <xdr:cNvPr id="25473" name="Picture 3"/>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xmlns="" val="0"/>
            </a:ext>
          </a:extLst>
        </a:blip>
        <a:srcRect/>
        <a:stretch>
          <a:fillRect/>
        </a:stretch>
      </xdr:blipFill>
      <xdr:spPr bwMode="auto">
        <a:xfrm rot="-540000">
          <a:off x="34994850"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xdr:colOff>
      <xdr:row>38</xdr:row>
      <xdr:rowOff>200025</xdr:rowOff>
    </xdr:from>
    <xdr:to>
      <xdr:col>74</xdr:col>
      <xdr:colOff>228600</xdr:colOff>
      <xdr:row>53</xdr:row>
      <xdr:rowOff>142875</xdr:rowOff>
    </xdr:to>
    <xdr:graphicFrame macro="">
      <xdr:nvGraphicFramePr>
        <xdr:cNvPr id="25474" name="Graphique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74</xdr:col>
      <xdr:colOff>155574</xdr:colOff>
      <xdr:row>37</xdr:row>
      <xdr:rowOff>57150</xdr:rowOff>
    </xdr:from>
    <xdr:to>
      <xdr:col>78</xdr:col>
      <xdr:colOff>457199</xdr:colOff>
      <xdr:row>45</xdr:row>
      <xdr:rowOff>66675</xdr:rowOff>
    </xdr:to>
    <xdr:pic>
      <xdr:nvPicPr>
        <xdr:cNvPr id="25475" name="Picture 2"/>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xmlns="" val="0"/>
            </a:ext>
          </a:extLst>
        </a:blip>
        <a:srcRect/>
        <a:stretch>
          <a:fillRect/>
        </a:stretch>
      </xdr:blipFill>
      <xdr:spPr bwMode="auto">
        <a:xfrm>
          <a:off x="37379274" y="6867525"/>
          <a:ext cx="1425575"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76</xdr:col>
      <xdr:colOff>361950</xdr:colOff>
      <xdr:row>41</xdr:row>
      <xdr:rowOff>76200</xdr:rowOff>
    </xdr:from>
    <xdr:to>
      <xdr:col>83</xdr:col>
      <xdr:colOff>57150</xdr:colOff>
      <xdr:row>53</xdr:row>
      <xdr:rowOff>9525</xdr:rowOff>
    </xdr:to>
    <xdr:pic>
      <xdr:nvPicPr>
        <xdr:cNvPr id="25476" name="Picture 1"/>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xmlns="" val="0"/>
            </a:ext>
          </a:extLst>
        </a:blip>
        <a:srcRect/>
        <a:stretch>
          <a:fillRect/>
        </a:stretch>
      </xdr:blipFill>
      <xdr:spPr bwMode="auto">
        <a:xfrm>
          <a:off x="37957125"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190500</xdr:colOff>
      <xdr:row>54</xdr:row>
      <xdr:rowOff>114300</xdr:rowOff>
    </xdr:from>
    <xdr:to>
      <xdr:col>73</xdr:col>
      <xdr:colOff>790575</xdr:colOff>
      <xdr:row>60</xdr:row>
      <xdr:rowOff>152400</xdr:rowOff>
    </xdr:to>
    <xdr:pic>
      <xdr:nvPicPr>
        <xdr:cNvPr id="25477" name="Picture 3"/>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xmlns="" val="0"/>
            </a:ext>
          </a:extLst>
        </a:blip>
        <a:srcRect/>
        <a:stretch>
          <a:fillRect/>
        </a:stretch>
      </xdr:blipFill>
      <xdr:spPr bwMode="auto">
        <a:xfrm rot="-540000">
          <a:off x="34994850"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xdr:colOff>
      <xdr:row>92</xdr:row>
      <xdr:rowOff>200025</xdr:rowOff>
    </xdr:from>
    <xdr:to>
      <xdr:col>74</xdr:col>
      <xdr:colOff>228600</xdr:colOff>
      <xdr:row>107</xdr:row>
      <xdr:rowOff>142875</xdr:rowOff>
    </xdr:to>
    <xdr:graphicFrame macro="">
      <xdr:nvGraphicFramePr>
        <xdr:cNvPr id="25478" name="Graphique 1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74</xdr:col>
      <xdr:colOff>149224</xdr:colOff>
      <xdr:row>91</xdr:row>
      <xdr:rowOff>57150</xdr:rowOff>
    </xdr:from>
    <xdr:to>
      <xdr:col>78</xdr:col>
      <xdr:colOff>457199</xdr:colOff>
      <xdr:row>100</xdr:row>
      <xdr:rowOff>66675</xdr:rowOff>
    </xdr:to>
    <xdr:pic>
      <xdr:nvPicPr>
        <xdr:cNvPr id="25479" name="Picture 2"/>
        <xdr:cNvPicPr>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xmlns="" val="0"/>
            </a:ext>
          </a:extLst>
        </a:blip>
        <a:srcRect/>
        <a:stretch>
          <a:fillRect/>
        </a:stretch>
      </xdr:blipFill>
      <xdr:spPr bwMode="auto">
        <a:xfrm>
          <a:off x="37372924" y="16383000"/>
          <a:ext cx="1431925"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76</xdr:col>
      <xdr:colOff>361950</xdr:colOff>
      <xdr:row>95</xdr:row>
      <xdr:rowOff>76200</xdr:rowOff>
    </xdr:from>
    <xdr:to>
      <xdr:col>83</xdr:col>
      <xdr:colOff>57150</xdr:colOff>
      <xdr:row>107</xdr:row>
      <xdr:rowOff>9525</xdr:rowOff>
    </xdr:to>
    <xdr:pic>
      <xdr:nvPicPr>
        <xdr:cNvPr id="25480" name="Picture 1"/>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xmlns="" val="0"/>
            </a:ext>
          </a:extLst>
        </a:blip>
        <a:srcRect/>
        <a:stretch>
          <a:fillRect/>
        </a:stretch>
      </xdr:blipFill>
      <xdr:spPr bwMode="auto">
        <a:xfrm>
          <a:off x="37957125"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190500</xdr:colOff>
      <xdr:row>108</xdr:row>
      <xdr:rowOff>114300</xdr:rowOff>
    </xdr:from>
    <xdr:to>
      <xdr:col>73</xdr:col>
      <xdr:colOff>790575</xdr:colOff>
      <xdr:row>114</xdr:row>
      <xdr:rowOff>152400</xdr:rowOff>
    </xdr:to>
    <xdr:pic>
      <xdr:nvPicPr>
        <xdr:cNvPr id="25481" name="Picture 3"/>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xmlns="" val="0"/>
            </a:ext>
          </a:extLst>
        </a:blip>
        <a:srcRect/>
        <a:stretch>
          <a:fillRect/>
        </a:stretch>
      </xdr:blipFill>
      <xdr:spPr bwMode="auto">
        <a:xfrm rot="-540000">
          <a:off x="34994850"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xdr:colOff>
      <xdr:row>146</xdr:row>
      <xdr:rowOff>200025</xdr:rowOff>
    </xdr:from>
    <xdr:to>
      <xdr:col>74</xdr:col>
      <xdr:colOff>228600</xdr:colOff>
      <xdr:row>161</xdr:row>
      <xdr:rowOff>142875</xdr:rowOff>
    </xdr:to>
    <xdr:graphicFrame macro="">
      <xdr:nvGraphicFramePr>
        <xdr:cNvPr id="25482" name="Graphique 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74</xdr:col>
      <xdr:colOff>152400</xdr:colOff>
      <xdr:row>145</xdr:row>
      <xdr:rowOff>57150</xdr:rowOff>
    </xdr:from>
    <xdr:to>
      <xdr:col>78</xdr:col>
      <xdr:colOff>457199</xdr:colOff>
      <xdr:row>154</xdr:row>
      <xdr:rowOff>66675</xdr:rowOff>
    </xdr:to>
    <xdr:pic>
      <xdr:nvPicPr>
        <xdr:cNvPr id="25483" name="Picture 2"/>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xmlns="" val="0"/>
            </a:ext>
          </a:extLst>
        </a:blip>
        <a:srcRect/>
        <a:stretch>
          <a:fillRect/>
        </a:stretch>
      </xdr:blipFill>
      <xdr:spPr bwMode="auto">
        <a:xfrm>
          <a:off x="37376100" y="25898475"/>
          <a:ext cx="1428749"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76</xdr:col>
      <xdr:colOff>361950</xdr:colOff>
      <xdr:row>149</xdr:row>
      <xdr:rowOff>76200</xdr:rowOff>
    </xdr:from>
    <xdr:to>
      <xdr:col>83</xdr:col>
      <xdr:colOff>57150</xdr:colOff>
      <xdr:row>161</xdr:row>
      <xdr:rowOff>9525</xdr:rowOff>
    </xdr:to>
    <xdr:pic>
      <xdr:nvPicPr>
        <xdr:cNvPr id="25484" name="Picture 1"/>
        <xdr:cNvPicPr>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xmlns="" val="0"/>
            </a:ext>
          </a:extLst>
        </a:blip>
        <a:srcRect/>
        <a:stretch>
          <a:fillRect/>
        </a:stretch>
      </xdr:blipFill>
      <xdr:spPr bwMode="auto">
        <a:xfrm>
          <a:off x="37957125"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190500</xdr:colOff>
      <xdr:row>162</xdr:row>
      <xdr:rowOff>114300</xdr:rowOff>
    </xdr:from>
    <xdr:to>
      <xdr:col>73</xdr:col>
      <xdr:colOff>790575</xdr:colOff>
      <xdr:row>168</xdr:row>
      <xdr:rowOff>152400</xdr:rowOff>
    </xdr:to>
    <xdr:pic>
      <xdr:nvPicPr>
        <xdr:cNvPr id="25485" name="Picture 3"/>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xmlns="" val="0"/>
            </a:ext>
          </a:extLst>
        </a:blip>
        <a:srcRect/>
        <a:stretch>
          <a:fillRect/>
        </a:stretch>
      </xdr:blipFill>
      <xdr:spPr bwMode="auto">
        <a:xfrm rot="-540000">
          <a:off x="34994850"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xdr:colOff>
      <xdr:row>200</xdr:row>
      <xdr:rowOff>200025</xdr:rowOff>
    </xdr:from>
    <xdr:to>
      <xdr:col>74</xdr:col>
      <xdr:colOff>228600</xdr:colOff>
      <xdr:row>215</xdr:row>
      <xdr:rowOff>142875</xdr:rowOff>
    </xdr:to>
    <xdr:graphicFrame macro="">
      <xdr:nvGraphicFramePr>
        <xdr:cNvPr id="25486" name="Graphique 1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74</xdr:col>
      <xdr:colOff>95250</xdr:colOff>
      <xdr:row>199</xdr:row>
      <xdr:rowOff>57150</xdr:rowOff>
    </xdr:from>
    <xdr:to>
      <xdr:col>78</xdr:col>
      <xdr:colOff>457200</xdr:colOff>
      <xdr:row>207</xdr:row>
      <xdr:rowOff>66675</xdr:rowOff>
    </xdr:to>
    <xdr:pic>
      <xdr:nvPicPr>
        <xdr:cNvPr id="25487" name="Picture 2"/>
        <xdr:cNvPicPr>
          <a:picLocks noChangeAspect="1" noChangeArrowheads="1"/>
        </xdr:cNvPicPr>
      </xdr:nvPicPr>
      <xdr:blipFill>
        <a:blip xmlns:r="http://schemas.openxmlformats.org/officeDocument/2006/relationships" r:embed="rId111" cstate="print">
          <a:extLst>
            <a:ext uri="{28A0092B-C50C-407E-A947-70E740481C1C}">
              <a14:useLocalDpi xmlns:a14="http://schemas.microsoft.com/office/drawing/2010/main" xmlns="" val="0"/>
            </a:ext>
          </a:extLst>
        </a:blip>
        <a:srcRect/>
        <a:stretch>
          <a:fillRect/>
        </a:stretch>
      </xdr:blipFill>
      <xdr:spPr bwMode="auto">
        <a:xfrm>
          <a:off x="37318950"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76</xdr:col>
      <xdr:colOff>361950</xdr:colOff>
      <xdr:row>203</xdr:row>
      <xdr:rowOff>76200</xdr:rowOff>
    </xdr:from>
    <xdr:to>
      <xdr:col>83</xdr:col>
      <xdr:colOff>57150</xdr:colOff>
      <xdr:row>215</xdr:row>
      <xdr:rowOff>9525</xdr:rowOff>
    </xdr:to>
    <xdr:pic>
      <xdr:nvPicPr>
        <xdr:cNvPr id="25488" name="Picture 1"/>
        <xdr:cNvPicPr>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xmlns="" val="0"/>
            </a:ext>
          </a:extLst>
        </a:blip>
        <a:srcRect/>
        <a:stretch>
          <a:fillRect/>
        </a:stretch>
      </xdr:blipFill>
      <xdr:spPr bwMode="auto">
        <a:xfrm>
          <a:off x="37957125"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190500</xdr:colOff>
      <xdr:row>0</xdr:row>
      <xdr:rowOff>114300</xdr:rowOff>
    </xdr:from>
    <xdr:to>
      <xdr:col>85</xdr:col>
      <xdr:colOff>790575</xdr:colOff>
      <xdr:row>6</xdr:row>
      <xdr:rowOff>152400</xdr:rowOff>
    </xdr:to>
    <xdr:pic>
      <xdr:nvPicPr>
        <xdr:cNvPr id="25489" name="Picture 3"/>
        <xdr:cNvPicPr>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xmlns="" val="0"/>
            </a:ext>
          </a:extLst>
        </a:blip>
        <a:srcRect/>
        <a:stretch>
          <a:fillRect/>
        </a:stretch>
      </xdr:blipFill>
      <xdr:spPr bwMode="auto">
        <a:xfrm rot="-540000">
          <a:off x="40795575"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xdr:colOff>
      <xdr:row>38</xdr:row>
      <xdr:rowOff>200025</xdr:rowOff>
    </xdr:from>
    <xdr:to>
      <xdr:col>86</xdr:col>
      <xdr:colOff>228600</xdr:colOff>
      <xdr:row>53</xdr:row>
      <xdr:rowOff>142875</xdr:rowOff>
    </xdr:to>
    <xdr:graphicFrame macro="">
      <xdr:nvGraphicFramePr>
        <xdr:cNvPr id="25490" name="Graphique 1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86</xdr:col>
      <xdr:colOff>95250</xdr:colOff>
      <xdr:row>37</xdr:row>
      <xdr:rowOff>57150</xdr:rowOff>
    </xdr:from>
    <xdr:to>
      <xdr:col>90</xdr:col>
      <xdr:colOff>457200</xdr:colOff>
      <xdr:row>45</xdr:row>
      <xdr:rowOff>66675</xdr:rowOff>
    </xdr:to>
    <xdr:pic>
      <xdr:nvPicPr>
        <xdr:cNvPr id="25491" name="Picture 2"/>
        <xdr:cNvPicPr>
          <a:picLocks noChangeAspect="1" noChangeArrowheads="1"/>
        </xdr:cNvPicPr>
      </xdr:nvPicPr>
      <xdr:blipFill>
        <a:blip xmlns:r="http://schemas.openxmlformats.org/officeDocument/2006/relationships" r:embed="rId115" cstate="print">
          <a:extLst>
            <a:ext uri="{28A0092B-C50C-407E-A947-70E740481C1C}">
              <a14:useLocalDpi xmlns:a14="http://schemas.microsoft.com/office/drawing/2010/main" xmlns="" val="0"/>
            </a:ext>
          </a:extLst>
        </a:blip>
        <a:srcRect/>
        <a:stretch>
          <a:fillRect/>
        </a:stretch>
      </xdr:blipFill>
      <xdr:spPr bwMode="auto">
        <a:xfrm>
          <a:off x="43119675"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88</xdr:col>
      <xdr:colOff>361950</xdr:colOff>
      <xdr:row>41</xdr:row>
      <xdr:rowOff>76200</xdr:rowOff>
    </xdr:from>
    <xdr:to>
      <xdr:col>95</xdr:col>
      <xdr:colOff>57150</xdr:colOff>
      <xdr:row>53</xdr:row>
      <xdr:rowOff>9525</xdr:rowOff>
    </xdr:to>
    <xdr:pic>
      <xdr:nvPicPr>
        <xdr:cNvPr id="25492" name="Picture 1"/>
        <xdr:cNvPicPr>
          <a:picLocks noChangeAspect="1" noChangeArrowheads="1"/>
        </xdr:cNvPicPr>
      </xdr:nvPicPr>
      <xdr:blipFill>
        <a:blip xmlns:r="http://schemas.openxmlformats.org/officeDocument/2006/relationships" r:embed="rId116" cstate="print">
          <a:extLst>
            <a:ext uri="{28A0092B-C50C-407E-A947-70E740481C1C}">
              <a14:useLocalDpi xmlns:a14="http://schemas.microsoft.com/office/drawing/2010/main" xmlns="" val="0"/>
            </a:ext>
          </a:extLst>
        </a:blip>
        <a:srcRect/>
        <a:stretch>
          <a:fillRect/>
        </a:stretch>
      </xdr:blipFill>
      <xdr:spPr bwMode="auto">
        <a:xfrm>
          <a:off x="43757850"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190500</xdr:colOff>
      <xdr:row>54</xdr:row>
      <xdr:rowOff>114300</xdr:rowOff>
    </xdr:from>
    <xdr:to>
      <xdr:col>85</xdr:col>
      <xdr:colOff>790575</xdr:colOff>
      <xdr:row>60</xdr:row>
      <xdr:rowOff>152400</xdr:rowOff>
    </xdr:to>
    <xdr:pic>
      <xdr:nvPicPr>
        <xdr:cNvPr id="25493" name="Picture 3"/>
        <xdr:cNvPicPr>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xmlns="" val="0"/>
            </a:ext>
          </a:extLst>
        </a:blip>
        <a:srcRect/>
        <a:stretch>
          <a:fillRect/>
        </a:stretch>
      </xdr:blipFill>
      <xdr:spPr bwMode="auto">
        <a:xfrm rot="-540000">
          <a:off x="40795575"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xdr:colOff>
      <xdr:row>92</xdr:row>
      <xdr:rowOff>200025</xdr:rowOff>
    </xdr:from>
    <xdr:to>
      <xdr:col>86</xdr:col>
      <xdr:colOff>228600</xdr:colOff>
      <xdr:row>107</xdr:row>
      <xdr:rowOff>142875</xdr:rowOff>
    </xdr:to>
    <xdr:graphicFrame macro="">
      <xdr:nvGraphicFramePr>
        <xdr:cNvPr id="25494" name="Graphique 1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86</xdr:col>
      <xdr:colOff>95250</xdr:colOff>
      <xdr:row>91</xdr:row>
      <xdr:rowOff>57150</xdr:rowOff>
    </xdr:from>
    <xdr:to>
      <xdr:col>90</xdr:col>
      <xdr:colOff>457200</xdr:colOff>
      <xdr:row>100</xdr:row>
      <xdr:rowOff>66675</xdr:rowOff>
    </xdr:to>
    <xdr:pic>
      <xdr:nvPicPr>
        <xdr:cNvPr id="25495" name="Picture 2"/>
        <xdr:cNvPicPr>
          <a:picLocks noChangeAspect="1" noChangeArrowheads="1"/>
        </xdr:cNvPicPr>
      </xdr:nvPicPr>
      <xdr:blipFill>
        <a:blip xmlns:r="http://schemas.openxmlformats.org/officeDocument/2006/relationships" r:embed="rId119" cstate="print">
          <a:extLst>
            <a:ext uri="{28A0092B-C50C-407E-A947-70E740481C1C}">
              <a14:useLocalDpi xmlns:a14="http://schemas.microsoft.com/office/drawing/2010/main" xmlns="" val="0"/>
            </a:ext>
          </a:extLst>
        </a:blip>
        <a:srcRect/>
        <a:stretch>
          <a:fillRect/>
        </a:stretch>
      </xdr:blipFill>
      <xdr:spPr bwMode="auto">
        <a:xfrm>
          <a:off x="43119675"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88</xdr:col>
      <xdr:colOff>361950</xdr:colOff>
      <xdr:row>95</xdr:row>
      <xdr:rowOff>76200</xdr:rowOff>
    </xdr:from>
    <xdr:to>
      <xdr:col>95</xdr:col>
      <xdr:colOff>57150</xdr:colOff>
      <xdr:row>107</xdr:row>
      <xdr:rowOff>9525</xdr:rowOff>
    </xdr:to>
    <xdr:pic>
      <xdr:nvPicPr>
        <xdr:cNvPr id="25496" name="Picture 1"/>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xmlns="" val="0"/>
            </a:ext>
          </a:extLst>
        </a:blip>
        <a:srcRect/>
        <a:stretch>
          <a:fillRect/>
        </a:stretch>
      </xdr:blipFill>
      <xdr:spPr bwMode="auto">
        <a:xfrm>
          <a:off x="43757850"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190500</xdr:colOff>
      <xdr:row>108</xdr:row>
      <xdr:rowOff>114300</xdr:rowOff>
    </xdr:from>
    <xdr:to>
      <xdr:col>85</xdr:col>
      <xdr:colOff>790575</xdr:colOff>
      <xdr:row>114</xdr:row>
      <xdr:rowOff>152400</xdr:rowOff>
    </xdr:to>
    <xdr:pic>
      <xdr:nvPicPr>
        <xdr:cNvPr id="25497" name="Picture 3"/>
        <xdr:cNvPicPr>
          <a:picLocks noChangeAspect="1" noChangeArrowheads="1"/>
        </xdr:cNvPicPr>
      </xdr:nvPicPr>
      <xdr:blipFill>
        <a:blip xmlns:r="http://schemas.openxmlformats.org/officeDocument/2006/relationships" r:embed="rId121" cstate="print">
          <a:extLst>
            <a:ext uri="{28A0092B-C50C-407E-A947-70E740481C1C}">
              <a14:useLocalDpi xmlns:a14="http://schemas.microsoft.com/office/drawing/2010/main" xmlns="" val="0"/>
            </a:ext>
          </a:extLst>
        </a:blip>
        <a:srcRect/>
        <a:stretch>
          <a:fillRect/>
        </a:stretch>
      </xdr:blipFill>
      <xdr:spPr bwMode="auto">
        <a:xfrm rot="-540000">
          <a:off x="40795575"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xdr:colOff>
      <xdr:row>146</xdr:row>
      <xdr:rowOff>200025</xdr:rowOff>
    </xdr:from>
    <xdr:to>
      <xdr:col>86</xdr:col>
      <xdr:colOff>228600</xdr:colOff>
      <xdr:row>161</xdr:row>
      <xdr:rowOff>142875</xdr:rowOff>
    </xdr:to>
    <xdr:graphicFrame macro="">
      <xdr:nvGraphicFramePr>
        <xdr:cNvPr id="25498" name="Graphique 1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86</xdr:col>
      <xdr:colOff>95250</xdr:colOff>
      <xdr:row>145</xdr:row>
      <xdr:rowOff>57150</xdr:rowOff>
    </xdr:from>
    <xdr:to>
      <xdr:col>90</xdr:col>
      <xdr:colOff>457200</xdr:colOff>
      <xdr:row>154</xdr:row>
      <xdr:rowOff>66675</xdr:rowOff>
    </xdr:to>
    <xdr:pic>
      <xdr:nvPicPr>
        <xdr:cNvPr id="25499" name="Picture 2"/>
        <xdr:cNvPicPr>
          <a:picLocks noChangeAspect="1" noChangeArrowheads="1"/>
        </xdr:cNvPicPr>
      </xdr:nvPicPr>
      <xdr:blipFill>
        <a:blip xmlns:r="http://schemas.openxmlformats.org/officeDocument/2006/relationships" r:embed="rId123" cstate="print">
          <a:extLst>
            <a:ext uri="{28A0092B-C50C-407E-A947-70E740481C1C}">
              <a14:useLocalDpi xmlns:a14="http://schemas.microsoft.com/office/drawing/2010/main" xmlns="" val="0"/>
            </a:ext>
          </a:extLst>
        </a:blip>
        <a:srcRect/>
        <a:stretch>
          <a:fillRect/>
        </a:stretch>
      </xdr:blipFill>
      <xdr:spPr bwMode="auto">
        <a:xfrm>
          <a:off x="43119675"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88</xdr:col>
      <xdr:colOff>361950</xdr:colOff>
      <xdr:row>149</xdr:row>
      <xdr:rowOff>76200</xdr:rowOff>
    </xdr:from>
    <xdr:to>
      <xdr:col>95</xdr:col>
      <xdr:colOff>57150</xdr:colOff>
      <xdr:row>161</xdr:row>
      <xdr:rowOff>9525</xdr:rowOff>
    </xdr:to>
    <xdr:pic>
      <xdr:nvPicPr>
        <xdr:cNvPr id="25500" name="Picture 1"/>
        <xdr:cNvPicPr>
          <a:picLocks noChangeAspect="1" noChangeArrowheads="1"/>
        </xdr:cNvPicPr>
      </xdr:nvPicPr>
      <xdr:blipFill>
        <a:blip xmlns:r="http://schemas.openxmlformats.org/officeDocument/2006/relationships" r:embed="rId124" cstate="print">
          <a:extLst>
            <a:ext uri="{28A0092B-C50C-407E-A947-70E740481C1C}">
              <a14:useLocalDpi xmlns:a14="http://schemas.microsoft.com/office/drawing/2010/main" xmlns="" val="0"/>
            </a:ext>
          </a:extLst>
        </a:blip>
        <a:srcRect/>
        <a:stretch>
          <a:fillRect/>
        </a:stretch>
      </xdr:blipFill>
      <xdr:spPr bwMode="auto">
        <a:xfrm>
          <a:off x="43757850"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190500</xdr:colOff>
      <xdr:row>162</xdr:row>
      <xdr:rowOff>114300</xdr:rowOff>
    </xdr:from>
    <xdr:to>
      <xdr:col>85</xdr:col>
      <xdr:colOff>790575</xdr:colOff>
      <xdr:row>168</xdr:row>
      <xdr:rowOff>152400</xdr:rowOff>
    </xdr:to>
    <xdr:pic>
      <xdr:nvPicPr>
        <xdr:cNvPr id="25501" name="Picture 3"/>
        <xdr:cNvPicPr>
          <a:picLocks noChangeAspect="1" noChangeArrowheads="1"/>
        </xdr:cNvPicPr>
      </xdr:nvPicPr>
      <xdr:blipFill>
        <a:blip xmlns:r="http://schemas.openxmlformats.org/officeDocument/2006/relationships" r:embed="rId125" cstate="print">
          <a:extLst>
            <a:ext uri="{28A0092B-C50C-407E-A947-70E740481C1C}">
              <a14:useLocalDpi xmlns:a14="http://schemas.microsoft.com/office/drawing/2010/main" xmlns="" val="0"/>
            </a:ext>
          </a:extLst>
        </a:blip>
        <a:srcRect/>
        <a:stretch>
          <a:fillRect/>
        </a:stretch>
      </xdr:blipFill>
      <xdr:spPr bwMode="auto">
        <a:xfrm rot="-540000">
          <a:off x="40795575"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xdr:colOff>
      <xdr:row>200</xdr:row>
      <xdr:rowOff>200025</xdr:rowOff>
    </xdr:from>
    <xdr:to>
      <xdr:col>86</xdr:col>
      <xdr:colOff>228600</xdr:colOff>
      <xdr:row>215</xdr:row>
      <xdr:rowOff>142875</xdr:rowOff>
    </xdr:to>
    <xdr:graphicFrame macro="">
      <xdr:nvGraphicFramePr>
        <xdr:cNvPr id="25502" name="Graphique 1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86</xdr:col>
      <xdr:colOff>95250</xdr:colOff>
      <xdr:row>199</xdr:row>
      <xdr:rowOff>57150</xdr:rowOff>
    </xdr:from>
    <xdr:to>
      <xdr:col>90</xdr:col>
      <xdr:colOff>457200</xdr:colOff>
      <xdr:row>207</xdr:row>
      <xdr:rowOff>66675</xdr:rowOff>
    </xdr:to>
    <xdr:pic>
      <xdr:nvPicPr>
        <xdr:cNvPr id="25503" name="Picture 2"/>
        <xdr:cNvPicPr>
          <a:picLocks noChangeAspect="1" noChangeArrowheads="1"/>
        </xdr:cNvPicPr>
      </xdr:nvPicPr>
      <xdr:blipFill>
        <a:blip xmlns:r="http://schemas.openxmlformats.org/officeDocument/2006/relationships" r:embed="rId127" cstate="print">
          <a:extLst>
            <a:ext uri="{28A0092B-C50C-407E-A947-70E740481C1C}">
              <a14:useLocalDpi xmlns:a14="http://schemas.microsoft.com/office/drawing/2010/main" xmlns="" val="0"/>
            </a:ext>
          </a:extLst>
        </a:blip>
        <a:srcRect/>
        <a:stretch>
          <a:fillRect/>
        </a:stretch>
      </xdr:blipFill>
      <xdr:spPr bwMode="auto">
        <a:xfrm>
          <a:off x="43119675"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88</xdr:col>
      <xdr:colOff>361950</xdr:colOff>
      <xdr:row>203</xdr:row>
      <xdr:rowOff>76200</xdr:rowOff>
    </xdr:from>
    <xdr:to>
      <xdr:col>95</xdr:col>
      <xdr:colOff>57150</xdr:colOff>
      <xdr:row>215</xdr:row>
      <xdr:rowOff>9525</xdr:rowOff>
    </xdr:to>
    <xdr:pic>
      <xdr:nvPicPr>
        <xdr:cNvPr id="25504" name="Picture 1"/>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xmlns="" val="0"/>
            </a:ext>
          </a:extLst>
        </a:blip>
        <a:srcRect/>
        <a:stretch>
          <a:fillRect/>
        </a:stretch>
      </xdr:blipFill>
      <xdr:spPr bwMode="auto">
        <a:xfrm>
          <a:off x="43757850"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190500</xdr:colOff>
      <xdr:row>0</xdr:row>
      <xdr:rowOff>114300</xdr:rowOff>
    </xdr:from>
    <xdr:to>
      <xdr:col>97</xdr:col>
      <xdr:colOff>790575</xdr:colOff>
      <xdr:row>6</xdr:row>
      <xdr:rowOff>152400</xdr:rowOff>
    </xdr:to>
    <xdr:pic>
      <xdr:nvPicPr>
        <xdr:cNvPr id="25505" name="Picture 3"/>
        <xdr:cNvPicPr>
          <a:picLocks noChangeAspect="1" noChangeArrowheads="1"/>
        </xdr:cNvPicPr>
      </xdr:nvPicPr>
      <xdr:blipFill>
        <a:blip xmlns:r="http://schemas.openxmlformats.org/officeDocument/2006/relationships" r:embed="rId129" cstate="print">
          <a:extLst>
            <a:ext uri="{28A0092B-C50C-407E-A947-70E740481C1C}">
              <a14:useLocalDpi xmlns:a14="http://schemas.microsoft.com/office/drawing/2010/main" xmlns="" val="0"/>
            </a:ext>
          </a:extLst>
        </a:blip>
        <a:srcRect/>
        <a:stretch>
          <a:fillRect/>
        </a:stretch>
      </xdr:blipFill>
      <xdr:spPr bwMode="auto">
        <a:xfrm rot="-540000">
          <a:off x="46596300"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xdr:colOff>
      <xdr:row>38</xdr:row>
      <xdr:rowOff>200025</xdr:rowOff>
    </xdr:from>
    <xdr:to>
      <xdr:col>98</xdr:col>
      <xdr:colOff>228600</xdr:colOff>
      <xdr:row>53</xdr:row>
      <xdr:rowOff>142875</xdr:rowOff>
    </xdr:to>
    <xdr:graphicFrame macro="">
      <xdr:nvGraphicFramePr>
        <xdr:cNvPr id="25506" name="Graphique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98</xdr:col>
      <xdr:colOff>95250</xdr:colOff>
      <xdr:row>37</xdr:row>
      <xdr:rowOff>57150</xdr:rowOff>
    </xdr:from>
    <xdr:to>
      <xdr:col>102</xdr:col>
      <xdr:colOff>457200</xdr:colOff>
      <xdr:row>45</xdr:row>
      <xdr:rowOff>66675</xdr:rowOff>
    </xdr:to>
    <xdr:pic>
      <xdr:nvPicPr>
        <xdr:cNvPr id="25507" name="Picture 2"/>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xmlns="" val="0"/>
            </a:ext>
          </a:extLst>
        </a:blip>
        <a:srcRect/>
        <a:stretch>
          <a:fillRect/>
        </a:stretch>
      </xdr:blipFill>
      <xdr:spPr bwMode="auto">
        <a:xfrm>
          <a:off x="48920400"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100</xdr:col>
      <xdr:colOff>361950</xdr:colOff>
      <xdr:row>41</xdr:row>
      <xdr:rowOff>76200</xdr:rowOff>
    </xdr:from>
    <xdr:to>
      <xdr:col>107</xdr:col>
      <xdr:colOff>57150</xdr:colOff>
      <xdr:row>53</xdr:row>
      <xdr:rowOff>9525</xdr:rowOff>
    </xdr:to>
    <xdr:pic>
      <xdr:nvPicPr>
        <xdr:cNvPr id="25508" name="Picture 1"/>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xmlns="" val="0"/>
            </a:ext>
          </a:extLst>
        </a:blip>
        <a:srcRect/>
        <a:stretch>
          <a:fillRect/>
        </a:stretch>
      </xdr:blipFill>
      <xdr:spPr bwMode="auto">
        <a:xfrm>
          <a:off x="49558575"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190500</xdr:colOff>
      <xdr:row>54</xdr:row>
      <xdr:rowOff>114300</xdr:rowOff>
    </xdr:from>
    <xdr:to>
      <xdr:col>97</xdr:col>
      <xdr:colOff>790575</xdr:colOff>
      <xdr:row>60</xdr:row>
      <xdr:rowOff>152400</xdr:rowOff>
    </xdr:to>
    <xdr:pic>
      <xdr:nvPicPr>
        <xdr:cNvPr id="25509" name="Picture 3"/>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xmlns="" val="0"/>
            </a:ext>
          </a:extLst>
        </a:blip>
        <a:srcRect/>
        <a:stretch>
          <a:fillRect/>
        </a:stretch>
      </xdr:blipFill>
      <xdr:spPr bwMode="auto">
        <a:xfrm rot="-540000">
          <a:off x="46596300"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xdr:colOff>
      <xdr:row>92</xdr:row>
      <xdr:rowOff>200025</xdr:rowOff>
    </xdr:from>
    <xdr:to>
      <xdr:col>98</xdr:col>
      <xdr:colOff>228600</xdr:colOff>
      <xdr:row>107</xdr:row>
      <xdr:rowOff>142875</xdr:rowOff>
    </xdr:to>
    <xdr:graphicFrame macro="">
      <xdr:nvGraphicFramePr>
        <xdr:cNvPr id="25510" name="Graphique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98</xdr:col>
      <xdr:colOff>95250</xdr:colOff>
      <xdr:row>91</xdr:row>
      <xdr:rowOff>57150</xdr:rowOff>
    </xdr:from>
    <xdr:to>
      <xdr:col>102</xdr:col>
      <xdr:colOff>457200</xdr:colOff>
      <xdr:row>100</xdr:row>
      <xdr:rowOff>66675</xdr:rowOff>
    </xdr:to>
    <xdr:pic>
      <xdr:nvPicPr>
        <xdr:cNvPr id="25511" name="Picture 2"/>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xmlns="" val="0"/>
            </a:ext>
          </a:extLst>
        </a:blip>
        <a:srcRect/>
        <a:stretch>
          <a:fillRect/>
        </a:stretch>
      </xdr:blipFill>
      <xdr:spPr bwMode="auto">
        <a:xfrm>
          <a:off x="48920400"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100</xdr:col>
      <xdr:colOff>361950</xdr:colOff>
      <xdr:row>95</xdr:row>
      <xdr:rowOff>76200</xdr:rowOff>
    </xdr:from>
    <xdr:to>
      <xdr:col>107</xdr:col>
      <xdr:colOff>57150</xdr:colOff>
      <xdr:row>107</xdr:row>
      <xdr:rowOff>9525</xdr:rowOff>
    </xdr:to>
    <xdr:pic>
      <xdr:nvPicPr>
        <xdr:cNvPr id="25512" name="Picture 1"/>
        <xdr:cNvPicPr>
          <a:picLocks noChangeAspect="1" noChangeArrowheads="1"/>
        </xdr:cNvPicPr>
      </xdr:nvPicPr>
      <xdr:blipFill>
        <a:blip xmlns:r="http://schemas.openxmlformats.org/officeDocument/2006/relationships" r:embed="rId136" cstate="print">
          <a:extLst>
            <a:ext uri="{28A0092B-C50C-407E-A947-70E740481C1C}">
              <a14:useLocalDpi xmlns:a14="http://schemas.microsoft.com/office/drawing/2010/main" xmlns="" val="0"/>
            </a:ext>
          </a:extLst>
        </a:blip>
        <a:srcRect/>
        <a:stretch>
          <a:fillRect/>
        </a:stretch>
      </xdr:blipFill>
      <xdr:spPr bwMode="auto">
        <a:xfrm>
          <a:off x="49558575"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190500</xdr:colOff>
      <xdr:row>108</xdr:row>
      <xdr:rowOff>114300</xdr:rowOff>
    </xdr:from>
    <xdr:to>
      <xdr:col>97</xdr:col>
      <xdr:colOff>790575</xdr:colOff>
      <xdr:row>114</xdr:row>
      <xdr:rowOff>152400</xdr:rowOff>
    </xdr:to>
    <xdr:pic>
      <xdr:nvPicPr>
        <xdr:cNvPr id="25513" name="Picture 3"/>
        <xdr:cNvPicPr>
          <a:picLocks noChangeAspect="1" noChangeArrowheads="1"/>
        </xdr:cNvPicPr>
      </xdr:nvPicPr>
      <xdr:blipFill>
        <a:blip xmlns:r="http://schemas.openxmlformats.org/officeDocument/2006/relationships" r:embed="rId137" cstate="print">
          <a:extLst>
            <a:ext uri="{28A0092B-C50C-407E-A947-70E740481C1C}">
              <a14:useLocalDpi xmlns:a14="http://schemas.microsoft.com/office/drawing/2010/main" xmlns="" val="0"/>
            </a:ext>
          </a:extLst>
        </a:blip>
        <a:srcRect/>
        <a:stretch>
          <a:fillRect/>
        </a:stretch>
      </xdr:blipFill>
      <xdr:spPr bwMode="auto">
        <a:xfrm rot="-540000">
          <a:off x="46596300"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xdr:colOff>
      <xdr:row>146</xdr:row>
      <xdr:rowOff>200025</xdr:rowOff>
    </xdr:from>
    <xdr:to>
      <xdr:col>98</xdr:col>
      <xdr:colOff>228600</xdr:colOff>
      <xdr:row>161</xdr:row>
      <xdr:rowOff>142875</xdr:rowOff>
    </xdr:to>
    <xdr:graphicFrame macro="">
      <xdr:nvGraphicFramePr>
        <xdr:cNvPr id="25514" name="Graphique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98</xdr:col>
      <xdr:colOff>95250</xdr:colOff>
      <xdr:row>145</xdr:row>
      <xdr:rowOff>57150</xdr:rowOff>
    </xdr:from>
    <xdr:to>
      <xdr:col>102</xdr:col>
      <xdr:colOff>457200</xdr:colOff>
      <xdr:row>154</xdr:row>
      <xdr:rowOff>66675</xdr:rowOff>
    </xdr:to>
    <xdr:pic>
      <xdr:nvPicPr>
        <xdr:cNvPr id="25515" name="Picture 2"/>
        <xdr:cNvPicPr>
          <a:picLocks noChangeAspect="1" noChangeArrowheads="1"/>
        </xdr:cNvPicPr>
      </xdr:nvPicPr>
      <xdr:blipFill>
        <a:blip xmlns:r="http://schemas.openxmlformats.org/officeDocument/2006/relationships" r:embed="rId139" cstate="print">
          <a:extLst>
            <a:ext uri="{28A0092B-C50C-407E-A947-70E740481C1C}">
              <a14:useLocalDpi xmlns:a14="http://schemas.microsoft.com/office/drawing/2010/main" xmlns="" val="0"/>
            </a:ext>
          </a:extLst>
        </a:blip>
        <a:srcRect/>
        <a:stretch>
          <a:fillRect/>
        </a:stretch>
      </xdr:blipFill>
      <xdr:spPr bwMode="auto">
        <a:xfrm>
          <a:off x="48920400"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100</xdr:col>
      <xdr:colOff>361950</xdr:colOff>
      <xdr:row>149</xdr:row>
      <xdr:rowOff>76200</xdr:rowOff>
    </xdr:from>
    <xdr:to>
      <xdr:col>107</xdr:col>
      <xdr:colOff>57150</xdr:colOff>
      <xdr:row>161</xdr:row>
      <xdr:rowOff>9525</xdr:rowOff>
    </xdr:to>
    <xdr:pic>
      <xdr:nvPicPr>
        <xdr:cNvPr id="25516" name="Picture 1"/>
        <xdr:cNvPicPr>
          <a:picLocks noChangeAspect="1" noChangeArrowheads="1"/>
        </xdr:cNvPicPr>
      </xdr:nvPicPr>
      <xdr:blipFill>
        <a:blip xmlns:r="http://schemas.openxmlformats.org/officeDocument/2006/relationships" r:embed="rId140" cstate="print">
          <a:extLst>
            <a:ext uri="{28A0092B-C50C-407E-A947-70E740481C1C}">
              <a14:useLocalDpi xmlns:a14="http://schemas.microsoft.com/office/drawing/2010/main" xmlns="" val="0"/>
            </a:ext>
          </a:extLst>
        </a:blip>
        <a:srcRect/>
        <a:stretch>
          <a:fillRect/>
        </a:stretch>
      </xdr:blipFill>
      <xdr:spPr bwMode="auto">
        <a:xfrm>
          <a:off x="49558575"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190500</xdr:colOff>
      <xdr:row>162</xdr:row>
      <xdr:rowOff>114300</xdr:rowOff>
    </xdr:from>
    <xdr:to>
      <xdr:col>97</xdr:col>
      <xdr:colOff>790575</xdr:colOff>
      <xdr:row>168</xdr:row>
      <xdr:rowOff>152400</xdr:rowOff>
    </xdr:to>
    <xdr:pic>
      <xdr:nvPicPr>
        <xdr:cNvPr id="25517" name="Picture 3"/>
        <xdr:cNvPicPr>
          <a:picLocks noChangeAspect="1" noChangeArrowheads="1"/>
        </xdr:cNvPicPr>
      </xdr:nvPicPr>
      <xdr:blipFill>
        <a:blip xmlns:r="http://schemas.openxmlformats.org/officeDocument/2006/relationships" r:embed="rId141" cstate="print">
          <a:extLst>
            <a:ext uri="{28A0092B-C50C-407E-A947-70E740481C1C}">
              <a14:useLocalDpi xmlns:a14="http://schemas.microsoft.com/office/drawing/2010/main" xmlns="" val="0"/>
            </a:ext>
          </a:extLst>
        </a:blip>
        <a:srcRect/>
        <a:stretch>
          <a:fillRect/>
        </a:stretch>
      </xdr:blipFill>
      <xdr:spPr bwMode="auto">
        <a:xfrm rot="-540000">
          <a:off x="46596300"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xdr:colOff>
      <xdr:row>200</xdr:row>
      <xdr:rowOff>200025</xdr:rowOff>
    </xdr:from>
    <xdr:to>
      <xdr:col>98</xdr:col>
      <xdr:colOff>228600</xdr:colOff>
      <xdr:row>215</xdr:row>
      <xdr:rowOff>142875</xdr:rowOff>
    </xdr:to>
    <xdr:graphicFrame macro="">
      <xdr:nvGraphicFramePr>
        <xdr:cNvPr id="25518" name="Graphique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98</xdr:col>
      <xdr:colOff>95250</xdr:colOff>
      <xdr:row>199</xdr:row>
      <xdr:rowOff>57150</xdr:rowOff>
    </xdr:from>
    <xdr:to>
      <xdr:col>102</xdr:col>
      <xdr:colOff>457200</xdr:colOff>
      <xdr:row>207</xdr:row>
      <xdr:rowOff>66675</xdr:rowOff>
    </xdr:to>
    <xdr:pic>
      <xdr:nvPicPr>
        <xdr:cNvPr id="25519" name="Picture 2"/>
        <xdr:cNvPicPr>
          <a:picLocks noChangeAspect="1" noChangeArrowheads="1"/>
        </xdr:cNvPicPr>
      </xdr:nvPicPr>
      <xdr:blipFill>
        <a:blip xmlns:r="http://schemas.openxmlformats.org/officeDocument/2006/relationships" r:embed="rId143" cstate="print">
          <a:extLst>
            <a:ext uri="{28A0092B-C50C-407E-A947-70E740481C1C}">
              <a14:useLocalDpi xmlns:a14="http://schemas.microsoft.com/office/drawing/2010/main" xmlns="" val="0"/>
            </a:ext>
          </a:extLst>
        </a:blip>
        <a:srcRect/>
        <a:stretch>
          <a:fillRect/>
        </a:stretch>
      </xdr:blipFill>
      <xdr:spPr bwMode="auto">
        <a:xfrm>
          <a:off x="48920400"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100</xdr:col>
      <xdr:colOff>361950</xdr:colOff>
      <xdr:row>203</xdr:row>
      <xdr:rowOff>76200</xdr:rowOff>
    </xdr:from>
    <xdr:to>
      <xdr:col>107</xdr:col>
      <xdr:colOff>57150</xdr:colOff>
      <xdr:row>215</xdr:row>
      <xdr:rowOff>9525</xdr:rowOff>
    </xdr:to>
    <xdr:pic>
      <xdr:nvPicPr>
        <xdr:cNvPr id="25520" name="Picture 1"/>
        <xdr:cNvPicPr>
          <a:picLocks noChangeAspect="1" noChangeArrowheads="1"/>
        </xdr:cNvPicPr>
      </xdr:nvPicPr>
      <xdr:blipFill>
        <a:blip xmlns:r="http://schemas.openxmlformats.org/officeDocument/2006/relationships" r:embed="rId144" cstate="print">
          <a:extLst>
            <a:ext uri="{28A0092B-C50C-407E-A947-70E740481C1C}">
              <a14:useLocalDpi xmlns:a14="http://schemas.microsoft.com/office/drawing/2010/main" xmlns="" val="0"/>
            </a:ext>
          </a:extLst>
        </a:blip>
        <a:srcRect/>
        <a:stretch>
          <a:fillRect/>
        </a:stretch>
      </xdr:blipFill>
      <xdr:spPr bwMode="auto">
        <a:xfrm>
          <a:off x="49558575"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190500</xdr:colOff>
      <xdr:row>0</xdr:row>
      <xdr:rowOff>114300</xdr:rowOff>
    </xdr:from>
    <xdr:to>
      <xdr:col>109</xdr:col>
      <xdr:colOff>790575</xdr:colOff>
      <xdr:row>6</xdr:row>
      <xdr:rowOff>152400</xdr:rowOff>
    </xdr:to>
    <xdr:pic>
      <xdr:nvPicPr>
        <xdr:cNvPr id="25521" name="Picture 3"/>
        <xdr:cNvPicPr>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xmlns="" val="0"/>
            </a:ext>
          </a:extLst>
        </a:blip>
        <a:srcRect/>
        <a:stretch>
          <a:fillRect/>
        </a:stretch>
      </xdr:blipFill>
      <xdr:spPr bwMode="auto">
        <a:xfrm rot="-540000">
          <a:off x="52397025"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xdr:colOff>
      <xdr:row>38</xdr:row>
      <xdr:rowOff>200025</xdr:rowOff>
    </xdr:from>
    <xdr:to>
      <xdr:col>110</xdr:col>
      <xdr:colOff>228600</xdr:colOff>
      <xdr:row>53</xdr:row>
      <xdr:rowOff>142875</xdr:rowOff>
    </xdr:to>
    <xdr:graphicFrame macro="">
      <xdr:nvGraphicFramePr>
        <xdr:cNvPr id="25522" name="Graphique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110</xdr:col>
      <xdr:colOff>95250</xdr:colOff>
      <xdr:row>37</xdr:row>
      <xdr:rowOff>57150</xdr:rowOff>
    </xdr:from>
    <xdr:to>
      <xdr:col>114</xdr:col>
      <xdr:colOff>457200</xdr:colOff>
      <xdr:row>45</xdr:row>
      <xdr:rowOff>66675</xdr:rowOff>
    </xdr:to>
    <xdr:pic>
      <xdr:nvPicPr>
        <xdr:cNvPr id="25523" name="Picture 2"/>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xmlns="" val="0"/>
            </a:ext>
          </a:extLst>
        </a:blip>
        <a:srcRect/>
        <a:stretch>
          <a:fillRect/>
        </a:stretch>
      </xdr:blipFill>
      <xdr:spPr bwMode="auto">
        <a:xfrm>
          <a:off x="54721125"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112</xdr:col>
      <xdr:colOff>361950</xdr:colOff>
      <xdr:row>41</xdr:row>
      <xdr:rowOff>76200</xdr:rowOff>
    </xdr:from>
    <xdr:to>
      <xdr:col>119</xdr:col>
      <xdr:colOff>57150</xdr:colOff>
      <xdr:row>53</xdr:row>
      <xdr:rowOff>9525</xdr:rowOff>
    </xdr:to>
    <xdr:pic>
      <xdr:nvPicPr>
        <xdr:cNvPr id="25524" name="Picture 1"/>
        <xdr:cNvPicPr>
          <a:picLocks noChangeAspect="1" noChangeArrowheads="1"/>
        </xdr:cNvPicPr>
      </xdr:nvPicPr>
      <xdr:blipFill>
        <a:blip xmlns:r="http://schemas.openxmlformats.org/officeDocument/2006/relationships" r:embed="rId148" cstate="print">
          <a:extLst>
            <a:ext uri="{28A0092B-C50C-407E-A947-70E740481C1C}">
              <a14:useLocalDpi xmlns:a14="http://schemas.microsoft.com/office/drawing/2010/main" xmlns="" val="0"/>
            </a:ext>
          </a:extLst>
        </a:blip>
        <a:srcRect/>
        <a:stretch>
          <a:fillRect/>
        </a:stretch>
      </xdr:blipFill>
      <xdr:spPr bwMode="auto">
        <a:xfrm>
          <a:off x="55359300"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190500</xdr:colOff>
      <xdr:row>54</xdr:row>
      <xdr:rowOff>114300</xdr:rowOff>
    </xdr:from>
    <xdr:to>
      <xdr:col>109</xdr:col>
      <xdr:colOff>790575</xdr:colOff>
      <xdr:row>60</xdr:row>
      <xdr:rowOff>152400</xdr:rowOff>
    </xdr:to>
    <xdr:pic>
      <xdr:nvPicPr>
        <xdr:cNvPr id="25525" name="Picture 3"/>
        <xdr:cNvPicPr>
          <a:picLocks noChangeAspect="1" noChangeArrowheads="1"/>
        </xdr:cNvPicPr>
      </xdr:nvPicPr>
      <xdr:blipFill>
        <a:blip xmlns:r="http://schemas.openxmlformats.org/officeDocument/2006/relationships" r:embed="rId149" cstate="print">
          <a:extLst>
            <a:ext uri="{28A0092B-C50C-407E-A947-70E740481C1C}">
              <a14:useLocalDpi xmlns:a14="http://schemas.microsoft.com/office/drawing/2010/main" xmlns="" val="0"/>
            </a:ext>
          </a:extLst>
        </a:blip>
        <a:srcRect/>
        <a:stretch>
          <a:fillRect/>
        </a:stretch>
      </xdr:blipFill>
      <xdr:spPr bwMode="auto">
        <a:xfrm rot="-540000">
          <a:off x="52397025"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xdr:colOff>
      <xdr:row>92</xdr:row>
      <xdr:rowOff>200025</xdr:rowOff>
    </xdr:from>
    <xdr:to>
      <xdr:col>110</xdr:col>
      <xdr:colOff>228600</xdr:colOff>
      <xdr:row>107</xdr:row>
      <xdr:rowOff>142875</xdr:rowOff>
    </xdr:to>
    <xdr:graphicFrame macro="">
      <xdr:nvGraphicFramePr>
        <xdr:cNvPr id="25526" name="Graphique 1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110</xdr:col>
      <xdr:colOff>95250</xdr:colOff>
      <xdr:row>91</xdr:row>
      <xdr:rowOff>57150</xdr:rowOff>
    </xdr:from>
    <xdr:to>
      <xdr:col>114</xdr:col>
      <xdr:colOff>457200</xdr:colOff>
      <xdr:row>100</xdr:row>
      <xdr:rowOff>66675</xdr:rowOff>
    </xdr:to>
    <xdr:pic>
      <xdr:nvPicPr>
        <xdr:cNvPr id="25527" name="Picture 2"/>
        <xdr:cNvPicPr>
          <a:picLocks noChangeAspect="1" noChangeArrowheads="1"/>
        </xdr:cNvPicPr>
      </xdr:nvPicPr>
      <xdr:blipFill>
        <a:blip xmlns:r="http://schemas.openxmlformats.org/officeDocument/2006/relationships" r:embed="rId151" cstate="print">
          <a:extLst>
            <a:ext uri="{28A0092B-C50C-407E-A947-70E740481C1C}">
              <a14:useLocalDpi xmlns:a14="http://schemas.microsoft.com/office/drawing/2010/main" xmlns="" val="0"/>
            </a:ext>
          </a:extLst>
        </a:blip>
        <a:srcRect/>
        <a:stretch>
          <a:fillRect/>
        </a:stretch>
      </xdr:blipFill>
      <xdr:spPr bwMode="auto">
        <a:xfrm>
          <a:off x="54721125"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112</xdr:col>
      <xdr:colOff>361950</xdr:colOff>
      <xdr:row>95</xdr:row>
      <xdr:rowOff>76200</xdr:rowOff>
    </xdr:from>
    <xdr:to>
      <xdr:col>119</xdr:col>
      <xdr:colOff>57150</xdr:colOff>
      <xdr:row>107</xdr:row>
      <xdr:rowOff>9525</xdr:rowOff>
    </xdr:to>
    <xdr:pic>
      <xdr:nvPicPr>
        <xdr:cNvPr id="25528" name="Picture 1"/>
        <xdr:cNvPicPr>
          <a:picLocks noChangeAspect="1" noChangeArrowheads="1"/>
        </xdr:cNvPicPr>
      </xdr:nvPicPr>
      <xdr:blipFill>
        <a:blip xmlns:r="http://schemas.openxmlformats.org/officeDocument/2006/relationships" r:embed="rId152" cstate="print">
          <a:extLst>
            <a:ext uri="{28A0092B-C50C-407E-A947-70E740481C1C}">
              <a14:useLocalDpi xmlns:a14="http://schemas.microsoft.com/office/drawing/2010/main" xmlns="" val="0"/>
            </a:ext>
          </a:extLst>
        </a:blip>
        <a:srcRect/>
        <a:stretch>
          <a:fillRect/>
        </a:stretch>
      </xdr:blipFill>
      <xdr:spPr bwMode="auto">
        <a:xfrm>
          <a:off x="55359300"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190500</xdr:colOff>
      <xdr:row>108</xdr:row>
      <xdr:rowOff>114300</xdr:rowOff>
    </xdr:from>
    <xdr:to>
      <xdr:col>109</xdr:col>
      <xdr:colOff>790575</xdr:colOff>
      <xdr:row>114</xdr:row>
      <xdr:rowOff>152400</xdr:rowOff>
    </xdr:to>
    <xdr:pic>
      <xdr:nvPicPr>
        <xdr:cNvPr id="25529" name="Picture 3"/>
        <xdr:cNvPicPr>
          <a:picLocks noChangeAspect="1" noChangeArrowheads="1"/>
        </xdr:cNvPicPr>
      </xdr:nvPicPr>
      <xdr:blipFill>
        <a:blip xmlns:r="http://schemas.openxmlformats.org/officeDocument/2006/relationships" r:embed="rId153" cstate="print">
          <a:extLst>
            <a:ext uri="{28A0092B-C50C-407E-A947-70E740481C1C}">
              <a14:useLocalDpi xmlns:a14="http://schemas.microsoft.com/office/drawing/2010/main" xmlns="" val="0"/>
            </a:ext>
          </a:extLst>
        </a:blip>
        <a:srcRect/>
        <a:stretch>
          <a:fillRect/>
        </a:stretch>
      </xdr:blipFill>
      <xdr:spPr bwMode="auto">
        <a:xfrm rot="-540000">
          <a:off x="52397025"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xdr:colOff>
      <xdr:row>146</xdr:row>
      <xdr:rowOff>200025</xdr:rowOff>
    </xdr:from>
    <xdr:to>
      <xdr:col>110</xdr:col>
      <xdr:colOff>228600</xdr:colOff>
      <xdr:row>161</xdr:row>
      <xdr:rowOff>142875</xdr:rowOff>
    </xdr:to>
    <xdr:graphicFrame macro="">
      <xdr:nvGraphicFramePr>
        <xdr:cNvPr id="25530" name="Graphique 1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110</xdr:col>
      <xdr:colOff>95250</xdr:colOff>
      <xdr:row>145</xdr:row>
      <xdr:rowOff>57150</xdr:rowOff>
    </xdr:from>
    <xdr:to>
      <xdr:col>114</xdr:col>
      <xdr:colOff>457200</xdr:colOff>
      <xdr:row>154</xdr:row>
      <xdr:rowOff>66675</xdr:rowOff>
    </xdr:to>
    <xdr:pic>
      <xdr:nvPicPr>
        <xdr:cNvPr id="25531" name="Picture 2"/>
        <xdr:cNvPicPr>
          <a:picLocks noChangeAspect="1" noChangeArrowheads="1"/>
        </xdr:cNvPicPr>
      </xdr:nvPicPr>
      <xdr:blipFill>
        <a:blip xmlns:r="http://schemas.openxmlformats.org/officeDocument/2006/relationships" r:embed="rId155" cstate="print">
          <a:extLst>
            <a:ext uri="{28A0092B-C50C-407E-A947-70E740481C1C}">
              <a14:useLocalDpi xmlns:a14="http://schemas.microsoft.com/office/drawing/2010/main" xmlns="" val="0"/>
            </a:ext>
          </a:extLst>
        </a:blip>
        <a:srcRect/>
        <a:stretch>
          <a:fillRect/>
        </a:stretch>
      </xdr:blipFill>
      <xdr:spPr bwMode="auto">
        <a:xfrm>
          <a:off x="54721125"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112</xdr:col>
      <xdr:colOff>361950</xdr:colOff>
      <xdr:row>149</xdr:row>
      <xdr:rowOff>76200</xdr:rowOff>
    </xdr:from>
    <xdr:to>
      <xdr:col>119</xdr:col>
      <xdr:colOff>57150</xdr:colOff>
      <xdr:row>161</xdr:row>
      <xdr:rowOff>9525</xdr:rowOff>
    </xdr:to>
    <xdr:pic>
      <xdr:nvPicPr>
        <xdr:cNvPr id="25532" name="Picture 1"/>
        <xdr:cNvPicPr>
          <a:picLocks noChangeAspect="1" noChangeArrowheads="1"/>
        </xdr:cNvPicPr>
      </xdr:nvPicPr>
      <xdr:blipFill>
        <a:blip xmlns:r="http://schemas.openxmlformats.org/officeDocument/2006/relationships" r:embed="rId156" cstate="print">
          <a:extLst>
            <a:ext uri="{28A0092B-C50C-407E-A947-70E740481C1C}">
              <a14:useLocalDpi xmlns:a14="http://schemas.microsoft.com/office/drawing/2010/main" xmlns="" val="0"/>
            </a:ext>
          </a:extLst>
        </a:blip>
        <a:srcRect/>
        <a:stretch>
          <a:fillRect/>
        </a:stretch>
      </xdr:blipFill>
      <xdr:spPr bwMode="auto">
        <a:xfrm>
          <a:off x="55359300"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190500</xdr:colOff>
      <xdr:row>162</xdr:row>
      <xdr:rowOff>114300</xdr:rowOff>
    </xdr:from>
    <xdr:to>
      <xdr:col>109</xdr:col>
      <xdr:colOff>790575</xdr:colOff>
      <xdr:row>168</xdr:row>
      <xdr:rowOff>152400</xdr:rowOff>
    </xdr:to>
    <xdr:pic>
      <xdr:nvPicPr>
        <xdr:cNvPr id="25533" name="Picture 3"/>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xmlns="" val="0"/>
            </a:ext>
          </a:extLst>
        </a:blip>
        <a:srcRect/>
        <a:stretch>
          <a:fillRect/>
        </a:stretch>
      </xdr:blipFill>
      <xdr:spPr bwMode="auto">
        <a:xfrm rot="-540000">
          <a:off x="52397025"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xdr:colOff>
      <xdr:row>200</xdr:row>
      <xdr:rowOff>200025</xdr:rowOff>
    </xdr:from>
    <xdr:to>
      <xdr:col>110</xdr:col>
      <xdr:colOff>228600</xdr:colOff>
      <xdr:row>215</xdr:row>
      <xdr:rowOff>142875</xdr:rowOff>
    </xdr:to>
    <xdr:graphicFrame macro="">
      <xdr:nvGraphicFramePr>
        <xdr:cNvPr id="25534" name="Graphique 1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110</xdr:col>
      <xdr:colOff>95250</xdr:colOff>
      <xdr:row>199</xdr:row>
      <xdr:rowOff>57150</xdr:rowOff>
    </xdr:from>
    <xdr:to>
      <xdr:col>114</xdr:col>
      <xdr:colOff>457200</xdr:colOff>
      <xdr:row>207</xdr:row>
      <xdr:rowOff>66675</xdr:rowOff>
    </xdr:to>
    <xdr:pic>
      <xdr:nvPicPr>
        <xdr:cNvPr id="25535" name="Picture 2"/>
        <xdr:cNvPicPr>
          <a:picLocks noChangeAspect="1" noChangeArrowheads="1"/>
        </xdr:cNvPicPr>
      </xdr:nvPicPr>
      <xdr:blipFill>
        <a:blip xmlns:r="http://schemas.openxmlformats.org/officeDocument/2006/relationships" r:embed="rId159" cstate="print">
          <a:extLst>
            <a:ext uri="{28A0092B-C50C-407E-A947-70E740481C1C}">
              <a14:useLocalDpi xmlns:a14="http://schemas.microsoft.com/office/drawing/2010/main" xmlns="" val="0"/>
            </a:ext>
          </a:extLst>
        </a:blip>
        <a:srcRect/>
        <a:stretch>
          <a:fillRect/>
        </a:stretch>
      </xdr:blipFill>
      <xdr:spPr bwMode="auto">
        <a:xfrm>
          <a:off x="54721125"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112</xdr:col>
      <xdr:colOff>361950</xdr:colOff>
      <xdr:row>203</xdr:row>
      <xdr:rowOff>76200</xdr:rowOff>
    </xdr:from>
    <xdr:to>
      <xdr:col>119</xdr:col>
      <xdr:colOff>57150</xdr:colOff>
      <xdr:row>215</xdr:row>
      <xdr:rowOff>9525</xdr:rowOff>
    </xdr:to>
    <xdr:pic>
      <xdr:nvPicPr>
        <xdr:cNvPr id="25536" name="Picture 1"/>
        <xdr:cNvPicPr>
          <a:picLocks noChangeAspect="1" noChangeArrowheads="1"/>
        </xdr:cNvPicPr>
      </xdr:nvPicPr>
      <xdr:blipFill>
        <a:blip xmlns:r="http://schemas.openxmlformats.org/officeDocument/2006/relationships" r:embed="rId160" cstate="print">
          <a:extLst>
            <a:ext uri="{28A0092B-C50C-407E-A947-70E740481C1C}">
              <a14:useLocalDpi xmlns:a14="http://schemas.microsoft.com/office/drawing/2010/main" xmlns="" val="0"/>
            </a:ext>
          </a:extLst>
        </a:blip>
        <a:srcRect/>
        <a:stretch>
          <a:fillRect/>
        </a:stretch>
      </xdr:blipFill>
      <xdr:spPr bwMode="auto">
        <a:xfrm>
          <a:off x="55359300"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85725</xdr:colOff>
      <xdr:row>2</xdr:row>
      <xdr:rowOff>66675</xdr:rowOff>
    </xdr:from>
    <xdr:to>
      <xdr:col>11</xdr:col>
      <xdr:colOff>47625</xdr:colOff>
      <xdr:row>15</xdr:row>
      <xdr:rowOff>142875</xdr:rowOff>
    </xdr:to>
    <xdr:graphicFrame macro="">
      <xdr:nvGraphicFramePr>
        <xdr:cNvPr id="2595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85725</xdr:colOff>
      <xdr:row>2</xdr:row>
      <xdr:rowOff>66675</xdr:rowOff>
    </xdr:from>
    <xdr:to>
      <xdr:col>23</xdr:col>
      <xdr:colOff>47625</xdr:colOff>
      <xdr:row>15</xdr:row>
      <xdr:rowOff>142875</xdr:rowOff>
    </xdr:to>
    <xdr:graphicFrame macro="">
      <xdr:nvGraphicFramePr>
        <xdr:cNvPr id="2595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85725</xdr:colOff>
      <xdr:row>2</xdr:row>
      <xdr:rowOff>66675</xdr:rowOff>
    </xdr:from>
    <xdr:to>
      <xdr:col>35</xdr:col>
      <xdr:colOff>47625</xdr:colOff>
      <xdr:row>15</xdr:row>
      <xdr:rowOff>142875</xdr:rowOff>
    </xdr:to>
    <xdr:graphicFrame macro="">
      <xdr:nvGraphicFramePr>
        <xdr:cNvPr id="25953"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85725</xdr:colOff>
      <xdr:row>2</xdr:row>
      <xdr:rowOff>66675</xdr:rowOff>
    </xdr:from>
    <xdr:to>
      <xdr:col>47</xdr:col>
      <xdr:colOff>47625</xdr:colOff>
      <xdr:row>15</xdr:row>
      <xdr:rowOff>142875</xdr:rowOff>
    </xdr:to>
    <xdr:graphicFrame macro="">
      <xdr:nvGraphicFramePr>
        <xdr:cNvPr id="25954"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48</xdr:col>
      <xdr:colOff>76200</xdr:colOff>
      <xdr:row>2</xdr:row>
      <xdr:rowOff>66675</xdr:rowOff>
    </xdr:from>
    <xdr:to>
      <xdr:col>59</xdr:col>
      <xdr:colOff>38100</xdr:colOff>
      <xdr:row>15</xdr:row>
      <xdr:rowOff>142875</xdr:rowOff>
    </xdr:to>
    <xdr:graphicFrame macro="">
      <xdr:nvGraphicFramePr>
        <xdr:cNvPr id="25955"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60</xdr:col>
      <xdr:colOff>76200</xdr:colOff>
      <xdr:row>2</xdr:row>
      <xdr:rowOff>66675</xdr:rowOff>
    </xdr:from>
    <xdr:to>
      <xdr:col>71</xdr:col>
      <xdr:colOff>38100</xdr:colOff>
      <xdr:row>15</xdr:row>
      <xdr:rowOff>142875</xdr:rowOff>
    </xdr:to>
    <xdr:graphicFrame macro="">
      <xdr:nvGraphicFramePr>
        <xdr:cNvPr id="25956"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72</xdr:col>
      <xdr:colOff>76200</xdr:colOff>
      <xdr:row>2</xdr:row>
      <xdr:rowOff>66675</xdr:rowOff>
    </xdr:from>
    <xdr:to>
      <xdr:col>83</xdr:col>
      <xdr:colOff>38100</xdr:colOff>
      <xdr:row>15</xdr:row>
      <xdr:rowOff>142875</xdr:rowOff>
    </xdr:to>
    <xdr:graphicFrame macro="">
      <xdr:nvGraphicFramePr>
        <xdr:cNvPr id="25957"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84</xdr:col>
      <xdr:colOff>76200</xdr:colOff>
      <xdr:row>2</xdr:row>
      <xdr:rowOff>66675</xdr:rowOff>
    </xdr:from>
    <xdr:to>
      <xdr:col>95</xdr:col>
      <xdr:colOff>38100</xdr:colOff>
      <xdr:row>15</xdr:row>
      <xdr:rowOff>142875</xdr:rowOff>
    </xdr:to>
    <xdr:graphicFrame macro="">
      <xdr:nvGraphicFramePr>
        <xdr:cNvPr id="25958"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96</xdr:col>
      <xdr:colOff>85725</xdr:colOff>
      <xdr:row>2</xdr:row>
      <xdr:rowOff>66675</xdr:rowOff>
    </xdr:from>
    <xdr:to>
      <xdr:col>107</xdr:col>
      <xdr:colOff>47625</xdr:colOff>
      <xdr:row>15</xdr:row>
      <xdr:rowOff>142875</xdr:rowOff>
    </xdr:to>
    <xdr:graphicFrame macro="">
      <xdr:nvGraphicFramePr>
        <xdr:cNvPr id="25959"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108</xdr:col>
      <xdr:colOff>85725</xdr:colOff>
      <xdr:row>2</xdr:row>
      <xdr:rowOff>66675</xdr:rowOff>
    </xdr:from>
    <xdr:to>
      <xdr:col>119</xdr:col>
      <xdr:colOff>47625</xdr:colOff>
      <xdr:row>15</xdr:row>
      <xdr:rowOff>142875</xdr:rowOff>
    </xdr:to>
    <xdr:graphicFrame macro="">
      <xdr:nvGraphicFramePr>
        <xdr:cNvPr id="25960"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85725</xdr:colOff>
      <xdr:row>55</xdr:row>
      <xdr:rowOff>66675</xdr:rowOff>
    </xdr:from>
    <xdr:to>
      <xdr:col>11</xdr:col>
      <xdr:colOff>47625</xdr:colOff>
      <xdr:row>68</xdr:row>
      <xdr:rowOff>142875</xdr:rowOff>
    </xdr:to>
    <xdr:graphicFrame macro="">
      <xdr:nvGraphicFramePr>
        <xdr:cNvPr id="25961"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85725</xdr:colOff>
      <xdr:row>55</xdr:row>
      <xdr:rowOff>66675</xdr:rowOff>
    </xdr:from>
    <xdr:to>
      <xdr:col>23</xdr:col>
      <xdr:colOff>47625</xdr:colOff>
      <xdr:row>68</xdr:row>
      <xdr:rowOff>142875</xdr:rowOff>
    </xdr:to>
    <xdr:graphicFrame macro="">
      <xdr:nvGraphicFramePr>
        <xdr:cNvPr id="25962"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85725</xdr:colOff>
      <xdr:row>55</xdr:row>
      <xdr:rowOff>66675</xdr:rowOff>
    </xdr:from>
    <xdr:to>
      <xdr:col>35</xdr:col>
      <xdr:colOff>47625</xdr:colOff>
      <xdr:row>68</xdr:row>
      <xdr:rowOff>142875</xdr:rowOff>
    </xdr:to>
    <xdr:graphicFrame macro="">
      <xdr:nvGraphicFramePr>
        <xdr:cNvPr id="25963"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36</xdr:col>
      <xdr:colOff>85725</xdr:colOff>
      <xdr:row>55</xdr:row>
      <xdr:rowOff>66675</xdr:rowOff>
    </xdr:from>
    <xdr:to>
      <xdr:col>47</xdr:col>
      <xdr:colOff>47625</xdr:colOff>
      <xdr:row>68</xdr:row>
      <xdr:rowOff>142875</xdr:rowOff>
    </xdr:to>
    <xdr:graphicFrame macro="">
      <xdr:nvGraphicFramePr>
        <xdr:cNvPr id="25964"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48</xdr:col>
      <xdr:colOff>76200</xdr:colOff>
      <xdr:row>55</xdr:row>
      <xdr:rowOff>66675</xdr:rowOff>
    </xdr:from>
    <xdr:to>
      <xdr:col>59</xdr:col>
      <xdr:colOff>38100</xdr:colOff>
      <xdr:row>68</xdr:row>
      <xdr:rowOff>142875</xdr:rowOff>
    </xdr:to>
    <xdr:graphicFrame macro="">
      <xdr:nvGraphicFramePr>
        <xdr:cNvPr id="25965"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60</xdr:col>
      <xdr:colOff>76200</xdr:colOff>
      <xdr:row>55</xdr:row>
      <xdr:rowOff>66675</xdr:rowOff>
    </xdr:from>
    <xdr:to>
      <xdr:col>71</xdr:col>
      <xdr:colOff>38100</xdr:colOff>
      <xdr:row>68</xdr:row>
      <xdr:rowOff>142875</xdr:rowOff>
    </xdr:to>
    <xdr:graphicFrame macro="">
      <xdr:nvGraphicFramePr>
        <xdr:cNvPr id="25966"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72</xdr:col>
      <xdr:colOff>76200</xdr:colOff>
      <xdr:row>55</xdr:row>
      <xdr:rowOff>66675</xdr:rowOff>
    </xdr:from>
    <xdr:to>
      <xdr:col>83</xdr:col>
      <xdr:colOff>38100</xdr:colOff>
      <xdr:row>68</xdr:row>
      <xdr:rowOff>142875</xdr:rowOff>
    </xdr:to>
    <xdr:graphicFrame macro="">
      <xdr:nvGraphicFramePr>
        <xdr:cNvPr id="25967"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84</xdr:col>
      <xdr:colOff>76200</xdr:colOff>
      <xdr:row>55</xdr:row>
      <xdr:rowOff>66675</xdr:rowOff>
    </xdr:from>
    <xdr:to>
      <xdr:col>95</xdr:col>
      <xdr:colOff>38100</xdr:colOff>
      <xdr:row>68</xdr:row>
      <xdr:rowOff>142875</xdr:rowOff>
    </xdr:to>
    <xdr:graphicFrame macro="">
      <xdr:nvGraphicFramePr>
        <xdr:cNvPr id="25968"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96</xdr:col>
      <xdr:colOff>85725</xdr:colOff>
      <xdr:row>55</xdr:row>
      <xdr:rowOff>66675</xdr:rowOff>
    </xdr:from>
    <xdr:to>
      <xdr:col>107</xdr:col>
      <xdr:colOff>47625</xdr:colOff>
      <xdr:row>68</xdr:row>
      <xdr:rowOff>142875</xdr:rowOff>
    </xdr:to>
    <xdr:graphicFrame macro="">
      <xdr:nvGraphicFramePr>
        <xdr:cNvPr id="25969"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108</xdr:col>
      <xdr:colOff>85725</xdr:colOff>
      <xdr:row>55</xdr:row>
      <xdr:rowOff>66675</xdr:rowOff>
    </xdr:from>
    <xdr:to>
      <xdr:col>119</xdr:col>
      <xdr:colOff>47625</xdr:colOff>
      <xdr:row>68</xdr:row>
      <xdr:rowOff>142875</xdr:rowOff>
    </xdr:to>
    <xdr:graphicFrame macro="">
      <xdr:nvGraphicFramePr>
        <xdr:cNvPr id="25970"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85725</xdr:colOff>
      <xdr:row>108</xdr:row>
      <xdr:rowOff>66675</xdr:rowOff>
    </xdr:from>
    <xdr:to>
      <xdr:col>11</xdr:col>
      <xdr:colOff>47625</xdr:colOff>
      <xdr:row>121</xdr:row>
      <xdr:rowOff>142875</xdr:rowOff>
    </xdr:to>
    <xdr:graphicFrame macro="">
      <xdr:nvGraphicFramePr>
        <xdr:cNvPr id="25971"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85725</xdr:colOff>
      <xdr:row>108</xdr:row>
      <xdr:rowOff>66675</xdr:rowOff>
    </xdr:from>
    <xdr:to>
      <xdr:col>23</xdr:col>
      <xdr:colOff>47625</xdr:colOff>
      <xdr:row>121</xdr:row>
      <xdr:rowOff>142875</xdr:rowOff>
    </xdr:to>
    <xdr:graphicFrame macro="">
      <xdr:nvGraphicFramePr>
        <xdr:cNvPr id="25972"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24</xdr:col>
      <xdr:colOff>85725</xdr:colOff>
      <xdr:row>108</xdr:row>
      <xdr:rowOff>66675</xdr:rowOff>
    </xdr:from>
    <xdr:to>
      <xdr:col>35</xdr:col>
      <xdr:colOff>47625</xdr:colOff>
      <xdr:row>121</xdr:row>
      <xdr:rowOff>142875</xdr:rowOff>
    </xdr:to>
    <xdr:graphicFrame macro="">
      <xdr:nvGraphicFramePr>
        <xdr:cNvPr id="25973"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36</xdr:col>
      <xdr:colOff>85725</xdr:colOff>
      <xdr:row>108</xdr:row>
      <xdr:rowOff>66675</xdr:rowOff>
    </xdr:from>
    <xdr:to>
      <xdr:col>47</xdr:col>
      <xdr:colOff>47625</xdr:colOff>
      <xdr:row>121</xdr:row>
      <xdr:rowOff>142875</xdr:rowOff>
    </xdr:to>
    <xdr:graphicFrame macro="">
      <xdr:nvGraphicFramePr>
        <xdr:cNvPr id="25974"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48</xdr:col>
      <xdr:colOff>76200</xdr:colOff>
      <xdr:row>108</xdr:row>
      <xdr:rowOff>66675</xdr:rowOff>
    </xdr:from>
    <xdr:to>
      <xdr:col>59</xdr:col>
      <xdr:colOff>38100</xdr:colOff>
      <xdr:row>121</xdr:row>
      <xdr:rowOff>142875</xdr:rowOff>
    </xdr:to>
    <xdr:graphicFrame macro="">
      <xdr:nvGraphicFramePr>
        <xdr:cNvPr id="25975"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60</xdr:col>
      <xdr:colOff>76200</xdr:colOff>
      <xdr:row>108</xdr:row>
      <xdr:rowOff>66675</xdr:rowOff>
    </xdr:from>
    <xdr:to>
      <xdr:col>71</xdr:col>
      <xdr:colOff>38100</xdr:colOff>
      <xdr:row>121</xdr:row>
      <xdr:rowOff>142875</xdr:rowOff>
    </xdr:to>
    <xdr:graphicFrame macro="">
      <xdr:nvGraphicFramePr>
        <xdr:cNvPr id="25976"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72</xdr:col>
      <xdr:colOff>76200</xdr:colOff>
      <xdr:row>108</xdr:row>
      <xdr:rowOff>66675</xdr:rowOff>
    </xdr:from>
    <xdr:to>
      <xdr:col>83</xdr:col>
      <xdr:colOff>38100</xdr:colOff>
      <xdr:row>121</xdr:row>
      <xdr:rowOff>142875</xdr:rowOff>
    </xdr:to>
    <xdr:graphicFrame macro="">
      <xdr:nvGraphicFramePr>
        <xdr:cNvPr id="25977"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84</xdr:col>
      <xdr:colOff>76200</xdr:colOff>
      <xdr:row>108</xdr:row>
      <xdr:rowOff>66675</xdr:rowOff>
    </xdr:from>
    <xdr:to>
      <xdr:col>95</xdr:col>
      <xdr:colOff>38100</xdr:colOff>
      <xdr:row>121</xdr:row>
      <xdr:rowOff>142875</xdr:rowOff>
    </xdr:to>
    <xdr:graphicFrame macro="">
      <xdr:nvGraphicFramePr>
        <xdr:cNvPr id="25978"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96</xdr:col>
      <xdr:colOff>85725</xdr:colOff>
      <xdr:row>108</xdr:row>
      <xdr:rowOff>66675</xdr:rowOff>
    </xdr:from>
    <xdr:to>
      <xdr:col>107</xdr:col>
      <xdr:colOff>47625</xdr:colOff>
      <xdr:row>121</xdr:row>
      <xdr:rowOff>142875</xdr:rowOff>
    </xdr:to>
    <xdr:graphicFrame macro="">
      <xdr:nvGraphicFramePr>
        <xdr:cNvPr id="25979"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108</xdr:col>
      <xdr:colOff>85725</xdr:colOff>
      <xdr:row>108</xdr:row>
      <xdr:rowOff>66675</xdr:rowOff>
    </xdr:from>
    <xdr:to>
      <xdr:col>119</xdr:col>
      <xdr:colOff>47625</xdr:colOff>
      <xdr:row>121</xdr:row>
      <xdr:rowOff>142875</xdr:rowOff>
    </xdr:to>
    <xdr:graphicFrame macro="">
      <xdr:nvGraphicFramePr>
        <xdr:cNvPr id="25980"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85725</xdr:colOff>
      <xdr:row>162</xdr:row>
      <xdr:rowOff>66675</xdr:rowOff>
    </xdr:from>
    <xdr:to>
      <xdr:col>11</xdr:col>
      <xdr:colOff>47625</xdr:colOff>
      <xdr:row>175</xdr:row>
      <xdr:rowOff>142875</xdr:rowOff>
    </xdr:to>
    <xdr:graphicFrame macro="">
      <xdr:nvGraphicFramePr>
        <xdr:cNvPr id="25981"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12</xdr:col>
      <xdr:colOff>85725</xdr:colOff>
      <xdr:row>162</xdr:row>
      <xdr:rowOff>66675</xdr:rowOff>
    </xdr:from>
    <xdr:to>
      <xdr:col>23</xdr:col>
      <xdr:colOff>47625</xdr:colOff>
      <xdr:row>175</xdr:row>
      <xdr:rowOff>142875</xdr:rowOff>
    </xdr:to>
    <xdr:graphicFrame macro="">
      <xdr:nvGraphicFramePr>
        <xdr:cNvPr id="25982"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24</xdr:col>
      <xdr:colOff>85725</xdr:colOff>
      <xdr:row>162</xdr:row>
      <xdr:rowOff>66675</xdr:rowOff>
    </xdr:from>
    <xdr:to>
      <xdr:col>35</xdr:col>
      <xdr:colOff>47625</xdr:colOff>
      <xdr:row>175</xdr:row>
      <xdr:rowOff>142875</xdr:rowOff>
    </xdr:to>
    <xdr:graphicFrame macro="">
      <xdr:nvGraphicFramePr>
        <xdr:cNvPr id="25983"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36</xdr:col>
      <xdr:colOff>85725</xdr:colOff>
      <xdr:row>162</xdr:row>
      <xdr:rowOff>66675</xdr:rowOff>
    </xdr:from>
    <xdr:to>
      <xdr:col>47</xdr:col>
      <xdr:colOff>47625</xdr:colOff>
      <xdr:row>175</xdr:row>
      <xdr:rowOff>142875</xdr:rowOff>
    </xdr:to>
    <xdr:graphicFrame macro="">
      <xdr:nvGraphicFramePr>
        <xdr:cNvPr id="25984"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48</xdr:col>
      <xdr:colOff>76200</xdr:colOff>
      <xdr:row>162</xdr:row>
      <xdr:rowOff>66675</xdr:rowOff>
    </xdr:from>
    <xdr:to>
      <xdr:col>59</xdr:col>
      <xdr:colOff>38100</xdr:colOff>
      <xdr:row>175</xdr:row>
      <xdr:rowOff>142875</xdr:rowOff>
    </xdr:to>
    <xdr:graphicFrame macro="">
      <xdr:nvGraphicFramePr>
        <xdr:cNvPr id="25985"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60</xdr:col>
      <xdr:colOff>76200</xdr:colOff>
      <xdr:row>162</xdr:row>
      <xdr:rowOff>66675</xdr:rowOff>
    </xdr:from>
    <xdr:to>
      <xdr:col>71</xdr:col>
      <xdr:colOff>38100</xdr:colOff>
      <xdr:row>175</xdr:row>
      <xdr:rowOff>142875</xdr:rowOff>
    </xdr:to>
    <xdr:graphicFrame macro="">
      <xdr:nvGraphicFramePr>
        <xdr:cNvPr id="25986"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72</xdr:col>
      <xdr:colOff>76200</xdr:colOff>
      <xdr:row>162</xdr:row>
      <xdr:rowOff>66675</xdr:rowOff>
    </xdr:from>
    <xdr:to>
      <xdr:col>83</xdr:col>
      <xdr:colOff>38100</xdr:colOff>
      <xdr:row>175</xdr:row>
      <xdr:rowOff>142875</xdr:rowOff>
    </xdr:to>
    <xdr:graphicFrame macro="">
      <xdr:nvGraphicFramePr>
        <xdr:cNvPr id="25987"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84</xdr:col>
      <xdr:colOff>76200</xdr:colOff>
      <xdr:row>162</xdr:row>
      <xdr:rowOff>66675</xdr:rowOff>
    </xdr:from>
    <xdr:to>
      <xdr:col>95</xdr:col>
      <xdr:colOff>38100</xdr:colOff>
      <xdr:row>175</xdr:row>
      <xdr:rowOff>142875</xdr:rowOff>
    </xdr:to>
    <xdr:graphicFrame macro="">
      <xdr:nvGraphicFramePr>
        <xdr:cNvPr id="25988"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96</xdr:col>
      <xdr:colOff>85725</xdr:colOff>
      <xdr:row>162</xdr:row>
      <xdr:rowOff>66675</xdr:rowOff>
    </xdr:from>
    <xdr:to>
      <xdr:col>107</xdr:col>
      <xdr:colOff>47625</xdr:colOff>
      <xdr:row>175</xdr:row>
      <xdr:rowOff>142875</xdr:rowOff>
    </xdr:to>
    <xdr:graphicFrame macro="">
      <xdr:nvGraphicFramePr>
        <xdr:cNvPr id="25989"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108</xdr:col>
      <xdr:colOff>85725</xdr:colOff>
      <xdr:row>162</xdr:row>
      <xdr:rowOff>66675</xdr:rowOff>
    </xdr:from>
    <xdr:to>
      <xdr:col>119</xdr:col>
      <xdr:colOff>47625</xdr:colOff>
      <xdr:row>175</xdr:row>
      <xdr:rowOff>142875</xdr:rowOff>
    </xdr:to>
    <xdr:graphicFrame macro="">
      <xdr:nvGraphicFramePr>
        <xdr:cNvPr id="25990" name="Graphique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85725</xdr:colOff>
      <xdr:row>55</xdr:row>
      <xdr:rowOff>66675</xdr:rowOff>
    </xdr:from>
    <xdr:to>
      <xdr:col>11</xdr:col>
      <xdr:colOff>47625</xdr:colOff>
      <xdr:row>68</xdr:row>
      <xdr:rowOff>142875</xdr:rowOff>
    </xdr:to>
    <xdr:graphicFrame macro="">
      <xdr:nvGraphicFramePr>
        <xdr:cNvPr id="25991"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xdr:col>
      <xdr:colOff>85725</xdr:colOff>
      <xdr:row>55</xdr:row>
      <xdr:rowOff>66675</xdr:rowOff>
    </xdr:from>
    <xdr:to>
      <xdr:col>23</xdr:col>
      <xdr:colOff>47625</xdr:colOff>
      <xdr:row>68</xdr:row>
      <xdr:rowOff>142875</xdr:rowOff>
    </xdr:to>
    <xdr:graphicFrame macro="">
      <xdr:nvGraphicFramePr>
        <xdr:cNvPr id="25992" name="Graphique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24</xdr:col>
      <xdr:colOff>85725</xdr:colOff>
      <xdr:row>55</xdr:row>
      <xdr:rowOff>66675</xdr:rowOff>
    </xdr:from>
    <xdr:to>
      <xdr:col>35</xdr:col>
      <xdr:colOff>47625</xdr:colOff>
      <xdr:row>68</xdr:row>
      <xdr:rowOff>142875</xdr:rowOff>
    </xdr:to>
    <xdr:graphicFrame macro="">
      <xdr:nvGraphicFramePr>
        <xdr:cNvPr id="25993" name="Graphique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36</xdr:col>
      <xdr:colOff>85725</xdr:colOff>
      <xdr:row>55</xdr:row>
      <xdr:rowOff>66675</xdr:rowOff>
    </xdr:from>
    <xdr:to>
      <xdr:col>47</xdr:col>
      <xdr:colOff>47625</xdr:colOff>
      <xdr:row>68</xdr:row>
      <xdr:rowOff>142875</xdr:rowOff>
    </xdr:to>
    <xdr:graphicFrame macro="">
      <xdr:nvGraphicFramePr>
        <xdr:cNvPr id="25994" name="Graphique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48</xdr:col>
      <xdr:colOff>76200</xdr:colOff>
      <xdr:row>55</xdr:row>
      <xdr:rowOff>66675</xdr:rowOff>
    </xdr:from>
    <xdr:to>
      <xdr:col>59</xdr:col>
      <xdr:colOff>38100</xdr:colOff>
      <xdr:row>68</xdr:row>
      <xdr:rowOff>142875</xdr:rowOff>
    </xdr:to>
    <xdr:graphicFrame macro="">
      <xdr:nvGraphicFramePr>
        <xdr:cNvPr id="25995" name="Graphique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60</xdr:col>
      <xdr:colOff>76200</xdr:colOff>
      <xdr:row>55</xdr:row>
      <xdr:rowOff>66675</xdr:rowOff>
    </xdr:from>
    <xdr:to>
      <xdr:col>71</xdr:col>
      <xdr:colOff>38100</xdr:colOff>
      <xdr:row>68</xdr:row>
      <xdr:rowOff>142875</xdr:rowOff>
    </xdr:to>
    <xdr:graphicFrame macro="">
      <xdr:nvGraphicFramePr>
        <xdr:cNvPr id="25996" name="Graphique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72</xdr:col>
      <xdr:colOff>76200</xdr:colOff>
      <xdr:row>55</xdr:row>
      <xdr:rowOff>66675</xdr:rowOff>
    </xdr:from>
    <xdr:to>
      <xdr:col>83</xdr:col>
      <xdr:colOff>38100</xdr:colOff>
      <xdr:row>68</xdr:row>
      <xdr:rowOff>142875</xdr:rowOff>
    </xdr:to>
    <xdr:graphicFrame macro="">
      <xdr:nvGraphicFramePr>
        <xdr:cNvPr id="25997" name="Graphique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84</xdr:col>
      <xdr:colOff>76200</xdr:colOff>
      <xdr:row>55</xdr:row>
      <xdr:rowOff>66675</xdr:rowOff>
    </xdr:from>
    <xdr:to>
      <xdr:col>95</xdr:col>
      <xdr:colOff>38100</xdr:colOff>
      <xdr:row>68</xdr:row>
      <xdr:rowOff>142875</xdr:rowOff>
    </xdr:to>
    <xdr:graphicFrame macro="">
      <xdr:nvGraphicFramePr>
        <xdr:cNvPr id="25998" name="Graphique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96</xdr:col>
      <xdr:colOff>85725</xdr:colOff>
      <xdr:row>55</xdr:row>
      <xdr:rowOff>66675</xdr:rowOff>
    </xdr:from>
    <xdr:to>
      <xdr:col>107</xdr:col>
      <xdr:colOff>47625</xdr:colOff>
      <xdr:row>68</xdr:row>
      <xdr:rowOff>142875</xdr:rowOff>
    </xdr:to>
    <xdr:graphicFrame macro="">
      <xdr:nvGraphicFramePr>
        <xdr:cNvPr id="25999" name="Graphique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108</xdr:col>
      <xdr:colOff>85725</xdr:colOff>
      <xdr:row>55</xdr:row>
      <xdr:rowOff>66675</xdr:rowOff>
    </xdr:from>
    <xdr:to>
      <xdr:col>119</xdr:col>
      <xdr:colOff>47625</xdr:colOff>
      <xdr:row>68</xdr:row>
      <xdr:rowOff>142875</xdr:rowOff>
    </xdr:to>
    <xdr:graphicFrame macro="">
      <xdr:nvGraphicFramePr>
        <xdr:cNvPr id="26000" name="Graphique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85725</xdr:colOff>
      <xdr:row>108</xdr:row>
      <xdr:rowOff>66675</xdr:rowOff>
    </xdr:from>
    <xdr:to>
      <xdr:col>11</xdr:col>
      <xdr:colOff>47625</xdr:colOff>
      <xdr:row>121</xdr:row>
      <xdr:rowOff>142875</xdr:rowOff>
    </xdr:to>
    <xdr:graphicFrame macro="">
      <xdr:nvGraphicFramePr>
        <xdr:cNvPr id="26001" name="Graphique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12</xdr:col>
      <xdr:colOff>85725</xdr:colOff>
      <xdr:row>108</xdr:row>
      <xdr:rowOff>66675</xdr:rowOff>
    </xdr:from>
    <xdr:to>
      <xdr:col>23</xdr:col>
      <xdr:colOff>47625</xdr:colOff>
      <xdr:row>121</xdr:row>
      <xdr:rowOff>142875</xdr:rowOff>
    </xdr:to>
    <xdr:graphicFrame macro="">
      <xdr:nvGraphicFramePr>
        <xdr:cNvPr id="26002" name="Graphique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24</xdr:col>
      <xdr:colOff>85725</xdr:colOff>
      <xdr:row>108</xdr:row>
      <xdr:rowOff>66675</xdr:rowOff>
    </xdr:from>
    <xdr:to>
      <xdr:col>35</xdr:col>
      <xdr:colOff>47625</xdr:colOff>
      <xdr:row>121</xdr:row>
      <xdr:rowOff>142875</xdr:rowOff>
    </xdr:to>
    <xdr:graphicFrame macro="">
      <xdr:nvGraphicFramePr>
        <xdr:cNvPr id="26003" name="Graphique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36</xdr:col>
      <xdr:colOff>85725</xdr:colOff>
      <xdr:row>108</xdr:row>
      <xdr:rowOff>66675</xdr:rowOff>
    </xdr:from>
    <xdr:to>
      <xdr:col>47</xdr:col>
      <xdr:colOff>47625</xdr:colOff>
      <xdr:row>121</xdr:row>
      <xdr:rowOff>142875</xdr:rowOff>
    </xdr:to>
    <xdr:graphicFrame macro="">
      <xdr:nvGraphicFramePr>
        <xdr:cNvPr id="26004" name="Graphique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48</xdr:col>
      <xdr:colOff>76200</xdr:colOff>
      <xdr:row>108</xdr:row>
      <xdr:rowOff>66675</xdr:rowOff>
    </xdr:from>
    <xdr:to>
      <xdr:col>59</xdr:col>
      <xdr:colOff>38100</xdr:colOff>
      <xdr:row>121</xdr:row>
      <xdr:rowOff>142875</xdr:rowOff>
    </xdr:to>
    <xdr:graphicFrame macro="">
      <xdr:nvGraphicFramePr>
        <xdr:cNvPr id="26005" name="Graphique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60</xdr:col>
      <xdr:colOff>76200</xdr:colOff>
      <xdr:row>108</xdr:row>
      <xdr:rowOff>66675</xdr:rowOff>
    </xdr:from>
    <xdr:to>
      <xdr:col>71</xdr:col>
      <xdr:colOff>38100</xdr:colOff>
      <xdr:row>121</xdr:row>
      <xdr:rowOff>142875</xdr:rowOff>
    </xdr:to>
    <xdr:graphicFrame macro="">
      <xdr:nvGraphicFramePr>
        <xdr:cNvPr id="26006" name="Graphique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72</xdr:col>
      <xdr:colOff>76200</xdr:colOff>
      <xdr:row>108</xdr:row>
      <xdr:rowOff>66675</xdr:rowOff>
    </xdr:from>
    <xdr:to>
      <xdr:col>83</xdr:col>
      <xdr:colOff>38100</xdr:colOff>
      <xdr:row>121</xdr:row>
      <xdr:rowOff>142875</xdr:rowOff>
    </xdr:to>
    <xdr:graphicFrame macro="">
      <xdr:nvGraphicFramePr>
        <xdr:cNvPr id="26007" name="Graphique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84</xdr:col>
      <xdr:colOff>76200</xdr:colOff>
      <xdr:row>108</xdr:row>
      <xdr:rowOff>66675</xdr:rowOff>
    </xdr:from>
    <xdr:to>
      <xdr:col>95</xdr:col>
      <xdr:colOff>38100</xdr:colOff>
      <xdr:row>121</xdr:row>
      <xdr:rowOff>142875</xdr:rowOff>
    </xdr:to>
    <xdr:graphicFrame macro="">
      <xdr:nvGraphicFramePr>
        <xdr:cNvPr id="26008" name="Graphique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96</xdr:col>
      <xdr:colOff>85725</xdr:colOff>
      <xdr:row>108</xdr:row>
      <xdr:rowOff>66675</xdr:rowOff>
    </xdr:from>
    <xdr:to>
      <xdr:col>107</xdr:col>
      <xdr:colOff>47625</xdr:colOff>
      <xdr:row>121</xdr:row>
      <xdr:rowOff>142875</xdr:rowOff>
    </xdr:to>
    <xdr:graphicFrame macro="">
      <xdr:nvGraphicFramePr>
        <xdr:cNvPr id="26009" name="Graphique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108</xdr:col>
      <xdr:colOff>85725</xdr:colOff>
      <xdr:row>108</xdr:row>
      <xdr:rowOff>66675</xdr:rowOff>
    </xdr:from>
    <xdr:to>
      <xdr:col>119</xdr:col>
      <xdr:colOff>47625</xdr:colOff>
      <xdr:row>121</xdr:row>
      <xdr:rowOff>142875</xdr:rowOff>
    </xdr:to>
    <xdr:graphicFrame macro="">
      <xdr:nvGraphicFramePr>
        <xdr:cNvPr id="26010" name="Graphique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0</xdr:col>
      <xdr:colOff>85725</xdr:colOff>
      <xdr:row>162</xdr:row>
      <xdr:rowOff>66675</xdr:rowOff>
    </xdr:from>
    <xdr:to>
      <xdr:col>11</xdr:col>
      <xdr:colOff>47625</xdr:colOff>
      <xdr:row>175</xdr:row>
      <xdr:rowOff>142875</xdr:rowOff>
    </xdr:to>
    <xdr:graphicFrame macro="">
      <xdr:nvGraphicFramePr>
        <xdr:cNvPr id="26011" name="Graphique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12</xdr:col>
      <xdr:colOff>85725</xdr:colOff>
      <xdr:row>162</xdr:row>
      <xdr:rowOff>66675</xdr:rowOff>
    </xdr:from>
    <xdr:to>
      <xdr:col>23</xdr:col>
      <xdr:colOff>47625</xdr:colOff>
      <xdr:row>175</xdr:row>
      <xdr:rowOff>142875</xdr:rowOff>
    </xdr:to>
    <xdr:graphicFrame macro="">
      <xdr:nvGraphicFramePr>
        <xdr:cNvPr id="26012" name="Graphique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24</xdr:col>
      <xdr:colOff>85725</xdr:colOff>
      <xdr:row>162</xdr:row>
      <xdr:rowOff>66675</xdr:rowOff>
    </xdr:from>
    <xdr:to>
      <xdr:col>35</xdr:col>
      <xdr:colOff>47625</xdr:colOff>
      <xdr:row>175</xdr:row>
      <xdr:rowOff>142875</xdr:rowOff>
    </xdr:to>
    <xdr:graphicFrame macro="">
      <xdr:nvGraphicFramePr>
        <xdr:cNvPr id="26013" name="Graphique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36</xdr:col>
      <xdr:colOff>85725</xdr:colOff>
      <xdr:row>162</xdr:row>
      <xdr:rowOff>66675</xdr:rowOff>
    </xdr:from>
    <xdr:to>
      <xdr:col>47</xdr:col>
      <xdr:colOff>47625</xdr:colOff>
      <xdr:row>175</xdr:row>
      <xdr:rowOff>142875</xdr:rowOff>
    </xdr:to>
    <xdr:graphicFrame macro="">
      <xdr:nvGraphicFramePr>
        <xdr:cNvPr id="26014" name="Graphique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48</xdr:col>
      <xdr:colOff>76200</xdr:colOff>
      <xdr:row>162</xdr:row>
      <xdr:rowOff>66675</xdr:rowOff>
    </xdr:from>
    <xdr:to>
      <xdr:col>59</xdr:col>
      <xdr:colOff>38100</xdr:colOff>
      <xdr:row>175</xdr:row>
      <xdr:rowOff>142875</xdr:rowOff>
    </xdr:to>
    <xdr:graphicFrame macro="">
      <xdr:nvGraphicFramePr>
        <xdr:cNvPr id="26015" name="Graphique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60</xdr:col>
      <xdr:colOff>76200</xdr:colOff>
      <xdr:row>162</xdr:row>
      <xdr:rowOff>66675</xdr:rowOff>
    </xdr:from>
    <xdr:to>
      <xdr:col>71</xdr:col>
      <xdr:colOff>38100</xdr:colOff>
      <xdr:row>175</xdr:row>
      <xdr:rowOff>142875</xdr:rowOff>
    </xdr:to>
    <xdr:graphicFrame macro="">
      <xdr:nvGraphicFramePr>
        <xdr:cNvPr id="26016" name="Graphique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72</xdr:col>
      <xdr:colOff>76200</xdr:colOff>
      <xdr:row>162</xdr:row>
      <xdr:rowOff>66675</xdr:rowOff>
    </xdr:from>
    <xdr:to>
      <xdr:col>83</xdr:col>
      <xdr:colOff>38100</xdr:colOff>
      <xdr:row>175</xdr:row>
      <xdr:rowOff>142875</xdr:rowOff>
    </xdr:to>
    <xdr:graphicFrame macro="">
      <xdr:nvGraphicFramePr>
        <xdr:cNvPr id="26017" name="Graphique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84</xdr:col>
      <xdr:colOff>76200</xdr:colOff>
      <xdr:row>162</xdr:row>
      <xdr:rowOff>66675</xdr:rowOff>
    </xdr:from>
    <xdr:to>
      <xdr:col>95</xdr:col>
      <xdr:colOff>38100</xdr:colOff>
      <xdr:row>175</xdr:row>
      <xdr:rowOff>142875</xdr:rowOff>
    </xdr:to>
    <xdr:graphicFrame macro="">
      <xdr:nvGraphicFramePr>
        <xdr:cNvPr id="26018" name="Graphique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96</xdr:col>
      <xdr:colOff>85725</xdr:colOff>
      <xdr:row>162</xdr:row>
      <xdr:rowOff>66675</xdr:rowOff>
    </xdr:from>
    <xdr:to>
      <xdr:col>107</xdr:col>
      <xdr:colOff>47625</xdr:colOff>
      <xdr:row>175</xdr:row>
      <xdr:rowOff>142875</xdr:rowOff>
    </xdr:to>
    <xdr:graphicFrame macro="">
      <xdr:nvGraphicFramePr>
        <xdr:cNvPr id="26019" name="Graphique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108</xdr:col>
      <xdr:colOff>85725</xdr:colOff>
      <xdr:row>162</xdr:row>
      <xdr:rowOff>66675</xdr:rowOff>
    </xdr:from>
    <xdr:to>
      <xdr:col>119</xdr:col>
      <xdr:colOff>47625</xdr:colOff>
      <xdr:row>175</xdr:row>
      <xdr:rowOff>142875</xdr:rowOff>
    </xdr:to>
    <xdr:graphicFrame macro="">
      <xdr:nvGraphicFramePr>
        <xdr:cNvPr id="26020" name="Graphique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76200</xdr:colOff>
      <xdr:row>0</xdr:row>
      <xdr:rowOff>76200</xdr:rowOff>
    </xdr:from>
    <xdr:to>
      <xdr:col>1</xdr:col>
      <xdr:colOff>219075</xdr:colOff>
      <xdr:row>0</xdr:row>
      <xdr:rowOff>266700</xdr:rowOff>
    </xdr:to>
    <xdr:sp macro="" textlink="" fLocksText="0">
      <xdr:nvSpPr>
        <xdr:cNvPr id="3073" name="Text Box 3">
          <a:hlinkClick xmlns:r="http://schemas.openxmlformats.org/officeDocument/2006/relationships" r:id="rId1"/>
        </xdr:cNvPr>
        <xdr:cNvSpPr txBox="1">
          <a:spLocks noChangeArrowheads="1"/>
        </xdr:cNvSpPr>
      </xdr:nvSpPr>
      <xdr:spPr bwMode="auto">
        <a:xfrm>
          <a:off x="762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21</xdr:col>
      <xdr:colOff>104775</xdr:colOff>
      <xdr:row>0</xdr:row>
      <xdr:rowOff>76200</xdr:rowOff>
    </xdr:from>
    <xdr:to>
      <xdr:col>22</xdr:col>
      <xdr:colOff>257175</xdr:colOff>
      <xdr:row>0</xdr:row>
      <xdr:rowOff>266700</xdr:rowOff>
    </xdr:to>
    <xdr:sp macro="" textlink="" fLocksText="0">
      <xdr:nvSpPr>
        <xdr:cNvPr id="3074" name="Text Box 4">
          <a:hlinkClick xmlns:r="http://schemas.openxmlformats.org/officeDocument/2006/relationships" r:id="rId2"/>
        </xdr:cNvPr>
        <xdr:cNvSpPr txBox="1">
          <a:spLocks noChangeArrowheads="1"/>
        </xdr:cNvSpPr>
      </xdr:nvSpPr>
      <xdr:spPr bwMode="auto">
        <a:xfrm>
          <a:off x="11963400" y="76200"/>
          <a:ext cx="533400"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42</xdr:col>
      <xdr:colOff>114300</xdr:colOff>
      <xdr:row>0</xdr:row>
      <xdr:rowOff>76200</xdr:rowOff>
    </xdr:from>
    <xdr:to>
      <xdr:col>43</xdr:col>
      <xdr:colOff>266700</xdr:colOff>
      <xdr:row>0</xdr:row>
      <xdr:rowOff>266700</xdr:rowOff>
    </xdr:to>
    <xdr:sp macro="" textlink="" fLocksText="0">
      <xdr:nvSpPr>
        <xdr:cNvPr id="3075" name="Text Box 5">
          <a:hlinkClick xmlns:r="http://schemas.openxmlformats.org/officeDocument/2006/relationships" r:id="rId3"/>
        </xdr:cNvPr>
        <xdr:cNvSpPr txBox="1">
          <a:spLocks noChangeArrowheads="1"/>
        </xdr:cNvSpPr>
      </xdr:nvSpPr>
      <xdr:spPr bwMode="auto">
        <a:xfrm>
          <a:off x="23822025" y="76200"/>
          <a:ext cx="514350"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63</xdr:col>
      <xdr:colOff>104775</xdr:colOff>
      <xdr:row>0</xdr:row>
      <xdr:rowOff>76200</xdr:rowOff>
    </xdr:from>
    <xdr:to>
      <xdr:col>64</xdr:col>
      <xdr:colOff>257175</xdr:colOff>
      <xdr:row>0</xdr:row>
      <xdr:rowOff>266700</xdr:rowOff>
    </xdr:to>
    <xdr:sp macro="" textlink="" fLocksText="0">
      <xdr:nvSpPr>
        <xdr:cNvPr id="3076" name="Text Box 6">
          <a:hlinkClick xmlns:r="http://schemas.openxmlformats.org/officeDocument/2006/relationships" r:id="rId4"/>
        </xdr:cNvPr>
        <xdr:cNvSpPr txBox="1">
          <a:spLocks noChangeArrowheads="1"/>
        </xdr:cNvSpPr>
      </xdr:nvSpPr>
      <xdr:spPr bwMode="auto">
        <a:xfrm>
          <a:off x="35661600" y="76200"/>
          <a:ext cx="533400"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21</xdr:col>
      <xdr:colOff>104775</xdr:colOff>
      <xdr:row>0</xdr:row>
      <xdr:rowOff>76200</xdr:rowOff>
    </xdr:from>
    <xdr:to>
      <xdr:col>22</xdr:col>
      <xdr:colOff>247650</xdr:colOff>
      <xdr:row>0</xdr:row>
      <xdr:rowOff>266700</xdr:rowOff>
    </xdr:to>
    <xdr:sp macro="" textlink="" fLocksText="0">
      <xdr:nvSpPr>
        <xdr:cNvPr id="4097" name="Text Box 2">
          <a:hlinkClick xmlns:r="http://schemas.openxmlformats.org/officeDocument/2006/relationships" r:id="rId1"/>
        </xdr:cNvPr>
        <xdr:cNvSpPr txBox="1">
          <a:spLocks noChangeArrowheads="1"/>
        </xdr:cNvSpPr>
      </xdr:nvSpPr>
      <xdr:spPr bwMode="auto">
        <a:xfrm>
          <a:off x="1198245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42</xdr:col>
      <xdr:colOff>104775</xdr:colOff>
      <xdr:row>0</xdr:row>
      <xdr:rowOff>76200</xdr:rowOff>
    </xdr:from>
    <xdr:to>
      <xdr:col>43</xdr:col>
      <xdr:colOff>247650</xdr:colOff>
      <xdr:row>0</xdr:row>
      <xdr:rowOff>266700</xdr:rowOff>
    </xdr:to>
    <xdr:sp macro="" textlink="" fLocksText="0">
      <xdr:nvSpPr>
        <xdr:cNvPr id="4098" name="Text Box 3">
          <a:hlinkClick xmlns:r="http://schemas.openxmlformats.org/officeDocument/2006/relationships" r:id="rId2"/>
        </xdr:cNvPr>
        <xdr:cNvSpPr txBox="1">
          <a:spLocks noChangeArrowheads="1"/>
        </xdr:cNvSpPr>
      </xdr:nvSpPr>
      <xdr:spPr bwMode="auto">
        <a:xfrm>
          <a:off x="238506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63</xdr:col>
      <xdr:colOff>104775</xdr:colOff>
      <xdr:row>0</xdr:row>
      <xdr:rowOff>76200</xdr:rowOff>
    </xdr:from>
    <xdr:to>
      <xdr:col>64</xdr:col>
      <xdr:colOff>247650</xdr:colOff>
      <xdr:row>0</xdr:row>
      <xdr:rowOff>266700</xdr:rowOff>
    </xdr:to>
    <xdr:sp macro="" textlink="" fLocksText="0">
      <xdr:nvSpPr>
        <xdr:cNvPr id="4099" name="Text Box 4">
          <a:hlinkClick xmlns:r="http://schemas.openxmlformats.org/officeDocument/2006/relationships" r:id="rId3"/>
        </xdr:cNvPr>
        <xdr:cNvSpPr txBox="1">
          <a:spLocks noChangeArrowheads="1"/>
        </xdr:cNvSpPr>
      </xdr:nvSpPr>
      <xdr:spPr bwMode="auto">
        <a:xfrm>
          <a:off x="35842575"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0</xdr:col>
      <xdr:colOff>76200</xdr:colOff>
      <xdr:row>0</xdr:row>
      <xdr:rowOff>76200</xdr:rowOff>
    </xdr:from>
    <xdr:to>
      <xdr:col>1</xdr:col>
      <xdr:colOff>219075</xdr:colOff>
      <xdr:row>0</xdr:row>
      <xdr:rowOff>266700</xdr:rowOff>
    </xdr:to>
    <xdr:sp macro="" textlink="" fLocksText="0">
      <xdr:nvSpPr>
        <xdr:cNvPr id="4100" name="Text Box 5">
          <a:hlinkClick xmlns:r="http://schemas.openxmlformats.org/officeDocument/2006/relationships" r:id="rId4"/>
        </xdr:cNvPr>
        <xdr:cNvSpPr txBox="1">
          <a:spLocks noChangeArrowheads="1"/>
        </xdr:cNvSpPr>
      </xdr:nvSpPr>
      <xdr:spPr bwMode="auto">
        <a:xfrm>
          <a:off x="762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76200</xdr:colOff>
      <xdr:row>0</xdr:row>
      <xdr:rowOff>76200</xdr:rowOff>
    </xdr:from>
    <xdr:to>
      <xdr:col>1</xdr:col>
      <xdr:colOff>219075</xdr:colOff>
      <xdr:row>0</xdr:row>
      <xdr:rowOff>266700</xdr:rowOff>
    </xdr:to>
    <xdr:sp macro="" textlink="" fLocksText="0">
      <xdr:nvSpPr>
        <xdr:cNvPr id="5121" name="Text Box 1">
          <a:hlinkClick xmlns:r="http://schemas.openxmlformats.org/officeDocument/2006/relationships" r:id="rId1"/>
        </xdr:cNvPr>
        <xdr:cNvSpPr txBox="1">
          <a:spLocks noChangeArrowheads="1"/>
        </xdr:cNvSpPr>
      </xdr:nvSpPr>
      <xdr:spPr bwMode="auto">
        <a:xfrm>
          <a:off x="762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21</xdr:col>
      <xdr:colOff>76200</xdr:colOff>
      <xdr:row>0</xdr:row>
      <xdr:rowOff>76200</xdr:rowOff>
    </xdr:from>
    <xdr:to>
      <xdr:col>22</xdr:col>
      <xdr:colOff>219075</xdr:colOff>
      <xdr:row>0</xdr:row>
      <xdr:rowOff>266700</xdr:rowOff>
    </xdr:to>
    <xdr:sp macro="" textlink="" fLocksText="0">
      <xdr:nvSpPr>
        <xdr:cNvPr id="5122" name="Text Box 2">
          <a:hlinkClick xmlns:r="http://schemas.openxmlformats.org/officeDocument/2006/relationships" r:id="rId2"/>
        </xdr:cNvPr>
        <xdr:cNvSpPr txBox="1">
          <a:spLocks noChangeArrowheads="1"/>
        </xdr:cNvSpPr>
      </xdr:nvSpPr>
      <xdr:spPr bwMode="auto">
        <a:xfrm>
          <a:off x="11934825"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42</xdr:col>
      <xdr:colOff>85725</xdr:colOff>
      <xdr:row>0</xdr:row>
      <xdr:rowOff>76200</xdr:rowOff>
    </xdr:from>
    <xdr:to>
      <xdr:col>43</xdr:col>
      <xdr:colOff>228600</xdr:colOff>
      <xdr:row>0</xdr:row>
      <xdr:rowOff>266700</xdr:rowOff>
    </xdr:to>
    <xdr:sp macro="" textlink="" fLocksText="0">
      <xdr:nvSpPr>
        <xdr:cNvPr id="5123" name="Text Box 3">
          <a:hlinkClick xmlns:r="http://schemas.openxmlformats.org/officeDocument/2006/relationships" r:id="rId3"/>
        </xdr:cNvPr>
        <xdr:cNvSpPr txBox="1">
          <a:spLocks noChangeArrowheads="1"/>
        </xdr:cNvSpPr>
      </xdr:nvSpPr>
      <xdr:spPr bwMode="auto">
        <a:xfrm>
          <a:off x="2379345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63</xdr:col>
      <xdr:colOff>66675</xdr:colOff>
      <xdr:row>0</xdr:row>
      <xdr:rowOff>76200</xdr:rowOff>
    </xdr:from>
    <xdr:to>
      <xdr:col>64</xdr:col>
      <xdr:colOff>209550</xdr:colOff>
      <xdr:row>0</xdr:row>
      <xdr:rowOff>266700</xdr:rowOff>
    </xdr:to>
    <xdr:sp macro="" textlink="" fLocksText="0">
      <xdr:nvSpPr>
        <xdr:cNvPr id="5124" name="Text Box 4">
          <a:hlinkClick xmlns:r="http://schemas.openxmlformats.org/officeDocument/2006/relationships" r:id="rId4"/>
        </xdr:cNvPr>
        <xdr:cNvSpPr txBox="1">
          <a:spLocks noChangeArrowheads="1"/>
        </xdr:cNvSpPr>
      </xdr:nvSpPr>
      <xdr:spPr bwMode="auto">
        <a:xfrm>
          <a:off x="3564255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21</xdr:col>
      <xdr:colOff>85725</xdr:colOff>
      <xdr:row>0</xdr:row>
      <xdr:rowOff>76200</xdr:rowOff>
    </xdr:from>
    <xdr:to>
      <xdr:col>22</xdr:col>
      <xdr:colOff>219075</xdr:colOff>
      <xdr:row>0</xdr:row>
      <xdr:rowOff>266700</xdr:rowOff>
    </xdr:to>
    <xdr:sp macro="" textlink="" fLocksText="0">
      <xdr:nvSpPr>
        <xdr:cNvPr id="6145" name="Text Box 1">
          <a:hlinkClick xmlns:r="http://schemas.openxmlformats.org/officeDocument/2006/relationships" r:id="rId1"/>
        </xdr:cNvPr>
        <xdr:cNvSpPr txBox="1">
          <a:spLocks noChangeArrowheads="1"/>
        </xdr:cNvSpPr>
      </xdr:nvSpPr>
      <xdr:spPr bwMode="auto">
        <a:xfrm>
          <a:off x="11791950" y="76200"/>
          <a:ext cx="514350"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0</xdr:col>
      <xdr:colOff>76200</xdr:colOff>
      <xdr:row>0</xdr:row>
      <xdr:rowOff>76200</xdr:rowOff>
    </xdr:from>
    <xdr:to>
      <xdr:col>1</xdr:col>
      <xdr:colOff>219075</xdr:colOff>
      <xdr:row>0</xdr:row>
      <xdr:rowOff>266700</xdr:rowOff>
    </xdr:to>
    <xdr:sp macro="" textlink="" fLocksText="0">
      <xdr:nvSpPr>
        <xdr:cNvPr id="6146" name="Text Box 2">
          <a:hlinkClick xmlns:r="http://schemas.openxmlformats.org/officeDocument/2006/relationships" r:id="rId2"/>
        </xdr:cNvPr>
        <xdr:cNvSpPr txBox="1">
          <a:spLocks noChangeArrowheads="1"/>
        </xdr:cNvSpPr>
      </xdr:nvSpPr>
      <xdr:spPr bwMode="auto">
        <a:xfrm>
          <a:off x="762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43</xdr:col>
      <xdr:colOff>690002</xdr:colOff>
      <xdr:row>0</xdr:row>
      <xdr:rowOff>76200</xdr:rowOff>
    </xdr:from>
    <xdr:to>
      <xdr:col>43</xdr:col>
      <xdr:colOff>1213877</xdr:colOff>
      <xdr:row>0</xdr:row>
      <xdr:rowOff>266700</xdr:rowOff>
    </xdr:to>
    <xdr:sp macro="" textlink="" fLocksText="0">
      <xdr:nvSpPr>
        <xdr:cNvPr id="6147" name="Text Box 3">
          <a:hlinkClick xmlns:r="http://schemas.openxmlformats.org/officeDocument/2006/relationships" r:id="rId3"/>
        </xdr:cNvPr>
        <xdr:cNvSpPr txBox="1">
          <a:spLocks noChangeArrowheads="1"/>
        </xdr:cNvSpPr>
      </xdr:nvSpPr>
      <xdr:spPr bwMode="auto">
        <a:xfrm>
          <a:off x="24640085"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64</xdr:col>
      <xdr:colOff>659311</xdr:colOff>
      <xdr:row>0</xdr:row>
      <xdr:rowOff>76200</xdr:rowOff>
    </xdr:from>
    <xdr:to>
      <xdr:col>64</xdr:col>
      <xdr:colOff>1183186</xdr:colOff>
      <xdr:row>0</xdr:row>
      <xdr:rowOff>266700</xdr:rowOff>
    </xdr:to>
    <xdr:sp macro="" textlink="" fLocksText="0">
      <xdr:nvSpPr>
        <xdr:cNvPr id="6148" name="Text Box 4">
          <a:hlinkClick xmlns:r="http://schemas.openxmlformats.org/officeDocument/2006/relationships" r:id="rId4"/>
        </xdr:cNvPr>
        <xdr:cNvSpPr txBox="1">
          <a:spLocks noChangeArrowheads="1"/>
        </xdr:cNvSpPr>
      </xdr:nvSpPr>
      <xdr:spPr bwMode="auto">
        <a:xfrm>
          <a:off x="36483894"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76200</xdr:colOff>
      <xdr:row>0</xdr:row>
      <xdr:rowOff>76200</xdr:rowOff>
    </xdr:from>
    <xdr:to>
      <xdr:col>1</xdr:col>
      <xdr:colOff>219075</xdr:colOff>
      <xdr:row>0</xdr:row>
      <xdr:rowOff>266700</xdr:rowOff>
    </xdr:to>
    <xdr:sp macro="" textlink="" fLocksText="0">
      <xdr:nvSpPr>
        <xdr:cNvPr id="7174" name="Text Box 15">
          <a:hlinkClick xmlns:r="http://schemas.openxmlformats.org/officeDocument/2006/relationships" r:id="rId1"/>
        </xdr:cNvPr>
        <xdr:cNvSpPr txBox="1">
          <a:spLocks noChangeArrowheads="1"/>
        </xdr:cNvSpPr>
      </xdr:nvSpPr>
      <xdr:spPr bwMode="auto">
        <a:xfrm>
          <a:off x="762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21</xdr:col>
      <xdr:colOff>85725</xdr:colOff>
      <xdr:row>0</xdr:row>
      <xdr:rowOff>76200</xdr:rowOff>
    </xdr:from>
    <xdr:to>
      <xdr:col>22</xdr:col>
      <xdr:colOff>219075</xdr:colOff>
      <xdr:row>0</xdr:row>
      <xdr:rowOff>266700</xdr:rowOff>
    </xdr:to>
    <xdr:sp macro="" textlink="" fLocksText="0">
      <xdr:nvSpPr>
        <xdr:cNvPr id="7175" name="Text Box 16">
          <a:hlinkClick xmlns:r="http://schemas.openxmlformats.org/officeDocument/2006/relationships" r:id="rId2"/>
        </xdr:cNvPr>
        <xdr:cNvSpPr txBox="1">
          <a:spLocks noChangeArrowheads="1"/>
        </xdr:cNvSpPr>
      </xdr:nvSpPr>
      <xdr:spPr bwMode="auto">
        <a:xfrm>
          <a:off x="11934825" y="76200"/>
          <a:ext cx="514350"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42</xdr:col>
      <xdr:colOff>76200</xdr:colOff>
      <xdr:row>0</xdr:row>
      <xdr:rowOff>76200</xdr:rowOff>
    </xdr:from>
    <xdr:to>
      <xdr:col>43</xdr:col>
      <xdr:colOff>219075</xdr:colOff>
      <xdr:row>0</xdr:row>
      <xdr:rowOff>266700</xdr:rowOff>
    </xdr:to>
    <xdr:sp macro="" textlink="" fLocksText="0">
      <xdr:nvSpPr>
        <xdr:cNvPr id="7176" name="Text Box 17">
          <a:hlinkClick xmlns:r="http://schemas.openxmlformats.org/officeDocument/2006/relationships" r:id="rId3"/>
        </xdr:cNvPr>
        <xdr:cNvSpPr txBox="1">
          <a:spLocks noChangeArrowheads="1"/>
        </xdr:cNvSpPr>
      </xdr:nvSpPr>
      <xdr:spPr bwMode="auto">
        <a:xfrm>
          <a:off x="237744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63</xdr:col>
      <xdr:colOff>76200</xdr:colOff>
      <xdr:row>0</xdr:row>
      <xdr:rowOff>76200</xdr:rowOff>
    </xdr:from>
    <xdr:to>
      <xdr:col>64</xdr:col>
      <xdr:colOff>219075</xdr:colOff>
      <xdr:row>0</xdr:row>
      <xdr:rowOff>266700</xdr:rowOff>
    </xdr:to>
    <xdr:sp macro="" textlink="" fLocksText="0">
      <xdr:nvSpPr>
        <xdr:cNvPr id="7177" name="Text Box 18">
          <a:hlinkClick xmlns:r="http://schemas.openxmlformats.org/officeDocument/2006/relationships" r:id="rId4"/>
        </xdr:cNvPr>
        <xdr:cNvSpPr txBox="1">
          <a:spLocks noChangeArrowheads="1"/>
        </xdr:cNvSpPr>
      </xdr:nvSpPr>
      <xdr:spPr bwMode="auto">
        <a:xfrm>
          <a:off x="356235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90</xdr:col>
      <xdr:colOff>76200</xdr:colOff>
      <xdr:row>0</xdr:row>
      <xdr:rowOff>76200</xdr:rowOff>
    </xdr:from>
    <xdr:to>
      <xdr:col>91</xdr:col>
      <xdr:colOff>323850</xdr:colOff>
      <xdr:row>0</xdr:row>
      <xdr:rowOff>266700</xdr:rowOff>
    </xdr:to>
    <xdr:sp macro="" textlink="" fLocksText="0">
      <xdr:nvSpPr>
        <xdr:cNvPr id="7178" name="Text Box 19">
          <a:hlinkClick xmlns:r="http://schemas.openxmlformats.org/officeDocument/2006/relationships" r:id="rId5"/>
        </xdr:cNvPr>
        <xdr:cNvSpPr txBox="1">
          <a:spLocks noChangeArrowheads="1"/>
        </xdr:cNvSpPr>
      </xdr:nvSpPr>
      <xdr:spPr bwMode="auto">
        <a:xfrm>
          <a:off x="51625500" y="76200"/>
          <a:ext cx="533400"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76200</xdr:colOff>
      <xdr:row>0</xdr:row>
      <xdr:rowOff>76200</xdr:rowOff>
    </xdr:from>
    <xdr:to>
      <xdr:col>1</xdr:col>
      <xdr:colOff>219075</xdr:colOff>
      <xdr:row>0</xdr:row>
      <xdr:rowOff>266700</xdr:rowOff>
    </xdr:to>
    <xdr:sp macro="" textlink="" fLocksText="0">
      <xdr:nvSpPr>
        <xdr:cNvPr id="8198" name="Text Box 12">
          <a:hlinkClick xmlns:r="http://schemas.openxmlformats.org/officeDocument/2006/relationships" r:id="rId1"/>
        </xdr:cNvPr>
        <xdr:cNvSpPr txBox="1">
          <a:spLocks noChangeArrowheads="1"/>
        </xdr:cNvSpPr>
      </xdr:nvSpPr>
      <xdr:spPr bwMode="auto">
        <a:xfrm>
          <a:off x="762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21</xdr:col>
      <xdr:colOff>76200</xdr:colOff>
      <xdr:row>0</xdr:row>
      <xdr:rowOff>76200</xdr:rowOff>
    </xdr:from>
    <xdr:to>
      <xdr:col>22</xdr:col>
      <xdr:colOff>219075</xdr:colOff>
      <xdr:row>0</xdr:row>
      <xdr:rowOff>266700</xdr:rowOff>
    </xdr:to>
    <xdr:sp macro="" textlink="" fLocksText="0">
      <xdr:nvSpPr>
        <xdr:cNvPr id="8199" name="Text Box 13">
          <a:hlinkClick xmlns:r="http://schemas.openxmlformats.org/officeDocument/2006/relationships" r:id="rId2"/>
        </xdr:cNvPr>
        <xdr:cNvSpPr txBox="1">
          <a:spLocks noChangeArrowheads="1"/>
        </xdr:cNvSpPr>
      </xdr:nvSpPr>
      <xdr:spPr bwMode="auto">
        <a:xfrm>
          <a:off x="11934825"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42</xdr:col>
      <xdr:colOff>76200</xdr:colOff>
      <xdr:row>0</xdr:row>
      <xdr:rowOff>76200</xdr:rowOff>
    </xdr:from>
    <xdr:to>
      <xdr:col>43</xdr:col>
      <xdr:colOff>209550</xdr:colOff>
      <xdr:row>0</xdr:row>
      <xdr:rowOff>266700</xdr:rowOff>
    </xdr:to>
    <xdr:sp macro="" textlink="" fLocksText="0">
      <xdr:nvSpPr>
        <xdr:cNvPr id="8200" name="Text Box 14">
          <a:hlinkClick xmlns:r="http://schemas.openxmlformats.org/officeDocument/2006/relationships" r:id="rId3"/>
        </xdr:cNvPr>
        <xdr:cNvSpPr txBox="1">
          <a:spLocks noChangeArrowheads="1"/>
        </xdr:cNvSpPr>
      </xdr:nvSpPr>
      <xdr:spPr bwMode="auto">
        <a:xfrm>
          <a:off x="23783925" y="76200"/>
          <a:ext cx="514350"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63</xdr:col>
      <xdr:colOff>76200</xdr:colOff>
      <xdr:row>0</xdr:row>
      <xdr:rowOff>76200</xdr:rowOff>
    </xdr:from>
    <xdr:to>
      <xdr:col>64</xdr:col>
      <xdr:colOff>219075</xdr:colOff>
      <xdr:row>0</xdr:row>
      <xdr:rowOff>266700</xdr:rowOff>
    </xdr:to>
    <xdr:sp macro="" textlink="" fLocksText="0">
      <xdr:nvSpPr>
        <xdr:cNvPr id="8201" name="Text Box 15">
          <a:hlinkClick xmlns:r="http://schemas.openxmlformats.org/officeDocument/2006/relationships" r:id="rId4"/>
        </xdr:cNvPr>
        <xdr:cNvSpPr txBox="1">
          <a:spLocks noChangeArrowheads="1"/>
        </xdr:cNvSpPr>
      </xdr:nvSpPr>
      <xdr:spPr bwMode="auto">
        <a:xfrm>
          <a:off x="3564255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86</xdr:col>
      <xdr:colOff>76200</xdr:colOff>
      <xdr:row>0</xdr:row>
      <xdr:rowOff>76200</xdr:rowOff>
    </xdr:from>
    <xdr:to>
      <xdr:col>86</xdr:col>
      <xdr:colOff>600075</xdr:colOff>
      <xdr:row>0</xdr:row>
      <xdr:rowOff>266700</xdr:rowOff>
    </xdr:to>
    <xdr:sp macro="" textlink="" fLocksText="0">
      <xdr:nvSpPr>
        <xdr:cNvPr id="8202" name="Text Box 16">
          <a:hlinkClick xmlns:r="http://schemas.openxmlformats.org/officeDocument/2006/relationships" r:id="rId5"/>
        </xdr:cNvPr>
        <xdr:cNvSpPr txBox="1">
          <a:spLocks noChangeArrowheads="1"/>
        </xdr:cNvSpPr>
      </xdr:nvSpPr>
      <xdr:spPr bwMode="auto">
        <a:xfrm>
          <a:off x="4970145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76200</xdr:colOff>
      <xdr:row>0</xdr:row>
      <xdr:rowOff>76200</xdr:rowOff>
    </xdr:from>
    <xdr:to>
      <xdr:col>1</xdr:col>
      <xdr:colOff>219075</xdr:colOff>
      <xdr:row>0</xdr:row>
      <xdr:rowOff>266700</xdr:rowOff>
    </xdr:to>
    <xdr:sp macro="" textlink="" fLocksText="0">
      <xdr:nvSpPr>
        <xdr:cNvPr id="9222" name="Text Box 8">
          <a:hlinkClick xmlns:r="http://schemas.openxmlformats.org/officeDocument/2006/relationships" r:id="rId1"/>
        </xdr:cNvPr>
        <xdr:cNvSpPr txBox="1">
          <a:spLocks noChangeArrowheads="1"/>
        </xdr:cNvSpPr>
      </xdr:nvSpPr>
      <xdr:spPr bwMode="auto">
        <a:xfrm>
          <a:off x="762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21</xdr:col>
      <xdr:colOff>76200</xdr:colOff>
      <xdr:row>0</xdr:row>
      <xdr:rowOff>76200</xdr:rowOff>
    </xdr:from>
    <xdr:to>
      <xdr:col>22</xdr:col>
      <xdr:colOff>219075</xdr:colOff>
      <xdr:row>0</xdr:row>
      <xdr:rowOff>266700</xdr:rowOff>
    </xdr:to>
    <xdr:sp macro="" textlink="" fLocksText="0">
      <xdr:nvSpPr>
        <xdr:cNvPr id="9223" name="Text Box 9">
          <a:hlinkClick xmlns:r="http://schemas.openxmlformats.org/officeDocument/2006/relationships" r:id="rId2"/>
        </xdr:cNvPr>
        <xdr:cNvSpPr txBox="1">
          <a:spLocks noChangeArrowheads="1"/>
        </xdr:cNvSpPr>
      </xdr:nvSpPr>
      <xdr:spPr bwMode="auto">
        <a:xfrm>
          <a:off x="11934825"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42</xdr:col>
      <xdr:colOff>85725</xdr:colOff>
      <xdr:row>0</xdr:row>
      <xdr:rowOff>76200</xdr:rowOff>
    </xdr:from>
    <xdr:to>
      <xdr:col>43</xdr:col>
      <xdr:colOff>228600</xdr:colOff>
      <xdr:row>0</xdr:row>
      <xdr:rowOff>266700</xdr:rowOff>
    </xdr:to>
    <xdr:sp macro="" textlink="" fLocksText="0">
      <xdr:nvSpPr>
        <xdr:cNvPr id="9224" name="Text Box 10">
          <a:hlinkClick xmlns:r="http://schemas.openxmlformats.org/officeDocument/2006/relationships" r:id="rId3"/>
        </xdr:cNvPr>
        <xdr:cNvSpPr txBox="1">
          <a:spLocks noChangeArrowheads="1"/>
        </xdr:cNvSpPr>
      </xdr:nvSpPr>
      <xdr:spPr bwMode="auto">
        <a:xfrm>
          <a:off x="2379345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63</xdr:col>
      <xdr:colOff>76200</xdr:colOff>
      <xdr:row>0</xdr:row>
      <xdr:rowOff>76200</xdr:rowOff>
    </xdr:from>
    <xdr:to>
      <xdr:col>64</xdr:col>
      <xdr:colOff>219075</xdr:colOff>
      <xdr:row>0</xdr:row>
      <xdr:rowOff>266700</xdr:rowOff>
    </xdr:to>
    <xdr:sp macro="" textlink="" fLocksText="0">
      <xdr:nvSpPr>
        <xdr:cNvPr id="9225" name="Text Box 11">
          <a:hlinkClick xmlns:r="http://schemas.openxmlformats.org/officeDocument/2006/relationships" r:id="rId4"/>
        </xdr:cNvPr>
        <xdr:cNvSpPr txBox="1">
          <a:spLocks noChangeArrowheads="1"/>
        </xdr:cNvSpPr>
      </xdr:nvSpPr>
      <xdr:spPr bwMode="auto">
        <a:xfrm>
          <a:off x="35633025"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86</xdr:col>
      <xdr:colOff>85725</xdr:colOff>
      <xdr:row>0</xdr:row>
      <xdr:rowOff>76200</xdr:rowOff>
    </xdr:from>
    <xdr:to>
      <xdr:col>86</xdr:col>
      <xdr:colOff>609600</xdr:colOff>
      <xdr:row>0</xdr:row>
      <xdr:rowOff>266700</xdr:rowOff>
    </xdr:to>
    <xdr:sp macro="" textlink="" fLocksText="0">
      <xdr:nvSpPr>
        <xdr:cNvPr id="9226" name="Text Box 12">
          <a:hlinkClick xmlns:r="http://schemas.openxmlformats.org/officeDocument/2006/relationships" r:id="rId5"/>
        </xdr:cNvPr>
        <xdr:cNvSpPr txBox="1">
          <a:spLocks noChangeArrowheads="1"/>
        </xdr:cNvSpPr>
      </xdr:nvSpPr>
      <xdr:spPr bwMode="auto">
        <a:xfrm>
          <a:off x="49749075"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sheetPr>
    <tabColor indexed="47"/>
  </sheetPr>
  <dimension ref="A1:I26"/>
  <sheetViews>
    <sheetView showGridLines="0" showRowColHeaders="0" showZeros="0" showOutlineSymbols="0" zoomScale="175" zoomScaleNormal="175" workbookViewId="0">
      <selection sqref="A1:I5"/>
    </sheetView>
  </sheetViews>
  <sheetFormatPr baseColWidth="10" defaultRowHeight="12.75"/>
  <sheetData>
    <row r="1" spans="1:9">
      <c r="A1" s="499"/>
      <c r="B1" s="499"/>
      <c r="C1" s="499"/>
      <c r="D1" s="499"/>
      <c r="E1" s="499"/>
      <c r="F1" s="499"/>
      <c r="G1" s="499"/>
      <c r="H1" s="499"/>
      <c r="I1" s="499"/>
    </row>
    <row r="2" spans="1:9">
      <c r="A2" s="500"/>
      <c r="B2" s="500"/>
      <c r="C2" s="500"/>
      <c r="D2" s="500"/>
      <c r="E2" s="500"/>
      <c r="F2" s="500"/>
      <c r="G2" s="500"/>
      <c r="H2" s="500"/>
      <c r="I2" s="500"/>
    </row>
    <row r="3" spans="1:9">
      <c r="A3" s="500"/>
      <c r="B3" s="500"/>
      <c r="C3" s="500"/>
      <c r="D3" s="500"/>
      <c r="E3" s="500"/>
      <c r="F3" s="500"/>
      <c r="G3" s="500"/>
      <c r="H3" s="500"/>
      <c r="I3" s="500"/>
    </row>
    <row r="4" spans="1:9">
      <c r="A4" s="500"/>
      <c r="B4" s="500"/>
      <c r="C4" s="500"/>
      <c r="D4" s="500"/>
      <c r="E4" s="500"/>
      <c r="F4" s="500"/>
      <c r="G4" s="500"/>
      <c r="H4" s="500"/>
      <c r="I4" s="500"/>
    </row>
    <row r="5" spans="1:9" ht="7.5" customHeight="1">
      <c r="A5" s="500"/>
      <c r="B5" s="500"/>
      <c r="C5" s="500"/>
      <c r="D5" s="500"/>
      <c r="E5" s="500"/>
      <c r="F5" s="500"/>
      <c r="G5" s="500"/>
      <c r="H5" s="500"/>
      <c r="I5" s="500"/>
    </row>
    <row r="26" spans="1:1">
      <c r="A26" s="494" t="s">
        <v>150</v>
      </c>
    </row>
  </sheetData>
  <sheetProtection password="CAC3" sheet="1" objects="1" scenarios="1"/>
  <mergeCells count="1">
    <mergeCell ref="A1:I5"/>
  </mergeCells>
  <phoneticPr fontId="43" type="noConversion"/>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sheetPr>
    <tabColor indexed="48"/>
  </sheetPr>
  <dimension ref="A1:CN52"/>
  <sheetViews>
    <sheetView showGridLines="0" showRowColHeaders="0" showZeros="0" showOutlineSymbols="0" topLeftCell="BL1" zoomScale="91" zoomScaleNormal="91" workbookViewId="0">
      <selection activeCell="BL1" sqref="BL1:CH1"/>
    </sheetView>
  </sheetViews>
  <sheetFormatPr baseColWidth="10" defaultRowHeight="12.75"/>
  <cols>
    <col min="1" max="1" width="5.7109375" style="26" customWidth="1"/>
    <col min="2" max="2" width="18.42578125" style="1" customWidth="1"/>
    <col min="3" max="3" width="14.7109375" style="1" customWidth="1"/>
    <col min="4" max="18" width="7.28515625" style="1" customWidth="1"/>
    <col min="19" max="19" width="10.140625" style="1" customWidth="1"/>
    <col min="20" max="21" width="9.85546875" style="1" customWidth="1"/>
    <col min="22" max="22" width="5.7109375" style="26" customWidth="1"/>
    <col min="23" max="23" width="18.7109375" style="1" customWidth="1"/>
    <col min="24" max="24" width="14.7109375" style="1" customWidth="1"/>
    <col min="25" max="39" width="7.28515625" style="1" customWidth="1"/>
    <col min="40" max="42" width="9.85546875" style="1" customWidth="1"/>
    <col min="43" max="43" width="5.7109375" style="26" customWidth="1"/>
    <col min="44" max="44" width="18.42578125" style="1" customWidth="1"/>
    <col min="45" max="45" width="15" style="1" customWidth="1"/>
    <col min="46" max="60" width="7.28515625" style="1" customWidth="1"/>
    <col min="61" max="61" width="10.140625" style="1" customWidth="1"/>
    <col min="62" max="63" width="9.85546875" style="1" customWidth="1"/>
    <col min="64" max="64" width="5.7109375" style="26" customWidth="1"/>
    <col min="65" max="65" width="18.42578125" style="1" customWidth="1"/>
    <col min="66" max="66" width="14.7109375" style="1" customWidth="1"/>
    <col min="67" max="81" width="7.28515625" style="1" customWidth="1"/>
    <col min="82" max="82" width="11.42578125" style="1"/>
    <col min="83" max="84" width="9.85546875" style="1" customWidth="1"/>
    <col min="85" max="85" width="18.7109375" style="1" customWidth="1"/>
    <col min="86" max="86" width="14.7109375" style="1" customWidth="1"/>
    <col min="87" max="87" width="11.42578125" style="1"/>
    <col min="88" max="89" width="7.7109375" style="1" customWidth="1"/>
    <col min="90" max="90" width="4.5703125" style="1" customWidth="1"/>
    <col min="91" max="92" width="7.7109375" style="1" customWidth="1"/>
    <col min="93" max="16384" width="11.42578125" style="1"/>
  </cols>
  <sheetData>
    <row r="1" spans="1:92" s="26" customFormat="1" ht="30" customHeight="1">
      <c r="A1" s="502" t="s">
        <v>99</v>
      </c>
      <c r="B1" s="502"/>
      <c r="C1" s="502"/>
      <c r="D1" s="502"/>
      <c r="E1" s="502"/>
      <c r="F1" s="502"/>
      <c r="G1" s="502"/>
      <c r="H1" s="502"/>
      <c r="I1" s="502"/>
      <c r="J1" s="502"/>
      <c r="K1" s="502"/>
      <c r="L1" s="502"/>
      <c r="M1" s="502"/>
      <c r="N1" s="502"/>
      <c r="O1" s="502"/>
      <c r="P1" s="502"/>
      <c r="Q1" s="502"/>
      <c r="R1" s="502"/>
      <c r="S1" s="502"/>
      <c r="T1" s="502"/>
      <c r="U1" s="27"/>
      <c r="V1" s="502" t="s">
        <v>99</v>
      </c>
      <c r="W1" s="502"/>
      <c r="X1" s="502"/>
      <c r="Y1" s="502"/>
      <c r="Z1" s="502"/>
      <c r="AA1" s="502"/>
      <c r="AB1" s="502"/>
      <c r="AC1" s="502"/>
      <c r="AD1" s="502"/>
      <c r="AE1" s="502"/>
      <c r="AF1" s="502"/>
      <c r="AG1" s="502"/>
      <c r="AH1" s="502"/>
      <c r="AI1" s="502"/>
      <c r="AJ1" s="502"/>
      <c r="AK1" s="502"/>
      <c r="AL1" s="502"/>
      <c r="AM1" s="502"/>
      <c r="AN1" s="502"/>
      <c r="AO1" s="502"/>
      <c r="AP1" s="27"/>
      <c r="AQ1" s="502" t="s">
        <v>99</v>
      </c>
      <c r="AR1" s="502"/>
      <c r="AS1" s="502"/>
      <c r="AT1" s="502"/>
      <c r="AU1" s="502"/>
      <c r="AV1" s="502"/>
      <c r="AW1" s="502"/>
      <c r="AX1" s="502"/>
      <c r="AY1" s="502"/>
      <c r="AZ1" s="502"/>
      <c r="BA1" s="502"/>
      <c r="BB1" s="502"/>
      <c r="BC1" s="502"/>
      <c r="BD1" s="502"/>
      <c r="BE1" s="502"/>
      <c r="BF1" s="502"/>
      <c r="BG1" s="502"/>
      <c r="BH1" s="502"/>
      <c r="BI1" s="502"/>
      <c r="BJ1" s="502"/>
      <c r="BK1" s="27"/>
      <c r="BL1" s="503" t="s">
        <v>99</v>
      </c>
      <c r="BM1" s="503"/>
      <c r="BN1" s="503"/>
      <c r="BO1" s="503"/>
      <c r="BP1" s="503"/>
      <c r="BQ1" s="503"/>
      <c r="BR1" s="503"/>
      <c r="BS1" s="503"/>
      <c r="BT1" s="503"/>
      <c r="BU1" s="503"/>
      <c r="BV1" s="503"/>
      <c r="BW1" s="503"/>
      <c r="BX1" s="503"/>
      <c r="BY1" s="503"/>
      <c r="BZ1" s="503"/>
      <c r="CA1" s="503"/>
      <c r="CB1" s="503"/>
      <c r="CC1" s="503"/>
      <c r="CD1" s="503"/>
      <c r="CE1" s="503"/>
      <c r="CF1" s="503"/>
      <c r="CG1" s="503"/>
      <c r="CH1" s="503"/>
    </row>
    <row r="2" spans="1:92" s="26" customFormat="1" ht="30" customHeight="1">
      <c r="A2" s="504" t="s">
        <v>18</v>
      </c>
      <c r="B2" s="504"/>
      <c r="C2" s="504"/>
      <c r="D2" s="504"/>
      <c r="E2" s="504"/>
      <c r="F2" s="504"/>
      <c r="G2" s="504"/>
      <c r="H2" s="504"/>
      <c r="I2" s="504"/>
      <c r="J2" s="504"/>
      <c r="K2" s="504"/>
      <c r="L2" s="504"/>
      <c r="M2" s="504"/>
      <c r="N2" s="504"/>
      <c r="O2" s="504"/>
      <c r="P2" s="504"/>
      <c r="Q2" s="504"/>
      <c r="R2" s="504"/>
      <c r="S2" s="504"/>
      <c r="T2" s="504"/>
      <c r="U2" s="29"/>
      <c r="V2" s="504" t="s">
        <v>19</v>
      </c>
      <c r="W2" s="504"/>
      <c r="X2" s="504"/>
      <c r="Y2" s="504"/>
      <c r="Z2" s="504"/>
      <c r="AA2" s="504"/>
      <c r="AB2" s="504"/>
      <c r="AC2" s="504"/>
      <c r="AD2" s="504"/>
      <c r="AE2" s="504"/>
      <c r="AF2" s="504"/>
      <c r="AG2" s="504"/>
      <c r="AH2" s="504"/>
      <c r="AI2" s="504"/>
      <c r="AJ2" s="504"/>
      <c r="AK2" s="504"/>
      <c r="AL2" s="504"/>
      <c r="AM2" s="504"/>
      <c r="AN2" s="504"/>
      <c r="AO2" s="504"/>
      <c r="AP2" s="29"/>
      <c r="AQ2" s="504" t="s">
        <v>20</v>
      </c>
      <c r="AR2" s="504"/>
      <c r="AS2" s="504"/>
      <c r="AT2" s="504"/>
      <c r="AU2" s="504"/>
      <c r="AV2" s="504"/>
      <c r="AW2" s="504"/>
      <c r="AX2" s="504"/>
      <c r="AY2" s="504"/>
      <c r="AZ2" s="504"/>
      <c r="BA2" s="504"/>
      <c r="BB2" s="504"/>
      <c r="BC2" s="504"/>
      <c r="BD2" s="504"/>
      <c r="BE2" s="504"/>
      <c r="BF2" s="504"/>
      <c r="BG2" s="504"/>
      <c r="BH2" s="504"/>
      <c r="BI2" s="504"/>
      <c r="BJ2" s="504"/>
      <c r="BK2" s="29"/>
      <c r="BL2" s="505" t="s">
        <v>21</v>
      </c>
      <c r="BM2" s="505"/>
      <c r="BN2" s="505"/>
      <c r="BO2" s="505"/>
      <c r="BP2" s="505"/>
      <c r="BQ2" s="505"/>
      <c r="BR2" s="505"/>
      <c r="BS2" s="505"/>
      <c r="BT2" s="505"/>
      <c r="BU2" s="505"/>
      <c r="BV2" s="505"/>
      <c r="BW2" s="505"/>
      <c r="BX2" s="505"/>
      <c r="BY2" s="505"/>
      <c r="BZ2" s="505"/>
      <c r="CA2" s="505"/>
      <c r="CB2" s="505"/>
      <c r="CC2" s="505"/>
      <c r="CD2" s="505"/>
      <c r="CE2" s="505"/>
      <c r="CF2" s="505"/>
      <c r="CG2" s="505"/>
      <c r="CH2" s="505"/>
      <c r="CJ2" s="507" t="s">
        <v>26</v>
      </c>
      <c r="CK2" s="507"/>
      <c r="CL2" s="507"/>
      <c r="CM2" s="507"/>
      <c r="CN2" s="70" t="s">
        <v>99</v>
      </c>
    </row>
    <row r="3" spans="1:92" ht="12.75" customHeight="1">
      <c r="A3" s="31"/>
      <c r="B3" s="32"/>
      <c r="C3" s="33" t="str">
        <f>CONCATENATE("sur   ",PARAMETRES!$G$13)</f>
        <v>sur   30</v>
      </c>
      <c r="D3" s="34"/>
      <c r="E3" s="34"/>
      <c r="F3" s="34"/>
      <c r="G3" s="34"/>
      <c r="H3" s="34"/>
      <c r="I3" s="34"/>
      <c r="J3" s="34"/>
      <c r="K3" s="34"/>
      <c r="L3" s="34"/>
      <c r="M3" s="34"/>
      <c r="N3" s="34"/>
      <c r="O3" s="34"/>
      <c r="P3" s="34"/>
      <c r="Q3" s="34"/>
      <c r="R3" s="34"/>
      <c r="S3" s="32"/>
      <c r="T3" s="32"/>
      <c r="U3" s="35"/>
      <c r="V3" s="31"/>
      <c r="W3" s="36"/>
      <c r="X3" s="33" t="str">
        <f>CONCATENATE("sur   ",PARAMETRES!$G$13)</f>
        <v>sur   30</v>
      </c>
      <c r="Y3" s="349"/>
      <c r="Z3" s="349"/>
      <c r="AA3" s="349"/>
      <c r="AB3" s="349"/>
      <c r="AC3" s="34"/>
      <c r="AD3" s="34"/>
      <c r="AE3" s="34"/>
      <c r="AF3" s="34"/>
      <c r="AG3" s="34"/>
      <c r="AH3" s="34"/>
      <c r="AI3" s="34"/>
      <c r="AJ3" s="34"/>
      <c r="AK3" s="34"/>
      <c r="AL3" s="34"/>
      <c r="AM3" s="34"/>
      <c r="AN3" s="32"/>
      <c r="AO3" s="32"/>
      <c r="AP3" s="35"/>
      <c r="AQ3" s="31"/>
      <c r="AR3" s="36"/>
      <c r="AS3" s="33" t="str">
        <f>CONCATENATE("sur   ",PARAMETRES!$G$13)</f>
        <v>sur   30</v>
      </c>
      <c r="AT3" s="349"/>
      <c r="AU3" s="34"/>
      <c r="AV3" s="34"/>
      <c r="AW3" s="34"/>
      <c r="AX3" s="34"/>
      <c r="AY3" s="34"/>
      <c r="AZ3" s="34"/>
      <c r="BA3" s="34"/>
      <c r="BB3" s="34"/>
      <c r="BC3" s="34"/>
      <c r="BD3" s="34"/>
      <c r="BE3" s="34"/>
      <c r="BF3" s="34"/>
      <c r="BG3" s="34"/>
      <c r="BH3" s="34"/>
      <c r="BI3" s="32"/>
      <c r="BJ3" s="32"/>
      <c r="BK3" s="35"/>
      <c r="BL3" s="31"/>
      <c r="BM3" s="36"/>
      <c r="BN3" s="33" t="str">
        <f>CONCATENATE("sur   ",PARAMETRES!$G$13)</f>
        <v>sur   30</v>
      </c>
      <c r="BO3" s="349"/>
      <c r="BP3" s="349"/>
      <c r="BQ3" s="349"/>
      <c r="BR3" s="349"/>
      <c r="BS3" s="34"/>
      <c r="BT3" s="34"/>
      <c r="BU3" s="34"/>
      <c r="BV3" s="34"/>
      <c r="BW3" s="34"/>
      <c r="BX3" s="34"/>
      <c r="BY3" s="34"/>
      <c r="BZ3" s="34"/>
      <c r="CA3" s="34"/>
      <c r="CB3" s="71" t="str">
        <f>IF(PARAMETRES!$G$28="O","EXAMEN","")</f>
        <v/>
      </c>
      <c r="CC3" s="34"/>
      <c r="CD3" s="32"/>
      <c r="CE3" s="32"/>
      <c r="CF3" s="32"/>
      <c r="CG3" s="32"/>
      <c r="CH3" s="35"/>
      <c r="CJ3" s="506" t="s">
        <v>27</v>
      </c>
      <c r="CK3" s="506" t="s">
        <v>28</v>
      </c>
      <c r="CL3" s="72"/>
      <c r="CM3" s="506" t="s">
        <v>29</v>
      </c>
      <c r="CN3" s="506" t="s">
        <v>30</v>
      </c>
    </row>
    <row r="4" spans="1:92">
      <c r="A4" s="31"/>
      <c r="B4" s="32"/>
      <c r="C4" s="32"/>
      <c r="D4" s="37">
        <v>1</v>
      </c>
      <c r="E4" s="37">
        <v>2</v>
      </c>
      <c r="F4" s="37">
        <v>3</v>
      </c>
      <c r="G4" s="37">
        <v>4</v>
      </c>
      <c r="H4" s="37">
        <v>5</v>
      </c>
      <c r="I4" s="37">
        <v>6</v>
      </c>
      <c r="J4" s="37">
        <v>7</v>
      </c>
      <c r="K4" s="37">
        <v>8</v>
      </c>
      <c r="L4" s="37">
        <v>9</v>
      </c>
      <c r="M4" s="37">
        <v>10</v>
      </c>
      <c r="N4" s="37">
        <v>11</v>
      </c>
      <c r="O4" s="37">
        <v>12</v>
      </c>
      <c r="P4" s="37">
        <v>13</v>
      </c>
      <c r="Q4" s="37">
        <v>14</v>
      </c>
      <c r="R4" s="37">
        <v>15</v>
      </c>
      <c r="S4" s="32"/>
      <c r="T4" s="38" t="s">
        <v>22</v>
      </c>
      <c r="U4" s="39" t="s">
        <v>23</v>
      </c>
      <c r="V4" s="31"/>
      <c r="W4" s="32"/>
      <c r="X4" s="32"/>
      <c r="Y4" s="37">
        <v>1</v>
      </c>
      <c r="Z4" s="37">
        <v>2</v>
      </c>
      <c r="AA4" s="37">
        <v>3</v>
      </c>
      <c r="AB4" s="37">
        <v>4</v>
      </c>
      <c r="AC4" s="37">
        <v>5</v>
      </c>
      <c r="AD4" s="37">
        <v>6</v>
      </c>
      <c r="AE4" s="37">
        <v>7</v>
      </c>
      <c r="AF4" s="37">
        <v>8</v>
      </c>
      <c r="AG4" s="37">
        <v>9</v>
      </c>
      <c r="AH4" s="37">
        <v>10</v>
      </c>
      <c r="AI4" s="37">
        <v>11</v>
      </c>
      <c r="AJ4" s="37">
        <v>12</v>
      </c>
      <c r="AK4" s="37">
        <v>13</v>
      </c>
      <c r="AL4" s="37">
        <v>14</v>
      </c>
      <c r="AM4" s="37">
        <v>15</v>
      </c>
      <c r="AN4" s="32"/>
      <c r="AO4" s="38" t="s">
        <v>22</v>
      </c>
      <c r="AP4" s="39" t="s">
        <v>23</v>
      </c>
      <c r="AQ4" s="31"/>
      <c r="AR4" s="32"/>
      <c r="AS4" s="32"/>
      <c r="AT4" s="37">
        <v>1</v>
      </c>
      <c r="AU4" s="37">
        <v>2</v>
      </c>
      <c r="AV4" s="37">
        <v>3</v>
      </c>
      <c r="AW4" s="37">
        <v>4</v>
      </c>
      <c r="AX4" s="37">
        <v>5</v>
      </c>
      <c r="AY4" s="37">
        <v>6</v>
      </c>
      <c r="AZ4" s="37">
        <v>7</v>
      </c>
      <c r="BA4" s="37">
        <v>8</v>
      </c>
      <c r="BB4" s="37">
        <v>9</v>
      </c>
      <c r="BC4" s="37">
        <v>10</v>
      </c>
      <c r="BD4" s="37">
        <v>11</v>
      </c>
      <c r="BE4" s="37">
        <v>12</v>
      </c>
      <c r="BF4" s="37">
        <v>13</v>
      </c>
      <c r="BG4" s="37">
        <v>14</v>
      </c>
      <c r="BH4" s="37">
        <v>15</v>
      </c>
      <c r="BI4" s="32"/>
      <c r="BJ4" s="38" t="s">
        <v>22</v>
      </c>
      <c r="BK4" s="39" t="s">
        <v>23</v>
      </c>
      <c r="BL4" s="31"/>
      <c r="BM4" s="32"/>
      <c r="BN4" s="32"/>
      <c r="BO4" s="37">
        <v>1</v>
      </c>
      <c r="BP4" s="37">
        <v>2</v>
      </c>
      <c r="BQ4" s="37">
        <v>3</v>
      </c>
      <c r="BR4" s="37">
        <v>4</v>
      </c>
      <c r="BS4" s="37">
        <v>5</v>
      </c>
      <c r="BT4" s="37">
        <v>6</v>
      </c>
      <c r="BU4" s="37">
        <v>7</v>
      </c>
      <c r="BV4" s="37">
        <v>8</v>
      </c>
      <c r="BW4" s="37">
        <v>9</v>
      </c>
      <c r="BX4" s="37">
        <v>10</v>
      </c>
      <c r="BY4" s="37">
        <v>11</v>
      </c>
      <c r="BZ4" s="37">
        <v>12</v>
      </c>
      <c r="CA4" s="37">
        <v>13</v>
      </c>
      <c r="CB4" s="73">
        <v>14</v>
      </c>
      <c r="CC4" s="37">
        <v>15</v>
      </c>
      <c r="CD4" s="32"/>
      <c r="CE4" s="38" t="s">
        <v>22</v>
      </c>
      <c r="CF4" s="66" t="s">
        <v>23</v>
      </c>
      <c r="CG4" s="32"/>
      <c r="CH4" s="35"/>
      <c r="CJ4" s="506"/>
      <c r="CK4" s="506"/>
      <c r="CL4" s="72"/>
      <c r="CM4" s="506"/>
      <c r="CN4" s="506"/>
    </row>
    <row r="5" spans="1:92" s="45" customFormat="1">
      <c r="A5" s="41"/>
      <c r="B5" s="43"/>
      <c r="C5" s="425" t="s">
        <v>24</v>
      </c>
      <c r="D5" s="422"/>
      <c r="E5" s="422"/>
      <c r="F5" s="422"/>
      <c r="G5" s="422"/>
      <c r="H5" s="422"/>
      <c r="I5" s="422"/>
      <c r="J5" s="422"/>
      <c r="K5" s="422"/>
      <c r="L5" s="422"/>
      <c r="M5" s="422"/>
      <c r="N5" s="422"/>
      <c r="O5" s="422"/>
      <c r="P5" s="422"/>
      <c r="Q5" s="422"/>
      <c r="R5" s="422"/>
      <c r="S5" s="43">
        <f>SUM(D5:R5)</f>
        <v>0</v>
      </c>
      <c r="T5" s="43"/>
      <c r="U5" s="44"/>
      <c r="V5" s="41"/>
      <c r="W5" s="43"/>
      <c r="X5" s="425" t="s">
        <v>24</v>
      </c>
      <c r="Y5" s="422"/>
      <c r="Z5" s="422"/>
      <c r="AA5" s="422"/>
      <c r="AB5" s="422"/>
      <c r="AC5" s="422"/>
      <c r="AD5" s="422"/>
      <c r="AE5" s="422"/>
      <c r="AF5" s="422"/>
      <c r="AG5" s="422"/>
      <c r="AH5" s="422"/>
      <c r="AI5" s="422"/>
      <c r="AJ5" s="422"/>
      <c r="AK5" s="422"/>
      <c r="AL5" s="422"/>
      <c r="AM5" s="422"/>
      <c r="AN5" s="43">
        <f>SUM(Y5:AM5)</f>
        <v>0</v>
      </c>
      <c r="AO5" s="43"/>
      <c r="AP5" s="44"/>
      <c r="AQ5" s="41"/>
      <c r="AR5" s="43"/>
      <c r="AS5" s="425" t="s">
        <v>24</v>
      </c>
      <c r="AT5" s="422"/>
      <c r="AU5" s="422"/>
      <c r="AV5" s="422"/>
      <c r="AW5" s="422"/>
      <c r="AX5" s="422"/>
      <c r="AY5" s="422"/>
      <c r="AZ5" s="422"/>
      <c r="BA5" s="422"/>
      <c r="BB5" s="422"/>
      <c r="BC5" s="422"/>
      <c r="BD5" s="422"/>
      <c r="BE5" s="422"/>
      <c r="BF5" s="422"/>
      <c r="BG5" s="422"/>
      <c r="BH5" s="422"/>
      <c r="BI5" s="43">
        <f>SUM(AT5:BH5)</f>
        <v>0</v>
      </c>
      <c r="BJ5" s="43"/>
      <c r="BK5" s="44"/>
      <c r="BL5" s="41"/>
      <c r="BM5" s="43"/>
      <c r="BN5" s="425" t="s">
        <v>24</v>
      </c>
      <c r="BO5" s="422"/>
      <c r="BP5" s="422"/>
      <c r="BQ5" s="422"/>
      <c r="BR5" s="422"/>
      <c r="BS5" s="422"/>
      <c r="BT5" s="422"/>
      <c r="BU5" s="422"/>
      <c r="BV5" s="422"/>
      <c r="BW5" s="422"/>
      <c r="BX5" s="422"/>
      <c r="BY5" s="422"/>
      <c r="BZ5" s="422"/>
      <c r="CA5" s="422"/>
      <c r="CB5" s="422" t="str">
        <f>IF(PARAMETRES!$G$28="O",IF(PARAMETRES!$G$31=0,"",PARAMETRES!$G$31),"")</f>
        <v/>
      </c>
      <c r="CC5" s="422"/>
      <c r="CD5" s="43">
        <f>SUM(BO5:CC5)</f>
        <v>0</v>
      </c>
      <c r="CE5" s="43"/>
      <c r="CF5" s="43"/>
      <c r="CG5" s="43"/>
      <c r="CH5" s="44"/>
    </row>
    <row r="6" spans="1:92">
      <c r="A6" s="31">
        <v>1</v>
      </c>
      <c r="B6" s="46" t="str">
        <f>PARAMETRES!$B5</f>
        <v>B</v>
      </c>
      <c r="C6" s="46" t="str">
        <f>PARAMETRES!$C5</f>
        <v>C</v>
      </c>
      <c r="D6" s="47"/>
      <c r="E6" s="47"/>
      <c r="F6" s="47"/>
      <c r="G6" s="47"/>
      <c r="H6" s="47"/>
      <c r="I6" s="47"/>
      <c r="J6" s="47"/>
      <c r="K6" s="47"/>
      <c r="L6" s="47"/>
      <c r="M6" s="47"/>
      <c r="N6" s="47"/>
      <c r="O6" s="47"/>
      <c r="P6" s="47"/>
      <c r="Q6" s="47"/>
      <c r="R6" s="47"/>
      <c r="S6" s="48" t="str">
        <f>IF(T6=0,"-",SUM(D6:R6)/T6*PARAMETRES!$G$13)</f>
        <v>-</v>
      </c>
      <c r="T6" s="94">
        <f t="shared" ref="T6:T45" si="0">IF(D6="",0,D$5)+IF(E6="",0,E$5)+IF(F6="",0,F$5)+IF(G6="",0,G$5)+IF(H6="",0,H$5)+IF(I6="",0,I$5)+IF(J6="",0,J$5)+IF(K6="",0,K$5)+IF(L6="",0,L$5)+IF(M6="",0,M$5)+IF(N6="",0,N$5)+IF(O6="",0,O$5)+IF(P6="",0,P$5)+IF(Q6="",0,Q$5)+IF(R6="",0,R$5)</f>
        <v>0</v>
      </c>
      <c r="U6" s="50">
        <f>IF(PARAMETRES!$B5="-","",IF(D$3="",0,IF(D$46="",IF(D6="",1,0),0))+IF(E$3="",0,IF(E$46="",IF(E6="",1,0),0))+IF(F$3="",0,IF(F$46="",IF(F6="",1,0),0))+IF(G$3="",0,IF(G$46="",IF(G6="",1,0),0))+IF(H$3="",0,IF(H$46="",IF(H6="",1,0),0))+IF(I$3="",0,IF(I$46="",IF(I6="",1,0),0))+IF(J$3="",0,IF(J$46="",IF(J6="",1,0),0))+IF(K$3="",0,IF(K$46="",IF(K6="",1,0),0))+IF(L$3="",0,IF(L$46="",IF(L6="",1,0),0))+IF(M$3="",0,IF(M$46="",IF(M6="",1,0),0))+IF(N$3="",0,IF(N$46="",IF(N6="",1,0),0)+IF(O$3="",0,IF(O$46="",IF(O6="",1,0),0))+IF(P$3="",0,IF(P$46="",IF(P6="",1,0),0))+IF(Q$3="",0,IF(Q$46="",IF(Q6="",1,0),0))+IF(R$3="",0,IF(R$46="",IF(R6="",1,0),0))))</f>
        <v>0</v>
      </c>
      <c r="V6" s="31">
        <v>1</v>
      </c>
      <c r="W6" s="46" t="str">
        <f>PARAMETRES!$B5</f>
        <v>B</v>
      </c>
      <c r="X6" s="46" t="str">
        <f>PARAMETRES!$C5</f>
        <v>C</v>
      </c>
      <c r="Y6" s="47"/>
      <c r="Z6" s="47"/>
      <c r="AA6" s="47"/>
      <c r="AB6" s="47"/>
      <c r="AC6" s="47"/>
      <c r="AD6" s="47"/>
      <c r="AE6" s="47"/>
      <c r="AF6" s="47"/>
      <c r="AG6" s="47"/>
      <c r="AH6" s="47"/>
      <c r="AI6" s="47"/>
      <c r="AJ6" s="47"/>
      <c r="AK6" s="47"/>
      <c r="AL6" s="47"/>
      <c r="AM6" s="47"/>
      <c r="AN6" s="48" t="str">
        <f>IF(AO6=0,"-",SUM(Y6:AM6)/AO6*PARAMETRES!$G$13)</f>
        <v>-</v>
      </c>
      <c r="AO6" s="94">
        <f t="shared" ref="AO6:AO45" si="1">IF(Y6="",0,Y$5)+IF(Z6="",0,Z$5)+IF(AA6="",0,AA$5)+IF(AB6="",0,AB$5)+IF(AC6="",0,AC$5)+IF(AD6="",0,AD$5)+IF(AE6="",0,AE$5)+IF(AF6="",0,AF$5)+IF(AG6="",0,AG$5)+IF(AH6="",0,AH$5)+IF(AI6="",0,AI$5)+IF(AJ6="",0,AJ$5)+IF(AK6="",0,AK$5)+IF(AL6="",0,AL$5)+IF(AM6="",0,AM$5)</f>
        <v>0</v>
      </c>
      <c r="AP6" s="50">
        <f>IF(PARAMETRES!$B5="-","",IF(Y$3="",0,IF(Y$46="",IF(Y6="",1,0),0))+IF(Z$3="",0,IF(Z$46="",IF(Z6="",1,0),0))+IF(AA$3="",0,IF(AA$46="",IF(AA6="",1,0),0))+IF(AB$3="",0,IF(AB$46="",IF(AB6="",1,0),0))+IF(AC$3="",0,IF(AC$46="",IF(AC6="",1,0),0))+IF(AD$3="",0,IF(AD$46="",IF(AD6="",1,0),0))+IF(AE$3="",0,IF(AE$46="",IF(AE6="",1,0),0))+IF(AF$3="",0,IF(AF$46="",IF(AF6="",1,0),0))+IF(AG$3="",0,IF(AG$46="",IF(AG6="",1,0),0))+IF(AH$3="",0,IF(AH$46="",IF(AH6="",1,0),0))+IF(AI$3="",0,IF(AI$46="",IF(AI6="",1,0),0)+IF(AJ$3="",0,IF(AJ$46="",IF(AJ6="",1,0),0))+IF(AK$3="",0,IF(AK$46="",IF(AK6="",1,0),0))+IF(AL$3="",0,IF(AL$46="",IF(AL6="",1,0),0))+IF(AM$3="",0,IF(AM$46="",IF(AM6="",1,0),0))))</f>
        <v>0</v>
      </c>
      <c r="AQ6" s="31">
        <v>1</v>
      </c>
      <c r="AR6" s="46" t="str">
        <f>PARAMETRES!$B5</f>
        <v>B</v>
      </c>
      <c r="AS6" s="46" t="str">
        <f>PARAMETRES!$C5</f>
        <v>C</v>
      </c>
      <c r="AT6" s="47"/>
      <c r="AU6" s="47"/>
      <c r="AV6" s="47"/>
      <c r="AW6" s="47"/>
      <c r="AX6" s="47"/>
      <c r="AY6" s="47"/>
      <c r="AZ6" s="47"/>
      <c r="BA6" s="47"/>
      <c r="BB6" s="47"/>
      <c r="BC6" s="47"/>
      <c r="BD6" s="47"/>
      <c r="BE6" s="47"/>
      <c r="BF6" s="47"/>
      <c r="BG6" s="47"/>
      <c r="BH6" s="47"/>
      <c r="BI6" s="48" t="str">
        <f>IF(BJ6=0,"-",SUM(AT6:BH6)/BJ6*PARAMETRES!$G$13)</f>
        <v>-</v>
      </c>
      <c r="BJ6" s="94">
        <f t="shared" ref="BJ6:BJ45" si="2">IF(AT6="",0,AT$5)+IF(AU6="",0,AU$5)+IF(AV6="",0,AV$5)+IF(AW6="",0,AW$5)+IF(AX6="",0,AX$5)+IF(AY6="",0,AY$5)+IF(AZ6="",0,AZ$5)+IF(BA6="",0,BA$5)+IF(BB6="",0,BB$5)+IF(BC6="",0,BC$5)+IF(BD6="",0,BD$5)+IF(BE6="",0,BE$5)+IF(BF6="",0,BF$5)+IF(BG6="",0,BG$5)+IF(BH6="",0,BH$5)</f>
        <v>0</v>
      </c>
      <c r="BK6" s="50">
        <f>IF(PARAMETRES!$B5="-","",IF(AT$3="",0,IF(AT$46="",IF(AT6="",1,0),0))+IF(AU$3="",0,IF(AU$46="",IF(AU6="",1,0),0))+IF(AV$3="",0,IF(AV$46="",IF(AV6="",1,0),0))+IF(AW$3="",0,IF(AW$46="",IF(AW6="",1,0),0))+IF(AX$3="",0,IF(AX$46="",IF(AX6="",1,0),0))+IF(AY$3="",0,IF(AY$46="",IF(AY6="",1,0),0))+IF(AZ$3="",0,IF(AZ$46="",IF(AZ6="",1,0),0))+IF(BA$3="",0,IF(BA$46="",IF(BA6="",1,0),0))+IF(BB$3="",0,IF(BB$46="",IF(BB6="",1,0),0))+IF(BC$3="",0,IF(BC$46="",IF(BC6="",1,0),0))+IF(BD$3="",0,IF(BD$46="",IF(BD6="",1,0),0)+IF(BE$3="",0,IF(BE$46="",IF(BE6="",1,0),0))+IF(BF$3="",0,IF(BF$46="",IF(BF6="",1,0),0))+IF(BG$3="",0,IF(BG$46="",IF(BG6="",1,0),0))+IF(BH$3="",0,IF(BH$46="",IF(BH6="",1,0),0))))</f>
        <v>0</v>
      </c>
      <c r="BL6" s="31">
        <v>1</v>
      </c>
      <c r="BM6" s="46" t="str">
        <f>PARAMETRES!$B5</f>
        <v>B</v>
      </c>
      <c r="BN6" s="46" t="str">
        <f>PARAMETRES!$C5</f>
        <v>C</v>
      </c>
      <c r="BO6" s="47"/>
      <c r="BP6" s="47"/>
      <c r="BQ6" s="47"/>
      <c r="BR6" s="47"/>
      <c r="BS6" s="47"/>
      <c r="BT6" s="47"/>
      <c r="BU6" s="47"/>
      <c r="BV6" s="47"/>
      <c r="BW6" s="47"/>
      <c r="BX6" s="47"/>
      <c r="BY6" s="47"/>
      <c r="BZ6" s="47"/>
      <c r="CA6" s="47"/>
      <c r="CB6" s="47"/>
      <c r="CC6" s="47"/>
      <c r="CD6" s="48" t="str">
        <f>IF(CE6=0,"-",SUM(BO6:CC6)/CE6*PARAMETRES!$G$13)</f>
        <v>-</v>
      </c>
      <c r="CE6" s="49">
        <f t="shared" ref="CE6:CE45" si="3">IF(BO6="",0,BO$5)+IF(BP6="",0,BP$5)+IF(BQ6="",0,BQ$5)+IF(BR6="",0,BR$5)+IF(BS6="",0,BS$5)+IF(BT6="",0,BT$5)+IF(BU6="",0,BU$5)+IF(BV6="",0,BV$5)+IF(BW6="",0,BW$5)+IF(BX6="",0,BX$5)+IF(BY6="",0,BY$5)+IF(BZ6="",0,BZ$5)+IF(CA6="",0,CA$5)+IF(CB6="",0,CB$5)+IF(CC6="",0,CC$5)</f>
        <v>0</v>
      </c>
      <c r="CF6" s="51">
        <f>IF(PARAMETRES!$B5="-","",IF(BO$3="",0,IF(BO$46="",IF(BO6="",1,0),0))+IF(BP$3="",0,IF(BP$46="",IF(BP6="",1,0),0))+IF(BQ$3="",0,IF(BQ$46="",IF(BQ6="",1,0),0))+IF(BR$3="",0,IF(BR$46="",IF(BR6="",1,0),0))+IF(BS$3="",0,IF(BS$46="",IF(BS6="",1,0),0))+IF(BT$3="",0,IF(BT$46="",IF(BT6="",1,0),0))+IF(BU$3="",0,IF(BU$46="",IF(BU6="",1,0),0))+IF(BV$3="",0,IF(BV$46="",IF(BV6="",1,0),0))+IF(BW$3="",0,IF(BW$46="",IF(BW6="",1,0),0))+IF(BX$3="",0,IF(BX$46="",IF(BX6="",1,0),0))+IF(BY$3="",0,IF(BY$46="",IF(BY6="",1,0),0)+IF(BZ$3="",0,IF(BZ$46="",IF(BZ6="",1,0),0))+IF(CA$3="",0,IF(CA$46="",IF(CA6="",1,0),0))+IF(CB$3="",0,IF(CB$46="",IF(CB6="",1,0),0))+IF(CC$3="",0,IF(CC$46="",IF(CC6="",1,0),0))))</f>
        <v>0</v>
      </c>
      <c r="CG6" s="46" t="str">
        <f>PARAMETRES!$B5</f>
        <v>B</v>
      </c>
      <c r="CH6" s="52" t="str">
        <f>PARAMETRES!$C5</f>
        <v>C</v>
      </c>
      <c r="CJ6" s="75"/>
      <c r="CK6" s="76"/>
      <c r="CL6" s="77" t="s">
        <v>31</v>
      </c>
      <c r="CM6" s="78" t="str">
        <f>IF(CN6="","",IF(CJ6="","",ROUNDUP((CJ6/CK6)*CN6,1)))</f>
        <v/>
      </c>
      <c r="CN6" s="79" t="str">
        <f>IF(CB$5="","",IF(CG6="-","",CB$5))</f>
        <v/>
      </c>
    </row>
    <row r="7" spans="1:92">
      <c r="A7" s="31">
        <f>A6+1</f>
        <v>2</v>
      </c>
      <c r="B7" s="46" t="str">
        <f>PARAMETRES!$B6</f>
        <v>B</v>
      </c>
      <c r="C7" s="46" t="str">
        <f>PARAMETRES!$C6</f>
        <v>M</v>
      </c>
      <c r="D7" s="47"/>
      <c r="E7" s="47"/>
      <c r="F7" s="47"/>
      <c r="G7" s="47"/>
      <c r="H7" s="47"/>
      <c r="I7" s="47"/>
      <c r="J7" s="47"/>
      <c r="K7" s="47"/>
      <c r="L7" s="47"/>
      <c r="M7" s="47"/>
      <c r="N7" s="47"/>
      <c r="O7" s="47"/>
      <c r="P7" s="47"/>
      <c r="Q7" s="47"/>
      <c r="R7" s="47"/>
      <c r="S7" s="48" t="str">
        <f>IF(T7=0,"-",SUM(D7:R7)/T7*PARAMETRES!$G$13)</f>
        <v>-</v>
      </c>
      <c r="T7" s="94">
        <f t="shared" si="0"/>
        <v>0</v>
      </c>
      <c r="U7" s="50">
        <f>IF(PARAMETRES!$B6="-","",IF(D$3="",0,IF(D$46="",IF(D7="",1,0),0))+IF(E$3="",0,IF(E$46="",IF(E7="",1,0),0))+IF(F$3="",0,IF(F$46="",IF(F7="",1,0),0))+IF(G$3="",0,IF(G$46="",IF(G7="",1,0),0))+IF(H$3="",0,IF(H$46="",IF(H7="",1,0),0))+IF(I$3="",0,IF(I$46="",IF(I7="",1,0),0))+IF(J$3="",0,IF(J$46="",IF(J7="",1,0),0))+IF(K$3="",0,IF(K$46="",IF(K7="",1,0),0))+IF(L$3="",0,IF(L$46="",IF(L7="",1,0),0))+IF(M$3="",0,IF(M$46="",IF(M7="",1,0),0))+IF(N$3="",0,IF(N$46="",IF(N7="",1,0),0)+IF(O$3="",0,IF(O$46="",IF(O7="",1,0),0))+IF(P$3="",0,IF(P$46="",IF(P7="",1,0),0))+IF(Q$3="",0,IF(Q$46="",IF(Q7="",1,0),0))+IF(R$3="",0,IF(R$46="",IF(R7="",1,0),0))))</f>
        <v>0</v>
      </c>
      <c r="V7" s="31">
        <f>V6+1</f>
        <v>2</v>
      </c>
      <c r="W7" s="46" t="str">
        <f>PARAMETRES!$B6</f>
        <v>B</v>
      </c>
      <c r="X7" s="46" t="str">
        <f>PARAMETRES!$C6</f>
        <v>M</v>
      </c>
      <c r="Y7" s="47"/>
      <c r="Z7" s="47"/>
      <c r="AA7" s="47"/>
      <c r="AB7" s="47"/>
      <c r="AC7" s="47"/>
      <c r="AD7" s="47"/>
      <c r="AE7" s="47"/>
      <c r="AF7" s="47"/>
      <c r="AG7" s="47"/>
      <c r="AH7" s="47"/>
      <c r="AI7" s="47"/>
      <c r="AJ7" s="47"/>
      <c r="AK7" s="47"/>
      <c r="AL7" s="47"/>
      <c r="AM7" s="47"/>
      <c r="AN7" s="48" t="str">
        <f>IF(AO7=0,"-",SUM(Y7:AM7)/AO7*PARAMETRES!$G$13)</f>
        <v>-</v>
      </c>
      <c r="AO7" s="94">
        <f t="shared" si="1"/>
        <v>0</v>
      </c>
      <c r="AP7" s="50">
        <f>IF(PARAMETRES!$B6="-","",IF(Y$3="",0,IF(Y$46="",IF(Y7="",1,0),0))+IF(Z$3="",0,IF(Z$46="",IF(Z7="",1,0),0))+IF(AA$3="",0,IF(AA$46="",IF(AA7="",1,0),0))+IF(AB$3="",0,IF(AB$46="",IF(AB7="",1,0),0))+IF(AC$3="",0,IF(AC$46="",IF(AC7="",1,0),0))+IF(AD$3="",0,IF(AD$46="",IF(AD7="",1,0),0))+IF(AE$3="",0,IF(AE$46="",IF(AE7="",1,0),0))+IF(AF$3="",0,IF(AF$46="",IF(AF7="",1,0),0))+IF(AG$3="",0,IF(AG$46="",IF(AG7="",1,0),0))+IF(AH$3="",0,IF(AH$46="",IF(AH7="",1,0),0))+IF(AI$3="",0,IF(AI$46="",IF(AI7="",1,0),0)+IF(AJ$3="",0,IF(AJ$46="",IF(AJ7="",1,0),0))+IF(AK$3="",0,IF(AK$46="",IF(AK7="",1,0),0))+IF(AL$3="",0,IF(AL$46="",IF(AL7="",1,0),0))+IF(AM$3="",0,IF(AM$46="",IF(AM7="",1,0),0))))</f>
        <v>0</v>
      </c>
      <c r="AQ7" s="31">
        <f>AQ6+1</f>
        <v>2</v>
      </c>
      <c r="AR7" s="46" t="str">
        <f>PARAMETRES!$B6</f>
        <v>B</v>
      </c>
      <c r="AS7" s="46" t="str">
        <f>PARAMETRES!$C6</f>
        <v>M</v>
      </c>
      <c r="AT7" s="47"/>
      <c r="AU7" s="47"/>
      <c r="AV7" s="47"/>
      <c r="AW7" s="47"/>
      <c r="AX7" s="47"/>
      <c r="AY7" s="47"/>
      <c r="AZ7" s="47"/>
      <c r="BA7" s="47"/>
      <c r="BB7" s="47"/>
      <c r="BC7" s="47"/>
      <c r="BD7" s="47"/>
      <c r="BE7" s="47"/>
      <c r="BF7" s="47"/>
      <c r="BG7" s="47"/>
      <c r="BH7" s="47"/>
      <c r="BI7" s="48" t="str">
        <f>IF(BJ7=0,"-",SUM(AT7:BH7)/BJ7*PARAMETRES!$G$13)</f>
        <v>-</v>
      </c>
      <c r="BJ7" s="94">
        <f t="shared" si="2"/>
        <v>0</v>
      </c>
      <c r="BK7" s="50">
        <f>IF(PARAMETRES!$B6="-","",IF(AT$3="",0,IF(AT$46="",IF(AT7="",1,0),0))+IF(AU$3="",0,IF(AU$46="",IF(AU7="",1,0),0))+IF(AV$3="",0,IF(AV$46="",IF(AV7="",1,0),0))+IF(AW$3="",0,IF(AW$46="",IF(AW7="",1,0),0))+IF(AX$3="",0,IF(AX$46="",IF(AX7="",1,0),0))+IF(AY$3="",0,IF(AY$46="",IF(AY7="",1,0),0))+IF(AZ$3="",0,IF(AZ$46="",IF(AZ7="",1,0),0))+IF(BA$3="",0,IF(BA$46="",IF(BA7="",1,0),0))+IF(BB$3="",0,IF(BB$46="",IF(BB7="",1,0),0))+IF(BC$3="",0,IF(BC$46="",IF(BC7="",1,0),0))+IF(BD$3="",0,IF(BD$46="",IF(BD7="",1,0),0)+IF(BE$3="",0,IF(BE$46="",IF(BE7="",1,0),0))+IF(BF$3="",0,IF(BF$46="",IF(BF7="",1,0),0))+IF(BG$3="",0,IF(BG$46="",IF(BG7="",1,0),0))+IF(BH$3="",0,IF(BH$46="",IF(BH7="",1,0),0))))</f>
        <v>0</v>
      </c>
      <c r="BL7" s="31">
        <f>BL6+1</f>
        <v>2</v>
      </c>
      <c r="BM7" s="46" t="str">
        <f>PARAMETRES!$B6</f>
        <v>B</v>
      </c>
      <c r="BN7" s="46" t="str">
        <f>PARAMETRES!$C6</f>
        <v>M</v>
      </c>
      <c r="BO7" s="47"/>
      <c r="BP7" s="47"/>
      <c r="BQ7" s="47"/>
      <c r="BR7" s="47"/>
      <c r="BS7" s="47"/>
      <c r="BT7" s="47"/>
      <c r="BU7" s="47"/>
      <c r="BV7" s="47"/>
      <c r="BW7" s="47"/>
      <c r="BX7" s="47"/>
      <c r="BY7" s="47"/>
      <c r="BZ7" s="47"/>
      <c r="CA7" s="47"/>
      <c r="CB7" s="47"/>
      <c r="CC7" s="47"/>
      <c r="CD7" s="48" t="str">
        <f>IF(CE7=0,"-",SUM(BO7:CC7)/CE7*PARAMETRES!$G$13)</f>
        <v>-</v>
      </c>
      <c r="CE7" s="49">
        <f t="shared" si="3"/>
        <v>0</v>
      </c>
      <c r="CF7" s="51">
        <f>IF(PARAMETRES!$B6="-","",IF(BO$3="",0,IF(BO$46="",IF(BO7="",1,0),0))+IF(BP$3="",0,IF(BP$46="",IF(BP7="",1,0),0))+IF(BQ$3="",0,IF(BQ$46="",IF(BQ7="",1,0),0))+IF(BR$3="",0,IF(BR$46="",IF(BR7="",1,0),0))+IF(BS$3="",0,IF(BS$46="",IF(BS7="",1,0),0))+IF(BT$3="",0,IF(BT$46="",IF(BT7="",1,0),0))+IF(BU$3="",0,IF(BU$46="",IF(BU7="",1,0),0))+IF(BV$3="",0,IF(BV$46="",IF(BV7="",1,0),0))+IF(BW$3="",0,IF(BW$46="",IF(BW7="",1,0),0))+IF(BX$3="",0,IF(BX$46="",IF(BX7="",1,0),0))+IF(BY$3="",0,IF(BY$46="",IF(BY7="",1,0),0)+IF(BZ$3="",0,IF(BZ$46="",IF(BZ7="",1,0),0))+IF(CA$3="",0,IF(CA$46="",IF(CA7="",1,0),0))+IF(CB$3="",0,IF(CB$46="",IF(CB7="",1,0),0))+IF(CC$3="",0,IF(CC$46="",IF(CC7="",1,0),0))))</f>
        <v>0</v>
      </c>
      <c r="CG7" s="46" t="str">
        <f>PARAMETRES!$B6</f>
        <v>B</v>
      </c>
      <c r="CH7" s="52" t="str">
        <f>PARAMETRES!$C6</f>
        <v>M</v>
      </c>
      <c r="CJ7" s="80"/>
      <c r="CK7" s="81"/>
      <c r="CL7" s="77" t="s">
        <v>31</v>
      </c>
      <c r="CM7" s="82" t="str">
        <f t="shared" ref="CM7:CM45" si="4">IF(CN7="","",IF(CJ7="","",ROUNDUP((CJ7/CK7)*CN7,1)))</f>
        <v/>
      </c>
      <c r="CN7" s="83" t="str">
        <f t="shared" ref="CN7:CN45" si="5">IF(CB$5="","",IF(CG7="-","",CB$5))</f>
        <v/>
      </c>
    </row>
    <row r="8" spans="1:92">
      <c r="A8" s="31">
        <f t="shared" ref="A8:A23" si="6">A7+1</f>
        <v>3</v>
      </c>
      <c r="B8" s="46" t="str">
        <f>PARAMETRES!$B7</f>
        <v>B</v>
      </c>
      <c r="C8" s="46" t="str">
        <f>PARAMETRES!$C7</f>
        <v>P</v>
      </c>
      <c r="D8" s="47"/>
      <c r="E8" s="47"/>
      <c r="F8" s="47"/>
      <c r="G8" s="47"/>
      <c r="H8" s="47"/>
      <c r="I8" s="47"/>
      <c r="J8" s="47"/>
      <c r="K8" s="47"/>
      <c r="L8" s="47"/>
      <c r="M8" s="47"/>
      <c r="N8" s="47"/>
      <c r="O8" s="47"/>
      <c r="P8" s="47"/>
      <c r="Q8" s="47"/>
      <c r="R8" s="47"/>
      <c r="S8" s="48" t="str">
        <f>IF(T8=0,"-",SUM(D8:R8)/T8*PARAMETRES!$G$13)</f>
        <v>-</v>
      </c>
      <c r="T8" s="94">
        <f t="shared" si="0"/>
        <v>0</v>
      </c>
      <c r="U8" s="50">
        <f>IF(PARAMETRES!$B7="-","",IF(D$3="",0,IF(D$46="",IF(D8="",1,0),0))+IF(E$3="",0,IF(E$46="",IF(E8="",1,0),0))+IF(F$3="",0,IF(F$46="",IF(F8="",1,0),0))+IF(G$3="",0,IF(G$46="",IF(G8="",1,0),0))+IF(H$3="",0,IF(H$46="",IF(H8="",1,0),0))+IF(I$3="",0,IF(I$46="",IF(I8="",1,0),0))+IF(J$3="",0,IF(J$46="",IF(J8="",1,0),0))+IF(K$3="",0,IF(K$46="",IF(K8="",1,0),0))+IF(L$3="",0,IF(L$46="",IF(L8="",1,0),0))+IF(M$3="",0,IF(M$46="",IF(M8="",1,0),0))+IF(N$3="",0,IF(N$46="",IF(N8="",1,0),0)+IF(O$3="",0,IF(O$46="",IF(O8="",1,0),0))+IF(P$3="",0,IF(P$46="",IF(P8="",1,0),0))+IF(Q$3="",0,IF(Q$46="",IF(Q8="",1,0),0))+IF(R$3="",0,IF(R$46="",IF(R8="",1,0),0))))</f>
        <v>0</v>
      </c>
      <c r="V8" s="31">
        <f t="shared" ref="V8:V23" si="7">V7+1</f>
        <v>3</v>
      </c>
      <c r="W8" s="46" t="str">
        <f>PARAMETRES!$B7</f>
        <v>B</v>
      </c>
      <c r="X8" s="46" t="str">
        <f>PARAMETRES!$C7</f>
        <v>P</v>
      </c>
      <c r="Y8" s="47"/>
      <c r="Z8" s="47"/>
      <c r="AA8" s="47"/>
      <c r="AB8" s="47"/>
      <c r="AC8" s="47"/>
      <c r="AD8" s="47"/>
      <c r="AE8" s="47"/>
      <c r="AF8" s="47"/>
      <c r="AG8" s="47"/>
      <c r="AH8" s="47"/>
      <c r="AI8" s="47"/>
      <c r="AJ8" s="47"/>
      <c r="AK8" s="47"/>
      <c r="AL8" s="47"/>
      <c r="AM8" s="47"/>
      <c r="AN8" s="48" t="str">
        <f>IF(AO8=0,"-",SUM(Y8:AM8)/AO8*PARAMETRES!$G$13)</f>
        <v>-</v>
      </c>
      <c r="AO8" s="94">
        <f t="shared" si="1"/>
        <v>0</v>
      </c>
      <c r="AP8" s="50">
        <f>IF(PARAMETRES!$B7="-","",IF(Y$3="",0,IF(Y$46="",IF(Y8="",1,0),0))+IF(Z$3="",0,IF(Z$46="",IF(Z8="",1,0),0))+IF(AA$3="",0,IF(AA$46="",IF(AA8="",1,0),0))+IF(AB$3="",0,IF(AB$46="",IF(AB8="",1,0),0))+IF(AC$3="",0,IF(AC$46="",IF(AC8="",1,0),0))+IF(AD$3="",0,IF(AD$46="",IF(AD8="",1,0),0))+IF(AE$3="",0,IF(AE$46="",IF(AE8="",1,0),0))+IF(AF$3="",0,IF(AF$46="",IF(AF8="",1,0),0))+IF(AG$3="",0,IF(AG$46="",IF(AG8="",1,0),0))+IF(AH$3="",0,IF(AH$46="",IF(AH8="",1,0),0))+IF(AI$3="",0,IF(AI$46="",IF(AI8="",1,0),0)+IF(AJ$3="",0,IF(AJ$46="",IF(AJ8="",1,0),0))+IF(AK$3="",0,IF(AK$46="",IF(AK8="",1,0),0))+IF(AL$3="",0,IF(AL$46="",IF(AL8="",1,0),0))+IF(AM$3="",0,IF(AM$46="",IF(AM8="",1,0),0))))</f>
        <v>0</v>
      </c>
      <c r="AQ8" s="31">
        <f t="shared" ref="AQ8:AQ23" si="8">AQ7+1</f>
        <v>3</v>
      </c>
      <c r="AR8" s="46" t="str">
        <f>PARAMETRES!$B7</f>
        <v>B</v>
      </c>
      <c r="AS8" s="46" t="str">
        <f>PARAMETRES!$C7</f>
        <v>P</v>
      </c>
      <c r="AT8" s="47"/>
      <c r="AU8" s="47"/>
      <c r="AV8" s="47"/>
      <c r="AW8" s="47"/>
      <c r="AX8" s="47"/>
      <c r="AY8" s="47"/>
      <c r="AZ8" s="47"/>
      <c r="BA8" s="47"/>
      <c r="BB8" s="47"/>
      <c r="BC8" s="47"/>
      <c r="BD8" s="47"/>
      <c r="BE8" s="47"/>
      <c r="BF8" s="47"/>
      <c r="BG8" s="47"/>
      <c r="BH8" s="47"/>
      <c r="BI8" s="48" t="str">
        <f>IF(BJ8=0,"-",SUM(AT8:BH8)/BJ8*PARAMETRES!$G$13)</f>
        <v>-</v>
      </c>
      <c r="BJ8" s="94">
        <f t="shared" si="2"/>
        <v>0</v>
      </c>
      <c r="BK8" s="50">
        <f>IF(PARAMETRES!$B7="-","",IF(AT$3="",0,IF(AT$46="",IF(AT8="",1,0),0))+IF(AU$3="",0,IF(AU$46="",IF(AU8="",1,0),0))+IF(AV$3="",0,IF(AV$46="",IF(AV8="",1,0),0))+IF(AW$3="",0,IF(AW$46="",IF(AW8="",1,0),0))+IF(AX$3="",0,IF(AX$46="",IF(AX8="",1,0),0))+IF(AY$3="",0,IF(AY$46="",IF(AY8="",1,0),0))+IF(AZ$3="",0,IF(AZ$46="",IF(AZ8="",1,0),0))+IF(BA$3="",0,IF(BA$46="",IF(BA8="",1,0),0))+IF(BB$3="",0,IF(BB$46="",IF(BB8="",1,0),0))+IF(BC$3="",0,IF(BC$46="",IF(BC8="",1,0),0))+IF(BD$3="",0,IF(BD$46="",IF(BD8="",1,0),0)+IF(BE$3="",0,IF(BE$46="",IF(BE8="",1,0),0))+IF(BF$3="",0,IF(BF$46="",IF(BF8="",1,0),0))+IF(BG$3="",0,IF(BG$46="",IF(BG8="",1,0),0))+IF(BH$3="",0,IF(BH$46="",IF(BH8="",1,0),0))))</f>
        <v>0</v>
      </c>
      <c r="BL8" s="31">
        <f t="shared" ref="BL8:BL23" si="9">BL7+1</f>
        <v>3</v>
      </c>
      <c r="BM8" s="46" t="str">
        <f>PARAMETRES!$B7</f>
        <v>B</v>
      </c>
      <c r="BN8" s="46" t="str">
        <f>PARAMETRES!$C7</f>
        <v>P</v>
      </c>
      <c r="BO8" s="47"/>
      <c r="BP8" s="47"/>
      <c r="BQ8" s="47"/>
      <c r="BR8" s="47"/>
      <c r="BS8" s="47"/>
      <c r="BT8" s="47"/>
      <c r="BU8" s="47"/>
      <c r="BV8" s="47"/>
      <c r="BW8" s="47"/>
      <c r="BX8" s="47"/>
      <c r="BY8" s="47"/>
      <c r="BZ8" s="47"/>
      <c r="CA8" s="47"/>
      <c r="CB8" s="47"/>
      <c r="CC8" s="47"/>
      <c r="CD8" s="48" t="str">
        <f>IF(CE8=0,"-",SUM(BO8:CC8)/CE8*PARAMETRES!$G$13)</f>
        <v>-</v>
      </c>
      <c r="CE8" s="49">
        <f t="shared" si="3"/>
        <v>0</v>
      </c>
      <c r="CF8" s="51">
        <f>IF(PARAMETRES!$B7="-","",IF(BO$3="",0,IF(BO$46="",IF(BO8="",1,0),0))+IF(BP$3="",0,IF(BP$46="",IF(BP8="",1,0),0))+IF(BQ$3="",0,IF(BQ$46="",IF(BQ8="",1,0),0))+IF(BR$3="",0,IF(BR$46="",IF(BR8="",1,0),0))+IF(BS$3="",0,IF(BS$46="",IF(BS8="",1,0),0))+IF(BT$3="",0,IF(BT$46="",IF(BT8="",1,0),0))+IF(BU$3="",0,IF(BU$46="",IF(BU8="",1,0),0))+IF(BV$3="",0,IF(BV$46="",IF(BV8="",1,0),0))+IF(BW$3="",0,IF(BW$46="",IF(BW8="",1,0),0))+IF(BX$3="",0,IF(BX$46="",IF(BX8="",1,0),0))+IF(BY$3="",0,IF(BY$46="",IF(BY8="",1,0),0)+IF(BZ$3="",0,IF(BZ$46="",IF(BZ8="",1,0),0))+IF(CA$3="",0,IF(CA$46="",IF(CA8="",1,0),0))+IF(CB$3="",0,IF(CB$46="",IF(CB8="",1,0),0))+IF(CC$3="",0,IF(CC$46="",IF(CC8="",1,0),0))))</f>
        <v>0</v>
      </c>
      <c r="CG8" s="46" t="str">
        <f>PARAMETRES!$B7</f>
        <v>B</v>
      </c>
      <c r="CH8" s="52" t="str">
        <f>PARAMETRES!$C7</f>
        <v>P</v>
      </c>
      <c r="CJ8" s="80"/>
      <c r="CK8" s="81"/>
      <c r="CL8" s="77" t="s">
        <v>31</v>
      </c>
      <c r="CM8" s="82" t="str">
        <f t="shared" si="4"/>
        <v/>
      </c>
      <c r="CN8" s="83" t="str">
        <f t="shared" si="5"/>
        <v/>
      </c>
    </row>
    <row r="9" spans="1:92">
      <c r="A9" s="31">
        <f t="shared" si="6"/>
        <v>4</v>
      </c>
      <c r="B9" s="46" t="str">
        <f>PARAMETRES!$B8</f>
        <v>B</v>
      </c>
      <c r="C9" s="46" t="str">
        <f>PARAMETRES!$C8</f>
        <v>S</v>
      </c>
      <c r="D9" s="47"/>
      <c r="E9" s="47"/>
      <c r="F9" s="47"/>
      <c r="G9" s="47"/>
      <c r="H9" s="47"/>
      <c r="I9" s="47"/>
      <c r="J9" s="47"/>
      <c r="K9" s="47"/>
      <c r="L9" s="47"/>
      <c r="M9" s="47"/>
      <c r="N9" s="47"/>
      <c r="O9" s="47"/>
      <c r="P9" s="47"/>
      <c r="Q9" s="47"/>
      <c r="R9" s="47"/>
      <c r="S9" s="48" t="str">
        <f>IF(T9=0,"-",SUM(D9:R9)/T9*PARAMETRES!$G$13)</f>
        <v>-</v>
      </c>
      <c r="T9" s="94">
        <f t="shared" si="0"/>
        <v>0</v>
      </c>
      <c r="U9" s="50">
        <f>IF(PARAMETRES!$B8="-","",IF(D$3="",0,IF(D$46="",IF(D9="",1,0),0))+IF(E$3="",0,IF(E$46="",IF(E9="",1,0),0))+IF(F$3="",0,IF(F$46="",IF(F9="",1,0),0))+IF(G$3="",0,IF(G$46="",IF(G9="",1,0),0))+IF(H$3="",0,IF(H$46="",IF(H9="",1,0),0))+IF(I$3="",0,IF(I$46="",IF(I9="",1,0),0))+IF(J$3="",0,IF(J$46="",IF(J9="",1,0),0))+IF(K$3="",0,IF(K$46="",IF(K9="",1,0),0))+IF(L$3="",0,IF(L$46="",IF(L9="",1,0),0))+IF(M$3="",0,IF(M$46="",IF(M9="",1,0),0))+IF(N$3="",0,IF(N$46="",IF(N9="",1,0),0)+IF(O$3="",0,IF(O$46="",IF(O9="",1,0),0))+IF(P$3="",0,IF(P$46="",IF(P9="",1,0),0))+IF(Q$3="",0,IF(Q$46="",IF(Q9="",1,0),0))+IF(R$3="",0,IF(R$46="",IF(R9="",1,0),0))))</f>
        <v>0</v>
      </c>
      <c r="V9" s="31">
        <f t="shared" si="7"/>
        <v>4</v>
      </c>
      <c r="W9" s="46" t="str">
        <f>PARAMETRES!$B8</f>
        <v>B</v>
      </c>
      <c r="X9" s="46" t="str">
        <f>PARAMETRES!$C8</f>
        <v>S</v>
      </c>
      <c r="Y9" s="47"/>
      <c r="Z9" s="47"/>
      <c r="AA9" s="47"/>
      <c r="AB9" s="47"/>
      <c r="AC9" s="47"/>
      <c r="AD9" s="47"/>
      <c r="AE9" s="47"/>
      <c r="AF9" s="47"/>
      <c r="AG9" s="47"/>
      <c r="AH9" s="47"/>
      <c r="AI9" s="47"/>
      <c r="AJ9" s="47"/>
      <c r="AK9" s="47"/>
      <c r="AL9" s="47"/>
      <c r="AM9" s="47"/>
      <c r="AN9" s="48" t="str">
        <f>IF(AO9=0,"-",SUM(Y9:AM9)/AO9*PARAMETRES!$G$13)</f>
        <v>-</v>
      </c>
      <c r="AO9" s="94">
        <f t="shared" si="1"/>
        <v>0</v>
      </c>
      <c r="AP9" s="50">
        <f>IF(PARAMETRES!$B8="-","",IF(Y$3="",0,IF(Y$46="",IF(Y9="",1,0),0))+IF(Z$3="",0,IF(Z$46="",IF(Z9="",1,0),0))+IF(AA$3="",0,IF(AA$46="",IF(AA9="",1,0),0))+IF(AB$3="",0,IF(AB$46="",IF(AB9="",1,0),0))+IF(AC$3="",0,IF(AC$46="",IF(AC9="",1,0),0))+IF(AD$3="",0,IF(AD$46="",IF(AD9="",1,0),0))+IF(AE$3="",0,IF(AE$46="",IF(AE9="",1,0),0))+IF(AF$3="",0,IF(AF$46="",IF(AF9="",1,0),0))+IF(AG$3="",0,IF(AG$46="",IF(AG9="",1,0),0))+IF(AH$3="",0,IF(AH$46="",IF(AH9="",1,0),0))+IF(AI$3="",0,IF(AI$46="",IF(AI9="",1,0),0)+IF(AJ$3="",0,IF(AJ$46="",IF(AJ9="",1,0),0))+IF(AK$3="",0,IF(AK$46="",IF(AK9="",1,0),0))+IF(AL$3="",0,IF(AL$46="",IF(AL9="",1,0),0))+IF(AM$3="",0,IF(AM$46="",IF(AM9="",1,0),0))))</f>
        <v>0</v>
      </c>
      <c r="AQ9" s="31">
        <f t="shared" si="8"/>
        <v>4</v>
      </c>
      <c r="AR9" s="46" t="str">
        <f>PARAMETRES!$B8</f>
        <v>B</v>
      </c>
      <c r="AS9" s="46" t="str">
        <f>PARAMETRES!$C8</f>
        <v>S</v>
      </c>
      <c r="AT9" s="47"/>
      <c r="AU9" s="47"/>
      <c r="AV9" s="47"/>
      <c r="AW9" s="47"/>
      <c r="AX9" s="47"/>
      <c r="AY9" s="47"/>
      <c r="AZ9" s="47"/>
      <c r="BA9" s="47"/>
      <c r="BB9" s="47"/>
      <c r="BC9" s="47"/>
      <c r="BD9" s="47"/>
      <c r="BE9" s="47"/>
      <c r="BF9" s="47"/>
      <c r="BG9" s="47"/>
      <c r="BH9" s="47"/>
      <c r="BI9" s="48" t="str">
        <f>IF(BJ9=0,"-",SUM(AT9:BH9)/BJ9*PARAMETRES!$G$13)</f>
        <v>-</v>
      </c>
      <c r="BJ9" s="94">
        <f t="shared" si="2"/>
        <v>0</v>
      </c>
      <c r="BK9" s="50">
        <f>IF(PARAMETRES!$B8="-","",IF(AT$3="",0,IF(AT$46="",IF(AT9="",1,0),0))+IF(AU$3="",0,IF(AU$46="",IF(AU9="",1,0),0))+IF(AV$3="",0,IF(AV$46="",IF(AV9="",1,0),0))+IF(AW$3="",0,IF(AW$46="",IF(AW9="",1,0),0))+IF(AX$3="",0,IF(AX$46="",IF(AX9="",1,0),0))+IF(AY$3="",0,IF(AY$46="",IF(AY9="",1,0),0))+IF(AZ$3="",0,IF(AZ$46="",IF(AZ9="",1,0),0))+IF(BA$3="",0,IF(BA$46="",IF(BA9="",1,0),0))+IF(BB$3="",0,IF(BB$46="",IF(BB9="",1,0),0))+IF(BC$3="",0,IF(BC$46="",IF(BC9="",1,0),0))+IF(BD$3="",0,IF(BD$46="",IF(BD9="",1,0),0)+IF(BE$3="",0,IF(BE$46="",IF(BE9="",1,0),0))+IF(BF$3="",0,IF(BF$46="",IF(BF9="",1,0),0))+IF(BG$3="",0,IF(BG$46="",IF(BG9="",1,0),0))+IF(BH$3="",0,IF(BH$46="",IF(BH9="",1,0),0))))</f>
        <v>0</v>
      </c>
      <c r="BL9" s="31">
        <f t="shared" si="9"/>
        <v>4</v>
      </c>
      <c r="BM9" s="46" t="str">
        <f>PARAMETRES!$B8</f>
        <v>B</v>
      </c>
      <c r="BN9" s="46" t="str">
        <f>PARAMETRES!$C8</f>
        <v>S</v>
      </c>
      <c r="BO9" s="47"/>
      <c r="BP9" s="47"/>
      <c r="BQ9" s="47"/>
      <c r="BR9" s="47"/>
      <c r="BS9" s="47"/>
      <c r="BT9" s="47"/>
      <c r="BU9" s="47"/>
      <c r="BV9" s="47"/>
      <c r="BW9" s="47"/>
      <c r="BX9" s="47"/>
      <c r="BY9" s="47"/>
      <c r="BZ9" s="47"/>
      <c r="CA9" s="47"/>
      <c r="CB9" s="47"/>
      <c r="CC9" s="47"/>
      <c r="CD9" s="48" t="str">
        <f>IF(CE9=0,"-",SUM(BO9:CC9)/CE9*PARAMETRES!$G$13)</f>
        <v>-</v>
      </c>
      <c r="CE9" s="49">
        <f t="shared" si="3"/>
        <v>0</v>
      </c>
      <c r="CF9" s="51">
        <f>IF(PARAMETRES!$B8="-","",IF(BO$3="",0,IF(BO$46="",IF(BO9="",1,0),0))+IF(BP$3="",0,IF(BP$46="",IF(BP9="",1,0),0))+IF(BQ$3="",0,IF(BQ$46="",IF(BQ9="",1,0),0))+IF(BR$3="",0,IF(BR$46="",IF(BR9="",1,0),0))+IF(BS$3="",0,IF(BS$46="",IF(BS9="",1,0),0))+IF(BT$3="",0,IF(BT$46="",IF(BT9="",1,0),0))+IF(BU$3="",0,IF(BU$46="",IF(BU9="",1,0),0))+IF(BV$3="",0,IF(BV$46="",IF(BV9="",1,0),0))+IF(BW$3="",0,IF(BW$46="",IF(BW9="",1,0),0))+IF(BX$3="",0,IF(BX$46="",IF(BX9="",1,0),0))+IF(BY$3="",0,IF(BY$46="",IF(BY9="",1,0),0)+IF(BZ$3="",0,IF(BZ$46="",IF(BZ9="",1,0),0))+IF(CA$3="",0,IF(CA$46="",IF(CA9="",1,0),0))+IF(CB$3="",0,IF(CB$46="",IF(CB9="",1,0),0))+IF(CC$3="",0,IF(CC$46="",IF(CC9="",1,0),0))))</f>
        <v>0</v>
      </c>
      <c r="CG9" s="46" t="str">
        <f>PARAMETRES!$B8</f>
        <v>B</v>
      </c>
      <c r="CH9" s="52" t="str">
        <f>PARAMETRES!$C8</f>
        <v>S</v>
      </c>
      <c r="CJ9" s="80"/>
      <c r="CK9" s="81"/>
      <c r="CL9" s="77" t="s">
        <v>31</v>
      </c>
      <c r="CM9" s="82" t="str">
        <f t="shared" si="4"/>
        <v/>
      </c>
      <c r="CN9" s="83" t="str">
        <f t="shared" si="5"/>
        <v/>
      </c>
    </row>
    <row r="10" spans="1:92">
      <c r="A10" s="31">
        <f t="shared" si="6"/>
        <v>5</v>
      </c>
      <c r="B10" s="46" t="str">
        <f>PARAMETRES!$B9</f>
        <v>C</v>
      </c>
      <c r="C10" s="46" t="str">
        <f>PARAMETRES!$C9</f>
        <v>H</v>
      </c>
      <c r="D10" s="47"/>
      <c r="E10" s="47"/>
      <c r="F10" s="47"/>
      <c r="G10" s="47"/>
      <c r="H10" s="47"/>
      <c r="I10" s="47"/>
      <c r="J10" s="47"/>
      <c r="K10" s="47"/>
      <c r="L10" s="47"/>
      <c r="M10" s="47"/>
      <c r="N10" s="47"/>
      <c r="O10" s="47"/>
      <c r="P10" s="47"/>
      <c r="Q10" s="47"/>
      <c r="R10" s="47"/>
      <c r="S10" s="48" t="str">
        <f>IF(T10=0,"-",SUM(D10:R10)/T10*PARAMETRES!$G$13)</f>
        <v>-</v>
      </c>
      <c r="T10" s="94">
        <f t="shared" si="0"/>
        <v>0</v>
      </c>
      <c r="U10" s="50">
        <f>IF(PARAMETRES!$B9="-","",IF(D$3="",0,IF(D$46="",IF(D10="",1,0),0))+IF(E$3="",0,IF(E$46="",IF(E10="",1,0),0))+IF(F$3="",0,IF(F$46="",IF(F10="",1,0),0))+IF(G$3="",0,IF(G$46="",IF(G10="",1,0),0))+IF(H$3="",0,IF(H$46="",IF(H10="",1,0),0))+IF(I$3="",0,IF(I$46="",IF(I10="",1,0),0))+IF(J$3="",0,IF(J$46="",IF(J10="",1,0),0))+IF(K$3="",0,IF(K$46="",IF(K10="",1,0),0))+IF(L$3="",0,IF(L$46="",IF(L10="",1,0),0))+IF(M$3="",0,IF(M$46="",IF(M10="",1,0),0))+IF(N$3="",0,IF(N$46="",IF(N10="",1,0),0)+IF(O$3="",0,IF(O$46="",IF(O10="",1,0),0))+IF(P$3="",0,IF(P$46="",IF(P10="",1,0),0))+IF(Q$3="",0,IF(Q$46="",IF(Q10="",1,0),0))+IF(R$3="",0,IF(R$46="",IF(R10="",1,0),0))))</f>
        <v>0</v>
      </c>
      <c r="V10" s="31">
        <f t="shared" si="7"/>
        <v>5</v>
      </c>
      <c r="W10" s="46" t="str">
        <f>PARAMETRES!$B9</f>
        <v>C</v>
      </c>
      <c r="X10" s="46" t="str">
        <f>PARAMETRES!$C9</f>
        <v>H</v>
      </c>
      <c r="Y10" s="47"/>
      <c r="Z10" s="47"/>
      <c r="AA10" s="47"/>
      <c r="AB10" s="47"/>
      <c r="AC10" s="47"/>
      <c r="AD10" s="47"/>
      <c r="AE10" s="47"/>
      <c r="AF10" s="47"/>
      <c r="AG10" s="47"/>
      <c r="AH10" s="47"/>
      <c r="AI10" s="47"/>
      <c r="AJ10" s="47"/>
      <c r="AK10" s="47"/>
      <c r="AL10" s="47"/>
      <c r="AM10" s="47"/>
      <c r="AN10" s="48" t="str">
        <f>IF(AO10=0,"-",SUM(Y10:AM10)/AO10*PARAMETRES!$G$13)</f>
        <v>-</v>
      </c>
      <c r="AO10" s="94">
        <f t="shared" si="1"/>
        <v>0</v>
      </c>
      <c r="AP10" s="50">
        <f>IF(PARAMETRES!$B9="-","",IF(Y$3="",0,IF(Y$46="",IF(Y10="",1,0),0))+IF(Z$3="",0,IF(Z$46="",IF(Z10="",1,0),0))+IF(AA$3="",0,IF(AA$46="",IF(AA10="",1,0),0))+IF(AB$3="",0,IF(AB$46="",IF(AB10="",1,0),0))+IF(AC$3="",0,IF(AC$46="",IF(AC10="",1,0),0))+IF(AD$3="",0,IF(AD$46="",IF(AD10="",1,0),0))+IF(AE$3="",0,IF(AE$46="",IF(AE10="",1,0),0))+IF(AF$3="",0,IF(AF$46="",IF(AF10="",1,0),0))+IF(AG$3="",0,IF(AG$46="",IF(AG10="",1,0),0))+IF(AH$3="",0,IF(AH$46="",IF(AH10="",1,0),0))+IF(AI$3="",0,IF(AI$46="",IF(AI10="",1,0),0)+IF(AJ$3="",0,IF(AJ$46="",IF(AJ10="",1,0),0))+IF(AK$3="",0,IF(AK$46="",IF(AK10="",1,0),0))+IF(AL$3="",0,IF(AL$46="",IF(AL10="",1,0),0))+IF(AM$3="",0,IF(AM$46="",IF(AM10="",1,0),0))))</f>
        <v>0</v>
      </c>
      <c r="AQ10" s="31">
        <f t="shared" si="8"/>
        <v>5</v>
      </c>
      <c r="AR10" s="46" t="str">
        <f>PARAMETRES!$B9</f>
        <v>C</v>
      </c>
      <c r="AS10" s="46" t="str">
        <f>PARAMETRES!$C9</f>
        <v>H</v>
      </c>
      <c r="AT10" s="47"/>
      <c r="AU10" s="47"/>
      <c r="AV10" s="47"/>
      <c r="AW10" s="47"/>
      <c r="AX10" s="47"/>
      <c r="AY10" s="47"/>
      <c r="AZ10" s="47"/>
      <c r="BA10" s="47"/>
      <c r="BB10" s="47"/>
      <c r="BC10" s="47"/>
      <c r="BD10" s="47"/>
      <c r="BE10" s="47"/>
      <c r="BF10" s="47"/>
      <c r="BG10" s="47"/>
      <c r="BH10" s="47"/>
      <c r="BI10" s="48" t="str">
        <f>IF(BJ10=0,"-",SUM(AT10:BH10)/BJ10*PARAMETRES!$G$13)</f>
        <v>-</v>
      </c>
      <c r="BJ10" s="94">
        <f t="shared" si="2"/>
        <v>0</v>
      </c>
      <c r="BK10" s="50">
        <f>IF(PARAMETRES!$B9="-","",IF(AT$3="",0,IF(AT$46="",IF(AT10="",1,0),0))+IF(AU$3="",0,IF(AU$46="",IF(AU10="",1,0),0))+IF(AV$3="",0,IF(AV$46="",IF(AV10="",1,0),0))+IF(AW$3="",0,IF(AW$46="",IF(AW10="",1,0),0))+IF(AX$3="",0,IF(AX$46="",IF(AX10="",1,0),0))+IF(AY$3="",0,IF(AY$46="",IF(AY10="",1,0),0))+IF(AZ$3="",0,IF(AZ$46="",IF(AZ10="",1,0),0))+IF(BA$3="",0,IF(BA$46="",IF(BA10="",1,0),0))+IF(BB$3="",0,IF(BB$46="",IF(BB10="",1,0),0))+IF(BC$3="",0,IF(BC$46="",IF(BC10="",1,0),0))+IF(BD$3="",0,IF(BD$46="",IF(BD10="",1,0),0)+IF(BE$3="",0,IF(BE$46="",IF(BE10="",1,0),0))+IF(BF$3="",0,IF(BF$46="",IF(BF10="",1,0),0))+IF(BG$3="",0,IF(BG$46="",IF(BG10="",1,0),0))+IF(BH$3="",0,IF(BH$46="",IF(BH10="",1,0),0))))</f>
        <v>0</v>
      </c>
      <c r="BL10" s="31">
        <f t="shared" si="9"/>
        <v>5</v>
      </c>
      <c r="BM10" s="46" t="str">
        <f>PARAMETRES!$B9</f>
        <v>C</v>
      </c>
      <c r="BN10" s="46" t="str">
        <f>PARAMETRES!$C9</f>
        <v>H</v>
      </c>
      <c r="BO10" s="47"/>
      <c r="BP10" s="47"/>
      <c r="BQ10" s="47"/>
      <c r="BR10" s="47"/>
      <c r="BS10" s="47"/>
      <c r="BT10" s="47"/>
      <c r="BU10" s="47"/>
      <c r="BV10" s="47"/>
      <c r="BW10" s="47"/>
      <c r="BX10" s="47"/>
      <c r="BY10" s="47"/>
      <c r="BZ10" s="47"/>
      <c r="CA10" s="47"/>
      <c r="CB10" s="47"/>
      <c r="CC10" s="47"/>
      <c r="CD10" s="48" t="str">
        <f>IF(CE10=0,"-",SUM(BO10:CC10)/CE10*PARAMETRES!$G$13)</f>
        <v>-</v>
      </c>
      <c r="CE10" s="49">
        <f t="shared" si="3"/>
        <v>0</v>
      </c>
      <c r="CF10" s="51">
        <f>IF(PARAMETRES!$B9="-","",IF(BO$3="",0,IF(BO$46="",IF(BO10="",1,0),0))+IF(BP$3="",0,IF(BP$46="",IF(BP10="",1,0),0))+IF(BQ$3="",0,IF(BQ$46="",IF(BQ10="",1,0),0))+IF(BR$3="",0,IF(BR$46="",IF(BR10="",1,0),0))+IF(BS$3="",0,IF(BS$46="",IF(BS10="",1,0),0))+IF(BT$3="",0,IF(BT$46="",IF(BT10="",1,0),0))+IF(BU$3="",0,IF(BU$46="",IF(BU10="",1,0),0))+IF(BV$3="",0,IF(BV$46="",IF(BV10="",1,0),0))+IF(BW$3="",0,IF(BW$46="",IF(BW10="",1,0),0))+IF(BX$3="",0,IF(BX$46="",IF(BX10="",1,0),0))+IF(BY$3="",0,IF(BY$46="",IF(BY10="",1,0),0)+IF(BZ$3="",0,IF(BZ$46="",IF(BZ10="",1,0),0))+IF(CA$3="",0,IF(CA$46="",IF(CA10="",1,0),0))+IF(CB$3="",0,IF(CB$46="",IF(CB10="",1,0),0))+IF(CC$3="",0,IF(CC$46="",IF(CC10="",1,0),0))))</f>
        <v>0</v>
      </c>
      <c r="CG10" s="46" t="str">
        <f>PARAMETRES!$B9</f>
        <v>C</v>
      </c>
      <c r="CH10" s="52" t="str">
        <f>PARAMETRES!$C9</f>
        <v>H</v>
      </c>
      <c r="CJ10" s="80"/>
      <c r="CK10" s="81"/>
      <c r="CL10" s="77" t="s">
        <v>31</v>
      </c>
      <c r="CM10" s="82" t="str">
        <f t="shared" si="4"/>
        <v/>
      </c>
      <c r="CN10" s="83" t="str">
        <f t="shared" si="5"/>
        <v/>
      </c>
    </row>
    <row r="11" spans="1:92">
      <c r="A11" s="31">
        <f t="shared" si="6"/>
        <v>6</v>
      </c>
      <c r="B11" s="46" t="str">
        <f>PARAMETRES!$B10</f>
        <v>C</v>
      </c>
      <c r="C11" s="46" t="str">
        <f>PARAMETRES!$C10</f>
        <v>A</v>
      </c>
      <c r="D11" s="47"/>
      <c r="E11" s="47"/>
      <c r="F11" s="47"/>
      <c r="G11" s="47"/>
      <c r="H11" s="47"/>
      <c r="I11" s="47"/>
      <c r="J11" s="47"/>
      <c r="K11" s="47"/>
      <c r="L11" s="47"/>
      <c r="M11" s="47"/>
      <c r="N11" s="47"/>
      <c r="O11" s="47"/>
      <c r="P11" s="47"/>
      <c r="Q11" s="47"/>
      <c r="R11" s="47"/>
      <c r="S11" s="48" t="str">
        <f>IF(T11=0,"-",SUM(D11:R11)/T11*PARAMETRES!$G$13)</f>
        <v>-</v>
      </c>
      <c r="T11" s="94">
        <f t="shared" si="0"/>
        <v>0</v>
      </c>
      <c r="U11" s="50">
        <f>IF(PARAMETRES!$B10="-","",IF(D$3="",0,IF(D$46="",IF(D11="",1,0),0))+IF(E$3="",0,IF(E$46="",IF(E11="",1,0),0))+IF(F$3="",0,IF(F$46="",IF(F11="",1,0),0))+IF(G$3="",0,IF(G$46="",IF(G11="",1,0),0))+IF(H$3="",0,IF(H$46="",IF(H11="",1,0),0))+IF(I$3="",0,IF(I$46="",IF(I11="",1,0),0))+IF(J$3="",0,IF(J$46="",IF(J11="",1,0),0))+IF(K$3="",0,IF(K$46="",IF(K11="",1,0),0))+IF(L$3="",0,IF(L$46="",IF(L11="",1,0),0))+IF(M$3="",0,IF(M$46="",IF(M11="",1,0),0))+IF(N$3="",0,IF(N$46="",IF(N11="",1,0),0)+IF(O$3="",0,IF(O$46="",IF(O11="",1,0),0))+IF(P$3="",0,IF(P$46="",IF(P11="",1,0),0))+IF(Q$3="",0,IF(Q$46="",IF(Q11="",1,0),0))+IF(R$3="",0,IF(R$46="",IF(R11="",1,0),0))))</f>
        <v>0</v>
      </c>
      <c r="V11" s="31">
        <f t="shared" si="7"/>
        <v>6</v>
      </c>
      <c r="W11" s="46" t="str">
        <f>PARAMETRES!$B10</f>
        <v>C</v>
      </c>
      <c r="X11" s="46" t="str">
        <f>PARAMETRES!$C10</f>
        <v>A</v>
      </c>
      <c r="Y11" s="47"/>
      <c r="Z11" s="47"/>
      <c r="AA11" s="47"/>
      <c r="AB11" s="47"/>
      <c r="AC11" s="47"/>
      <c r="AD11" s="47"/>
      <c r="AE11" s="47"/>
      <c r="AF11" s="47"/>
      <c r="AG11" s="47"/>
      <c r="AH11" s="47"/>
      <c r="AI11" s="47"/>
      <c r="AJ11" s="47"/>
      <c r="AK11" s="47"/>
      <c r="AL11" s="47"/>
      <c r="AM11" s="47"/>
      <c r="AN11" s="48" t="str">
        <f>IF(AO11=0,"-",SUM(Y11:AM11)/AO11*PARAMETRES!$G$13)</f>
        <v>-</v>
      </c>
      <c r="AO11" s="94">
        <f t="shared" si="1"/>
        <v>0</v>
      </c>
      <c r="AP11" s="50">
        <f>IF(PARAMETRES!$B10="-","",IF(Y$3="",0,IF(Y$46="",IF(Y11="",1,0),0))+IF(Z$3="",0,IF(Z$46="",IF(Z11="",1,0),0))+IF(AA$3="",0,IF(AA$46="",IF(AA11="",1,0),0))+IF(AB$3="",0,IF(AB$46="",IF(AB11="",1,0),0))+IF(AC$3="",0,IF(AC$46="",IF(AC11="",1,0),0))+IF(AD$3="",0,IF(AD$46="",IF(AD11="",1,0),0))+IF(AE$3="",0,IF(AE$46="",IF(AE11="",1,0),0))+IF(AF$3="",0,IF(AF$46="",IF(AF11="",1,0),0))+IF(AG$3="",0,IF(AG$46="",IF(AG11="",1,0),0))+IF(AH$3="",0,IF(AH$46="",IF(AH11="",1,0),0))+IF(AI$3="",0,IF(AI$46="",IF(AI11="",1,0),0)+IF(AJ$3="",0,IF(AJ$46="",IF(AJ11="",1,0),0))+IF(AK$3="",0,IF(AK$46="",IF(AK11="",1,0),0))+IF(AL$3="",0,IF(AL$46="",IF(AL11="",1,0),0))+IF(AM$3="",0,IF(AM$46="",IF(AM11="",1,0),0))))</f>
        <v>0</v>
      </c>
      <c r="AQ11" s="31">
        <f t="shared" si="8"/>
        <v>6</v>
      </c>
      <c r="AR11" s="46" t="str">
        <f>PARAMETRES!$B10</f>
        <v>C</v>
      </c>
      <c r="AS11" s="46" t="str">
        <f>PARAMETRES!$C10</f>
        <v>A</v>
      </c>
      <c r="AT11" s="47"/>
      <c r="AU11" s="47"/>
      <c r="AV11" s="47"/>
      <c r="AW11" s="47"/>
      <c r="AX11" s="47"/>
      <c r="AY11" s="47"/>
      <c r="AZ11" s="47"/>
      <c r="BA11" s="47"/>
      <c r="BB11" s="47"/>
      <c r="BC11" s="47"/>
      <c r="BD11" s="47"/>
      <c r="BE11" s="47"/>
      <c r="BF11" s="47"/>
      <c r="BG11" s="47"/>
      <c r="BH11" s="47"/>
      <c r="BI11" s="48" t="str">
        <f>IF(BJ11=0,"-",SUM(AT11:BH11)/BJ11*PARAMETRES!$G$13)</f>
        <v>-</v>
      </c>
      <c r="BJ11" s="94">
        <f t="shared" si="2"/>
        <v>0</v>
      </c>
      <c r="BK11" s="50">
        <f>IF(PARAMETRES!$B10="-","",IF(AT$3="",0,IF(AT$46="",IF(AT11="",1,0),0))+IF(AU$3="",0,IF(AU$46="",IF(AU11="",1,0),0))+IF(AV$3="",0,IF(AV$46="",IF(AV11="",1,0),0))+IF(AW$3="",0,IF(AW$46="",IF(AW11="",1,0),0))+IF(AX$3="",0,IF(AX$46="",IF(AX11="",1,0),0))+IF(AY$3="",0,IF(AY$46="",IF(AY11="",1,0),0))+IF(AZ$3="",0,IF(AZ$46="",IF(AZ11="",1,0),0))+IF(BA$3="",0,IF(BA$46="",IF(BA11="",1,0),0))+IF(BB$3="",0,IF(BB$46="",IF(BB11="",1,0),0))+IF(BC$3="",0,IF(BC$46="",IF(BC11="",1,0),0))+IF(BD$3="",0,IF(BD$46="",IF(BD11="",1,0),0)+IF(BE$3="",0,IF(BE$46="",IF(BE11="",1,0),0))+IF(BF$3="",0,IF(BF$46="",IF(BF11="",1,0),0))+IF(BG$3="",0,IF(BG$46="",IF(BG11="",1,0),0))+IF(BH$3="",0,IF(BH$46="",IF(BH11="",1,0),0))))</f>
        <v>0</v>
      </c>
      <c r="BL11" s="31">
        <f t="shared" si="9"/>
        <v>6</v>
      </c>
      <c r="BM11" s="46" t="str">
        <f>PARAMETRES!$B10</f>
        <v>C</v>
      </c>
      <c r="BN11" s="46" t="str">
        <f>PARAMETRES!$C10</f>
        <v>A</v>
      </c>
      <c r="BO11" s="47"/>
      <c r="BP11" s="47"/>
      <c r="BQ11" s="47"/>
      <c r="BR11" s="47"/>
      <c r="BS11" s="47"/>
      <c r="BT11" s="47"/>
      <c r="BU11" s="47"/>
      <c r="BV11" s="47"/>
      <c r="BW11" s="47"/>
      <c r="BX11" s="47"/>
      <c r="BY11" s="47"/>
      <c r="BZ11" s="47"/>
      <c r="CA11" s="47"/>
      <c r="CB11" s="47"/>
      <c r="CC11" s="47"/>
      <c r="CD11" s="48" t="str">
        <f>IF(CE11=0,"-",SUM(BO11:CC11)/CE11*PARAMETRES!$G$13)</f>
        <v>-</v>
      </c>
      <c r="CE11" s="49">
        <f t="shared" si="3"/>
        <v>0</v>
      </c>
      <c r="CF11" s="51">
        <f>IF(PARAMETRES!$B10="-","",IF(BO$3="",0,IF(BO$46="",IF(BO11="",1,0),0))+IF(BP$3="",0,IF(BP$46="",IF(BP11="",1,0),0))+IF(BQ$3="",0,IF(BQ$46="",IF(BQ11="",1,0),0))+IF(BR$3="",0,IF(BR$46="",IF(BR11="",1,0),0))+IF(BS$3="",0,IF(BS$46="",IF(BS11="",1,0),0))+IF(BT$3="",0,IF(BT$46="",IF(BT11="",1,0),0))+IF(BU$3="",0,IF(BU$46="",IF(BU11="",1,0),0))+IF(BV$3="",0,IF(BV$46="",IF(BV11="",1,0),0))+IF(BW$3="",0,IF(BW$46="",IF(BW11="",1,0),0))+IF(BX$3="",0,IF(BX$46="",IF(BX11="",1,0),0))+IF(BY$3="",0,IF(BY$46="",IF(BY11="",1,0),0)+IF(BZ$3="",0,IF(BZ$46="",IF(BZ11="",1,0),0))+IF(CA$3="",0,IF(CA$46="",IF(CA11="",1,0),0))+IF(CB$3="",0,IF(CB$46="",IF(CB11="",1,0),0))+IF(CC$3="",0,IF(CC$46="",IF(CC11="",1,0),0))))</f>
        <v>0</v>
      </c>
      <c r="CG11" s="46" t="str">
        <f>PARAMETRES!$B10</f>
        <v>C</v>
      </c>
      <c r="CH11" s="52" t="str">
        <f>PARAMETRES!$C10</f>
        <v>A</v>
      </c>
      <c r="CJ11" s="80"/>
      <c r="CK11" s="81"/>
      <c r="CL11" s="77" t="s">
        <v>31</v>
      </c>
      <c r="CM11" s="82" t="str">
        <f t="shared" si="4"/>
        <v/>
      </c>
      <c r="CN11" s="83" t="str">
        <f t="shared" si="5"/>
        <v/>
      </c>
    </row>
    <row r="12" spans="1:92">
      <c r="A12" s="31">
        <f t="shared" si="6"/>
        <v>7</v>
      </c>
      <c r="B12" s="46" t="str">
        <f>PARAMETRES!$B11</f>
        <v>C</v>
      </c>
      <c r="C12" s="46" t="str">
        <f>PARAMETRES!$C11</f>
        <v>R</v>
      </c>
      <c r="D12" s="47"/>
      <c r="E12" s="47"/>
      <c r="F12" s="47"/>
      <c r="G12" s="47"/>
      <c r="H12" s="47"/>
      <c r="I12" s="47"/>
      <c r="J12" s="47"/>
      <c r="K12" s="47"/>
      <c r="L12" s="47"/>
      <c r="M12" s="47"/>
      <c r="N12" s="47"/>
      <c r="O12" s="47"/>
      <c r="P12" s="47"/>
      <c r="Q12" s="47"/>
      <c r="R12" s="47"/>
      <c r="S12" s="48" t="str">
        <f>IF(T12=0,"-",SUM(D12:R12)/T12*PARAMETRES!$G$13)</f>
        <v>-</v>
      </c>
      <c r="T12" s="94">
        <f t="shared" si="0"/>
        <v>0</v>
      </c>
      <c r="U12" s="50">
        <f>IF(PARAMETRES!$B11="-","",IF(D$3="",0,IF(D$46="",IF(D12="",1,0),0))+IF(E$3="",0,IF(E$46="",IF(E12="",1,0),0))+IF(F$3="",0,IF(F$46="",IF(F12="",1,0),0))+IF(G$3="",0,IF(G$46="",IF(G12="",1,0),0))+IF(H$3="",0,IF(H$46="",IF(H12="",1,0),0))+IF(I$3="",0,IF(I$46="",IF(I12="",1,0),0))+IF(J$3="",0,IF(J$46="",IF(J12="",1,0),0))+IF(K$3="",0,IF(K$46="",IF(K12="",1,0),0))+IF(L$3="",0,IF(L$46="",IF(L12="",1,0),0))+IF(M$3="",0,IF(M$46="",IF(M12="",1,0),0))+IF(N$3="",0,IF(N$46="",IF(N12="",1,0),0)+IF(O$3="",0,IF(O$46="",IF(O12="",1,0),0))+IF(P$3="",0,IF(P$46="",IF(P12="",1,0),0))+IF(Q$3="",0,IF(Q$46="",IF(Q12="",1,0),0))+IF(R$3="",0,IF(R$46="",IF(R12="",1,0),0))))</f>
        <v>0</v>
      </c>
      <c r="V12" s="31">
        <f t="shared" si="7"/>
        <v>7</v>
      </c>
      <c r="W12" s="46" t="str">
        <f>PARAMETRES!$B11</f>
        <v>C</v>
      </c>
      <c r="X12" s="46" t="str">
        <f>PARAMETRES!$C11</f>
        <v>R</v>
      </c>
      <c r="Y12" s="47"/>
      <c r="Z12" s="47"/>
      <c r="AA12" s="47"/>
      <c r="AB12" s="47"/>
      <c r="AC12" s="47"/>
      <c r="AD12" s="47"/>
      <c r="AE12" s="47"/>
      <c r="AF12" s="47"/>
      <c r="AG12" s="47"/>
      <c r="AH12" s="47"/>
      <c r="AI12" s="47"/>
      <c r="AJ12" s="47"/>
      <c r="AK12" s="47"/>
      <c r="AL12" s="47"/>
      <c r="AM12" s="47"/>
      <c r="AN12" s="48" t="str">
        <f>IF(AO12=0,"-",SUM(Y12:AM12)/AO12*PARAMETRES!$G$13)</f>
        <v>-</v>
      </c>
      <c r="AO12" s="94">
        <f t="shared" si="1"/>
        <v>0</v>
      </c>
      <c r="AP12" s="50">
        <f>IF(PARAMETRES!$B11="-","",IF(Y$3="",0,IF(Y$46="",IF(Y12="",1,0),0))+IF(Z$3="",0,IF(Z$46="",IF(Z12="",1,0),0))+IF(AA$3="",0,IF(AA$46="",IF(AA12="",1,0),0))+IF(AB$3="",0,IF(AB$46="",IF(AB12="",1,0),0))+IF(AC$3="",0,IF(AC$46="",IF(AC12="",1,0),0))+IF(AD$3="",0,IF(AD$46="",IF(AD12="",1,0),0))+IF(AE$3="",0,IF(AE$46="",IF(AE12="",1,0),0))+IF(AF$3="",0,IF(AF$46="",IF(AF12="",1,0),0))+IF(AG$3="",0,IF(AG$46="",IF(AG12="",1,0),0))+IF(AH$3="",0,IF(AH$46="",IF(AH12="",1,0),0))+IF(AI$3="",0,IF(AI$46="",IF(AI12="",1,0),0)+IF(AJ$3="",0,IF(AJ$46="",IF(AJ12="",1,0),0))+IF(AK$3="",0,IF(AK$46="",IF(AK12="",1,0),0))+IF(AL$3="",0,IF(AL$46="",IF(AL12="",1,0),0))+IF(AM$3="",0,IF(AM$46="",IF(AM12="",1,0),0))))</f>
        <v>0</v>
      </c>
      <c r="AQ12" s="31">
        <f t="shared" si="8"/>
        <v>7</v>
      </c>
      <c r="AR12" s="46" t="str">
        <f>PARAMETRES!$B11</f>
        <v>C</v>
      </c>
      <c r="AS12" s="46" t="str">
        <f>PARAMETRES!$C11</f>
        <v>R</v>
      </c>
      <c r="AT12" s="47"/>
      <c r="AU12" s="47"/>
      <c r="AV12" s="47"/>
      <c r="AW12" s="47"/>
      <c r="AX12" s="47"/>
      <c r="AY12" s="47"/>
      <c r="AZ12" s="47"/>
      <c r="BA12" s="47"/>
      <c r="BB12" s="47"/>
      <c r="BC12" s="47"/>
      <c r="BD12" s="47"/>
      <c r="BE12" s="47"/>
      <c r="BF12" s="47"/>
      <c r="BG12" s="47"/>
      <c r="BH12" s="47"/>
      <c r="BI12" s="48" t="str">
        <f>IF(BJ12=0,"-",SUM(AT12:BH12)/BJ12*PARAMETRES!$G$13)</f>
        <v>-</v>
      </c>
      <c r="BJ12" s="94">
        <f t="shared" si="2"/>
        <v>0</v>
      </c>
      <c r="BK12" s="50">
        <f>IF(PARAMETRES!$B11="-","",IF(AT$3="",0,IF(AT$46="",IF(AT12="",1,0),0))+IF(AU$3="",0,IF(AU$46="",IF(AU12="",1,0),0))+IF(AV$3="",0,IF(AV$46="",IF(AV12="",1,0),0))+IF(AW$3="",0,IF(AW$46="",IF(AW12="",1,0),0))+IF(AX$3="",0,IF(AX$46="",IF(AX12="",1,0),0))+IF(AY$3="",0,IF(AY$46="",IF(AY12="",1,0),0))+IF(AZ$3="",0,IF(AZ$46="",IF(AZ12="",1,0),0))+IF(BA$3="",0,IF(BA$46="",IF(BA12="",1,0),0))+IF(BB$3="",0,IF(BB$46="",IF(BB12="",1,0),0))+IF(BC$3="",0,IF(BC$46="",IF(BC12="",1,0),0))+IF(BD$3="",0,IF(BD$46="",IF(BD12="",1,0),0)+IF(BE$3="",0,IF(BE$46="",IF(BE12="",1,0),0))+IF(BF$3="",0,IF(BF$46="",IF(BF12="",1,0),0))+IF(BG$3="",0,IF(BG$46="",IF(BG12="",1,0),0))+IF(BH$3="",0,IF(BH$46="",IF(BH12="",1,0),0))))</f>
        <v>0</v>
      </c>
      <c r="BL12" s="31">
        <f t="shared" si="9"/>
        <v>7</v>
      </c>
      <c r="BM12" s="46" t="str">
        <f>PARAMETRES!$B11</f>
        <v>C</v>
      </c>
      <c r="BN12" s="46" t="str">
        <f>PARAMETRES!$C11</f>
        <v>R</v>
      </c>
      <c r="BO12" s="47"/>
      <c r="BP12" s="47"/>
      <c r="BQ12" s="47"/>
      <c r="BR12" s="47"/>
      <c r="BS12" s="47"/>
      <c r="BT12" s="47"/>
      <c r="BU12" s="47"/>
      <c r="BV12" s="47"/>
      <c r="BW12" s="47"/>
      <c r="BX12" s="47"/>
      <c r="BY12" s="47"/>
      <c r="BZ12" s="47"/>
      <c r="CA12" s="47"/>
      <c r="CB12" s="47"/>
      <c r="CC12" s="47"/>
      <c r="CD12" s="48" t="str">
        <f>IF(CE12=0,"-",SUM(BO12:CC12)/CE12*PARAMETRES!$G$13)</f>
        <v>-</v>
      </c>
      <c r="CE12" s="49">
        <f t="shared" si="3"/>
        <v>0</v>
      </c>
      <c r="CF12" s="51">
        <f>IF(PARAMETRES!$B11="-","",IF(BO$3="",0,IF(BO$46="",IF(BO12="",1,0),0))+IF(BP$3="",0,IF(BP$46="",IF(BP12="",1,0),0))+IF(BQ$3="",0,IF(BQ$46="",IF(BQ12="",1,0),0))+IF(BR$3="",0,IF(BR$46="",IF(BR12="",1,0),0))+IF(BS$3="",0,IF(BS$46="",IF(BS12="",1,0),0))+IF(BT$3="",0,IF(BT$46="",IF(BT12="",1,0),0))+IF(BU$3="",0,IF(BU$46="",IF(BU12="",1,0),0))+IF(BV$3="",0,IF(BV$46="",IF(BV12="",1,0),0))+IF(BW$3="",0,IF(BW$46="",IF(BW12="",1,0),0))+IF(BX$3="",0,IF(BX$46="",IF(BX12="",1,0),0))+IF(BY$3="",0,IF(BY$46="",IF(BY12="",1,0),0)+IF(BZ$3="",0,IF(BZ$46="",IF(BZ12="",1,0),0))+IF(CA$3="",0,IF(CA$46="",IF(CA12="",1,0),0))+IF(CB$3="",0,IF(CB$46="",IF(CB12="",1,0),0))+IF(CC$3="",0,IF(CC$46="",IF(CC12="",1,0),0))))</f>
        <v>0</v>
      </c>
      <c r="CG12" s="46" t="str">
        <f>PARAMETRES!$B11</f>
        <v>C</v>
      </c>
      <c r="CH12" s="52" t="str">
        <f>PARAMETRES!$C11</f>
        <v>R</v>
      </c>
      <c r="CJ12" s="80"/>
      <c r="CK12" s="81"/>
      <c r="CL12" s="77" t="s">
        <v>31</v>
      </c>
      <c r="CM12" s="82" t="str">
        <f t="shared" si="4"/>
        <v/>
      </c>
      <c r="CN12" s="83" t="str">
        <f t="shared" si="5"/>
        <v/>
      </c>
    </row>
    <row r="13" spans="1:92">
      <c r="A13" s="31">
        <f t="shared" si="6"/>
        <v>8</v>
      </c>
      <c r="B13" s="46" t="str">
        <f>PARAMETRES!$B12</f>
        <v>D</v>
      </c>
      <c r="C13" s="46" t="str">
        <f>PARAMETRES!$C12</f>
        <v>L</v>
      </c>
      <c r="D13" s="47"/>
      <c r="E13" s="47"/>
      <c r="F13" s="47"/>
      <c r="G13" s="47"/>
      <c r="H13" s="47"/>
      <c r="I13" s="47"/>
      <c r="J13" s="47"/>
      <c r="K13" s="47"/>
      <c r="L13" s="47"/>
      <c r="M13" s="47"/>
      <c r="N13" s="47"/>
      <c r="O13" s="47"/>
      <c r="P13" s="47"/>
      <c r="Q13" s="47"/>
      <c r="R13" s="47"/>
      <c r="S13" s="48" t="str">
        <f>IF(T13=0,"-",SUM(D13:R13)/T13*PARAMETRES!$G$13)</f>
        <v>-</v>
      </c>
      <c r="T13" s="94">
        <f t="shared" si="0"/>
        <v>0</v>
      </c>
      <c r="U13" s="50">
        <f>IF(PARAMETRES!$B12="-","",IF(D$3="",0,IF(D$46="",IF(D13="",1,0),0))+IF(E$3="",0,IF(E$46="",IF(E13="",1,0),0))+IF(F$3="",0,IF(F$46="",IF(F13="",1,0),0))+IF(G$3="",0,IF(G$46="",IF(G13="",1,0),0))+IF(H$3="",0,IF(H$46="",IF(H13="",1,0),0))+IF(I$3="",0,IF(I$46="",IF(I13="",1,0),0))+IF(J$3="",0,IF(J$46="",IF(J13="",1,0),0))+IF(K$3="",0,IF(K$46="",IF(K13="",1,0),0))+IF(L$3="",0,IF(L$46="",IF(L13="",1,0),0))+IF(M$3="",0,IF(M$46="",IF(M13="",1,0),0))+IF(N$3="",0,IF(N$46="",IF(N13="",1,0),0)+IF(O$3="",0,IF(O$46="",IF(O13="",1,0),0))+IF(P$3="",0,IF(P$46="",IF(P13="",1,0),0))+IF(Q$3="",0,IF(Q$46="",IF(Q13="",1,0),0))+IF(R$3="",0,IF(R$46="",IF(R13="",1,0),0))))</f>
        <v>0</v>
      </c>
      <c r="V13" s="31">
        <f t="shared" si="7"/>
        <v>8</v>
      </c>
      <c r="W13" s="46" t="str">
        <f>PARAMETRES!$B12</f>
        <v>D</v>
      </c>
      <c r="X13" s="46" t="str">
        <f>PARAMETRES!$C12</f>
        <v>L</v>
      </c>
      <c r="Y13" s="47"/>
      <c r="Z13" s="47"/>
      <c r="AA13" s="47"/>
      <c r="AB13" s="47"/>
      <c r="AC13" s="47"/>
      <c r="AD13" s="47"/>
      <c r="AE13" s="47"/>
      <c r="AF13" s="47"/>
      <c r="AG13" s="47"/>
      <c r="AH13" s="47"/>
      <c r="AI13" s="47"/>
      <c r="AJ13" s="47"/>
      <c r="AK13" s="47"/>
      <c r="AL13" s="47"/>
      <c r="AM13" s="47"/>
      <c r="AN13" s="48" t="str">
        <f>IF(AO13=0,"-",SUM(Y13:AM13)/AO13*PARAMETRES!$G$13)</f>
        <v>-</v>
      </c>
      <c r="AO13" s="94">
        <f t="shared" si="1"/>
        <v>0</v>
      </c>
      <c r="AP13" s="50">
        <f>IF(PARAMETRES!$B12="-","",IF(Y$3="",0,IF(Y$46="",IF(Y13="",1,0),0))+IF(Z$3="",0,IF(Z$46="",IF(Z13="",1,0),0))+IF(AA$3="",0,IF(AA$46="",IF(AA13="",1,0),0))+IF(AB$3="",0,IF(AB$46="",IF(AB13="",1,0),0))+IF(AC$3="",0,IF(AC$46="",IF(AC13="",1,0),0))+IF(AD$3="",0,IF(AD$46="",IF(AD13="",1,0),0))+IF(AE$3="",0,IF(AE$46="",IF(AE13="",1,0),0))+IF(AF$3="",0,IF(AF$46="",IF(AF13="",1,0),0))+IF(AG$3="",0,IF(AG$46="",IF(AG13="",1,0),0))+IF(AH$3="",0,IF(AH$46="",IF(AH13="",1,0),0))+IF(AI$3="",0,IF(AI$46="",IF(AI13="",1,0),0)+IF(AJ$3="",0,IF(AJ$46="",IF(AJ13="",1,0),0))+IF(AK$3="",0,IF(AK$46="",IF(AK13="",1,0),0))+IF(AL$3="",0,IF(AL$46="",IF(AL13="",1,0),0))+IF(AM$3="",0,IF(AM$46="",IF(AM13="",1,0),0))))</f>
        <v>0</v>
      </c>
      <c r="AQ13" s="31">
        <f t="shared" si="8"/>
        <v>8</v>
      </c>
      <c r="AR13" s="46" t="str">
        <f>PARAMETRES!$B12</f>
        <v>D</v>
      </c>
      <c r="AS13" s="46" t="str">
        <f>PARAMETRES!$C12</f>
        <v>L</v>
      </c>
      <c r="AT13" s="47"/>
      <c r="AU13" s="47"/>
      <c r="AV13" s="47"/>
      <c r="AW13" s="47"/>
      <c r="AX13" s="47"/>
      <c r="AY13" s="47"/>
      <c r="AZ13" s="47"/>
      <c r="BA13" s="47"/>
      <c r="BB13" s="47"/>
      <c r="BC13" s="47"/>
      <c r="BD13" s="47"/>
      <c r="BE13" s="47"/>
      <c r="BF13" s="47"/>
      <c r="BG13" s="47"/>
      <c r="BH13" s="47"/>
      <c r="BI13" s="48" t="str">
        <f>IF(BJ13=0,"-",SUM(AT13:BH13)/BJ13*PARAMETRES!$G$13)</f>
        <v>-</v>
      </c>
      <c r="BJ13" s="94">
        <f t="shared" si="2"/>
        <v>0</v>
      </c>
      <c r="BK13" s="50">
        <f>IF(PARAMETRES!$B12="-","",IF(AT$3="",0,IF(AT$46="",IF(AT13="",1,0),0))+IF(AU$3="",0,IF(AU$46="",IF(AU13="",1,0),0))+IF(AV$3="",0,IF(AV$46="",IF(AV13="",1,0),0))+IF(AW$3="",0,IF(AW$46="",IF(AW13="",1,0),0))+IF(AX$3="",0,IF(AX$46="",IF(AX13="",1,0),0))+IF(AY$3="",0,IF(AY$46="",IF(AY13="",1,0),0))+IF(AZ$3="",0,IF(AZ$46="",IF(AZ13="",1,0),0))+IF(BA$3="",0,IF(BA$46="",IF(BA13="",1,0),0))+IF(BB$3="",0,IF(BB$46="",IF(BB13="",1,0),0))+IF(BC$3="",0,IF(BC$46="",IF(BC13="",1,0),0))+IF(BD$3="",0,IF(BD$46="",IF(BD13="",1,0),0)+IF(BE$3="",0,IF(BE$46="",IF(BE13="",1,0),0))+IF(BF$3="",0,IF(BF$46="",IF(BF13="",1,0),0))+IF(BG$3="",0,IF(BG$46="",IF(BG13="",1,0),0))+IF(BH$3="",0,IF(BH$46="",IF(BH13="",1,0),0))))</f>
        <v>0</v>
      </c>
      <c r="BL13" s="31">
        <f t="shared" si="9"/>
        <v>8</v>
      </c>
      <c r="BM13" s="46" t="str">
        <f>PARAMETRES!$B12</f>
        <v>D</v>
      </c>
      <c r="BN13" s="46" t="str">
        <f>PARAMETRES!$C12</f>
        <v>L</v>
      </c>
      <c r="BO13" s="47"/>
      <c r="BP13" s="47"/>
      <c r="BQ13" s="47"/>
      <c r="BR13" s="47"/>
      <c r="BS13" s="47"/>
      <c r="BT13" s="47"/>
      <c r="BU13" s="47"/>
      <c r="BV13" s="47"/>
      <c r="BW13" s="47"/>
      <c r="BX13" s="47"/>
      <c r="BY13" s="47"/>
      <c r="BZ13" s="47"/>
      <c r="CA13" s="47"/>
      <c r="CB13" s="47"/>
      <c r="CC13" s="47"/>
      <c r="CD13" s="48" t="str">
        <f>IF(CE13=0,"-",SUM(BO13:CC13)/CE13*PARAMETRES!$G$13)</f>
        <v>-</v>
      </c>
      <c r="CE13" s="49">
        <f t="shared" si="3"/>
        <v>0</v>
      </c>
      <c r="CF13" s="51">
        <f>IF(PARAMETRES!$B12="-","",IF(BO$3="",0,IF(BO$46="",IF(BO13="",1,0),0))+IF(BP$3="",0,IF(BP$46="",IF(BP13="",1,0),0))+IF(BQ$3="",0,IF(BQ$46="",IF(BQ13="",1,0),0))+IF(BR$3="",0,IF(BR$46="",IF(BR13="",1,0),0))+IF(BS$3="",0,IF(BS$46="",IF(BS13="",1,0),0))+IF(BT$3="",0,IF(BT$46="",IF(BT13="",1,0),0))+IF(BU$3="",0,IF(BU$46="",IF(BU13="",1,0),0))+IF(BV$3="",0,IF(BV$46="",IF(BV13="",1,0),0))+IF(BW$3="",0,IF(BW$46="",IF(BW13="",1,0),0))+IF(BX$3="",0,IF(BX$46="",IF(BX13="",1,0),0))+IF(BY$3="",0,IF(BY$46="",IF(BY13="",1,0),0)+IF(BZ$3="",0,IF(BZ$46="",IF(BZ13="",1,0),0))+IF(CA$3="",0,IF(CA$46="",IF(CA13="",1,0),0))+IF(CB$3="",0,IF(CB$46="",IF(CB13="",1,0),0))+IF(CC$3="",0,IF(CC$46="",IF(CC13="",1,0),0))))</f>
        <v>0</v>
      </c>
      <c r="CG13" s="46" t="str">
        <f>PARAMETRES!$B12</f>
        <v>D</v>
      </c>
      <c r="CH13" s="52" t="str">
        <f>PARAMETRES!$C12</f>
        <v>L</v>
      </c>
      <c r="CJ13" s="80"/>
      <c r="CK13" s="81"/>
      <c r="CL13" s="77" t="s">
        <v>31</v>
      </c>
      <c r="CM13" s="82" t="str">
        <f t="shared" si="4"/>
        <v/>
      </c>
      <c r="CN13" s="83" t="str">
        <f t="shared" si="5"/>
        <v/>
      </c>
    </row>
    <row r="14" spans="1:92">
      <c r="A14" s="31">
        <f t="shared" si="6"/>
        <v>9</v>
      </c>
      <c r="B14" s="46" t="str">
        <f>PARAMETRES!$B13</f>
        <v>D</v>
      </c>
      <c r="C14" s="46" t="str">
        <f>PARAMETRES!$C13</f>
        <v>M</v>
      </c>
      <c r="D14" s="47"/>
      <c r="E14" s="47"/>
      <c r="F14" s="47"/>
      <c r="G14" s="47"/>
      <c r="H14" s="47"/>
      <c r="I14" s="47"/>
      <c r="J14" s="47"/>
      <c r="K14" s="47"/>
      <c r="L14" s="47"/>
      <c r="M14" s="47"/>
      <c r="N14" s="47"/>
      <c r="O14" s="47"/>
      <c r="P14" s="47"/>
      <c r="Q14" s="47"/>
      <c r="R14" s="47"/>
      <c r="S14" s="48" t="str">
        <f>IF(T14=0,"-",SUM(D14:R14)/T14*PARAMETRES!$G$13)</f>
        <v>-</v>
      </c>
      <c r="T14" s="94">
        <f t="shared" si="0"/>
        <v>0</v>
      </c>
      <c r="U14" s="50">
        <f>IF(PARAMETRES!$B13="-","",IF(D$3="",0,IF(D$46="",IF(D14="",1,0),0))+IF(E$3="",0,IF(E$46="",IF(E14="",1,0),0))+IF(F$3="",0,IF(F$46="",IF(F14="",1,0),0))+IF(G$3="",0,IF(G$46="",IF(G14="",1,0),0))+IF(H$3="",0,IF(H$46="",IF(H14="",1,0),0))+IF(I$3="",0,IF(I$46="",IF(I14="",1,0),0))+IF(J$3="",0,IF(J$46="",IF(J14="",1,0),0))+IF(K$3="",0,IF(K$46="",IF(K14="",1,0),0))+IF(L$3="",0,IF(L$46="",IF(L14="",1,0),0))+IF(M$3="",0,IF(M$46="",IF(M14="",1,0),0))+IF(N$3="",0,IF(N$46="",IF(N14="",1,0),0)+IF(O$3="",0,IF(O$46="",IF(O14="",1,0),0))+IF(P$3="",0,IF(P$46="",IF(P14="",1,0),0))+IF(Q$3="",0,IF(Q$46="",IF(Q14="",1,0),0))+IF(R$3="",0,IF(R$46="",IF(R14="",1,0),0))))</f>
        <v>0</v>
      </c>
      <c r="V14" s="31">
        <f t="shared" si="7"/>
        <v>9</v>
      </c>
      <c r="W14" s="46" t="str">
        <f>PARAMETRES!$B13</f>
        <v>D</v>
      </c>
      <c r="X14" s="46" t="str">
        <f>PARAMETRES!$C13</f>
        <v>M</v>
      </c>
      <c r="Y14" s="47"/>
      <c r="Z14" s="47"/>
      <c r="AA14" s="47"/>
      <c r="AB14" s="47"/>
      <c r="AC14" s="47"/>
      <c r="AD14" s="47"/>
      <c r="AE14" s="47"/>
      <c r="AF14" s="47"/>
      <c r="AG14" s="47"/>
      <c r="AH14" s="47"/>
      <c r="AI14" s="47"/>
      <c r="AJ14" s="47"/>
      <c r="AK14" s="47"/>
      <c r="AL14" s="47"/>
      <c r="AM14" s="47"/>
      <c r="AN14" s="48" t="str">
        <f>IF(AO14=0,"-",SUM(Y14:AM14)/AO14*PARAMETRES!$G$13)</f>
        <v>-</v>
      </c>
      <c r="AO14" s="94">
        <f t="shared" si="1"/>
        <v>0</v>
      </c>
      <c r="AP14" s="50">
        <f>IF(PARAMETRES!$B13="-","",IF(Y$3="",0,IF(Y$46="",IF(Y14="",1,0),0))+IF(Z$3="",0,IF(Z$46="",IF(Z14="",1,0),0))+IF(AA$3="",0,IF(AA$46="",IF(AA14="",1,0),0))+IF(AB$3="",0,IF(AB$46="",IF(AB14="",1,0),0))+IF(AC$3="",0,IF(AC$46="",IF(AC14="",1,0),0))+IF(AD$3="",0,IF(AD$46="",IF(AD14="",1,0),0))+IF(AE$3="",0,IF(AE$46="",IF(AE14="",1,0),0))+IF(AF$3="",0,IF(AF$46="",IF(AF14="",1,0),0))+IF(AG$3="",0,IF(AG$46="",IF(AG14="",1,0),0))+IF(AH$3="",0,IF(AH$46="",IF(AH14="",1,0),0))+IF(AI$3="",0,IF(AI$46="",IF(AI14="",1,0),0)+IF(AJ$3="",0,IF(AJ$46="",IF(AJ14="",1,0),0))+IF(AK$3="",0,IF(AK$46="",IF(AK14="",1,0),0))+IF(AL$3="",0,IF(AL$46="",IF(AL14="",1,0),0))+IF(AM$3="",0,IF(AM$46="",IF(AM14="",1,0),0))))</f>
        <v>0</v>
      </c>
      <c r="AQ14" s="31">
        <f t="shared" si="8"/>
        <v>9</v>
      </c>
      <c r="AR14" s="46" t="str">
        <f>PARAMETRES!$B13</f>
        <v>D</v>
      </c>
      <c r="AS14" s="46" t="str">
        <f>PARAMETRES!$C13</f>
        <v>M</v>
      </c>
      <c r="AT14" s="47"/>
      <c r="AU14" s="47"/>
      <c r="AV14" s="47"/>
      <c r="AW14" s="47"/>
      <c r="AX14" s="47"/>
      <c r="AY14" s="47"/>
      <c r="AZ14" s="47"/>
      <c r="BA14" s="47"/>
      <c r="BB14" s="47"/>
      <c r="BC14" s="47"/>
      <c r="BD14" s="47"/>
      <c r="BE14" s="47"/>
      <c r="BF14" s="47"/>
      <c r="BG14" s="47"/>
      <c r="BH14" s="47"/>
      <c r="BI14" s="48" t="str">
        <f>IF(BJ14=0,"-",SUM(AT14:BH14)/BJ14*PARAMETRES!$G$13)</f>
        <v>-</v>
      </c>
      <c r="BJ14" s="94">
        <f t="shared" si="2"/>
        <v>0</v>
      </c>
      <c r="BK14" s="50">
        <f>IF(PARAMETRES!$B13="-","",IF(AT$3="",0,IF(AT$46="",IF(AT14="",1,0),0))+IF(AU$3="",0,IF(AU$46="",IF(AU14="",1,0),0))+IF(AV$3="",0,IF(AV$46="",IF(AV14="",1,0),0))+IF(AW$3="",0,IF(AW$46="",IF(AW14="",1,0),0))+IF(AX$3="",0,IF(AX$46="",IF(AX14="",1,0),0))+IF(AY$3="",0,IF(AY$46="",IF(AY14="",1,0),0))+IF(AZ$3="",0,IF(AZ$46="",IF(AZ14="",1,0),0))+IF(BA$3="",0,IF(BA$46="",IF(BA14="",1,0),0))+IF(BB$3="",0,IF(BB$46="",IF(BB14="",1,0),0))+IF(BC$3="",0,IF(BC$46="",IF(BC14="",1,0),0))+IF(BD$3="",0,IF(BD$46="",IF(BD14="",1,0),0)+IF(BE$3="",0,IF(BE$46="",IF(BE14="",1,0),0))+IF(BF$3="",0,IF(BF$46="",IF(BF14="",1,0),0))+IF(BG$3="",0,IF(BG$46="",IF(BG14="",1,0),0))+IF(BH$3="",0,IF(BH$46="",IF(BH14="",1,0),0))))</f>
        <v>0</v>
      </c>
      <c r="BL14" s="31">
        <f t="shared" si="9"/>
        <v>9</v>
      </c>
      <c r="BM14" s="46" t="str">
        <f>PARAMETRES!$B13</f>
        <v>D</v>
      </c>
      <c r="BN14" s="46" t="str">
        <f>PARAMETRES!$C13</f>
        <v>M</v>
      </c>
      <c r="BO14" s="47"/>
      <c r="BP14" s="47"/>
      <c r="BQ14" s="47"/>
      <c r="BR14" s="47"/>
      <c r="BS14" s="47"/>
      <c r="BT14" s="47"/>
      <c r="BU14" s="47"/>
      <c r="BV14" s="47"/>
      <c r="BW14" s="47"/>
      <c r="BX14" s="47"/>
      <c r="BY14" s="47"/>
      <c r="BZ14" s="47"/>
      <c r="CA14" s="47"/>
      <c r="CB14" s="47"/>
      <c r="CC14" s="47"/>
      <c r="CD14" s="48" t="str">
        <f>IF(CE14=0,"-",SUM(BO14:CC14)/CE14*PARAMETRES!$G$13)</f>
        <v>-</v>
      </c>
      <c r="CE14" s="49">
        <f t="shared" si="3"/>
        <v>0</v>
      </c>
      <c r="CF14" s="51">
        <f>IF(PARAMETRES!$B13="-","",IF(BO$3="",0,IF(BO$46="",IF(BO14="",1,0),0))+IF(BP$3="",0,IF(BP$46="",IF(BP14="",1,0),0))+IF(BQ$3="",0,IF(BQ$46="",IF(BQ14="",1,0),0))+IF(BR$3="",0,IF(BR$46="",IF(BR14="",1,0),0))+IF(BS$3="",0,IF(BS$46="",IF(BS14="",1,0),0))+IF(BT$3="",0,IF(BT$46="",IF(BT14="",1,0),0))+IF(BU$3="",0,IF(BU$46="",IF(BU14="",1,0),0))+IF(BV$3="",0,IF(BV$46="",IF(BV14="",1,0),0))+IF(BW$3="",0,IF(BW$46="",IF(BW14="",1,0),0))+IF(BX$3="",0,IF(BX$46="",IF(BX14="",1,0),0))+IF(BY$3="",0,IF(BY$46="",IF(BY14="",1,0),0)+IF(BZ$3="",0,IF(BZ$46="",IF(BZ14="",1,0),0))+IF(CA$3="",0,IF(CA$46="",IF(CA14="",1,0),0))+IF(CB$3="",0,IF(CB$46="",IF(CB14="",1,0),0))+IF(CC$3="",0,IF(CC$46="",IF(CC14="",1,0),0))))</f>
        <v>0</v>
      </c>
      <c r="CG14" s="46" t="str">
        <f>PARAMETRES!$B13</f>
        <v>D</v>
      </c>
      <c r="CH14" s="52" t="str">
        <f>PARAMETRES!$C13</f>
        <v>M</v>
      </c>
      <c r="CJ14" s="80"/>
      <c r="CK14" s="81"/>
      <c r="CL14" s="77" t="s">
        <v>31</v>
      </c>
      <c r="CM14" s="82" t="str">
        <f t="shared" si="4"/>
        <v/>
      </c>
      <c r="CN14" s="83" t="str">
        <f t="shared" si="5"/>
        <v/>
      </c>
    </row>
    <row r="15" spans="1:92">
      <c r="A15" s="31">
        <f t="shared" si="6"/>
        <v>10</v>
      </c>
      <c r="B15" s="46" t="str">
        <f>PARAMETRES!$B14</f>
        <v>F</v>
      </c>
      <c r="C15" s="46" t="str">
        <f>PARAMETRES!$C14</f>
        <v>F</v>
      </c>
      <c r="D15" s="47"/>
      <c r="E15" s="47"/>
      <c r="F15" s="47"/>
      <c r="G15" s="47"/>
      <c r="H15" s="47"/>
      <c r="I15" s="47"/>
      <c r="J15" s="47"/>
      <c r="K15" s="47"/>
      <c r="L15" s="47"/>
      <c r="M15" s="47"/>
      <c r="N15" s="47"/>
      <c r="O15" s="47"/>
      <c r="P15" s="47"/>
      <c r="Q15" s="47"/>
      <c r="R15" s="47"/>
      <c r="S15" s="48" t="str">
        <f>IF(T15=0,"-",SUM(D15:R15)/T15*PARAMETRES!$G$13)</f>
        <v>-</v>
      </c>
      <c r="T15" s="94">
        <f t="shared" si="0"/>
        <v>0</v>
      </c>
      <c r="U15" s="50">
        <f>IF(PARAMETRES!$B14="-","",IF(D$3="",0,IF(D$46="",IF(D15="",1,0),0))+IF(E$3="",0,IF(E$46="",IF(E15="",1,0),0))+IF(F$3="",0,IF(F$46="",IF(F15="",1,0),0))+IF(G$3="",0,IF(G$46="",IF(G15="",1,0),0))+IF(H$3="",0,IF(H$46="",IF(H15="",1,0),0))+IF(I$3="",0,IF(I$46="",IF(I15="",1,0),0))+IF(J$3="",0,IF(J$46="",IF(J15="",1,0),0))+IF(K$3="",0,IF(K$46="",IF(K15="",1,0),0))+IF(L$3="",0,IF(L$46="",IF(L15="",1,0),0))+IF(M$3="",0,IF(M$46="",IF(M15="",1,0),0))+IF(N$3="",0,IF(N$46="",IF(N15="",1,0),0)+IF(O$3="",0,IF(O$46="",IF(O15="",1,0),0))+IF(P$3="",0,IF(P$46="",IF(P15="",1,0),0))+IF(Q$3="",0,IF(Q$46="",IF(Q15="",1,0),0))+IF(R$3="",0,IF(R$46="",IF(R15="",1,0),0))))</f>
        <v>0</v>
      </c>
      <c r="V15" s="31">
        <f t="shared" si="7"/>
        <v>10</v>
      </c>
      <c r="W15" s="46" t="str">
        <f>PARAMETRES!$B14</f>
        <v>F</v>
      </c>
      <c r="X15" s="46" t="str">
        <f>PARAMETRES!$C14</f>
        <v>F</v>
      </c>
      <c r="Y15" s="47"/>
      <c r="Z15" s="47"/>
      <c r="AA15" s="47"/>
      <c r="AB15" s="47"/>
      <c r="AC15" s="47"/>
      <c r="AD15" s="47"/>
      <c r="AE15" s="47"/>
      <c r="AF15" s="47"/>
      <c r="AG15" s="47"/>
      <c r="AH15" s="47"/>
      <c r="AI15" s="47"/>
      <c r="AJ15" s="47"/>
      <c r="AK15" s="47"/>
      <c r="AL15" s="47"/>
      <c r="AM15" s="47"/>
      <c r="AN15" s="48" t="str">
        <f>IF(AO15=0,"-",SUM(Y15:AM15)/AO15*PARAMETRES!$G$13)</f>
        <v>-</v>
      </c>
      <c r="AO15" s="94">
        <f t="shared" si="1"/>
        <v>0</v>
      </c>
      <c r="AP15" s="50">
        <f>IF(PARAMETRES!$B14="-","",IF(Y$3="",0,IF(Y$46="",IF(Y15="",1,0),0))+IF(Z$3="",0,IF(Z$46="",IF(Z15="",1,0),0))+IF(AA$3="",0,IF(AA$46="",IF(AA15="",1,0),0))+IF(AB$3="",0,IF(AB$46="",IF(AB15="",1,0),0))+IF(AC$3="",0,IF(AC$46="",IF(AC15="",1,0),0))+IF(AD$3="",0,IF(AD$46="",IF(AD15="",1,0),0))+IF(AE$3="",0,IF(AE$46="",IF(AE15="",1,0),0))+IF(AF$3="",0,IF(AF$46="",IF(AF15="",1,0),0))+IF(AG$3="",0,IF(AG$46="",IF(AG15="",1,0),0))+IF(AH$3="",0,IF(AH$46="",IF(AH15="",1,0),0))+IF(AI$3="",0,IF(AI$46="",IF(AI15="",1,0),0)+IF(AJ$3="",0,IF(AJ$46="",IF(AJ15="",1,0),0))+IF(AK$3="",0,IF(AK$46="",IF(AK15="",1,0),0))+IF(AL$3="",0,IF(AL$46="",IF(AL15="",1,0),0))+IF(AM$3="",0,IF(AM$46="",IF(AM15="",1,0),0))))</f>
        <v>0</v>
      </c>
      <c r="AQ15" s="31">
        <f t="shared" si="8"/>
        <v>10</v>
      </c>
      <c r="AR15" s="46" t="str">
        <f>PARAMETRES!$B14</f>
        <v>F</v>
      </c>
      <c r="AS15" s="46" t="str">
        <f>PARAMETRES!$C14</f>
        <v>F</v>
      </c>
      <c r="AT15" s="47"/>
      <c r="AU15" s="47"/>
      <c r="AV15" s="47"/>
      <c r="AW15" s="47"/>
      <c r="AX15" s="47"/>
      <c r="AY15" s="47"/>
      <c r="AZ15" s="47"/>
      <c r="BA15" s="47"/>
      <c r="BB15" s="47"/>
      <c r="BC15" s="47"/>
      <c r="BD15" s="47"/>
      <c r="BE15" s="47"/>
      <c r="BF15" s="47"/>
      <c r="BG15" s="47"/>
      <c r="BH15" s="47"/>
      <c r="BI15" s="48" t="str">
        <f>IF(BJ15=0,"-",SUM(AT15:BH15)/BJ15*PARAMETRES!$G$13)</f>
        <v>-</v>
      </c>
      <c r="BJ15" s="94">
        <f t="shared" si="2"/>
        <v>0</v>
      </c>
      <c r="BK15" s="50">
        <f>IF(PARAMETRES!$B14="-","",IF(AT$3="",0,IF(AT$46="",IF(AT15="",1,0),0))+IF(AU$3="",0,IF(AU$46="",IF(AU15="",1,0),0))+IF(AV$3="",0,IF(AV$46="",IF(AV15="",1,0),0))+IF(AW$3="",0,IF(AW$46="",IF(AW15="",1,0),0))+IF(AX$3="",0,IF(AX$46="",IF(AX15="",1,0),0))+IF(AY$3="",0,IF(AY$46="",IF(AY15="",1,0),0))+IF(AZ$3="",0,IF(AZ$46="",IF(AZ15="",1,0),0))+IF(BA$3="",0,IF(BA$46="",IF(BA15="",1,0),0))+IF(BB$3="",0,IF(BB$46="",IF(BB15="",1,0),0))+IF(BC$3="",0,IF(BC$46="",IF(BC15="",1,0),0))+IF(BD$3="",0,IF(BD$46="",IF(BD15="",1,0),0)+IF(BE$3="",0,IF(BE$46="",IF(BE15="",1,0),0))+IF(BF$3="",0,IF(BF$46="",IF(BF15="",1,0),0))+IF(BG$3="",0,IF(BG$46="",IF(BG15="",1,0),0))+IF(BH$3="",0,IF(BH$46="",IF(BH15="",1,0),0))))</f>
        <v>0</v>
      </c>
      <c r="BL15" s="31">
        <f t="shared" si="9"/>
        <v>10</v>
      </c>
      <c r="BM15" s="46" t="str">
        <f>PARAMETRES!$B14</f>
        <v>F</v>
      </c>
      <c r="BN15" s="46" t="str">
        <f>PARAMETRES!$C14</f>
        <v>F</v>
      </c>
      <c r="BO15" s="47"/>
      <c r="BP15" s="47"/>
      <c r="BQ15" s="47"/>
      <c r="BR15" s="47"/>
      <c r="BS15" s="47"/>
      <c r="BT15" s="47"/>
      <c r="BU15" s="47"/>
      <c r="BV15" s="47"/>
      <c r="BW15" s="47"/>
      <c r="BX15" s="47"/>
      <c r="BY15" s="47"/>
      <c r="BZ15" s="47"/>
      <c r="CA15" s="47"/>
      <c r="CB15" s="47"/>
      <c r="CC15" s="47"/>
      <c r="CD15" s="48" t="str">
        <f>IF(CE15=0,"-",SUM(BO15:CC15)/CE15*PARAMETRES!$G$13)</f>
        <v>-</v>
      </c>
      <c r="CE15" s="49">
        <f t="shared" si="3"/>
        <v>0</v>
      </c>
      <c r="CF15" s="51">
        <f>IF(PARAMETRES!$B14="-","",IF(BO$3="",0,IF(BO$46="",IF(BO15="",1,0),0))+IF(BP$3="",0,IF(BP$46="",IF(BP15="",1,0),0))+IF(BQ$3="",0,IF(BQ$46="",IF(BQ15="",1,0),0))+IF(BR$3="",0,IF(BR$46="",IF(BR15="",1,0),0))+IF(BS$3="",0,IF(BS$46="",IF(BS15="",1,0),0))+IF(BT$3="",0,IF(BT$46="",IF(BT15="",1,0),0))+IF(BU$3="",0,IF(BU$46="",IF(BU15="",1,0),0))+IF(BV$3="",0,IF(BV$46="",IF(BV15="",1,0),0))+IF(BW$3="",0,IF(BW$46="",IF(BW15="",1,0),0))+IF(BX$3="",0,IF(BX$46="",IF(BX15="",1,0),0))+IF(BY$3="",0,IF(BY$46="",IF(BY15="",1,0),0)+IF(BZ$3="",0,IF(BZ$46="",IF(BZ15="",1,0),0))+IF(CA$3="",0,IF(CA$46="",IF(CA15="",1,0),0))+IF(CB$3="",0,IF(CB$46="",IF(CB15="",1,0),0))+IF(CC$3="",0,IF(CC$46="",IF(CC15="",1,0),0))))</f>
        <v>0</v>
      </c>
      <c r="CG15" s="46" t="str">
        <f>PARAMETRES!$B14</f>
        <v>F</v>
      </c>
      <c r="CH15" s="52" t="str">
        <f>PARAMETRES!$C14</f>
        <v>F</v>
      </c>
      <c r="CJ15" s="80"/>
      <c r="CK15" s="81"/>
      <c r="CL15" s="77" t="s">
        <v>31</v>
      </c>
      <c r="CM15" s="82" t="str">
        <f t="shared" si="4"/>
        <v/>
      </c>
      <c r="CN15" s="83" t="str">
        <f t="shared" si="5"/>
        <v/>
      </c>
    </row>
    <row r="16" spans="1:92">
      <c r="A16" s="31">
        <f t="shared" si="6"/>
        <v>11</v>
      </c>
      <c r="B16" s="46" t="str">
        <f>PARAMETRES!$B15</f>
        <v>G</v>
      </c>
      <c r="C16" s="46" t="str">
        <f>PARAMETRES!$C15</f>
        <v>L</v>
      </c>
      <c r="D16" s="47"/>
      <c r="E16" s="47"/>
      <c r="F16" s="47"/>
      <c r="G16" s="47"/>
      <c r="H16" s="47"/>
      <c r="I16" s="47"/>
      <c r="J16" s="47"/>
      <c r="K16" s="47"/>
      <c r="L16" s="47"/>
      <c r="M16" s="47"/>
      <c r="N16" s="47"/>
      <c r="O16" s="47"/>
      <c r="P16" s="47"/>
      <c r="Q16" s="47"/>
      <c r="R16" s="47"/>
      <c r="S16" s="48" t="str">
        <f>IF(T16=0,"-",SUM(D16:R16)/T16*PARAMETRES!$G$13)</f>
        <v>-</v>
      </c>
      <c r="T16" s="94">
        <f t="shared" si="0"/>
        <v>0</v>
      </c>
      <c r="U16" s="50">
        <f>IF(PARAMETRES!$B15="-","",IF(D$3="",0,IF(D$46="",IF(D16="",1,0),0))+IF(E$3="",0,IF(E$46="",IF(E16="",1,0),0))+IF(F$3="",0,IF(F$46="",IF(F16="",1,0),0))+IF(G$3="",0,IF(G$46="",IF(G16="",1,0),0))+IF(H$3="",0,IF(H$46="",IF(H16="",1,0),0))+IF(I$3="",0,IF(I$46="",IF(I16="",1,0),0))+IF(J$3="",0,IF(J$46="",IF(J16="",1,0),0))+IF(K$3="",0,IF(K$46="",IF(K16="",1,0),0))+IF(L$3="",0,IF(L$46="",IF(L16="",1,0),0))+IF(M$3="",0,IF(M$46="",IF(M16="",1,0),0))+IF(N$3="",0,IF(N$46="",IF(N16="",1,0),0)+IF(O$3="",0,IF(O$46="",IF(O16="",1,0),0))+IF(P$3="",0,IF(P$46="",IF(P16="",1,0),0))+IF(Q$3="",0,IF(Q$46="",IF(Q16="",1,0),0))+IF(R$3="",0,IF(R$46="",IF(R16="",1,0),0))))</f>
        <v>0</v>
      </c>
      <c r="V16" s="31">
        <f t="shared" si="7"/>
        <v>11</v>
      </c>
      <c r="W16" s="46" t="str">
        <f>PARAMETRES!$B15</f>
        <v>G</v>
      </c>
      <c r="X16" s="46" t="str">
        <f>PARAMETRES!$C15</f>
        <v>L</v>
      </c>
      <c r="Y16" s="47"/>
      <c r="Z16" s="47"/>
      <c r="AA16" s="47"/>
      <c r="AB16" s="47"/>
      <c r="AC16" s="47"/>
      <c r="AD16" s="47"/>
      <c r="AE16" s="47"/>
      <c r="AF16" s="47"/>
      <c r="AG16" s="47"/>
      <c r="AH16" s="47"/>
      <c r="AI16" s="47"/>
      <c r="AJ16" s="47"/>
      <c r="AK16" s="47"/>
      <c r="AL16" s="47"/>
      <c r="AM16" s="47"/>
      <c r="AN16" s="48" t="str">
        <f>IF(AO16=0,"-",SUM(Y16:AM16)/AO16*PARAMETRES!$G$13)</f>
        <v>-</v>
      </c>
      <c r="AO16" s="94">
        <f t="shared" si="1"/>
        <v>0</v>
      </c>
      <c r="AP16" s="50">
        <f>IF(PARAMETRES!$B15="-","",IF(Y$3="",0,IF(Y$46="",IF(Y16="",1,0),0))+IF(Z$3="",0,IF(Z$46="",IF(Z16="",1,0),0))+IF(AA$3="",0,IF(AA$46="",IF(AA16="",1,0),0))+IF(AB$3="",0,IF(AB$46="",IF(AB16="",1,0),0))+IF(AC$3="",0,IF(AC$46="",IF(AC16="",1,0),0))+IF(AD$3="",0,IF(AD$46="",IF(AD16="",1,0),0))+IF(AE$3="",0,IF(AE$46="",IF(AE16="",1,0),0))+IF(AF$3="",0,IF(AF$46="",IF(AF16="",1,0),0))+IF(AG$3="",0,IF(AG$46="",IF(AG16="",1,0),0))+IF(AH$3="",0,IF(AH$46="",IF(AH16="",1,0),0))+IF(AI$3="",0,IF(AI$46="",IF(AI16="",1,0),0)+IF(AJ$3="",0,IF(AJ$46="",IF(AJ16="",1,0),0))+IF(AK$3="",0,IF(AK$46="",IF(AK16="",1,0),0))+IF(AL$3="",0,IF(AL$46="",IF(AL16="",1,0),0))+IF(AM$3="",0,IF(AM$46="",IF(AM16="",1,0),0))))</f>
        <v>0</v>
      </c>
      <c r="AQ16" s="31">
        <f t="shared" si="8"/>
        <v>11</v>
      </c>
      <c r="AR16" s="46" t="str">
        <f>PARAMETRES!$B15</f>
        <v>G</v>
      </c>
      <c r="AS16" s="46" t="str">
        <f>PARAMETRES!$C15</f>
        <v>L</v>
      </c>
      <c r="AT16" s="47"/>
      <c r="AU16" s="47"/>
      <c r="AV16" s="47"/>
      <c r="AW16" s="47"/>
      <c r="AX16" s="47"/>
      <c r="AY16" s="47"/>
      <c r="AZ16" s="47"/>
      <c r="BA16" s="47"/>
      <c r="BB16" s="47"/>
      <c r="BC16" s="47"/>
      <c r="BD16" s="47"/>
      <c r="BE16" s="47"/>
      <c r="BF16" s="47"/>
      <c r="BG16" s="47"/>
      <c r="BH16" s="47"/>
      <c r="BI16" s="48" t="str">
        <f>IF(BJ16=0,"-",SUM(AT16:BH16)/BJ16*PARAMETRES!$G$13)</f>
        <v>-</v>
      </c>
      <c r="BJ16" s="94">
        <f t="shared" si="2"/>
        <v>0</v>
      </c>
      <c r="BK16" s="50">
        <f>IF(PARAMETRES!$B15="-","",IF(AT$3="",0,IF(AT$46="",IF(AT16="",1,0),0))+IF(AU$3="",0,IF(AU$46="",IF(AU16="",1,0),0))+IF(AV$3="",0,IF(AV$46="",IF(AV16="",1,0),0))+IF(AW$3="",0,IF(AW$46="",IF(AW16="",1,0),0))+IF(AX$3="",0,IF(AX$46="",IF(AX16="",1,0),0))+IF(AY$3="",0,IF(AY$46="",IF(AY16="",1,0),0))+IF(AZ$3="",0,IF(AZ$46="",IF(AZ16="",1,0),0))+IF(BA$3="",0,IF(BA$46="",IF(BA16="",1,0),0))+IF(BB$3="",0,IF(BB$46="",IF(BB16="",1,0),0))+IF(BC$3="",0,IF(BC$46="",IF(BC16="",1,0),0))+IF(BD$3="",0,IF(BD$46="",IF(BD16="",1,0),0)+IF(BE$3="",0,IF(BE$46="",IF(BE16="",1,0),0))+IF(BF$3="",0,IF(BF$46="",IF(BF16="",1,0),0))+IF(BG$3="",0,IF(BG$46="",IF(BG16="",1,0),0))+IF(BH$3="",0,IF(BH$46="",IF(BH16="",1,0),0))))</f>
        <v>0</v>
      </c>
      <c r="BL16" s="31">
        <f t="shared" si="9"/>
        <v>11</v>
      </c>
      <c r="BM16" s="46" t="str">
        <f>PARAMETRES!$B15</f>
        <v>G</v>
      </c>
      <c r="BN16" s="46" t="str">
        <f>PARAMETRES!$C15</f>
        <v>L</v>
      </c>
      <c r="BO16" s="47"/>
      <c r="BP16" s="47"/>
      <c r="BQ16" s="47"/>
      <c r="BR16" s="47"/>
      <c r="BS16" s="47"/>
      <c r="BT16" s="47"/>
      <c r="BU16" s="47"/>
      <c r="BV16" s="47"/>
      <c r="BW16" s="47"/>
      <c r="BX16" s="47"/>
      <c r="BY16" s="47"/>
      <c r="BZ16" s="47"/>
      <c r="CA16" s="47"/>
      <c r="CB16" s="47"/>
      <c r="CC16" s="47"/>
      <c r="CD16" s="48" t="str">
        <f>IF(CE16=0,"-",SUM(BO16:CC16)/CE16*PARAMETRES!$G$13)</f>
        <v>-</v>
      </c>
      <c r="CE16" s="49">
        <f t="shared" si="3"/>
        <v>0</v>
      </c>
      <c r="CF16" s="51">
        <f>IF(PARAMETRES!$B15="-","",IF(BO$3="",0,IF(BO$46="",IF(BO16="",1,0),0))+IF(BP$3="",0,IF(BP$46="",IF(BP16="",1,0),0))+IF(BQ$3="",0,IF(BQ$46="",IF(BQ16="",1,0),0))+IF(BR$3="",0,IF(BR$46="",IF(BR16="",1,0),0))+IF(BS$3="",0,IF(BS$46="",IF(BS16="",1,0),0))+IF(BT$3="",0,IF(BT$46="",IF(BT16="",1,0),0))+IF(BU$3="",0,IF(BU$46="",IF(BU16="",1,0),0))+IF(BV$3="",0,IF(BV$46="",IF(BV16="",1,0),0))+IF(BW$3="",0,IF(BW$46="",IF(BW16="",1,0),0))+IF(BX$3="",0,IF(BX$46="",IF(BX16="",1,0),0))+IF(BY$3="",0,IF(BY$46="",IF(BY16="",1,0),0)+IF(BZ$3="",0,IF(BZ$46="",IF(BZ16="",1,0),0))+IF(CA$3="",0,IF(CA$46="",IF(CA16="",1,0),0))+IF(CB$3="",0,IF(CB$46="",IF(CB16="",1,0),0))+IF(CC$3="",0,IF(CC$46="",IF(CC16="",1,0),0))))</f>
        <v>0</v>
      </c>
      <c r="CG16" s="46" t="str">
        <f>PARAMETRES!$B15</f>
        <v>G</v>
      </c>
      <c r="CH16" s="52" t="str">
        <f>PARAMETRES!$C15</f>
        <v>L</v>
      </c>
      <c r="CJ16" s="80"/>
      <c r="CK16" s="81"/>
      <c r="CL16" s="77" t="s">
        <v>31</v>
      </c>
      <c r="CM16" s="82" t="str">
        <f t="shared" si="4"/>
        <v/>
      </c>
      <c r="CN16" s="83" t="str">
        <f t="shared" si="5"/>
        <v/>
      </c>
    </row>
    <row r="17" spans="1:92">
      <c r="A17" s="31">
        <f t="shared" si="6"/>
        <v>12</v>
      </c>
      <c r="B17" s="46" t="str">
        <f>PARAMETRES!$B16</f>
        <v>H</v>
      </c>
      <c r="C17" s="46" t="str">
        <f>PARAMETRES!$C16</f>
        <v>L</v>
      </c>
      <c r="D17" s="47"/>
      <c r="E17" s="47"/>
      <c r="F17" s="47"/>
      <c r="G17" s="47"/>
      <c r="H17" s="47"/>
      <c r="I17" s="47"/>
      <c r="J17" s="47"/>
      <c r="K17" s="47"/>
      <c r="L17" s="47"/>
      <c r="M17" s="47"/>
      <c r="N17" s="47"/>
      <c r="O17" s="47"/>
      <c r="P17" s="47"/>
      <c r="Q17" s="47"/>
      <c r="R17" s="47"/>
      <c r="S17" s="48" t="str">
        <f>IF(T17=0,"-",SUM(D17:R17)/T17*PARAMETRES!$G$13)</f>
        <v>-</v>
      </c>
      <c r="T17" s="94">
        <f t="shared" si="0"/>
        <v>0</v>
      </c>
      <c r="U17" s="50">
        <f>IF(PARAMETRES!$B16="-","",IF(D$3="",0,IF(D$46="",IF(D17="",1,0),0))+IF(E$3="",0,IF(E$46="",IF(E17="",1,0),0))+IF(F$3="",0,IF(F$46="",IF(F17="",1,0),0))+IF(G$3="",0,IF(G$46="",IF(G17="",1,0),0))+IF(H$3="",0,IF(H$46="",IF(H17="",1,0),0))+IF(I$3="",0,IF(I$46="",IF(I17="",1,0),0))+IF(J$3="",0,IF(J$46="",IF(J17="",1,0),0))+IF(K$3="",0,IF(K$46="",IF(K17="",1,0),0))+IF(L$3="",0,IF(L$46="",IF(L17="",1,0),0))+IF(M$3="",0,IF(M$46="",IF(M17="",1,0),0))+IF(N$3="",0,IF(N$46="",IF(N17="",1,0),0)+IF(O$3="",0,IF(O$46="",IF(O17="",1,0),0))+IF(P$3="",0,IF(P$46="",IF(P17="",1,0),0))+IF(Q$3="",0,IF(Q$46="",IF(Q17="",1,0),0))+IF(R$3="",0,IF(R$46="",IF(R17="",1,0),0))))</f>
        <v>0</v>
      </c>
      <c r="V17" s="31">
        <f t="shared" si="7"/>
        <v>12</v>
      </c>
      <c r="W17" s="46" t="str">
        <f>PARAMETRES!$B16</f>
        <v>H</v>
      </c>
      <c r="X17" s="46" t="str">
        <f>PARAMETRES!$C16</f>
        <v>L</v>
      </c>
      <c r="Y17" s="47"/>
      <c r="Z17" s="47"/>
      <c r="AA17" s="47"/>
      <c r="AB17" s="47"/>
      <c r="AC17" s="47"/>
      <c r="AD17" s="47"/>
      <c r="AE17" s="47"/>
      <c r="AF17" s="47"/>
      <c r="AG17" s="47"/>
      <c r="AH17" s="47"/>
      <c r="AI17" s="47"/>
      <c r="AJ17" s="47"/>
      <c r="AK17" s="47"/>
      <c r="AL17" s="47"/>
      <c r="AM17" s="47"/>
      <c r="AN17" s="48" t="str">
        <f>IF(AO17=0,"-",SUM(Y17:AM17)/AO17*PARAMETRES!$G$13)</f>
        <v>-</v>
      </c>
      <c r="AO17" s="94">
        <f t="shared" si="1"/>
        <v>0</v>
      </c>
      <c r="AP17" s="50">
        <f>IF(PARAMETRES!$B16="-","",IF(Y$3="",0,IF(Y$46="",IF(Y17="",1,0),0))+IF(Z$3="",0,IF(Z$46="",IF(Z17="",1,0),0))+IF(AA$3="",0,IF(AA$46="",IF(AA17="",1,0),0))+IF(AB$3="",0,IF(AB$46="",IF(AB17="",1,0),0))+IF(AC$3="",0,IF(AC$46="",IF(AC17="",1,0),0))+IF(AD$3="",0,IF(AD$46="",IF(AD17="",1,0),0))+IF(AE$3="",0,IF(AE$46="",IF(AE17="",1,0),0))+IF(AF$3="",0,IF(AF$46="",IF(AF17="",1,0),0))+IF(AG$3="",0,IF(AG$46="",IF(AG17="",1,0),0))+IF(AH$3="",0,IF(AH$46="",IF(AH17="",1,0),0))+IF(AI$3="",0,IF(AI$46="",IF(AI17="",1,0),0)+IF(AJ$3="",0,IF(AJ$46="",IF(AJ17="",1,0),0))+IF(AK$3="",0,IF(AK$46="",IF(AK17="",1,0),0))+IF(AL$3="",0,IF(AL$46="",IF(AL17="",1,0),0))+IF(AM$3="",0,IF(AM$46="",IF(AM17="",1,0),0))))</f>
        <v>0</v>
      </c>
      <c r="AQ17" s="31">
        <f t="shared" si="8"/>
        <v>12</v>
      </c>
      <c r="AR17" s="46" t="str">
        <f>PARAMETRES!$B16</f>
        <v>H</v>
      </c>
      <c r="AS17" s="46" t="str">
        <f>PARAMETRES!$C16</f>
        <v>L</v>
      </c>
      <c r="AT17" s="47"/>
      <c r="AU17" s="47"/>
      <c r="AV17" s="47"/>
      <c r="AW17" s="47"/>
      <c r="AX17" s="47"/>
      <c r="AY17" s="47"/>
      <c r="AZ17" s="47"/>
      <c r="BA17" s="47"/>
      <c r="BB17" s="47"/>
      <c r="BC17" s="47"/>
      <c r="BD17" s="47"/>
      <c r="BE17" s="47"/>
      <c r="BF17" s="47"/>
      <c r="BG17" s="47"/>
      <c r="BH17" s="47"/>
      <c r="BI17" s="48" t="str">
        <f>IF(BJ17=0,"-",SUM(AT17:BH17)/BJ17*PARAMETRES!$G$13)</f>
        <v>-</v>
      </c>
      <c r="BJ17" s="94">
        <f t="shared" si="2"/>
        <v>0</v>
      </c>
      <c r="BK17" s="50">
        <f>IF(PARAMETRES!$B16="-","",IF(AT$3="",0,IF(AT$46="",IF(AT17="",1,0),0))+IF(AU$3="",0,IF(AU$46="",IF(AU17="",1,0),0))+IF(AV$3="",0,IF(AV$46="",IF(AV17="",1,0),0))+IF(AW$3="",0,IF(AW$46="",IF(AW17="",1,0),0))+IF(AX$3="",0,IF(AX$46="",IF(AX17="",1,0),0))+IF(AY$3="",0,IF(AY$46="",IF(AY17="",1,0),0))+IF(AZ$3="",0,IF(AZ$46="",IF(AZ17="",1,0),0))+IF(BA$3="",0,IF(BA$46="",IF(BA17="",1,0),0))+IF(BB$3="",0,IF(BB$46="",IF(BB17="",1,0),0))+IF(BC$3="",0,IF(BC$46="",IF(BC17="",1,0),0))+IF(BD$3="",0,IF(BD$46="",IF(BD17="",1,0),0)+IF(BE$3="",0,IF(BE$46="",IF(BE17="",1,0),0))+IF(BF$3="",0,IF(BF$46="",IF(BF17="",1,0),0))+IF(BG$3="",0,IF(BG$46="",IF(BG17="",1,0),0))+IF(BH$3="",0,IF(BH$46="",IF(BH17="",1,0),0))))</f>
        <v>0</v>
      </c>
      <c r="BL17" s="31">
        <f t="shared" si="9"/>
        <v>12</v>
      </c>
      <c r="BM17" s="46" t="str">
        <f>PARAMETRES!$B16</f>
        <v>H</v>
      </c>
      <c r="BN17" s="46" t="str">
        <f>PARAMETRES!$C16</f>
        <v>L</v>
      </c>
      <c r="BO17" s="47"/>
      <c r="BP17" s="47"/>
      <c r="BQ17" s="47"/>
      <c r="BR17" s="47"/>
      <c r="BS17" s="47"/>
      <c r="BT17" s="47"/>
      <c r="BU17" s="47"/>
      <c r="BV17" s="47"/>
      <c r="BW17" s="47"/>
      <c r="BX17" s="47"/>
      <c r="BY17" s="47"/>
      <c r="BZ17" s="47"/>
      <c r="CA17" s="47"/>
      <c r="CB17" s="47"/>
      <c r="CC17" s="47"/>
      <c r="CD17" s="48" t="str">
        <f>IF(CE17=0,"-",SUM(BO17:CC17)/CE17*PARAMETRES!$G$13)</f>
        <v>-</v>
      </c>
      <c r="CE17" s="49">
        <f t="shared" si="3"/>
        <v>0</v>
      </c>
      <c r="CF17" s="51">
        <f>IF(PARAMETRES!$B16="-","",IF(BO$3="",0,IF(BO$46="",IF(BO17="",1,0),0))+IF(BP$3="",0,IF(BP$46="",IF(BP17="",1,0),0))+IF(BQ$3="",0,IF(BQ$46="",IF(BQ17="",1,0),0))+IF(BR$3="",0,IF(BR$46="",IF(BR17="",1,0),0))+IF(BS$3="",0,IF(BS$46="",IF(BS17="",1,0),0))+IF(BT$3="",0,IF(BT$46="",IF(BT17="",1,0),0))+IF(BU$3="",0,IF(BU$46="",IF(BU17="",1,0),0))+IF(BV$3="",0,IF(BV$46="",IF(BV17="",1,0),0))+IF(BW$3="",0,IF(BW$46="",IF(BW17="",1,0),0))+IF(BX$3="",0,IF(BX$46="",IF(BX17="",1,0),0))+IF(BY$3="",0,IF(BY$46="",IF(BY17="",1,0),0)+IF(BZ$3="",0,IF(BZ$46="",IF(BZ17="",1,0),0))+IF(CA$3="",0,IF(CA$46="",IF(CA17="",1,0),0))+IF(CB$3="",0,IF(CB$46="",IF(CB17="",1,0),0))+IF(CC$3="",0,IF(CC$46="",IF(CC17="",1,0),0))))</f>
        <v>0</v>
      </c>
      <c r="CG17" s="46" t="str">
        <f>PARAMETRES!$B16</f>
        <v>H</v>
      </c>
      <c r="CH17" s="52" t="str">
        <f>PARAMETRES!$C16</f>
        <v>L</v>
      </c>
      <c r="CJ17" s="80"/>
      <c r="CK17" s="81"/>
      <c r="CL17" s="77" t="s">
        <v>31</v>
      </c>
      <c r="CM17" s="82" t="str">
        <f t="shared" si="4"/>
        <v/>
      </c>
      <c r="CN17" s="83" t="str">
        <f t="shared" si="5"/>
        <v/>
      </c>
    </row>
    <row r="18" spans="1:92">
      <c r="A18" s="31">
        <f t="shared" si="6"/>
        <v>13</v>
      </c>
      <c r="B18" s="46" t="str">
        <f>PARAMETRES!$B17</f>
        <v>K</v>
      </c>
      <c r="C18" s="46" t="str">
        <f>PARAMETRES!$C17</f>
        <v>L</v>
      </c>
      <c r="D18" s="47"/>
      <c r="E18" s="47"/>
      <c r="F18" s="47"/>
      <c r="G18" s="47"/>
      <c r="H18" s="47"/>
      <c r="I18" s="47"/>
      <c r="J18" s="47"/>
      <c r="K18" s="47"/>
      <c r="L18" s="47"/>
      <c r="M18" s="47"/>
      <c r="N18" s="47"/>
      <c r="O18" s="47"/>
      <c r="P18" s="47"/>
      <c r="Q18" s="47"/>
      <c r="R18" s="47"/>
      <c r="S18" s="48" t="str">
        <f>IF(T18=0,"-",SUM(D18:R18)/T18*PARAMETRES!$G$13)</f>
        <v>-</v>
      </c>
      <c r="T18" s="94">
        <f t="shared" si="0"/>
        <v>0</v>
      </c>
      <c r="U18" s="50">
        <f>IF(PARAMETRES!$B17="-","",IF(D$3="",0,IF(D$46="",IF(D18="",1,0),0))+IF(E$3="",0,IF(E$46="",IF(E18="",1,0),0))+IF(F$3="",0,IF(F$46="",IF(F18="",1,0),0))+IF(G$3="",0,IF(G$46="",IF(G18="",1,0),0))+IF(H$3="",0,IF(H$46="",IF(H18="",1,0),0))+IF(I$3="",0,IF(I$46="",IF(I18="",1,0),0))+IF(J$3="",0,IF(J$46="",IF(J18="",1,0),0))+IF(K$3="",0,IF(K$46="",IF(K18="",1,0),0))+IF(L$3="",0,IF(L$46="",IF(L18="",1,0),0))+IF(M$3="",0,IF(M$46="",IF(M18="",1,0),0))+IF(N$3="",0,IF(N$46="",IF(N18="",1,0),0)+IF(O$3="",0,IF(O$46="",IF(O18="",1,0),0))+IF(P$3="",0,IF(P$46="",IF(P18="",1,0),0))+IF(Q$3="",0,IF(Q$46="",IF(Q18="",1,0),0))+IF(R$3="",0,IF(R$46="",IF(R18="",1,0),0))))</f>
        <v>0</v>
      </c>
      <c r="V18" s="31">
        <f t="shared" si="7"/>
        <v>13</v>
      </c>
      <c r="W18" s="46" t="str">
        <f>PARAMETRES!$B17</f>
        <v>K</v>
      </c>
      <c r="X18" s="46" t="str">
        <f>PARAMETRES!$C17</f>
        <v>L</v>
      </c>
      <c r="Y18" s="47"/>
      <c r="Z18" s="47"/>
      <c r="AA18" s="47"/>
      <c r="AB18" s="47"/>
      <c r="AC18" s="47"/>
      <c r="AD18" s="47"/>
      <c r="AE18" s="47"/>
      <c r="AF18" s="47"/>
      <c r="AG18" s="47"/>
      <c r="AH18" s="47"/>
      <c r="AI18" s="47"/>
      <c r="AJ18" s="47"/>
      <c r="AK18" s="47"/>
      <c r="AL18" s="47"/>
      <c r="AM18" s="47"/>
      <c r="AN18" s="48" t="str">
        <f>IF(AO18=0,"-",SUM(Y18:AM18)/AO18*PARAMETRES!$G$13)</f>
        <v>-</v>
      </c>
      <c r="AO18" s="94">
        <f t="shared" si="1"/>
        <v>0</v>
      </c>
      <c r="AP18" s="50">
        <f>IF(PARAMETRES!$B17="-","",IF(Y$3="",0,IF(Y$46="",IF(Y18="",1,0),0))+IF(Z$3="",0,IF(Z$46="",IF(Z18="",1,0),0))+IF(AA$3="",0,IF(AA$46="",IF(AA18="",1,0),0))+IF(AB$3="",0,IF(AB$46="",IF(AB18="",1,0),0))+IF(AC$3="",0,IF(AC$46="",IF(AC18="",1,0),0))+IF(AD$3="",0,IF(AD$46="",IF(AD18="",1,0),0))+IF(AE$3="",0,IF(AE$46="",IF(AE18="",1,0),0))+IF(AF$3="",0,IF(AF$46="",IF(AF18="",1,0),0))+IF(AG$3="",0,IF(AG$46="",IF(AG18="",1,0),0))+IF(AH$3="",0,IF(AH$46="",IF(AH18="",1,0),0))+IF(AI$3="",0,IF(AI$46="",IF(AI18="",1,0),0)+IF(AJ$3="",0,IF(AJ$46="",IF(AJ18="",1,0),0))+IF(AK$3="",0,IF(AK$46="",IF(AK18="",1,0),0))+IF(AL$3="",0,IF(AL$46="",IF(AL18="",1,0),0))+IF(AM$3="",0,IF(AM$46="",IF(AM18="",1,0),0))))</f>
        <v>0</v>
      </c>
      <c r="AQ18" s="31">
        <f t="shared" si="8"/>
        <v>13</v>
      </c>
      <c r="AR18" s="46" t="str">
        <f>PARAMETRES!$B17</f>
        <v>K</v>
      </c>
      <c r="AS18" s="46" t="str">
        <f>PARAMETRES!$C17</f>
        <v>L</v>
      </c>
      <c r="AT18" s="47"/>
      <c r="AU18" s="47"/>
      <c r="AV18" s="47"/>
      <c r="AW18" s="47"/>
      <c r="AX18" s="47"/>
      <c r="AY18" s="47"/>
      <c r="AZ18" s="47"/>
      <c r="BA18" s="47"/>
      <c r="BB18" s="47"/>
      <c r="BC18" s="47"/>
      <c r="BD18" s="47"/>
      <c r="BE18" s="47"/>
      <c r="BF18" s="47"/>
      <c r="BG18" s="47"/>
      <c r="BH18" s="47"/>
      <c r="BI18" s="48" t="str">
        <f>IF(BJ18=0,"-",SUM(AT18:BH18)/BJ18*PARAMETRES!$G$13)</f>
        <v>-</v>
      </c>
      <c r="BJ18" s="94">
        <f t="shared" si="2"/>
        <v>0</v>
      </c>
      <c r="BK18" s="50">
        <f>IF(PARAMETRES!$B17="-","",IF(AT$3="",0,IF(AT$46="",IF(AT18="",1,0),0))+IF(AU$3="",0,IF(AU$46="",IF(AU18="",1,0),0))+IF(AV$3="",0,IF(AV$46="",IF(AV18="",1,0),0))+IF(AW$3="",0,IF(AW$46="",IF(AW18="",1,0),0))+IF(AX$3="",0,IF(AX$46="",IF(AX18="",1,0),0))+IF(AY$3="",0,IF(AY$46="",IF(AY18="",1,0),0))+IF(AZ$3="",0,IF(AZ$46="",IF(AZ18="",1,0),0))+IF(BA$3="",0,IF(BA$46="",IF(BA18="",1,0),0))+IF(BB$3="",0,IF(BB$46="",IF(BB18="",1,0),0))+IF(BC$3="",0,IF(BC$46="",IF(BC18="",1,0),0))+IF(BD$3="",0,IF(BD$46="",IF(BD18="",1,0),0)+IF(BE$3="",0,IF(BE$46="",IF(BE18="",1,0),0))+IF(BF$3="",0,IF(BF$46="",IF(BF18="",1,0),0))+IF(BG$3="",0,IF(BG$46="",IF(BG18="",1,0),0))+IF(BH$3="",0,IF(BH$46="",IF(BH18="",1,0),0))))</f>
        <v>0</v>
      </c>
      <c r="BL18" s="31">
        <f t="shared" si="9"/>
        <v>13</v>
      </c>
      <c r="BM18" s="46" t="str">
        <f>PARAMETRES!$B17</f>
        <v>K</v>
      </c>
      <c r="BN18" s="46" t="str">
        <f>PARAMETRES!$C17</f>
        <v>L</v>
      </c>
      <c r="BO18" s="47"/>
      <c r="BP18" s="47"/>
      <c r="BQ18" s="47"/>
      <c r="BR18" s="47"/>
      <c r="BS18" s="47"/>
      <c r="BT18" s="47"/>
      <c r="BU18" s="47"/>
      <c r="BV18" s="47"/>
      <c r="BW18" s="47"/>
      <c r="BX18" s="47"/>
      <c r="BY18" s="47"/>
      <c r="BZ18" s="47"/>
      <c r="CA18" s="47"/>
      <c r="CB18" s="47"/>
      <c r="CC18" s="47"/>
      <c r="CD18" s="48" t="str">
        <f>IF(CE18=0,"-",SUM(BO18:CC18)/CE18*PARAMETRES!$G$13)</f>
        <v>-</v>
      </c>
      <c r="CE18" s="49">
        <f t="shared" si="3"/>
        <v>0</v>
      </c>
      <c r="CF18" s="51">
        <f>IF(PARAMETRES!$B17="-","",IF(BO$3="",0,IF(BO$46="",IF(BO18="",1,0),0))+IF(BP$3="",0,IF(BP$46="",IF(BP18="",1,0),0))+IF(BQ$3="",0,IF(BQ$46="",IF(BQ18="",1,0),0))+IF(BR$3="",0,IF(BR$46="",IF(BR18="",1,0),0))+IF(BS$3="",0,IF(BS$46="",IF(BS18="",1,0),0))+IF(BT$3="",0,IF(BT$46="",IF(BT18="",1,0),0))+IF(BU$3="",0,IF(BU$46="",IF(BU18="",1,0),0))+IF(BV$3="",0,IF(BV$46="",IF(BV18="",1,0),0))+IF(BW$3="",0,IF(BW$46="",IF(BW18="",1,0),0))+IF(BX$3="",0,IF(BX$46="",IF(BX18="",1,0),0))+IF(BY$3="",0,IF(BY$46="",IF(BY18="",1,0),0)+IF(BZ$3="",0,IF(BZ$46="",IF(BZ18="",1,0),0))+IF(CA$3="",0,IF(CA$46="",IF(CA18="",1,0),0))+IF(CB$3="",0,IF(CB$46="",IF(CB18="",1,0),0))+IF(CC$3="",0,IF(CC$46="",IF(CC18="",1,0),0))))</f>
        <v>0</v>
      </c>
      <c r="CG18" s="46" t="str">
        <f>PARAMETRES!$B17</f>
        <v>K</v>
      </c>
      <c r="CH18" s="52" t="str">
        <f>PARAMETRES!$C17</f>
        <v>L</v>
      </c>
      <c r="CJ18" s="80"/>
      <c r="CK18" s="81"/>
      <c r="CL18" s="77" t="s">
        <v>31</v>
      </c>
      <c r="CM18" s="82" t="str">
        <f t="shared" si="4"/>
        <v/>
      </c>
      <c r="CN18" s="83" t="str">
        <f t="shared" si="5"/>
        <v/>
      </c>
    </row>
    <row r="19" spans="1:92">
      <c r="A19" s="31">
        <f t="shared" si="6"/>
        <v>14</v>
      </c>
      <c r="B19" s="46" t="str">
        <f>PARAMETRES!$B18</f>
        <v>K</v>
      </c>
      <c r="C19" s="46" t="str">
        <f>PARAMETRES!$C18</f>
        <v>L</v>
      </c>
      <c r="D19" s="47"/>
      <c r="E19" s="47"/>
      <c r="F19" s="47"/>
      <c r="G19" s="47"/>
      <c r="H19" s="47"/>
      <c r="I19" s="47"/>
      <c r="J19" s="47"/>
      <c r="K19" s="47"/>
      <c r="L19" s="47"/>
      <c r="M19" s="47"/>
      <c r="N19" s="47"/>
      <c r="O19" s="47"/>
      <c r="P19" s="47"/>
      <c r="Q19" s="47"/>
      <c r="R19" s="47"/>
      <c r="S19" s="48" t="str">
        <f>IF(T19=0,"-",SUM(D19:R19)/T19*PARAMETRES!$G$13)</f>
        <v>-</v>
      </c>
      <c r="T19" s="94">
        <f t="shared" si="0"/>
        <v>0</v>
      </c>
      <c r="U19" s="50">
        <f>IF(PARAMETRES!$B18="-","",IF(D$3="",0,IF(D$46="",IF(D19="",1,0),0))+IF(E$3="",0,IF(E$46="",IF(E19="",1,0),0))+IF(F$3="",0,IF(F$46="",IF(F19="",1,0),0))+IF(G$3="",0,IF(G$46="",IF(G19="",1,0),0))+IF(H$3="",0,IF(H$46="",IF(H19="",1,0),0))+IF(I$3="",0,IF(I$46="",IF(I19="",1,0),0))+IF(J$3="",0,IF(J$46="",IF(J19="",1,0),0))+IF(K$3="",0,IF(K$46="",IF(K19="",1,0),0))+IF(L$3="",0,IF(L$46="",IF(L19="",1,0),0))+IF(M$3="",0,IF(M$46="",IF(M19="",1,0),0))+IF(N$3="",0,IF(N$46="",IF(N19="",1,0),0)+IF(O$3="",0,IF(O$46="",IF(O19="",1,0),0))+IF(P$3="",0,IF(P$46="",IF(P19="",1,0),0))+IF(Q$3="",0,IF(Q$46="",IF(Q19="",1,0),0))+IF(R$3="",0,IF(R$46="",IF(R19="",1,0),0))))</f>
        <v>0</v>
      </c>
      <c r="V19" s="31">
        <f t="shared" si="7"/>
        <v>14</v>
      </c>
      <c r="W19" s="46" t="str">
        <f>PARAMETRES!$B18</f>
        <v>K</v>
      </c>
      <c r="X19" s="46" t="str">
        <f>PARAMETRES!$C18</f>
        <v>L</v>
      </c>
      <c r="Y19" s="47"/>
      <c r="Z19" s="47"/>
      <c r="AA19" s="47"/>
      <c r="AB19" s="47"/>
      <c r="AC19" s="47"/>
      <c r="AD19" s="47"/>
      <c r="AE19" s="47"/>
      <c r="AF19" s="47"/>
      <c r="AG19" s="47"/>
      <c r="AH19" s="47"/>
      <c r="AI19" s="47"/>
      <c r="AJ19" s="47"/>
      <c r="AK19" s="47"/>
      <c r="AL19" s="47"/>
      <c r="AM19" s="47"/>
      <c r="AN19" s="48" t="str">
        <f>IF(AO19=0,"-",SUM(Y19:AM19)/AO19*PARAMETRES!$G$13)</f>
        <v>-</v>
      </c>
      <c r="AO19" s="94">
        <f t="shared" si="1"/>
        <v>0</v>
      </c>
      <c r="AP19" s="50">
        <f>IF(PARAMETRES!$B18="-","",IF(Y$3="",0,IF(Y$46="",IF(Y19="",1,0),0))+IF(Z$3="",0,IF(Z$46="",IF(Z19="",1,0),0))+IF(AA$3="",0,IF(AA$46="",IF(AA19="",1,0),0))+IF(AB$3="",0,IF(AB$46="",IF(AB19="",1,0),0))+IF(AC$3="",0,IF(AC$46="",IF(AC19="",1,0),0))+IF(AD$3="",0,IF(AD$46="",IF(AD19="",1,0),0))+IF(AE$3="",0,IF(AE$46="",IF(AE19="",1,0),0))+IF(AF$3="",0,IF(AF$46="",IF(AF19="",1,0),0))+IF(AG$3="",0,IF(AG$46="",IF(AG19="",1,0),0))+IF(AH$3="",0,IF(AH$46="",IF(AH19="",1,0),0))+IF(AI$3="",0,IF(AI$46="",IF(AI19="",1,0),0)+IF(AJ$3="",0,IF(AJ$46="",IF(AJ19="",1,0),0))+IF(AK$3="",0,IF(AK$46="",IF(AK19="",1,0),0))+IF(AL$3="",0,IF(AL$46="",IF(AL19="",1,0),0))+IF(AM$3="",0,IF(AM$46="",IF(AM19="",1,0),0))))</f>
        <v>0</v>
      </c>
      <c r="AQ19" s="31">
        <f t="shared" si="8"/>
        <v>14</v>
      </c>
      <c r="AR19" s="46" t="str">
        <f>PARAMETRES!$B18</f>
        <v>K</v>
      </c>
      <c r="AS19" s="46" t="str">
        <f>PARAMETRES!$C18</f>
        <v>L</v>
      </c>
      <c r="AT19" s="47"/>
      <c r="AU19" s="47"/>
      <c r="AV19" s="47"/>
      <c r="AW19" s="47"/>
      <c r="AX19" s="47"/>
      <c r="AY19" s="47"/>
      <c r="AZ19" s="47"/>
      <c r="BA19" s="47"/>
      <c r="BB19" s="47"/>
      <c r="BC19" s="47"/>
      <c r="BD19" s="47"/>
      <c r="BE19" s="47"/>
      <c r="BF19" s="47"/>
      <c r="BG19" s="47"/>
      <c r="BH19" s="47"/>
      <c r="BI19" s="48" t="str">
        <f>IF(BJ19=0,"-",SUM(AT19:BH19)/BJ19*PARAMETRES!$G$13)</f>
        <v>-</v>
      </c>
      <c r="BJ19" s="94">
        <f t="shared" si="2"/>
        <v>0</v>
      </c>
      <c r="BK19" s="50">
        <f>IF(PARAMETRES!$B18="-","",IF(AT$3="",0,IF(AT$46="",IF(AT19="",1,0),0))+IF(AU$3="",0,IF(AU$46="",IF(AU19="",1,0),0))+IF(AV$3="",0,IF(AV$46="",IF(AV19="",1,0),0))+IF(AW$3="",0,IF(AW$46="",IF(AW19="",1,0),0))+IF(AX$3="",0,IF(AX$46="",IF(AX19="",1,0),0))+IF(AY$3="",0,IF(AY$46="",IF(AY19="",1,0),0))+IF(AZ$3="",0,IF(AZ$46="",IF(AZ19="",1,0),0))+IF(BA$3="",0,IF(BA$46="",IF(BA19="",1,0),0))+IF(BB$3="",0,IF(BB$46="",IF(BB19="",1,0),0))+IF(BC$3="",0,IF(BC$46="",IF(BC19="",1,0),0))+IF(BD$3="",0,IF(BD$46="",IF(BD19="",1,0),0)+IF(BE$3="",0,IF(BE$46="",IF(BE19="",1,0),0))+IF(BF$3="",0,IF(BF$46="",IF(BF19="",1,0),0))+IF(BG$3="",0,IF(BG$46="",IF(BG19="",1,0),0))+IF(BH$3="",0,IF(BH$46="",IF(BH19="",1,0),0))))</f>
        <v>0</v>
      </c>
      <c r="BL19" s="31">
        <f t="shared" si="9"/>
        <v>14</v>
      </c>
      <c r="BM19" s="46" t="str">
        <f>PARAMETRES!$B18</f>
        <v>K</v>
      </c>
      <c r="BN19" s="46" t="str">
        <f>PARAMETRES!$C18</f>
        <v>L</v>
      </c>
      <c r="BO19" s="47"/>
      <c r="BP19" s="47"/>
      <c r="BQ19" s="47"/>
      <c r="BR19" s="47"/>
      <c r="BS19" s="47"/>
      <c r="BT19" s="47"/>
      <c r="BU19" s="47"/>
      <c r="BV19" s="47"/>
      <c r="BW19" s="47"/>
      <c r="BX19" s="47"/>
      <c r="BY19" s="47"/>
      <c r="BZ19" s="47"/>
      <c r="CA19" s="47"/>
      <c r="CB19" s="47"/>
      <c r="CC19" s="47"/>
      <c r="CD19" s="48" t="str">
        <f>IF(CE19=0,"-",SUM(BO19:CC19)/CE19*PARAMETRES!$G$13)</f>
        <v>-</v>
      </c>
      <c r="CE19" s="49">
        <f t="shared" si="3"/>
        <v>0</v>
      </c>
      <c r="CF19" s="51">
        <f>IF(PARAMETRES!$B18="-","",IF(BO$3="",0,IF(BO$46="",IF(BO19="",1,0),0))+IF(BP$3="",0,IF(BP$46="",IF(BP19="",1,0),0))+IF(BQ$3="",0,IF(BQ$46="",IF(BQ19="",1,0),0))+IF(BR$3="",0,IF(BR$46="",IF(BR19="",1,0),0))+IF(BS$3="",0,IF(BS$46="",IF(BS19="",1,0),0))+IF(BT$3="",0,IF(BT$46="",IF(BT19="",1,0),0))+IF(BU$3="",0,IF(BU$46="",IF(BU19="",1,0),0))+IF(BV$3="",0,IF(BV$46="",IF(BV19="",1,0),0))+IF(BW$3="",0,IF(BW$46="",IF(BW19="",1,0),0))+IF(BX$3="",0,IF(BX$46="",IF(BX19="",1,0),0))+IF(BY$3="",0,IF(BY$46="",IF(BY19="",1,0),0)+IF(BZ$3="",0,IF(BZ$46="",IF(BZ19="",1,0),0))+IF(CA$3="",0,IF(CA$46="",IF(CA19="",1,0),0))+IF(CB$3="",0,IF(CB$46="",IF(CB19="",1,0),0))+IF(CC$3="",0,IF(CC$46="",IF(CC19="",1,0),0))))</f>
        <v>0</v>
      </c>
      <c r="CG19" s="46" t="str">
        <f>PARAMETRES!$B18</f>
        <v>K</v>
      </c>
      <c r="CH19" s="52" t="str">
        <f>PARAMETRES!$C18</f>
        <v>L</v>
      </c>
      <c r="CJ19" s="80"/>
      <c r="CK19" s="81"/>
      <c r="CL19" s="77" t="s">
        <v>31</v>
      </c>
      <c r="CM19" s="82" t="str">
        <f t="shared" si="4"/>
        <v/>
      </c>
      <c r="CN19" s="83" t="str">
        <f t="shared" si="5"/>
        <v/>
      </c>
    </row>
    <row r="20" spans="1:92">
      <c r="A20" s="31">
        <f t="shared" si="6"/>
        <v>15</v>
      </c>
      <c r="B20" s="46" t="str">
        <f>PARAMETRES!$B19</f>
        <v>M</v>
      </c>
      <c r="C20" s="46" t="str">
        <f>PARAMETRES!$C19</f>
        <v>M</v>
      </c>
      <c r="D20" s="47"/>
      <c r="E20" s="47"/>
      <c r="F20" s="47"/>
      <c r="G20" s="47"/>
      <c r="H20" s="47"/>
      <c r="I20" s="47"/>
      <c r="J20" s="47"/>
      <c r="K20" s="47"/>
      <c r="L20" s="47"/>
      <c r="M20" s="47"/>
      <c r="N20" s="47"/>
      <c r="O20" s="47"/>
      <c r="P20" s="47"/>
      <c r="Q20" s="47"/>
      <c r="R20" s="47"/>
      <c r="S20" s="48" t="str">
        <f>IF(T20=0,"-",SUM(D20:R20)/T20*PARAMETRES!$G$13)</f>
        <v>-</v>
      </c>
      <c r="T20" s="94">
        <f t="shared" si="0"/>
        <v>0</v>
      </c>
      <c r="U20" s="50">
        <f>IF(PARAMETRES!$B19="-","",IF(D$3="",0,IF(D$46="",IF(D20="",1,0),0))+IF(E$3="",0,IF(E$46="",IF(E20="",1,0),0))+IF(F$3="",0,IF(F$46="",IF(F20="",1,0),0))+IF(G$3="",0,IF(G$46="",IF(G20="",1,0),0))+IF(H$3="",0,IF(H$46="",IF(H20="",1,0),0))+IF(I$3="",0,IF(I$46="",IF(I20="",1,0),0))+IF(J$3="",0,IF(J$46="",IF(J20="",1,0),0))+IF(K$3="",0,IF(K$46="",IF(K20="",1,0),0))+IF(L$3="",0,IF(L$46="",IF(L20="",1,0),0))+IF(M$3="",0,IF(M$46="",IF(M20="",1,0),0))+IF(N$3="",0,IF(N$46="",IF(N20="",1,0),0)+IF(O$3="",0,IF(O$46="",IF(O20="",1,0),0))+IF(P$3="",0,IF(P$46="",IF(P20="",1,0),0))+IF(Q$3="",0,IF(Q$46="",IF(Q20="",1,0),0))+IF(R$3="",0,IF(R$46="",IF(R20="",1,0),0))))</f>
        <v>0</v>
      </c>
      <c r="V20" s="31">
        <f t="shared" si="7"/>
        <v>15</v>
      </c>
      <c r="W20" s="46" t="str">
        <f>PARAMETRES!$B19</f>
        <v>M</v>
      </c>
      <c r="X20" s="46" t="str">
        <f>PARAMETRES!$C19</f>
        <v>M</v>
      </c>
      <c r="Y20" s="47"/>
      <c r="Z20" s="47"/>
      <c r="AA20" s="47"/>
      <c r="AB20" s="47"/>
      <c r="AC20" s="47"/>
      <c r="AD20" s="47"/>
      <c r="AE20" s="47"/>
      <c r="AF20" s="47"/>
      <c r="AG20" s="47"/>
      <c r="AH20" s="47"/>
      <c r="AI20" s="47"/>
      <c r="AJ20" s="47"/>
      <c r="AK20" s="47"/>
      <c r="AL20" s="47"/>
      <c r="AM20" s="47"/>
      <c r="AN20" s="48" t="str">
        <f>IF(AO20=0,"-",SUM(Y20:AM20)/AO20*PARAMETRES!$G$13)</f>
        <v>-</v>
      </c>
      <c r="AO20" s="94">
        <f t="shared" si="1"/>
        <v>0</v>
      </c>
      <c r="AP20" s="50">
        <f>IF(PARAMETRES!$B19="-","",IF(Y$3="",0,IF(Y$46="",IF(Y20="",1,0),0))+IF(Z$3="",0,IF(Z$46="",IF(Z20="",1,0),0))+IF(AA$3="",0,IF(AA$46="",IF(AA20="",1,0),0))+IF(AB$3="",0,IF(AB$46="",IF(AB20="",1,0),0))+IF(AC$3="",0,IF(AC$46="",IF(AC20="",1,0),0))+IF(AD$3="",0,IF(AD$46="",IF(AD20="",1,0),0))+IF(AE$3="",0,IF(AE$46="",IF(AE20="",1,0),0))+IF(AF$3="",0,IF(AF$46="",IF(AF20="",1,0),0))+IF(AG$3="",0,IF(AG$46="",IF(AG20="",1,0),0))+IF(AH$3="",0,IF(AH$46="",IF(AH20="",1,0),0))+IF(AI$3="",0,IF(AI$46="",IF(AI20="",1,0),0)+IF(AJ$3="",0,IF(AJ$46="",IF(AJ20="",1,0),0))+IF(AK$3="",0,IF(AK$46="",IF(AK20="",1,0),0))+IF(AL$3="",0,IF(AL$46="",IF(AL20="",1,0),0))+IF(AM$3="",0,IF(AM$46="",IF(AM20="",1,0),0))))</f>
        <v>0</v>
      </c>
      <c r="AQ20" s="31">
        <f t="shared" si="8"/>
        <v>15</v>
      </c>
      <c r="AR20" s="46" t="str">
        <f>PARAMETRES!$B19</f>
        <v>M</v>
      </c>
      <c r="AS20" s="46" t="str">
        <f>PARAMETRES!$C19</f>
        <v>M</v>
      </c>
      <c r="AT20" s="47"/>
      <c r="AU20" s="47"/>
      <c r="AV20" s="47"/>
      <c r="AW20" s="47"/>
      <c r="AX20" s="47"/>
      <c r="AY20" s="47"/>
      <c r="AZ20" s="47"/>
      <c r="BA20" s="47"/>
      <c r="BB20" s="47"/>
      <c r="BC20" s="47"/>
      <c r="BD20" s="47"/>
      <c r="BE20" s="47"/>
      <c r="BF20" s="47"/>
      <c r="BG20" s="47"/>
      <c r="BH20" s="47"/>
      <c r="BI20" s="48" t="str">
        <f>IF(BJ20=0,"-",SUM(AT20:BH20)/BJ20*PARAMETRES!$G$13)</f>
        <v>-</v>
      </c>
      <c r="BJ20" s="94">
        <f t="shared" si="2"/>
        <v>0</v>
      </c>
      <c r="BK20" s="50">
        <f>IF(PARAMETRES!$B19="-","",IF(AT$3="",0,IF(AT$46="",IF(AT20="",1,0),0))+IF(AU$3="",0,IF(AU$46="",IF(AU20="",1,0),0))+IF(AV$3="",0,IF(AV$46="",IF(AV20="",1,0),0))+IF(AW$3="",0,IF(AW$46="",IF(AW20="",1,0),0))+IF(AX$3="",0,IF(AX$46="",IF(AX20="",1,0),0))+IF(AY$3="",0,IF(AY$46="",IF(AY20="",1,0),0))+IF(AZ$3="",0,IF(AZ$46="",IF(AZ20="",1,0),0))+IF(BA$3="",0,IF(BA$46="",IF(BA20="",1,0),0))+IF(BB$3="",0,IF(BB$46="",IF(BB20="",1,0),0))+IF(BC$3="",0,IF(BC$46="",IF(BC20="",1,0),0))+IF(BD$3="",0,IF(BD$46="",IF(BD20="",1,0),0)+IF(BE$3="",0,IF(BE$46="",IF(BE20="",1,0),0))+IF(BF$3="",0,IF(BF$46="",IF(BF20="",1,0),0))+IF(BG$3="",0,IF(BG$46="",IF(BG20="",1,0),0))+IF(BH$3="",0,IF(BH$46="",IF(BH20="",1,0),0))))</f>
        <v>0</v>
      </c>
      <c r="BL20" s="31">
        <f t="shared" si="9"/>
        <v>15</v>
      </c>
      <c r="BM20" s="46" t="str">
        <f>PARAMETRES!$B19</f>
        <v>M</v>
      </c>
      <c r="BN20" s="46" t="str">
        <f>PARAMETRES!$C19</f>
        <v>M</v>
      </c>
      <c r="BO20" s="47"/>
      <c r="BP20" s="47"/>
      <c r="BQ20" s="47"/>
      <c r="BR20" s="47"/>
      <c r="BS20" s="47"/>
      <c r="BT20" s="47"/>
      <c r="BU20" s="47"/>
      <c r="BV20" s="47"/>
      <c r="BW20" s="47"/>
      <c r="BX20" s="47"/>
      <c r="BY20" s="47"/>
      <c r="BZ20" s="47"/>
      <c r="CA20" s="47"/>
      <c r="CB20" s="47"/>
      <c r="CC20" s="47"/>
      <c r="CD20" s="48" t="str">
        <f>IF(CE20=0,"-",SUM(BO20:CC20)/CE20*PARAMETRES!$G$13)</f>
        <v>-</v>
      </c>
      <c r="CE20" s="49">
        <f t="shared" si="3"/>
        <v>0</v>
      </c>
      <c r="CF20" s="51">
        <f>IF(PARAMETRES!$B19="-","",IF(BO$3="",0,IF(BO$46="",IF(BO20="",1,0),0))+IF(BP$3="",0,IF(BP$46="",IF(BP20="",1,0),0))+IF(BQ$3="",0,IF(BQ$46="",IF(BQ20="",1,0),0))+IF(BR$3="",0,IF(BR$46="",IF(BR20="",1,0),0))+IF(BS$3="",0,IF(BS$46="",IF(BS20="",1,0),0))+IF(BT$3="",0,IF(BT$46="",IF(BT20="",1,0),0))+IF(BU$3="",0,IF(BU$46="",IF(BU20="",1,0),0))+IF(BV$3="",0,IF(BV$46="",IF(BV20="",1,0),0))+IF(BW$3="",0,IF(BW$46="",IF(BW20="",1,0),0))+IF(BX$3="",0,IF(BX$46="",IF(BX20="",1,0),0))+IF(BY$3="",0,IF(BY$46="",IF(BY20="",1,0),0)+IF(BZ$3="",0,IF(BZ$46="",IF(BZ20="",1,0),0))+IF(CA$3="",0,IF(CA$46="",IF(CA20="",1,0),0))+IF(CB$3="",0,IF(CB$46="",IF(CB20="",1,0),0))+IF(CC$3="",0,IF(CC$46="",IF(CC20="",1,0),0))))</f>
        <v>0</v>
      </c>
      <c r="CG20" s="46" t="str">
        <f>PARAMETRES!$B19</f>
        <v>M</v>
      </c>
      <c r="CH20" s="52" t="str">
        <f>PARAMETRES!$C19</f>
        <v>M</v>
      </c>
      <c r="CJ20" s="80"/>
      <c r="CK20" s="81"/>
      <c r="CL20" s="77" t="s">
        <v>31</v>
      </c>
      <c r="CM20" s="82" t="str">
        <f t="shared" si="4"/>
        <v/>
      </c>
      <c r="CN20" s="83" t="str">
        <f t="shared" si="5"/>
        <v/>
      </c>
    </row>
    <row r="21" spans="1:92">
      <c r="A21" s="31">
        <f t="shared" si="6"/>
        <v>16</v>
      </c>
      <c r="B21" s="46" t="str">
        <f>PARAMETRES!$B20</f>
        <v>M</v>
      </c>
      <c r="C21" s="46" t="str">
        <f>PARAMETRES!$C20</f>
        <v>D</v>
      </c>
      <c r="D21" s="47"/>
      <c r="E21" s="47"/>
      <c r="F21" s="47"/>
      <c r="G21" s="47"/>
      <c r="H21" s="47"/>
      <c r="I21" s="47"/>
      <c r="J21" s="47"/>
      <c r="K21" s="47"/>
      <c r="L21" s="47"/>
      <c r="M21" s="47"/>
      <c r="N21" s="47"/>
      <c r="O21" s="47"/>
      <c r="P21" s="47"/>
      <c r="Q21" s="47"/>
      <c r="R21" s="47"/>
      <c r="S21" s="48" t="str">
        <f>IF(T21=0,"-",SUM(D21:R21)/T21*PARAMETRES!$G$13)</f>
        <v>-</v>
      </c>
      <c r="T21" s="94">
        <f t="shared" si="0"/>
        <v>0</v>
      </c>
      <c r="U21" s="50">
        <f>IF(PARAMETRES!$B20="-","",IF(D$3="",0,IF(D$46="",IF(D21="",1,0),0))+IF(E$3="",0,IF(E$46="",IF(E21="",1,0),0))+IF(F$3="",0,IF(F$46="",IF(F21="",1,0),0))+IF(G$3="",0,IF(G$46="",IF(G21="",1,0),0))+IF(H$3="",0,IF(H$46="",IF(H21="",1,0),0))+IF(I$3="",0,IF(I$46="",IF(I21="",1,0),0))+IF(J$3="",0,IF(J$46="",IF(J21="",1,0),0))+IF(K$3="",0,IF(K$46="",IF(K21="",1,0),0))+IF(L$3="",0,IF(L$46="",IF(L21="",1,0),0))+IF(M$3="",0,IF(M$46="",IF(M21="",1,0),0))+IF(N$3="",0,IF(N$46="",IF(N21="",1,0),0)+IF(O$3="",0,IF(O$46="",IF(O21="",1,0),0))+IF(P$3="",0,IF(P$46="",IF(P21="",1,0),0))+IF(Q$3="",0,IF(Q$46="",IF(Q21="",1,0),0))+IF(R$3="",0,IF(R$46="",IF(R21="",1,0),0))))</f>
        <v>0</v>
      </c>
      <c r="V21" s="31">
        <f t="shared" si="7"/>
        <v>16</v>
      </c>
      <c r="W21" s="46" t="str">
        <f>PARAMETRES!$B20</f>
        <v>M</v>
      </c>
      <c r="X21" s="46" t="str">
        <f>PARAMETRES!$C20</f>
        <v>D</v>
      </c>
      <c r="Y21" s="47"/>
      <c r="Z21" s="47"/>
      <c r="AA21" s="47"/>
      <c r="AB21" s="47"/>
      <c r="AC21" s="47"/>
      <c r="AD21" s="47"/>
      <c r="AE21" s="47"/>
      <c r="AF21" s="47"/>
      <c r="AG21" s="47"/>
      <c r="AH21" s="47"/>
      <c r="AI21" s="47"/>
      <c r="AJ21" s="47"/>
      <c r="AK21" s="47"/>
      <c r="AL21" s="47"/>
      <c r="AM21" s="47"/>
      <c r="AN21" s="48" t="str">
        <f>IF(AO21=0,"-",SUM(Y21:AM21)/AO21*PARAMETRES!$G$13)</f>
        <v>-</v>
      </c>
      <c r="AO21" s="94">
        <f t="shared" si="1"/>
        <v>0</v>
      </c>
      <c r="AP21" s="50">
        <f>IF(PARAMETRES!$B20="-","",IF(Y$3="",0,IF(Y$46="",IF(Y21="",1,0),0))+IF(Z$3="",0,IF(Z$46="",IF(Z21="",1,0),0))+IF(AA$3="",0,IF(AA$46="",IF(AA21="",1,0),0))+IF(AB$3="",0,IF(AB$46="",IF(AB21="",1,0),0))+IF(AC$3="",0,IF(AC$46="",IF(AC21="",1,0),0))+IF(AD$3="",0,IF(AD$46="",IF(AD21="",1,0),0))+IF(AE$3="",0,IF(AE$46="",IF(AE21="",1,0),0))+IF(AF$3="",0,IF(AF$46="",IF(AF21="",1,0),0))+IF(AG$3="",0,IF(AG$46="",IF(AG21="",1,0),0))+IF(AH$3="",0,IF(AH$46="",IF(AH21="",1,0),0))+IF(AI$3="",0,IF(AI$46="",IF(AI21="",1,0),0)+IF(AJ$3="",0,IF(AJ$46="",IF(AJ21="",1,0),0))+IF(AK$3="",0,IF(AK$46="",IF(AK21="",1,0),0))+IF(AL$3="",0,IF(AL$46="",IF(AL21="",1,0),0))+IF(AM$3="",0,IF(AM$46="",IF(AM21="",1,0),0))))</f>
        <v>0</v>
      </c>
      <c r="AQ21" s="31">
        <f t="shared" si="8"/>
        <v>16</v>
      </c>
      <c r="AR21" s="46" t="str">
        <f>PARAMETRES!$B20</f>
        <v>M</v>
      </c>
      <c r="AS21" s="46" t="str">
        <f>PARAMETRES!$C20</f>
        <v>D</v>
      </c>
      <c r="AT21" s="47"/>
      <c r="AU21" s="47"/>
      <c r="AV21" s="47"/>
      <c r="AW21" s="47"/>
      <c r="AX21" s="47"/>
      <c r="AY21" s="47"/>
      <c r="AZ21" s="47"/>
      <c r="BA21" s="47"/>
      <c r="BB21" s="47"/>
      <c r="BC21" s="47"/>
      <c r="BD21" s="47"/>
      <c r="BE21" s="47"/>
      <c r="BF21" s="47"/>
      <c r="BG21" s="47"/>
      <c r="BH21" s="47"/>
      <c r="BI21" s="48" t="str">
        <f>IF(BJ21=0,"-",SUM(AT21:BH21)/BJ21*PARAMETRES!$G$13)</f>
        <v>-</v>
      </c>
      <c r="BJ21" s="94">
        <f t="shared" si="2"/>
        <v>0</v>
      </c>
      <c r="BK21" s="50">
        <f>IF(PARAMETRES!$B20="-","",IF(AT$3="",0,IF(AT$46="",IF(AT21="",1,0),0))+IF(AU$3="",0,IF(AU$46="",IF(AU21="",1,0),0))+IF(AV$3="",0,IF(AV$46="",IF(AV21="",1,0),0))+IF(AW$3="",0,IF(AW$46="",IF(AW21="",1,0),0))+IF(AX$3="",0,IF(AX$46="",IF(AX21="",1,0),0))+IF(AY$3="",0,IF(AY$46="",IF(AY21="",1,0),0))+IF(AZ$3="",0,IF(AZ$46="",IF(AZ21="",1,0),0))+IF(BA$3="",0,IF(BA$46="",IF(BA21="",1,0),0))+IF(BB$3="",0,IF(BB$46="",IF(BB21="",1,0),0))+IF(BC$3="",0,IF(BC$46="",IF(BC21="",1,0),0))+IF(BD$3="",0,IF(BD$46="",IF(BD21="",1,0),0)+IF(BE$3="",0,IF(BE$46="",IF(BE21="",1,0),0))+IF(BF$3="",0,IF(BF$46="",IF(BF21="",1,0),0))+IF(BG$3="",0,IF(BG$46="",IF(BG21="",1,0),0))+IF(BH$3="",0,IF(BH$46="",IF(BH21="",1,0),0))))</f>
        <v>0</v>
      </c>
      <c r="BL21" s="31">
        <f t="shared" si="9"/>
        <v>16</v>
      </c>
      <c r="BM21" s="46" t="str">
        <f>PARAMETRES!$B20</f>
        <v>M</v>
      </c>
      <c r="BN21" s="46" t="str">
        <f>PARAMETRES!$C20</f>
        <v>D</v>
      </c>
      <c r="BO21" s="47"/>
      <c r="BP21" s="47"/>
      <c r="BQ21" s="47"/>
      <c r="BR21" s="47"/>
      <c r="BS21" s="47"/>
      <c r="BT21" s="47"/>
      <c r="BU21" s="47"/>
      <c r="BV21" s="47"/>
      <c r="BW21" s="47"/>
      <c r="BX21" s="47"/>
      <c r="BY21" s="47"/>
      <c r="BZ21" s="47"/>
      <c r="CA21" s="47"/>
      <c r="CB21" s="47"/>
      <c r="CC21" s="47"/>
      <c r="CD21" s="48" t="str">
        <f>IF(CE21=0,"-",SUM(BO21:CC21)/CE21*PARAMETRES!$G$13)</f>
        <v>-</v>
      </c>
      <c r="CE21" s="49">
        <f t="shared" si="3"/>
        <v>0</v>
      </c>
      <c r="CF21" s="51">
        <f>IF(PARAMETRES!$B20="-","",IF(BO$3="",0,IF(BO$46="",IF(BO21="",1,0),0))+IF(BP$3="",0,IF(BP$46="",IF(BP21="",1,0),0))+IF(BQ$3="",0,IF(BQ$46="",IF(BQ21="",1,0),0))+IF(BR$3="",0,IF(BR$46="",IF(BR21="",1,0),0))+IF(BS$3="",0,IF(BS$46="",IF(BS21="",1,0),0))+IF(BT$3="",0,IF(BT$46="",IF(BT21="",1,0),0))+IF(BU$3="",0,IF(BU$46="",IF(BU21="",1,0),0))+IF(BV$3="",0,IF(BV$46="",IF(BV21="",1,0),0))+IF(BW$3="",0,IF(BW$46="",IF(BW21="",1,0),0))+IF(BX$3="",0,IF(BX$46="",IF(BX21="",1,0),0))+IF(BY$3="",0,IF(BY$46="",IF(BY21="",1,0),0)+IF(BZ$3="",0,IF(BZ$46="",IF(BZ21="",1,0),0))+IF(CA$3="",0,IF(CA$46="",IF(CA21="",1,0),0))+IF(CB$3="",0,IF(CB$46="",IF(CB21="",1,0),0))+IF(CC$3="",0,IF(CC$46="",IF(CC21="",1,0),0))))</f>
        <v>0</v>
      </c>
      <c r="CG21" s="46" t="str">
        <f>PARAMETRES!$B20</f>
        <v>M</v>
      </c>
      <c r="CH21" s="52" t="str">
        <f>PARAMETRES!$C20</f>
        <v>D</v>
      </c>
      <c r="CJ21" s="80"/>
      <c r="CK21" s="81"/>
      <c r="CL21" s="77" t="s">
        <v>31</v>
      </c>
      <c r="CM21" s="82" t="str">
        <f t="shared" si="4"/>
        <v/>
      </c>
      <c r="CN21" s="83" t="str">
        <f t="shared" si="5"/>
        <v/>
      </c>
    </row>
    <row r="22" spans="1:92">
      <c r="A22" s="31">
        <f t="shared" si="6"/>
        <v>17</v>
      </c>
      <c r="B22" s="46" t="str">
        <f>PARAMETRES!$B21</f>
        <v>N</v>
      </c>
      <c r="C22" s="46" t="str">
        <f>PARAMETRES!$C21</f>
        <v>G</v>
      </c>
      <c r="D22" s="47"/>
      <c r="E22" s="47"/>
      <c r="F22" s="47"/>
      <c r="G22" s="47"/>
      <c r="H22" s="47"/>
      <c r="I22" s="47"/>
      <c r="J22" s="47"/>
      <c r="K22" s="47"/>
      <c r="L22" s="47"/>
      <c r="M22" s="47"/>
      <c r="N22" s="47"/>
      <c r="O22" s="47"/>
      <c r="P22" s="47"/>
      <c r="Q22" s="47"/>
      <c r="R22" s="47"/>
      <c r="S22" s="48" t="str">
        <f>IF(T22=0,"-",SUM(D22:R22)/T22*PARAMETRES!$G$13)</f>
        <v>-</v>
      </c>
      <c r="T22" s="94">
        <f t="shared" si="0"/>
        <v>0</v>
      </c>
      <c r="U22" s="50">
        <f>IF(PARAMETRES!$B21="-","",IF(D$3="",0,IF(D$46="",IF(D22="",1,0),0))+IF(E$3="",0,IF(E$46="",IF(E22="",1,0),0))+IF(F$3="",0,IF(F$46="",IF(F22="",1,0),0))+IF(G$3="",0,IF(G$46="",IF(G22="",1,0),0))+IF(H$3="",0,IF(H$46="",IF(H22="",1,0),0))+IF(I$3="",0,IF(I$46="",IF(I22="",1,0),0))+IF(J$3="",0,IF(J$46="",IF(J22="",1,0),0))+IF(K$3="",0,IF(K$46="",IF(K22="",1,0),0))+IF(L$3="",0,IF(L$46="",IF(L22="",1,0),0))+IF(M$3="",0,IF(M$46="",IF(M22="",1,0),0))+IF(N$3="",0,IF(N$46="",IF(N22="",1,0),0)+IF(O$3="",0,IF(O$46="",IF(O22="",1,0),0))+IF(P$3="",0,IF(P$46="",IF(P22="",1,0),0))+IF(Q$3="",0,IF(Q$46="",IF(Q22="",1,0),0))+IF(R$3="",0,IF(R$46="",IF(R22="",1,0),0))))</f>
        <v>0</v>
      </c>
      <c r="V22" s="31">
        <f t="shared" si="7"/>
        <v>17</v>
      </c>
      <c r="W22" s="46" t="str">
        <f>PARAMETRES!$B21</f>
        <v>N</v>
      </c>
      <c r="X22" s="46" t="str">
        <f>PARAMETRES!$C21</f>
        <v>G</v>
      </c>
      <c r="Y22" s="47"/>
      <c r="Z22" s="47"/>
      <c r="AA22" s="47"/>
      <c r="AB22" s="47"/>
      <c r="AC22" s="47"/>
      <c r="AD22" s="47"/>
      <c r="AE22" s="47"/>
      <c r="AF22" s="47"/>
      <c r="AG22" s="47"/>
      <c r="AH22" s="47"/>
      <c r="AI22" s="47"/>
      <c r="AJ22" s="47"/>
      <c r="AK22" s="47"/>
      <c r="AL22" s="47"/>
      <c r="AM22" s="47"/>
      <c r="AN22" s="48" t="str">
        <f>IF(AO22=0,"-",SUM(Y22:AM22)/AO22*PARAMETRES!$G$13)</f>
        <v>-</v>
      </c>
      <c r="AO22" s="94">
        <f t="shared" si="1"/>
        <v>0</v>
      </c>
      <c r="AP22" s="50">
        <f>IF(PARAMETRES!$B21="-","",IF(Y$3="",0,IF(Y$46="",IF(Y22="",1,0),0))+IF(Z$3="",0,IF(Z$46="",IF(Z22="",1,0),0))+IF(AA$3="",0,IF(AA$46="",IF(AA22="",1,0),0))+IF(AB$3="",0,IF(AB$46="",IF(AB22="",1,0),0))+IF(AC$3="",0,IF(AC$46="",IF(AC22="",1,0),0))+IF(AD$3="",0,IF(AD$46="",IF(AD22="",1,0),0))+IF(AE$3="",0,IF(AE$46="",IF(AE22="",1,0),0))+IF(AF$3="",0,IF(AF$46="",IF(AF22="",1,0),0))+IF(AG$3="",0,IF(AG$46="",IF(AG22="",1,0),0))+IF(AH$3="",0,IF(AH$46="",IF(AH22="",1,0),0))+IF(AI$3="",0,IF(AI$46="",IF(AI22="",1,0),0)+IF(AJ$3="",0,IF(AJ$46="",IF(AJ22="",1,0),0))+IF(AK$3="",0,IF(AK$46="",IF(AK22="",1,0),0))+IF(AL$3="",0,IF(AL$46="",IF(AL22="",1,0),0))+IF(AM$3="",0,IF(AM$46="",IF(AM22="",1,0),0))))</f>
        <v>0</v>
      </c>
      <c r="AQ22" s="31">
        <f t="shared" si="8"/>
        <v>17</v>
      </c>
      <c r="AR22" s="46" t="str">
        <f>PARAMETRES!$B21</f>
        <v>N</v>
      </c>
      <c r="AS22" s="46" t="str">
        <f>PARAMETRES!$C21</f>
        <v>G</v>
      </c>
      <c r="AT22" s="47"/>
      <c r="AU22" s="47"/>
      <c r="AV22" s="47"/>
      <c r="AW22" s="47"/>
      <c r="AX22" s="47"/>
      <c r="AY22" s="47"/>
      <c r="AZ22" s="47"/>
      <c r="BA22" s="47"/>
      <c r="BB22" s="47"/>
      <c r="BC22" s="47"/>
      <c r="BD22" s="47"/>
      <c r="BE22" s="47"/>
      <c r="BF22" s="47"/>
      <c r="BG22" s="47"/>
      <c r="BH22" s="47"/>
      <c r="BI22" s="48" t="str">
        <f>IF(BJ22=0,"-",SUM(AT22:BH22)/BJ22*PARAMETRES!$G$13)</f>
        <v>-</v>
      </c>
      <c r="BJ22" s="94">
        <f t="shared" si="2"/>
        <v>0</v>
      </c>
      <c r="BK22" s="50">
        <f>IF(PARAMETRES!$B21="-","",IF(AT$3="",0,IF(AT$46="",IF(AT22="",1,0),0))+IF(AU$3="",0,IF(AU$46="",IF(AU22="",1,0),0))+IF(AV$3="",0,IF(AV$46="",IF(AV22="",1,0),0))+IF(AW$3="",0,IF(AW$46="",IF(AW22="",1,0),0))+IF(AX$3="",0,IF(AX$46="",IF(AX22="",1,0),0))+IF(AY$3="",0,IF(AY$46="",IF(AY22="",1,0),0))+IF(AZ$3="",0,IF(AZ$46="",IF(AZ22="",1,0),0))+IF(BA$3="",0,IF(BA$46="",IF(BA22="",1,0),0))+IF(BB$3="",0,IF(BB$46="",IF(BB22="",1,0),0))+IF(BC$3="",0,IF(BC$46="",IF(BC22="",1,0),0))+IF(BD$3="",0,IF(BD$46="",IF(BD22="",1,0),0)+IF(BE$3="",0,IF(BE$46="",IF(BE22="",1,0),0))+IF(BF$3="",0,IF(BF$46="",IF(BF22="",1,0),0))+IF(BG$3="",0,IF(BG$46="",IF(BG22="",1,0),0))+IF(BH$3="",0,IF(BH$46="",IF(BH22="",1,0),0))))</f>
        <v>0</v>
      </c>
      <c r="BL22" s="31">
        <f t="shared" si="9"/>
        <v>17</v>
      </c>
      <c r="BM22" s="46" t="str">
        <f>PARAMETRES!$B21</f>
        <v>N</v>
      </c>
      <c r="BN22" s="46" t="str">
        <f>PARAMETRES!$C21</f>
        <v>G</v>
      </c>
      <c r="BO22" s="47"/>
      <c r="BP22" s="47"/>
      <c r="BQ22" s="47"/>
      <c r="BR22" s="47"/>
      <c r="BS22" s="47"/>
      <c r="BT22" s="47"/>
      <c r="BU22" s="47"/>
      <c r="BV22" s="47"/>
      <c r="BW22" s="47"/>
      <c r="BX22" s="47"/>
      <c r="BY22" s="47"/>
      <c r="BZ22" s="47"/>
      <c r="CA22" s="47"/>
      <c r="CB22" s="47"/>
      <c r="CC22" s="47"/>
      <c r="CD22" s="48" t="str">
        <f>IF(CE22=0,"-",SUM(BO22:CC22)/CE22*PARAMETRES!$G$13)</f>
        <v>-</v>
      </c>
      <c r="CE22" s="49">
        <f t="shared" si="3"/>
        <v>0</v>
      </c>
      <c r="CF22" s="51">
        <f>IF(PARAMETRES!$B21="-","",IF(BO$3="",0,IF(BO$46="",IF(BO22="",1,0),0))+IF(BP$3="",0,IF(BP$46="",IF(BP22="",1,0),0))+IF(BQ$3="",0,IF(BQ$46="",IF(BQ22="",1,0),0))+IF(BR$3="",0,IF(BR$46="",IF(BR22="",1,0),0))+IF(BS$3="",0,IF(BS$46="",IF(BS22="",1,0),0))+IF(BT$3="",0,IF(BT$46="",IF(BT22="",1,0),0))+IF(BU$3="",0,IF(BU$46="",IF(BU22="",1,0),0))+IF(BV$3="",0,IF(BV$46="",IF(BV22="",1,0),0))+IF(BW$3="",0,IF(BW$46="",IF(BW22="",1,0),0))+IF(BX$3="",0,IF(BX$46="",IF(BX22="",1,0),0))+IF(BY$3="",0,IF(BY$46="",IF(BY22="",1,0),0)+IF(BZ$3="",0,IF(BZ$46="",IF(BZ22="",1,0),0))+IF(CA$3="",0,IF(CA$46="",IF(CA22="",1,0),0))+IF(CB$3="",0,IF(CB$46="",IF(CB22="",1,0),0))+IF(CC$3="",0,IF(CC$46="",IF(CC22="",1,0),0))))</f>
        <v>0</v>
      </c>
      <c r="CG22" s="46" t="str">
        <f>PARAMETRES!$B21</f>
        <v>N</v>
      </c>
      <c r="CH22" s="52" t="str">
        <f>PARAMETRES!$C21</f>
        <v>G</v>
      </c>
      <c r="CJ22" s="80"/>
      <c r="CK22" s="81"/>
      <c r="CL22" s="77" t="s">
        <v>31</v>
      </c>
      <c r="CM22" s="82" t="str">
        <f t="shared" si="4"/>
        <v/>
      </c>
      <c r="CN22" s="83" t="str">
        <f t="shared" si="5"/>
        <v/>
      </c>
    </row>
    <row r="23" spans="1:92">
      <c r="A23" s="31">
        <f t="shared" si="6"/>
        <v>18</v>
      </c>
      <c r="B23" s="46" t="str">
        <f>PARAMETRES!$B22</f>
        <v>P</v>
      </c>
      <c r="C23" s="46" t="str">
        <f>PARAMETRES!$C22</f>
        <v>L</v>
      </c>
      <c r="D23" s="47"/>
      <c r="E23" s="47"/>
      <c r="F23" s="47"/>
      <c r="G23" s="47"/>
      <c r="H23" s="47"/>
      <c r="I23" s="47"/>
      <c r="J23" s="47"/>
      <c r="K23" s="47"/>
      <c r="L23" s="47"/>
      <c r="M23" s="47"/>
      <c r="N23" s="47"/>
      <c r="O23" s="47"/>
      <c r="P23" s="47"/>
      <c r="Q23" s="47"/>
      <c r="R23" s="47"/>
      <c r="S23" s="48" t="str">
        <f>IF(T23=0,"-",SUM(D23:R23)/T23*PARAMETRES!$G$13)</f>
        <v>-</v>
      </c>
      <c r="T23" s="94">
        <f t="shared" si="0"/>
        <v>0</v>
      </c>
      <c r="U23" s="50">
        <f>IF(PARAMETRES!$B22="-","",IF(D$3="",0,IF(D$46="",IF(D23="",1,0),0))+IF(E$3="",0,IF(E$46="",IF(E23="",1,0),0))+IF(F$3="",0,IF(F$46="",IF(F23="",1,0),0))+IF(G$3="",0,IF(G$46="",IF(G23="",1,0),0))+IF(H$3="",0,IF(H$46="",IF(H23="",1,0),0))+IF(I$3="",0,IF(I$46="",IF(I23="",1,0),0))+IF(J$3="",0,IF(J$46="",IF(J23="",1,0),0))+IF(K$3="",0,IF(K$46="",IF(K23="",1,0),0))+IF(L$3="",0,IF(L$46="",IF(L23="",1,0),0))+IF(M$3="",0,IF(M$46="",IF(M23="",1,0),0))+IF(N$3="",0,IF(N$46="",IF(N23="",1,0),0)+IF(O$3="",0,IF(O$46="",IF(O23="",1,0),0))+IF(P$3="",0,IF(P$46="",IF(P23="",1,0),0))+IF(Q$3="",0,IF(Q$46="",IF(Q23="",1,0),0))+IF(R$3="",0,IF(R$46="",IF(R23="",1,0),0))))</f>
        <v>0</v>
      </c>
      <c r="V23" s="31">
        <f t="shared" si="7"/>
        <v>18</v>
      </c>
      <c r="W23" s="46" t="str">
        <f>PARAMETRES!$B22</f>
        <v>P</v>
      </c>
      <c r="X23" s="46" t="str">
        <f>PARAMETRES!$C22</f>
        <v>L</v>
      </c>
      <c r="Y23" s="47"/>
      <c r="Z23" s="47"/>
      <c r="AA23" s="47"/>
      <c r="AB23" s="47"/>
      <c r="AC23" s="47"/>
      <c r="AD23" s="47"/>
      <c r="AE23" s="47"/>
      <c r="AF23" s="47"/>
      <c r="AG23" s="47"/>
      <c r="AH23" s="47"/>
      <c r="AI23" s="47"/>
      <c r="AJ23" s="47"/>
      <c r="AK23" s="47"/>
      <c r="AL23" s="47"/>
      <c r="AM23" s="47"/>
      <c r="AN23" s="48" t="str">
        <f>IF(AO23=0,"-",SUM(Y23:AM23)/AO23*PARAMETRES!$G$13)</f>
        <v>-</v>
      </c>
      <c r="AO23" s="94">
        <f t="shared" si="1"/>
        <v>0</v>
      </c>
      <c r="AP23" s="50">
        <f>IF(PARAMETRES!$B22="-","",IF(Y$3="",0,IF(Y$46="",IF(Y23="",1,0),0))+IF(Z$3="",0,IF(Z$46="",IF(Z23="",1,0),0))+IF(AA$3="",0,IF(AA$46="",IF(AA23="",1,0),0))+IF(AB$3="",0,IF(AB$46="",IF(AB23="",1,0),0))+IF(AC$3="",0,IF(AC$46="",IF(AC23="",1,0),0))+IF(AD$3="",0,IF(AD$46="",IF(AD23="",1,0),0))+IF(AE$3="",0,IF(AE$46="",IF(AE23="",1,0),0))+IF(AF$3="",0,IF(AF$46="",IF(AF23="",1,0),0))+IF(AG$3="",0,IF(AG$46="",IF(AG23="",1,0),0))+IF(AH$3="",0,IF(AH$46="",IF(AH23="",1,0),0))+IF(AI$3="",0,IF(AI$46="",IF(AI23="",1,0),0)+IF(AJ$3="",0,IF(AJ$46="",IF(AJ23="",1,0),0))+IF(AK$3="",0,IF(AK$46="",IF(AK23="",1,0),0))+IF(AL$3="",0,IF(AL$46="",IF(AL23="",1,0),0))+IF(AM$3="",0,IF(AM$46="",IF(AM23="",1,0),0))))</f>
        <v>0</v>
      </c>
      <c r="AQ23" s="31">
        <f t="shared" si="8"/>
        <v>18</v>
      </c>
      <c r="AR23" s="46" t="str">
        <f>PARAMETRES!$B22</f>
        <v>P</v>
      </c>
      <c r="AS23" s="46" t="str">
        <f>PARAMETRES!$C22</f>
        <v>L</v>
      </c>
      <c r="AT23" s="47"/>
      <c r="AU23" s="47"/>
      <c r="AV23" s="47"/>
      <c r="AW23" s="47"/>
      <c r="AX23" s="47"/>
      <c r="AY23" s="47"/>
      <c r="AZ23" s="47"/>
      <c r="BA23" s="47"/>
      <c r="BB23" s="47"/>
      <c r="BC23" s="47"/>
      <c r="BD23" s="47"/>
      <c r="BE23" s="47"/>
      <c r="BF23" s="47"/>
      <c r="BG23" s="47"/>
      <c r="BH23" s="47"/>
      <c r="BI23" s="48" t="str">
        <f>IF(BJ23=0,"-",SUM(AT23:BH23)/BJ23*PARAMETRES!$G$13)</f>
        <v>-</v>
      </c>
      <c r="BJ23" s="94">
        <f t="shared" si="2"/>
        <v>0</v>
      </c>
      <c r="BK23" s="50">
        <f>IF(PARAMETRES!$B22="-","",IF(AT$3="",0,IF(AT$46="",IF(AT23="",1,0),0))+IF(AU$3="",0,IF(AU$46="",IF(AU23="",1,0),0))+IF(AV$3="",0,IF(AV$46="",IF(AV23="",1,0),0))+IF(AW$3="",0,IF(AW$46="",IF(AW23="",1,0),0))+IF(AX$3="",0,IF(AX$46="",IF(AX23="",1,0),0))+IF(AY$3="",0,IF(AY$46="",IF(AY23="",1,0),0))+IF(AZ$3="",0,IF(AZ$46="",IF(AZ23="",1,0),0))+IF(BA$3="",0,IF(BA$46="",IF(BA23="",1,0),0))+IF(BB$3="",0,IF(BB$46="",IF(BB23="",1,0),0))+IF(BC$3="",0,IF(BC$46="",IF(BC23="",1,0),0))+IF(BD$3="",0,IF(BD$46="",IF(BD23="",1,0),0)+IF(BE$3="",0,IF(BE$46="",IF(BE23="",1,0),0))+IF(BF$3="",0,IF(BF$46="",IF(BF23="",1,0),0))+IF(BG$3="",0,IF(BG$46="",IF(BG23="",1,0),0))+IF(BH$3="",0,IF(BH$46="",IF(BH23="",1,0),0))))</f>
        <v>0</v>
      </c>
      <c r="BL23" s="31">
        <f t="shared" si="9"/>
        <v>18</v>
      </c>
      <c r="BM23" s="46" t="str">
        <f>PARAMETRES!$B22</f>
        <v>P</v>
      </c>
      <c r="BN23" s="46" t="str">
        <f>PARAMETRES!$C22</f>
        <v>L</v>
      </c>
      <c r="BO23" s="47"/>
      <c r="BP23" s="47"/>
      <c r="BQ23" s="47"/>
      <c r="BR23" s="47"/>
      <c r="BS23" s="47"/>
      <c r="BT23" s="47"/>
      <c r="BU23" s="47"/>
      <c r="BV23" s="47"/>
      <c r="BW23" s="47"/>
      <c r="BX23" s="47"/>
      <c r="BY23" s="47"/>
      <c r="BZ23" s="47"/>
      <c r="CA23" s="47"/>
      <c r="CB23" s="47"/>
      <c r="CC23" s="47"/>
      <c r="CD23" s="48" t="str">
        <f>IF(CE23=0,"-",SUM(BO23:CC23)/CE23*PARAMETRES!$G$13)</f>
        <v>-</v>
      </c>
      <c r="CE23" s="49">
        <f t="shared" si="3"/>
        <v>0</v>
      </c>
      <c r="CF23" s="51">
        <f>IF(PARAMETRES!$B22="-","",IF(BO$3="",0,IF(BO$46="",IF(BO23="",1,0),0))+IF(BP$3="",0,IF(BP$46="",IF(BP23="",1,0),0))+IF(BQ$3="",0,IF(BQ$46="",IF(BQ23="",1,0),0))+IF(BR$3="",0,IF(BR$46="",IF(BR23="",1,0),0))+IF(BS$3="",0,IF(BS$46="",IF(BS23="",1,0),0))+IF(BT$3="",0,IF(BT$46="",IF(BT23="",1,0),0))+IF(BU$3="",0,IF(BU$46="",IF(BU23="",1,0),0))+IF(BV$3="",0,IF(BV$46="",IF(BV23="",1,0),0))+IF(BW$3="",0,IF(BW$46="",IF(BW23="",1,0),0))+IF(BX$3="",0,IF(BX$46="",IF(BX23="",1,0),0))+IF(BY$3="",0,IF(BY$46="",IF(BY23="",1,0),0)+IF(BZ$3="",0,IF(BZ$46="",IF(BZ23="",1,0),0))+IF(CA$3="",0,IF(CA$46="",IF(CA23="",1,0),0))+IF(CB$3="",0,IF(CB$46="",IF(CB23="",1,0),0))+IF(CC$3="",0,IF(CC$46="",IF(CC23="",1,0),0))))</f>
        <v>0</v>
      </c>
      <c r="CG23" s="46" t="str">
        <f>PARAMETRES!$B22</f>
        <v>P</v>
      </c>
      <c r="CH23" s="52" t="str">
        <f>PARAMETRES!$C22</f>
        <v>L</v>
      </c>
      <c r="CJ23" s="80"/>
      <c r="CK23" s="81"/>
      <c r="CL23" s="77" t="s">
        <v>31</v>
      </c>
      <c r="CM23" s="82" t="str">
        <f t="shared" si="4"/>
        <v/>
      </c>
      <c r="CN23" s="83" t="str">
        <f t="shared" si="5"/>
        <v/>
      </c>
    </row>
    <row r="24" spans="1:92">
      <c r="A24" s="31">
        <f t="shared" ref="A24:A31" si="10">A23+1</f>
        <v>19</v>
      </c>
      <c r="B24" s="46" t="str">
        <f>PARAMETRES!$B23</f>
        <v>R</v>
      </c>
      <c r="C24" s="46" t="str">
        <f>PARAMETRES!$C23</f>
        <v>G</v>
      </c>
      <c r="D24" s="47"/>
      <c r="E24" s="47"/>
      <c r="F24" s="47"/>
      <c r="G24" s="47"/>
      <c r="H24" s="47"/>
      <c r="I24" s="47"/>
      <c r="J24" s="47"/>
      <c r="K24" s="47"/>
      <c r="L24" s="47"/>
      <c r="M24" s="47"/>
      <c r="N24" s="47"/>
      <c r="O24" s="47"/>
      <c r="P24" s="47"/>
      <c r="Q24" s="47"/>
      <c r="R24" s="47"/>
      <c r="S24" s="48" t="str">
        <f>IF(T24=0,"-",SUM(D24:R24)/T24*PARAMETRES!$G$13)</f>
        <v>-</v>
      </c>
      <c r="T24" s="94">
        <f t="shared" si="0"/>
        <v>0</v>
      </c>
      <c r="U24" s="50">
        <f>IF(PARAMETRES!$B23="-","",IF(D$3="",0,IF(D$46="",IF(D24="",1,0),0))+IF(E$3="",0,IF(E$46="",IF(E24="",1,0),0))+IF(F$3="",0,IF(F$46="",IF(F24="",1,0),0))+IF(G$3="",0,IF(G$46="",IF(G24="",1,0),0))+IF(H$3="",0,IF(H$46="",IF(H24="",1,0),0))+IF(I$3="",0,IF(I$46="",IF(I24="",1,0),0))+IF(J$3="",0,IF(J$46="",IF(J24="",1,0),0))+IF(K$3="",0,IF(K$46="",IF(K24="",1,0),0))+IF(L$3="",0,IF(L$46="",IF(L24="",1,0),0))+IF(M$3="",0,IF(M$46="",IF(M24="",1,0),0))+IF(N$3="",0,IF(N$46="",IF(N24="",1,0),0)+IF(O$3="",0,IF(O$46="",IF(O24="",1,0),0))+IF(P$3="",0,IF(P$46="",IF(P24="",1,0),0))+IF(Q$3="",0,IF(Q$46="",IF(Q24="",1,0),0))+IF(R$3="",0,IF(R$46="",IF(R24="",1,0),0))))</f>
        <v>0</v>
      </c>
      <c r="V24" s="31">
        <f t="shared" ref="V24:V31" si="11">V23+1</f>
        <v>19</v>
      </c>
      <c r="W24" s="46" t="str">
        <f>PARAMETRES!$B23</f>
        <v>R</v>
      </c>
      <c r="X24" s="46" t="str">
        <f>PARAMETRES!$C23</f>
        <v>G</v>
      </c>
      <c r="Y24" s="47"/>
      <c r="Z24" s="47"/>
      <c r="AA24" s="47"/>
      <c r="AB24" s="47"/>
      <c r="AC24" s="47"/>
      <c r="AD24" s="47"/>
      <c r="AE24" s="47"/>
      <c r="AF24" s="47"/>
      <c r="AG24" s="47"/>
      <c r="AH24" s="47"/>
      <c r="AI24" s="47"/>
      <c r="AJ24" s="47"/>
      <c r="AK24" s="47"/>
      <c r="AL24" s="47"/>
      <c r="AM24" s="47"/>
      <c r="AN24" s="48" t="str">
        <f>IF(AO24=0,"-",SUM(Y24:AM24)/AO24*PARAMETRES!$G$13)</f>
        <v>-</v>
      </c>
      <c r="AO24" s="94">
        <f t="shared" si="1"/>
        <v>0</v>
      </c>
      <c r="AP24" s="50">
        <f>IF(PARAMETRES!$B23="-","",IF(Y$3="",0,IF(Y$46="",IF(Y24="",1,0),0))+IF(Z$3="",0,IF(Z$46="",IF(Z24="",1,0),0))+IF(AA$3="",0,IF(AA$46="",IF(AA24="",1,0),0))+IF(AB$3="",0,IF(AB$46="",IF(AB24="",1,0),0))+IF(AC$3="",0,IF(AC$46="",IF(AC24="",1,0),0))+IF(AD$3="",0,IF(AD$46="",IF(AD24="",1,0),0))+IF(AE$3="",0,IF(AE$46="",IF(AE24="",1,0),0))+IF(AF$3="",0,IF(AF$46="",IF(AF24="",1,0),0))+IF(AG$3="",0,IF(AG$46="",IF(AG24="",1,0),0))+IF(AH$3="",0,IF(AH$46="",IF(AH24="",1,0),0))+IF(AI$3="",0,IF(AI$46="",IF(AI24="",1,0),0)+IF(AJ$3="",0,IF(AJ$46="",IF(AJ24="",1,0),0))+IF(AK$3="",0,IF(AK$46="",IF(AK24="",1,0),0))+IF(AL$3="",0,IF(AL$46="",IF(AL24="",1,0),0))+IF(AM$3="",0,IF(AM$46="",IF(AM24="",1,0),0))))</f>
        <v>0</v>
      </c>
      <c r="AQ24" s="31">
        <f t="shared" ref="AQ24:AQ31" si="12">AQ23+1</f>
        <v>19</v>
      </c>
      <c r="AR24" s="46" t="str">
        <f>PARAMETRES!$B23</f>
        <v>R</v>
      </c>
      <c r="AS24" s="46" t="str">
        <f>PARAMETRES!$C23</f>
        <v>G</v>
      </c>
      <c r="AT24" s="47"/>
      <c r="AU24" s="47"/>
      <c r="AV24" s="47"/>
      <c r="AW24" s="47"/>
      <c r="AX24" s="47"/>
      <c r="AY24" s="47"/>
      <c r="AZ24" s="47"/>
      <c r="BA24" s="47"/>
      <c r="BB24" s="47"/>
      <c r="BC24" s="47"/>
      <c r="BD24" s="47"/>
      <c r="BE24" s="47"/>
      <c r="BF24" s="47"/>
      <c r="BG24" s="47"/>
      <c r="BH24" s="47"/>
      <c r="BI24" s="48" t="str">
        <f>IF(BJ24=0,"-",SUM(AT24:BH24)/BJ24*PARAMETRES!$G$13)</f>
        <v>-</v>
      </c>
      <c r="BJ24" s="94">
        <f t="shared" si="2"/>
        <v>0</v>
      </c>
      <c r="BK24" s="50">
        <f>IF(PARAMETRES!$B23="-","",IF(AT$3="",0,IF(AT$46="",IF(AT24="",1,0),0))+IF(AU$3="",0,IF(AU$46="",IF(AU24="",1,0),0))+IF(AV$3="",0,IF(AV$46="",IF(AV24="",1,0),0))+IF(AW$3="",0,IF(AW$46="",IF(AW24="",1,0),0))+IF(AX$3="",0,IF(AX$46="",IF(AX24="",1,0),0))+IF(AY$3="",0,IF(AY$46="",IF(AY24="",1,0),0))+IF(AZ$3="",0,IF(AZ$46="",IF(AZ24="",1,0),0))+IF(BA$3="",0,IF(BA$46="",IF(BA24="",1,0),0))+IF(BB$3="",0,IF(BB$46="",IF(BB24="",1,0),0))+IF(BC$3="",0,IF(BC$46="",IF(BC24="",1,0),0))+IF(BD$3="",0,IF(BD$46="",IF(BD24="",1,0),0)+IF(BE$3="",0,IF(BE$46="",IF(BE24="",1,0),0))+IF(BF$3="",0,IF(BF$46="",IF(BF24="",1,0),0))+IF(BG$3="",0,IF(BG$46="",IF(BG24="",1,0),0))+IF(BH$3="",0,IF(BH$46="",IF(BH24="",1,0),0))))</f>
        <v>0</v>
      </c>
      <c r="BL24" s="31">
        <f t="shared" ref="BL24:BL31" si="13">BL23+1</f>
        <v>19</v>
      </c>
      <c r="BM24" s="46" t="str">
        <f>PARAMETRES!$B23</f>
        <v>R</v>
      </c>
      <c r="BN24" s="46" t="str">
        <f>PARAMETRES!$C23</f>
        <v>G</v>
      </c>
      <c r="BO24" s="47"/>
      <c r="BP24" s="47"/>
      <c r="BQ24" s="47"/>
      <c r="BR24" s="47"/>
      <c r="BS24" s="47"/>
      <c r="BT24" s="47"/>
      <c r="BU24" s="47"/>
      <c r="BV24" s="47"/>
      <c r="BW24" s="47"/>
      <c r="BX24" s="47"/>
      <c r="BY24" s="47"/>
      <c r="BZ24" s="47"/>
      <c r="CA24" s="47"/>
      <c r="CB24" s="47"/>
      <c r="CC24" s="47"/>
      <c r="CD24" s="48" t="str">
        <f>IF(CE24=0,"-",SUM(BO24:CC24)/CE24*PARAMETRES!$G$13)</f>
        <v>-</v>
      </c>
      <c r="CE24" s="49">
        <f t="shared" si="3"/>
        <v>0</v>
      </c>
      <c r="CF24" s="51">
        <f>IF(PARAMETRES!$B23="-","",IF(BO$3="",0,IF(BO$46="",IF(BO24="",1,0),0))+IF(BP$3="",0,IF(BP$46="",IF(BP24="",1,0),0))+IF(BQ$3="",0,IF(BQ$46="",IF(BQ24="",1,0),0))+IF(BR$3="",0,IF(BR$46="",IF(BR24="",1,0),0))+IF(BS$3="",0,IF(BS$46="",IF(BS24="",1,0),0))+IF(BT$3="",0,IF(BT$46="",IF(BT24="",1,0),0))+IF(BU$3="",0,IF(BU$46="",IF(BU24="",1,0),0))+IF(BV$3="",0,IF(BV$46="",IF(BV24="",1,0),0))+IF(BW$3="",0,IF(BW$46="",IF(BW24="",1,0),0))+IF(BX$3="",0,IF(BX$46="",IF(BX24="",1,0),0))+IF(BY$3="",0,IF(BY$46="",IF(BY24="",1,0),0)+IF(BZ$3="",0,IF(BZ$46="",IF(BZ24="",1,0),0))+IF(CA$3="",0,IF(CA$46="",IF(CA24="",1,0),0))+IF(CB$3="",0,IF(CB$46="",IF(CB24="",1,0),0))+IF(CC$3="",0,IF(CC$46="",IF(CC24="",1,0),0))))</f>
        <v>0</v>
      </c>
      <c r="CG24" s="46" t="str">
        <f>PARAMETRES!$B23</f>
        <v>R</v>
      </c>
      <c r="CH24" s="52" t="str">
        <f>PARAMETRES!$C23</f>
        <v>G</v>
      </c>
      <c r="CJ24" s="80"/>
      <c r="CK24" s="81"/>
      <c r="CL24" s="77" t="s">
        <v>31</v>
      </c>
      <c r="CM24" s="82" t="str">
        <f t="shared" si="4"/>
        <v/>
      </c>
      <c r="CN24" s="83" t="str">
        <f t="shared" si="5"/>
        <v/>
      </c>
    </row>
    <row r="25" spans="1:92">
      <c r="A25" s="31">
        <f t="shared" si="10"/>
        <v>20</v>
      </c>
      <c r="B25" s="46" t="str">
        <f>PARAMETRES!$B24</f>
        <v>R</v>
      </c>
      <c r="C25" s="46" t="str">
        <f>PARAMETRES!$C24</f>
        <v>N</v>
      </c>
      <c r="D25" s="47"/>
      <c r="E25" s="47"/>
      <c r="F25" s="47"/>
      <c r="G25" s="47"/>
      <c r="H25" s="47"/>
      <c r="I25" s="47"/>
      <c r="J25" s="47"/>
      <c r="K25" s="47"/>
      <c r="L25" s="47"/>
      <c r="M25" s="47"/>
      <c r="N25" s="47"/>
      <c r="O25" s="47"/>
      <c r="P25" s="47"/>
      <c r="Q25" s="47"/>
      <c r="R25" s="47"/>
      <c r="S25" s="48" t="str">
        <f>IF(T25=0,"-",SUM(D25:R25)/T25*PARAMETRES!$G$13)</f>
        <v>-</v>
      </c>
      <c r="T25" s="94">
        <f t="shared" si="0"/>
        <v>0</v>
      </c>
      <c r="U25" s="50">
        <f>IF(PARAMETRES!$B24="-","",IF(D$3="",0,IF(D$46="",IF(D25="",1,0),0))+IF(E$3="",0,IF(E$46="",IF(E25="",1,0),0))+IF(F$3="",0,IF(F$46="",IF(F25="",1,0),0))+IF(G$3="",0,IF(G$46="",IF(G25="",1,0),0))+IF(H$3="",0,IF(H$46="",IF(H25="",1,0),0))+IF(I$3="",0,IF(I$46="",IF(I25="",1,0),0))+IF(J$3="",0,IF(J$46="",IF(J25="",1,0),0))+IF(K$3="",0,IF(K$46="",IF(K25="",1,0),0))+IF(L$3="",0,IF(L$46="",IF(L25="",1,0),0))+IF(M$3="",0,IF(M$46="",IF(M25="",1,0),0))+IF(N$3="",0,IF(N$46="",IF(N25="",1,0),0)+IF(O$3="",0,IF(O$46="",IF(O25="",1,0),0))+IF(P$3="",0,IF(P$46="",IF(P25="",1,0),0))+IF(Q$3="",0,IF(Q$46="",IF(Q25="",1,0),0))+IF(R$3="",0,IF(R$46="",IF(R25="",1,0),0))))</f>
        <v>0</v>
      </c>
      <c r="V25" s="31">
        <f t="shared" si="11"/>
        <v>20</v>
      </c>
      <c r="W25" s="46" t="str">
        <f>PARAMETRES!$B24</f>
        <v>R</v>
      </c>
      <c r="X25" s="46" t="str">
        <f>PARAMETRES!$C24</f>
        <v>N</v>
      </c>
      <c r="Y25" s="47"/>
      <c r="Z25" s="47"/>
      <c r="AA25" s="47"/>
      <c r="AB25" s="47"/>
      <c r="AC25" s="47"/>
      <c r="AD25" s="47"/>
      <c r="AE25" s="47"/>
      <c r="AF25" s="47"/>
      <c r="AG25" s="47"/>
      <c r="AH25" s="47"/>
      <c r="AI25" s="47"/>
      <c r="AJ25" s="47"/>
      <c r="AK25" s="47"/>
      <c r="AL25" s="47"/>
      <c r="AM25" s="47"/>
      <c r="AN25" s="48" t="str">
        <f>IF(AO25=0,"-",SUM(Y25:AM25)/AO25*PARAMETRES!$G$13)</f>
        <v>-</v>
      </c>
      <c r="AO25" s="94">
        <f t="shared" si="1"/>
        <v>0</v>
      </c>
      <c r="AP25" s="50">
        <f>IF(PARAMETRES!$B24="-","",IF(Y$3="",0,IF(Y$46="",IF(Y25="",1,0),0))+IF(Z$3="",0,IF(Z$46="",IF(Z25="",1,0),0))+IF(AA$3="",0,IF(AA$46="",IF(AA25="",1,0),0))+IF(AB$3="",0,IF(AB$46="",IF(AB25="",1,0),0))+IF(AC$3="",0,IF(AC$46="",IF(AC25="",1,0),0))+IF(AD$3="",0,IF(AD$46="",IF(AD25="",1,0),0))+IF(AE$3="",0,IF(AE$46="",IF(AE25="",1,0),0))+IF(AF$3="",0,IF(AF$46="",IF(AF25="",1,0),0))+IF(AG$3="",0,IF(AG$46="",IF(AG25="",1,0),0))+IF(AH$3="",0,IF(AH$46="",IF(AH25="",1,0),0))+IF(AI$3="",0,IF(AI$46="",IF(AI25="",1,0),0)+IF(AJ$3="",0,IF(AJ$46="",IF(AJ25="",1,0),0))+IF(AK$3="",0,IF(AK$46="",IF(AK25="",1,0),0))+IF(AL$3="",0,IF(AL$46="",IF(AL25="",1,0),0))+IF(AM$3="",0,IF(AM$46="",IF(AM25="",1,0),0))))</f>
        <v>0</v>
      </c>
      <c r="AQ25" s="31">
        <f t="shared" si="12"/>
        <v>20</v>
      </c>
      <c r="AR25" s="46" t="str">
        <f>PARAMETRES!$B24</f>
        <v>R</v>
      </c>
      <c r="AS25" s="46" t="str">
        <f>PARAMETRES!$C24</f>
        <v>N</v>
      </c>
      <c r="AT25" s="47"/>
      <c r="AU25" s="47"/>
      <c r="AV25" s="47"/>
      <c r="AW25" s="47"/>
      <c r="AX25" s="47"/>
      <c r="AY25" s="47"/>
      <c r="AZ25" s="47"/>
      <c r="BA25" s="47"/>
      <c r="BB25" s="47"/>
      <c r="BC25" s="47"/>
      <c r="BD25" s="47"/>
      <c r="BE25" s="47"/>
      <c r="BF25" s="47"/>
      <c r="BG25" s="47"/>
      <c r="BH25" s="47"/>
      <c r="BI25" s="48" t="str">
        <f>IF(BJ25=0,"-",SUM(AT25:BH25)/BJ25*PARAMETRES!$G$13)</f>
        <v>-</v>
      </c>
      <c r="BJ25" s="94">
        <f t="shared" si="2"/>
        <v>0</v>
      </c>
      <c r="BK25" s="50">
        <f>IF(PARAMETRES!$B24="-","",IF(AT$3="",0,IF(AT$46="",IF(AT25="",1,0),0))+IF(AU$3="",0,IF(AU$46="",IF(AU25="",1,0),0))+IF(AV$3="",0,IF(AV$46="",IF(AV25="",1,0),0))+IF(AW$3="",0,IF(AW$46="",IF(AW25="",1,0),0))+IF(AX$3="",0,IF(AX$46="",IF(AX25="",1,0),0))+IF(AY$3="",0,IF(AY$46="",IF(AY25="",1,0),0))+IF(AZ$3="",0,IF(AZ$46="",IF(AZ25="",1,0),0))+IF(BA$3="",0,IF(BA$46="",IF(BA25="",1,0),0))+IF(BB$3="",0,IF(BB$46="",IF(BB25="",1,0),0))+IF(BC$3="",0,IF(BC$46="",IF(BC25="",1,0),0))+IF(BD$3="",0,IF(BD$46="",IF(BD25="",1,0),0)+IF(BE$3="",0,IF(BE$46="",IF(BE25="",1,0),0))+IF(BF$3="",0,IF(BF$46="",IF(BF25="",1,0),0))+IF(BG$3="",0,IF(BG$46="",IF(BG25="",1,0),0))+IF(BH$3="",0,IF(BH$46="",IF(BH25="",1,0),0))))</f>
        <v>0</v>
      </c>
      <c r="BL25" s="31">
        <f t="shared" si="13"/>
        <v>20</v>
      </c>
      <c r="BM25" s="46" t="str">
        <f>PARAMETRES!$B24</f>
        <v>R</v>
      </c>
      <c r="BN25" s="46" t="str">
        <f>PARAMETRES!$C24</f>
        <v>N</v>
      </c>
      <c r="BO25" s="47"/>
      <c r="BP25" s="47"/>
      <c r="BQ25" s="47"/>
      <c r="BR25" s="47"/>
      <c r="BS25" s="47"/>
      <c r="BT25" s="47"/>
      <c r="BU25" s="47"/>
      <c r="BV25" s="47"/>
      <c r="BW25" s="47"/>
      <c r="BX25" s="47"/>
      <c r="BY25" s="47"/>
      <c r="BZ25" s="47"/>
      <c r="CA25" s="47"/>
      <c r="CB25" s="47"/>
      <c r="CC25" s="47"/>
      <c r="CD25" s="48" t="str">
        <f>IF(CE25=0,"-",SUM(BO25:CC25)/CE25*PARAMETRES!$G$13)</f>
        <v>-</v>
      </c>
      <c r="CE25" s="49">
        <f t="shared" si="3"/>
        <v>0</v>
      </c>
      <c r="CF25" s="51">
        <f>IF(PARAMETRES!$B24="-","",IF(BO$3="",0,IF(BO$46="",IF(BO25="",1,0),0))+IF(BP$3="",0,IF(BP$46="",IF(BP25="",1,0),0))+IF(BQ$3="",0,IF(BQ$46="",IF(BQ25="",1,0),0))+IF(BR$3="",0,IF(BR$46="",IF(BR25="",1,0),0))+IF(BS$3="",0,IF(BS$46="",IF(BS25="",1,0),0))+IF(BT$3="",0,IF(BT$46="",IF(BT25="",1,0),0))+IF(BU$3="",0,IF(BU$46="",IF(BU25="",1,0),0))+IF(BV$3="",0,IF(BV$46="",IF(BV25="",1,0),0))+IF(BW$3="",0,IF(BW$46="",IF(BW25="",1,0),0))+IF(BX$3="",0,IF(BX$46="",IF(BX25="",1,0),0))+IF(BY$3="",0,IF(BY$46="",IF(BY25="",1,0),0)+IF(BZ$3="",0,IF(BZ$46="",IF(BZ25="",1,0),0))+IF(CA$3="",0,IF(CA$46="",IF(CA25="",1,0),0))+IF(CB$3="",0,IF(CB$46="",IF(CB25="",1,0),0))+IF(CC$3="",0,IF(CC$46="",IF(CC25="",1,0),0))))</f>
        <v>0</v>
      </c>
      <c r="CG25" s="46" t="str">
        <f>PARAMETRES!$B24</f>
        <v>R</v>
      </c>
      <c r="CH25" s="52" t="str">
        <f>PARAMETRES!$C24</f>
        <v>N</v>
      </c>
      <c r="CJ25" s="80"/>
      <c r="CK25" s="81"/>
      <c r="CL25" s="77" t="s">
        <v>31</v>
      </c>
      <c r="CM25" s="82" t="str">
        <f t="shared" si="4"/>
        <v/>
      </c>
      <c r="CN25" s="83" t="str">
        <f t="shared" si="5"/>
        <v/>
      </c>
    </row>
    <row r="26" spans="1:92">
      <c r="A26" s="31">
        <f t="shared" si="10"/>
        <v>21</v>
      </c>
      <c r="B26" s="46" t="str">
        <f>PARAMETRES!$B25</f>
        <v>R</v>
      </c>
      <c r="C26" s="46" t="str">
        <f>PARAMETRES!$C25</f>
        <v>A</v>
      </c>
      <c r="D26" s="47"/>
      <c r="E26" s="47"/>
      <c r="F26" s="47"/>
      <c r="G26" s="47"/>
      <c r="H26" s="47"/>
      <c r="I26" s="47"/>
      <c r="J26" s="47"/>
      <c r="K26" s="47"/>
      <c r="L26" s="47"/>
      <c r="M26" s="47"/>
      <c r="N26" s="47"/>
      <c r="O26" s="47"/>
      <c r="P26" s="47"/>
      <c r="Q26" s="47"/>
      <c r="R26" s="47"/>
      <c r="S26" s="48" t="str">
        <f>IF(T26=0,"-",SUM(D26:R26)/T26*PARAMETRES!$G$13)</f>
        <v>-</v>
      </c>
      <c r="T26" s="94">
        <f t="shared" si="0"/>
        <v>0</v>
      </c>
      <c r="U26" s="50">
        <f>IF(PARAMETRES!$B25="-","",IF(D$3="",0,IF(D$46="",IF(D26="",1,0),0))+IF(E$3="",0,IF(E$46="",IF(E26="",1,0),0))+IF(F$3="",0,IF(F$46="",IF(F26="",1,0),0))+IF(G$3="",0,IF(G$46="",IF(G26="",1,0),0))+IF(H$3="",0,IF(H$46="",IF(H26="",1,0),0))+IF(I$3="",0,IF(I$46="",IF(I26="",1,0),0))+IF(J$3="",0,IF(J$46="",IF(J26="",1,0),0))+IF(K$3="",0,IF(K$46="",IF(K26="",1,0),0))+IF(L$3="",0,IF(L$46="",IF(L26="",1,0),0))+IF(M$3="",0,IF(M$46="",IF(M26="",1,0),0))+IF(N$3="",0,IF(N$46="",IF(N26="",1,0),0)+IF(O$3="",0,IF(O$46="",IF(O26="",1,0),0))+IF(P$3="",0,IF(P$46="",IF(P26="",1,0),0))+IF(Q$3="",0,IF(Q$46="",IF(Q26="",1,0),0))+IF(R$3="",0,IF(R$46="",IF(R26="",1,0),0))))</f>
        <v>0</v>
      </c>
      <c r="V26" s="31">
        <f t="shared" si="11"/>
        <v>21</v>
      </c>
      <c r="W26" s="46" t="str">
        <f>PARAMETRES!$B25</f>
        <v>R</v>
      </c>
      <c r="X26" s="46" t="str">
        <f>PARAMETRES!$C25</f>
        <v>A</v>
      </c>
      <c r="Y26" s="47"/>
      <c r="Z26" s="47"/>
      <c r="AA26" s="47"/>
      <c r="AB26" s="47"/>
      <c r="AC26" s="47"/>
      <c r="AD26" s="47"/>
      <c r="AE26" s="47"/>
      <c r="AF26" s="47"/>
      <c r="AG26" s="47"/>
      <c r="AH26" s="47"/>
      <c r="AI26" s="47"/>
      <c r="AJ26" s="47"/>
      <c r="AK26" s="47"/>
      <c r="AL26" s="47"/>
      <c r="AM26" s="47"/>
      <c r="AN26" s="48" t="str">
        <f>IF(AO26=0,"-",SUM(Y26:AM26)/AO26*PARAMETRES!$G$13)</f>
        <v>-</v>
      </c>
      <c r="AO26" s="94">
        <f t="shared" si="1"/>
        <v>0</v>
      </c>
      <c r="AP26" s="50">
        <f>IF(PARAMETRES!$B25="-","",IF(Y$3="",0,IF(Y$46="",IF(Y26="",1,0),0))+IF(Z$3="",0,IF(Z$46="",IF(Z26="",1,0),0))+IF(AA$3="",0,IF(AA$46="",IF(AA26="",1,0),0))+IF(AB$3="",0,IF(AB$46="",IF(AB26="",1,0),0))+IF(AC$3="",0,IF(AC$46="",IF(AC26="",1,0),0))+IF(AD$3="",0,IF(AD$46="",IF(AD26="",1,0),0))+IF(AE$3="",0,IF(AE$46="",IF(AE26="",1,0),0))+IF(AF$3="",0,IF(AF$46="",IF(AF26="",1,0),0))+IF(AG$3="",0,IF(AG$46="",IF(AG26="",1,0),0))+IF(AH$3="",0,IF(AH$46="",IF(AH26="",1,0),0))+IF(AI$3="",0,IF(AI$46="",IF(AI26="",1,0),0)+IF(AJ$3="",0,IF(AJ$46="",IF(AJ26="",1,0),0))+IF(AK$3="",0,IF(AK$46="",IF(AK26="",1,0),0))+IF(AL$3="",0,IF(AL$46="",IF(AL26="",1,0),0))+IF(AM$3="",0,IF(AM$46="",IF(AM26="",1,0),0))))</f>
        <v>0</v>
      </c>
      <c r="AQ26" s="31">
        <f t="shared" si="12"/>
        <v>21</v>
      </c>
      <c r="AR26" s="46" t="str">
        <f>PARAMETRES!$B25</f>
        <v>R</v>
      </c>
      <c r="AS26" s="46" t="str">
        <f>PARAMETRES!$C25</f>
        <v>A</v>
      </c>
      <c r="AT26" s="47"/>
      <c r="AU26" s="47"/>
      <c r="AV26" s="47"/>
      <c r="AW26" s="47"/>
      <c r="AX26" s="47"/>
      <c r="AY26" s="47"/>
      <c r="AZ26" s="47"/>
      <c r="BA26" s="47"/>
      <c r="BB26" s="47"/>
      <c r="BC26" s="47"/>
      <c r="BD26" s="47"/>
      <c r="BE26" s="47"/>
      <c r="BF26" s="47"/>
      <c r="BG26" s="47"/>
      <c r="BH26" s="47"/>
      <c r="BI26" s="48" t="str">
        <f>IF(BJ26=0,"-",SUM(AT26:BH26)/BJ26*PARAMETRES!$G$13)</f>
        <v>-</v>
      </c>
      <c r="BJ26" s="94">
        <f t="shared" si="2"/>
        <v>0</v>
      </c>
      <c r="BK26" s="50">
        <f>IF(PARAMETRES!$B25="-","",IF(AT$3="",0,IF(AT$46="",IF(AT26="",1,0),0))+IF(AU$3="",0,IF(AU$46="",IF(AU26="",1,0),0))+IF(AV$3="",0,IF(AV$46="",IF(AV26="",1,0),0))+IF(AW$3="",0,IF(AW$46="",IF(AW26="",1,0),0))+IF(AX$3="",0,IF(AX$46="",IF(AX26="",1,0),0))+IF(AY$3="",0,IF(AY$46="",IF(AY26="",1,0),0))+IF(AZ$3="",0,IF(AZ$46="",IF(AZ26="",1,0),0))+IF(BA$3="",0,IF(BA$46="",IF(BA26="",1,0),0))+IF(BB$3="",0,IF(BB$46="",IF(BB26="",1,0),0))+IF(BC$3="",0,IF(BC$46="",IF(BC26="",1,0),0))+IF(BD$3="",0,IF(BD$46="",IF(BD26="",1,0),0)+IF(BE$3="",0,IF(BE$46="",IF(BE26="",1,0),0))+IF(BF$3="",0,IF(BF$46="",IF(BF26="",1,0),0))+IF(BG$3="",0,IF(BG$46="",IF(BG26="",1,0),0))+IF(BH$3="",0,IF(BH$46="",IF(BH26="",1,0),0))))</f>
        <v>0</v>
      </c>
      <c r="BL26" s="31">
        <f t="shared" si="13"/>
        <v>21</v>
      </c>
      <c r="BM26" s="46" t="str">
        <f>PARAMETRES!$B25</f>
        <v>R</v>
      </c>
      <c r="BN26" s="46" t="str">
        <f>PARAMETRES!$C25</f>
        <v>A</v>
      </c>
      <c r="BO26" s="47"/>
      <c r="BP26" s="47"/>
      <c r="BQ26" s="47"/>
      <c r="BR26" s="47"/>
      <c r="BS26" s="47"/>
      <c r="BT26" s="47"/>
      <c r="BU26" s="47"/>
      <c r="BV26" s="47"/>
      <c r="BW26" s="47"/>
      <c r="BX26" s="47"/>
      <c r="BY26" s="47"/>
      <c r="BZ26" s="47"/>
      <c r="CA26" s="47"/>
      <c r="CB26" s="47"/>
      <c r="CC26" s="47"/>
      <c r="CD26" s="48" t="str">
        <f>IF(CE26=0,"-",SUM(BO26:CC26)/CE26*PARAMETRES!$G$13)</f>
        <v>-</v>
      </c>
      <c r="CE26" s="49">
        <f t="shared" si="3"/>
        <v>0</v>
      </c>
      <c r="CF26" s="51">
        <f>IF(PARAMETRES!$B25="-","",IF(BO$3="",0,IF(BO$46="",IF(BO26="",1,0),0))+IF(BP$3="",0,IF(BP$46="",IF(BP26="",1,0),0))+IF(BQ$3="",0,IF(BQ$46="",IF(BQ26="",1,0),0))+IF(BR$3="",0,IF(BR$46="",IF(BR26="",1,0),0))+IF(BS$3="",0,IF(BS$46="",IF(BS26="",1,0),0))+IF(BT$3="",0,IF(BT$46="",IF(BT26="",1,0),0))+IF(BU$3="",0,IF(BU$46="",IF(BU26="",1,0),0))+IF(BV$3="",0,IF(BV$46="",IF(BV26="",1,0),0))+IF(BW$3="",0,IF(BW$46="",IF(BW26="",1,0),0))+IF(BX$3="",0,IF(BX$46="",IF(BX26="",1,0),0))+IF(BY$3="",0,IF(BY$46="",IF(BY26="",1,0),0)+IF(BZ$3="",0,IF(BZ$46="",IF(BZ26="",1,0),0))+IF(CA$3="",0,IF(CA$46="",IF(CA26="",1,0),0))+IF(CB$3="",0,IF(CB$46="",IF(CB26="",1,0),0))+IF(CC$3="",0,IF(CC$46="",IF(CC26="",1,0),0))))</f>
        <v>0</v>
      </c>
      <c r="CG26" s="46" t="str">
        <f>PARAMETRES!$B25</f>
        <v>R</v>
      </c>
      <c r="CH26" s="52" t="str">
        <f>PARAMETRES!$C25</f>
        <v>A</v>
      </c>
      <c r="CJ26" s="80"/>
      <c r="CK26" s="81"/>
      <c r="CL26" s="77" t="s">
        <v>31</v>
      </c>
      <c r="CM26" s="82" t="str">
        <f t="shared" si="4"/>
        <v/>
      </c>
      <c r="CN26" s="83" t="str">
        <f t="shared" si="5"/>
        <v/>
      </c>
    </row>
    <row r="27" spans="1:92">
      <c r="A27" s="31">
        <f t="shared" si="10"/>
        <v>22</v>
      </c>
      <c r="B27" s="46" t="str">
        <f>PARAMETRES!$B26</f>
        <v>S</v>
      </c>
      <c r="C27" s="46" t="str">
        <f>PARAMETRES!$C26</f>
        <v>M</v>
      </c>
      <c r="D27" s="47"/>
      <c r="E27" s="47"/>
      <c r="F27" s="47"/>
      <c r="G27" s="47"/>
      <c r="H27" s="47"/>
      <c r="I27" s="47"/>
      <c r="J27" s="47"/>
      <c r="K27" s="47"/>
      <c r="L27" s="47"/>
      <c r="M27" s="47"/>
      <c r="N27" s="47"/>
      <c r="O27" s="47"/>
      <c r="P27" s="47"/>
      <c r="Q27" s="47"/>
      <c r="R27" s="47"/>
      <c r="S27" s="48" t="str">
        <f>IF(T27=0,"-",SUM(D27:R27)/T27*PARAMETRES!$G$13)</f>
        <v>-</v>
      </c>
      <c r="T27" s="94">
        <f t="shared" si="0"/>
        <v>0</v>
      </c>
      <c r="U27" s="50">
        <f>IF(PARAMETRES!$B26="-","",IF(D$3="",0,IF(D$46="",IF(D27="",1,0),0))+IF(E$3="",0,IF(E$46="",IF(E27="",1,0),0))+IF(F$3="",0,IF(F$46="",IF(F27="",1,0),0))+IF(G$3="",0,IF(G$46="",IF(G27="",1,0),0))+IF(H$3="",0,IF(H$46="",IF(H27="",1,0),0))+IF(I$3="",0,IF(I$46="",IF(I27="",1,0),0))+IF(J$3="",0,IF(J$46="",IF(J27="",1,0),0))+IF(K$3="",0,IF(K$46="",IF(K27="",1,0),0))+IF(L$3="",0,IF(L$46="",IF(L27="",1,0),0))+IF(M$3="",0,IF(M$46="",IF(M27="",1,0),0))+IF(N$3="",0,IF(N$46="",IF(N27="",1,0),0)+IF(O$3="",0,IF(O$46="",IF(O27="",1,0),0))+IF(P$3="",0,IF(P$46="",IF(P27="",1,0),0))+IF(Q$3="",0,IF(Q$46="",IF(Q27="",1,0),0))+IF(R$3="",0,IF(R$46="",IF(R27="",1,0),0))))</f>
        <v>0</v>
      </c>
      <c r="V27" s="31">
        <f t="shared" si="11"/>
        <v>22</v>
      </c>
      <c r="W27" s="46" t="str">
        <f>PARAMETRES!$B26</f>
        <v>S</v>
      </c>
      <c r="X27" s="46" t="str">
        <f>PARAMETRES!$C26</f>
        <v>M</v>
      </c>
      <c r="Y27" s="47"/>
      <c r="Z27" s="47"/>
      <c r="AA27" s="47"/>
      <c r="AB27" s="47"/>
      <c r="AC27" s="47"/>
      <c r="AD27" s="47"/>
      <c r="AE27" s="47"/>
      <c r="AF27" s="47"/>
      <c r="AG27" s="47"/>
      <c r="AH27" s="47"/>
      <c r="AI27" s="47"/>
      <c r="AJ27" s="47"/>
      <c r="AK27" s="47"/>
      <c r="AL27" s="47"/>
      <c r="AM27" s="47"/>
      <c r="AN27" s="48" t="str">
        <f>IF(AO27=0,"-",SUM(Y27:AM27)/AO27*PARAMETRES!$G$13)</f>
        <v>-</v>
      </c>
      <c r="AO27" s="94">
        <f t="shared" si="1"/>
        <v>0</v>
      </c>
      <c r="AP27" s="50">
        <f>IF(PARAMETRES!$B26="-","",IF(Y$3="",0,IF(Y$46="",IF(Y27="",1,0),0))+IF(Z$3="",0,IF(Z$46="",IF(Z27="",1,0),0))+IF(AA$3="",0,IF(AA$46="",IF(AA27="",1,0),0))+IF(AB$3="",0,IF(AB$46="",IF(AB27="",1,0),0))+IF(AC$3="",0,IF(AC$46="",IF(AC27="",1,0),0))+IF(AD$3="",0,IF(AD$46="",IF(AD27="",1,0),0))+IF(AE$3="",0,IF(AE$46="",IF(AE27="",1,0),0))+IF(AF$3="",0,IF(AF$46="",IF(AF27="",1,0),0))+IF(AG$3="",0,IF(AG$46="",IF(AG27="",1,0),0))+IF(AH$3="",0,IF(AH$46="",IF(AH27="",1,0),0))+IF(AI$3="",0,IF(AI$46="",IF(AI27="",1,0),0)+IF(AJ$3="",0,IF(AJ$46="",IF(AJ27="",1,0),0))+IF(AK$3="",0,IF(AK$46="",IF(AK27="",1,0),0))+IF(AL$3="",0,IF(AL$46="",IF(AL27="",1,0),0))+IF(AM$3="",0,IF(AM$46="",IF(AM27="",1,0),0))))</f>
        <v>0</v>
      </c>
      <c r="AQ27" s="31">
        <f t="shared" si="12"/>
        <v>22</v>
      </c>
      <c r="AR27" s="46" t="str">
        <f>PARAMETRES!$B26</f>
        <v>S</v>
      </c>
      <c r="AS27" s="46" t="str">
        <f>PARAMETRES!$C26</f>
        <v>M</v>
      </c>
      <c r="AT27" s="47"/>
      <c r="AU27" s="47"/>
      <c r="AV27" s="47"/>
      <c r="AW27" s="47"/>
      <c r="AX27" s="47"/>
      <c r="AY27" s="47"/>
      <c r="AZ27" s="47"/>
      <c r="BA27" s="47"/>
      <c r="BB27" s="47"/>
      <c r="BC27" s="47"/>
      <c r="BD27" s="47"/>
      <c r="BE27" s="47"/>
      <c r="BF27" s="47"/>
      <c r="BG27" s="47"/>
      <c r="BH27" s="47"/>
      <c r="BI27" s="48" t="str">
        <f>IF(BJ27=0,"-",SUM(AT27:BH27)/BJ27*PARAMETRES!$G$13)</f>
        <v>-</v>
      </c>
      <c r="BJ27" s="94">
        <f t="shared" si="2"/>
        <v>0</v>
      </c>
      <c r="BK27" s="50">
        <f>IF(PARAMETRES!$B26="-","",IF(AT$3="",0,IF(AT$46="",IF(AT27="",1,0),0))+IF(AU$3="",0,IF(AU$46="",IF(AU27="",1,0),0))+IF(AV$3="",0,IF(AV$46="",IF(AV27="",1,0),0))+IF(AW$3="",0,IF(AW$46="",IF(AW27="",1,0),0))+IF(AX$3="",0,IF(AX$46="",IF(AX27="",1,0),0))+IF(AY$3="",0,IF(AY$46="",IF(AY27="",1,0),0))+IF(AZ$3="",0,IF(AZ$46="",IF(AZ27="",1,0),0))+IF(BA$3="",0,IF(BA$46="",IF(BA27="",1,0),0))+IF(BB$3="",0,IF(BB$46="",IF(BB27="",1,0),0))+IF(BC$3="",0,IF(BC$46="",IF(BC27="",1,0),0))+IF(BD$3="",0,IF(BD$46="",IF(BD27="",1,0),0)+IF(BE$3="",0,IF(BE$46="",IF(BE27="",1,0),0))+IF(BF$3="",0,IF(BF$46="",IF(BF27="",1,0),0))+IF(BG$3="",0,IF(BG$46="",IF(BG27="",1,0),0))+IF(BH$3="",0,IF(BH$46="",IF(BH27="",1,0),0))))</f>
        <v>0</v>
      </c>
      <c r="BL27" s="31">
        <f t="shared" si="13"/>
        <v>22</v>
      </c>
      <c r="BM27" s="46" t="str">
        <f>PARAMETRES!$B26</f>
        <v>S</v>
      </c>
      <c r="BN27" s="46" t="str">
        <f>PARAMETRES!$C26</f>
        <v>M</v>
      </c>
      <c r="BO27" s="47"/>
      <c r="BP27" s="47"/>
      <c r="BQ27" s="47"/>
      <c r="BR27" s="47"/>
      <c r="BS27" s="47"/>
      <c r="BT27" s="47"/>
      <c r="BU27" s="47"/>
      <c r="BV27" s="47"/>
      <c r="BW27" s="47"/>
      <c r="BX27" s="47"/>
      <c r="BY27" s="47"/>
      <c r="BZ27" s="47"/>
      <c r="CA27" s="47"/>
      <c r="CB27" s="47"/>
      <c r="CC27" s="47"/>
      <c r="CD27" s="48" t="str">
        <f>IF(CE27=0,"-",SUM(BO27:CC27)/CE27*PARAMETRES!$G$13)</f>
        <v>-</v>
      </c>
      <c r="CE27" s="49">
        <f t="shared" si="3"/>
        <v>0</v>
      </c>
      <c r="CF27" s="51">
        <f>IF(PARAMETRES!$B26="-","",IF(BO$3="",0,IF(BO$46="",IF(BO27="",1,0),0))+IF(BP$3="",0,IF(BP$46="",IF(BP27="",1,0),0))+IF(BQ$3="",0,IF(BQ$46="",IF(BQ27="",1,0),0))+IF(BR$3="",0,IF(BR$46="",IF(BR27="",1,0),0))+IF(BS$3="",0,IF(BS$46="",IF(BS27="",1,0),0))+IF(BT$3="",0,IF(BT$46="",IF(BT27="",1,0),0))+IF(BU$3="",0,IF(BU$46="",IF(BU27="",1,0),0))+IF(BV$3="",0,IF(BV$46="",IF(BV27="",1,0),0))+IF(BW$3="",0,IF(BW$46="",IF(BW27="",1,0),0))+IF(BX$3="",0,IF(BX$46="",IF(BX27="",1,0),0))+IF(BY$3="",0,IF(BY$46="",IF(BY27="",1,0),0)+IF(BZ$3="",0,IF(BZ$46="",IF(BZ27="",1,0),0))+IF(CA$3="",0,IF(CA$46="",IF(CA27="",1,0),0))+IF(CB$3="",0,IF(CB$46="",IF(CB27="",1,0),0))+IF(CC$3="",0,IF(CC$46="",IF(CC27="",1,0),0))))</f>
        <v>0</v>
      </c>
      <c r="CG27" s="46" t="str">
        <f>PARAMETRES!$B26</f>
        <v>S</v>
      </c>
      <c r="CH27" s="52" t="str">
        <f>PARAMETRES!$C26</f>
        <v>M</v>
      </c>
      <c r="CJ27" s="80"/>
      <c r="CK27" s="81"/>
      <c r="CL27" s="77" t="s">
        <v>31</v>
      </c>
      <c r="CM27" s="82" t="str">
        <f t="shared" si="4"/>
        <v/>
      </c>
      <c r="CN27" s="83" t="str">
        <f t="shared" si="5"/>
        <v/>
      </c>
    </row>
    <row r="28" spans="1:92">
      <c r="A28" s="31">
        <f t="shared" si="10"/>
        <v>23</v>
      </c>
      <c r="B28" s="46" t="str">
        <f>PARAMETRES!$B27</f>
        <v>S</v>
      </c>
      <c r="C28" s="46" t="str">
        <f>PARAMETRES!$C27</f>
        <v>N</v>
      </c>
      <c r="D28" s="47"/>
      <c r="E28" s="47"/>
      <c r="F28" s="47"/>
      <c r="G28" s="47"/>
      <c r="H28" s="47"/>
      <c r="I28" s="47"/>
      <c r="J28" s="47"/>
      <c r="K28" s="47"/>
      <c r="L28" s="47"/>
      <c r="M28" s="47"/>
      <c r="N28" s="47"/>
      <c r="O28" s="47"/>
      <c r="P28" s="47"/>
      <c r="Q28" s="47"/>
      <c r="R28" s="47"/>
      <c r="S28" s="48" t="str">
        <f>IF(T28=0,"-",SUM(D28:R28)/T28*PARAMETRES!$G$13)</f>
        <v>-</v>
      </c>
      <c r="T28" s="94">
        <f t="shared" si="0"/>
        <v>0</v>
      </c>
      <c r="U28" s="50">
        <f>IF(PARAMETRES!$B27="-","",IF(D$3="",0,IF(D$46="",IF(D28="",1,0),0))+IF(E$3="",0,IF(E$46="",IF(E28="",1,0),0))+IF(F$3="",0,IF(F$46="",IF(F28="",1,0),0))+IF(G$3="",0,IF(G$46="",IF(G28="",1,0),0))+IF(H$3="",0,IF(H$46="",IF(H28="",1,0),0))+IF(I$3="",0,IF(I$46="",IF(I28="",1,0),0))+IF(J$3="",0,IF(J$46="",IF(J28="",1,0),0))+IF(K$3="",0,IF(K$46="",IF(K28="",1,0),0))+IF(L$3="",0,IF(L$46="",IF(L28="",1,0),0))+IF(M$3="",0,IF(M$46="",IF(M28="",1,0),0))+IF(N$3="",0,IF(N$46="",IF(N28="",1,0),0)+IF(O$3="",0,IF(O$46="",IF(O28="",1,0),0))+IF(P$3="",0,IF(P$46="",IF(P28="",1,0),0))+IF(Q$3="",0,IF(Q$46="",IF(Q28="",1,0),0))+IF(R$3="",0,IF(R$46="",IF(R28="",1,0),0))))</f>
        <v>0</v>
      </c>
      <c r="V28" s="31">
        <f t="shared" si="11"/>
        <v>23</v>
      </c>
      <c r="W28" s="46" t="str">
        <f>PARAMETRES!$B27</f>
        <v>S</v>
      </c>
      <c r="X28" s="46" t="str">
        <f>PARAMETRES!$C27</f>
        <v>N</v>
      </c>
      <c r="Y28" s="47"/>
      <c r="Z28" s="47"/>
      <c r="AA28" s="47"/>
      <c r="AB28" s="47"/>
      <c r="AC28" s="47"/>
      <c r="AD28" s="47"/>
      <c r="AE28" s="47"/>
      <c r="AF28" s="47"/>
      <c r="AG28" s="47"/>
      <c r="AH28" s="47"/>
      <c r="AI28" s="47"/>
      <c r="AJ28" s="47"/>
      <c r="AK28" s="47"/>
      <c r="AL28" s="47"/>
      <c r="AM28" s="47"/>
      <c r="AN28" s="48" t="str">
        <f>IF(AO28=0,"-",SUM(Y28:AM28)/AO28*PARAMETRES!$G$13)</f>
        <v>-</v>
      </c>
      <c r="AO28" s="94">
        <f t="shared" si="1"/>
        <v>0</v>
      </c>
      <c r="AP28" s="50">
        <f>IF(PARAMETRES!$B27="-","",IF(Y$3="",0,IF(Y$46="",IF(Y28="",1,0),0))+IF(Z$3="",0,IF(Z$46="",IF(Z28="",1,0),0))+IF(AA$3="",0,IF(AA$46="",IF(AA28="",1,0),0))+IF(AB$3="",0,IF(AB$46="",IF(AB28="",1,0),0))+IF(AC$3="",0,IF(AC$46="",IF(AC28="",1,0),0))+IF(AD$3="",0,IF(AD$46="",IF(AD28="",1,0),0))+IF(AE$3="",0,IF(AE$46="",IF(AE28="",1,0),0))+IF(AF$3="",0,IF(AF$46="",IF(AF28="",1,0),0))+IF(AG$3="",0,IF(AG$46="",IF(AG28="",1,0),0))+IF(AH$3="",0,IF(AH$46="",IF(AH28="",1,0),0))+IF(AI$3="",0,IF(AI$46="",IF(AI28="",1,0),0)+IF(AJ$3="",0,IF(AJ$46="",IF(AJ28="",1,0),0))+IF(AK$3="",0,IF(AK$46="",IF(AK28="",1,0),0))+IF(AL$3="",0,IF(AL$46="",IF(AL28="",1,0),0))+IF(AM$3="",0,IF(AM$46="",IF(AM28="",1,0),0))))</f>
        <v>0</v>
      </c>
      <c r="AQ28" s="31">
        <f t="shared" si="12"/>
        <v>23</v>
      </c>
      <c r="AR28" s="46" t="str">
        <f>PARAMETRES!$B27</f>
        <v>S</v>
      </c>
      <c r="AS28" s="46" t="str">
        <f>PARAMETRES!$C27</f>
        <v>N</v>
      </c>
      <c r="AT28" s="47"/>
      <c r="AU28" s="47"/>
      <c r="AV28" s="47"/>
      <c r="AW28" s="47"/>
      <c r="AX28" s="47"/>
      <c r="AY28" s="47"/>
      <c r="AZ28" s="47"/>
      <c r="BA28" s="47"/>
      <c r="BB28" s="47"/>
      <c r="BC28" s="47"/>
      <c r="BD28" s="47"/>
      <c r="BE28" s="47"/>
      <c r="BF28" s="47"/>
      <c r="BG28" s="47"/>
      <c r="BH28" s="47"/>
      <c r="BI28" s="48" t="str">
        <f>IF(BJ28=0,"-",SUM(AT28:BH28)/BJ28*PARAMETRES!$G$13)</f>
        <v>-</v>
      </c>
      <c r="BJ28" s="94">
        <f t="shared" si="2"/>
        <v>0</v>
      </c>
      <c r="BK28" s="50">
        <f>IF(PARAMETRES!$B27="-","",IF(AT$3="",0,IF(AT$46="",IF(AT28="",1,0),0))+IF(AU$3="",0,IF(AU$46="",IF(AU28="",1,0),0))+IF(AV$3="",0,IF(AV$46="",IF(AV28="",1,0),0))+IF(AW$3="",0,IF(AW$46="",IF(AW28="",1,0),0))+IF(AX$3="",0,IF(AX$46="",IF(AX28="",1,0),0))+IF(AY$3="",0,IF(AY$46="",IF(AY28="",1,0),0))+IF(AZ$3="",0,IF(AZ$46="",IF(AZ28="",1,0),0))+IF(BA$3="",0,IF(BA$46="",IF(BA28="",1,0),0))+IF(BB$3="",0,IF(BB$46="",IF(BB28="",1,0),0))+IF(BC$3="",0,IF(BC$46="",IF(BC28="",1,0),0))+IF(BD$3="",0,IF(BD$46="",IF(BD28="",1,0),0)+IF(BE$3="",0,IF(BE$46="",IF(BE28="",1,0),0))+IF(BF$3="",0,IF(BF$46="",IF(BF28="",1,0),0))+IF(BG$3="",0,IF(BG$46="",IF(BG28="",1,0),0))+IF(BH$3="",0,IF(BH$46="",IF(BH28="",1,0),0))))</f>
        <v>0</v>
      </c>
      <c r="BL28" s="31">
        <f t="shared" si="13"/>
        <v>23</v>
      </c>
      <c r="BM28" s="46" t="str">
        <f>PARAMETRES!$B27</f>
        <v>S</v>
      </c>
      <c r="BN28" s="46" t="str">
        <f>PARAMETRES!$C27</f>
        <v>N</v>
      </c>
      <c r="BO28" s="47"/>
      <c r="BP28" s="47"/>
      <c r="BQ28" s="47"/>
      <c r="BR28" s="47"/>
      <c r="BS28" s="47"/>
      <c r="BT28" s="47"/>
      <c r="BU28" s="47"/>
      <c r="BV28" s="47"/>
      <c r="BW28" s="47"/>
      <c r="BX28" s="47"/>
      <c r="BY28" s="47"/>
      <c r="BZ28" s="47"/>
      <c r="CA28" s="47"/>
      <c r="CB28" s="47"/>
      <c r="CC28" s="47"/>
      <c r="CD28" s="48" t="str">
        <f>IF(CE28=0,"-",SUM(BO28:CC28)/CE28*PARAMETRES!$G$13)</f>
        <v>-</v>
      </c>
      <c r="CE28" s="49">
        <f t="shared" si="3"/>
        <v>0</v>
      </c>
      <c r="CF28" s="51">
        <f>IF(PARAMETRES!$B27="-","",IF(BO$3="",0,IF(BO$46="",IF(BO28="",1,0),0))+IF(BP$3="",0,IF(BP$46="",IF(BP28="",1,0),0))+IF(BQ$3="",0,IF(BQ$46="",IF(BQ28="",1,0),0))+IF(BR$3="",0,IF(BR$46="",IF(BR28="",1,0),0))+IF(BS$3="",0,IF(BS$46="",IF(BS28="",1,0),0))+IF(BT$3="",0,IF(BT$46="",IF(BT28="",1,0),0))+IF(BU$3="",0,IF(BU$46="",IF(BU28="",1,0),0))+IF(BV$3="",0,IF(BV$46="",IF(BV28="",1,0),0))+IF(BW$3="",0,IF(BW$46="",IF(BW28="",1,0),0))+IF(BX$3="",0,IF(BX$46="",IF(BX28="",1,0),0))+IF(BY$3="",0,IF(BY$46="",IF(BY28="",1,0),0)+IF(BZ$3="",0,IF(BZ$46="",IF(BZ28="",1,0),0))+IF(CA$3="",0,IF(CA$46="",IF(CA28="",1,0),0))+IF(CB$3="",0,IF(CB$46="",IF(CB28="",1,0),0))+IF(CC$3="",0,IF(CC$46="",IF(CC28="",1,0),0))))</f>
        <v>0</v>
      </c>
      <c r="CG28" s="46" t="str">
        <f>PARAMETRES!$B27</f>
        <v>S</v>
      </c>
      <c r="CH28" s="52" t="str">
        <f>PARAMETRES!$C27</f>
        <v>N</v>
      </c>
      <c r="CJ28" s="80"/>
      <c r="CK28" s="81"/>
      <c r="CL28" s="77" t="s">
        <v>31</v>
      </c>
      <c r="CM28" s="82" t="str">
        <f t="shared" si="4"/>
        <v/>
      </c>
      <c r="CN28" s="83" t="str">
        <f t="shared" si="5"/>
        <v/>
      </c>
    </row>
    <row r="29" spans="1:92">
      <c r="A29" s="31">
        <f t="shared" si="10"/>
        <v>24</v>
      </c>
      <c r="B29" s="46" t="str">
        <f>PARAMETRES!$B28</f>
        <v>S</v>
      </c>
      <c r="C29" s="46" t="str">
        <f>PARAMETRES!$C28</f>
        <v>T</v>
      </c>
      <c r="D29" s="47"/>
      <c r="E29" s="47"/>
      <c r="F29" s="47"/>
      <c r="G29" s="47"/>
      <c r="H29" s="47"/>
      <c r="I29" s="47"/>
      <c r="J29" s="47"/>
      <c r="K29" s="47"/>
      <c r="L29" s="47"/>
      <c r="M29" s="47"/>
      <c r="N29" s="47"/>
      <c r="O29" s="47"/>
      <c r="P29" s="47"/>
      <c r="Q29" s="47"/>
      <c r="R29" s="47"/>
      <c r="S29" s="48" t="str">
        <f>IF(T29=0,"-",SUM(D29:R29)/T29*PARAMETRES!$G$13)</f>
        <v>-</v>
      </c>
      <c r="T29" s="94">
        <f t="shared" si="0"/>
        <v>0</v>
      </c>
      <c r="U29" s="50">
        <f>IF(PARAMETRES!$B28="-","",IF(D$3="",0,IF(D$46="",IF(D29="",1,0),0))+IF(E$3="",0,IF(E$46="",IF(E29="",1,0),0))+IF(F$3="",0,IF(F$46="",IF(F29="",1,0),0))+IF(G$3="",0,IF(G$46="",IF(G29="",1,0),0))+IF(H$3="",0,IF(H$46="",IF(H29="",1,0),0))+IF(I$3="",0,IF(I$46="",IF(I29="",1,0),0))+IF(J$3="",0,IF(J$46="",IF(J29="",1,0),0))+IF(K$3="",0,IF(K$46="",IF(K29="",1,0),0))+IF(L$3="",0,IF(L$46="",IF(L29="",1,0),0))+IF(M$3="",0,IF(M$46="",IF(M29="",1,0),0))+IF(N$3="",0,IF(N$46="",IF(N29="",1,0),0)+IF(O$3="",0,IF(O$46="",IF(O29="",1,0),0))+IF(P$3="",0,IF(P$46="",IF(P29="",1,0),0))+IF(Q$3="",0,IF(Q$46="",IF(Q29="",1,0),0))+IF(R$3="",0,IF(R$46="",IF(R29="",1,0),0))))</f>
        <v>0</v>
      </c>
      <c r="V29" s="31">
        <f t="shared" si="11"/>
        <v>24</v>
      </c>
      <c r="W29" s="46" t="str">
        <f>PARAMETRES!$B28</f>
        <v>S</v>
      </c>
      <c r="X29" s="46" t="str">
        <f>PARAMETRES!$C28</f>
        <v>T</v>
      </c>
      <c r="Y29" s="47"/>
      <c r="Z29" s="47"/>
      <c r="AA29" s="47"/>
      <c r="AB29" s="47"/>
      <c r="AC29" s="47"/>
      <c r="AD29" s="47"/>
      <c r="AE29" s="47"/>
      <c r="AF29" s="47"/>
      <c r="AG29" s="47"/>
      <c r="AH29" s="47"/>
      <c r="AI29" s="47"/>
      <c r="AJ29" s="47"/>
      <c r="AK29" s="47"/>
      <c r="AL29" s="47"/>
      <c r="AM29" s="47"/>
      <c r="AN29" s="48" t="str">
        <f>IF(AO29=0,"-",SUM(Y29:AM29)/AO29*PARAMETRES!$G$13)</f>
        <v>-</v>
      </c>
      <c r="AO29" s="94">
        <f t="shared" si="1"/>
        <v>0</v>
      </c>
      <c r="AP29" s="50">
        <f>IF(PARAMETRES!$B28="-","",IF(Y$3="",0,IF(Y$46="",IF(Y29="",1,0),0))+IF(Z$3="",0,IF(Z$46="",IF(Z29="",1,0),0))+IF(AA$3="",0,IF(AA$46="",IF(AA29="",1,0),0))+IF(AB$3="",0,IF(AB$46="",IF(AB29="",1,0),0))+IF(AC$3="",0,IF(AC$46="",IF(AC29="",1,0),0))+IF(AD$3="",0,IF(AD$46="",IF(AD29="",1,0),0))+IF(AE$3="",0,IF(AE$46="",IF(AE29="",1,0),0))+IF(AF$3="",0,IF(AF$46="",IF(AF29="",1,0),0))+IF(AG$3="",0,IF(AG$46="",IF(AG29="",1,0),0))+IF(AH$3="",0,IF(AH$46="",IF(AH29="",1,0),0))+IF(AI$3="",0,IF(AI$46="",IF(AI29="",1,0),0)+IF(AJ$3="",0,IF(AJ$46="",IF(AJ29="",1,0),0))+IF(AK$3="",0,IF(AK$46="",IF(AK29="",1,0),0))+IF(AL$3="",0,IF(AL$46="",IF(AL29="",1,0),0))+IF(AM$3="",0,IF(AM$46="",IF(AM29="",1,0),0))))</f>
        <v>0</v>
      </c>
      <c r="AQ29" s="31">
        <f t="shared" si="12"/>
        <v>24</v>
      </c>
      <c r="AR29" s="46" t="str">
        <f>PARAMETRES!$B28</f>
        <v>S</v>
      </c>
      <c r="AS29" s="46" t="str">
        <f>PARAMETRES!$C28</f>
        <v>T</v>
      </c>
      <c r="AT29" s="47"/>
      <c r="AU29" s="47"/>
      <c r="AV29" s="47"/>
      <c r="AW29" s="47"/>
      <c r="AX29" s="47"/>
      <c r="AY29" s="47"/>
      <c r="AZ29" s="47"/>
      <c r="BA29" s="47"/>
      <c r="BB29" s="47"/>
      <c r="BC29" s="47"/>
      <c r="BD29" s="47"/>
      <c r="BE29" s="47"/>
      <c r="BF29" s="47"/>
      <c r="BG29" s="47"/>
      <c r="BH29" s="47"/>
      <c r="BI29" s="48" t="str">
        <f>IF(BJ29=0,"-",SUM(AT29:BH29)/BJ29*PARAMETRES!$G$13)</f>
        <v>-</v>
      </c>
      <c r="BJ29" s="94">
        <f t="shared" si="2"/>
        <v>0</v>
      </c>
      <c r="BK29" s="50">
        <f>IF(PARAMETRES!$B28="-","",IF(AT$3="",0,IF(AT$46="",IF(AT29="",1,0),0))+IF(AU$3="",0,IF(AU$46="",IF(AU29="",1,0),0))+IF(AV$3="",0,IF(AV$46="",IF(AV29="",1,0),0))+IF(AW$3="",0,IF(AW$46="",IF(AW29="",1,0),0))+IF(AX$3="",0,IF(AX$46="",IF(AX29="",1,0),0))+IF(AY$3="",0,IF(AY$46="",IF(AY29="",1,0),0))+IF(AZ$3="",0,IF(AZ$46="",IF(AZ29="",1,0),0))+IF(BA$3="",0,IF(BA$46="",IF(BA29="",1,0),0))+IF(BB$3="",0,IF(BB$46="",IF(BB29="",1,0),0))+IF(BC$3="",0,IF(BC$46="",IF(BC29="",1,0),0))+IF(BD$3="",0,IF(BD$46="",IF(BD29="",1,0),0)+IF(BE$3="",0,IF(BE$46="",IF(BE29="",1,0),0))+IF(BF$3="",0,IF(BF$46="",IF(BF29="",1,0),0))+IF(BG$3="",0,IF(BG$46="",IF(BG29="",1,0),0))+IF(BH$3="",0,IF(BH$46="",IF(BH29="",1,0),0))))</f>
        <v>0</v>
      </c>
      <c r="BL29" s="31">
        <f t="shared" si="13"/>
        <v>24</v>
      </c>
      <c r="BM29" s="46" t="str">
        <f>PARAMETRES!$B28</f>
        <v>S</v>
      </c>
      <c r="BN29" s="46" t="str">
        <f>PARAMETRES!$C28</f>
        <v>T</v>
      </c>
      <c r="BO29" s="47"/>
      <c r="BP29" s="47"/>
      <c r="BQ29" s="47"/>
      <c r="BR29" s="47"/>
      <c r="BS29" s="47"/>
      <c r="BT29" s="47"/>
      <c r="BU29" s="47"/>
      <c r="BV29" s="47"/>
      <c r="BW29" s="47"/>
      <c r="BX29" s="47"/>
      <c r="BY29" s="47"/>
      <c r="BZ29" s="47"/>
      <c r="CA29" s="47"/>
      <c r="CB29" s="47"/>
      <c r="CC29" s="47"/>
      <c r="CD29" s="48" t="str">
        <f>IF(CE29=0,"-",SUM(BO29:CC29)/CE29*PARAMETRES!$G$13)</f>
        <v>-</v>
      </c>
      <c r="CE29" s="49">
        <f t="shared" si="3"/>
        <v>0</v>
      </c>
      <c r="CF29" s="51">
        <f>IF(PARAMETRES!$B28="-","",IF(BO$3="",0,IF(BO$46="",IF(BO29="",1,0),0))+IF(BP$3="",0,IF(BP$46="",IF(BP29="",1,0),0))+IF(BQ$3="",0,IF(BQ$46="",IF(BQ29="",1,0),0))+IF(BR$3="",0,IF(BR$46="",IF(BR29="",1,0),0))+IF(BS$3="",0,IF(BS$46="",IF(BS29="",1,0),0))+IF(BT$3="",0,IF(BT$46="",IF(BT29="",1,0),0))+IF(BU$3="",0,IF(BU$46="",IF(BU29="",1,0),0))+IF(BV$3="",0,IF(BV$46="",IF(BV29="",1,0),0))+IF(BW$3="",0,IF(BW$46="",IF(BW29="",1,0),0))+IF(BX$3="",0,IF(BX$46="",IF(BX29="",1,0),0))+IF(BY$3="",0,IF(BY$46="",IF(BY29="",1,0),0)+IF(BZ$3="",0,IF(BZ$46="",IF(BZ29="",1,0),0))+IF(CA$3="",0,IF(CA$46="",IF(CA29="",1,0),0))+IF(CB$3="",0,IF(CB$46="",IF(CB29="",1,0),0))+IF(CC$3="",0,IF(CC$46="",IF(CC29="",1,0),0))))</f>
        <v>0</v>
      </c>
      <c r="CG29" s="46" t="str">
        <f>PARAMETRES!$B28</f>
        <v>S</v>
      </c>
      <c r="CH29" s="52" t="str">
        <f>PARAMETRES!$C28</f>
        <v>T</v>
      </c>
      <c r="CJ29" s="80"/>
      <c r="CK29" s="81"/>
      <c r="CL29" s="77" t="s">
        <v>31</v>
      </c>
      <c r="CM29" s="82" t="str">
        <f t="shared" si="4"/>
        <v/>
      </c>
      <c r="CN29" s="83" t="str">
        <f t="shared" si="5"/>
        <v/>
      </c>
    </row>
    <row r="30" spans="1:92">
      <c r="A30" s="31">
        <f t="shared" si="10"/>
        <v>25</v>
      </c>
      <c r="B30" s="46" t="str">
        <f>PARAMETRES!$B29</f>
        <v>T</v>
      </c>
      <c r="C30" s="46" t="str">
        <f>PARAMETRES!$C29</f>
        <v>L</v>
      </c>
      <c r="D30" s="47"/>
      <c r="E30" s="47"/>
      <c r="F30" s="47"/>
      <c r="G30" s="47"/>
      <c r="H30" s="47"/>
      <c r="I30" s="47"/>
      <c r="J30" s="47"/>
      <c r="K30" s="47"/>
      <c r="L30" s="47"/>
      <c r="M30" s="47"/>
      <c r="N30" s="47"/>
      <c r="O30" s="47"/>
      <c r="P30" s="47"/>
      <c r="Q30" s="47"/>
      <c r="R30" s="47"/>
      <c r="S30" s="48" t="str">
        <f>IF(T30=0,"-",SUM(D30:R30)/T30*PARAMETRES!$G$13)</f>
        <v>-</v>
      </c>
      <c r="T30" s="94">
        <f t="shared" si="0"/>
        <v>0</v>
      </c>
      <c r="U30" s="50">
        <f>IF(PARAMETRES!$B29="-","",IF(D$3="",0,IF(D$46="",IF(D30="",1,0),0))+IF(E$3="",0,IF(E$46="",IF(E30="",1,0),0))+IF(F$3="",0,IF(F$46="",IF(F30="",1,0),0))+IF(G$3="",0,IF(G$46="",IF(G30="",1,0),0))+IF(H$3="",0,IF(H$46="",IF(H30="",1,0),0))+IF(I$3="",0,IF(I$46="",IF(I30="",1,0),0))+IF(J$3="",0,IF(J$46="",IF(J30="",1,0),0))+IF(K$3="",0,IF(K$46="",IF(K30="",1,0),0))+IF(L$3="",0,IF(L$46="",IF(L30="",1,0),0))+IF(M$3="",0,IF(M$46="",IF(M30="",1,0),0))+IF(N$3="",0,IF(N$46="",IF(N30="",1,0),0)+IF(O$3="",0,IF(O$46="",IF(O30="",1,0),0))+IF(P$3="",0,IF(P$46="",IF(P30="",1,0),0))+IF(Q$3="",0,IF(Q$46="",IF(Q30="",1,0),0))+IF(R$3="",0,IF(R$46="",IF(R30="",1,0),0))))</f>
        <v>0</v>
      </c>
      <c r="V30" s="31">
        <f t="shared" si="11"/>
        <v>25</v>
      </c>
      <c r="W30" s="46" t="str">
        <f>PARAMETRES!$B29</f>
        <v>T</v>
      </c>
      <c r="X30" s="46" t="str">
        <f>PARAMETRES!$C29</f>
        <v>L</v>
      </c>
      <c r="Y30" s="47"/>
      <c r="Z30" s="47"/>
      <c r="AA30" s="47"/>
      <c r="AB30" s="47"/>
      <c r="AC30" s="47"/>
      <c r="AD30" s="47"/>
      <c r="AE30" s="47"/>
      <c r="AF30" s="47"/>
      <c r="AG30" s="47"/>
      <c r="AH30" s="47"/>
      <c r="AI30" s="47"/>
      <c r="AJ30" s="47"/>
      <c r="AK30" s="47"/>
      <c r="AL30" s="47"/>
      <c r="AM30" s="47"/>
      <c r="AN30" s="48" t="str">
        <f>IF(AO30=0,"-",SUM(Y30:AM30)/AO30*PARAMETRES!$G$13)</f>
        <v>-</v>
      </c>
      <c r="AO30" s="94">
        <f t="shared" si="1"/>
        <v>0</v>
      </c>
      <c r="AP30" s="50">
        <f>IF(PARAMETRES!$B29="-","",IF(Y$3="",0,IF(Y$46="",IF(Y30="",1,0),0))+IF(Z$3="",0,IF(Z$46="",IF(Z30="",1,0),0))+IF(AA$3="",0,IF(AA$46="",IF(AA30="",1,0),0))+IF(AB$3="",0,IF(AB$46="",IF(AB30="",1,0),0))+IF(AC$3="",0,IF(AC$46="",IF(AC30="",1,0),0))+IF(AD$3="",0,IF(AD$46="",IF(AD30="",1,0),0))+IF(AE$3="",0,IF(AE$46="",IF(AE30="",1,0),0))+IF(AF$3="",0,IF(AF$46="",IF(AF30="",1,0),0))+IF(AG$3="",0,IF(AG$46="",IF(AG30="",1,0),0))+IF(AH$3="",0,IF(AH$46="",IF(AH30="",1,0),0))+IF(AI$3="",0,IF(AI$46="",IF(AI30="",1,0),0)+IF(AJ$3="",0,IF(AJ$46="",IF(AJ30="",1,0),0))+IF(AK$3="",0,IF(AK$46="",IF(AK30="",1,0),0))+IF(AL$3="",0,IF(AL$46="",IF(AL30="",1,0),0))+IF(AM$3="",0,IF(AM$46="",IF(AM30="",1,0),0))))</f>
        <v>0</v>
      </c>
      <c r="AQ30" s="31">
        <f t="shared" si="12"/>
        <v>25</v>
      </c>
      <c r="AR30" s="46" t="str">
        <f>PARAMETRES!$B29</f>
        <v>T</v>
      </c>
      <c r="AS30" s="46" t="str">
        <f>PARAMETRES!$C29</f>
        <v>L</v>
      </c>
      <c r="AT30" s="47"/>
      <c r="AU30" s="47"/>
      <c r="AV30" s="47"/>
      <c r="AW30" s="47"/>
      <c r="AX30" s="47"/>
      <c r="AY30" s="47"/>
      <c r="AZ30" s="47"/>
      <c r="BA30" s="47"/>
      <c r="BB30" s="47"/>
      <c r="BC30" s="47"/>
      <c r="BD30" s="47"/>
      <c r="BE30" s="47"/>
      <c r="BF30" s="47"/>
      <c r="BG30" s="47"/>
      <c r="BH30" s="47"/>
      <c r="BI30" s="48" t="str">
        <f>IF(BJ30=0,"-",SUM(AT30:BH30)/BJ30*PARAMETRES!$G$13)</f>
        <v>-</v>
      </c>
      <c r="BJ30" s="94">
        <f t="shared" si="2"/>
        <v>0</v>
      </c>
      <c r="BK30" s="50">
        <f>IF(PARAMETRES!$B29="-","",IF(AT$3="",0,IF(AT$46="",IF(AT30="",1,0),0))+IF(AU$3="",0,IF(AU$46="",IF(AU30="",1,0),0))+IF(AV$3="",0,IF(AV$46="",IF(AV30="",1,0),0))+IF(AW$3="",0,IF(AW$46="",IF(AW30="",1,0),0))+IF(AX$3="",0,IF(AX$46="",IF(AX30="",1,0),0))+IF(AY$3="",0,IF(AY$46="",IF(AY30="",1,0),0))+IF(AZ$3="",0,IF(AZ$46="",IF(AZ30="",1,0),0))+IF(BA$3="",0,IF(BA$46="",IF(BA30="",1,0),0))+IF(BB$3="",0,IF(BB$46="",IF(BB30="",1,0),0))+IF(BC$3="",0,IF(BC$46="",IF(BC30="",1,0),0))+IF(BD$3="",0,IF(BD$46="",IF(BD30="",1,0),0)+IF(BE$3="",0,IF(BE$46="",IF(BE30="",1,0),0))+IF(BF$3="",0,IF(BF$46="",IF(BF30="",1,0),0))+IF(BG$3="",0,IF(BG$46="",IF(BG30="",1,0),0))+IF(BH$3="",0,IF(BH$46="",IF(BH30="",1,0),0))))</f>
        <v>0</v>
      </c>
      <c r="BL30" s="31">
        <f t="shared" si="13"/>
        <v>25</v>
      </c>
      <c r="BM30" s="46" t="str">
        <f>PARAMETRES!$B29</f>
        <v>T</v>
      </c>
      <c r="BN30" s="46" t="str">
        <f>PARAMETRES!$C29</f>
        <v>L</v>
      </c>
      <c r="BO30" s="47"/>
      <c r="BP30" s="47"/>
      <c r="BQ30" s="47"/>
      <c r="BR30" s="47"/>
      <c r="BS30" s="47"/>
      <c r="BT30" s="47"/>
      <c r="BU30" s="47"/>
      <c r="BV30" s="47"/>
      <c r="BW30" s="47"/>
      <c r="BX30" s="47"/>
      <c r="BY30" s="47"/>
      <c r="BZ30" s="47"/>
      <c r="CA30" s="47"/>
      <c r="CB30" s="47"/>
      <c r="CC30" s="47"/>
      <c r="CD30" s="48" t="str">
        <f>IF(CE30=0,"-",SUM(BO30:CC30)/CE30*PARAMETRES!$G$13)</f>
        <v>-</v>
      </c>
      <c r="CE30" s="49">
        <f t="shared" si="3"/>
        <v>0</v>
      </c>
      <c r="CF30" s="51">
        <f>IF(PARAMETRES!$B29="-","",IF(BO$3="",0,IF(BO$46="",IF(BO30="",1,0),0))+IF(BP$3="",0,IF(BP$46="",IF(BP30="",1,0),0))+IF(BQ$3="",0,IF(BQ$46="",IF(BQ30="",1,0),0))+IF(BR$3="",0,IF(BR$46="",IF(BR30="",1,0),0))+IF(BS$3="",0,IF(BS$46="",IF(BS30="",1,0),0))+IF(BT$3="",0,IF(BT$46="",IF(BT30="",1,0),0))+IF(BU$3="",0,IF(BU$46="",IF(BU30="",1,0),0))+IF(BV$3="",0,IF(BV$46="",IF(BV30="",1,0),0))+IF(BW$3="",0,IF(BW$46="",IF(BW30="",1,0),0))+IF(BX$3="",0,IF(BX$46="",IF(BX30="",1,0),0))+IF(BY$3="",0,IF(BY$46="",IF(BY30="",1,0),0)+IF(BZ$3="",0,IF(BZ$46="",IF(BZ30="",1,0),0))+IF(CA$3="",0,IF(CA$46="",IF(CA30="",1,0),0))+IF(CB$3="",0,IF(CB$46="",IF(CB30="",1,0),0))+IF(CC$3="",0,IF(CC$46="",IF(CC30="",1,0),0))))</f>
        <v>0</v>
      </c>
      <c r="CG30" s="46" t="str">
        <f>PARAMETRES!$B29</f>
        <v>T</v>
      </c>
      <c r="CH30" s="52" t="str">
        <f>PARAMETRES!$C29</f>
        <v>L</v>
      </c>
      <c r="CJ30" s="80"/>
      <c r="CK30" s="81"/>
      <c r="CL30" s="77" t="s">
        <v>31</v>
      </c>
      <c r="CM30" s="82" t="str">
        <f t="shared" si="4"/>
        <v/>
      </c>
      <c r="CN30" s="83" t="str">
        <f t="shared" si="5"/>
        <v/>
      </c>
    </row>
    <row r="31" spans="1:92">
      <c r="A31" s="31">
        <f t="shared" si="10"/>
        <v>26</v>
      </c>
      <c r="B31" s="46" t="str">
        <f>PARAMETRES!$B30</f>
        <v>T</v>
      </c>
      <c r="C31" s="46" t="str">
        <f>PARAMETRES!$C30</f>
        <v>M</v>
      </c>
      <c r="D31" s="47"/>
      <c r="E31" s="47"/>
      <c r="F31" s="47"/>
      <c r="G31" s="47"/>
      <c r="H31" s="47"/>
      <c r="I31" s="47"/>
      <c r="J31" s="47"/>
      <c r="K31" s="47"/>
      <c r="L31" s="47"/>
      <c r="M31" s="47"/>
      <c r="N31" s="47"/>
      <c r="O31" s="47"/>
      <c r="P31" s="47"/>
      <c r="Q31" s="47"/>
      <c r="R31" s="47"/>
      <c r="S31" s="48" t="str">
        <f>IF(T31=0,"-",SUM(D31:R31)/T31*PARAMETRES!$G$13)</f>
        <v>-</v>
      </c>
      <c r="T31" s="94">
        <f t="shared" si="0"/>
        <v>0</v>
      </c>
      <c r="U31" s="50">
        <f>IF(PARAMETRES!$B30="-","",IF(D$3="",0,IF(D$46="",IF(D31="",1,0),0))+IF(E$3="",0,IF(E$46="",IF(E31="",1,0),0))+IF(F$3="",0,IF(F$46="",IF(F31="",1,0),0))+IF(G$3="",0,IF(G$46="",IF(G31="",1,0),0))+IF(H$3="",0,IF(H$46="",IF(H31="",1,0),0))+IF(I$3="",0,IF(I$46="",IF(I31="",1,0),0))+IF(J$3="",0,IF(J$46="",IF(J31="",1,0),0))+IF(K$3="",0,IF(K$46="",IF(K31="",1,0),0))+IF(L$3="",0,IF(L$46="",IF(L31="",1,0),0))+IF(M$3="",0,IF(M$46="",IF(M31="",1,0),0))+IF(N$3="",0,IF(N$46="",IF(N31="",1,0),0)+IF(O$3="",0,IF(O$46="",IF(O31="",1,0),0))+IF(P$3="",0,IF(P$46="",IF(P31="",1,0),0))+IF(Q$3="",0,IF(Q$46="",IF(Q31="",1,0),0))+IF(R$3="",0,IF(R$46="",IF(R31="",1,0),0))))</f>
        <v>0</v>
      </c>
      <c r="V31" s="31">
        <f t="shared" si="11"/>
        <v>26</v>
      </c>
      <c r="W31" s="46" t="str">
        <f>PARAMETRES!$B30</f>
        <v>T</v>
      </c>
      <c r="X31" s="46" t="str">
        <f>PARAMETRES!$C30</f>
        <v>M</v>
      </c>
      <c r="Y31" s="47"/>
      <c r="Z31" s="47"/>
      <c r="AA31" s="47"/>
      <c r="AB31" s="47"/>
      <c r="AC31" s="47"/>
      <c r="AD31" s="47"/>
      <c r="AE31" s="47"/>
      <c r="AF31" s="47"/>
      <c r="AG31" s="47"/>
      <c r="AH31" s="47"/>
      <c r="AI31" s="47"/>
      <c r="AJ31" s="47"/>
      <c r="AK31" s="47"/>
      <c r="AL31" s="47"/>
      <c r="AM31" s="47"/>
      <c r="AN31" s="48" t="str">
        <f>IF(AO31=0,"-",SUM(Y31:AM31)/AO31*PARAMETRES!$G$13)</f>
        <v>-</v>
      </c>
      <c r="AO31" s="94">
        <f t="shared" si="1"/>
        <v>0</v>
      </c>
      <c r="AP31" s="50">
        <f>IF(PARAMETRES!$B30="-","",IF(Y$3="",0,IF(Y$46="",IF(Y31="",1,0),0))+IF(Z$3="",0,IF(Z$46="",IF(Z31="",1,0),0))+IF(AA$3="",0,IF(AA$46="",IF(AA31="",1,0),0))+IF(AB$3="",0,IF(AB$46="",IF(AB31="",1,0),0))+IF(AC$3="",0,IF(AC$46="",IF(AC31="",1,0),0))+IF(AD$3="",0,IF(AD$46="",IF(AD31="",1,0),0))+IF(AE$3="",0,IF(AE$46="",IF(AE31="",1,0),0))+IF(AF$3="",0,IF(AF$46="",IF(AF31="",1,0),0))+IF(AG$3="",0,IF(AG$46="",IF(AG31="",1,0),0))+IF(AH$3="",0,IF(AH$46="",IF(AH31="",1,0),0))+IF(AI$3="",0,IF(AI$46="",IF(AI31="",1,0),0)+IF(AJ$3="",0,IF(AJ$46="",IF(AJ31="",1,0),0))+IF(AK$3="",0,IF(AK$46="",IF(AK31="",1,0),0))+IF(AL$3="",0,IF(AL$46="",IF(AL31="",1,0),0))+IF(AM$3="",0,IF(AM$46="",IF(AM31="",1,0),0))))</f>
        <v>0</v>
      </c>
      <c r="AQ31" s="31">
        <f t="shared" si="12"/>
        <v>26</v>
      </c>
      <c r="AR31" s="46" t="str">
        <f>PARAMETRES!$B30</f>
        <v>T</v>
      </c>
      <c r="AS31" s="46" t="str">
        <f>PARAMETRES!$C30</f>
        <v>M</v>
      </c>
      <c r="AT31" s="47"/>
      <c r="AU31" s="47"/>
      <c r="AV31" s="47"/>
      <c r="AW31" s="47"/>
      <c r="AX31" s="47"/>
      <c r="AY31" s="47"/>
      <c r="AZ31" s="47"/>
      <c r="BA31" s="47"/>
      <c r="BB31" s="47"/>
      <c r="BC31" s="47"/>
      <c r="BD31" s="47"/>
      <c r="BE31" s="47"/>
      <c r="BF31" s="47"/>
      <c r="BG31" s="47"/>
      <c r="BH31" s="47"/>
      <c r="BI31" s="48" t="str">
        <f>IF(BJ31=0,"-",SUM(AT31:BH31)/BJ31*PARAMETRES!$G$13)</f>
        <v>-</v>
      </c>
      <c r="BJ31" s="94">
        <f t="shared" si="2"/>
        <v>0</v>
      </c>
      <c r="BK31" s="50">
        <f>IF(PARAMETRES!$B30="-","",IF(AT$3="",0,IF(AT$46="",IF(AT31="",1,0),0))+IF(AU$3="",0,IF(AU$46="",IF(AU31="",1,0),0))+IF(AV$3="",0,IF(AV$46="",IF(AV31="",1,0),0))+IF(AW$3="",0,IF(AW$46="",IF(AW31="",1,0),0))+IF(AX$3="",0,IF(AX$46="",IF(AX31="",1,0),0))+IF(AY$3="",0,IF(AY$46="",IF(AY31="",1,0),0))+IF(AZ$3="",0,IF(AZ$46="",IF(AZ31="",1,0),0))+IF(BA$3="",0,IF(BA$46="",IF(BA31="",1,0),0))+IF(BB$3="",0,IF(BB$46="",IF(BB31="",1,0),0))+IF(BC$3="",0,IF(BC$46="",IF(BC31="",1,0),0))+IF(BD$3="",0,IF(BD$46="",IF(BD31="",1,0),0)+IF(BE$3="",0,IF(BE$46="",IF(BE31="",1,0),0))+IF(BF$3="",0,IF(BF$46="",IF(BF31="",1,0),0))+IF(BG$3="",0,IF(BG$46="",IF(BG31="",1,0),0))+IF(BH$3="",0,IF(BH$46="",IF(BH31="",1,0),0))))</f>
        <v>0</v>
      </c>
      <c r="BL31" s="31">
        <f t="shared" si="13"/>
        <v>26</v>
      </c>
      <c r="BM31" s="46" t="str">
        <f>PARAMETRES!$B30</f>
        <v>T</v>
      </c>
      <c r="BN31" s="46" t="str">
        <f>PARAMETRES!$C30</f>
        <v>M</v>
      </c>
      <c r="BO31" s="47"/>
      <c r="BP31" s="47"/>
      <c r="BQ31" s="47"/>
      <c r="BR31" s="47"/>
      <c r="BS31" s="47"/>
      <c r="BT31" s="47"/>
      <c r="BU31" s="47"/>
      <c r="BV31" s="47"/>
      <c r="BW31" s="47"/>
      <c r="BX31" s="47"/>
      <c r="BY31" s="47"/>
      <c r="BZ31" s="47"/>
      <c r="CA31" s="47"/>
      <c r="CB31" s="47"/>
      <c r="CC31" s="47"/>
      <c r="CD31" s="48" t="str">
        <f>IF(CE31=0,"-",SUM(BO31:CC31)/CE31*PARAMETRES!$G$13)</f>
        <v>-</v>
      </c>
      <c r="CE31" s="49">
        <f t="shared" si="3"/>
        <v>0</v>
      </c>
      <c r="CF31" s="51">
        <f>IF(PARAMETRES!$B30="-","",IF(BO$3="",0,IF(BO$46="",IF(BO31="",1,0),0))+IF(BP$3="",0,IF(BP$46="",IF(BP31="",1,0),0))+IF(BQ$3="",0,IF(BQ$46="",IF(BQ31="",1,0),0))+IF(BR$3="",0,IF(BR$46="",IF(BR31="",1,0),0))+IF(BS$3="",0,IF(BS$46="",IF(BS31="",1,0),0))+IF(BT$3="",0,IF(BT$46="",IF(BT31="",1,0),0))+IF(BU$3="",0,IF(BU$46="",IF(BU31="",1,0),0))+IF(BV$3="",0,IF(BV$46="",IF(BV31="",1,0),0))+IF(BW$3="",0,IF(BW$46="",IF(BW31="",1,0),0))+IF(BX$3="",0,IF(BX$46="",IF(BX31="",1,0),0))+IF(BY$3="",0,IF(BY$46="",IF(BY31="",1,0),0)+IF(BZ$3="",0,IF(BZ$46="",IF(BZ31="",1,0),0))+IF(CA$3="",0,IF(CA$46="",IF(CA31="",1,0),0))+IF(CB$3="",0,IF(CB$46="",IF(CB31="",1,0),0))+IF(CC$3="",0,IF(CC$46="",IF(CC31="",1,0),0))))</f>
        <v>0</v>
      </c>
      <c r="CG31" s="46" t="str">
        <f>PARAMETRES!$B30</f>
        <v>T</v>
      </c>
      <c r="CH31" s="52" t="str">
        <f>PARAMETRES!$C30</f>
        <v>M</v>
      </c>
      <c r="CJ31" s="80"/>
      <c r="CK31" s="81"/>
      <c r="CL31" s="77" t="s">
        <v>31</v>
      </c>
      <c r="CM31" s="82" t="str">
        <f t="shared" si="4"/>
        <v/>
      </c>
      <c r="CN31" s="83" t="str">
        <f t="shared" si="5"/>
        <v/>
      </c>
    </row>
    <row r="32" spans="1:92">
      <c r="A32" s="31">
        <f t="shared" ref="A32:A45" si="14">A31+1</f>
        <v>27</v>
      </c>
      <c r="B32" s="46" t="str">
        <f>PARAMETRES!$B31</f>
        <v>V</v>
      </c>
      <c r="C32" s="46" t="str">
        <f>PARAMETRES!$C31</f>
        <v>F</v>
      </c>
      <c r="D32" s="47"/>
      <c r="E32" s="47"/>
      <c r="F32" s="47"/>
      <c r="G32" s="47"/>
      <c r="H32" s="47"/>
      <c r="I32" s="47"/>
      <c r="J32" s="47"/>
      <c r="K32" s="47"/>
      <c r="L32" s="47"/>
      <c r="M32" s="47"/>
      <c r="N32" s="47"/>
      <c r="O32" s="47"/>
      <c r="P32" s="47"/>
      <c r="Q32" s="47"/>
      <c r="R32" s="47"/>
      <c r="S32" s="48" t="str">
        <f>IF(T32=0,"-",SUM(D32:R32)/T32*PARAMETRES!$G$13)</f>
        <v>-</v>
      </c>
      <c r="T32" s="94">
        <f t="shared" si="0"/>
        <v>0</v>
      </c>
      <c r="U32" s="50">
        <f>IF(PARAMETRES!$B31="-","",IF(D$3="",0,IF(D$46="",IF(D32="",1,0),0))+IF(E$3="",0,IF(E$46="",IF(E32="",1,0),0))+IF(F$3="",0,IF(F$46="",IF(F32="",1,0),0))+IF(G$3="",0,IF(G$46="",IF(G32="",1,0),0))+IF(H$3="",0,IF(H$46="",IF(H32="",1,0),0))+IF(I$3="",0,IF(I$46="",IF(I32="",1,0),0))+IF(J$3="",0,IF(J$46="",IF(J32="",1,0),0))+IF(K$3="",0,IF(K$46="",IF(K32="",1,0),0))+IF(L$3="",0,IF(L$46="",IF(L32="",1,0),0))+IF(M$3="",0,IF(M$46="",IF(M32="",1,0),0))+IF(N$3="",0,IF(N$46="",IF(N32="",1,0),0)+IF(O$3="",0,IF(O$46="",IF(O32="",1,0),0))+IF(P$3="",0,IF(P$46="",IF(P32="",1,0),0))+IF(Q$3="",0,IF(Q$46="",IF(Q32="",1,0),0))+IF(R$3="",0,IF(R$46="",IF(R32="",1,0),0))))</f>
        <v>0</v>
      </c>
      <c r="V32" s="31">
        <f t="shared" ref="V32:V45" si="15">V31+1</f>
        <v>27</v>
      </c>
      <c r="W32" s="46" t="str">
        <f>PARAMETRES!$B31</f>
        <v>V</v>
      </c>
      <c r="X32" s="46" t="str">
        <f>PARAMETRES!$C31</f>
        <v>F</v>
      </c>
      <c r="Y32" s="47"/>
      <c r="Z32" s="47"/>
      <c r="AA32" s="47"/>
      <c r="AB32" s="47"/>
      <c r="AC32" s="47"/>
      <c r="AD32" s="47"/>
      <c r="AE32" s="47"/>
      <c r="AF32" s="47"/>
      <c r="AG32" s="47"/>
      <c r="AH32" s="47"/>
      <c r="AI32" s="47"/>
      <c r="AJ32" s="47"/>
      <c r="AK32" s="47"/>
      <c r="AL32" s="47"/>
      <c r="AM32" s="47"/>
      <c r="AN32" s="48" t="str">
        <f>IF(AO32=0,"-",SUM(Y32:AM32)/AO32*PARAMETRES!$G$13)</f>
        <v>-</v>
      </c>
      <c r="AO32" s="94">
        <f t="shared" si="1"/>
        <v>0</v>
      </c>
      <c r="AP32" s="50">
        <f>IF(PARAMETRES!$B31="-","",IF(Y$3="",0,IF(Y$46="",IF(Y32="",1,0),0))+IF(Z$3="",0,IF(Z$46="",IF(Z32="",1,0),0))+IF(AA$3="",0,IF(AA$46="",IF(AA32="",1,0),0))+IF(AB$3="",0,IF(AB$46="",IF(AB32="",1,0),0))+IF(AC$3="",0,IF(AC$46="",IF(AC32="",1,0),0))+IF(AD$3="",0,IF(AD$46="",IF(AD32="",1,0),0))+IF(AE$3="",0,IF(AE$46="",IF(AE32="",1,0),0))+IF(AF$3="",0,IF(AF$46="",IF(AF32="",1,0),0))+IF(AG$3="",0,IF(AG$46="",IF(AG32="",1,0),0))+IF(AH$3="",0,IF(AH$46="",IF(AH32="",1,0),0))+IF(AI$3="",0,IF(AI$46="",IF(AI32="",1,0),0)+IF(AJ$3="",0,IF(AJ$46="",IF(AJ32="",1,0),0))+IF(AK$3="",0,IF(AK$46="",IF(AK32="",1,0),0))+IF(AL$3="",0,IF(AL$46="",IF(AL32="",1,0),0))+IF(AM$3="",0,IF(AM$46="",IF(AM32="",1,0),0))))</f>
        <v>0</v>
      </c>
      <c r="AQ32" s="31">
        <f t="shared" ref="AQ32:AQ45" si="16">AQ31+1</f>
        <v>27</v>
      </c>
      <c r="AR32" s="46" t="str">
        <f>PARAMETRES!$B31</f>
        <v>V</v>
      </c>
      <c r="AS32" s="46" t="str">
        <f>PARAMETRES!$C31</f>
        <v>F</v>
      </c>
      <c r="AT32" s="47"/>
      <c r="AU32" s="47"/>
      <c r="AV32" s="47"/>
      <c r="AW32" s="47"/>
      <c r="AX32" s="47"/>
      <c r="AY32" s="47"/>
      <c r="AZ32" s="47"/>
      <c r="BA32" s="47"/>
      <c r="BB32" s="47"/>
      <c r="BC32" s="47"/>
      <c r="BD32" s="47"/>
      <c r="BE32" s="47"/>
      <c r="BF32" s="47"/>
      <c r="BG32" s="47"/>
      <c r="BH32" s="47"/>
      <c r="BI32" s="48" t="str">
        <f>IF(BJ32=0,"-",SUM(AT32:BH32)/BJ32*PARAMETRES!$G$13)</f>
        <v>-</v>
      </c>
      <c r="BJ32" s="94">
        <f t="shared" si="2"/>
        <v>0</v>
      </c>
      <c r="BK32" s="50">
        <f>IF(PARAMETRES!$B31="-","",IF(AT$3="",0,IF(AT$46="",IF(AT32="",1,0),0))+IF(AU$3="",0,IF(AU$46="",IF(AU32="",1,0),0))+IF(AV$3="",0,IF(AV$46="",IF(AV32="",1,0),0))+IF(AW$3="",0,IF(AW$46="",IF(AW32="",1,0),0))+IF(AX$3="",0,IF(AX$46="",IF(AX32="",1,0),0))+IF(AY$3="",0,IF(AY$46="",IF(AY32="",1,0),0))+IF(AZ$3="",0,IF(AZ$46="",IF(AZ32="",1,0),0))+IF(BA$3="",0,IF(BA$46="",IF(BA32="",1,0),0))+IF(BB$3="",0,IF(BB$46="",IF(BB32="",1,0),0))+IF(BC$3="",0,IF(BC$46="",IF(BC32="",1,0),0))+IF(BD$3="",0,IF(BD$46="",IF(BD32="",1,0),0)+IF(BE$3="",0,IF(BE$46="",IF(BE32="",1,0),0))+IF(BF$3="",0,IF(BF$46="",IF(BF32="",1,0),0))+IF(BG$3="",0,IF(BG$46="",IF(BG32="",1,0),0))+IF(BH$3="",0,IF(BH$46="",IF(BH32="",1,0),0))))</f>
        <v>0</v>
      </c>
      <c r="BL32" s="31">
        <f t="shared" ref="BL32:BL45" si="17">BL31+1</f>
        <v>27</v>
      </c>
      <c r="BM32" s="46" t="str">
        <f>PARAMETRES!$B31</f>
        <v>V</v>
      </c>
      <c r="BN32" s="46" t="str">
        <f>PARAMETRES!$C31</f>
        <v>F</v>
      </c>
      <c r="BO32" s="47"/>
      <c r="BP32" s="47"/>
      <c r="BQ32" s="47"/>
      <c r="BR32" s="47"/>
      <c r="BS32" s="47"/>
      <c r="BT32" s="47"/>
      <c r="BU32" s="47"/>
      <c r="BV32" s="47"/>
      <c r="BW32" s="47"/>
      <c r="BX32" s="47"/>
      <c r="BY32" s="47"/>
      <c r="BZ32" s="47"/>
      <c r="CA32" s="47"/>
      <c r="CB32" s="47"/>
      <c r="CC32" s="47"/>
      <c r="CD32" s="48" t="str">
        <f>IF(CE32=0,"-",SUM(BO32:CC32)/CE32*PARAMETRES!$G$13)</f>
        <v>-</v>
      </c>
      <c r="CE32" s="49">
        <f t="shared" si="3"/>
        <v>0</v>
      </c>
      <c r="CF32" s="51">
        <f>IF(PARAMETRES!$B31="-","",IF(BO$3="",0,IF(BO$46="",IF(BO32="",1,0),0))+IF(BP$3="",0,IF(BP$46="",IF(BP32="",1,0),0))+IF(BQ$3="",0,IF(BQ$46="",IF(BQ32="",1,0),0))+IF(BR$3="",0,IF(BR$46="",IF(BR32="",1,0),0))+IF(BS$3="",0,IF(BS$46="",IF(BS32="",1,0),0))+IF(BT$3="",0,IF(BT$46="",IF(BT32="",1,0),0))+IF(BU$3="",0,IF(BU$46="",IF(BU32="",1,0),0))+IF(BV$3="",0,IF(BV$46="",IF(BV32="",1,0),0))+IF(BW$3="",0,IF(BW$46="",IF(BW32="",1,0),0))+IF(BX$3="",0,IF(BX$46="",IF(BX32="",1,0),0))+IF(BY$3="",0,IF(BY$46="",IF(BY32="",1,0),0)+IF(BZ$3="",0,IF(BZ$46="",IF(BZ32="",1,0),0))+IF(CA$3="",0,IF(CA$46="",IF(CA32="",1,0),0))+IF(CB$3="",0,IF(CB$46="",IF(CB32="",1,0),0))+IF(CC$3="",0,IF(CC$46="",IF(CC32="",1,0),0))))</f>
        <v>0</v>
      </c>
      <c r="CG32" s="46" t="str">
        <f>PARAMETRES!$B31</f>
        <v>V</v>
      </c>
      <c r="CH32" s="52" t="str">
        <f>PARAMETRES!$C31</f>
        <v>F</v>
      </c>
      <c r="CJ32" s="80"/>
      <c r="CK32" s="81"/>
      <c r="CL32" s="77" t="s">
        <v>31</v>
      </c>
      <c r="CM32" s="82" t="str">
        <f t="shared" si="4"/>
        <v/>
      </c>
      <c r="CN32" s="83" t="str">
        <f t="shared" si="5"/>
        <v/>
      </c>
    </row>
    <row r="33" spans="1:92">
      <c r="A33" s="31">
        <f t="shared" si="14"/>
        <v>28</v>
      </c>
      <c r="B33" s="46" t="str">
        <f>PARAMETRES!$B32</f>
        <v>V</v>
      </c>
      <c r="C33" s="46" t="str">
        <f>PARAMETRES!$C32</f>
        <v>B</v>
      </c>
      <c r="D33" s="47"/>
      <c r="E33" s="47"/>
      <c r="F33" s="47"/>
      <c r="G33" s="47"/>
      <c r="H33" s="47"/>
      <c r="I33" s="47"/>
      <c r="J33" s="47"/>
      <c r="K33" s="47"/>
      <c r="L33" s="47"/>
      <c r="M33" s="47"/>
      <c r="N33" s="47"/>
      <c r="O33" s="47"/>
      <c r="P33" s="47"/>
      <c r="Q33" s="47"/>
      <c r="R33" s="47"/>
      <c r="S33" s="48" t="str">
        <f>IF(T33=0,"-",SUM(D33:R33)/T33*PARAMETRES!$G$13)</f>
        <v>-</v>
      </c>
      <c r="T33" s="94">
        <f t="shared" si="0"/>
        <v>0</v>
      </c>
      <c r="U33" s="50">
        <f>IF(PARAMETRES!$B32="-","",IF(D$3="",0,IF(D$46="",IF(D33="",1,0),0))+IF(E$3="",0,IF(E$46="",IF(E33="",1,0),0))+IF(F$3="",0,IF(F$46="",IF(F33="",1,0),0))+IF(G$3="",0,IF(G$46="",IF(G33="",1,0),0))+IF(H$3="",0,IF(H$46="",IF(H33="",1,0),0))+IF(I$3="",0,IF(I$46="",IF(I33="",1,0),0))+IF(J$3="",0,IF(J$46="",IF(J33="",1,0),0))+IF(K$3="",0,IF(K$46="",IF(K33="",1,0),0))+IF(L$3="",0,IF(L$46="",IF(L33="",1,0),0))+IF(M$3="",0,IF(M$46="",IF(M33="",1,0),0))+IF(N$3="",0,IF(N$46="",IF(N33="",1,0),0)+IF(O$3="",0,IF(O$46="",IF(O33="",1,0),0))+IF(P$3="",0,IF(P$46="",IF(P33="",1,0),0))+IF(Q$3="",0,IF(Q$46="",IF(Q33="",1,0),0))+IF(R$3="",0,IF(R$46="",IF(R33="",1,0),0))))</f>
        <v>0</v>
      </c>
      <c r="V33" s="31">
        <f t="shared" si="15"/>
        <v>28</v>
      </c>
      <c r="W33" s="46" t="str">
        <f>PARAMETRES!$B32</f>
        <v>V</v>
      </c>
      <c r="X33" s="46" t="str">
        <f>PARAMETRES!$C32</f>
        <v>B</v>
      </c>
      <c r="Y33" s="47"/>
      <c r="Z33" s="47"/>
      <c r="AA33" s="47"/>
      <c r="AB33" s="47"/>
      <c r="AC33" s="47"/>
      <c r="AD33" s="47"/>
      <c r="AE33" s="47"/>
      <c r="AF33" s="47"/>
      <c r="AG33" s="47"/>
      <c r="AH33" s="47"/>
      <c r="AI33" s="47"/>
      <c r="AJ33" s="47"/>
      <c r="AK33" s="47"/>
      <c r="AL33" s="47"/>
      <c r="AM33" s="47"/>
      <c r="AN33" s="48" t="str">
        <f>IF(AO33=0,"-",SUM(Y33:AM33)/AO33*PARAMETRES!$G$13)</f>
        <v>-</v>
      </c>
      <c r="AO33" s="94">
        <f t="shared" si="1"/>
        <v>0</v>
      </c>
      <c r="AP33" s="50">
        <f>IF(PARAMETRES!$B32="-","",IF(Y$3="",0,IF(Y$46="",IF(Y33="",1,0),0))+IF(Z$3="",0,IF(Z$46="",IF(Z33="",1,0),0))+IF(AA$3="",0,IF(AA$46="",IF(AA33="",1,0),0))+IF(AB$3="",0,IF(AB$46="",IF(AB33="",1,0),0))+IF(AC$3="",0,IF(AC$46="",IF(AC33="",1,0),0))+IF(AD$3="",0,IF(AD$46="",IF(AD33="",1,0),0))+IF(AE$3="",0,IF(AE$46="",IF(AE33="",1,0),0))+IF(AF$3="",0,IF(AF$46="",IF(AF33="",1,0),0))+IF(AG$3="",0,IF(AG$46="",IF(AG33="",1,0),0))+IF(AH$3="",0,IF(AH$46="",IF(AH33="",1,0),0))+IF(AI$3="",0,IF(AI$46="",IF(AI33="",1,0),0)+IF(AJ$3="",0,IF(AJ$46="",IF(AJ33="",1,0),0))+IF(AK$3="",0,IF(AK$46="",IF(AK33="",1,0),0))+IF(AL$3="",0,IF(AL$46="",IF(AL33="",1,0),0))+IF(AM$3="",0,IF(AM$46="",IF(AM33="",1,0),0))))</f>
        <v>0</v>
      </c>
      <c r="AQ33" s="31">
        <f t="shared" si="16"/>
        <v>28</v>
      </c>
      <c r="AR33" s="46" t="str">
        <f>PARAMETRES!$B32</f>
        <v>V</v>
      </c>
      <c r="AS33" s="46" t="str">
        <f>PARAMETRES!$C32</f>
        <v>B</v>
      </c>
      <c r="AT33" s="47"/>
      <c r="AU33" s="47"/>
      <c r="AV33" s="47"/>
      <c r="AW33" s="47"/>
      <c r="AX33" s="47"/>
      <c r="AY33" s="47"/>
      <c r="AZ33" s="47"/>
      <c r="BA33" s="47"/>
      <c r="BB33" s="47"/>
      <c r="BC33" s="47"/>
      <c r="BD33" s="47"/>
      <c r="BE33" s="47"/>
      <c r="BF33" s="47"/>
      <c r="BG33" s="47"/>
      <c r="BH33" s="47"/>
      <c r="BI33" s="48" t="str">
        <f>IF(BJ33=0,"-",SUM(AT33:BH33)/BJ33*PARAMETRES!$G$13)</f>
        <v>-</v>
      </c>
      <c r="BJ33" s="94">
        <f t="shared" si="2"/>
        <v>0</v>
      </c>
      <c r="BK33" s="50">
        <f>IF(PARAMETRES!$B32="-","",IF(AT$3="",0,IF(AT$46="",IF(AT33="",1,0),0))+IF(AU$3="",0,IF(AU$46="",IF(AU33="",1,0),0))+IF(AV$3="",0,IF(AV$46="",IF(AV33="",1,0),0))+IF(AW$3="",0,IF(AW$46="",IF(AW33="",1,0),0))+IF(AX$3="",0,IF(AX$46="",IF(AX33="",1,0),0))+IF(AY$3="",0,IF(AY$46="",IF(AY33="",1,0),0))+IF(AZ$3="",0,IF(AZ$46="",IF(AZ33="",1,0),0))+IF(BA$3="",0,IF(BA$46="",IF(BA33="",1,0),0))+IF(BB$3="",0,IF(BB$46="",IF(BB33="",1,0),0))+IF(BC$3="",0,IF(BC$46="",IF(BC33="",1,0),0))+IF(BD$3="",0,IF(BD$46="",IF(BD33="",1,0),0)+IF(BE$3="",0,IF(BE$46="",IF(BE33="",1,0),0))+IF(BF$3="",0,IF(BF$46="",IF(BF33="",1,0),0))+IF(BG$3="",0,IF(BG$46="",IF(BG33="",1,0),0))+IF(BH$3="",0,IF(BH$46="",IF(BH33="",1,0),0))))</f>
        <v>0</v>
      </c>
      <c r="BL33" s="31">
        <f t="shared" si="17"/>
        <v>28</v>
      </c>
      <c r="BM33" s="46" t="str">
        <f>PARAMETRES!$B32</f>
        <v>V</v>
      </c>
      <c r="BN33" s="46" t="str">
        <f>PARAMETRES!$C32</f>
        <v>B</v>
      </c>
      <c r="BO33" s="47"/>
      <c r="BP33" s="47"/>
      <c r="BQ33" s="47"/>
      <c r="BR33" s="47"/>
      <c r="BS33" s="47"/>
      <c r="BT33" s="47"/>
      <c r="BU33" s="47"/>
      <c r="BV33" s="47"/>
      <c r="BW33" s="47"/>
      <c r="BX33" s="47"/>
      <c r="BY33" s="47"/>
      <c r="BZ33" s="47"/>
      <c r="CA33" s="47"/>
      <c r="CB33" s="47"/>
      <c r="CC33" s="47"/>
      <c r="CD33" s="48" t="str">
        <f>IF(CE33=0,"-",SUM(BO33:CC33)/CE33*PARAMETRES!$G$13)</f>
        <v>-</v>
      </c>
      <c r="CE33" s="49">
        <f t="shared" si="3"/>
        <v>0</v>
      </c>
      <c r="CF33" s="51">
        <f>IF(PARAMETRES!$B32="-","",IF(BO$3="",0,IF(BO$46="",IF(BO33="",1,0),0))+IF(BP$3="",0,IF(BP$46="",IF(BP33="",1,0),0))+IF(BQ$3="",0,IF(BQ$46="",IF(BQ33="",1,0),0))+IF(BR$3="",0,IF(BR$46="",IF(BR33="",1,0),0))+IF(BS$3="",0,IF(BS$46="",IF(BS33="",1,0),0))+IF(BT$3="",0,IF(BT$46="",IF(BT33="",1,0),0))+IF(BU$3="",0,IF(BU$46="",IF(BU33="",1,0),0))+IF(BV$3="",0,IF(BV$46="",IF(BV33="",1,0),0))+IF(BW$3="",0,IF(BW$46="",IF(BW33="",1,0),0))+IF(BX$3="",0,IF(BX$46="",IF(BX33="",1,0),0))+IF(BY$3="",0,IF(BY$46="",IF(BY33="",1,0),0)+IF(BZ$3="",0,IF(BZ$46="",IF(BZ33="",1,0),0))+IF(CA$3="",0,IF(CA$46="",IF(CA33="",1,0),0))+IF(CB$3="",0,IF(CB$46="",IF(CB33="",1,0),0))+IF(CC$3="",0,IF(CC$46="",IF(CC33="",1,0),0))))</f>
        <v>0</v>
      </c>
      <c r="CG33" s="46" t="str">
        <f>PARAMETRES!$B32</f>
        <v>V</v>
      </c>
      <c r="CH33" s="52" t="str">
        <f>PARAMETRES!$C32</f>
        <v>B</v>
      </c>
      <c r="CJ33" s="80"/>
      <c r="CK33" s="81"/>
      <c r="CL33" s="77" t="s">
        <v>31</v>
      </c>
      <c r="CM33" s="82" t="str">
        <f t="shared" si="4"/>
        <v/>
      </c>
      <c r="CN33" s="83" t="str">
        <f t="shared" si="5"/>
        <v/>
      </c>
    </row>
    <row r="34" spans="1:92">
      <c r="A34" s="31">
        <f t="shared" si="14"/>
        <v>29</v>
      </c>
      <c r="B34" s="46" t="str">
        <f>PARAMETRES!$B33</f>
        <v>Z</v>
      </c>
      <c r="C34" s="46" t="str">
        <f>PARAMETRES!$C33</f>
        <v>B</v>
      </c>
      <c r="D34" s="47"/>
      <c r="E34" s="47"/>
      <c r="F34" s="47"/>
      <c r="G34" s="47"/>
      <c r="H34" s="47"/>
      <c r="I34" s="47"/>
      <c r="J34" s="47"/>
      <c r="K34" s="47"/>
      <c r="L34" s="47"/>
      <c r="M34" s="47"/>
      <c r="N34" s="47"/>
      <c r="O34" s="47"/>
      <c r="P34" s="47"/>
      <c r="Q34" s="47"/>
      <c r="R34" s="47"/>
      <c r="S34" s="48" t="str">
        <f>IF(T34=0,"-",SUM(D34:R34)/T34*PARAMETRES!$G$13)</f>
        <v>-</v>
      </c>
      <c r="T34" s="94">
        <f t="shared" si="0"/>
        <v>0</v>
      </c>
      <c r="U34" s="50">
        <f>IF(PARAMETRES!$B33="-","",IF(D$3="",0,IF(D$46="",IF(D34="",1,0),0))+IF(E$3="",0,IF(E$46="",IF(E34="",1,0),0))+IF(F$3="",0,IF(F$46="",IF(F34="",1,0),0))+IF(G$3="",0,IF(G$46="",IF(G34="",1,0),0))+IF(H$3="",0,IF(H$46="",IF(H34="",1,0),0))+IF(I$3="",0,IF(I$46="",IF(I34="",1,0),0))+IF(J$3="",0,IF(J$46="",IF(J34="",1,0),0))+IF(K$3="",0,IF(K$46="",IF(K34="",1,0),0))+IF(L$3="",0,IF(L$46="",IF(L34="",1,0),0))+IF(M$3="",0,IF(M$46="",IF(M34="",1,0),0))+IF(N$3="",0,IF(N$46="",IF(N34="",1,0),0)+IF(O$3="",0,IF(O$46="",IF(O34="",1,0),0))+IF(P$3="",0,IF(P$46="",IF(P34="",1,0),0))+IF(Q$3="",0,IF(Q$46="",IF(Q34="",1,0),0))+IF(R$3="",0,IF(R$46="",IF(R34="",1,0),0))))</f>
        <v>0</v>
      </c>
      <c r="V34" s="31">
        <f t="shared" si="15"/>
        <v>29</v>
      </c>
      <c r="W34" s="46" t="str">
        <f>PARAMETRES!$B33</f>
        <v>Z</v>
      </c>
      <c r="X34" s="46" t="str">
        <f>PARAMETRES!$C33</f>
        <v>B</v>
      </c>
      <c r="Y34" s="47"/>
      <c r="Z34" s="47"/>
      <c r="AA34" s="47"/>
      <c r="AB34" s="47"/>
      <c r="AC34" s="47"/>
      <c r="AD34" s="47"/>
      <c r="AE34" s="47"/>
      <c r="AF34" s="47"/>
      <c r="AG34" s="47"/>
      <c r="AH34" s="47"/>
      <c r="AI34" s="47"/>
      <c r="AJ34" s="47"/>
      <c r="AK34" s="47"/>
      <c r="AL34" s="47"/>
      <c r="AM34" s="47"/>
      <c r="AN34" s="48" t="str">
        <f>IF(AO34=0,"-",SUM(Y34:AM34)/AO34*PARAMETRES!$G$13)</f>
        <v>-</v>
      </c>
      <c r="AO34" s="94">
        <f t="shared" si="1"/>
        <v>0</v>
      </c>
      <c r="AP34" s="50">
        <f>IF(PARAMETRES!$B33="-","",IF(Y$3="",0,IF(Y$46="",IF(Y34="",1,0),0))+IF(Z$3="",0,IF(Z$46="",IF(Z34="",1,0),0))+IF(AA$3="",0,IF(AA$46="",IF(AA34="",1,0),0))+IF(AB$3="",0,IF(AB$46="",IF(AB34="",1,0),0))+IF(AC$3="",0,IF(AC$46="",IF(AC34="",1,0),0))+IF(AD$3="",0,IF(AD$46="",IF(AD34="",1,0),0))+IF(AE$3="",0,IF(AE$46="",IF(AE34="",1,0),0))+IF(AF$3="",0,IF(AF$46="",IF(AF34="",1,0),0))+IF(AG$3="",0,IF(AG$46="",IF(AG34="",1,0),0))+IF(AH$3="",0,IF(AH$46="",IF(AH34="",1,0),0))+IF(AI$3="",0,IF(AI$46="",IF(AI34="",1,0),0)+IF(AJ$3="",0,IF(AJ$46="",IF(AJ34="",1,0),0))+IF(AK$3="",0,IF(AK$46="",IF(AK34="",1,0),0))+IF(AL$3="",0,IF(AL$46="",IF(AL34="",1,0),0))+IF(AM$3="",0,IF(AM$46="",IF(AM34="",1,0),0))))</f>
        <v>0</v>
      </c>
      <c r="AQ34" s="31">
        <f t="shared" si="16"/>
        <v>29</v>
      </c>
      <c r="AR34" s="46" t="str">
        <f>PARAMETRES!$B33</f>
        <v>Z</v>
      </c>
      <c r="AS34" s="46" t="str">
        <f>PARAMETRES!$C33</f>
        <v>B</v>
      </c>
      <c r="AT34" s="47"/>
      <c r="AU34" s="47"/>
      <c r="AV34" s="47"/>
      <c r="AW34" s="47"/>
      <c r="AX34" s="47"/>
      <c r="AY34" s="47"/>
      <c r="AZ34" s="47"/>
      <c r="BA34" s="47"/>
      <c r="BB34" s="47"/>
      <c r="BC34" s="47"/>
      <c r="BD34" s="47"/>
      <c r="BE34" s="47"/>
      <c r="BF34" s="47"/>
      <c r="BG34" s="47"/>
      <c r="BH34" s="47"/>
      <c r="BI34" s="48" t="str">
        <f>IF(BJ34=0,"-",SUM(AT34:BH34)/BJ34*PARAMETRES!$G$13)</f>
        <v>-</v>
      </c>
      <c r="BJ34" s="94">
        <f t="shared" si="2"/>
        <v>0</v>
      </c>
      <c r="BK34" s="50">
        <f>IF(PARAMETRES!$B33="-","",IF(AT$3="",0,IF(AT$46="",IF(AT34="",1,0),0))+IF(AU$3="",0,IF(AU$46="",IF(AU34="",1,0),0))+IF(AV$3="",0,IF(AV$46="",IF(AV34="",1,0),0))+IF(AW$3="",0,IF(AW$46="",IF(AW34="",1,0),0))+IF(AX$3="",0,IF(AX$46="",IF(AX34="",1,0),0))+IF(AY$3="",0,IF(AY$46="",IF(AY34="",1,0),0))+IF(AZ$3="",0,IF(AZ$46="",IF(AZ34="",1,0),0))+IF(BA$3="",0,IF(BA$46="",IF(BA34="",1,0),0))+IF(BB$3="",0,IF(BB$46="",IF(BB34="",1,0),0))+IF(BC$3="",0,IF(BC$46="",IF(BC34="",1,0),0))+IF(BD$3="",0,IF(BD$46="",IF(BD34="",1,0),0)+IF(BE$3="",0,IF(BE$46="",IF(BE34="",1,0),0))+IF(BF$3="",0,IF(BF$46="",IF(BF34="",1,0),0))+IF(BG$3="",0,IF(BG$46="",IF(BG34="",1,0),0))+IF(BH$3="",0,IF(BH$46="",IF(BH34="",1,0),0))))</f>
        <v>0</v>
      </c>
      <c r="BL34" s="31">
        <f t="shared" si="17"/>
        <v>29</v>
      </c>
      <c r="BM34" s="46" t="str">
        <f>PARAMETRES!$B33</f>
        <v>Z</v>
      </c>
      <c r="BN34" s="46" t="str">
        <f>PARAMETRES!$C33</f>
        <v>B</v>
      </c>
      <c r="BO34" s="47"/>
      <c r="BP34" s="47"/>
      <c r="BQ34" s="47"/>
      <c r="BR34" s="47"/>
      <c r="BS34" s="47"/>
      <c r="BT34" s="47"/>
      <c r="BU34" s="47"/>
      <c r="BV34" s="47"/>
      <c r="BW34" s="47"/>
      <c r="BX34" s="47"/>
      <c r="BY34" s="47"/>
      <c r="BZ34" s="47"/>
      <c r="CA34" s="47"/>
      <c r="CB34" s="47"/>
      <c r="CC34" s="47"/>
      <c r="CD34" s="48" t="str">
        <f>IF(CE34=0,"-",SUM(BO34:CC34)/CE34*PARAMETRES!$G$13)</f>
        <v>-</v>
      </c>
      <c r="CE34" s="49">
        <f t="shared" si="3"/>
        <v>0</v>
      </c>
      <c r="CF34" s="51">
        <f>IF(PARAMETRES!$B33="-","",IF(BO$3="",0,IF(BO$46="",IF(BO34="",1,0),0))+IF(BP$3="",0,IF(BP$46="",IF(BP34="",1,0),0))+IF(BQ$3="",0,IF(BQ$46="",IF(BQ34="",1,0),0))+IF(BR$3="",0,IF(BR$46="",IF(BR34="",1,0),0))+IF(BS$3="",0,IF(BS$46="",IF(BS34="",1,0),0))+IF(BT$3="",0,IF(BT$46="",IF(BT34="",1,0),0))+IF(BU$3="",0,IF(BU$46="",IF(BU34="",1,0),0))+IF(BV$3="",0,IF(BV$46="",IF(BV34="",1,0),0))+IF(BW$3="",0,IF(BW$46="",IF(BW34="",1,0),0))+IF(BX$3="",0,IF(BX$46="",IF(BX34="",1,0),0))+IF(BY$3="",0,IF(BY$46="",IF(BY34="",1,0),0)+IF(BZ$3="",0,IF(BZ$46="",IF(BZ34="",1,0),0))+IF(CA$3="",0,IF(CA$46="",IF(CA34="",1,0),0))+IF(CB$3="",0,IF(CB$46="",IF(CB34="",1,0),0))+IF(CC$3="",0,IF(CC$46="",IF(CC34="",1,0),0))))</f>
        <v>0</v>
      </c>
      <c r="CG34" s="46" t="str">
        <f>PARAMETRES!$B33</f>
        <v>Z</v>
      </c>
      <c r="CH34" s="52" t="str">
        <f>PARAMETRES!$C33</f>
        <v>B</v>
      </c>
      <c r="CJ34" s="80"/>
      <c r="CK34" s="81"/>
      <c r="CL34" s="77" t="s">
        <v>31</v>
      </c>
      <c r="CM34" s="82" t="str">
        <f t="shared" si="4"/>
        <v/>
      </c>
      <c r="CN34" s="83" t="str">
        <f t="shared" si="5"/>
        <v/>
      </c>
    </row>
    <row r="35" spans="1:92">
      <c r="A35" s="31">
        <f t="shared" si="14"/>
        <v>30</v>
      </c>
      <c r="B35" s="46" t="str">
        <f>PARAMETRES!$B34</f>
        <v>-</v>
      </c>
      <c r="C35" s="46" t="str">
        <f>PARAMETRES!$C34</f>
        <v>-</v>
      </c>
      <c r="D35" s="47"/>
      <c r="E35" s="47"/>
      <c r="F35" s="47"/>
      <c r="G35" s="47"/>
      <c r="H35" s="47"/>
      <c r="I35" s="47"/>
      <c r="J35" s="47"/>
      <c r="K35" s="47"/>
      <c r="L35" s="47"/>
      <c r="M35" s="47"/>
      <c r="N35" s="47"/>
      <c r="O35" s="47"/>
      <c r="P35" s="47"/>
      <c r="Q35" s="47"/>
      <c r="R35" s="47"/>
      <c r="S35" s="48" t="str">
        <f>IF(T35=0,"-",SUM(D35:R35)/T35*PARAMETRES!$G$13)</f>
        <v>-</v>
      </c>
      <c r="T35" s="94">
        <f t="shared" si="0"/>
        <v>0</v>
      </c>
      <c r="U35" s="50" t="str">
        <f>IF(PARAMETRES!$B34="-","",IF(D$3="",0,IF(D$46="",IF(D35="",1,0),0))+IF(E$3="",0,IF(E$46="",IF(E35="",1,0),0))+IF(F$3="",0,IF(F$46="",IF(F35="",1,0),0))+IF(G$3="",0,IF(G$46="",IF(G35="",1,0),0))+IF(H$3="",0,IF(H$46="",IF(H35="",1,0),0))+IF(I$3="",0,IF(I$46="",IF(I35="",1,0),0))+IF(J$3="",0,IF(J$46="",IF(J35="",1,0),0))+IF(K$3="",0,IF(K$46="",IF(K35="",1,0),0))+IF(L$3="",0,IF(L$46="",IF(L35="",1,0),0))+IF(M$3="",0,IF(M$46="",IF(M35="",1,0),0))+IF(N$3="",0,IF(N$46="",IF(N35="",1,0),0)+IF(O$3="",0,IF(O$46="",IF(O35="",1,0),0))+IF(P$3="",0,IF(P$46="",IF(P35="",1,0),0))+IF(Q$3="",0,IF(Q$46="",IF(Q35="",1,0),0))+IF(R$3="",0,IF(R$46="",IF(R35="",1,0),0))))</f>
        <v/>
      </c>
      <c r="V35" s="31">
        <f t="shared" si="15"/>
        <v>30</v>
      </c>
      <c r="W35" s="46" t="str">
        <f>PARAMETRES!$B34</f>
        <v>-</v>
      </c>
      <c r="X35" s="46" t="str">
        <f>PARAMETRES!$C34</f>
        <v>-</v>
      </c>
      <c r="Y35" s="47"/>
      <c r="Z35" s="47"/>
      <c r="AA35" s="47"/>
      <c r="AB35" s="47"/>
      <c r="AC35" s="47"/>
      <c r="AD35" s="47"/>
      <c r="AE35" s="47"/>
      <c r="AF35" s="47"/>
      <c r="AG35" s="47"/>
      <c r="AH35" s="47"/>
      <c r="AI35" s="47"/>
      <c r="AJ35" s="47"/>
      <c r="AK35" s="47"/>
      <c r="AL35" s="47"/>
      <c r="AM35" s="47"/>
      <c r="AN35" s="48" t="str">
        <f>IF(AO35=0,"-",SUM(Y35:AM35)/AO35*PARAMETRES!$G$13)</f>
        <v>-</v>
      </c>
      <c r="AO35" s="94">
        <f t="shared" si="1"/>
        <v>0</v>
      </c>
      <c r="AP35" s="50" t="str">
        <f>IF(PARAMETRES!$B34="-","",IF(Y$3="",0,IF(Y$46="",IF(Y35="",1,0),0))+IF(Z$3="",0,IF(Z$46="",IF(Z35="",1,0),0))+IF(AA$3="",0,IF(AA$46="",IF(AA35="",1,0),0))+IF(AB$3="",0,IF(AB$46="",IF(AB35="",1,0),0))+IF(AC$3="",0,IF(AC$46="",IF(AC35="",1,0),0))+IF(AD$3="",0,IF(AD$46="",IF(AD35="",1,0),0))+IF(AE$3="",0,IF(AE$46="",IF(AE35="",1,0),0))+IF(AF$3="",0,IF(AF$46="",IF(AF35="",1,0),0))+IF(AG$3="",0,IF(AG$46="",IF(AG35="",1,0),0))+IF(AH$3="",0,IF(AH$46="",IF(AH35="",1,0),0))+IF(AI$3="",0,IF(AI$46="",IF(AI35="",1,0),0)+IF(AJ$3="",0,IF(AJ$46="",IF(AJ35="",1,0),0))+IF(AK$3="",0,IF(AK$46="",IF(AK35="",1,0),0))+IF(AL$3="",0,IF(AL$46="",IF(AL35="",1,0),0))+IF(AM$3="",0,IF(AM$46="",IF(AM35="",1,0),0))))</f>
        <v/>
      </c>
      <c r="AQ35" s="31">
        <f t="shared" si="16"/>
        <v>30</v>
      </c>
      <c r="AR35" s="46" t="str">
        <f>PARAMETRES!$B34</f>
        <v>-</v>
      </c>
      <c r="AS35" s="46" t="str">
        <f>PARAMETRES!$C34</f>
        <v>-</v>
      </c>
      <c r="AT35" s="47"/>
      <c r="AU35" s="47"/>
      <c r="AV35" s="47"/>
      <c r="AW35" s="47"/>
      <c r="AX35" s="47"/>
      <c r="AY35" s="47"/>
      <c r="AZ35" s="47"/>
      <c r="BA35" s="47"/>
      <c r="BB35" s="47"/>
      <c r="BC35" s="47"/>
      <c r="BD35" s="47"/>
      <c r="BE35" s="47"/>
      <c r="BF35" s="47"/>
      <c r="BG35" s="47"/>
      <c r="BH35" s="47"/>
      <c r="BI35" s="48" t="str">
        <f>IF(BJ35=0,"-",SUM(AT35:BH35)/BJ35*PARAMETRES!$G$13)</f>
        <v>-</v>
      </c>
      <c r="BJ35" s="94">
        <f t="shared" si="2"/>
        <v>0</v>
      </c>
      <c r="BK35" s="50" t="str">
        <f>IF(PARAMETRES!$B34="-","",IF(AT$3="",0,IF(AT$46="",IF(AT35="",1,0),0))+IF(AU$3="",0,IF(AU$46="",IF(AU35="",1,0),0))+IF(AV$3="",0,IF(AV$46="",IF(AV35="",1,0),0))+IF(AW$3="",0,IF(AW$46="",IF(AW35="",1,0),0))+IF(AX$3="",0,IF(AX$46="",IF(AX35="",1,0),0))+IF(AY$3="",0,IF(AY$46="",IF(AY35="",1,0),0))+IF(AZ$3="",0,IF(AZ$46="",IF(AZ35="",1,0),0))+IF(BA$3="",0,IF(BA$46="",IF(BA35="",1,0),0))+IF(BB$3="",0,IF(BB$46="",IF(BB35="",1,0),0))+IF(BC$3="",0,IF(BC$46="",IF(BC35="",1,0),0))+IF(BD$3="",0,IF(BD$46="",IF(BD35="",1,0),0)+IF(BE$3="",0,IF(BE$46="",IF(BE35="",1,0),0))+IF(BF$3="",0,IF(BF$46="",IF(BF35="",1,0),0))+IF(BG$3="",0,IF(BG$46="",IF(BG35="",1,0),0))+IF(BH$3="",0,IF(BH$46="",IF(BH35="",1,0),0))))</f>
        <v/>
      </c>
      <c r="BL35" s="31">
        <f t="shared" si="17"/>
        <v>30</v>
      </c>
      <c r="BM35" s="46" t="str">
        <f>PARAMETRES!$B34</f>
        <v>-</v>
      </c>
      <c r="BN35" s="46" t="str">
        <f>PARAMETRES!$C34</f>
        <v>-</v>
      </c>
      <c r="BO35" s="47"/>
      <c r="BP35" s="47"/>
      <c r="BQ35" s="47"/>
      <c r="BR35" s="47"/>
      <c r="BS35" s="47"/>
      <c r="BT35" s="47"/>
      <c r="BU35" s="47"/>
      <c r="BV35" s="47"/>
      <c r="BW35" s="47"/>
      <c r="BX35" s="47"/>
      <c r="BY35" s="47"/>
      <c r="BZ35" s="47"/>
      <c r="CA35" s="47"/>
      <c r="CB35" s="47"/>
      <c r="CC35" s="47"/>
      <c r="CD35" s="48" t="str">
        <f>IF(CE35=0,"-",SUM(BO35:CC35)/CE35*PARAMETRES!$G$13)</f>
        <v>-</v>
      </c>
      <c r="CE35" s="49">
        <f t="shared" si="3"/>
        <v>0</v>
      </c>
      <c r="CF35" s="51" t="str">
        <f>IF(PARAMETRES!$B34="-","",IF(BO$3="",0,IF(BO$46="",IF(BO35="",1,0),0))+IF(BP$3="",0,IF(BP$46="",IF(BP35="",1,0),0))+IF(BQ$3="",0,IF(BQ$46="",IF(BQ35="",1,0),0))+IF(BR$3="",0,IF(BR$46="",IF(BR35="",1,0),0))+IF(BS$3="",0,IF(BS$46="",IF(BS35="",1,0),0))+IF(BT$3="",0,IF(BT$46="",IF(BT35="",1,0),0))+IF(BU$3="",0,IF(BU$46="",IF(BU35="",1,0),0))+IF(BV$3="",0,IF(BV$46="",IF(BV35="",1,0),0))+IF(BW$3="",0,IF(BW$46="",IF(BW35="",1,0),0))+IF(BX$3="",0,IF(BX$46="",IF(BX35="",1,0),0))+IF(BY$3="",0,IF(BY$46="",IF(BY35="",1,0),0)+IF(BZ$3="",0,IF(BZ$46="",IF(BZ35="",1,0),0))+IF(CA$3="",0,IF(CA$46="",IF(CA35="",1,0),0))+IF(CB$3="",0,IF(CB$46="",IF(CB35="",1,0),0))+IF(CC$3="",0,IF(CC$46="",IF(CC35="",1,0),0))))</f>
        <v/>
      </c>
      <c r="CG35" s="46" t="str">
        <f>PARAMETRES!$B34</f>
        <v>-</v>
      </c>
      <c r="CH35" s="52" t="str">
        <f>PARAMETRES!$C34</f>
        <v>-</v>
      </c>
      <c r="CJ35" s="80"/>
      <c r="CK35" s="81"/>
      <c r="CL35" s="77" t="s">
        <v>31</v>
      </c>
      <c r="CM35" s="82" t="str">
        <f t="shared" si="4"/>
        <v/>
      </c>
      <c r="CN35" s="83" t="str">
        <f t="shared" si="5"/>
        <v/>
      </c>
    </row>
    <row r="36" spans="1:92">
      <c r="A36" s="31">
        <f t="shared" si="14"/>
        <v>31</v>
      </c>
      <c r="B36" s="46" t="str">
        <f>PARAMETRES!$B35</f>
        <v>-</v>
      </c>
      <c r="C36" s="46" t="str">
        <f>PARAMETRES!$C35</f>
        <v>-</v>
      </c>
      <c r="D36" s="47"/>
      <c r="E36" s="47"/>
      <c r="F36" s="47"/>
      <c r="G36" s="47"/>
      <c r="H36" s="47"/>
      <c r="I36" s="47"/>
      <c r="J36" s="47"/>
      <c r="K36" s="47"/>
      <c r="L36" s="47"/>
      <c r="M36" s="47"/>
      <c r="N36" s="47"/>
      <c r="O36" s="47"/>
      <c r="P36" s="47"/>
      <c r="Q36" s="47"/>
      <c r="R36" s="47"/>
      <c r="S36" s="48" t="str">
        <f>IF(T36=0,"-",SUM(D36:R36)/T36*PARAMETRES!$G$13)</f>
        <v>-</v>
      </c>
      <c r="T36" s="94">
        <f t="shared" si="0"/>
        <v>0</v>
      </c>
      <c r="U36" s="50" t="str">
        <f>IF(PARAMETRES!$B35="-","",IF(D$3="",0,IF(D$46="",IF(D36="",1,0),0))+IF(E$3="",0,IF(E$46="",IF(E36="",1,0),0))+IF(F$3="",0,IF(F$46="",IF(F36="",1,0),0))+IF(G$3="",0,IF(G$46="",IF(G36="",1,0),0))+IF(H$3="",0,IF(H$46="",IF(H36="",1,0),0))+IF(I$3="",0,IF(I$46="",IF(I36="",1,0),0))+IF(J$3="",0,IF(J$46="",IF(J36="",1,0),0))+IF(K$3="",0,IF(K$46="",IF(K36="",1,0),0))+IF(L$3="",0,IF(L$46="",IF(L36="",1,0),0))+IF(M$3="",0,IF(M$46="",IF(M36="",1,0),0))+IF(N$3="",0,IF(N$46="",IF(N36="",1,0),0)+IF(O$3="",0,IF(O$46="",IF(O36="",1,0),0))+IF(P$3="",0,IF(P$46="",IF(P36="",1,0),0))+IF(Q$3="",0,IF(Q$46="",IF(Q36="",1,0),0))+IF(R$3="",0,IF(R$46="",IF(R36="",1,0),0))))</f>
        <v/>
      </c>
      <c r="V36" s="31">
        <f t="shared" si="15"/>
        <v>31</v>
      </c>
      <c r="W36" s="46" t="str">
        <f>PARAMETRES!$B35</f>
        <v>-</v>
      </c>
      <c r="X36" s="46" t="str">
        <f>PARAMETRES!$C35</f>
        <v>-</v>
      </c>
      <c r="Y36" s="47"/>
      <c r="Z36" s="47"/>
      <c r="AA36" s="47"/>
      <c r="AB36" s="47"/>
      <c r="AC36" s="47"/>
      <c r="AD36" s="47"/>
      <c r="AE36" s="47"/>
      <c r="AF36" s="47"/>
      <c r="AG36" s="47"/>
      <c r="AH36" s="47"/>
      <c r="AI36" s="47"/>
      <c r="AJ36" s="47"/>
      <c r="AK36" s="47"/>
      <c r="AL36" s="47"/>
      <c r="AM36" s="47"/>
      <c r="AN36" s="48" t="str">
        <f>IF(AO36=0,"-",SUM(Y36:AM36)/AO36*PARAMETRES!$G$13)</f>
        <v>-</v>
      </c>
      <c r="AO36" s="94">
        <f t="shared" si="1"/>
        <v>0</v>
      </c>
      <c r="AP36" s="50" t="str">
        <f>IF(PARAMETRES!$B35="-","",IF(Y$3="",0,IF(Y$46="",IF(Y36="",1,0),0))+IF(Z$3="",0,IF(Z$46="",IF(Z36="",1,0),0))+IF(AA$3="",0,IF(AA$46="",IF(AA36="",1,0),0))+IF(AB$3="",0,IF(AB$46="",IF(AB36="",1,0),0))+IF(AC$3="",0,IF(AC$46="",IF(AC36="",1,0),0))+IF(AD$3="",0,IF(AD$46="",IF(AD36="",1,0),0))+IF(AE$3="",0,IF(AE$46="",IF(AE36="",1,0),0))+IF(AF$3="",0,IF(AF$46="",IF(AF36="",1,0),0))+IF(AG$3="",0,IF(AG$46="",IF(AG36="",1,0),0))+IF(AH$3="",0,IF(AH$46="",IF(AH36="",1,0),0))+IF(AI$3="",0,IF(AI$46="",IF(AI36="",1,0),0)+IF(AJ$3="",0,IF(AJ$46="",IF(AJ36="",1,0),0))+IF(AK$3="",0,IF(AK$46="",IF(AK36="",1,0),0))+IF(AL$3="",0,IF(AL$46="",IF(AL36="",1,0),0))+IF(AM$3="",0,IF(AM$46="",IF(AM36="",1,0),0))))</f>
        <v/>
      </c>
      <c r="AQ36" s="31">
        <f t="shared" si="16"/>
        <v>31</v>
      </c>
      <c r="AR36" s="46" t="str">
        <f>PARAMETRES!$B35</f>
        <v>-</v>
      </c>
      <c r="AS36" s="46" t="str">
        <f>PARAMETRES!$C35</f>
        <v>-</v>
      </c>
      <c r="AT36" s="47"/>
      <c r="AU36" s="47"/>
      <c r="AV36" s="47"/>
      <c r="AW36" s="47"/>
      <c r="AX36" s="47"/>
      <c r="AY36" s="47"/>
      <c r="AZ36" s="47"/>
      <c r="BA36" s="47"/>
      <c r="BB36" s="47"/>
      <c r="BC36" s="47"/>
      <c r="BD36" s="47"/>
      <c r="BE36" s="47"/>
      <c r="BF36" s="47"/>
      <c r="BG36" s="47"/>
      <c r="BH36" s="47"/>
      <c r="BI36" s="48" t="str">
        <f>IF(BJ36=0,"-",SUM(AT36:BH36)/BJ36*PARAMETRES!$G$13)</f>
        <v>-</v>
      </c>
      <c r="BJ36" s="94">
        <f t="shared" si="2"/>
        <v>0</v>
      </c>
      <c r="BK36" s="50" t="str">
        <f>IF(PARAMETRES!$B35="-","",IF(AT$3="",0,IF(AT$46="",IF(AT36="",1,0),0))+IF(AU$3="",0,IF(AU$46="",IF(AU36="",1,0),0))+IF(AV$3="",0,IF(AV$46="",IF(AV36="",1,0),0))+IF(AW$3="",0,IF(AW$46="",IF(AW36="",1,0),0))+IF(AX$3="",0,IF(AX$46="",IF(AX36="",1,0),0))+IF(AY$3="",0,IF(AY$46="",IF(AY36="",1,0),0))+IF(AZ$3="",0,IF(AZ$46="",IF(AZ36="",1,0),0))+IF(BA$3="",0,IF(BA$46="",IF(BA36="",1,0),0))+IF(BB$3="",0,IF(BB$46="",IF(BB36="",1,0),0))+IF(BC$3="",0,IF(BC$46="",IF(BC36="",1,0),0))+IF(BD$3="",0,IF(BD$46="",IF(BD36="",1,0),0)+IF(BE$3="",0,IF(BE$46="",IF(BE36="",1,0),0))+IF(BF$3="",0,IF(BF$46="",IF(BF36="",1,0),0))+IF(BG$3="",0,IF(BG$46="",IF(BG36="",1,0),0))+IF(BH$3="",0,IF(BH$46="",IF(BH36="",1,0),0))))</f>
        <v/>
      </c>
      <c r="BL36" s="31">
        <f t="shared" si="17"/>
        <v>31</v>
      </c>
      <c r="BM36" s="46" t="str">
        <f>PARAMETRES!$B35</f>
        <v>-</v>
      </c>
      <c r="BN36" s="46" t="str">
        <f>PARAMETRES!$C35</f>
        <v>-</v>
      </c>
      <c r="BO36" s="47"/>
      <c r="BP36" s="47"/>
      <c r="BQ36" s="47"/>
      <c r="BR36" s="47"/>
      <c r="BS36" s="47"/>
      <c r="BT36" s="47"/>
      <c r="BU36" s="47"/>
      <c r="BV36" s="47"/>
      <c r="BW36" s="47"/>
      <c r="BX36" s="47"/>
      <c r="BY36" s="47"/>
      <c r="BZ36" s="47"/>
      <c r="CA36" s="47"/>
      <c r="CB36" s="47"/>
      <c r="CC36" s="47"/>
      <c r="CD36" s="48" t="str">
        <f>IF(CE36=0,"-",SUM(BO36:CC36)/CE36*PARAMETRES!$G$13)</f>
        <v>-</v>
      </c>
      <c r="CE36" s="49">
        <f t="shared" si="3"/>
        <v>0</v>
      </c>
      <c r="CF36" s="51" t="str">
        <f>IF(PARAMETRES!$B35="-","",IF(BO$3="",0,IF(BO$46="",IF(BO36="",1,0),0))+IF(BP$3="",0,IF(BP$46="",IF(BP36="",1,0),0))+IF(BQ$3="",0,IF(BQ$46="",IF(BQ36="",1,0),0))+IF(BR$3="",0,IF(BR$46="",IF(BR36="",1,0),0))+IF(BS$3="",0,IF(BS$46="",IF(BS36="",1,0),0))+IF(BT$3="",0,IF(BT$46="",IF(BT36="",1,0),0))+IF(BU$3="",0,IF(BU$46="",IF(BU36="",1,0),0))+IF(BV$3="",0,IF(BV$46="",IF(BV36="",1,0),0))+IF(BW$3="",0,IF(BW$46="",IF(BW36="",1,0),0))+IF(BX$3="",0,IF(BX$46="",IF(BX36="",1,0),0))+IF(BY$3="",0,IF(BY$46="",IF(BY36="",1,0),0)+IF(BZ$3="",0,IF(BZ$46="",IF(BZ36="",1,0),0))+IF(CA$3="",0,IF(CA$46="",IF(CA36="",1,0),0))+IF(CB$3="",0,IF(CB$46="",IF(CB36="",1,0),0))+IF(CC$3="",0,IF(CC$46="",IF(CC36="",1,0),0))))</f>
        <v/>
      </c>
      <c r="CG36" s="46" t="str">
        <f>PARAMETRES!$B35</f>
        <v>-</v>
      </c>
      <c r="CH36" s="52" t="str">
        <f>PARAMETRES!$C35</f>
        <v>-</v>
      </c>
      <c r="CJ36" s="80"/>
      <c r="CK36" s="81"/>
      <c r="CL36" s="77" t="s">
        <v>31</v>
      </c>
      <c r="CM36" s="82" t="str">
        <f t="shared" si="4"/>
        <v/>
      </c>
      <c r="CN36" s="83" t="str">
        <f t="shared" si="5"/>
        <v/>
      </c>
    </row>
    <row r="37" spans="1:92">
      <c r="A37" s="31">
        <f t="shared" si="14"/>
        <v>32</v>
      </c>
      <c r="B37" s="46" t="str">
        <f>PARAMETRES!$B36</f>
        <v>-</v>
      </c>
      <c r="C37" s="46" t="str">
        <f>PARAMETRES!$C36</f>
        <v>-</v>
      </c>
      <c r="D37" s="47"/>
      <c r="E37" s="47"/>
      <c r="F37" s="47"/>
      <c r="G37" s="47"/>
      <c r="H37" s="47"/>
      <c r="I37" s="47"/>
      <c r="J37" s="47"/>
      <c r="K37" s="47"/>
      <c r="L37" s="47"/>
      <c r="M37" s="47"/>
      <c r="N37" s="47"/>
      <c r="O37" s="47"/>
      <c r="P37" s="47"/>
      <c r="Q37" s="47"/>
      <c r="R37" s="47"/>
      <c r="S37" s="48" t="str">
        <f>IF(T37=0,"-",SUM(D37:R37)/T37*PARAMETRES!$G$13)</f>
        <v>-</v>
      </c>
      <c r="T37" s="94">
        <f t="shared" si="0"/>
        <v>0</v>
      </c>
      <c r="U37" s="50" t="str">
        <f>IF(PARAMETRES!$B36="-","",IF(D$3="",0,IF(D$46="",IF(D37="",1,0),0))+IF(E$3="",0,IF(E$46="",IF(E37="",1,0),0))+IF(F$3="",0,IF(F$46="",IF(F37="",1,0),0))+IF(G$3="",0,IF(G$46="",IF(G37="",1,0),0))+IF(H$3="",0,IF(H$46="",IF(H37="",1,0),0))+IF(I$3="",0,IF(I$46="",IF(I37="",1,0),0))+IF(J$3="",0,IF(J$46="",IF(J37="",1,0),0))+IF(K$3="",0,IF(K$46="",IF(K37="",1,0),0))+IF(L$3="",0,IF(L$46="",IF(L37="",1,0),0))+IF(M$3="",0,IF(M$46="",IF(M37="",1,0),0))+IF(N$3="",0,IF(N$46="",IF(N37="",1,0),0)+IF(O$3="",0,IF(O$46="",IF(O37="",1,0),0))+IF(P$3="",0,IF(P$46="",IF(P37="",1,0),0))+IF(Q$3="",0,IF(Q$46="",IF(Q37="",1,0),0))+IF(R$3="",0,IF(R$46="",IF(R37="",1,0),0))))</f>
        <v/>
      </c>
      <c r="V37" s="31">
        <f t="shared" si="15"/>
        <v>32</v>
      </c>
      <c r="W37" s="46" t="str">
        <f>PARAMETRES!$B36</f>
        <v>-</v>
      </c>
      <c r="X37" s="46" t="str">
        <f>PARAMETRES!$C36</f>
        <v>-</v>
      </c>
      <c r="Y37" s="47"/>
      <c r="Z37" s="47"/>
      <c r="AA37" s="47"/>
      <c r="AB37" s="47"/>
      <c r="AC37" s="47"/>
      <c r="AD37" s="47"/>
      <c r="AE37" s="47"/>
      <c r="AF37" s="47"/>
      <c r="AG37" s="47"/>
      <c r="AH37" s="47"/>
      <c r="AI37" s="47"/>
      <c r="AJ37" s="47"/>
      <c r="AK37" s="47"/>
      <c r="AL37" s="47"/>
      <c r="AM37" s="47"/>
      <c r="AN37" s="48" t="str">
        <f>IF(AO37=0,"-",SUM(Y37:AM37)/AO37*PARAMETRES!$G$13)</f>
        <v>-</v>
      </c>
      <c r="AO37" s="94">
        <f t="shared" si="1"/>
        <v>0</v>
      </c>
      <c r="AP37" s="50" t="str">
        <f>IF(PARAMETRES!$B36="-","",IF(Y$3="",0,IF(Y$46="",IF(Y37="",1,0),0))+IF(Z$3="",0,IF(Z$46="",IF(Z37="",1,0),0))+IF(AA$3="",0,IF(AA$46="",IF(AA37="",1,0),0))+IF(AB$3="",0,IF(AB$46="",IF(AB37="",1,0),0))+IF(AC$3="",0,IF(AC$46="",IF(AC37="",1,0),0))+IF(AD$3="",0,IF(AD$46="",IF(AD37="",1,0),0))+IF(AE$3="",0,IF(AE$46="",IF(AE37="",1,0),0))+IF(AF$3="",0,IF(AF$46="",IF(AF37="",1,0),0))+IF(AG$3="",0,IF(AG$46="",IF(AG37="",1,0),0))+IF(AH$3="",0,IF(AH$46="",IF(AH37="",1,0),0))+IF(AI$3="",0,IF(AI$46="",IF(AI37="",1,0),0)+IF(AJ$3="",0,IF(AJ$46="",IF(AJ37="",1,0),0))+IF(AK$3="",0,IF(AK$46="",IF(AK37="",1,0),0))+IF(AL$3="",0,IF(AL$46="",IF(AL37="",1,0),0))+IF(AM$3="",0,IF(AM$46="",IF(AM37="",1,0),0))))</f>
        <v/>
      </c>
      <c r="AQ37" s="31">
        <f t="shared" si="16"/>
        <v>32</v>
      </c>
      <c r="AR37" s="46" t="str">
        <f>PARAMETRES!$B36</f>
        <v>-</v>
      </c>
      <c r="AS37" s="46" t="str">
        <f>PARAMETRES!$C36</f>
        <v>-</v>
      </c>
      <c r="AT37" s="47"/>
      <c r="AU37" s="47"/>
      <c r="AV37" s="47"/>
      <c r="AW37" s="47"/>
      <c r="AX37" s="47"/>
      <c r="AY37" s="47"/>
      <c r="AZ37" s="47"/>
      <c r="BA37" s="47"/>
      <c r="BB37" s="47"/>
      <c r="BC37" s="47"/>
      <c r="BD37" s="47"/>
      <c r="BE37" s="47"/>
      <c r="BF37" s="47"/>
      <c r="BG37" s="47"/>
      <c r="BH37" s="47"/>
      <c r="BI37" s="48" t="str">
        <f>IF(BJ37=0,"-",SUM(AT37:BH37)/BJ37*PARAMETRES!$G$13)</f>
        <v>-</v>
      </c>
      <c r="BJ37" s="94">
        <f t="shared" si="2"/>
        <v>0</v>
      </c>
      <c r="BK37" s="50" t="str">
        <f>IF(PARAMETRES!$B36="-","",IF(AT$3="",0,IF(AT$46="",IF(AT37="",1,0),0))+IF(AU$3="",0,IF(AU$46="",IF(AU37="",1,0),0))+IF(AV$3="",0,IF(AV$46="",IF(AV37="",1,0),0))+IF(AW$3="",0,IF(AW$46="",IF(AW37="",1,0),0))+IF(AX$3="",0,IF(AX$46="",IF(AX37="",1,0),0))+IF(AY$3="",0,IF(AY$46="",IF(AY37="",1,0),0))+IF(AZ$3="",0,IF(AZ$46="",IF(AZ37="",1,0),0))+IF(BA$3="",0,IF(BA$46="",IF(BA37="",1,0),0))+IF(BB$3="",0,IF(BB$46="",IF(BB37="",1,0),0))+IF(BC$3="",0,IF(BC$46="",IF(BC37="",1,0),0))+IF(BD$3="",0,IF(BD$46="",IF(BD37="",1,0),0)+IF(BE$3="",0,IF(BE$46="",IF(BE37="",1,0),0))+IF(BF$3="",0,IF(BF$46="",IF(BF37="",1,0),0))+IF(BG$3="",0,IF(BG$46="",IF(BG37="",1,0),0))+IF(BH$3="",0,IF(BH$46="",IF(BH37="",1,0),0))))</f>
        <v/>
      </c>
      <c r="BL37" s="31">
        <f t="shared" si="17"/>
        <v>32</v>
      </c>
      <c r="BM37" s="46" t="str">
        <f>PARAMETRES!$B36</f>
        <v>-</v>
      </c>
      <c r="BN37" s="46" t="str">
        <f>PARAMETRES!$C36</f>
        <v>-</v>
      </c>
      <c r="BO37" s="47"/>
      <c r="BP37" s="47"/>
      <c r="BQ37" s="47"/>
      <c r="BR37" s="47"/>
      <c r="BS37" s="47"/>
      <c r="BT37" s="47"/>
      <c r="BU37" s="47"/>
      <c r="BV37" s="47"/>
      <c r="BW37" s="47"/>
      <c r="BX37" s="47"/>
      <c r="BY37" s="47"/>
      <c r="BZ37" s="47"/>
      <c r="CA37" s="47"/>
      <c r="CB37" s="47"/>
      <c r="CC37" s="47"/>
      <c r="CD37" s="48" t="str">
        <f>IF(CE37=0,"-",SUM(BO37:CC37)/CE37*PARAMETRES!$G$13)</f>
        <v>-</v>
      </c>
      <c r="CE37" s="49">
        <f t="shared" si="3"/>
        <v>0</v>
      </c>
      <c r="CF37" s="51" t="str">
        <f>IF(PARAMETRES!$B36="-","",IF(BO$3="",0,IF(BO$46="",IF(BO37="",1,0),0))+IF(BP$3="",0,IF(BP$46="",IF(BP37="",1,0),0))+IF(BQ$3="",0,IF(BQ$46="",IF(BQ37="",1,0),0))+IF(BR$3="",0,IF(BR$46="",IF(BR37="",1,0),0))+IF(BS$3="",0,IF(BS$46="",IF(BS37="",1,0),0))+IF(BT$3="",0,IF(BT$46="",IF(BT37="",1,0),0))+IF(BU$3="",0,IF(BU$46="",IF(BU37="",1,0),0))+IF(BV$3="",0,IF(BV$46="",IF(BV37="",1,0),0))+IF(BW$3="",0,IF(BW$46="",IF(BW37="",1,0),0))+IF(BX$3="",0,IF(BX$46="",IF(BX37="",1,0),0))+IF(BY$3="",0,IF(BY$46="",IF(BY37="",1,0),0)+IF(BZ$3="",0,IF(BZ$46="",IF(BZ37="",1,0),0))+IF(CA$3="",0,IF(CA$46="",IF(CA37="",1,0),0))+IF(CB$3="",0,IF(CB$46="",IF(CB37="",1,0),0))+IF(CC$3="",0,IF(CC$46="",IF(CC37="",1,0),0))))</f>
        <v/>
      </c>
      <c r="CG37" s="46" t="str">
        <f>PARAMETRES!$B36</f>
        <v>-</v>
      </c>
      <c r="CH37" s="52" t="str">
        <f>PARAMETRES!$C36</f>
        <v>-</v>
      </c>
      <c r="CJ37" s="80"/>
      <c r="CK37" s="81"/>
      <c r="CL37" s="77" t="s">
        <v>31</v>
      </c>
      <c r="CM37" s="82" t="str">
        <f t="shared" si="4"/>
        <v/>
      </c>
      <c r="CN37" s="83" t="str">
        <f t="shared" si="5"/>
        <v/>
      </c>
    </row>
    <row r="38" spans="1:92">
      <c r="A38" s="31">
        <f t="shared" si="14"/>
        <v>33</v>
      </c>
      <c r="B38" s="46" t="str">
        <f>PARAMETRES!$B37</f>
        <v>-</v>
      </c>
      <c r="C38" s="46" t="str">
        <f>PARAMETRES!$C37</f>
        <v>-</v>
      </c>
      <c r="D38" s="47"/>
      <c r="E38" s="47"/>
      <c r="F38" s="47"/>
      <c r="G38" s="47"/>
      <c r="H38" s="47"/>
      <c r="I38" s="47"/>
      <c r="J38" s="47"/>
      <c r="K38" s="47"/>
      <c r="L38" s="47"/>
      <c r="M38" s="47"/>
      <c r="N38" s="47"/>
      <c r="O38" s="47"/>
      <c r="P38" s="47"/>
      <c r="Q38" s="47"/>
      <c r="R38" s="47"/>
      <c r="S38" s="48" t="str">
        <f>IF(T38=0,"-",SUM(D38:R38)/T38*PARAMETRES!$G$13)</f>
        <v>-</v>
      </c>
      <c r="T38" s="94">
        <f t="shared" si="0"/>
        <v>0</v>
      </c>
      <c r="U38" s="50" t="str">
        <f>IF(PARAMETRES!$B37="-","",IF(D$3="",0,IF(D$46="",IF(D38="",1,0),0))+IF(E$3="",0,IF(E$46="",IF(E38="",1,0),0))+IF(F$3="",0,IF(F$46="",IF(F38="",1,0),0))+IF(G$3="",0,IF(G$46="",IF(G38="",1,0),0))+IF(H$3="",0,IF(H$46="",IF(H38="",1,0),0))+IF(I$3="",0,IF(I$46="",IF(I38="",1,0),0))+IF(J$3="",0,IF(J$46="",IF(J38="",1,0),0))+IF(K$3="",0,IF(K$46="",IF(K38="",1,0),0))+IF(L$3="",0,IF(L$46="",IF(L38="",1,0),0))+IF(M$3="",0,IF(M$46="",IF(M38="",1,0),0))+IF(N$3="",0,IF(N$46="",IF(N38="",1,0),0)+IF(O$3="",0,IF(O$46="",IF(O38="",1,0),0))+IF(P$3="",0,IF(P$46="",IF(P38="",1,0),0))+IF(Q$3="",0,IF(Q$46="",IF(Q38="",1,0),0))+IF(R$3="",0,IF(R$46="",IF(R38="",1,0),0))))</f>
        <v/>
      </c>
      <c r="V38" s="31">
        <f t="shared" si="15"/>
        <v>33</v>
      </c>
      <c r="W38" s="46" t="str">
        <f>PARAMETRES!$B37</f>
        <v>-</v>
      </c>
      <c r="X38" s="46" t="str">
        <f>PARAMETRES!$C37</f>
        <v>-</v>
      </c>
      <c r="Y38" s="47"/>
      <c r="Z38" s="47"/>
      <c r="AA38" s="47"/>
      <c r="AB38" s="47"/>
      <c r="AC38" s="47"/>
      <c r="AD38" s="47"/>
      <c r="AE38" s="47"/>
      <c r="AF38" s="47"/>
      <c r="AG38" s="47"/>
      <c r="AH38" s="47"/>
      <c r="AI38" s="47"/>
      <c r="AJ38" s="47"/>
      <c r="AK38" s="47"/>
      <c r="AL38" s="47"/>
      <c r="AM38" s="47"/>
      <c r="AN38" s="48" t="str">
        <f>IF(AO38=0,"-",SUM(Y38:AM38)/AO38*PARAMETRES!$G$13)</f>
        <v>-</v>
      </c>
      <c r="AO38" s="94">
        <f t="shared" si="1"/>
        <v>0</v>
      </c>
      <c r="AP38" s="50" t="str">
        <f>IF(PARAMETRES!$B37="-","",IF(Y$3="",0,IF(Y$46="",IF(Y38="",1,0),0))+IF(Z$3="",0,IF(Z$46="",IF(Z38="",1,0),0))+IF(AA$3="",0,IF(AA$46="",IF(AA38="",1,0),0))+IF(AB$3="",0,IF(AB$46="",IF(AB38="",1,0),0))+IF(AC$3="",0,IF(AC$46="",IF(AC38="",1,0),0))+IF(AD$3="",0,IF(AD$46="",IF(AD38="",1,0),0))+IF(AE$3="",0,IF(AE$46="",IF(AE38="",1,0),0))+IF(AF$3="",0,IF(AF$46="",IF(AF38="",1,0),0))+IF(AG$3="",0,IF(AG$46="",IF(AG38="",1,0),0))+IF(AH$3="",0,IF(AH$46="",IF(AH38="",1,0),0))+IF(AI$3="",0,IF(AI$46="",IF(AI38="",1,0),0)+IF(AJ$3="",0,IF(AJ$46="",IF(AJ38="",1,0),0))+IF(AK$3="",0,IF(AK$46="",IF(AK38="",1,0),0))+IF(AL$3="",0,IF(AL$46="",IF(AL38="",1,0),0))+IF(AM$3="",0,IF(AM$46="",IF(AM38="",1,0),0))))</f>
        <v/>
      </c>
      <c r="AQ38" s="31">
        <f t="shared" si="16"/>
        <v>33</v>
      </c>
      <c r="AR38" s="46" t="str">
        <f>PARAMETRES!$B37</f>
        <v>-</v>
      </c>
      <c r="AS38" s="46" t="str">
        <f>PARAMETRES!$C37</f>
        <v>-</v>
      </c>
      <c r="AT38" s="47"/>
      <c r="AU38" s="47"/>
      <c r="AV38" s="47"/>
      <c r="AW38" s="47"/>
      <c r="AX38" s="47"/>
      <c r="AY38" s="47"/>
      <c r="AZ38" s="47"/>
      <c r="BA38" s="47"/>
      <c r="BB38" s="47"/>
      <c r="BC38" s="47"/>
      <c r="BD38" s="47"/>
      <c r="BE38" s="47"/>
      <c r="BF38" s="47"/>
      <c r="BG38" s="47"/>
      <c r="BH38" s="47"/>
      <c r="BI38" s="48" t="str">
        <f>IF(BJ38=0,"-",SUM(AT38:BH38)/BJ38*PARAMETRES!$G$13)</f>
        <v>-</v>
      </c>
      <c r="BJ38" s="94">
        <f t="shared" si="2"/>
        <v>0</v>
      </c>
      <c r="BK38" s="50" t="str">
        <f>IF(PARAMETRES!$B37="-","",IF(AT$3="",0,IF(AT$46="",IF(AT38="",1,0),0))+IF(AU$3="",0,IF(AU$46="",IF(AU38="",1,0),0))+IF(AV$3="",0,IF(AV$46="",IF(AV38="",1,0),0))+IF(AW$3="",0,IF(AW$46="",IF(AW38="",1,0),0))+IF(AX$3="",0,IF(AX$46="",IF(AX38="",1,0),0))+IF(AY$3="",0,IF(AY$46="",IF(AY38="",1,0),0))+IF(AZ$3="",0,IF(AZ$46="",IF(AZ38="",1,0),0))+IF(BA$3="",0,IF(BA$46="",IF(BA38="",1,0),0))+IF(BB$3="",0,IF(BB$46="",IF(BB38="",1,0),0))+IF(BC$3="",0,IF(BC$46="",IF(BC38="",1,0),0))+IF(BD$3="",0,IF(BD$46="",IF(BD38="",1,0),0)+IF(BE$3="",0,IF(BE$46="",IF(BE38="",1,0),0))+IF(BF$3="",0,IF(BF$46="",IF(BF38="",1,0),0))+IF(BG$3="",0,IF(BG$46="",IF(BG38="",1,0),0))+IF(BH$3="",0,IF(BH$46="",IF(BH38="",1,0),0))))</f>
        <v/>
      </c>
      <c r="BL38" s="31">
        <f t="shared" si="17"/>
        <v>33</v>
      </c>
      <c r="BM38" s="46" t="str">
        <f>PARAMETRES!$B37</f>
        <v>-</v>
      </c>
      <c r="BN38" s="46" t="str">
        <f>PARAMETRES!$C37</f>
        <v>-</v>
      </c>
      <c r="BO38" s="47"/>
      <c r="BP38" s="47"/>
      <c r="BQ38" s="47"/>
      <c r="BR38" s="47"/>
      <c r="BS38" s="47"/>
      <c r="BT38" s="47"/>
      <c r="BU38" s="47"/>
      <c r="BV38" s="47"/>
      <c r="BW38" s="47"/>
      <c r="BX38" s="47"/>
      <c r="BY38" s="47"/>
      <c r="BZ38" s="47"/>
      <c r="CA38" s="47"/>
      <c r="CB38" s="47"/>
      <c r="CC38" s="47"/>
      <c r="CD38" s="48" t="str">
        <f>IF(CE38=0,"-",SUM(BO38:CC38)/CE38*PARAMETRES!$G$13)</f>
        <v>-</v>
      </c>
      <c r="CE38" s="49">
        <f t="shared" si="3"/>
        <v>0</v>
      </c>
      <c r="CF38" s="51" t="str">
        <f>IF(PARAMETRES!$B37="-","",IF(BO$3="",0,IF(BO$46="",IF(BO38="",1,0),0))+IF(BP$3="",0,IF(BP$46="",IF(BP38="",1,0),0))+IF(BQ$3="",0,IF(BQ$46="",IF(BQ38="",1,0),0))+IF(BR$3="",0,IF(BR$46="",IF(BR38="",1,0),0))+IF(BS$3="",0,IF(BS$46="",IF(BS38="",1,0),0))+IF(BT$3="",0,IF(BT$46="",IF(BT38="",1,0),0))+IF(BU$3="",0,IF(BU$46="",IF(BU38="",1,0),0))+IF(BV$3="",0,IF(BV$46="",IF(BV38="",1,0),0))+IF(BW$3="",0,IF(BW$46="",IF(BW38="",1,0),0))+IF(BX$3="",0,IF(BX$46="",IF(BX38="",1,0),0))+IF(BY$3="",0,IF(BY$46="",IF(BY38="",1,0),0)+IF(BZ$3="",0,IF(BZ$46="",IF(BZ38="",1,0),0))+IF(CA$3="",0,IF(CA$46="",IF(CA38="",1,0),0))+IF(CB$3="",0,IF(CB$46="",IF(CB38="",1,0),0))+IF(CC$3="",0,IF(CC$46="",IF(CC38="",1,0),0))))</f>
        <v/>
      </c>
      <c r="CG38" s="46" t="str">
        <f>PARAMETRES!$B37</f>
        <v>-</v>
      </c>
      <c r="CH38" s="52" t="str">
        <f>PARAMETRES!$C37</f>
        <v>-</v>
      </c>
      <c r="CJ38" s="80"/>
      <c r="CK38" s="81"/>
      <c r="CL38" s="77" t="s">
        <v>31</v>
      </c>
      <c r="CM38" s="82" t="str">
        <f t="shared" si="4"/>
        <v/>
      </c>
      <c r="CN38" s="83" t="str">
        <f t="shared" si="5"/>
        <v/>
      </c>
    </row>
    <row r="39" spans="1:92">
      <c r="A39" s="31">
        <f t="shared" si="14"/>
        <v>34</v>
      </c>
      <c r="B39" s="46" t="str">
        <f>PARAMETRES!$B38</f>
        <v>-</v>
      </c>
      <c r="C39" s="46" t="str">
        <f>PARAMETRES!$C38</f>
        <v>-</v>
      </c>
      <c r="D39" s="47"/>
      <c r="E39" s="47"/>
      <c r="F39" s="47"/>
      <c r="G39" s="47"/>
      <c r="H39" s="47"/>
      <c r="I39" s="47"/>
      <c r="J39" s="47"/>
      <c r="K39" s="47"/>
      <c r="L39" s="47"/>
      <c r="M39" s="47"/>
      <c r="N39" s="47"/>
      <c r="O39" s="47"/>
      <c r="P39" s="47"/>
      <c r="Q39" s="47"/>
      <c r="R39" s="47"/>
      <c r="S39" s="48" t="str">
        <f>IF(T39=0,"-",SUM(D39:R39)/T39*PARAMETRES!$G$13)</f>
        <v>-</v>
      </c>
      <c r="T39" s="94">
        <f t="shared" si="0"/>
        <v>0</v>
      </c>
      <c r="U39" s="50" t="str">
        <f>IF(PARAMETRES!$B38="-","",IF(D$3="",0,IF(D$46="",IF(D39="",1,0),0))+IF(E$3="",0,IF(E$46="",IF(E39="",1,0),0))+IF(F$3="",0,IF(F$46="",IF(F39="",1,0),0))+IF(G$3="",0,IF(G$46="",IF(G39="",1,0),0))+IF(H$3="",0,IF(H$46="",IF(H39="",1,0),0))+IF(I$3="",0,IF(I$46="",IF(I39="",1,0),0))+IF(J$3="",0,IF(J$46="",IF(J39="",1,0),0))+IF(K$3="",0,IF(K$46="",IF(K39="",1,0),0))+IF(L$3="",0,IF(L$46="",IF(L39="",1,0),0))+IF(M$3="",0,IF(M$46="",IF(M39="",1,0),0))+IF(N$3="",0,IF(N$46="",IF(N39="",1,0),0)+IF(O$3="",0,IF(O$46="",IF(O39="",1,0),0))+IF(P$3="",0,IF(P$46="",IF(P39="",1,0),0))+IF(Q$3="",0,IF(Q$46="",IF(Q39="",1,0),0))+IF(R$3="",0,IF(R$46="",IF(R39="",1,0),0))))</f>
        <v/>
      </c>
      <c r="V39" s="31">
        <f t="shared" si="15"/>
        <v>34</v>
      </c>
      <c r="W39" s="46" t="str">
        <f>PARAMETRES!$B38</f>
        <v>-</v>
      </c>
      <c r="X39" s="46" t="str">
        <f>PARAMETRES!$C38</f>
        <v>-</v>
      </c>
      <c r="Y39" s="47"/>
      <c r="Z39" s="47"/>
      <c r="AA39" s="47"/>
      <c r="AB39" s="47"/>
      <c r="AC39" s="47"/>
      <c r="AD39" s="47"/>
      <c r="AE39" s="47"/>
      <c r="AF39" s="47"/>
      <c r="AG39" s="47"/>
      <c r="AH39" s="47"/>
      <c r="AI39" s="47"/>
      <c r="AJ39" s="47"/>
      <c r="AK39" s="47"/>
      <c r="AL39" s="47"/>
      <c r="AM39" s="47"/>
      <c r="AN39" s="48" t="str">
        <f>IF(AO39=0,"-",SUM(Y39:AM39)/AO39*PARAMETRES!$G$13)</f>
        <v>-</v>
      </c>
      <c r="AO39" s="94">
        <f t="shared" si="1"/>
        <v>0</v>
      </c>
      <c r="AP39" s="50" t="str">
        <f>IF(PARAMETRES!$B38="-","",IF(Y$3="",0,IF(Y$46="",IF(Y39="",1,0),0))+IF(Z$3="",0,IF(Z$46="",IF(Z39="",1,0),0))+IF(AA$3="",0,IF(AA$46="",IF(AA39="",1,0),0))+IF(AB$3="",0,IF(AB$46="",IF(AB39="",1,0),0))+IF(AC$3="",0,IF(AC$46="",IF(AC39="",1,0),0))+IF(AD$3="",0,IF(AD$46="",IF(AD39="",1,0),0))+IF(AE$3="",0,IF(AE$46="",IF(AE39="",1,0),0))+IF(AF$3="",0,IF(AF$46="",IF(AF39="",1,0),0))+IF(AG$3="",0,IF(AG$46="",IF(AG39="",1,0),0))+IF(AH$3="",0,IF(AH$46="",IF(AH39="",1,0),0))+IF(AI$3="",0,IF(AI$46="",IF(AI39="",1,0),0)+IF(AJ$3="",0,IF(AJ$46="",IF(AJ39="",1,0),0))+IF(AK$3="",0,IF(AK$46="",IF(AK39="",1,0),0))+IF(AL$3="",0,IF(AL$46="",IF(AL39="",1,0),0))+IF(AM$3="",0,IF(AM$46="",IF(AM39="",1,0),0))))</f>
        <v/>
      </c>
      <c r="AQ39" s="31">
        <f t="shared" si="16"/>
        <v>34</v>
      </c>
      <c r="AR39" s="46" t="str">
        <f>PARAMETRES!$B38</f>
        <v>-</v>
      </c>
      <c r="AS39" s="46" t="str">
        <f>PARAMETRES!$C38</f>
        <v>-</v>
      </c>
      <c r="AT39" s="47"/>
      <c r="AU39" s="47"/>
      <c r="AV39" s="47"/>
      <c r="AW39" s="47"/>
      <c r="AX39" s="47"/>
      <c r="AY39" s="47"/>
      <c r="AZ39" s="47"/>
      <c r="BA39" s="47"/>
      <c r="BB39" s="47"/>
      <c r="BC39" s="47"/>
      <c r="BD39" s="47"/>
      <c r="BE39" s="47"/>
      <c r="BF39" s="47"/>
      <c r="BG39" s="47"/>
      <c r="BH39" s="47"/>
      <c r="BI39" s="48" t="str">
        <f>IF(BJ39=0,"-",SUM(AT39:BH39)/BJ39*PARAMETRES!$G$13)</f>
        <v>-</v>
      </c>
      <c r="BJ39" s="94">
        <f t="shared" si="2"/>
        <v>0</v>
      </c>
      <c r="BK39" s="50" t="str">
        <f>IF(PARAMETRES!$B38="-","",IF(AT$3="",0,IF(AT$46="",IF(AT39="",1,0),0))+IF(AU$3="",0,IF(AU$46="",IF(AU39="",1,0),0))+IF(AV$3="",0,IF(AV$46="",IF(AV39="",1,0),0))+IF(AW$3="",0,IF(AW$46="",IF(AW39="",1,0),0))+IF(AX$3="",0,IF(AX$46="",IF(AX39="",1,0),0))+IF(AY$3="",0,IF(AY$46="",IF(AY39="",1,0),0))+IF(AZ$3="",0,IF(AZ$46="",IF(AZ39="",1,0),0))+IF(BA$3="",0,IF(BA$46="",IF(BA39="",1,0),0))+IF(BB$3="",0,IF(BB$46="",IF(BB39="",1,0),0))+IF(BC$3="",0,IF(BC$46="",IF(BC39="",1,0),0))+IF(BD$3="",0,IF(BD$46="",IF(BD39="",1,0),0)+IF(BE$3="",0,IF(BE$46="",IF(BE39="",1,0),0))+IF(BF$3="",0,IF(BF$46="",IF(BF39="",1,0),0))+IF(BG$3="",0,IF(BG$46="",IF(BG39="",1,0),0))+IF(BH$3="",0,IF(BH$46="",IF(BH39="",1,0),0))))</f>
        <v/>
      </c>
      <c r="BL39" s="31">
        <f t="shared" si="17"/>
        <v>34</v>
      </c>
      <c r="BM39" s="46" t="str">
        <f>PARAMETRES!$B38</f>
        <v>-</v>
      </c>
      <c r="BN39" s="46" t="str">
        <f>PARAMETRES!$C38</f>
        <v>-</v>
      </c>
      <c r="BO39" s="47"/>
      <c r="BP39" s="47"/>
      <c r="BQ39" s="47"/>
      <c r="BR39" s="47"/>
      <c r="BS39" s="47"/>
      <c r="BT39" s="47"/>
      <c r="BU39" s="47"/>
      <c r="BV39" s="47"/>
      <c r="BW39" s="47"/>
      <c r="BX39" s="47"/>
      <c r="BY39" s="47"/>
      <c r="BZ39" s="47"/>
      <c r="CA39" s="47"/>
      <c r="CB39" s="47"/>
      <c r="CC39" s="47"/>
      <c r="CD39" s="48" t="str">
        <f>IF(CE39=0,"-",SUM(BO39:CC39)/CE39*PARAMETRES!$G$13)</f>
        <v>-</v>
      </c>
      <c r="CE39" s="49">
        <f t="shared" si="3"/>
        <v>0</v>
      </c>
      <c r="CF39" s="51" t="str">
        <f>IF(PARAMETRES!$B38="-","",IF(BO$3="",0,IF(BO$46="",IF(BO39="",1,0),0))+IF(BP$3="",0,IF(BP$46="",IF(BP39="",1,0),0))+IF(BQ$3="",0,IF(BQ$46="",IF(BQ39="",1,0),0))+IF(BR$3="",0,IF(BR$46="",IF(BR39="",1,0),0))+IF(BS$3="",0,IF(BS$46="",IF(BS39="",1,0),0))+IF(BT$3="",0,IF(BT$46="",IF(BT39="",1,0),0))+IF(BU$3="",0,IF(BU$46="",IF(BU39="",1,0),0))+IF(BV$3="",0,IF(BV$46="",IF(BV39="",1,0),0))+IF(BW$3="",0,IF(BW$46="",IF(BW39="",1,0),0))+IF(BX$3="",0,IF(BX$46="",IF(BX39="",1,0),0))+IF(BY$3="",0,IF(BY$46="",IF(BY39="",1,0),0)+IF(BZ$3="",0,IF(BZ$46="",IF(BZ39="",1,0),0))+IF(CA$3="",0,IF(CA$46="",IF(CA39="",1,0),0))+IF(CB$3="",0,IF(CB$46="",IF(CB39="",1,0),0))+IF(CC$3="",0,IF(CC$46="",IF(CC39="",1,0),0))))</f>
        <v/>
      </c>
      <c r="CG39" s="46" t="str">
        <f>PARAMETRES!$B38</f>
        <v>-</v>
      </c>
      <c r="CH39" s="52" t="str">
        <f>PARAMETRES!$C38</f>
        <v>-</v>
      </c>
      <c r="CJ39" s="80"/>
      <c r="CK39" s="81"/>
      <c r="CL39" s="77" t="s">
        <v>31</v>
      </c>
      <c r="CM39" s="82" t="str">
        <f t="shared" si="4"/>
        <v/>
      </c>
      <c r="CN39" s="83" t="str">
        <f t="shared" si="5"/>
        <v/>
      </c>
    </row>
    <row r="40" spans="1:92">
      <c r="A40" s="31">
        <f t="shared" si="14"/>
        <v>35</v>
      </c>
      <c r="B40" s="46" t="str">
        <f>PARAMETRES!$B39</f>
        <v>-</v>
      </c>
      <c r="C40" s="46" t="str">
        <f>PARAMETRES!$C39</f>
        <v>-</v>
      </c>
      <c r="D40" s="47"/>
      <c r="E40" s="47"/>
      <c r="F40" s="47"/>
      <c r="G40" s="47"/>
      <c r="H40" s="47"/>
      <c r="I40" s="47"/>
      <c r="J40" s="47"/>
      <c r="K40" s="47"/>
      <c r="L40" s="47"/>
      <c r="M40" s="47"/>
      <c r="N40" s="47"/>
      <c r="O40" s="47"/>
      <c r="P40" s="47"/>
      <c r="Q40" s="47"/>
      <c r="R40" s="47"/>
      <c r="S40" s="48" t="str">
        <f>IF(T40=0,"-",SUM(D40:R40)/T40*PARAMETRES!$G$13)</f>
        <v>-</v>
      </c>
      <c r="T40" s="94">
        <f t="shared" si="0"/>
        <v>0</v>
      </c>
      <c r="U40" s="50" t="str">
        <f>IF(PARAMETRES!$B39="-","",IF(D$3="",0,IF(D$46="",IF(D40="",1,0),0))+IF(E$3="",0,IF(E$46="",IF(E40="",1,0),0))+IF(F$3="",0,IF(F$46="",IF(F40="",1,0),0))+IF(G$3="",0,IF(G$46="",IF(G40="",1,0),0))+IF(H$3="",0,IF(H$46="",IF(H40="",1,0),0))+IF(I$3="",0,IF(I$46="",IF(I40="",1,0),0))+IF(J$3="",0,IF(J$46="",IF(J40="",1,0),0))+IF(K$3="",0,IF(K$46="",IF(K40="",1,0),0))+IF(L$3="",0,IF(L$46="",IF(L40="",1,0),0))+IF(M$3="",0,IF(M$46="",IF(M40="",1,0),0))+IF(N$3="",0,IF(N$46="",IF(N40="",1,0),0)+IF(O$3="",0,IF(O$46="",IF(O40="",1,0),0))+IF(P$3="",0,IF(P$46="",IF(P40="",1,0),0))+IF(Q$3="",0,IF(Q$46="",IF(Q40="",1,0),0))+IF(R$3="",0,IF(R$46="",IF(R40="",1,0),0))))</f>
        <v/>
      </c>
      <c r="V40" s="31">
        <f t="shared" si="15"/>
        <v>35</v>
      </c>
      <c r="W40" s="46" t="str">
        <f>PARAMETRES!$B39</f>
        <v>-</v>
      </c>
      <c r="X40" s="46" t="str">
        <f>PARAMETRES!$C39</f>
        <v>-</v>
      </c>
      <c r="Y40" s="47"/>
      <c r="Z40" s="47"/>
      <c r="AA40" s="47"/>
      <c r="AB40" s="47"/>
      <c r="AC40" s="47"/>
      <c r="AD40" s="47"/>
      <c r="AE40" s="47"/>
      <c r="AF40" s="47"/>
      <c r="AG40" s="47"/>
      <c r="AH40" s="47"/>
      <c r="AI40" s="47"/>
      <c r="AJ40" s="47"/>
      <c r="AK40" s="47"/>
      <c r="AL40" s="47"/>
      <c r="AM40" s="47"/>
      <c r="AN40" s="48" t="str">
        <f>IF(AO40=0,"-",SUM(Y40:AM40)/AO40*PARAMETRES!$G$13)</f>
        <v>-</v>
      </c>
      <c r="AO40" s="94">
        <f t="shared" si="1"/>
        <v>0</v>
      </c>
      <c r="AP40" s="50" t="str">
        <f>IF(PARAMETRES!$B39="-","",IF(Y$3="",0,IF(Y$46="",IF(Y40="",1,0),0))+IF(Z$3="",0,IF(Z$46="",IF(Z40="",1,0),0))+IF(AA$3="",0,IF(AA$46="",IF(AA40="",1,0),0))+IF(AB$3="",0,IF(AB$46="",IF(AB40="",1,0),0))+IF(AC$3="",0,IF(AC$46="",IF(AC40="",1,0),0))+IF(AD$3="",0,IF(AD$46="",IF(AD40="",1,0),0))+IF(AE$3="",0,IF(AE$46="",IF(AE40="",1,0),0))+IF(AF$3="",0,IF(AF$46="",IF(AF40="",1,0),0))+IF(AG$3="",0,IF(AG$46="",IF(AG40="",1,0),0))+IF(AH$3="",0,IF(AH$46="",IF(AH40="",1,0),0))+IF(AI$3="",0,IF(AI$46="",IF(AI40="",1,0),0)+IF(AJ$3="",0,IF(AJ$46="",IF(AJ40="",1,0),0))+IF(AK$3="",0,IF(AK$46="",IF(AK40="",1,0),0))+IF(AL$3="",0,IF(AL$46="",IF(AL40="",1,0),0))+IF(AM$3="",0,IF(AM$46="",IF(AM40="",1,0),0))))</f>
        <v/>
      </c>
      <c r="AQ40" s="31">
        <f t="shared" si="16"/>
        <v>35</v>
      </c>
      <c r="AR40" s="46" t="str">
        <f>PARAMETRES!$B39</f>
        <v>-</v>
      </c>
      <c r="AS40" s="46" t="str">
        <f>PARAMETRES!$C39</f>
        <v>-</v>
      </c>
      <c r="AT40" s="47"/>
      <c r="AU40" s="47"/>
      <c r="AV40" s="47"/>
      <c r="AW40" s="47"/>
      <c r="AX40" s="47"/>
      <c r="AY40" s="47"/>
      <c r="AZ40" s="47"/>
      <c r="BA40" s="47"/>
      <c r="BB40" s="47"/>
      <c r="BC40" s="47"/>
      <c r="BD40" s="47"/>
      <c r="BE40" s="47"/>
      <c r="BF40" s="47"/>
      <c r="BG40" s="47"/>
      <c r="BH40" s="47"/>
      <c r="BI40" s="48" t="str">
        <f>IF(BJ40=0,"-",SUM(AT40:BH40)/BJ40*PARAMETRES!$G$13)</f>
        <v>-</v>
      </c>
      <c r="BJ40" s="94">
        <f t="shared" si="2"/>
        <v>0</v>
      </c>
      <c r="BK40" s="50" t="str">
        <f>IF(PARAMETRES!$B39="-","",IF(AT$3="",0,IF(AT$46="",IF(AT40="",1,0),0))+IF(AU$3="",0,IF(AU$46="",IF(AU40="",1,0),0))+IF(AV$3="",0,IF(AV$46="",IF(AV40="",1,0),0))+IF(AW$3="",0,IF(AW$46="",IF(AW40="",1,0),0))+IF(AX$3="",0,IF(AX$46="",IF(AX40="",1,0),0))+IF(AY$3="",0,IF(AY$46="",IF(AY40="",1,0),0))+IF(AZ$3="",0,IF(AZ$46="",IF(AZ40="",1,0),0))+IF(BA$3="",0,IF(BA$46="",IF(BA40="",1,0),0))+IF(BB$3="",0,IF(BB$46="",IF(BB40="",1,0),0))+IF(BC$3="",0,IF(BC$46="",IF(BC40="",1,0),0))+IF(BD$3="",0,IF(BD$46="",IF(BD40="",1,0),0)+IF(BE$3="",0,IF(BE$46="",IF(BE40="",1,0),0))+IF(BF$3="",0,IF(BF$46="",IF(BF40="",1,0),0))+IF(BG$3="",0,IF(BG$46="",IF(BG40="",1,0),0))+IF(BH$3="",0,IF(BH$46="",IF(BH40="",1,0),0))))</f>
        <v/>
      </c>
      <c r="BL40" s="31">
        <f t="shared" si="17"/>
        <v>35</v>
      </c>
      <c r="BM40" s="46" t="str">
        <f>PARAMETRES!$B39</f>
        <v>-</v>
      </c>
      <c r="BN40" s="46" t="str">
        <f>PARAMETRES!$C39</f>
        <v>-</v>
      </c>
      <c r="BO40" s="47"/>
      <c r="BP40" s="47"/>
      <c r="BQ40" s="47"/>
      <c r="BR40" s="47"/>
      <c r="BS40" s="47"/>
      <c r="BT40" s="47"/>
      <c r="BU40" s="47"/>
      <c r="BV40" s="47"/>
      <c r="BW40" s="47"/>
      <c r="BX40" s="47"/>
      <c r="BY40" s="47"/>
      <c r="BZ40" s="47"/>
      <c r="CA40" s="47"/>
      <c r="CB40" s="47"/>
      <c r="CC40" s="47"/>
      <c r="CD40" s="48" t="str">
        <f>IF(CE40=0,"-",SUM(BO40:CC40)/CE40*PARAMETRES!$G$13)</f>
        <v>-</v>
      </c>
      <c r="CE40" s="49">
        <f t="shared" si="3"/>
        <v>0</v>
      </c>
      <c r="CF40" s="51" t="str">
        <f>IF(PARAMETRES!$B39="-","",IF(BO$3="",0,IF(BO$46="",IF(BO40="",1,0),0))+IF(BP$3="",0,IF(BP$46="",IF(BP40="",1,0),0))+IF(BQ$3="",0,IF(BQ$46="",IF(BQ40="",1,0),0))+IF(BR$3="",0,IF(BR$46="",IF(BR40="",1,0),0))+IF(BS$3="",0,IF(BS$46="",IF(BS40="",1,0),0))+IF(BT$3="",0,IF(BT$46="",IF(BT40="",1,0),0))+IF(BU$3="",0,IF(BU$46="",IF(BU40="",1,0),0))+IF(BV$3="",0,IF(BV$46="",IF(BV40="",1,0),0))+IF(BW$3="",0,IF(BW$46="",IF(BW40="",1,0),0))+IF(BX$3="",0,IF(BX$46="",IF(BX40="",1,0),0))+IF(BY$3="",0,IF(BY$46="",IF(BY40="",1,0),0)+IF(BZ$3="",0,IF(BZ$46="",IF(BZ40="",1,0),0))+IF(CA$3="",0,IF(CA$46="",IF(CA40="",1,0),0))+IF(CB$3="",0,IF(CB$46="",IF(CB40="",1,0),0))+IF(CC$3="",0,IF(CC$46="",IF(CC40="",1,0),0))))</f>
        <v/>
      </c>
      <c r="CG40" s="46" t="str">
        <f>PARAMETRES!$B39</f>
        <v>-</v>
      </c>
      <c r="CH40" s="52" t="str">
        <f>PARAMETRES!$C39</f>
        <v>-</v>
      </c>
      <c r="CJ40" s="80"/>
      <c r="CK40" s="81"/>
      <c r="CL40" s="77" t="s">
        <v>31</v>
      </c>
      <c r="CM40" s="82" t="str">
        <f t="shared" si="4"/>
        <v/>
      </c>
      <c r="CN40" s="83" t="str">
        <f t="shared" si="5"/>
        <v/>
      </c>
    </row>
    <row r="41" spans="1:92">
      <c r="A41" s="31">
        <f t="shared" si="14"/>
        <v>36</v>
      </c>
      <c r="B41" s="46" t="str">
        <f>PARAMETRES!$B40</f>
        <v>-</v>
      </c>
      <c r="C41" s="46" t="str">
        <f>PARAMETRES!$C40</f>
        <v>-</v>
      </c>
      <c r="D41" s="47"/>
      <c r="E41" s="47"/>
      <c r="F41" s="47"/>
      <c r="G41" s="47"/>
      <c r="H41" s="47"/>
      <c r="I41" s="47"/>
      <c r="J41" s="47"/>
      <c r="K41" s="47"/>
      <c r="L41" s="47"/>
      <c r="M41" s="47"/>
      <c r="N41" s="47"/>
      <c r="O41" s="47"/>
      <c r="P41" s="47"/>
      <c r="Q41" s="47"/>
      <c r="R41" s="47"/>
      <c r="S41" s="48" t="str">
        <f>IF(T41=0,"-",SUM(D41:R41)/T41*PARAMETRES!$G$13)</f>
        <v>-</v>
      </c>
      <c r="T41" s="94">
        <f t="shared" si="0"/>
        <v>0</v>
      </c>
      <c r="U41" s="50" t="str">
        <f>IF(PARAMETRES!$B40="-","",IF(D$3="",0,IF(D$46="",IF(D41="",1,0),0))+IF(E$3="",0,IF(E$46="",IF(E41="",1,0),0))+IF(F$3="",0,IF(F$46="",IF(F41="",1,0),0))+IF(G$3="",0,IF(G$46="",IF(G41="",1,0),0))+IF(H$3="",0,IF(H$46="",IF(H41="",1,0),0))+IF(I$3="",0,IF(I$46="",IF(I41="",1,0),0))+IF(J$3="",0,IF(J$46="",IF(J41="",1,0),0))+IF(K$3="",0,IF(K$46="",IF(K41="",1,0),0))+IF(L$3="",0,IF(L$46="",IF(L41="",1,0),0))+IF(M$3="",0,IF(M$46="",IF(M41="",1,0),0))+IF(N$3="",0,IF(N$46="",IF(N41="",1,0),0)+IF(O$3="",0,IF(O$46="",IF(O41="",1,0),0))+IF(P$3="",0,IF(P$46="",IF(P41="",1,0),0))+IF(Q$3="",0,IF(Q$46="",IF(Q41="",1,0),0))+IF(R$3="",0,IF(R$46="",IF(R41="",1,0),0))))</f>
        <v/>
      </c>
      <c r="V41" s="31">
        <f t="shared" si="15"/>
        <v>36</v>
      </c>
      <c r="W41" s="46" t="str">
        <f>PARAMETRES!$B40</f>
        <v>-</v>
      </c>
      <c r="X41" s="46" t="str">
        <f>PARAMETRES!$C40</f>
        <v>-</v>
      </c>
      <c r="Y41" s="47"/>
      <c r="Z41" s="47"/>
      <c r="AA41" s="47"/>
      <c r="AB41" s="47"/>
      <c r="AC41" s="47"/>
      <c r="AD41" s="47"/>
      <c r="AE41" s="47"/>
      <c r="AF41" s="47"/>
      <c r="AG41" s="47"/>
      <c r="AH41" s="47"/>
      <c r="AI41" s="47"/>
      <c r="AJ41" s="47"/>
      <c r="AK41" s="47"/>
      <c r="AL41" s="47"/>
      <c r="AM41" s="47"/>
      <c r="AN41" s="48" t="str">
        <f>IF(AO41=0,"-",SUM(Y41:AM41)/AO41*PARAMETRES!$G$13)</f>
        <v>-</v>
      </c>
      <c r="AO41" s="94">
        <f t="shared" si="1"/>
        <v>0</v>
      </c>
      <c r="AP41" s="50" t="str">
        <f>IF(PARAMETRES!$B40="-","",IF(Y$3="",0,IF(Y$46="",IF(Y41="",1,0),0))+IF(Z$3="",0,IF(Z$46="",IF(Z41="",1,0),0))+IF(AA$3="",0,IF(AA$46="",IF(AA41="",1,0),0))+IF(AB$3="",0,IF(AB$46="",IF(AB41="",1,0),0))+IF(AC$3="",0,IF(AC$46="",IF(AC41="",1,0),0))+IF(AD$3="",0,IF(AD$46="",IF(AD41="",1,0),0))+IF(AE$3="",0,IF(AE$46="",IF(AE41="",1,0),0))+IF(AF$3="",0,IF(AF$46="",IF(AF41="",1,0),0))+IF(AG$3="",0,IF(AG$46="",IF(AG41="",1,0),0))+IF(AH$3="",0,IF(AH$46="",IF(AH41="",1,0),0))+IF(AI$3="",0,IF(AI$46="",IF(AI41="",1,0),0)+IF(AJ$3="",0,IF(AJ$46="",IF(AJ41="",1,0),0))+IF(AK$3="",0,IF(AK$46="",IF(AK41="",1,0),0))+IF(AL$3="",0,IF(AL$46="",IF(AL41="",1,0),0))+IF(AM$3="",0,IF(AM$46="",IF(AM41="",1,0),0))))</f>
        <v/>
      </c>
      <c r="AQ41" s="31">
        <f t="shared" si="16"/>
        <v>36</v>
      </c>
      <c r="AR41" s="46" t="str">
        <f>PARAMETRES!$B40</f>
        <v>-</v>
      </c>
      <c r="AS41" s="46" t="str">
        <f>PARAMETRES!$C40</f>
        <v>-</v>
      </c>
      <c r="AT41" s="47"/>
      <c r="AU41" s="47"/>
      <c r="AV41" s="47"/>
      <c r="AW41" s="47"/>
      <c r="AX41" s="47"/>
      <c r="AY41" s="47"/>
      <c r="AZ41" s="47"/>
      <c r="BA41" s="47"/>
      <c r="BB41" s="47"/>
      <c r="BC41" s="47"/>
      <c r="BD41" s="47"/>
      <c r="BE41" s="47"/>
      <c r="BF41" s="47"/>
      <c r="BG41" s="47"/>
      <c r="BH41" s="47"/>
      <c r="BI41" s="48" t="str">
        <f>IF(BJ41=0,"-",SUM(AT41:BH41)/BJ41*PARAMETRES!$G$13)</f>
        <v>-</v>
      </c>
      <c r="BJ41" s="94">
        <f t="shared" si="2"/>
        <v>0</v>
      </c>
      <c r="BK41" s="50" t="str">
        <f>IF(PARAMETRES!$B40="-","",IF(AT$3="",0,IF(AT$46="",IF(AT41="",1,0),0))+IF(AU$3="",0,IF(AU$46="",IF(AU41="",1,0),0))+IF(AV$3="",0,IF(AV$46="",IF(AV41="",1,0),0))+IF(AW$3="",0,IF(AW$46="",IF(AW41="",1,0),0))+IF(AX$3="",0,IF(AX$46="",IF(AX41="",1,0),0))+IF(AY$3="",0,IF(AY$46="",IF(AY41="",1,0),0))+IF(AZ$3="",0,IF(AZ$46="",IF(AZ41="",1,0),0))+IF(BA$3="",0,IF(BA$46="",IF(BA41="",1,0),0))+IF(BB$3="",0,IF(BB$46="",IF(BB41="",1,0),0))+IF(BC$3="",0,IF(BC$46="",IF(BC41="",1,0),0))+IF(BD$3="",0,IF(BD$46="",IF(BD41="",1,0),0)+IF(BE$3="",0,IF(BE$46="",IF(BE41="",1,0),0))+IF(BF$3="",0,IF(BF$46="",IF(BF41="",1,0),0))+IF(BG$3="",0,IF(BG$46="",IF(BG41="",1,0),0))+IF(BH$3="",0,IF(BH$46="",IF(BH41="",1,0),0))))</f>
        <v/>
      </c>
      <c r="BL41" s="31">
        <f t="shared" si="17"/>
        <v>36</v>
      </c>
      <c r="BM41" s="46" t="str">
        <f>PARAMETRES!$B40</f>
        <v>-</v>
      </c>
      <c r="BN41" s="46" t="str">
        <f>PARAMETRES!$C40</f>
        <v>-</v>
      </c>
      <c r="BO41" s="47"/>
      <c r="BP41" s="47"/>
      <c r="BQ41" s="47"/>
      <c r="BR41" s="47"/>
      <c r="BS41" s="47"/>
      <c r="BT41" s="47"/>
      <c r="BU41" s="47"/>
      <c r="BV41" s="47"/>
      <c r="BW41" s="47"/>
      <c r="BX41" s="47"/>
      <c r="BY41" s="47"/>
      <c r="BZ41" s="47"/>
      <c r="CA41" s="47"/>
      <c r="CB41" s="47"/>
      <c r="CC41" s="47"/>
      <c r="CD41" s="48" t="str">
        <f>IF(CE41=0,"-",SUM(BO41:CC41)/CE41*PARAMETRES!$G$13)</f>
        <v>-</v>
      </c>
      <c r="CE41" s="49">
        <f t="shared" si="3"/>
        <v>0</v>
      </c>
      <c r="CF41" s="51" t="str">
        <f>IF(PARAMETRES!$B40="-","",IF(BO$3="",0,IF(BO$46="",IF(BO41="",1,0),0))+IF(BP$3="",0,IF(BP$46="",IF(BP41="",1,0),0))+IF(BQ$3="",0,IF(BQ$46="",IF(BQ41="",1,0),0))+IF(BR$3="",0,IF(BR$46="",IF(BR41="",1,0),0))+IF(BS$3="",0,IF(BS$46="",IF(BS41="",1,0),0))+IF(BT$3="",0,IF(BT$46="",IF(BT41="",1,0),0))+IF(BU$3="",0,IF(BU$46="",IF(BU41="",1,0),0))+IF(BV$3="",0,IF(BV$46="",IF(BV41="",1,0),0))+IF(BW$3="",0,IF(BW$46="",IF(BW41="",1,0),0))+IF(BX$3="",0,IF(BX$46="",IF(BX41="",1,0),0))+IF(BY$3="",0,IF(BY$46="",IF(BY41="",1,0),0)+IF(BZ$3="",0,IF(BZ$46="",IF(BZ41="",1,0),0))+IF(CA$3="",0,IF(CA$46="",IF(CA41="",1,0),0))+IF(CB$3="",0,IF(CB$46="",IF(CB41="",1,0),0))+IF(CC$3="",0,IF(CC$46="",IF(CC41="",1,0),0))))</f>
        <v/>
      </c>
      <c r="CG41" s="46" t="str">
        <f>PARAMETRES!$B40</f>
        <v>-</v>
      </c>
      <c r="CH41" s="52" t="str">
        <f>PARAMETRES!$C40</f>
        <v>-</v>
      </c>
      <c r="CJ41" s="80"/>
      <c r="CK41" s="81"/>
      <c r="CL41" s="77" t="s">
        <v>31</v>
      </c>
      <c r="CM41" s="82" t="str">
        <f t="shared" si="4"/>
        <v/>
      </c>
      <c r="CN41" s="83" t="str">
        <f t="shared" si="5"/>
        <v/>
      </c>
    </row>
    <row r="42" spans="1:92">
      <c r="A42" s="31">
        <f t="shared" si="14"/>
        <v>37</v>
      </c>
      <c r="B42" s="46" t="str">
        <f>PARAMETRES!$B41</f>
        <v>-</v>
      </c>
      <c r="C42" s="46" t="str">
        <f>PARAMETRES!$C41</f>
        <v>-</v>
      </c>
      <c r="D42" s="47"/>
      <c r="E42" s="47"/>
      <c r="F42" s="47"/>
      <c r="G42" s="47"/>
      <c r="H42" s="47"/>
      <c r="I42" s="47"/>
      <c r="J42" s="47"/>
      <c r="K42" s="47"/>
      <c r="L42" s="47"/>
      <c r="M42" s="47"/>
      <c r="N42" s="47"/>
      <c r="O42" s="47"/>
      <c r="P42" s="47"/>
      <c r="Q42" s="47"/>
      <c r="R42" s="47"/>
      <c r="S42" s="48" t="str">
        <f>IF(T42=0,"-",SUM(D42:R42)/T42*PARAMETRES!$G$13)</f>
        <v>-</v>
      </c>
      <c r="T42" s="94">
        <f t="shared" si="0"/>
        <v>0</v>
      </c>
      <c r="U42" s="50" t="str">
        <f>IF(PARAMETRES!$B41="-","",IF(D$3="",0,IF(D$46="",IF(D42="",1,0),0))+IF(E$3="",0,IF(E$46="",IF(E42="",1,0),0))+IF(F$3="",0,IF(F$46="",IF(F42="",1,0),0))+IF(G$3="",0,IF(G$46="",IF(G42="",1,0),0))+IF(H$3="",0,IF(H$46="",IF(H42="",1,0),0))+IF(I$3="",0,IF(I$46="",IF(I42="",1,0),0))+IF(J$3="",0,IF(J$46="",IF(J42="",1,0),0))+IF(K$3="",0,IF(K$46="",IF(K42="",1,0),0))+IF(L$3="",0,IF(L$46="",IF(L42="",1,0),0))+IF(M$3="",0,IF(M$46="",IF(M42="",1,0),0))+IF(N$3="",0,IF(N$46="",IF(N42="",1,0),0)+IF(O$3="",0,IF(O$46="",IF(O42="",1,0),0))+IF(P$3="",0,IF(P$46="",IF(P42="",1,0),0))+IF(Q$3="",0,IF(Q$46="",IF(Q42="",1,0),0))+IF(R$3="",0,IF(R$46="",IF(R42="",1,0),0))))</f>
        <v/>
      </c>
      <c r="V42" s="31">
        <f t="shared" si="15"/>
        <v>37</v>
      </c>
      <c r="W42" s="46" t="str">
        <f>PARAMETRES!$B41</f>
        <v>-</v>
      </c>
      <c r="X42" s="46" t="str">
        <f>PARAMETRES!$C41</f>
        <v>-</v>
      </c>
      <c r="Y42" s="47"/>
      <c r="Z42" s="47"/>
      <c r="AA42" s="47"/>
      <c r="AB42" s="47"/>
      <c r="AC42" s="47"/>
      <c r="AD42" s="47"/>
      <c r="AE42" s="47"/>
      <c r="AF42" s="47"/>
      <c r="AG42" s="47"/>
      <c r="AH42" s="47"/>
      <c r="AI42" s="47"/>
      <c r="AJ42" s="47"/>
      <c r="AK42" s="47"/>
      <c r="AL42" s="47"/>
      <c r="AM42" s="47"/>
      <c r="AN42" s="48" t="str">
        <f>IF(AO42=0,"-",SUM(Y42:AM42)/AO42*PARAMETRES!$G$13)</f>
        <v>-</v>
      </c>
      <c r="AO42" s="94">
        <f t="shared" si="1"/>
        <v>0</v>
      </c>
      <c r="AP42" s="50" t="str">
        <f>IF(PARAMETRES!$B41="-","",IF(Y$3="",0,IF(Y$46="",IF(Y42="",1,0),0))+IF(Z$3="",0,IF(Z$46="",IF(Z42="",1,0),0))+IF(AA$3="",0,IF(AA$46="",IF(AA42="",1,0),0))+IF(AB$3="",0,IF(AB$46="",IF(AB42="",1,0),0))+IF(AC$3="",0,IF(AC$46="",IF(AC42="",1,0),0))+IF(AD$3="",0,IF(AD$46="",IF(AD42="",1,0),0))+IF(AE$3="",0,IF(AE$46="",IF(AE42="",1,0),0))+IF(AF$3="",0,IF(AF$46="",IF(AF42="",1,0),0))+IF(AG$3="",0,IF(AG$46="",IF(AG42="",1,0),0))+IF(AH$3="",0,IF(AH$46="",IF(AH42="",1,0),0))+IF(AI$3="",0,IF(AI$46="",IF(AI42="",1,0),0)+IF(AJ$3="",0,IF(AJ$46="",IF(AJ42="",1,0),0))+IF(AK$3="",0,IF(AK$46="",IF(AK42="",1,0),0))+IF(AL$3="",0,IF(AL$46="",IF(AL42="",1,0),0))+IF(AM$3="",0,IF(AM$46="",IF(AM42="",1,0),0))))</f>
        <v/>
      </c>
      <c r="AQ42" s="31">
        <f t="shared" si="16"/>
        <v>37</v>
      </c>
      <c r="AR42" s="46" t="str">
        <f>PARAMETRES!$B41</f>
        <v>-</v>
      </c>
      <c r="AS42" s="46" t="str">
        <f>PARAMETRES!$C41</f>
        <v>-</v>
      </c>
      <c r="AT42" s="47"/>
      <c r="AU42" s="47"/>
      <c r="AV42" s="47"/>
      <c r="AW42" s="47"/>
      <c r="AX42" s="47"/>
      <c r="AY42" s="47"/>
      <c r="AZ42" s="47"/>
      <c r="BA42" s="47"/>
      <c r="BB42" s="47"/>
      <c r="BC42" s="47"/>
      <c r="BD42" s="47"/>
      <c r="BE42" s="47"/>
      <c r="BF42" s="47"/>
      <c r="BG42" s="47"/>
      <c r="BH42" s="47"/>
      <c r="BI42" s="48" t="str">
        <f>IF(BJ42=0,"-",SUM(AT42:BH42)/BJ42*PARAMETRES!$G$13)</f>
        <v>-</v>
      </c>
      <c r="BJ42" s="94">
        <f t="shared" si="2"/>
        <v>0</v>
      </c>
      <c r="BK42" s="50" t="str">
        <f>IF(PARAMETRES!$B41="-","",IF(AT$3="",0,IF(AT$46="",IF(AT42="",1,0),0))+IF(AU$3="",0,IF(AU$46="",IF(AU42="",1,0),0))+IF(AV$3="",0,IF(AV$46="",IF(AV42="",1,0),0))+IF(AW$3="",0,IF(AW$46="",IF(AW42="",1,0),0))+IF(AX$3="",0,IF(AX$46="",IF(AX42="",1,0),0))+IF(AY$3="",0,IF(AY$46="",IF(AY42="",1,0),0))+IF(AZ$3="",0,IF(AZ$46="",IF(AZ42="",1,0),0))+IF(BA$3="",0,IF(BA$46="",IF(BA42="",1,0),0))+IF(BB$3="",0,IF(BB$46="",IF(BB42="",1,0),0))+IF(BC$3="",0,IF(BC$46="",IF(BC42="",1,0),0))+IF(BD$3="",0,IF(BD$46="",IF(BD42="",1,0),0)+IF(BE$3="",0,IF(BE$46="",IF(BE42="",1,0),0))+IF(BF$3="",0,IF(BF$46="",IF(BF42="",1,0),0))+IF(BG$3="",0,IF(BG$46="",IF(BG42="",1,0),0))+IF(BH$3="",0,IF(BH$46="",IF(BH42="",1,0),0))))</f>
        <v/>
      </c>
      <c r="BL42" s="31">
        <f t="shared" si="17"/>
        <v>37</v>
      </c>
      <c r="BM42" s="46" t="str">
        <f>PARAMETRES!$B41</f>
        <v>-</v>
      </c>
      <c r="BN42" s="46" t="str">
        <f>PARAMETRES!$C41</f>
        <v>-</v>
      </c>
      <c r="BO42" s="47"/>
      <c r="BP42" s="47"/>
      <c r="BQ42" s="47"/>
      <c r="BR42" s="47"/>
      <c r="BS42" s="47"/>
      <c r="BT42" s="47"/>
      <c r="BU42" s="47"/>
      <c r="BV42" s="47"/>
      <c r="BW42" s="47"/>
      <c r="BX42" s="47"/>
      <c r="BY42" s="47"/>
      <c r="BZ42" s="47"/>
      <c r="CA42" s="47"/>
      <c r="CB42" s="47"/>
      <c r="CC42" s="47"/>
      <c r="CD42" s="48" t="str">
        <f>IF(CE42=0,"-",SUM(BO42:CC42)/CE42*PARAMETRES!$G$13)</f>
        <v>-</v>
      </c>
      <c r="CE42" s="49">
        <f t="shared" si="3"/>
        <v>0</v>
      </c>
      <c r="CF42" s="51" t="str">
        <f>IF(PARAMETRES!$B41="-","",IF(BO$3="",0,IF(BO$46="",IF(BO42="",1,0),0))+IF(BP$3="",0,IF(BP$46="",IF(BP42="",1,0),0))+IF(BQ$3="",0,IF(BQ$46="",IF(BQ42="",1,0),0))+IF(BR$3="",0,IF(BR$46="",IF(BR42="",1,0),0))+IF(BS$3="",0,IF(BS$46="",IF(BS42="",1,0),0))+IF(BT$3="",0,IF(BT$46="",IF(BT42="",1,0),0))+IF(BU$3="",0,IF(BU$46="",IF(BU42="",1,0),0))+IF(BV$3="",0,IF(BV$46="",IF(BV42="",1,0),0))+IF(BW$3="",0,IF(BW$46="",IF(BW42="",1,0),0))+IF(BX$3="",0,IF(BX$46="",IF(BX42="",1,0),0))+IF(BY$3="",0,IF(BY$46="",IF(BY42="",1,0),0)+IF(BZ$3="",0,IF(BZ$46="",IF(BZ42="",1,0),0))+IF(CA$3="",0,IF(CA$46="",IF(CA42="",1,0),0))+IF(CB$3="",0,IF(CB$46="",IF(CB42="",1,0),0))+IF(CC$3="",0,IF(CC$46="",IF(CC42="",1,0),0))))</f>
        <v/>
      </c>
      <c r="CG42" s="46" t="str">
        <f>PARAMETRES!$B41</f>
        <v>-</v>
      </c>
      <c r="CH42" s="52" t="str">
        <f>PARAMETRES!$C41</f>
        <v>-</v>
      </c>
      <c r="CJ42" s="80"/>
      <c r="CK42" s="81"/>
      <c r="CL42" s="77" t="s">
        <v>31</v>
      </c>
      <c r="CM42" s="82" t="str">
        <f t="shared" si="4"/>
        <v/>
      </c>
      <c r="CN42" s="83" t="str">
        <f t="shared" si="5"/>
        <v/>
      </c>
    </row>
    <row r="43" spans="1:92">
      <c r="A43" s="31">
        <f t="shared" si="14"/>
        <v>38</v>
      </c>
      <c r="B43" s="46" t="str">
        <f>PARAMETRES!$B42</f>
        <v>-</v>
      </c>
      <c r="C43" s="46" t="str">
        <f>PARAMETRES!$C42</f>
        <v>-</v>
      </c>
      <c r="D43" s="47"/>
      <c r="E43" s="47"/>
      <c r="F43" s="47"/>
      <c r="G43" s="47"/>
      <c r="H43" s="47"/>
      <c r="I43" s="47"/>
      <c r="J43" s="47"/>
      <c r="K43" s="47"/>
      <c r="L43" s="47"/>
      <c r="M43" s="47"/>
      <c r="N43" s="47"/>
      <c r="O43" s="47"/>
      <c r="P43" s="47"/>
      <c r="Q43" s="47"/>
      <c r="R43" s="47"/>
      <c r="S43" s="48" t="str">
        <f>IF(T43=0,"-",SUM(D43:R43)/T43*PARAMETRES!$G$13)</f>
        <v>-</v>
      </c>
      <c r="T43" s="94">
        <f t="shared" si="0"/>
        <v>0</v>
      </c>
      <c r="U43" s="50" t="str">
        <f>IF(PARAMETRES!$B42="-","",IF(D$3="",0,IF(D$46="",IF(D43="",1,0),0))+IF(E$3="",0,IF(E$46="",IF(E43="",1,0),0))+IF(F$3="",0,IF(F$46="",IF(F43="",1,0),0))+IF(G$3="",0,IF(G$46="",IF(G43="",1,0),0))+IF(H$3="",0,IF(H$46="",IF(H43="",1,0),0))+IF(I$3="",0,IF(I$46="",IF(I43="",1,0),0))+IF(J$3="",0,IF(J$46="",IF(J43="",1,0),0))+IF(K$3="",0,IF(K$46="",IF(K43="",1,0),0))+IF(L$3="",0,IF(L$46="",IF(L43="",1,0),0))+IF(M$3="",0,IF(M$46="",IF(M43="",1,0),0))+IF(N$3="",0,IF(N$46="",IF(N43="",1,0),0)+IF(O$3="",0,IF(O$46="",IF(O43="",1,0),0))+IF(P$3="",0,IF(P$46="",IF(P43="",1,0),0))+IF(Q$3="",0,IF(Q$46="",IF(Q43="",1,0),0))+IF(R$3="",0,IF(R$46="",IF(R43="",1,0),0))))</f>
        <v/>
      </c>
      <c r="V43" s="31">
        <f t="shared" si="15"/>
        <v>38</v>
      </c>
      <c r="W43" s="46" t="str">
        <f>PARAMETRES!$B42</f>
        <v>-</v>
      </c>
      <c r="X43" s="46" t="str">
        <f>PARAMETRES!$C42</f>
        <v>-</v>
      </c>
      <c r="Y43" s="47"/>
      <c r="Z43" s="47"/>
      <c r="AA43" s="47"/>
      <c r="AB43" s="47"/>
      <c r="AC43" s="47"/>
      <c r="AD43" s="47"/>
      <c r="AE43" s="47"/>
      <c r="AF43" s="47"/>
      <c r="AG43" s="47"/>
      <c r="AH43" s="47"/>
      <c r="AI43" s="47"/>
      <c r="AJ43" s="47"/>
      <c r="AK43" s="47"/>
      <c r="AL43" s="47"/>
      <c r="AM43" s="47"/>
      <c r="AN43" s="48" t="str">
        <f>IF(AO43=0,"-",SUM(Y43:AM43)/AO43*PARAMETRES!$G$13)</f>
        <v>-</v>
      </c>
      <c r="AO43" s="94">
        <f t="shared" si="1"/>
        <v>0</v>
      </c>
      <c r="AP43" s="50" t="str">
        <f>IF(PARAMETRES!$B42="-","",IF(Y$3="",0,IF(Y$46="",IF(Y43="",1,0),0))+IF(Z$3="",0,IF(Z$46="",IF(Z43="",1,0),0))+IF(AA$3="",0,IF(AA$46="",IF(AA43="",1,0),0))+IF(AB$3="",0,IF(AB$46="",IF(AB43="",1,0),0))+IF(AC$3="",0,IF(AC$46="",IF(AC43="",1,0),0))+IF(AD$3="",0,IF(AD$46="",IF(AD43="",1,0),0))+IF(AE$3="",0,IF(AE$46="",IF(AE43="",1,0),0))+IF(AF$3="",0,IF(AF$46="",IF(AF43="",1,0),0))+IF(AG$3="",0,IF(AG$46="",IF(AG43="",1,0),0))+IF(AH$3="",0,IF(AH$46="",IF(AH43="",1,0),0))+IF(AI$3="",0,IF(AI$46="",IF(AI43="",1,0),0)+IF(AJ$3="",0,IF(AJ$46="",IF(AJ43="",1,0),0))+IF(AK$3="",0,IF(AK$46="",IF(AK43="",1,0),0))+IF(AL$3="",0,IF(AL$46="",IF(AL43="",1,0),0))+IF(AM$3="",0,IF(AM$46="",IF(AM43="",1,0),0))))</f>
        <v/>
      </c>
      <c r="AQ43" s="31">
        <f t="shared" si="16"/>
        <v>38</v>
      </c>
      <c r="AR43" s="46" t="str">
        <f>PARAMETRES!$B42</f>
        <v>-</v>
      </c>
      <c r="AS43" s="46" t="str">
        <f>PARAMETRES!$C42</f>
        <v>-</v>
      </c>
      <c r="AT43" s="47"/>
      <c r="AU43" s="47"/>
      <c r="AV43" s="47"/>
      <c r="AW43" s="47"/>
      <c r="AX43" s="47"/>
      <c r="AY43" s="47"/>
      <c r="AZ43" s="47"/>
      <c r="BA43" s="47"/>
      <c r="BB43" s="47"/>
      <c r="BC43" s="47"/>
      <c r="BD43" s="47"/>
      <c r="BE43" s="47"/>
      <c r="BF43" s="47"/>
      <c r="BG43" s="47"/>
      <c r="BH43" s="47"/>
      <c r="BI43" s="48" t="str">
        <f>IF(BJ43=0,"-",SUM(AT43:BH43)/BJ43*PARAMETRES!$G$13)</f>
        <v>-</v>
      </c>
      <c r="BJ43" s="94">
        <f t="shared" si="2"/>
        <v>0</v>
      </c>
      <c r="BK43" s="50" t="str">
        <f>IF(PARAMETRES!$B42="-","",IF(AT$3="",0,IF(AT$46="",IF(AT43="",1,0),0))+IF(AU$3="",0,IF(AU$46="",IF(AU43="",1,0),0))+IF(AV$3="",0,IF(AV$46="",IF(AV43="",1,0),0))+IF(AW$3="",0,IF(AW$46="",IF(AW43="",1,0),0))+IF(AX$3="",0,IF(AX$46="",IF(AX43="",1,0),0))+IF(AY$3="",0,IF(AY$46="",IF(AY43="",1,0),0))+IF(AZ$3="",0,IF(AZ$46="",IF(AZ43="",1,0),0))+IF(BA$3="",0,IF(BA$46="",IF(BA43="",1,0),0))+IF(BB$3="",0,IF(BB$46="",IF(BB43="",1,0),0))+IF(BC$3="",0,IF(BC$46="",IF(BC43="",1,0),0))+IF(BD$3="",0,IF(BD$46="",IF(BD43="",1,0),0)+IF(BE$3="",0,IF(BE$46="",IF(BE43="",1,0),0))+IF(BF$3="",0,IF(BF$46="",IF(BF43="",1,0),0))+IF(BG$3="",0,IF(BG$46="",IF(BG43="",1,0),0))+IF(BH$3="",0,IF(BH$46="",IF(BH43="",1,0),0))))</f>
        <v/>
      </c>
      <c r="BL43" s="31">
        <f t="shared" si="17"/>
        <v>38</v>
      </c>
      <c r="BM43" s="46" t="str">
        <f>PARAMETRES!$B42</f>
        <v>-</v>
      </c>
      <c r="BN43" s="46" t="str">
        <f>PARAMETRES!$C42</f>
        <v>-</v>
      </c>
      <c r="BO43" s="47"/>
      <c r="BP43" s="47"/>
      <c r="BQ43" s="47"/>
      <c r="BR43" s="47"/>
      <c r="BS43" s="47"/>
      <c r="BT43" s="47"/>
      <c r="BU43" s="47"/>
      <c r="BV43" s="47"/>
      <c r="BW43" s="47"/>
      <c r="BX43" s="47"/>
      <c r="BY43" s="47"/>
      <c r="BZ43" s="47"/>
      <c r="CA43" s="47"/>
      <c r="CB43" s="47"/>
      <c r="CC43" s="47"/>
      <c r="CD43" s="48" t="str">
        <f>IF(CE43=0,"-",SUM(BO43:CC43)/CE43*PARAMETRES!$G$13)</f>
        <v>-</v>
      </c>
      <c r="CE43" s="49">
        <f t="shared" si="3"/>
        <v>0</v>
      </c>
      <c r="CF43" s="51" t="str">
        <f>IF(PARAMETRES!$B42="-","",IF(BO$3="",0,IF(BO$46="",IF(BO43="",1,0),0))+IF(BP$3="",0,IF(BP$46="",IF(BP43="",1,0),0))+IF(BQ$3="",0,IF(BQ$46="",IF(BQ43="",1,0),0))+IF(BR$3="",0,IF(BR$46="",IF(BR43="",1,0),0))+IF(BS$3="",0,IF(BS$46="",IF(BS43="",1,0),0))+IF(BT$3="",0,IF(BT$46="",IF(BT43="",1,0),0))+IF(BU$3="",0,IF(BU$46="",IF(BU43="",1,0),0))+IF(BV$3="",0,IF(BV$46="",IF(BV43="",1,0),0))+IF(BW$3="",0,IF(BW$46="",IF(BW43="",1,0),0))+IF(BX$3="",0,IF(BX$46="",IF(BX43="",1,0),0))+IF(BY$3="",0,IF(BY$46="",IF(BY43="",1,0),0)+IF(BZ$3="",0,IF(BZ$46="",IF(BZ43="",1,0),0))+IF(CA$3="",0,IF(CA$46="",IF(CA43="",1,0),0))+IF(CB$3="",0,IF(CB$46="",IF(CB43="",1,0),0))+IF(CC$3="",0,IF(CC$46="",IF(CC43="",1,0),0))))</f>
        <v/>
      </c>
      <c r="CG43" s="46" t="str">
        <f>PARAMETRES!$B42</f>
        <v>-</v>
      </c>
      <c r="CH43" s="52" t="str">
        <f>PARAMETRES!$C42</f>
        <v>-</v>
      </c>
      <c r="CJ43" s="80"/>
      <c r="CK43" s="81"/>
      <c r="CL43" s="77" t="s">
        <v>31</v>
      </c>
      <c r="CM43" s="82" t="str">
        <f t="shared" si="4"/>
        <v/>
      </c>
      <c r="CN43" s="83" t="str">
        <f t="shared" si="5"/>
        <v/>
      </c>
    </row>
    <row r="44" spans="1:92">
      <c r="A44" s="31">
        <f t="shared" si="14"/>
        <v>39</v>
      </c>
      <c r="B44" s="46" t="str">
        <f>PARAMETRES!$B43</f>
        <v>-</v>
      </c>
      <c r="C44" s="46" t="str">
        <f>PARAMETRES!$C43</f>
        <v>-</v>
      </c>
      <c r="D44" s="47"/>
      <c r="E44" s="47"/>
      <c r="F44" s="47"/>
      <c r="G44" s="47"/>
      <c r="H44" s="47"/>
      <c r="I44" s="47"/>
      <c r="J44" s="47"/>
      <c r="K44" s="47"/>
      <c r="L44" s="47"/>
      <c r="M44" s="47"/>
      <c r="N44" s="47"/>
      <c r="O44" s="47"/>
      <c r="P44" s="47"/>
      <c r="Q44" s="47"/>
      <c r="R44" s="47"/>
      <c r="S44" s="48" t="str">
        <f>IF(T44=0,"-",SUM(D44:R44)/T44*PARAMETRES!$G$13)</f>
        <v>-</v>
      </c>
      <c r="T44" s="94">
        <f t="shared" si="0"/>
        <v>0</v>
      </c>
      <c r="U44" s="50" t="str">
        <f>IF(PARAMETRES!$B43="-","",IF(D$3="",0,IF(D$46="",IF(D44="",1,0),0))+IF(E$3="",0,IF(E$46="",IF(E44="",1,0),0))+IF(F$3="",0,IF(F$46="",IF(F44="",1,0),0))+IF(G$3="",0,IF(G$46="",IF(G44="",1,0),0))+IF(H$3="",0,IF(H$46="",IF(H44="",1,0),0))+IF(I$3="",0,IF(I$46="",IF(I44="",1,0),0))+IF(J$3="",0,IF(J$46="",IF(J44="",1,0),0))+IF(K$3="",0,IF(K$46="",IF(K44="",1,0),0))+IF(L$3="",0,IF(L$46="",IF(L44="",1,0),0))+IF(M$3="",0,IF(M$46="",IF(M44="",1,0),0))+IF(N$3="",0,IF(N$46="",IF(N44="",1,0),0)+IF(O$3="",0,IF(O$46="",IF(O44="",1,0),0))+IF(P$3="",0,IF(P$46="",IF(P44="",1,0),0))+IF(Q$3="",0,IF(Q$46="",IF(Q44="",1,0),0))+IF(R$3="",0,IF(R$46="",IF(R44="",1,0),0))))</f>
        <v/>
      </c>
      <c r="V44" s="31">
        <f t="shared" si="15"/>
        <v>39</v>
      </c>
      <c r="W44" s="46" t="str">
        <f>PARAMETRES!$B43</f>
        <v>-</v>
      </c>
      <c r="X44" s="46" t="str">
        <f>PARAMETRES!$C43</f>
        <v>-</v>
      </c>
      <c r="Y44" s="47"/>
      <c r="Z44" s="47"/>
      <c r="AA44" s="47"/>
      <c r="AB44" s="47"/>
      <c r="AC44" s="47"/>
      <c r="AD44" s="47"/>
      <c r="AE44" s="47"/>
      <c r="AF44" s="47"/>
      <c r="AG44" s="47"/>
      <c r="AH44" s="47"/>
      <c r="AI44" s="47"/>
      <c r="AJ44" s="47"/>
      <c r="AK44" s="47"/>
      <c r="AL44" s="47"/>
      <c r="AM44" s="47"/>
      <c r="AN44" s="48" t="str">
        <f>IF(AO44=0,"-",SUM(Y44:AM44)/AO44*PARAMETRES!$G$13)</f>
        <v>-</v>
      </c>
      <c r="AO44" s="94">
        <f t="shared" si="1"/>
        <v>0</v>
      </c>
      <c r="AP44" s="50" t="str">
        <f>IF(PARAMETRES!$B43="-","",IF(Y$3="",0,IF(Y$46="",IF(Y44="",1,0),0))+IF(Z$3="",0,IF(Z$46="",IF(Z44="",1,0),0))+IF(AA$3="",0,IF(AA$46="",IF(AA44="",1,0),0))+IF(AB$3="",0,IF(AB$46="",IF(AB44="",1,0),0))+IF(AC$3="",0,IF(AC$46="",IF(AC44="",1,0),0))+IF(AD$3="",0,IF(AD$46="",IF(AD44="",1,0),0))+IF(AE$3="",0,IF(AE$46="",IF(AE44="",1,0),0))+IF(AF$3="",0,IF(AF$46="",IF(AF44="",1,0),0))+IF(AG$3="",0,IF(AG$46="",IF(AG44="",1,0),0))+IF(AH$3="",0,IF(AH$46="",IF(AH44="",1,0),0))+IF(AI$3="",0,IF(AI$46="",IF(AI44="",1,0),0)+IF(AJ$3="",0,IF(AJ$46="",IF(AJ44="",1,0),0))+IF(AK$3="",0,IF(AK$46="",IF(AK44="",1,0),0))+IF(AL$3="",0,IF(AL$46="",IF(AL44="",1,0),0))+IF(AM$3="",0,IF(AM$46="",IF(AM44="",1,0),0))))</f>
        <v/>
      </c>
      <c r="AQ44" s="31">
        <f t="shared" si="16"/>
        <v>39</v>
      </c>
      <c r="AR44" s="46" t="str">
        <f>PARAMETRES!$B43</f>
        <v>-</v>
      </c>
      <c r="AS44" s="46" t="str">
        <f>PARAMETRES!$C43</f>
        <v>-</v>
      </c>
      <c r="AT44" s="47"/>
      <c r="AU44" s="47"/>
      <c r="AV44" s="47"/>
      <c r="AW44" s="47"/>
      <c r="AX44" s="47"/>
      <c r="AY44" s="47"/>
      <c r="AZ44" s="47"/>
      <c r="BA44" s="47"/>
      <c r="BB44" s="47"/>
      <c r="BC44" s="47"/>
      <c r="BD44" s="47"/>
      <c r="BE44" s="47"/>
      <c r="BF44" s="47"/>
      <c r="BG44" s="47"/>
      <c r="BH44" s="47"/>
      <c r="BI44" s="48" t="str">
        <f>IF(BJ44=0,"-",SUM(AT44:BH44)/BJ44*PARAMETRES!$G$13)</f>
        <v>-</v>
      </c>
      <c r="BJ44" s="94">
        <f t="shared" si="2"/>
        <v>0</v>
      </c>
      <c r="BK44" s="50" t="str">
        <f>IF(PARAMETRES!$B43="-","",IF(AT$3="",0,IF(AT$46="",IF(AT44="",1,0),0))+IF(AU$3="",0,IF(AU$46="",IF(AU44="",1,0),0))+IF(AV$3="",0,IF(AV$46="",IF(AV44="",1,0),0))+IF(AW$3="",0,IF(AW$46="",IF(AW44="",1,0),0))+IF(AX$3="",0,IF(AX$46="",IF(AX44="",1,0),0))+IF(AY$3="",0,IF(AY$46="",IF(AY44="",1,0),0))+IF(AZ$3="",0,IF(AZ$46="",IF(AZ44="",1,0),0))+IF(BA$3="",0,IF(BA$46="",IF(BA44="",1,0),0))+IF(BB$3="",0,IF(BB$46="",IF(BB44="",1,0),0))+IF(BC$3="",0,IF(BC$46="",IF(BC44="",1,0),0))+IF(BD$3="",0,IF(BD$46="",IF(BD44="",1,0),0)+IF(BE$3="",0,IF(BE$46="",IF(BE44="",1,0),0))+IF(BF$3="",0,IF(BF$46="",IF(BF44="",1,0),0))+IF(BG$3="",0,IF(BG$46="",IF(BG44="",1,0),0))+IF(BH$3="",0,IF(BH$46="",IF(BH44="",1,0),0))))</f>
        <v/>
      </c>
      <c r="BL44" s="31">
        <f t="shared" si="17"/>
        <v>39</v>
      </c>
      <c r="BM44" s="46" t="str">
        <f>PARAMETRES!$B43</f>
        <v>-</v>
      </c>
      <c r="BN44" s="46" t="str">
        <f>PARAMETRES!$C43</f>
        <v>-</v>
      </c>
      <c r="BO44" s="47"/>
      <c r="BP44" s="47"/>
      <c r="BQ44" s="47"/>
      <c r="BR44" s="47"/>
      <c r="BS44" s="47"/>
      <c r="BT44" s="47"/>
      <c r="BU44" s="47"/>
      <c r="BV44" s="47"/>
      <c r="BW44" s="47"/>
      <c r="BX44" s="47"/>
      <c r="BY44" s="47"/>
      <c r="BZ44" s="47"/>
      <c r="CA44" s="47"/>
      <c r="CB44" s="47"/>
      <c r="CC44" s="47"/>
      <c r="CD44" s="48" t="str">
        <f>IF(CE44=0,"-",SUM(BO44:CC44)/CE44*PARAMETRES!$G$13)</f>
        <v>-</v>
      </c>
      <c r="CE44" s="49">
        <f t="shared" si="3"/>
        <v>0</v>
      </c>
      <c r="CF44" s="51" t="str">
        <f>IF(PARAMETRES!$B43="-","",IF(BO$3="",0,IF(BO$46="",IF(BO44="",1,0),0))+IF(BP$3="",0,IF(BP$46="",IF(BP44="",1,0),0))+IF(BQ$3="",0,IF(BQ$46="",IF(BQ44="",1,0),0))+IF(BR$3="",0,IF(BR$46="",IF(BR44="",1,0),0))+IF(BS$3="",0,IF(BS$46="",IF(BS44="",1,0),0))+IF(BT$3="",0,IF(BT$46="",IF(BT44="",1,0),0))+IF(BU$3="",0,IF(BU$46="",IF(BU44="",1,0),0))+IF(BV$3="",0,IF(BV$46="",IF(BV44="",1,0),0))+IF(BW$3="",0,IF(BW$46="",IF(BW44="",1,0),0))+IF(BX$3="",0,IF(BX$46="",IF(BX44="",1,0),0))+IF(BY$3="",0,IF(BY$46="",IF(BY44="",1,0),0)+IF(BZ$3="",0,IF(BZ$46="",IF(BZ44="",1,0),0))+IF(CA$3="",0,IF(CA$46="",IF(CA44="",1,0),0))+IF(CB$3="",0,IF(CB$46="",IF(CB44="",1,0),0))+IF(CC$3="",0,IF(CC$46="",IF(CC44="",1,0),0))))</f>
        <v/>
      </c>
      <c r="CG44" s="46" t="str">
        <f>PARAMETRES!$B43</f>
        <v>-</v>
      </c>
      <c r="CH44" s="52" t="str">
        <f>PARAMETRES!$C43</f>
        <v>-</v>
      </c>
      <c r="CJ44" s="80"/>
      <c r="CK44" s="81"/>
      <c r="CL44" s="77" t="s">
        <v>31</v>
      </c>
      <c r="CM44" s="82" t="str">
        <f t="shared" si="4"/>
        <v/>
      </c>
      <c r="CN44" s="83" t="str">
        <f t="shared" si="5"/>
        <v/>
      </c>
    </row>
    <row r="45" spans="1:92">
      <c r="A45" s="31">
        <f t="shared" si="14"/>
        <v>40</v>
      </c>
      <c r="B45" s="46" t="str">
        <f>PARAMETRES!$B44</f>
        <v>-</v>
      </c>
      <c r="C45" s="46" t="str">
        <f>PARAMETRES!$C44</f>
        <v>-</v>
      </c>
      <c r="D45" s="47"/>
      <c r="E45" s="47"/>
      <c r="F45" s="47"/>
      <c r="G45" s="47"/>
      <c r="H45" s="47"/>
      <c r="I45" s="47"/>
      <c r="J45" s="47"/>
      <c r="K45" s="47"/>
      <c r="L45" s="47"/>
      <c r="M45" s="47"/>
      <c r="N45" s="47"/>
      <c r="O45" s="47"/>
      <c r="P45" s="47"/>
      <c r="Q45" s="47"/>
      <c r="R45" s="47"/>
      <c r="S45" s="48" t="str">
        <f>IF(T45=0,"-",SUM(D45:R45)/T45*PARAMETRES!$G$13)</f>
        <v>-</v>
      </c>
      <c r="T45" s="94">
        <f t="shared" si="0"/>
        <v>0</v>
      </c>
      <c r="U45" s="50" t="str">
        <f>IF(PARAMETRES!$B44="-","",IF(D$3="",0,IF(D$46="",IF(D45="",1,0),0))+IF(E$3="",0,IF(E$46="",IF(E45="",1,0),0))+IF(F$3="",0,IF(F$46="",IF(F45="",1,0),0))+IF(G$3="",0,IF(G$46="",IF(G45="",1,0),0))+IF(H$3="",0,IF(H$46="",IF(H45="",1,0),0))+IF(I$3="",0,IF(I$46="",IF(I45="",1,0),0))+IF(J$3="",0,IF(J$46="",IF(J45="",1,0),0))+IF(K$3="",0,IF(K$46="",IF(K45="",1,0),0))+IF(L$3="",0,IF(L$46="",IF(L45="",1,0),0))+IF(M$3="",0,IF(M$46="",IF(M45="",1,0),0))+IF(N$3="",0,IF(N$46="",IF(N45="",1,0),0)+IF(O$3="",0,IF(O$46="",IF(O45="",1,0),0))+IF(P$3="",0,IF(P$46="",IF(P45="",1,0),0))+IF(Q$3="",0,IF(Q$46="",IF(Q45="",1,0),0))+IF(R$3="",0,IF(R$46="",IF(R45="",1,0),0))))</f>
        <v/>
      </c>
      <c r="V45" s="31">
        <f t="shared" si="15"/>
        <v>40</v>
      </c>
      <c r="W45" s="46" t="str">
        <f>PARAMETRES!$B44</f>
        <v>-</v>
      </c>
      <c r="X45" s="46" t="str">
        <f>PARAMETRES!$C44</f>
        <v>-</v>
      </c>
      <c r="Y45" s="47"/>
      <c r="Z45" s="47"/>
      <c r="AA45" s="47"/>
      <c r="AB45" s="47"/>
      <c r="AC45" s="47"/>
      <c r="AD45" s="47"/>
      <c r="AE45" s="47"/>
      <c r="AF45" s="47"/>
      <c r="AG45" s="47"/>
      <c r="AH45" s="47"/>
      <c r="AI45" s="47"/>
      <c r="AJ45" s="47"/>
      <c r="AK45" s="47"/>
      <c r="AL45" s="47"/>
      <c r="AM45" s="47"/>
      <c r="AN45" s="48" t="str">
        <f>IF(AO45=0,"-",SUM(Y45:AM45)/AO45*PARAMETRES!$G$13)</f>
        <v>-</v>
      </c>
      <c r="AO45" s="94">
        <f t="shared" si="1"/>
        <v>0</v>
      </c>
      <c r="AP45" s="50" t="str">
        <f>IF(PARAMETRES!$B44="-","",IF(Y$3="",0,IF(Y$46="",IF(Y45="",1,0),0))+IF(Z$3="",0,IF(Z$46="",IF(Z45="",1,0),0))+IF(AA$3="",0,IF(AA$46="",IF(AA45="",1,0),0))+IF(AB$3="",0,IF(AB$46="",IF(AB45="",1,0),0))+IF(AC$3="",0,IF(AC$46="",IF(AC45="",1,0),0))+IF(AD$3="",0,IF(AD$46="",IF(AD45="",1,0),0))+IF(AE$3="",0,IF(AE$46="",IF(AE45="",1,0),0))+IF(AF$3="",0,IF(AF$46="",IF(AF45="",1,0),0))+IF(AG$3="",0,IF(AG$46="",IF(AG45="",1,0),0))+IF(AH$3="",0,IF(AH$46="",IF(AH45="",1,0),0))+IF(AI$3="",0,IF(AI$46="",IF(AI45="",1,0),0)+IF(AJ$3="",0,IF(AJ$46="",IF(AJ45="",1,0),0))+IF(AK$3="",0,IF(AK$46="",IF(AK45="",1,0),0))+IF(AL$3="",0,IF(AL$46="",IF(AL45="",1,0),0))+IF(AM$3="",0,IF(AM$46="",IF(AM45="",1,0),0))))</f>
        <v/>
      </c>
      <c r="AQ45" s="31">
        <f t="shared" si="16"/>
        <v>40</v>
      </c>
      <c r="AR45" s="46" t="str">
        <f>PARAMETRES!$B44</f>
        <v>-</v>
      </c>
      <c r="AS45" s="46" t="str">
        <f>PARAMETRES!$C44</f>
        <v>-</v>
      </c>
      <c r="AT45" s="47"/>
      <c r="AU45" s="47"/>
      <c r="AV45" s="47"/>
      <c r="AW45" s="47"/>
      <c r="AX45" s="47"/>
      <c r="AY45" s="47"/>
      <c r="AZ45" s="47"/>
      <c r="BA45" s="47"/>
      <c r="BB45" s="47"/>
      <c r="BC45" s="47"/>
      <c r="BD45" s="47"/>
      <c r="BE45" s="47"/>
      <c r="BF45" s="47"/>
      <c r="BG45" s="47"/>
      <c r="BH45" s="47"/>
      <c r="BI45" s="48" t="str">
        <f>IF(BJ45=0,"-",SUM(AT45:BH45)/BJ45*PARAMETRES!$G$13)</f>
        <v>-</v>
      </c>
      <c r="BJ45" s="94">
        <f t="shared" si="2"/>
        <v>0</v>
      </c>
      <c r="BK45" s="50" t="str">
        <f>IF(PARAMETRES!$B44="-","",IF(AT$3="",0,IF(AT$46="",IF(AT45="",1,0),0))+IF(AU$3="",0,IF(AU$46="",IF(AU45="",1,0),0))+IF(AV$3="",0,IF(AV$46="",IF(AV45="",1,0),0))+IF(AW$3="",0,IF(AW$46="",IF(AW45="",1,0),0))+IF(AX$3="",0,IF(AX$46="",IF(AX45="",1,0),0))+IF(AY$3="",0,IF(AY$46="",IF(AY45="",1,0),0))+IF(AZ$3="",0,IF(AZ$46="",IF(AZ45="",1,0),0))+IF(BA$3="",0,IF(BA$46="",IF(BA45="",1,0),0))+IF(BB$3="",0,IF(BB$46="",IF(BB45="",1,0),0))+IF(BC$3="",0,IF(BC$46="",IF(BC45="",1,0),0))+IF(BD$3="",0,IF(BD$46="",IF(BD45="",1,0),0)+IF(BE$3="",0,IF(BE$46="",IF(BE45="",1,0),0))+IF(BF$3="",0,IF(BF$46="",IF(BF45="",1,0),0))+IF(BG$3="",0,IF(BG$46="",IF(BG45="",1,0),0))+IF(BH$3="",0,IF(BH$46="",IF(BH45="",1,0),0))))</f>
        <v/>
      </c>
      <c r="BL45" s="31">
        <f t="shared" si="17"/>
        <v>40</v>
      </c>
      <c r="BM45" s="46" t="str">
        <f>PARAMETRES!$B44</f>
        <v>-</v>
      </c>
      <c r="BN45" s="46" t="str">
        <f>PARAMETRES!$C44</f>
        <v>-</v>
      </c>
      <c r="BO45" s="47"/>
      <c r="BP45" s="47"/>
      <c r="BQ45" s="47"/>
      <c r="BR45" s="47"/>
      <c r="BS45" s="47"/>
      <c r="BT45" s="47"/>
      <c r="BU45" s="47"/>
      <c r="BV45" s="47"/>
      <c r="BW45" s="47"/>
      <c r="BX45" s="47"/>
      <c r="BY45" s="47"/>
      <c r="BZ45" s="47"/>
      <c r="CA45" s="47"/>
      <c r="CB45" s="47"/>
      <c r="CC45" s="47"/>
      <c r="CD45" s="48" t="str">
        <f>IF(CE45=0,"-",SUM(BO45:CC45)/CE45*PARAMETRES!$G$13)</f>
        <v>-</v>
      </c>
      <c r="CE45" s="49">
        <f t="shared" si="3"/>
        <v>0</v>
      </c>
      <c r="CF45" s="51" t="str">
        <f>IF(PARAMETRES!$B44="-","",IF(BO$3="",0,IF(BO$46="",IF(BO45="",1,0),0))+IF(BP$3="",0,IF(BP$46="",IF(BP45="",1,0),0))+IF(BQ$3="",0,IF(BQ$46="",IF(BQ45="",1,0),0))+IF(BR$3="",0,IF(BR$46="",IF(BR45="",1,0),0))+IF(BS$3="",0,IF(BS$46="",IF(BS45="",1,0),0))+IF(BT$3="",0,IF(BT$46="",IF(BT45="",1,0),0))+IF(BU$3="",0,IF(BU$46="",IF(BU45="",1,0),0))+IF(BV$3="",0,IF(BV$46="",IF(BV45="",1,0),0))+IF(BW$3="",0,IF(BW$46="",IF(BW45="",1,0),0))+IF(BX$3="",0,IF(BX$46="",IF(BX45="",1,0),0))+IF(BY$3="",0,IF(BY$46="",IF(BY45="",1,0),0)+IF(BZ$3="",0,IF(BZ$46="",IF(BZ45="",1,0),0))+IF(CA$3="",0,IF(CA$46="",IF(CA45="",1,0),0))+IF(CB$3="",0,IF(CB$46="",IF(CB45="",1,0),0))+IF(CC$3="",0,IF(CC$46="",IF(CC45="",1,0),0))))</f>
        <v/>
      </c>
      <c r="CG45" s="46" t="str">
        <f>PARAMETRES!$B44</f>
        <v>-</v>
      </c>
      <c r="CH45" s="52" t="str">
        <f>PARAMETRES!$C44</f>
        <v>-</v>
      </c>
      <c r="CJ45" s="84"/>
      <c r="CK45" s="85"/>
      <c r="CL45" s="77" t="s">
        <v>31</v>
      </c>
      <c r="CM45" s="86" t="str">
        <f t="shared" si="4"/>
        <v/>
      </c>
      <c r="CN45" s="87" t="str">
        <f t="shared" si="5"/>
        <v/>
      </c>
    </row>
    <row r="46" spans="1:92">
      <c r="A46" s="31"/>
      <c r="B46" s="32"/>
      <c r="C46" s="32"/>
      <c r="D46" s="54"/>
      <c r="E46" s="54"/>
      <c r="F46" s="54"/>
      <c r="G46" s="54"/>
      <c r="H46" s="54"/>
      <c r="I46" s="54"/>
      <c r="J46" s="54"/>
      <c r="K46" s="54"/>
      <c r="L46" s="54"/>
      <c r="M46" s="54"/>
      <c r="N46" s="54"/>
      <c r="O46" s="54"/>
      <c r="P46" s="54"/>
      <c r="Q46" s="54"/>
      <c r="R46" s="54"/>
      <c r="S46" s="32"/>
      <c r="T46" s="32"/>
      <c r="U46" s="35"/>
      <c r="V46" s="31"/>
      <c r="W46" s="32"/>
      <c r="X46" s="32"/>
      <c r="Y46" s="54"/>
      <c r="Z46" s="54"/>
      <c r="AA46" s="54"/>
      <c r="AB46" s="54"/>
      <c r="AC46" s="54"/>
      <c r="AD46" s="54"/>
      <c r="AE46" s="54"/>
      <c r="AF46" s="54"/>
      <c r="AG46" s="54"/>
      <c r="AH46" s="54"/>
      <c r="AI46" s="54"/>
      <c r="AJ46" s="54"/>
      <c r="AK46" s="54"/>
      <c r="AL46" s="54"/>
      <c r="AM46" s="54"/>
      <c r="AN46" s="32"/>
      <c r="AO46" s="32"/>
      <c r="AP46" s="35"/>
      <c r="AQ46" s="31"/>
      <c r="AR46" s="32"/>
      <c r="AS46" s="32"/>
      <c r="AT46" s="54"/>
      <c r="AU46" s="54"/>
      <c r="AV46" s="54"/>
      <c r="AW46" s="54"/>
      <c r="AX46" s="54"/>
      <c r="AY46" s="54"/>
      <c r="AZ46" s="54"/>
      <c r="BA46" s="54"/>
      <c r="BB46" s="54"/>
      <c r="BC46" s="54"/>
      <c r="BD46" s="54"/>
      <c r="BE46" s="54"/>
      <c r="BF46" s="54"/>
      <c r="BG46" s="54"/>
      <c r="BH46" s="54"/>
      <c r="BI46" s="32"/>
      <c r="BJ46" s="32"/>
      <c r="BK46" s="35"/>
      <c r="BL46" s="31"/>
      <c r="BM46" s="32"/>
      <c r="BN46" s="32"/>
      <c r="BO46" s="54"/>
      <c r="BP46" s="54"/>
      <c r="BQ46" s="54"/>
      <c r="BR46" s="54"/>
      <c r="BS46" s="54"/>
      <c r="BT46" s="54"/>
      <c r="BU46" s="54"/>
      <c r="BV46" s="54"/>
      <c r="BW46" s="54"/>
      <c r="BX46" s="54"/>
      <c r="BY46" s="54"/>
      <c r="BZ46" s="54"/>
      <c r="CA46" s="54"/>
      <c r="CB46" s="54"/>
      <c r="CC46" s="54"/>
      <c r="CD46" s="95"/>
      <c r="CE46" s="32"/>
      <c r="CF46" s="32"/>
      <c r="CG46" s="32"/>
      <c r="CH46" s="35"/>
    </row>
    <row r="47" spans="1:92">
      <c r="A47" s="31"/>
      <c r="B47" s="32"/>
      <c r="C47" s="32"/>
      <c r="D47" s="32"/>
      <c r="E47" s="32"/>
      <c r="F47" s="32"/>
      <c r="G47" s="32"/>
      <c r="H47" s="32"/>
      <c r="I47" s="32"/>
      <c r="J47" s="32"/>
      <c r="K47" s="32"/>
      <c r="L47" s="32"/>
      <c r="M47" s="32"/>
      <c r="N47" s="32"/>
      <c r="O47" s="32"/>
      <c r="P47" s="32"/>
      <c r="Q47" s="32"/>
      <c r="R47" s="32"/>
      <c r="S47" s="32"/>
      <c r="T47" s="32"/>
      <c r="U47" s="35"/>
      <c r="V47" s="31"/>
      <c r="W47" s="32"/>
      <c r="X47" s="32"/>
      <c r="Y47" s="32"/>
      <c r="Z47" s="32"/>
      <c r="AA47" s="32"/>
      <c r="AB47" s="32"/>
      <c r="AC47" s="32"/>
      <c r="AD47" s="32"/>
      <c r="AE47" s="32"/>
      <c r="AF47" s="32"/>
      <c r="AG47" s="32"/>
      <c r="AH47" s="32"/>
      <c r="AI47" s="32"/>
      <c r="AJ47" s="32"/>
      <c r="AK47" s="32"/>
      <c r="AL47" s="32"/>
      <c r="AM47" s="32"/>
      <c r="AN47" s="32"/>
      <c r="AO47" s="32"/>
      <c r="AP47" s="35"/>
      <c r="AQ47" s="31"/>
      <c r="AR47" s="32"/>
      <c r="AS47" s="32"/>
      <c r="AT47" s="32"/>
      <c r="AU47" s="32"/>
      <c r="AV47" s="32"/>
      <c r="AW47" s="32"/>
      <c r="AX47" s="32"/>
      <c r="AY47" s="32"/>
      <c r="AZ47" s="32"/>
      <c r="BA47" s="32"/>
      <c r="BB47" s="32"/>
      <c r="BC47" s="32"/>
      <c r="BD47" s="32"/>
      <c r="BE47" s="32"/>
      <c r="BF47" s="32"/>
      <c r="BG47" s="32"/>
      <c r="BH47" s="32"/>
      <c r="BI47" s="32"/>
      <c r="BJ47" s="32"/>
      <c r="BK47" s="35"/>
      <c r="BL47" s="31"/>
      <c r="BM47" s="32"/>
      <c r="BN47" s="32"/>
      <c r="BO47" s="32"/>
      <c r="BP47" s="32"/>
      <c r="BQ47" s="32"/>
      <c r="BR47" s="32"/>
      <c r="BS47" s="32"/>
      <c r="BT47" s="32"/>
      <c r="BU47" s="32"/>
      <c r="BV47" s="32"/>
      <c r="BW47" s="32"/>
      <c r="BX47" s="32"/>
      <c r="BY47" s="32"/>
      <c r="BZ47" s="32"/>
      <c r="CA47" s="32"/>
      <c r="CB47" s="32"/>
      <c r="CC47" s="32"/>
      <c r="CD47" s="32"/>
      <c r="CE47" s="32"/>
      <c r="CF47" s="32"/>
      <c r="CG47" s="32"/>
      <c r="CH47" s="35"/>
    </row>
    <row r="48" spans="1:92">
      <c r="A48" s="31"/>
      <c r="B48" s="32"/>
      <c r="C48" s="32" t="s">
        <v>104</v>
      </c>
      <c r="D48" s="55" t="str">
        <f>IF(COUNTA(D6:D45)=0,"",IF(D5="","--",ROUNDUP((SUM(D6:D45)/COUNTA(D6:D45))*100/D5,1)))</f>
        <v/>
      </c>
      <c r="E48" s="56" t="str">
        <f t="shared" ref="E48:R48" si="18">IF(COUNTA(E6:E45)=0,"",IF(E5="","--",ROUNDUP((SUM(E6:E45)/COUNTA(E6:E45))*100/E5,1)))</f>
        <v/>
      </c>
      <c r="F48" s="56" t="str">
        <f t="shared" si="18"/>
        <v/>
      </c>
      <c r="G48" s="56" t="str">
        <f t="shared" si="18"/>
        <v/>
      </c>
      <c r="H48" s="56" t="str">
        <f t="shared" si="18"/>
        <v/>
      </c>
      <c r="I48" s="56" t="str">
        <f t="shared" si="18"/>
        <v/>
      </c>
      <c r="J48" s="56" t="str">
        <f t="shared" si="18"/>
        <v/>
      </c>
      <c r="K48" s="56" t="str">
        <f t="shared" si="18"/>
        <v/>
      </c>
      <c r="L48" s="56" t="str">
        <f t="shared" si="18"/>
        <v/>
      </c>
      <c r="M48" s="56" t="str">
        <f t="shared" si="18"/>
        <v/>
      </c>
      <c r="N48" s="56" t="str">
        <f t="shared" si="18"/>
        <v/>
      </c>
      <c r="O48" s="56" t="str">
        <f t="shared" si="18"/>
        <v/>
      </c>
      <c r="P48" s="56" t="str">
        <f t="shared" si="18"/>
        <v/>
      </c>
      <c r="Q48" s="56" t="str">
        <f t="shared" si="18"/>
        <v/>
      </c>
      <c r="R48" s="57" t="str">
        <f t="shared" si="18"/>
        <v/>
      </c>
      <c r="S48" s="58" t="str">
        <f>IF(COUNTIF(S6:S45,"-")=40,"",IF(S5="","--",ROUNDUP(AVERAGE(S6:S45)*100/$B52,1)))</f>
        <v/>
      </c>
      <c r="T48" s="32"/>
      <c r="U48" s="35"/>
      <c r="V48" s="31"/>
      <c r="W48" s="32"/>
      <c r="X48" s="32" t="s">
        <v>104</v>
      </c>
      <c r="Y48" s="55" t="str">
        <f>IF(COUNTA(Y6:Y45)=0,"",IF(Y5="","--",ROUNDUP((SUM(Y6:Y45)/COUNTA(Y6:Y45))*100/Y5,1)))</f>
        <v/>
      </c>
      <c r="Z48" s="56" t="str">
        <f t="shared" ref="Z48:AM48" si="19">IF(COUNTA(Z6:Z45)=0,"",IF(Z5="","--",ROUNDUP((SUM(Z6:Z45)/COUNTA(Z6:Z45))*100/Z5,1)))</f>
        <v/>
      </c>
      <c r="AA48" s="56" t="str">
        <f t="shared" si="19"/>
        <v/>
      </c>
      <c r="AB48" s="56" t="str">
        <f t="shared" si="19"/>
        <v/>
      </c>
      <c r="AC48" s="56" t="str">
        <f t="shared" si="19"/>
        <v/>
      </c>
      <c r="AD48" s="56" t="str">
        <f t="shared" si="19"/>
        <v/>
      </c>
      <c r="AE48" s="56" t="str">
        <f t="shared" si="19"/>
        <v/>
      </c>
      <c r="AF48" s="56" t="str">
        <f t="shared" si="19"/>
        <v/>
      </c>
      <c r="AG48" s="56" t="str">
        <f t="shared" si="19"/>
        <v/>
      </c>
      <c r="AH48" s="56" t="str">
        <f t="shared" si="19"/>
        <v/>
      </c>
      <c r="AI48" s="56" t="str">
        <f t="shared" si="19"/>
        <v/>
      </c>
      <c r="AJ48" s="56" t="str">
        <f t="shared" si="19"/>
        <v/>
      </c>
      <c r="AK48" s="56" t="str">
        <f t="shared" si="19"/>
        <v/>
      </c>
      <c r="AL48" s="56" t="str">
        <f t="shared" si="19"/>
        <v/>
      </c>
      <c r="AM48" s="57" t="str">
        <f t="shared" si="19"/>
        <v/>
      </c>
      <c r="AN48" s="58" t="str">
        <f>IF(COUNTIF(AN6:AN45,"-")=40,"",IF(AN5="","--",ROUNDUP(AVERAGE(AN6:AN45)*100/$B52,1)))</f>
        <v/>
      </c>
      <c r="AO48" s="32"/>
      <c r="AP48" s="35"/>
      <c r="AQ48" s="31"/>
      <c r="AR48" s="32"/>
      <c r="AS48" s="32" t="s">
        <v>104</v>
      </c>
      <c r="AT48" s="55" t="str">
        <f>IF(COUNTA(AT6:AT45)=0,"",IF(AT5="","--",ROUNDUP((SUM(AT6:AT45)/COUNTA(AT6:AT45))*100/AT5,1)))</f>
        <v/>
      </c>
      <c r="AU48" s="56" t="str">
        <f t="shared" ref="AU48:BH48" si="20">IF(COUNTA(AU6:AU45)=0,"",IF(AU5="","--",ROUNDUP((SUM(AU6:AU45)/COUNTA(AU6:AU45))*100/AU5,1)))</f>
        <v/>
      </c>
      <c r="AV48" s="56" t="str">
        <f t="shared" si="20"/>
        <v/>
      </c>
      <c r="AW48" s="56" t="str">
        <f t="shared" si="20"/>
        <v/>
      </c>
      <c r="AX48" s="56" t="str">
        <f t="shared" si="20"/>
        <v/>
      </c>
      <c r="AY48" s="56" t="str">
        <f t="shared" si="20"/>
        <v/>
      </c>
      <c r="AZ48" s="56" t="str">
        <f t="shared" si="20"/>
        <v/>
      </c>
      <c r="BA48" s="56" t="str">
        <f t="shared" si="20"/>
        <v/>
      </c>
      <c r="BB48" s="56" t="str">
        <f t="shared" si="20"/>
        <v/>
      </c>
      <c r="BC48" s="56" t="str">
        <f t="shared" si="20"/>
        <v/>
      </c>
      <c r="BD48" s="56" t="str">
        <f t="shared" si="20"/>
        <v/>
      </c>
      <c r="BE48" s="56" t="str">
        <f t="shared" si="20"/>
        <v/>
      </c>
      <c r="BF48" s="56" t="str">
        <f t="shared" si="20"/>
        <v/>
      </c>
      <c r="BG48" s="56" t="str">
        <f t="shared" si="20"/>
        <v/>
      </c>
      <c r="BH48" s="57" t="str">
        <f t="shared" si="20"/>
        <v/>
      </c>
      <c r="BI48" s="58" t="str">
        <f>IF(COUNTIF(BI6:BI45,"-")=40,"",IF(BI5="","--",ROUNDUP(AVERAGE(BI6:BI45)*100/$B52,1)))</f>
        <v/>
      </c>
      <c r="BJ48" s="32"/>
      <c r="BK48" s="35"/>
      <c r="BL48" s="31"/>
      <c r="BM48" s="32"/>
      <c r="BN48" s="32" t="s">
        <v>104</v>
      </c>
      <c r="BO48" s="55" t="str">
        <f>IF(COUNTA(BO6:BO45)=0,"",IF(BO5="","--",ROUNDUP((SUM(BO6:BO45)/COUNTA(BO6:BO45))*100/BO5,1)))</f>
        <v/>
      </c>
      <c r="BP48" s="56" t="str">
        <f t="shared" ref="BP48:CC48" si="21">IF(COUNTA(BP6:BP45)=0,"",IF(BP5="","--",ROUNDUP((SUM(BP6:BP45)/COUNTA(BP6:BP45))*100/BP5,1)))</f>
        <v/>
      </c>
      <c r="BQ48" s="56" t="str">
        <f t="shared" si="21"/>
        <v/>
      </c>
      <c r="BR48" s="56" t="str">
        <f t="shared" si="21"/>
        <v/>
      </c>
      <c r="BS48" s="56" t="str">
        <f t="shared" si="21"/>
        <v/>
      </c>
      <c r="BT48" s="56" t="str">
        <f t="shared" si="21"/>
        <v/>
      </c>
      <c r="BU48" s="56" t="str">
        <f t="shared" si="21"/>
        <v/>
      </c>
      <c r="BV48" s="56" t="str">
        <f t="shared" si="21"/>
        <v/>
      </c>
      <c r="BW48" s="56" t="str">
        <f t="shared" si="21"/>
        <v/>
      </c>
      <c r="BX48" s="56" t="str">
        <f t="shared" si="21"/>
        <v/>
      </c>
      <c r="BY48" s="56" t="str">
        <f t="shared" si="21"/>
        <v/>
      </c>
      <c r="BZ48" s="56" t="str">
        <f t="shared" si="21"/>
        <v/>
      </c>
      <c r="CA48" s="56" t="str">
        <f t="shared" si="21"/>
        <v/>
      </c>
      <c r="CB48" s="56" t="str">
        <f t="shared" si="21"/>
        <v/>
      </c>
      <c r="CC48" s="57" t="str">
        <f t="shared" si="21"/>
        <v/>
      </c>
      <c r="CD48" s="58" t="str">
        <f>IF(COUNTIF(CD6:CD45,"-")=40,"",IF(CD5="","--",ROUNDUP(AVERAGE(CD6:CD45)*100/$B52,1)))</f>
        <v/>
      </c>
      <c r="CE48" s="32"/>
      <c r="CF48" s="32"/>
      <c r="CG48" s="32"/>
      <c r="CH48" s="35"/>
    </row>
    <row r="49" spans="1:86">
      <c r="A49" s="59"/>
      <c r="B49" s="60"/>
      <c r="C49" s="60"/>
      <c r="D49" s="60"/>
      <c r="E49" s="60"/>
      <c r="F49" s="60"/>
      <c r="G49" s="60"/>
      <c r="H49" s="60"/>
      <c r="I49" s="60"/>
      <c r="J49" s="60"/>
      <c r="K49" s="60"/>
      <c r="L49" s="60"/>
      <c r="M49" s="60"/>
      <c r="N49" s="60"/>
      <c r="O49" s="60"/>
      <c r="P49" s="60"/>
      <c r="Q49" s="60"/>
      <c r="R49" s="60"/>
      <c r="S49" s="60"/>
      <c r="T49" s="60"/>
      <c r="U49" s="61"/>
      <c r="V49" s="59"/>
      <c r="W49" s="60"/>
      <c r="X49" s="60"/>
      <c r="Y49" s="60"/>
      <c r="Z49" s="60"/>
      <c r="AA49" s="60"/>
      <c r="AB49" s="60"/>
      <c r="AC49" s="60"/>
      <c r="AD49" s="60"/>
      <c r="AE49" s="60"/>
      <c r="AF49" s="60"/>
      <c r="AG49" s="60"/>
      <c r="AH49" s="60"/>
      <c r="AI49" s="60"/>
      <c r="AJ49" s="60"/>
      <c r="AK49" s="60"/>
      <c r="AL49" s="60"/>
      <c r="AM49" s="60"/>
      <c r="AN49" s="60"/>
      <c r="AO49" s="60"/>
      <c r="AP49" s="61"/>
      <c r="AQ49" s="59"/>
      <c r="AR49" s="60"/>
      <c r="AS49" s="60"/>
      <c r="AT49" s="60"/>
      <c r="AU49" s="60"/>
      <c r="AV49" s="60"/>
      <c r="AW49" s="60"/>
      <c r="AX49" s="60"/>
      <c r="AY49" s="60"/>
      <c r="AZ49" s="60"/>
      <c r="BA49" s="60"/>
      <c r="BB49" s="60"/>
      <c r="BC49" s="60"/>
      <c r="BD49" s="60"/>
      <c r="BE49" s="60"/>
      <c r="BF49" s="60"/>
      <c r="BG49" s="60"/>
      <c r="BH49" s="60"/>
      <c r="BI49" s="60"/>
      <c r="BJ49" s="60"/>
      <c r="BK49" s="61"/>
      <c r="BL49" s="59"/>
      <c r="BM49" s="60"/>
      <c r="BN49" s="60"/>
      <c r="BO49" s="60"/>
      <c r="BP49" s="60"/>
      <c r="BQ49" s="60"/>
      <c r="BR49" s="60"/>
      <c r="BS49" s="60"/>
      <c r="BT49" s="60"/>
      <c r="BU49" s="60"/>
      <c r="BV49" s="60"/>
      <c r="BW49" s="60"/>
      <c r="BX49" s="60"/>
      <c r="BY49" s="60"/>
      <c r="BZ49" s="60"/>
      <c r="CA49" s="60"/>
      <c r="CB49" s="60"/>
      <c r="CC49" s="60"/>
      <c r="CD49" s="60"/>
      <c r="CE49" s="60"/>
      <c r="CF49" s="60"/>
      <c r="CG49" s="60"/>
      <c r="CH49" s="61"/>
    </row>
    <row r="52" spans="1:86">
      <c r="A52" s="62" t="s">
        <v>25</v>
      </c>
      <c r="B52" s="63">
        <f>PARAMETRES!G13</f>
        <v>30</v>
      </c>
      <c r="C52" s="64"/>
    </row>
  </sheetData>
  <sheetProtection password="CAC3" sheet="1" objects="1" scenarios="1"/>
  <mergeCells count="13">
    <mergeCell ref="V2:AO2"/>
    <mergeCell ref="AQ2:BJ2"/>
    <mergeCell ref="BL2:CH2"/>
    <mergeCell ref="A2:T2"/>
    <mergeCell ref="A1:T1"/>
    <mergeCell ref="V1:AO1"/>
    <mergeCell ref="AQ1:BJ1"/>
    <mergeCell ref="BL1:CH1"/>
    <mergeCell ref="CN3:CN4"/>
    <mergeCell ref="CJ2:CM2"/>
    <mergeCell ref="CJ3:CJ4"/>
    <mergeCell ref="CK3:CK4"/>
    <mergeCell ref="CM3:CM4"/>
  </mergeCells>
  <phoneticPr fontId="43" type="noConversion"/>
  <conditionalFormatting sqref="S6:S45 AN6:AN45 BI6:BI45 CD6:CD45">
    <cfRule type="cellIs" dxfId="569" priority="121" stopIfTrue="1" operator="greaterThan">
      <formula>$B$52</formula>
    </cfRule>
    <cfRule type="cellIs" dxfId="568" priority="122" stopIfTrue="1" operator="lessThan">
      <formula>$B$52/2</formula>
    </cfRule>
  </conditionalFormatting>
  <conditionalFormatting sqref="U6:U45 AP6:AP45 BK6:BK45 CF6:CF45">
    <cfRule type="cellIs" dxfId="567" priority="123" stopIfTrue="1" operator="equal">
      <formula>0</formula>
    </cfRule>
  </conditionalFormatting>
  <conditionalFormatting sqref="D6:D45">
    <cfRule type="cellIs" dxfId="566" priority="119" operator="greaterThan">
      <formula>D$5</formula>
    </cfRule>
    <cfRule type="cellIs" dxfId="565" priority="120" operator="lessThan">
      <formula>D$5/2</formula>
    </cfRule>
  </conditionalFormatting>
  <conditionalFormatting sqref="E6:E45">
    <cfRule type="cellIs" dxfId="564" priority="117" operator="greaterThan">
      <formula>E$5</formula>
    </cfRule>
    <cfRule type="cellIs" dxfId="563" priority="118" operator="lessThan">
      <formula>E$5/2</formula>
    </cfRule>
  </conditionalFormatting>
  <conditionalFormatting sqref="F6:F45">
    <cfRule type="cellIs" dxfId="562" priority="115" operator="greaterThan">
      <formula>F$5</formula>
    </cfRule>
    <cfRule type="cellIs" dxfId="561" priority="116" operator="lessThan">
      <formula>F$5/2</formula>
    </cfRule>
  </conditionalFormatting>
  <conditionalFormatting sqref="G6:G45">
    <cfRule type="cellIs" dxfId="560" priority="113" operator="greaterThan">
      <formula>G$5</formula>
    </cfRule>
    <cfRule type="cellIs" dxfId="559" priority="114" operator="lessThan">
      <formula>G$5/2</formula>
    </cfRule>
  </conditionalFormatting>
  <conditionalFormatting sqref="H6:H45">
    <cfRule type="cellIs" dxfId="558" priority="111" operator="greaterThan">
      <formula>H$5</formula>
    </cfRule>
    <cfRule type="cellIs" dxfId="557" priority="112" operator="lessThan">
      <formula>H$5/2</formula>
    </cfRule>
  </conditionalFormatting>
  <conditionalFormatting sqref="I6:I45">
    <cfRule type="cellIs" dxfId="556" priority="109" operator="greaterThan">
      <formula>I$5</formula>
    </cfRule>
    <cfRule type="cellIs" dxfId="555" priority="110" operator="lessThan">
      <formula>I$5/2</formula>
    </cfRule>
  </conditionalFormatting>
  <conditionalFormatting sqref="J6:J45">
    <cfRule type="cellIs" dxfId="554" priority="107" operator="greaterThan">
      <formula>J$5</formula>
    </cfRule>
    <cfRule type="cellIs" dxfId="553" priority="108" operator="lessThan">
      <formula>J$5/2</formula>
    </cfRule>
  </conditionalFormatting>
  <conditionalFormatting sqref="K6:K45">
    <cfRule type="cellIs" dxfId="552" priority="105" operator="greaterThan">
      <formula>K$5</formula>
    </cfRule>
    <cfRule type="cellIs" dxfId="551" priority="106" operator="lessThan">
      <formula>K$5/2</formula>
    </cfRule>
  </conditionalFormatting>
  <conditionalFormatting sqref="L6:L45">
    <cfRule type="cellIs" dxfId="550" priority="103" operator="greaterThan">
      <formula>L$5</formula>
    </cfRule>
    <cfRule type="cellIs" dxfId="549" priority="104" operator="lessThan">
      <formula>L$5/2</formula>
    </cfRule>
  </conditionalFormatting>
  <conditionalFormatting sqref="M6:M45">
    <cfRule type="cellIs" dxfId="548" priority="101" operator="greaterThan">
      <formula>M$5</formula>
    </cfRule>
    <cfRule type="cellIs" dxfId="547" priority="102" operator="lessThan">
      <formula>M$5/2</formula>
    </cfRule>
  </conditionalFormatting>
  <conditionalFormatting sqref="N6:N45">
    <cfRule type="cellIs" dxfId="546" priority="99" operator="greaterThan">
      <formula>N$5</formula>
    </cfRule>
    <cfRule type="cellIs" dxfId="545" priority="100" operator="lessThan">
      <formula>N$5/2</formula>
    </cfRule>
  </conditionalFormatting>
  <conditionalFormatting sqref="O6:O45">
    <cfRule type="cellIs" dxfId="544" priority="97" operator="greaterThan">
      <formula>O$5</formula>
    </cfRule>
    <cfRule type="cellIs" dxfId="543" priority="98" operator="lessThan">
      <formula>O$5/2</formula>
    </cfRule>
  </conditionalFormatting>
  <conditionalFormatting sqref="P6:P45">
    <cfRule type="cellIs" dxfId="542" priority="95" operator="greaterThan">
      <formula>P$5</formula>
    </cfRule>
    <cfRule type="cellIs" dxfId="541" priority="96" operator="lessThan">
      <formula>P$5/2</formula>
    </cfRule>
  </conditionalFormatting>
  <conditionalFormatting sqref="Q6:Q45">
    <cfRule type="cellIs" dxfId="540" priority="93" operator="greaterThan">
      <formula>Q$5</formula>
    </cfRule>
    <cfRule type="cellIs" dxfId="539" priority="94" operator="lessThan">
      <formula>Q$5/2</formula>
    </cfRule>
  </conditionalFormatting>
  <conditionalFormatting sqref="R6:R45">
    <cfRule type="cellIs" dxfId="538" priority="91" operator="greaterThan">
      <formula>R$5</formula>
    </cfRule>
    <cfRule type="cellIs" dxfId="537" priority="92" operator="lessThan">
      <formula>R$5/2</formula>
    </cfRule>
  </conditionalFormatting>
  <conditionalFormatting sqref="Y6:Y45">
    <cfRule type="cellIs" dxfId="536" priority="89" operator="greaterThan">
      <formula>Y$5</formula>
    </cfRule>
    <cfRule type="cellIs" dxfId="535" priority="90" operator="lessThan">
      <formula>Y$5/2</formula>
    </cfRule>
  </conditionalFormatting>
  <conditionalFormatting sqref="Z6:Z45">
    <cfRule type="cellIs" dxfId="534" priority="87" operator="greaterThan">
      <formula>Z$5</formula>
    </cfRule>
    <cfRule type="cellIs" dxfId="533" priority="88" operator="lessThan">
      <formula>Z$5/2</formula>
    </cfRule>
  </conditionalFormatting>
  <conditionalFormatting sqref="AA6:AA45">
    <cfRule type="cellIs" dxfId="532" priority="85" operator="greaterThan">
      <formula>AA$5</formula>
    </cfRule>
    <cfRule type="cellIs" dxfId="531" priority="86" operator="lessThan">
      <formula>AA$5/2</formula>
    </cfRule>
  </conditionalFormatting>
  <conditionalFormatting sqref="AB6:AB45">
    <cfRule type="cellIs" dxfId="530" priority="83" operator="greaterThan">
      <formula>AB$5</formula>
    </cfRule>
    <cfRule type="cellIs" dxfId="529" priority="84" operator="lessThan">
      <formula>AB$5/2</formula>
    </cfRule>
  </conditionalFormatting>
  <conditionalFormatting sqref="AC6:AC45">
    <cfRule type="cellIs" dxfId="528" priority="81" operator="greaterThan">
      <formula>AC$5</formula>
    </cfRule>
    <cfRule type="cellIs" dxfId="527" priority="82" operator="lessThan">
      <formula>AC$5/2</formula>
    </cfRule>
  </conditionalFormatting>
  <conditionalFormatting sqref="AD6:AD45">
    <cfRule type="cellIs" dxfId="526" priority="79" operator="greaterThan">
      <formula>AD$5</formula>
    </cfRule>
    <cfRule type="cellIs" dxfId="525" priority="80" operator="lessThan">
      <formula>AD$5/2</formula>
    </cfRule>
  </conditionalFormatting>
  <conditionalFormatting sqref="AE6:AE45">
    <cfRule type="cellIs" dxfId="524" priority="77" operator="greaterThan">
      <formula>AE$5</formula>
    </cfRule>
    <cfRule type="cellIs" dxfId="523" priority="78" operator="lessThan">
      <formula>AE$5/2</formula>
    </cfRule>
  </conditionalFormatting>
  <conditionalFormatting sqref="AF6:AF45">
    <cfRule type="cellIs" dxfId="522" priority="75" operator="greaterThan">
      <formula>AF$5</formula>
    </cfRule>
    <cfRule type="cellIs" dxfId="521" priority="76" operator="lessThan">
      <formula>AF$5/2</formula>
    </cfRule>
  </conditionalFormatting>
  <conditionalFormatting sqref="AG6:AG45">
    <cfRule type="cellIs" dxfId="520" priority="73" operator="greaterThan">
      <formula>AG$5</formula>
    </cfRule>
    <cfRule type="cellIs" dxfId="519" priority="74" operator="lessThan">
      <formula>AG$5/2</formula>
    </cfRule>
  </conditionalFormatting>
  <conditionalFormatting sqref="AH6:AH45">
    <cfRule type="cellIs" dxfId="518" priority="71" operator="greaterThan">
      <formula>AH$5</formula>
    </cfRule>
    <cfRule type="cellIs" dxfId="517" priority="72" operator="lessThan">
      <formula>AH$5/2</formula>
    </cfRule>
  </conditionalFormatting>
  <conditionalFormatting sqref="AI6:AI45">
    <cfRule type="cellIs" dxfId="516" priority="69" operator="greaterThan">
      <formula>AI$5</formula>
    </cfRule>
    <cfRule type="cellIs" dxfId="515" priority="70" operator="lessThan">
      <formula>AI$5/2</formula>
    </cfRule>
  </conditionalFormatting>
  <conditionalFormatting sqref="AJ6:AJ45">
    <cfRule type="cellIs" dxfId="514" priority="67" operator="greaterThan">
      <formula>AJ$5</formula>
    </cfRule>
    <cfRule type="cellIs" dxfId="513" priority="68" operator="lessThan">
      <formula>AJ$5/2</formula>
    </cfRule>
  </conditionalFormatting>
  <conditionalFormatting sqref="AK6:AK45">
    <cfRule type="cellIs" dxfId="512" priority="65" operator="greaterThan">
      <formula>AK$5</formula>
    </cfRule>
    <cfRule type="cellIs" dxfId="511" priority="66" operator="lessThan">
      <formula>AK$5/2</formula>
    </cfRule>
  </conditionalFormatting>
  <conditionalFormatting sqref="AL6:AL45">
    <cfRule type="cellIs" dxfId="510" priority="63" operator="greaterThan">
      <formula>AL$5</formula>
    </cfRule>
    <cfRule type="cellIs" dxfId="509" priority="64" operator="lessThan">
      <formula>AL$5/2</formula>
    </cfRule>
  </conditionalFormatting>
  <conditionalFormatting sqref="AM6:AM45">
    <cfRule type="cellIs" dxfId="508" priority="61" operator="greaterThan">
      <formula>AM$5</formula>
    </cfRule>
    <cfRule type="cellIs" dxfId="507" priority="62" operator="lessThan">
      <formula>AM$5/2</formula>
    </cfRule>
  </conditionalFormatting>
  <conditionalFormatting sqref="AT6:AT45">
    <cfRule type="cellIs" dxfId="506" priority="59" operator="greaterThan">
      <formula>AT$5</formula>
    </cfRule>
    <cfRule type="cellIs" dxfId="505" priority="60" operator="lessThan">
      <formula>AT$5/2</formula>
    </cfRule>
  </conditionalFormatting>
  <conditionalFormatting sqref="AU6:AU45">
    <cfRule type="cellIs" dxfId="504" priority="57" operator="greaterThan">
      <formula>AU$5</formula>
    </cfRule>
    <cfRule type="cellIs" dxfId="503" priority="58" operator="lessThan">
      <formula>AU$5/2</formula>
    </cfRule>
  </conditionalFormatting>
  <conditionalFormatting sqref="AV6:AV45">
    <cfRule type="cellIs" dxfId="502" priority="55" operator="greaterThan">
      <formula>AV$5</formula>
    </cfRule>
    <cfRule type="cellIs" dxfId="501" priority="56" operator="lessThan">
      <formula>AV$5/2</formula>
    </cfRule>
  </conditionalFormatting>
  <conditionalFormatting sqref="AW6:AW45">
    <cfRule type="cellIs" dxfId="500" priority="53" operator="greaterThan">
      <formula>AW$5</formula>
    </cfRule>
    <cfRule type="cellIs" dxfId="499" priority="54" operator="lessThan">
      <formula>AW$5/2</formula>
    </cfRule>
  </conditionalFormatting>
  <conditionalFormatting sqref="AX6:AX45">
    <cfRule type="cellIs" dxfId="498" priority="51" operator="greaterThan">
      <formula>AX$5</formula>
    </cfRule>
    <cfRule type="cellIs" dxfId="497" priority="52" operator="lessThan">
      <formula>AX$5/2</formula>
    </cfRule>
  </conditionalFormatting>
  <conditionalFormatting sqref="AY6:AY45">
    <cfRule type="cellIs" dxfId="496" priority="49" operator="greaterThan">
      <formula>AY$5</formula>
    </cfRule>
    <cfRule type="cellIs" dxfId="495" priority="50" operator="lessThan">
      <formula>AY$5/2</formula>
    </cfRule>
  </conditionalFormatting>
  <conditionalFormatting sqref="AZ6:AZ45">
    <cfRule type="cellIs" dxfId="494" priority="47" operator="greaterThan">
      <formula>AZ$5</formula>
    </cfRule>
    <cfRule type="cellIs" dxfId="493" priority="48" operator="lessThan">
      <formula>AZ$5/2</formula>
    </cfRule>
  </conditionalFormatting>
  <conditionalFormatting sqref="BA6:BA45">
    <cfRule type="cellIs" dxfId="492" priority="45" operator="greaterThan">
      <formula>BA$5</formula>
    </cfRule>
    <cfRule type="cellIs" dxfId="491" priority="46" operator="lessThan">
      <formula>BA$5/2</formula>
    </cfRule>
  </conditionalFormatting>
  <conditionalFormatting sqref="BB6:BB45">
    <cfRule type="cellIs" dxfId="490" priority="43" operator="greaterThan">
      <formula>BB$5</formula>
    </cfRule>
    <cfRule type="cellIs" dxfId="489" priority="44" operator="lessThan">
      <formula>BB$5/2</formula>
    </cfRule>
  </conditionalFormatting>
  <conditionalFormatting sqref="BC6:BC45">
    <cfRule type="cellIs" dxfId="488" priority="41" operator="greaterThan">
      <formula>BC$5</formula>
    </cfRule>
    <cfRule type="cellIs" dxfId="487" priority="42" operator="lessThan">
      <formula>BC$5/2</formula>
    </cfRule>
  </conditionalFormatting>
  <conditionalFormatting sqref="BD6:BD45">
    <cfRule type="cellIs" dxfId="486" priority="39" operator="greaterThan">
      <formula>BD$5</formula>
    </cfRule>
    <cfRule type="cellIs" dxfId="485" priority="40" operator="lessThan">
      <formula>BD$5/2</formula>
    </cfRule>
  </conditionalFormatting>
  <conditionalFormatting sqref="BE6:BE45">
    <cfRule type="cellIs" dxfId="484" priority="37" operator="greaterThan">
      <formula>BE$5</formula>
    </cfRule>
    <cfRule type="cellIs" dxfId="483" priority="38" operator="lessThan">
      <formula>BE$5/2</formula>
    </cfRule>
  </conditionalFormatting>
  <conditionalFormatting sqref="BF6:BF45">
    <cfRule type="cellIs" dxfId="482" priority="35" operator="greaterThan">
      <formula>BF$5</formula>
    </cfRule>
    <cfRule type="cellIs" dxfId="481" priority="36" operator="lessThan">
      <formula>BF$5/2</formula>
    </cfRule>
  </conditionalFormatting>
  <conditionalFormatting sqref="BG6:BG45">
    <cfRule type="cellIs" dxfId="480" priority="33" operator="greaterThan">
      <formula>BG$5</formula>
    </cfRule>
    <cfRule type="cellIs" dxfId="479" priority="34" operator="lessThan">
      <formula>BG$5/2</formula>
    </cfRule>
  </conditionalFormatting>
  <conditionalFormatting sqref="BH6:BH45">
    <cfRule type="cellIs" dxfId="478" priority="31" operator="greaterThan">
      <formula>BH$5</formula>
    </cfRule>
    <cfRule type="cellIs" dxfId="477" priority="32" operator="lessThan">
      <formula>BH$5/2</formula>
    </cfRule>
  </conditionalFormatting>
  <conditionalFormatting sqref="BO6:BO45">
    <cfRule type="cellIs" dxfId="476" priority="29" operator="greaterThan">
      <formula>BO$5</formula>
    </cfRule>
    <cfRule type="cellIs" dxfId="475" priority="30" operator="lessThan">
      <formula>BO$5/2</formula>
    </cfRule>
  </conditionalFormatting>
  <conditionalFormatting sqref="BP6:BP45">
    <cfRule type="cellIs" dxfId="474" priority="27" operator="greaterThan">
      <formula>BP$5</formula>
    </cfRule>
    <cfRule type="cellIs" dxfId="473" priority="28" operator="lessThan">
      <formula>BP$5/2</formula>
    </cfRule>
  </conditionalFormatting>
  <conditionalFormatting sqref="BQ6:BQ45">
    <cfRule type="cellIs" dxfId="472" priority="25" operator="greaterThan">
      <formula>BQ$5</formula>
    </cfRule>
    <cfRule type="cellIs" dxfId="471" priority="26" operator="lessThan">
      <formula>BQ$5/2</formula>
    </cfRule>
  </conditionalFormatting>
  <conditionalFormatting sqref="BR6:BR45">
    <cfRule type="cellIs" dxfId="470" priority="23" operator="greaterThan">
      <formula>BR$5</formula>
    </cfRule>
    <cfRule type="cellIs" dxfId="469" priority="24" operator="lessThan">
      <formula>BR$5/2</formula>
    </cfRule>
  </conditionalFormatting>
  <conditionalFormatting sqref="BS6:BS45">
    <cfRule type="cellIs" dxfId="468" priority="21" operator="greaterThan">
      <formula>BS$5</formula>
    </cfRule>
    <cfRule type="cellIs" dxfId="467" priority="22" operator="lessThan">
      <formula>BS$5/2</formula>
    </cfRule>
  </conditionalFormatting>
  <conditionalFormatting sqref="BT6:BT45">
    <cfRule type="cellIs" dxfId="466" priority="19" operator="greaterThan">
      <formula>BT$5</formula>
    </cfRule>
    <cfRule type="cellIs" dxfId="465" priority="20" operator="lessThan">
      <formula>BT$5/2</formula>
    </cfRule>
  </conditionalFormatting>
  <conditionalFormatting sqref="BU6:BU45">
    <cfRule type="cellIs" dxfId="464" priority="17" operator="greaterThan">
      <formula>BU$5</formula>
    </cfRule>
    <cfRule type="cellIs" dxfId="463" priority="18" operator="lessThan">
      <formula>BU$5/2</formula>
    </cfRule>
  </conditionalFormatting>
  <conditionalFormatting sqref="BV6:BV45">
    <cfRule type="cellIs" dxfId="462" priority="15" operator="greaterThan">
      <formula>BV$5</formula>
    </cfRule>
    <cfRule type="cellIs" dxfId="461" priority="16" operator="lessThan">
      <formula>BV$5/2</formula>
    </cfRule>
  </conditionalFormatting>
  <conditionalFormatting sqref="BW6:BW45">
    <cfRule type="cellIs" dxfId="460" priority="13" operator="greaterThan">
      <formula>BW$5</formula>
    </cfRule>
    <cfRule type="cellIs" dxfId="459" priority="14" operator="lessThan">
      <formula>BW$5/2</formula>
    </cfRule>
  </conditionalFormatting>
  <conditionalFormatting sqref="BX6:BX45">
    <cfRule type="cellIs" dxfId="458" priority="11" operator="greaterThan">
      <formula>BX$5</formula>
    </cfRule>
    <cfRule type="cellIs" dxfId="457" priority="12" operator="lessThan">
      <formula>BX$5/2</formula>
    </cfRule>
  </conditionalFormatting>
  <conditionalFormatting sqref="BY6:BY45">
    <cfRule type="cellIs" dxfId="456" priority="9" operator="greaterThan">
      <formula>BY$5</formula>
    </cfRule>
    <cfRule type="cellIs" dxfId="455" priority="10" operator="lessThan">
      <formula>BY$5/2</formula>
    </cfRule>
  </conditionalFormatting>
  <conditionalFormatting sqref="BZ6:BZ45">
    <cfRule type="cellIs" dxfId="454" priority="7" operator="greaterThan">
      <formula>BZ$5</formula>
    </cfRule>
    <cfRule type="cellIs" dxfId="453" priority="8" operator="lessThan">
      <formula>BZ$5/2</formula>
    </cfRule>
  </conditionalFormatting>
  <conditionalFormatting sqref="CA6:CA45">
    <cfRule type="cellIs" dxfId="452" priority="5" operator="greaterThan">
      <formula>CA$5</formula>
    </cfRule>
    <cfRule type="cellIs" dxfId="451" priority="6" operator="lessThan">
      <formula>CA$5/2</formula>
    </cfRule>
  </conditionalFormatting>
  <conditionalFormatting sqref="CB6:CB45">
    <cfRule type="cellIs" dxfId="450" priority="3" operator="greaterThan">
      <formula>CB$5</formula>
    </cfRule>
    <cfRule type="cellIs" dxfId="449" priority="4" operator="lessThan">
      <formula>CB$5/2</formula>
    </cfRule>
  </conditionalFormatting>
  <conditionalFormatting sqref="CC6:CC45">
    <cfRule type="cellIs" dxfId="448" priority="1" operator="greaterThan">
      <formula>CC$5</formula>
    </cfRule>
    <cfRule type="cellIs" dxfId="447" priority="2" operator="lessThan">
      <formula>CC$5/2</formula>
    </cfRule>
  </conditionalFormatting>
  <pageMargins left="0.74791666666666667" right="0.74791666666666667" top="0.98402777777777772" bottom="0.98402777777777772" header="0.49236111111111114" footer="0.49236111111111114"/>
  <pageSetup paperSize="9" firstPageNumber="0" orientation="portrait" horizontalDpi="300" verticalDpi="300"/>
  <headerFooter alignWithMargins="0">
    <oddHeader>&amp;C&amp;A</oddHeader>
    <oddFooter>&amp;CPage &amp;P</oddFooter>
  </headerFooter>
  <drawing r:id="rId1"/>
  <legacyDrawing r:id="rId2"/>
</worksheet>
</file>

<file path=xl/worksheets/sheet11.xml><?xml version="1.0" encoding="utf-8"?>
<worksheet xmlns="http://schemas.openxmlformats.org/spreadsheetml/2006/main" xmlns:r="http://schemas.openxmlformats.org/officeDocument/2006/relationships">
  <sheetPr>
    <tabColor rgb="FF969696"/>
  </sheetPr>
  <dimension ref="A1:CH52"/>
  <sheetViews>
    <sheetView showGridLines="0" showRowColHeaders="0" showZeros="0" showOutlineSymbols="0" zoomScale="91" zoomScaleNormal="91" workbookViewId="0">
      <selection activeCell="E35" sqref="E35"/>
    </sheetView>
  </sheetViews>
  <sheetFormatPr baseColWidth="10" defaultRowHeight="12.75"/>
  <cols>
    <col min="1" max="1" width="5.7109375" style="26" customWidth="1"/>
    <col min="2" max="2" width="18.42578125" style="1" customWidth="1"/>
    <col min="3" max="3" width="14.7109375" style="1" customWidth="1"/>
    <col min="4" max="18" width="7.28515625" style="1" customWidth="1"/>
    <col min="19" max="21" width="10.140625" style="1" customWidth="1"/>
    <col min="22" max="22" width="5.7109375" style="26" customWidth="1"/>
    <col min="23" max="23" width="18.42578125" style="1" customWidth="1"/>
    <col min="24" max="24" width="14.7109375" style="1" customWidth="1"/>
    <col min="25" max="39" width="7.28515625" style="1" customWidth="1"/>
    <col min="40" max="42" width="9.85546875" style="1" customWidth="1"/>
    <col min="43" max="43" width="5.7109375" style="26" customWidth="1"/>
    <col min="44" max="44" width="18.42578125" style="1" customWidth="1"/>
    <col min="45" max="45" width="14.7109375" style="1" customWidth="1"/>
    <col min="46" max="60" width="7.28515625" style="1" customWidth="1"/>
    <col min="61" max="63" width="9.85546875" style="1" customWidth="1"/>
    <col min="64" max="64" width="5.7109375" style="26" customWidth="1"/>
    <col min="65" max="65" width="18.42578125" style="1" customWidth="1"/>
    <col min="66" max="66" width="15" style="1" customWidth="1"/>
    <col min="67" max="81" width="7.28515625" style="1" customWidth="1"/>
    <col min="82" max="84" width="9.85546875" style="1" customWidth="1"/>
    <col min="85" max="85" width="18.42578125" style="1" customWidth="1"/>
    <col min="86" max="86" width="14.7109375" style="1" customWidth="1"/>
    <col min="87" max="16384" width="11.42578125" style="1"/>
  </cols>
  <sheetData>
    <row r="1" spans="1:86" s="26" customFormat="1" ht="30" customHeight="1">
      <c r="A1" s="502" t="s">
        <v>32</v>
      </c>
      <c r="B1" s="502"/>
      <c r="C1" s="502"/>
      <c r="D1" s="502"/>
      <c r="E1" s="502"/>
      <c r="F1" s="502"/>
      <c r="G1" s="502"/>
      <c r="H1" s="502"/>
      <c r="I1" s="502"/>
      <c r="J1" s="502"/>
      <c r="K1" s="502"/>
      <c r="L1" s="502"/>
      <c r="M1" s="502"/>
      <c r="N1" s="502"/>
      <c r="O1" s="502"/>
      <c r="P1" s="502"/>
      <c r="Q1" s="502"/>
      <c r="R1" s="502"/>
      <c r="S1" s="502"/>
      <c r="T1" s="502"/>
      <c r="U1" s="27"/>
      <c r="V1" s="502" t="s">
        <v>32</v>
      </c>
      <c r="W1" s="502"/>
      <c r="X1" s="502"/>
      <c r="Y1" s="502"/>
      <c r="Z1" s="502"/>
      <c r="AA1" s="502"/>
      <c r="AB1" s="502"/>
      <c r="AC1" s="502"/>
      <c r="AD1" s="502"/>
      <c r="AE1" s="502"/>
      <c r="AF1" s="502"/>
      <c r="AG1" s="502"/>
      <c r="AH1" s="502"/>
      <c r="AI1" s="502"/>
      <c r="AJ1" s="502"/>
      <c r="AK1" s="502"/>
      <c r="AL1" s="502"/>
      <c r="AM1" s="502"/>
      <c r="AN1" s="502"/>
      <c r="AO1" s="502"/>
      <c r="AP1" s="27"/>
      <c r="AQ1" s="502" t="s">
        <v>32</v>
      </c>
      <c r="AR1" s="502"/>
      <c r="AS1" s="502"/>
      <c r="AT1" s="502"/>
      <c r="AU1" s="502"/>
      <c r="AV1" s="502"/>
      <c r="AW1" s="502"/>
      <c r="AX1" s="502"/>
      <c r="AY1" s="502"/>
      <c r="AZ1" s="502"/>
      <c r="BA1" s="502"/>
      <c r="BB1" s="502"/>
      <c r="BC1" s="502"/>
      <c r="BD1" s="502"/>
      <c r="BE1" s="502"/>
      <c r="BF1" s="502"/>
      <c r="BG1" s="502"/>
      <c r="BH1" s="502"/>
      <c r="BI1" s="502"/>
      <c r="BJ1" s="502"/>
      <c r="BK1" s="27"/>
      <c r="BL1" s="503" t="s">
        <v>32</v>
      </c>
      <c r="BM1" s="503"/>
      <c r="BN1" s="503"/>
      <c r="BO1" s="503"/>
      <c r="BP1" s="503"/>
      <c r="BQ1" s="503"/>
      <c r="BR1" s="503"/>
      <c r="BS1" s="503"/>
      <c r="BT1" s="503"/>
      <c r="BU1" s="503"/>
      <c r="BV1" s="503"/>
      <c r="BW1" s="503"/>
      <c r="BX1" s="503"/>
      <c r="BY1" s="503"/>
      <c r="BZ1" s="503"/>
      <c r="CA1" s="503"/>
      <c r="CB1" s="503"/>
      <c r="CC1" s="503"/>
      <c r="CD1" s="503"/>
      <c r="CE1" s="503"/>
      <c r="CF1" s="503"/>
      <c r="CG1" s="503"/>
      <c r="CH1" s="503"/>
    </row>
    <row r="2" spans="1:86" s="26" customFormat="1" ht="30" customHeight="1">
      <c r="A2" s="504" t="s">
        <v>18</v>
      </c>
      <c r="B2" s="504"/>
      <c r="C2" s="504"/>
      <c r="D2" s="504"/>
      <c r="E2" s="504"/>
      <c r="F2" s="504"/>
      <c r="G2" s="504"/>
      <c r="H2" s="504"/>
      <c r="I2" s="504"/>
      <c r="J2" s="504"/>
      <c r="K2" s="504"/>
      <c r="L2" s="504"/>
      <c r="M2" s="504"/>
      <c r="N2" s="504"/>
      <c r="O2" s="504"/>
      <c r="P2" s="504"/>
      <c r="Q2" s="504"/>
      <c r="R2" s="504"/>
      <c r="S2" s="504"/>
      <c r="T2" s="504"/>
      <c r="U2" s="29"/>
      <c r="V2" s="504" t="s">
        <v>19</v>
      </c>
      <c r="W2" s="504"/>
      <c r="X2" s="504"/>
      <c r="Y2" s="504"/>
      <c r="Z2" s="504"/>
      <c r="AA2" s="504"/>
      <c r="AB2" s="504"/>
      <c r="AC2" s="504"/>
      <c r="AD2" s="504"/>
      <c r="AE2" s="504"/>
      <c r="AF2" s="504"/>
      <c r="AG2" s="504"/>
      <c r="AH2" s="504"/>
      <c r="AI2" s="504"/>
      <c r="AJ2" s="504"/>
      <c r="AK2" s="504"/>
      <c r="AL2" s="504"/>
      <c r="AM2" s="504"/>
      <c r="AN2" s="504"/>
      <c r="AO2" s="504"/>
      <c r="AP2" s="29"/>
      <c r="AQ2" s="504" t="s">
        <v>20</v>
      </c>
      <c r="AR2" s="504"/>
      <c r="AS2" s="504"/>
      <c r="AT2" s="504"/>
      <c r="AU2" s="504"/>
      <c r="AV2" s="504"/>
      <c r="AW2" s="504"/>
      <c r="AX2" s="504"/>
      <c r="AY2" s="504"/>
      <c r="AZ2" s="504"/>
      <c r="BA2" s="504"/>
      <c r="BB2" s="504"/>
      <c r="BC2" s="504"/>
      <c r="BD2" s="504"/>
      <c r="BE2" s="504"/>
      <c r="BF2" s="504"/>
      <c r="BG2" s="504"/>
      <c r="BH2" s="504"/>
      <c r="BI2" s="504"/>
      <c r="BJ2" s="504"/>
      <c r="BK2" s="29"/>
      <c r="BL2" s="505" t="s">
        <v>21</v>
      </c>
      <c r="BM2" s="505"/>
      <c r="BN2" s="505"/>
      <c r="BO2" s="505"/>
      <c r="BP2" s="505"/>
      <c r="BQ2" s="505"/>
      <c r="BR2" s="505"/>
      <c r="BS2" s="505"/>
      <c r="BT2" s="505"/>
      <c r="BU2" s="505"/>
      <c r="BV2" s="505"/>
      <c r="BW2" s="505"/>
      <c r="BX2" s="505"/>
      <c r="BY2" s="505"/>
      <c r="BZ2" s="505"/>
      <c r="CA2" s="505"/>
      <c r="CB2" s="505"/>
      <c r="CC2" s="505"/>
      <c r="CD2" s="505"/>
      <c r="CE2" s="505"/>
      <c r="CF2" s="505"/>
      <c r="CG2" s="505"/>
      <c r="CH2" s="505"/>
    </row>
    <row r="3" spans="1:86">
      <c r="A3" s="31"/>
      <c r="B3" s="32"/>
      <c r="C3" s="33" t="str">
        <f>CONCATENATE("sur   ",PARAMETRES!$G$16)</f>
        <v>sur   30</v>
      </c>
      <c r="D3" s="349" t="s">
        <v>124</v>
      </c>
      <c r="E3" s="349" t="s">
        <v>134</v>
      </c>
      <c r="F3" s="34"/>
      <c r="G3" s="34"/>
      <c r="H3" s="34"/>
      <c r="I3" s="34"/>
      <c r="J3" s="34"/>
      <c r="K3" s="34"/>
      <c r="L3" s="34"/>
      <c r="M3" s="34"/>
      <c r="N3" s="34"/>
      <c r="O3" s="34"/>
      <c r="P3" s="34"/>
      <c r="Q3" s="34"/>
      <c r="R3" s="34"/>
      <c r="S3" s="32"/>
      <c r="T3" s="32"/>
      <c r="U3" s="35"/>
      <c r="V3" s="31"/>
      <c r="W3" s="36"/>
      <c r="X3" s="33" t="str">
        <f>CONCATENATE("sur   ",PARAMETRES!$G$16)</f>
        <v>sur   30</v>
      </c>
      <c r="Y3" s="34"/>
      <c r="Z3" s="34"/>
      <c r="AA3" s="34"/>
      <c r="AB3" s="34"/>
      <c r="AC3" s="34"/>
      <c r="AD3" s="34"/>
      <c r="AE3" s="34"/>
      <c r="AF3" s="34"/>
      <c r="AG3" s="34"/>
      <c r="AH3" s="34"/>
      <c r="AI3" s="34"/>
      <c r="AJ3" s="34"/>
      <c r="AK3" s="34"/>
      <c r="AL3" s="34"/>
      <c r="AM3" s="34"/>
      <c r="AN3" s="32"/>
      <c r="AO3" s="32"/>
      <c r="AP3" s="35"/>
      <c r="AQ3" s="31"/>
      <c r="AR3" s="36"/>
      <c r="AS3" s="33" t="str">
        <f>CONCATENATE("sur   ",PARAMETRES!$G$16)</f>
        <v>sur   30</v>
      </c>
      <c r="AT3" s="349"/>
      <c r="AU3" s="349"/>
      <c r="AV3" s="349"/>
      <c r="AW3" s="34"/>
      <c r="AX3" s="34"/>
      <c r="AY3" s="34"/>
      <c r="AZ3" s="34"/>
      <c r="BA3" s="34"/>
      <c r="BB3" s="34"/>
      <c r="BC3" s="34"/>
      <c r="BD3" s="34"/>
      <c r="BE3" s="34"/>
      <c r="BF3" s="34"/>
      <c r="BG3" s="34"/>
      <c r="BH3" s="34"/>
      <c r="BI3" s="32"/>
      <c r="BJ3" s="32"/>
      <c r="BK3" s="35"/>
      <c r="BL3" s="31"/>
      <c r="BM3" s="36"/>
      <c r="BN3" s="33" t="str">
        <f>CONCATENATE("sur   ",PARAMETRES!$G$16)</f>
        <v>sur   30</v>
      </c>
      <c r="BO3" s="349"/>
      <c r="BP3" s="349"/>
      <c r="BQ3" s="349"/>
      <c r="BR3" s="349"/>
      <c r="BS3" s="34"/>
      <c r="BT3" s="34"/>
      <c r="BU3" s="34"/>
      <c r="BV3" s="34"/>
      <c r="BW3" s="34"/>
      <c r="BX3" s="34"/>
      <c r="BY3" s="34"/>
      <c r="BZ3" s="34"/>
      <c r="CA3" s="34"/>
      <c r="CB3" s="34"/>
      <c r="CC3" s="34"/>
      <c r="CD3" s="32"/>
      <c r="CE3" s="32"/>
      <c r="CF3" s="32"/>
      <c r="CG3" s="32"/>
      <c r="CH3" s="35"/>
    </row>
    <row r="4" spans="1:86">
      <c r="A4" s="31"/>
      <c r="B4" s="32"/>
      <c r="C4" s="32"/>
      <c r="D4" s="37">
        <v>1</v>
      </c>
      <c r="E4" s="37">
        <v>2</v>
      </c>
      <c r="F4" s="37">
        <v>3</v>
      </c>
      <c r="G4" s="37">
        <v>4</v>
      </c>
      <c r="H4" s="37">
        <v>5</v>
      </c>
      <c r="I4" s="37">
        <v>6</v>
      </c>
      <c r="J4" s="37">
        <v>7</v>
      </c>
      <c r="K4" s="37">
        <v>8</v>
      </c>
      <c r="L4" s="37">
        <v>9</v>
      </c>
      <c r="M4" s="37">
        <v>10</v>
      </c>
      <c r="N4" s="37">
        <v>11</v>
      </c>
      <c r="O4" s="37">
        <v>12</v>
      </c>
      <c r="P4" s="37">
        <v>13</v>
      </c>
      <c r="Q4" s="37">
        <v>14</v>
      </c>
      <c r="R4" s="37">
        <v>15</v>
      </c>
      <c r="S4" s="32"/>
      <c r="T4" s="38" t="s">
        <v>22</v>
      </c>
      <c r="U4" s="39" t="s">
        <v>23</v>
      </c>
      <c r="V4" s="31"/>
      <c r="W4" s="32"/>
      <c r="X4" s="32"/>
      <c r="Y4" s="37">
        <v>1</v>
      </c>
      <c r="Z4" s="37">
        <v>2</v>
      </c>
      <c r="AA4" s="37">
        <v>3</v>
      </c>
      <c r="AB4" s="37">
        <v>4</v>
      </c>
      <c r="AC4" s="37">
        <v>5</v>
      </c>
      <c r="AD4" s="37">
        <v>6</v>
      </c>
      <c r="AE4" s="37">
        <v>7</v>
      </c>
      <c r="AF4" s="37">
        <v>8</v>
      </c>
      <c r="AG4" s="37">
        <v>9</v>
      </c>
      <c r="AH4" s="37">
        <v>10</v>
      </c>
      <c r="AI4" s="37">
        <v>11</v>
      </c>
      <c r="AJ4" s="37">
        <v>12</v>
      </c>
      <c r="AK4" s="37">
        <v>13</v>
      </c>
      <c r="AL4" s="37">
        <v>14</v>
      </c>
      <c r="AM4" s="37">
        <v>15</v>
      </c>
      <c r="AN4" s="32"/>
      <c r="AO4" s="38" t="s">
        <v>22</v>
      </c>
      <c r="AP4" s="39" t="s">
        <v>23</v>
      </c>
      <c r="AQ4" s="31"/>
      <c r="AR4" s="32"/>
      <c r="AS4" s="32"/>
      <c r="AT4" s="37">
        <v>1</v>
      </c>
      <c r="AU4" s="37">
        <v>2</v>
      </c>
      <c r="AV4" s="37">
        <v>3</v>
      </c>
      <c r="AW4" s="37">
        <v>4</v>
      </c>
      <c r="AX4" s="37">
        <v>5</v>
      </c>
      <c r="AY4" s="37">
        <v>6</v>
      </c>
      <c r="AZ4" s="37">
        <v>7</v>
      </c>
      <c r="BA4" s="37">
        <v>8</v>
      </c>
      <c r="BB4" s="37">
        <v>9</v>
      </c>
      <c r="BC4" s="37">
        <v>10</v>
      </c>
      <c r="BD4" s="37">
        <v>11</v>
      </c>
      <c r="BE4" s="37">
        <v>12</v>
      </c>
      <c r="BF4" s="37">
        <v>13</v>
      </c>
      <c r="BG4" s="37">
        <v>14</v>
      </c>
      <c r="BH4" s="37">
        <v>15</v>
      </c>
      <c r="BI4" s="32"/>
      <c r="BJ4" s="38" t="s">
        <v>22</v>
      </c>
      <c r="BK4" s="39" t="s">
        <v>23</v>
      </c>
      <c r="BL4" s="31"/>
      <c r="BM4" s="32"/>
      <c r="BN4" s="32"/>
      <c r="BO4" s="37">
        <v>1</v>
      </c>
      <c r="BP4" s="37">
        <v>2</v>
      </c>
      <c r="BQ4" s="37">
        <v>3</v>
      </c>
      <c r="BR4" s="37">
        <v>4</v>
      </c>
      <c r="BS4" s="37">
        <v>5</v>
      </c>
      <c r="BT4" s="37">
        <v>6</v>
      </c>
      <c r="BU4" s="37">
        <v>7</v>
      </c>
      <c r="BV4" s="37">
        <v>8</v>
      </c>
      <c r="BW4" s="37">
        <v>9</v>
      </c>
      <c r="BX4" s="37">
        <v>10</v>
      </c>
      <c r="BY4" s="37">
        <v>11</v>
      </c>
      <c r="BZ4" s="37">
        <v>12</v>
      </c>
      <c r="CA4" s="37">
        <v>13</v>
      </c>
      <c r="CB4" s="37">
        <v>14</v>
      </c>
      <c r="CC4" s="37">
        <v>15</v>
      </c>
      <c r="CD4" s="32"/>
      <c r="CE4" s="38" t="s">
        <v>22</v>
      </c>
      <c r="CF4" s="66" t="s">
        <v>23</v>
      </c>
      <c r="CG4" s="32"/>
      <c r="CH4" s="35"/>
    </row>
    <row r="5" spans="1:86" s="45" customFormat="1">
      <c r="A5" s="41"/>
      <c r="B5" s="43"/>
      <c r="C5" s="425" t="s">
        <v>24</v>
      </c>
      <c r="D5" s="422">
        <v>30</v>
      </c>
      <c r="E5" s="422">
        <v>20</v>
      </c>
      <c r="F5" s="422"/>
      <c r="G5" s="422"/>
      <c r="H5" s="422"/>
      <c r="I5" s="422"/>
      <c r="J5" s="422"/>
      <c r="K5" s="422"/>
      <c r="L5" s="422"/>
      <c r="M5" s="422"/>
      <c r="N5" s="422"/>
      <c r="O5" s="422"/>
      <c r="P5" s="422"/>
      <c r="Q5" s="422"/>
      <c r="R5" s="422"/>
      <c r="S5" s="43">
        <f>SUM(D5:R5)</f>
        <v>50</v>
      </c>
      <c r="T5" s="43"/>
      <c r="U5" s="44"/>
      <c r="V5" s="41"/>
      <c r="W5" s="43"/>
      <c r="X5" s="425" t="s">
        <v>24</v>
      </c>
      <c r="Y5" s="422"/>
      <c r="Z5" s="422"/>
      <c r="AA5" s="422"/>
      <c r="AB5" s="422"/>
      <c r="AC5" s="422"/>
      <c r="AD5" s="422"/>
      <c r="AE5" s="422"/>
      <c r="AF5" s="422"/>
      <c r="AG5" s="422"/>
      <c r="AH5" s="422"/>
      <c r="AI5" s="422"/>
      <c r="AJ5" s="422"/>
      <c r="AK5" s="422"/>
      <c r="AL5" s="422"/>
      <c r="AM5" s="422"/>
      <c r="AN5" s="43">
        <f>SUM(Y5:AM5)</f>
        <v>0</v>
      </c>
      <c r="AO5" s="43"/>
      <c r="AP5" s="44"/>
      <c r="AQ5" s="41"/>
      <c r="AR5" s="43"/>
      <c r="AS5" s="425" t="s">
        <v>24</v>
      </c>
      <c r="AT5" s="422"/>
      <c r="AU5" s="422"/>
      <c r="AV5" s="422"/>
      <c r="AW5" s="422"/>
      <c r="AX5" s="422"/>
      <c r="AY5" s="422"/>
      <c r="AZ5" s="422"/>
      <c r="BA5" s="422"/>
      <c r="BB5" s="422"/>
      <c r="BC5" s="422"/>
      <c r="BD5" s="422"/>
      <c r="BE5" s="422"/>
      <c r="BF5" s="422"/>
      <c r="BG5" s="422"/>
      <c r="BH5" s="422"/>
      <c r="BI5" s="43">
        <f>SUM(AT5:BH5)</f>
        <v>0</v>
      </c>
      <c r="BJ5" s="43"/>
      <c r="BK5" s="44"/>
      <c r="BL5" s="41"/>
      <c r="BM5" s="43"/>
      <c r="BN5" s="425" t="s">
        <v>24</v>
      </c>
      <c r="BO5" s="422"/>
      <c r="BP5" s="422"/>
      <c r="BQ5" s="422"/>
      <c r="BR5" s="422"/>
      <c r="BS5" s="422"/>
      <c r="BT5" s="422"/>
      <c r="BU5" s="422"/>
      <c r="BV5" s="422"/>
      <c r="BW5" s="422"/>
      <c r="BX5" s="422"/>
      <c r="BY5" s="422"/>
      <c r="BZ5" s="422"/>
      <c r="CA5" s="422"/>
      <c r="CB5" s="422"/>
      <c r="CC5" s="422"/>
      <c r="CD5" s="43">
        <f>SUM(BO5:CC5)</f>
        <v>0</v>
      </c>
      <c r="CE5" s="43"/>
      <c r="CF5" s="43"/>
      <c r="CG5" s="43"/>
      <c r="CH5" s="44"/>
    </row>
    <row r="6" spans="1:86">
      <c r="A6" s="31">
        <v>1</v>
      </c>
      <c r="B6" s="46" t="str">
        <f>PARAMETRES!$B5</f>
        <v>B</v>
      </c>
      <c r="C6" s="46" t="str">
        <f>PARAMETRES!$C5</f>
        <v>C</v>
      </c>
      <c r="D6" s="47">
        <v>8</v>
      </c>
      <c r="E6" s="47">
        <v>12</v>
      </c>
      <c r="F6" s="47"/>
      <c r="G6" s="47"/>
      <c r="H6" s="47"/>
      <c r="I6" s="47"/>
      <c r="J6" s="47"/>
      <c r="K6" s="47"/>
      <c r="L6" s="47"/>
      <c r="M6" s="47"/>
      <c r="N6" s="47"/>
      <c r="O6" s="47"/>
      <c r="P6" s="47"/>
      <c r="Q6" s="47"/>
      <c r="R6" s="47"/>
      <c r="S6" s="48">
        <f>IF(T6=0,"-",SUM(D6:R6)/T6*PARAMETRES!$G$16)</f>
        <v>12</v>
      </c>
      <c r="T6" s="94">
        <f t="shared" ref="T6:T45" si="0">IF(D6="",0,D$5)+IF(E6="",0,E$5)+IF(F6="",0,F$5)+IF(G6="",0,G$5)+IF(H6="",0,H$5)+IF(I6="",0,I$5)+IF(J6="",0,J$5)+IF(K6="",0,K$5)+IF(L6="",0,L$5)+IF(M6="",0,M$5)+IF(N6="",0,N$5)+IF(O6="",0,O$5)+IF(P6="",0,P$5)+IF(Q6="",0,Q$5)+IF(R6="",0,R$5)</f>
        <v>50</v>
      </c>
      <c r="U6" s="50">
        <f>IF(PARAMETRES!$B5="-","",IF(D$3="",0,IF(D$46="",IF(D6="",1,0),0))+IF(E$3="",0,IF(E$46="",IF(E6="",1,0),0))+IF(F$3="",0,IF(F$46="",IF(F6="",1,0),0))+IF(G$3="",0,IF(G$46="",IF(G6="",1,0),0))+IF(H$3="",0,IF(H$46="",IF(H6="",1,0),0))+IF(I$3="",0,IF(I$46="",IF(I6="",1,0),0))+IF(J$3="",0,IF(J$46="",IF(J6="",1,0),0))+IF(K$3="",0,IF(K$46="",IF(K6="",1,0),0))+IF(L$3="",0,IF(L$46="",IF(L6="",1,0),0))+IF(M$3="",0,IF(M$46="",IF(M6="",1,0),0))+IF(N$3="",0,IF(N$46="",IF(N6="",1,0),0)+IF(O$3="",0,IF(O$46="",IF(O6="",1,0),0))+IF(P$3="",0,IF(P$46="",IF(P6="",1,0),0))+IF(Q$3="",0,IF(Q$46="",IF(Q6="",1,0),0))+IF(R$3="",0,IF(R$46="",IF(R6="",1,0),0))))</f>
        <v>0</v>
      </c>
      <c r="V6" s="31">
        <v>1</v>
      </c>
      <c r="W6" s="46" t="str">
        <f>PARAMETRES!$B5</f>
        <v>B</v>
      </c>
      <c r="X6" s="46" t="str">
        <f>PARAMETRES!$C5</f>
        <v>C</v>
      </c>
      <c r="Y6" s="47"/>
      <c r="Z6" s="47"/>
      <c r="AA6" s="47"/>
      <c r="AB6" s="47"/>
      <c r="AC6" s="47"/>
      <c r="AD6" s="47"/>
      <c r="AE6" s="47"/>
      <c r="AF6" s="47"/>
      <c r="AG6" s="47"/>
      <c r="AH6" s="47"/>
      <c r="AI6" s="47"/>
      <c r="AJ6" s="47"/>
      <c r="AK6" s="47"/>
      <c r="AL6" s="47"/>
      <c r="AM6" s="47"/>
      <c r="AN6" s="48" t="str">
        <f>IF(AO6=0,"-",SUM(Y6:AM6)/AO6*PARAMETRES!$G$16)</f>
        <v>-</v>
      </c>
      <c r="AO6" s="94">
        <f t="shared" ref="AO6:AO45" si="1">IF(Y6="",0,Y$5)+IF(Z6="",0,Z$5)+IF(AA6="",0,AA$5)+IF(AB6="",0,AB$5)+IF(AC6="",0,AC$5)+IF(AD6="",0,AD$5)+IF(AE6="",0,AE$5)+IF(AF6="",0,AF$5)+IF(AG6="",0,AG$5)+IF(AH6="",0,AH$5)+IF(AI6="",0,AI$5)+IF(AJ6="",0,AJ$5)+IF(AK6="",0,AK$5)+IF(AL6="",0,AL$5)+IF(AM6="",0,AM$5)</f>
        <v>0</v>
      </c>
      <c r="AP6" s="50">
        <f>IF(PARAMETRES!$B5="-","",IF(Y$3="",0,IF(Y$46="",IF(Y6="",1,0),0))+IF(Z$3="",0,IF(Z$46="",IF(Z6="",1,0),0))+IF(AA$3="",0,IF(AA$46="",IF(AA6="",1,0),0))+IF(AB$3="",0,IF(AB$46="",IF(AB6="",1,0),0))+IF(AC$3="",0,IF(AC$46="",IF(AC6="",1,0),0))+IF(AD$3="",0,IF(AD$46="",IF(AD6="",1,0),0))+IF(AE$3="",0,IF(AE$46="",IF(AE6="",1,0),0))+IF(AF$3="",0,IF(AF$46="",IF(AF6="",1,0),0))+IF(AG$3="",0,IF(AG$46="",IF(AG6="",1,0),0))+IF(AH$3="",0,IF(AH$46="",IF(AH6="",1,0),0))+IF(AI$3="",0,IF(AI$46="",IF(AI6="",1,0),0)+IF(AJ$3="",0,IF(AJ$46="",IF(AJ6="",1,0),0))+IF(AK$3="",0,IF(AK$46="",IF(AK6="",1,0),0))+IF(AL$3="",0,IF(AL$46="",IF(AL6="",1,0),0))+IF(AM$3="",0,IF(AM$46="",IF(AM6="",1,0),0))))</f>
        <v>0</v>
      </c>
      <c r="AQ6" s="31">
        <v>1</v>
      </c>
      <c r="AR6" s="46" t="str">
        <f>PARAMETRES!$B5</f>
        <v>B</v>
      </c>
      <c r="AS6" s="46" t="str">
        <f>PARAMETRES!$C5</f>
        <v>C</v>
      </c>
      <c r="AT6" s="47"/>
      <c r="AU6" s="47"/>
      <c r="AV6" s="47"/>
      <c r="AW6" s="47"/>
      <c r="AX6" s="47"/>
      <c r="AY6" s="47"/>
      <c r="AZ6" s="47"/>
      <c r="BA6" s="47"/>
      <c r="BB6" s="47"/>
      <c r="BC6" s="47"/>
      <c r="BD6" s="47"/>
      <c r="BE6" s="47"/>
      <c r="BF6" s="47"/>
      <c r="BG6" s="47"/>
      <c r="BH6" s="47"/>
      <c r="BI6" s="48" t="str">
        <f>IF(BJ6=0,"-",SUM(AT6:BH6)/BJ6*PARAMETRES!$G$16)</f>
        <v>-</v>
      </c>
      <c r="BJ6" s="94">
        <f t="shared" ref="BJ6:BJ45" si="2">IF(AT6="",0,AT$5)+IF(AU6="",0,AU$5)+IF(AV6="",0,AV$5)+IF(AW6="",0,AW$5)+IF(AX6="",0,AX$5)+IF(AY6="",0,AY$5)+IF(AZ6="",0,AZ$5)+IF(BA6="",0,BA$5)+IF(BB6="",0,BB$5)+IF(BC6="",0,BC$5)+IF(BD6="",0,BD$5)+IF(BE6="",0,BE$5)+IF(BF6="",0,BF$5)+IF(BG6="",0,BG$5)+IF(BH6="",0,BH$5)</f>
        <v>0</v>
      </c>
      <c r="BK6" s="50">
        <f>IF(PARAMETRES!$B5="-","",IF(AT$3="",0,IF(AT$46="",IF(AT6="",1,0),0))+IF(AU$3="",0,IF(AU$46="",IF(AU6="",1,0),0))+IF(AV$3="",0,IF(AV$46="",IF(AV6="",1,0),0))+IF(AW$3="",0,IF(AW$46="",IF(AW6="",1,0),0))+IF(AX$3="",0,IF(AX$46="",IF(AX6="",1,0),0))+IF(AY$3="",0,IF(AY$46="",IF(AY6="",1,0),0))+IF(AZ$3="",0,IF(AZ$46="",IF(AZ6="",1,0),0))+IF(BA$3="",0,IF(BA$46="",IF(BA6="",1,0),0))+IF(BB$3="",0,IF(BB$46="",IF(BB6="",1,0),0))+IF(BC$3="",0,IF(BC$46="",IF(BC6="",1,0),0))+IF(BD$3="",0,IF(BD$46="",IF(BD6="",1,0),0)+IF(BE$3="",0,IF(BE$46="",IF(BE6="",1,0),0))+IF(BF$3="",0,IF(BF$46="",IF(BF6="",1,0),0))+IF(BG$3="",0,IF(BG$46="",IF(BG6="",1,0),0))+IF(BH$3="",0,IF(BH$46="",IF(BH6="",1,0),0))))</f>
        <v>0</v>
      </c>
      <c r="BL6" s="31">
        <v>1</v>
      </c>
      <c r="BM6" s="46" t="str">
        <f>PARAMETRES!$B5</f>
        <v>B</v>
      </c>
      <c r="BN6" s="46" t="str">
        <f>PARAMETRES!$C5</f>
        <v>C</v>
      </c>
      <c r="BO6" s="47"/>
      <c r="BP6" s="47"/>
      <c r="BQ6" s="47"/>
      <c r="BR6" s="47"/>
      <c r="BS6" s="47"/>
      <c r="BT6" s="47"/>
      <c r="BU6" s="47"/>
      <c r="BV6" s="47"/>
      <c r="BW6" s="47"/>
      <c r="BX6" s="47"/>
      <c r="BY6" s="47"/>
      <c r="BZ6" s="47"/>
      <c r="CA6" s="47"/>
      <c r="CB6" s="47"/>
      <c r="CC6" s="47"/>
      <c r="CD6" s="48" t="str">
        <f>IF(CE6=0,"-",SUM(BO6:CC6)/CE6*PARAMETRES!$G$16)</f>
        <v>-</v>
      </c>
      <c r="CE6" s="49">
        <f t="shared" ref="CE6:CE45" si="3">IF(BO6="",0,BO$5)+IF(BP6="",0,BP$5)+IF(BQ6="",0,BQ$5)+IF(BR6="",0,BR$5)+IF(BS6="",0,BS$5)+IF(BT6="",0,BT$5)+IF(BU6="",0,BU$5)+IF(BV6="",0,BV$5)+IF(BW6="",0,BW$5)+IF(BX6="",0,BX$5)+IF(BY6="",0,BY$5)+IF(BZ6="",0,BZ$5)+IF(CA6="",0,CA$5)+IF(CB6="",0,CB$5)+IF(CC6="",0,CC$5)</f>
        <v>0</v>
      </c>
      <c r="CF6" s="51">
        <f>IF(PARAMETRES!$B5="-","",IF(BO$3="",0,IF(BO$46="",IF(BO6="",1,0),0))+IF(BP$3="",0,IF(BP$46="",IF(BP6="",1,0),0))+IF(BQ$3="",0,IF(BQ$46="",IF(BQ6="",1,0),0))+IF(BR$3="",0,IF(BR$46="",IF(BR6="",1,0),0))+IF(BS$3="",0,IF(BS$46="",IF(BS6="",1,0),0))+IF(BT$3="",0,IF(BT$46="",IF(BT6="",1,0),0))+IF(BU$3="",0,IF(BU$46="",IF(BU6="",1,0),0))+IF(BV$3="",0,IF(BV$46="",IF(BV6="",1,0),0))+IF(BW$3="",0,IF(BW$46="",IF(BW6="",1,0),0))+IF(BX$3="",0,IF(BX$46="",IF(BX6="",1,0),0))+IF(BY$3="",0,IF(BY$46="",IF(BY6="",1,0),0)+IF(BZ$3="",0,IF(BZ$46="",IF(BZ6="",1,0),0))+IF(CA$3="",0,IF(CA$46="",IF(CA6="",1,0),0))+IF(CB$3="",0,IF(CB$46="",IF(CB6="",1,0),0))+IF(CC$3="",0,IF(CC$46="",IF(CC6="",1,0),0))))</f>
        <v>0</v>
      </c>
      <c r="CG6" s="46" t="str">
        <f>PARAMETRES!$B5</f>
        <v>B</v>
      </c>
      <c r="CH6" s="52" t="str">
        <f>PARAMETRES!$C5</f>
        <v>C</v>
      </c>
    </row>
    <row r="7" spans="1:86">
      <c r="A7" s="31">
        <f>A6+1</f>
        <v>2</v>
      </c>
      <c r="B7" s="46" t="str">
        <f>PARAMETRES!$B6</f>
        <v>B</v>
      </c>
      <c r="C7" s="46" t="str">
        <f>PARAMETRES!$C6</f>
        <v>M</v>
      </c>
      <c r="D7" s="47">
        <v>9.5</v>
      </c>
      <c r="E7" s="47">
        <v>15</v>
      </c>
      <c r="F7" s="47"/>
      <c r="G7" s="47"/>
      <c r="H7" s="47"/>
      <c r="I7" s="47"/>
      <c r="J7" s="47"/>
      <c r="K7" s="47"/>
      <c r="L7" s="47"/>
      <c r="M7" s="47"/>
      <c r="N7" s="47"/>
      <c r="O7" s="47"/>
      <c r="P7" s="47"/>
      <c r="Q7" s="47"/>
      <c r="R7" s="47"/>
      <c r="S7" s="48">
        <f>IF(T7=0,"-",SUM(D7:R7)/T7*PARAMETRES!$G$16)</f>
        <v>14.7</v>
      </c>
      <c r="T7" s="94">
        <f t="shared" si="0"/>
        <v>50</v>
      </c>
      <c r="U7" s="50">
        <f>IF(PARAMETRES!$B6="-","",IF(D$3="",0,IF(D$46="",IF(D7="",1,0),0))+IF(E$3="",0,IF(E$46="",IF(E7="",1,0),0))+IF(F$3="",0,IF(F$46="",IF(F7="",1,0),0))+IF(G$3="",0,IF(G$46="",IF(G7="",1,0),0))+IF(H$3="",0,IF(H$46="",IF(H7="",1,0),0))+IF(I$3="",0,IF(I$46="",IF(I7="",1,0),0))+IF(J$3="",0,IF(J$46="",IF(J7="",1,0),0))+IF(K$3="",0,IF(K$46="",IF(K7="",1,0),0))+IF(L$3="",0,IF(L$46="",IF(L7="",1,0),0))+IF(M$3="",0,IF(M$46="",IF(M7="",1,0),0))+IF(N$3="",0,IF(N$46="",IF(N7="",1,0),0)+IF(O$3="",0,IF(O$46="",IF(O7="",1,0),0))+IF(P$3="",0,IF(P$46="",IF(P7="",1,0),0))+IF(Q$3="",0,IF(Q$46="",IF(Q7="",1,0),0))+IF(R$3="",0,IF(R$46="",IF(R7="",1,0),0))))</f>
        <v>0</v>
      </c>
      <c r="V7" s="31">
        <f>V6+1</f>
        <v>2</v>
      </c>
      <c r="W7" s="46" t="str">
        <f>PARAMETRES!$B6</f>
        <v>B</v>
      </c>
      <c r="X7" s="46" t="str">
        <f>PARAMETRES!$C6</f>
        <v>M</v>
      </c>
      <c r="Y7" s="47"/>
      <c r="Z7" s="47"/>
      <c r="AA7" s="47"/>
      <c r="AB7" s="47"/>
      <c r="AC7" s="47"/>
      <c r="AD7" s="47"/>
      <c r="AE7" s="47"/>
      <c r="AF7" s="47"/>
      <c r="AG7" s="47"/>
      <c r="AH7" s="47"/>
      <c r="AI7" s="47"/>
      <c r="AJ7" s="47"/>
      <c r="AK7" s="47"/>
      <c r="AL7" s="47"/>
      <c r="AM7" s="47"/>
      <c r="AN7" s="48" t="str">
        <f>IF(AO7=0,"-",SUM(Y7:AM7)/AO7*PARAMETRES!$G$16)</f>
        <v>-</v>
      </c>
      <c r="AO7" s="94">
        <f t="shared" si="1"/>
        <v>0</v>
      </c>
      <c r="AP7" s="50">
        <f>IF(PARAMETRES!$B6="-","",IF(Y$3="",0,IF(Y$46="",IF(Y7="",1,0),0))+IF(Z$3="",0,IF(Z$46="",IF(Z7="",1,0),0))+IF(AA$3="",0,IF(AA$46="",IF(AA7="",1,0),0))+IF(AB$3="",0,IF(AB$46="",IF(AB7="",1,0),0))+IF(AC$3="",0,IF(AC$46="",IF(AC7="",1,0),0))+IF(AD$3="",0,IF(AD$46="",IF(AD7="",1,0),0))+IF(AE$3="",0,IF(AE$46="",IF(AE7="",1,0),0))+IF(AF$3="",0,IF(AF$46="",IF(AF7="",1,0),0))+IF(AG$3="",0,IF(AG$46="",IF(AG7="",1,0),0))+IF(AH$3="",0,IF(AH$46="",IF(AH7="",1,0),0))+IF(AI$3="",0,IF(AI$46="",IF(AI7="",1,0),0)+IF(AJ$3="",0,IF(AJ$46="",IF(AJ7="",1,0),0))+IF(AK$3="",0,IF(AK$46="",IF(AK7="",1,0),0))+IF(AL$3="",0,IF(AL$46="",IF(AL7="",1,0),0))+IF(AM$3="",0,IF(AM$46="",IF(AM7="",1,0),0))))</f>
        <v>0</v>
      </c>
      <c r="AQ7" s="31">
        <f>AQ6+1</f>
        <v>2</v>
      </c>
      <c r="AR7" s="46" t="str">
        <f>PARAMETRES!$B6</f>
        <v>B</v>
      </c>
      <c r="AS7" s="46" t="str">
        <f>PARAMETRES!$C6</f>
        <v>M</v>
      </c>
      <c r="AT7" s="47"/>
      <c r="AU7" s="47"/>
      <c r="AV7" s="47"/>
      <c r="AW7" s="47"/>
      <c r="AX7" s="47"/>
      <c r="AY7" s="47"/>
      <c r="AZ7" s="47"/>
      <c r="BA7" s="47"/>
      <c r="BB7" s="47"/>
      <c r="BC7" s="47"/>
      <c r="BD7" s="47"/>
      <c r="BE7" s="47"/>
      <c r="BF7" s="47"/>
      <c r="BG7" s="47"/>
      <c r="BH7" s="47"/>
      <c r="BI7" s="48" t="str">
        <f>IF(BJ7=0,"-",SUM(AT7:BH7)/BJ7*PARAMETRES!$G$16)</f>
        <v>-</v>
      </c>
      <c r="BJ7" s="94">
        <f t="shared" si="2"/>
        <v>0</v>
      </c>
      <c r="BK7" s="50">
        <f>IF(PARAMETRES!$B6="-","",IF(AT$3="",0,IF(AT$46="",IF(AT7="",1,0),0))+IF(AU$3="",0,IF(AU$46="",IF(AU7="",1,0),0))+IF(AV$3="",0,IF(AV$46="",IF(AV7="",1,0),0))+IF(AW$3="",0,IF(AW$46="",IF(AW7="",1,0),0))+IF(AX$3="",0,IF(AX$46="",IF(AX7="",1,0),0))+IF(AY$3="",0,IF(AY$46="",IF(AY7="",1,0),0))+IF(AZ$3="",0,IF(AZ$46="",IF(AZ7="",1,0),0))+IF(BA$3="",0,IF(BA$46="",IF(BA7="",1,0),0))+IF(BB$3="",0,IF(BB$46="",IF(BB7="",1,0),0))+IF(BC$3="",0,IF(BC$46="",IF(BC7="",1,0),0))+IF(BD$3="",0,IF(BD$46="",IF(BD7="",1,0),0)+IF(BE$3="",0,IF(BE$46="",IF(BE7="",1,0),0))+IF(BF$3="",0,IF(BF$46="",IF(BF7="",1,0),0))+IF(BG$3="",0,IF(BG$46="",IF(BG7="",1,0),0))+IF(BH$3="",0,IF(BH$46="",IF(BH7="",1,0),0))))</f>
        <v>0</v>
      </c>
      <c r="BL7" s="31">
        <f>BL6+1</f>
        <v>2</v>
      </c>
      <c r="BM7" s="46" t="str">
        <f>PARAMETRES!$B6</f>
        <v>B</v>
      </c>
      <c r="BN7" s="46" t="str">
        <f>PARAMETRES!$C6</f>
        <v>M</v>
      </c>
      <c r="BO7" s="47"/>
      <c r="BP7" s="47"/>
      <c r="BQ7" s="47"/>
      <c r="BR7" s="47"/>
      <c r="BS7" s="47"/>
      <c r="BT7" s="47"/>
      <c r="BU7" s="47"/>
      <c r="BV7" s="47"/>
      <c r="BW7" s="47"/>
      <c r="BX7" s="47"/>
      <c r="BY7" s="47"/>
      <c r="BZ7" s="47"/>
      <c r="CA7" s="47"/>
      <c r="CB7" s="47"/>
      <c r="CC7" s="47"/>
      <c r="CD7" s="48" t="str">
        <f>IF(CE7=0,"-",SUM(BO7:CC7)/CE7*PARAMETRES!$G$16)</f>
        <v>-</v>
      </c>
      <c r="CE7" s="49">
        <f t="shared" si="3"/>
        <v>0</v>
      </c>
      <c r="CF7" s="51">
        <f>IF(PARAMETRES!$B6="-","",IF(BO$3="",0,IF(BO$46="",IF(BO7="",1,0),0))+IF(BP$3="",0,IF(BP$46="",IF(BP7="",1,0),0))+IF(BQ$3="",0,IF(BQ$46="",IF(BQ7="",1,0),0))+IF(BR$3="",0,IF(BR$46="",IF(BR7="",1,0),0))+IF(BS$3="",0,IF(BS$46="",IF(BS7="",1,0),0))+IF(BT$3="",0,IF(BT$46="",IF(BT7="",1,0),0))+IF(BU$3="",0,IF(BU$46="",IF(BU7="",1,0),0))+IF(BV$3="",0,IF(BV$46="",IF(BV7="",1,0),0))+IF(BW$3="",0,IF(BW$46="",IF(BW7="",1,0),0))+IF(BX$3="",0,IF(BX$46="",IF(BX7="",1,0),0))+IF(BY$3="",0,IF(BY$46="",IF(BY7="",1,0),0)+IF(BZ$3="",0,IF(BZ$46="",IF(BZ7="",1,0),0))+IF(CA$3="",0,IF(CA$46="",IF(CA7="",1,0),0))+IF(CB$3="",0,IF(CB$46="",IF(CB7="",1,0),0))+IF(CC$3="",0,IF(CC$46="",IF(CC7="",1,0),0))))</f>
        <v>0</v>
      </c>
      <c r="CG7" s="46" t="str">
        <f>PARAMETRES!$B6</f>
        <v>B</v>
      </c>
      <c r="CH7" s="52" t="str">
        <f>PARAMETRES!$C6</f>
        <v>M</v>
      </c>
    </row>
    <row r="8" spans="1:86">
      <c r="A8" s="31">
        <f t="shared" ref="A8:A23" si="4">A7+1</f>
        <v>3</v>
      </c>
      <c r="B8" s="46" t="str">
        <f>PARAMETRES!$B7</f>
        <v>B</v>
      </c>
      <c r="C8" s="46" t="str">
        <f>PARAMETRES!$C7</f>
        <v>P</v>
      </c>
      <c r="D8" s="47">
        <v>27</v>
      </c>
      <c r="E8" s="47">
        <v>20</v>
      </c>
      <c r="F8" s="47"/>
      <c r="G8" s="47"/>
      <c r="H8" s="47"/>
      <c r="I8" s="47"/>
      <c r="J8" s="47"/>
      <c r="K8" s="47"/>
      <c r="L8" s="47"/>
      <c r="M8" s="47"/>
      <c r="N8" s="47"/>
      <c r="O8" s="47"/>
      <c r="P8" s="47"/>
      <c r="Q8" s="47"/>
      <c r="R8" s="47"/>
      <c r="S8" s="48">
        <f>IF(T8=0,"-",SUM(D8:R8)/T8*PARAMETRES!$G$16)</f>
        <v>28.2</v>
      </c>
      <c r="T8" s="94">
        <f t="shared" si="0"/>
        <v>50</v>
      </c>
      <c r="U8" s="50">
        <f>IF(PARAMETRES!$B7="-","",IF(D$3="",0,IF(D$46="",IF(D8="",1,0),0))+IF(E$3="",0,IF(E$46="",IF(E8="",1,0),0))+IF(F$3="",0,IF(F$46="",IF(F8="",1,0),0))+IF(G$3="",0,IF(G$46="",IF(G8="",1,0),0))+IF(H$3="",0,IF(H$46="",IF(H8="",1,0),0))+IF(I$3="",0,IF(I$46="",IF(I8="",1,0),0))+IF(J$3="",0,IF(J$46="",IF(J8="",1,0),0))+IF(K$3="",0,IF(K$46="",IF(K8="",1,0),0))+IF(L$3="",0,IF(L$46="",IF(L8="",1,0),0))+IF(M$3="",0,IF(M$46="",IF(M8="",1,0),0))+IF(N$3="",0,IF(N$46="",IF(N8="",1,0),0)+IF(O$3="",0,IF(O$46="",IF(O8="",1,0),0))+IF(P$3="",0,IF(P$46="",IF(P8="",1,0),0))+IF(Q$3="",0,IF(Q$46="",IF(Q8="",1,0),0))+IF(R$3="",0,IF(R$46="",IF(R8="",1,0),0))))</f>
        <v>0</v>
      </c>
      <c r="V8" s="31">
        <f t="shared" ref="V8:V23" si="5">V7+1</f>
        <v>3</v>
      </c>
      <c r="W8" s="46" t="str">
        <f>PARAMETRES!$B7</f>
        <v>B</v>
      </c>
      <c r="X8" s="46" t="str">
        <f>PARAMETRES!$C7</f>
        <v>P</v>
      </c>
      <c r="Y8" s="47"/>
      <c r="Z8" s="47"/>
      <c r="AA8" s="47"/>
      <c r="AB8" s="47"/>
      <c r="AC8" s="47"/>
      <c r="AD8" s="47"/>
      <c r="AE8" s="47"/>
      <c r="AF8" s="47"/>
      <c r="AG8" s="47"/>
      <c r="AH8" s="47"/>
      <c r="AI8" s="47"/>
      <c r="AJ8" s="47"/>
      <c r="AK8" s="47"/>
      <c r="AL8" s="47"/>
      <c r="AM8" s="47"/>
      <c r="AN8" s="48" t="str">
        <f>IF(AO8=0,"-",SUM(Y8:AM8)/AO8*PARAMETRES!$G$16)</f>
        <v>-</v>
      </c>
      <c r="AO8" s="94">
        <f t="shared" si="1"/>
        <v>0</v>
      </c>
      <c r="AP8" s="50">
        <f>IF(PARAMETRES!$B7="-","",IF(Y$3="",0,IF(Y$46="",IF(Y8="",1,0),0))+IF(Z$3="",0,IF(Z$46="",IF(Z8="",1,0),0))+IF(AA$3="",0,IF(AA$46="",IF(AA8="",1,0),0))+IF(AB$3="",0,IF(AB$46="",IF(AB8="",1,0),0))+IF(AC$3="",0,IF(AC$46="",IF(AC8="",1,0),0))+IF(AD$3="",0,IF(AD$46="",IF(AD8="",1,0),0))+IF(AE$3="",0,IF(AE$46="",IF(AE8="",1,0),0))+IF(AF$3="",0,IF(AF$46="",IF(AF8="",1,0),0))+IF(AG$3="",0,IF(AG$46="",IF(AG8="",1,0),0))+IF(AH$3="",0,IF(AH$46="",IF(AH8="",1,0),0))+IF(AI$3="",0,IF(AI$46="",IF(AI8="",1,0),0)+IF(AJ$3="",0,IF(AJ$46="",IF(AJ8="",1,0),0))+IF(AK$3="",0,IF(AK$46="",IF(AK8="",1,0),0))+IF(AL$3="",0,IF(AL$46="",IF(AL8="",1,0),0))+IF(AM$3="",0,IF(AM$46="",IF(AM8="",1,0),0))))</f>
        <v>0</v>
      </c>
      <c r="AQ8" s="31">
        <f t="shared" ref="AQ8:AQ23" si="6">AQ7+1</f>
        <v>3</v>
      </c>
      <c r="AR8" s="46" t="str">
        <f>PARAMETRES!$B7</f>
        <v>B</v>
      </c>
      <c r="AS8" s="46" t="str">
        <f>PARAMETRES!$C7</f>
        <v>P</v>
      </c>
      <c r="AT8" s="47"/>
      <c r="AU8" s="47"/>
      <c r="AV8" s="47"/>
      <c r="AW8" s="47"/>
      <c r="AX8" s="47"/>
      <c r="AY8" s="47"/>
      <c r="AZ8" s="47"/>
      <c r="BA8" s="47"/>
      <c r="BB8" s="47"/>
      <c r="BC8" s="47"/>
      <c r="BD8" s="47"/>
      <c r="BE8" s="47"/>
      <c r="BF8" s="47"/>
      <c r="BG8" s="47"/>
      <c r="BH8" s="47"/>
      <c r="BI8" s="48" t="str">
        <f>IF(BJ8=0,"-",SUM(AT8:BH8)/BJ8*PARAMETRES!$G$16)</f>
        <v>-</v>
      </c>
      <c r="BJ8" s="94">
        <f t="shared" si="2"/>
        <v>0</v>
      </c>
      <c r="BK8" s="50">
        <f>IF(PARAMETRES!$B7="-","",IF(AT$3="",0,IF(AT$46="",IF(AT8="",1,0),0))+IF(AU$3="",0,IF(AU$46="",IF(AU8="",1,0),0))+IF(AV$3="",0,IF(AV$46="",IF(AV8="",1,0),0))+IF(AW$3="",0,IF(AW$46="",IF(AW8="",1,0),0))+IF(AX$3="",0,IF(AX$46="",IF(AX8="",1,0),0))+IF(AY$3="",0,IF(AY$46="",IF(AY8="",1,0),0))+IF(AZ$3="",0,IF(AZ$46="",IF(AZ8="",1,0),0))+IF(BA$3="",0,IF(BA$46="",IF(BA8="",1,0),0))+IF(BB$3="",0,IF(BB$46="",IF(BB8="",1,0),0))+IF(BC$3="",0,IF(BC$46="",IF(BC8="",1,0),0))+IF(BD$3="",0,IF(BD$46="",IF(BD8="",1,0),0)+IF(BE$3="",0,IF(BE$46="",IF(BE8="",1,0),0))+IF(BF$3="",0,IF(BF$46="",IF(BF8="",1,0),0))+IF(BG$3="",0,IF(BG$46="",IF(BG8="",1,0),0))+IF(BH$3="",0,IF(BH$46="",IF(BH8="",1,0),0))))</f>
        <v>0</v>
      </c>
      <c r="BL8" s="31">
        <f t="shared" ref="BL8:BL23" si="7">BL7+1</f>
        <v>3</v>
      </c>
      <c r="BM8" s="46" t="str">
        <f>PARAMETRES!$B7</f>
        <v>B</v>
      </c>
      <c r="BN8" s="46" t="str">
        <f>PARAMETRES!$C7</f>
        <v>P</v>
      </c>
      <c r="BO8" s="47"/>
      <c r="BP8" s="47"/>
      <c r="BQ8" s="47"/>
      <c r="BR8" s="47"/>
      <c r="BS8" s="47"/>
      <c r="BT8" s="47"/>
      <c r="BU8" s="47"/>
      <c r="BV8" s="47"/>
      <c r="BW8" s="47"/>
      <c r="BX8" s="47"/>
      <c r="BY8" s="47"/>
      <c r="BZ8" s="47"/>
      <c r="CA8" s="47"/>
      <c r="CB8" s="47"/>
      <c r="CC8" s="47"/>
      <c r="CD8" s="48" t="str">
        <f>IF(CE8=0,"-",SUM(BO8:CC8)/CE8*PARAMETRES!$G$16)</f>
        <v>-</v>
      </c>
      <c r="CE8" s="49">
        <f t="shared" si="3"/>
        <v>0</v>
      </c>
      <c r="CF8" s="51">
        <f>IF(PARAMETRES!$B7="-","",IF(BO$3="",0,IF(BO$46="",IF(BO8="",1,0),0))+IF(BP$3="",0,IF(BP$46="",IF(BP8="",1,0),0))+IF(BQ$3="",0,IF(BQ$46="",IF(BQ8="",1,0),0))+IF(BR$3="",0,IF(BR$46="",IF(BR8="",1,0),0))+IF(BS$3="",0,IF(BS$46="",IF(BS8="",1,0),0))+IF(BT$3="",0,IF(BT$46="",IF(BT8="",1,0),0))+IF(BU$3="",0,IF(BU$46="",IF(BU8="",1,0),0))+IF(BV$3="",0,IF(BV$46="",IF(BV8="",1,0),0))+IF(BW$3="",0,IF(BW$46="",IF(BW8="",1,0),0))+IF(BX$3="",0,IF(BX$46="",IF(BX8="",1,0),0))+IF(BY$3="",0,IF(BY$46="",IF(BY8="",1,0),0)+IF(BZ$3="",0,IF(BZ$46="",IF(BZ8="",1,0),0))+IF(CA$3="",0,IF(CA$46="",IF(CA8="",1,0),0))+IF(CB$3="",0,IF(CB$46="",IF(CB8="",1,0),0))+IF(CC$3="",0,IF(CC$46="",IF(CC8="",1,0),0))))</f>
        <v>0</v>
      </c>
      <c r="CG8" s="46" t="str">
        <f>PARAMETRES!$B7</f>
        <v>B</v>
      </c>
      <c r="CH8" s="52" t="str">
        <f>PARAMETRES!$C7</f>
        <v>P</v>
      </c>
    </row>
    <row r="9" spans="1:86">
      <c r="A9" s="31">
        <f t="shared" si="4"/>
        <v>4</v>
      </c>
      <c r="B9" s="46" t="str">
        <f>PARAMETRES!$B8</f>
        <v>B</v>
      </c>
      <c r="C9" s="46" t="str">
        <f>PARAMETRES!$C8</f>
        <v>S</v>
      </c>
      <c r="D9" s="47">
        <v>20</v>
      </c>
      <c r="E9" s="47">
        <v>20</v>
      </c>
      <c r="F9" s="47"/>
      <c r="G9" s="47"/>
      <c r="H9" s="47"/>
      <c r="I9" s="47"/>
      <c r="J9" s="47"/>
      <c r="K9" s="47"/>
      <c r="L9" s="47"/>
      <c r="M9" s="47"/>
      <c r="N9" s="47"/>
      <c r="O9" s="47"/>
      <c r="P9" s="47"/>
      <c r="Q9" s="47"/>
      <c r="R9" s="47"/>
      <c r="S9" s="48">
        <f>IF(T9=0,"-",SUM(D9:R9)/T9*PARAMETRES!$G$16)</f>
        <v>24</v>
      </c>
      <c r="T9" s="94">
        <f t="shared" si="0"/>
        <v>50</v>
      </c>
      <c r="U9" s="50">
        <f>IF(PARAMETRES!$B8="-","",IF(D$3="",0,IF(D$46="",IF(D9="",1,0),0))+IF(E$3="",0,IF(E$46="",IF(E9="",1,0),0))+IF(F$3="",0,IF(F$46="",IF(F9="",1,0),0))+IF(G$3="",0,IF(G$46="",IF(G9="",1,0),0))+IF(H$3="",0,IF(H$46="",IF(H9="",1,0),0))+IF(I$3="",0,IF(I$46="",IF(I9="",1,0),0))+IF(J$3="",0,IF(J$46="",IF(J9="",1,0),0))+IF(K$3="",0,IF(K$46="",IF(K9="",1,0),0))+IF(L$3="",0,IF(L$46="",IF(L9="",1,0),0))+IF(M$3="",0,IF(M$46="",IF(M9="",1,0),0))+IF(N$3="",0,IF(N$46="",IF(N9="",1,0),0)+IF(O$3="",0,IF(O$46="",IF(O9="",1,0),0))+IF(P$3="",0,IF(P$46="",IF(P9="",1,0),0))+IF(Q$3="",0,IF(Q$46="",IF(Q9="",1,0),0))+IF(R$3="",0,IF(R$46="",IF(R9="",1,0),0))))</f>
        <v>0</v>
      </c>
      <c r="V9" s="31">
        <f t="shared" si="5"/>
        <v>4</v>
      </c>
      <c r="W9" s="46" t="str">
        <f>PARAMETRES!$B8</f>
        <v>B</v>
      </c>
      <c r="X9" s="46" t="str">
        <f>PARAMETRES!$C8</f>
        <v>S</v>
      </c>
      <c r="Y9" s="47"/>
      <c r="Z9" s="47"/>
      <c r="AA9" s="47"/>
      <c r="AB9" s="47"/>
      <c r="AC9" s="47"/>
      <c r="AD9" s="47"/>
      <c r="AE9" s="47"/>
      <c r="AF9" s="47"/>
      <c r="AG9" s="47"/>
      <c r="AH9" s="47"/>
      <c r="AI9" s="47"/>
      <c r="AJ9" s="47"/>
      <c r="AK9" s="47"/>
      <c r="AL9" s="47"/>
      <c r="AM9" s="47"/>
      <c r="AN9" s="48" t="str">
        <f>IF(AO9=0,"-",SUM(Y9:AM9)/AO9*PARAMETRES!$G$16)</f>
        <v>-</v>
      </c>
      <c r="AO9" s="94">
        <f t="shared" si="1"/>
        <v>0</v>
      </c>
      <c r="AP9" s="50">
        <f>IF(PARAMETRES!$B8="-","",IF(Y$3="",0,IF(Y$46="",IF(Y9="",1,0),0))+IF(Z$3="",0,IF(Z$46="",IF(Z9="",1,0),0))+IF(AA$3="",0,IF(AA$46="",IF(AA9="",1,0),0))+IF(AB$3="",0,IF(AB$46="",IF(AB9="",1,0),0))+IF(AC$3="",0,IF(AC$46="",IF(AC9="",1,0),0))+IF(AD$3="",0,IF(AD$46="",IF(AD9="",1,0),0))+IF(AE$3="",0,IF(AE$46="",IF(AE9="",1,0),0))+IF(AF$3="",0,IF(AF$46="",IF(AF9="",1,0),0))+IF(AG$3="",0,IF(AG$46="",IF(AG9="",1,0),0))+IF(AH$3="",0,IF(AH$46="",IF(AH9="",1,0),0))+IF(AI$3="",0,IF(AI$46="",IF(AI9="",1,0),0)+IF(AJ$3="",0,IF(AJ$46="",IF(AJ9="",1,0),0))+IF(AK$3="",0,IF(AK$46="",IF(AK9="",1,0),0))+IF(AL$3="",0,IF(AL$46="",IF(AL9="",1,0),0))+IF(AM$3="",0,IF(AM$46="",IF(AM9="",1,0),0))))</f>
        <v>0</v>
      </c>
      <c r="AQ9" s="31">
        <f t="shared" si="6"/>
        <v>4</v>
      </c>
      <c r="AR9" s="46" t="str">
        <f>PARAMETRES!$B8</f>
        <v>B</v>
      </c>
      <c r="AS9" s="46" t="str">
        <f>PARAMETRES!$C8</f>
        <v>S</v>
      </c>
      <c r="AT9" s="47"/>
      <c r="AU9" s="47"/>
      <c r="AV9" s="47"/>
      <c r="AW9" s="47"/>
      <c r="AX9" s="47"/>
      <c r="AY9" s="47"/>
      <c r="AZ9" s="47"/>
      <c r="BA9" s="47"/>
      <c r="BB9" s="47"/>
      <c r="BC9" s="47"/>
      <c r="BD9" s="47"/>
      <c r="BE9" s="47"/>
      <c r="BF9" s="47"/>
      <c r="BG9" s="47"/>
      <c r="BH9" s="47"/>
      <c r="BI9" s="48" t="str">
        <f>IF(BJ9=0,"-",SUM(AT9:BH9)/BJ9*PARAMETRES!$G$16)</f>
        <v>-</v>
      </c>
      <c r="BJ9" s="94">
        <f t="shared" si="2"/>
        <v>0</v>
      </c>
      <c r="BK9" s="50">
        <f>IF(PARAMETRES!$B8="-","",IF(AT$3="",0,IF(AT$46="",IF(AT9="",1,0),0))+IF(AU$3="",0,IF(AU$46="",IF(AU9="",1,0),0))+IF(AV$3="",0,IF(AV$46="",IF(AV9="",1,0),0))+IF(AW$3="",0,IF(AW$46="",IF(AW9="",1,0),0))+IF(AX$3="",0,IF(AX$46="",IF(AX9="",1,0),0))+IF(AY$3="",0,IF(AY$46="",IF(AY9="",1,0),0))+IF(AZ$3="",0,IF(AZ$46="",IF(AZ9="",1,0),0))+IF(BA$3="",0,IF(BA$46="",IF(BA9="",1,0),0))+IF(BB$3="",0,IF(BB$46="",IF(BB9="",1,0),0))+IF(BC$3="",0,IF(BC$46="",IF(BC9="",1,0),0))+IF(BD$3="",0,IF(BD$46="",IF(BD9="",1,0),0)+IF(BE$3="",0,IF(BE$46="",IF(BE9="",1,0),0))+IF(BF$3="",0,IF(BF$46="",IF(BF9="",1,0),0))+IF(BG$3="",0,IF(BG$46="",IF(BG9="",1,0),0))+IF(BH$3="",0,IF(BH$46="",IF(BH9="",1,0),0))))</f>
        <v>0</v>
      </c>
      <c r="BL9" s="31">
        <f t="shared" si="7"/>
        <v>4</v>
      </c>
      <c r="BM9" s="46" t="str">
        <f>PARAMETRES!$B8</f>
        <v>B</v>
      </c>
      <c r="BN9" s="46" t="str">
        <f>PARAMETRES!$C8</f>
        <v>S</v>
      </c>
      <c r="BO9" s="47"/>
      <c r="BP9" s="47"/>
      <c r="BQ9" s="47"/>
      <c r="BR9" s="47"/>
      <c r="BS9" s="47"/>
      <c r="BT9" s="47"/>
      <c r="BU9" s="47"/>
      <c r="BV9" s="47"/>
      <c r="BW9" s="47"/>
      <c r="BX9" s="47"/>
      <c r="BY9" s="47"/>
      <c r="BZ9" s="47"/>
      <c r="CA9" s="47"/>
      <c r="CB9" s="47"/>
      <c r="CC9" s="47"/>
      <c r="CD9" s="48" t="str">
        <f>IF(CE9=0,"-",SUM(BO9:CC9)/CE9*PARAMETRES!$G$16)</f>
        <v>-</v>
      </c>
      <c r="CE9" s="49">
        <f t="shared" si="3"/>
        <v>0</v>
      </c>
      <c r="CF9" s="51">
        <f>IF(PARAMETRES!$B8="-","",IF(BO$3="",0,IF(BO$46="",IF(BO9="",1,0),0))+IF(BP$3="",0,IF(BP$46="",IF(BP9="",1,0),0))+IF(BQ$3="",0,IF(BQ$46="",IF(BQ9="",1,0),0))+IF(BR$3="",0,IF(BR$46="",IF(BR9="",1,0),0))+IF(BS$3="",0,IF(BS$46="",IF(BS9="",1,0),0))+IF(BT$3="",0,IF(BT$46="",IF(BT9="",1,0),0))+IF(BU$3="",0,IF(BU$46="",IF(BU9="",1,0),0))+IF(BV$3="",0,IF(BV$46="",IF(BV9="",1,0),0))+IF(BW$3="",0,IF(BW$46="",IF(BW9="",1,0),0))+IF(BX$3="",0,IF(BX$46="",IF(BX9="",1,0),0))+IF(BY$3="",0,IF(BY$46="",IF(BY9="",1,0),0)+IF(BZ$3="",0,IF(BZ$46="",IF(BZ9="",1,0),0))+IF(CA$3="",0,IF(CA$46="",IF(CA9="",1,0),0))+IF(CB$3="",0,IF(CB$46="",IF(CB9="",1,0),0))+IF(CC$3="",0,IF(CC$46="",IF(CC9="",1,0),0))))</f>
        <v>0</v>
      </c>
      <c r="CG9" s="46" t="str">
        <f>PARAMETRES!$B8</f>
        <v>B</v>
      </c>
      <c r="CH9" s="52" t="str">
        <f>PARAMETRES!$C8</f>
        <v>S</v>
      </c>
    </row>
    <row r="10" spans="1:86">
      <c r="A10" s="31">
        <f t="shared" si="4"/>
        <v>5</v>
      </c>
      <c r="B10" s="46" t="str">
        <f>PARAMETRES!$B9</f>
        <v>C</v>
      </c>
      <c r="C10" s="46" t="str">
        <f>PARAMETRES!$C9</f>
        <v>H</v>
      </c>
      <c r="D10" s="47">
        <v>24.5</v>
      </c>
      <c r="E10" s="47">
        <v>18</v>
      </c>
      <c r="F10" s="47"/>
      <c r="G10" s="47"/>
      <c r="H10" s="47"/>
      <c r="I10" s="47"/>
      <c r="J10" s="47"/>
      <c r="K10" s="47"/>
      <c r="L10" s="47"/>
      <c r="M10" s="47"/>
      <c r="N10" s="47"/>
      <c r="O10" s="47"/>
      <c r="P10" s="47"/>
      <c r="Q10" s="47"/>
      <c r="R10" s="47"/>
      <c r="S10" s="48">
        <f>IF(T10=0,"-",SUM(D10:R10)/T10*PARAMETRES!$G$16)</f>
        <v>25.5</v>
      </c>
      <c r="T10" s="94">
        <f t="shared" si="0"/>
        <v>50</v>
      </c>
      <c r="U10" s="50">
        <f>IF(PARAMETRES!$B9="-","",IF(D$3="",0,IF(D$46="",IF(D10="",1,0),0))+IF(E$3="",0,IF(E$46="",IF(E10="",1,0),0))+IF(F$3="",0,IF(F$46="",IF(F10="",1,0),0))+IF(G$3="",0,IF(G$46="",IF(G10="",1,0),0))+IF(H$3="",0,IF(H$46="",IF(H10="",1,0),0))+IF(I$3="",0,IF(I$46="",IF(I10="",1,0),0))+IF(J$3="",0,IF(J$46="",IF(J10="",1,0),0))+IF(K$3="",0,IF(K$46="",IF(K10="",1,0),0))+IF(L$3="",0,IF(L$46="",IF(L10="",1,0),0))+IF(M$3="",0,IF(M$46="",IF(M10="",1,0),0))+IF(N$3="",0,IF(N$46="",IF(N10="",1,0),0)+IF(O$3="",0,IF(O$46="",IF(O10="",1,0),0))+IF(P$3="",0,IF(P$46="",IF(P10="",1,0),0))+IF(Q$3="",0,IF(Q$46="",IF(Q10="",1,0),0))+IF(R$3="",0,IF(R$46="",IF(R10="",1,0),0))))</f>
        <v>0</v>
      </c>
      <c r="V10" s="31">
        <f t="shared" si="5"/>
        <v>5</v>
      </c>
      <c r="W10" s="46" t="str">
        <f>PARAMETRES!$B9</f>
        <v>C</v>
      </c>
      <c r="X10" s="46" t="str">
        <f>PARAMETRES!$C9</f>
        <v>H</v>
      </c>
      <c r="Y10" s="47"/>
      <c r="Z10" s="47"/>
      <c r="AA10" s="47"/>
      <c r="AB10" s="47"/>
      <c r="AC10" s="47"/>
      <c r="AD10" s="47"/>
      <c r="AE10" s="47"/>
      <c r="AF10" s="47"/>
      <c r="AG10" s="47"/>
      <c r="AH10" s="47"/>
      <c r="AI10" s="47"/>
      <c r="AJ10" s="47"/>
      <c r="AK10" s="47"/>
      <c r="AL10" s="47"/>
      <c r="AM10" s="47"/>
      <c r="AN10" s="48" t="str">
        <f>IF(AO10=0,"-",SUM(Y10:AM10)/AO10*PARAMETRES!$G$16)</f>
        <v>-</v>
      </c>
      <c r="AO10" s="94">
        <f t="shared" si="1"/>
        <v>0</v>
      </c>
      <c r="AP10" s="50">
        <f>IF(PARAMETRES!$B9="-","",IF(Y$3="",0,IF(Y$46="",IF(Y10="",1,0),0))+IF(Z$3="",0,IF(Z$46="",IF(Z10="",1,0),0))+IF(AA$3="",0,IF(AA$46="",IF(AA10="",1,0),0))+IF(AB$3="",0,IF(AB$46="",IF(AB10="",1,0),0))+IF(AC$3="",0,IF(AC$46="",IF(AC10="",1,0),0))+IF(AD$3="",0,IF(AD$46="",IF(AD10="",1,0),0))+IF(AE$3="",0,IF(AE$46="",IF(AE10="",1,0),0))+IF(AF$3="",0,IF(AF$46="",IF(AF10="",1,0),0))+IF(AG$3="",0,IF(AG$46="",IF(AG10="",1,0),0))+IF(AH$3="",0,IF(AH$46="",IF(AH10="",1,0),0))+IF(AI$3="",0,IF(AI$46="",IF(AI10="",1,0),0)+IF(AJ$3="",0,IF(AJ$46="",IF(AJ10="",1,0),0))+IF(AK$3="",0,IF(AK$46="",IF(AK10="",1,0),0))+IF(AL$3="",0,IF(AL$46="",IF(AL10="",1,0),0))+IF(AM$3="",0,IF(AM$46="",IF(AM10="",1,0),0))))</f>
        <v>0</v>
      </c>
      <c r="AQ10" s="31">
        <f t="shared" si="6"/>
        <v>5</v>
      </c>
      <c r="AR10" s="46" t="str">
        <f>PARAMETRES!$B9</f>
        <v>C</v>
      </c>
      <c r="AS10" s="46" t="str">
        <f>PARAMETRES!$C9</f>
        <v>H</v>
      </c>
      <c r="AT10" s="47"/>
      <c r="AU10" s="47"/>
      <c r="AV10" s="47"/>
      <c r="AW10" s="47"/>
      <c r="AX10" s="47"/>
      <c r="AY10" s="47"/>
      <c r="AZ10" s="47"/>
      <c r="BA10" s="47"/>
      <c r="BB10" s="47"/>
      <c r="BC10" s="47"/>
      <c r="BD10" s="47"/>
      <c r="BE10" s="47"/>
      <c r="BF10" s="47"/>
      <c r="BG10" s="47"/>
      <c r="BH10" s="47"/>
      <c r="BI10" s="48" t="str">
        <f>IF(BJ10=0,"-",SUM(AT10:BH10)/BJ10*PARAMETRES!$G$16)</f>
        <v>-</v>
      </c>
      <c r="BJ10" s="94">
        <f t="shared" si="2"/>
        <v>0</v>
      </c>
      <c r="BK10" s="50">
        <f>IF(PARAMETRES!$B9="-","",IF(AT$3="",0,IF(AT$46="",IF(AT10="",1,0),0))+IF(AU$3="",0,IF(AU$46="",IF(AU10="",1,0),0))+IF(AV$3="",0,IF(AV$46="",IF(AV10="",1,0),0))+IF(AW$3="",0,IF(AW$46="",IF(AW10="",1,0),0))+IF(AX$3="",0,IF(AX$46="",IF(AX10="",1,0),0))+IF(AY$3="",0,IF(AY$46="",IF(AY10="",1,0),0))+IF(AZ$3="",0,IF(AZ$46="",IF(AZ10="",1,0),0))+IF(BA$3="",0,IF(BA$46="",IF(BA10="",1,0),0))+IF(BB$3="",0,IF(BB$46="",IF(BB10="",1,0),0))+IF(BC$3="",0,IF(BC$46="",IF(BC10="",1,0),0))+IF(BD$3="",0,IF(BD$46="",IF(BD10="",1,0),0)+IF(BE$3="",0,IF(BE$46="",IF(BE10="",1,0),0))+IF(BF$3="",0,IF(BF$46="",IF(BF10="",1,0),0))+IF(BG$3="",0,IF(BG$46="",IF(BG10="",1,0),0))+IF(BH$3="",0,IF(BH$46="",IF(BH10="",1,0),0))))</f>
        <v>0</v>
      </c>
      <c r="BL10" s="31">
        <f t="shared" si="7"/>
        <v>5</v>
      </c>
      <c r="BM10" s="46" t="str">
        <f>PARAMETRES!$B9</f>
        <v>C</v>
      </c>
      <c r="BN10" s="46" t="str">
        <f>PARAMETRES!$C9</f>
        <v>H</v>
      </c>
      <c r="BO10" s="47"/>
      <c r="BP10" s="47"/>
      <c r="BQ10" s="47"/>
      <c r="BR10" s="47"/>
      <c r="BS10" s="47"/>
      <c r="BT10" s="47"/>
      <c r="BU10" s="47"/>
      <c r="BV10" s="47"/>
      <c r="BW10" s="47"/>
      <c r="BX10" s="47"/>
      <c r="BY10" s="47"/>
      <c r="BZ10" s="47"/>
      <c r="CA10" s="47"/>
      <c r="CB10" s="47"/>
      <c r="CC10" s="47"/>
      <c r="CD10" s="48" t="str">
        <f>IF(CE10=0,"-",SUM(BO10:CC10)/CE10*PARAMETRES!$G$16)</f>
        <v>-</v>
      </c>
      <c r="CE10" s="49">
        <f t="shared" si="3"/>
        <v>0</v>
      </c>
      <c r="CF10" s="51">
        <f>IF(PARAMETRES!$B9="-","",IF(BO$3="",0,IF(BO$46="",IF(BO10="",1,0),0))+IF(BP$3="",0,IF(BP$46="",IF(BP10="",1,0),0))+IF(BQ$3="",0,IF(BQ$46="",IF(BQ10="",1,0),0))+IF(BR$3="",0,IF(BR$46="",IF(BR10="",1,0),0))+IF(BS$3="",0,IF(BS$46="",IF(BS10="",1,0),0))+IF(BT$3="",0,IF(BT$46="",IF(BT10="",1,0),0))+IF(BU$3="",0,IF(BU$46="",IF(BU10="",1,0),0))+IF(BV$3="",0,IF(BV$46="",IF(BV10="",1,0),0))+IF(BW$3="",0,IF(BW$46="",IF(BW10="",1,0),0))+IF(BX$3="",0,IF(BX$46="",IF(BX10="",1,0),0))+IF(BY$3="",0,IF(BY$46="",IF(BY10="",1,0),0)+IF(BZ$3="",0,IF(BZ$46="",IF(BZ10="",1,0),0))+IF(CA$3="",0,IF(CA$46="",IF(CA10="",1,0),0))+IF(CB$3="",0,IF(CB$46="",IF(CB10="",1,0),0))+IF(CC$3="",0,IF(CC$46="",IF(CC10="",1,0),0))))</f>
        <v>0</v>
      </c>
      <c r="CG10" s="46" t="str">
        <f>PARAMETRES!$B9</f>
        <v>C</v>
      </c>
      <c r="CH10" s="52" t="str">
        <f>PARAMETRES!$C9</f>
        <v>H</v>
      </c>
    </row>
    <row r="11" spans="1:86">
      <c r="A11" s="31">
        <f t="shared" si="4"/>
        <v>6</v>
      </c>
      <c r="B11" s="46" t="str">
        <f>PARAMETRES!$B10</f>
        <v>C</v>
      </c>
      <c r="C11" s="46" t="str">
        <f>PARAMETRES!$C10</f>
        <v>A</v>
      </c>
      <c r="D11" s="47">
        <v>21</v>
      </c>
      <c r="E11" s="47">
        <v>19</v>
      </c>
      <c r="F11" s="47"/>
      <c r="G11" s="47"/>
      <c r="H11" s="47"/>
      <c r="I11" s="47"/>
      <c r="J11" s="47"/>
      <c r="K11" s="47"/>
      <c r="L11" s="47"/>
      <c r="M11" s="47"/>
      <c r="N11" s="47"/>
      <c r="O11" s="47"/>
      <c r="P11" s="47"/>
      <c r="Q11" s="47"/>
      <c r="R11" s="47"/>
      <c r="S11" s="48">
        <f>IF(T11=0,"-",SUM(D11:R11)/T11*PARAMETRES!$G$16)</f>
        <v>24</v>
      </c>
      <c r="T11" s="94">
        <f t="shared" si="0"/>
        <v>50</v>
      </c>
      <c r="U11" s="50">
        <f>IF(PARAMETRES!$B10="-","",IF(D$3="",0,IF(D$46="",IF(D11="",1,0),0))+IF(E$3="",0,IF(E$46="",IF(E11="",1,0),0))+IF(F$3="",0,IF(F$46="",IF(F11="",1,0),0))+IF(G$3="",0,IF(G$46="",IF(G11="",1,0),0))+IF(H$3="",0,IF(H$46="",IF(H11="",1,0),0))+IF(I$3="",0,IF(I$46="",IF(I11="",1,0),0))+IF(J$3="",0,IF(J$46="",IF(J11="",1,0),0))+IF(K$3="",0,IF(K$46="",IF(K11="",1,0),0))+IF(L$3="",0,IF(L$46="",IF(L11="",1,0),0))+IF(M$3="",0,IF(M$46="",IF(M11="",1,0),0))+IF(N$3="",0,IF(N$46="",IF(N11="",1,0),0)+IF(O$3="",0,IF(O$46="",IF(O11="",1,0),0))+IF(P$3="",0,IF(P$46="",IF(P11="",1,0),0))+IF(Q$3="",0,IF(Q$46="",IF(Q11="",1,0),0))+IF(R$3="",0,IF(R$46="",IF(R11="",1,0),0))))</f>
        <v>0</v>
      </c>
      <c r="V11" s="31">
        <f t="shared" si="5"/>
        <v>6</v>
      </c>
      <c r="W11" s="46" t="str">
        <f>PARAMETRES!$B10</f>
        <v>C</v>
      </c>
      <c r="X11" s="46" t="str">
        <f>PARAMETRES!$C10</f>
        <v>A</v>
      </c>
      <c r="Y11" s="47"/>
      <c r="Z11" s="47"/>
      <c r="AA11" s="47"/>
      <c r="AB11" s="47"/>
      <c r="AC11" s="47"/>
      <c r="AD11" s="47"/>
      <c r="AE11" s="47"/>
      <c r="AF11" s="47"/>
      <c r="AG11" s="47"/>
      <c r="AH11" s="47"/>
      <c r="AI11" s="47"/>
      <c r="AJ11" s="47"/>
      <c r="AK11" s="47"/>
      <c r="AL11" s="47"/>
      <c r="AM11" s="47"/>
      <c r="AN11" s="48" t="str">
        <f>IF(AO11=0,"-",SUM(Y11:AM11)/AO11*PARAMETRES!$G$16)</f>
        <v>-</v>
      </c>
      <c r="AO11" s="94">
        <f t="shared" si="1"/>
        <v>0</v>
      </c>
      <c r="AP11" s="50">
        <f>IF(PARAMETRES!$B10="-","",IF(Y$3="",0,IF(Y$46="",IF(Y11="",1,0),0))+IF(Z$3="",0,IF(Z$46="",IF(Z11="",1,0),0))+IF(AA$3="",0,IF(AA$46="",IF(AA11="",1,0),0))+IF(AB$3="",0,IF(AB$46="",IF(AB11="",1,0),0))+IF(AC$3="",0,IF(AC$46="",IF(AC11="",1,0),0))+IF(AD$3="",0,IF(AD$46="",IF(AD11="",1,0),0))+IF(AE$3="",0,IF(AE$46="",IF(AE11="",1,0),0))+IF(AF$3="",0,IF(AF$46="",IF(AF11="",1,0),0))+IF(AG$3="",0,IF(AG$46="",IF(AG11="",1,0),0))+IF(AH$3="",0,IF(AH$46="",IF(AH11="",1,0),0))+IF(AI$3="",0,IF(AI$46="",IF(AI11="",1,0),0)+IF(AJ$3="",0,IF(AJ$46="",IF(AJ11="",1,0),0))+IF(AK$3="",0,IF(AK$46="",IF(AK11="",1,0),0))+IF(AL$3="",0,IF(AL$46="",IF(AL11="",1,0),0))+IF(AM$3="",0,IF(AM$46="",IF(AM11="",1,0),0))))</f>
        <v>0</v>
      </c>
      <c r="AQ11" s="31">
        <f t="shared" si="6"/>
        <v>6</v>
      </c>
      <c r="AR11" s="46" t="str">
        <f>PARAMETRES!$B10</f>
        <v>C</v>
      </c>
      <c r="AS11" s="46" t="str">
        <f>PARAMETRES!$C10</f>
        <v>A</v>
      </c>
      <c r="AT11" s="47"/>
      <c r="AU11" s="47"/>
      <c r="AV11" s="47"/>
      <c r="AW11" s="47"/>
      <c r="AX11" s="47"/>
      <c r="AY11" s="47"/>
      <c r="AZ11" s="47"/>
      <c r="BA11" s="47"/>
      <c r="BB11" s="47"/>
      <c r="BC11" s="47"/>
      <c r="BD11" s="47"/>
      <c r="BE11" s="47"/>
      <c r="BF11" s="47"/>
      <c r="BG11" s="47"/>
      <c r="BH11" s="47"/>
      <c r="BI11" s="48" t="str">
        <f>IF(BJ11=0,"-",SUM(AT11:BH11)/BJ11*PARAMETRES!$G$16)</f>
        <v>-</v>
      </c>
      <c r="BJ11" s="94">
        <f t="shared" si="2"/>
        <v>0</v>
      </c>
      <c r="BK11" s="50">
        <f>IF(PARAMETRES!$B10="-","",IF(AT$3="",0,IF(AT$46="",IF(AT11="",1,0),0))+IF(AU$3="",0,IF(AU$46="",IF(AU11="",1,0),0))+IF(AV$3="",0,IF(AV$46="",IF(AV11="",1,0),0))+IF(AW$3="",0,IF(AW$46="",IF(AW11="",1,0),0))+IF(AX$3="",0,IF(AX$46="",IF(AX11="",1,0),0))+IF(AY$3="",0,IF(AY$46="",IF(AY11="",1,0),0))+IF(AZ$3="",0,IF(AZ$46="",IF(AZ11="",1,0),0))+IF(BA$3="",0,IF(BA$46="",IF(BA11="",1,0),0))+IF(BB$3="",0,IF(BB$46="",IF(BB11="",1,0),0))+IF(BC$3="",0,IF(BC$46="",IF(BC11="",1,0),0))+IF(BD$3="",0,IF(BD$46="",IF(BD11="",1,0),0)+IF(BE$3="",0,IF(BE$46="",IF(BE11="",1,0),0))+IF(BF$3="",0,IF(BF$46="",IF(BF11="",1,0),0))+IF(BG$3="",0,IF(BG$46="",IF(BG11="",1,0),0))+IF(BH$3="",0,IF(BH$46="",IF(BH11="",1,0),0))))</f>
        <v>0</v>
      </c>
      <c r="BL11" s="31">
        <f t="shared" si="7"/>
        <v>6</v>
      </c>
      <c r="BM11" s="46" t="str">
        <f>PARAMETRES!$B10</f>
        <v>C</v>
      </c>
      <c r="BN11" s="46" t="str">
        <f>PARAMETRES!$C10</f>
        <v>A</v>
      </c>
      <c r="BO11" s="47"/>
      <c r="BP11" s="47"/>
      <c r="BQ11" s="47"/>
      <c r="BR11" s="47"/>
      <c r="BS11" s="47"/>
      <c r="BT11" s="47"/>
      <c r="BU11" s="47"/>
      <c r="BV11" s="47"/>
      <c r="BW11" s="47"/>
      <c r="BX11" s="47"/>
      <c r="BY11" s="47"/>
      <c r="BZ11" s="47"/>
      <c r="CA11" s="47"/>
      <c r="CB11" s="47"/>
      <c r="CC11" s="47"/>
      <c r="CD11" s="48" t="str">
        <f>IF(CE11=0,"-",SUM(BO11:CC11)/CE11*PARAMETRES!$G$16)</f>
        <v>-</v>
      </c>
      <c r="CE11" s="49">
        <f t="shared" si="3"/>
        <v>0</v>
      </c>
      <c r="CF11" s="51">
        <f>IF(PARAMETRES!$B10="-","",IF(BO$3="",0,IF(BO$46="",IF(BO11="",1,0),0))+IF(BP$3="",0,IF(BP$46="",IF(BP11="",1,0),0))+IF(BQ$3="",0,IF(BQ$46="",IF(BQ11="",1,0),0))+IF(BR$3="",0,IF(BR$46="",IF(BR11="",1,0),0))+IF(BS$3="",0,IF(BS$46="",IF(BS11="",1,0),0))+IF(BT$3="",0,IF(BT$46="",IF(BT11="",1,0),0))+IF(BU$3="",0,IF(BU$46="",IF(BU11="",1,0),0))+IF(BV$3="",0,IF(BV$46="",IF(BV11="",1,0),0))+IF(BW$3="",0,IF(BW$46="",IF(BW11="",1,0),0))+IF(BX$3="",0,IF(BX$46="",IF(BX11="",1,0),0))+IF(BY$3="",0,IF(BY$46="",IF(BY11="",1,0),0)+IF(BZ$3="",0,IF(BZ$46="",IF(BZ11="",1,0),0))+IF(CA$3="",0,IF(CA$46="",IF(CA11="",1,0),0))+IF(CB$3="",0,IF(CB$46="",IF(CB11="",1,0),0))+IF(CC$3="",0,IF(CC$46="",IF(CC11="",1,0),0))))</f>
        <v>0</v>
      </c>
      <c r="CG11" s="46" t="str">
        <f>PARAMETRES!$B10</f>
        <v>C</v>
      </c>
      <c r="CH11" s="52" t="str">
        <f>PARAMETRES!$C10</f>
        <v>A</v>
      </c>
    </row>
    <row r="12" spans="1:86">
      <c r="A12" s="31">
        <f t="shared" si="4"/>
        <v>7</v>
      </c>
      <c r="B12" s="46" t="str">
        <f>PARAMETRES!$B11</f>
        <v>C</v>
      </c>
      <c r="C12" s="46" t="str">
        <f>PARAMETRES!$C11</f>
        <v>R</v>
      </c>
      <c r="D12" s="47">
        <v>29</v>
      </c>
      <c r="E12" s="47">
        <v>20</v>
      </c>
      <c r="F12" s="47"/>
      <c r="G12" s="47"/>
      <c r="H12" s="47"/>
      <c r="I12" s="47"/>
      <c r="J12" s="47"/>
      <c r="K12" s="47"/>
      <c r="L12" s="47"/>
      <c r="M12" s="47"/>
      <c r="N12" s="47"/>
      <c r="O12" s="47"/>
      <c r="P12" s="47"/>
      <c r="Q12" s="47"/>
      <c r="R12" s="47"/>
      <c r="S12" s="48">
        <f>IF(T12=0,"-",SUM(D12:R12)/T12*PARAMETRES!$G$16)</f>
        <v>29.4</v>
      </c>
      <c r="T12" s="94">
        <f t="shared" si="0"/>
        <v>50</v>
      </c>
      <c r="U12" s="50">
        <f>IF(PARAMETRES!$B11="-","",IF(D$3="",0,IF(D$46="",IF(D12="",1,0),0))+IF(E$3="",0,IF(E$46="",IF(E12="",1,0),0))+IF(F$3="",0,IF(F$46="",IF(F12="",1,0),0))+IF(G$3="",0,IF(G$46="",IF(G12="",1,0),0))+IF(H$3="",0,IF(H$46="",IF(H12="",1,0),0))+IF(I$3="",0,IF(I$46="",IF(I12="",1,0),0))+IF(J$3="",0,IF(J$46="",IF(J12="",1,0),0))+IF(K$3="",0,IF(K$46="",IF(K12="",1,0),0))+IF(L$3="",0,IF(L$46="",IF(L12="",1,0),0))+IF(M$3="",0,IF(M$46="",IF(M12="",1,0),0))+IF(N$3="",0,IF(N$46="",IF(N12="",1,0),0)+IF(O$3="",0,IF(O$46="",IF(O12="",1,0),0))+IF(P$3="",0,IF(P$46="",IF(P12="",1,0),0))+IF(Q$3="",0,IF(Q$46="",IF(Q12="",1,0),0))+IF(R$3="",0,IF(R$46="",IF(R12="",1,0),0))))</f>
        <v>0</v>
      </c>
      <c r="V12" s="31">
        <f t="shared" si="5"/>
        <v>7</v>
      </c>
      <c r="W12" s="46" t="str">
        <f>PARAMETRES!$B11</f>
        <v>C</v>
      </c>
      <c r="X12" s="46" t="str">
        <f>PARAMETRES!$C11</f>
        <v>R</v>
      </c>
      <c r="Y12" s="47"/>
      <c r="Z12" s="47"/>
      <c r="AA12" s="47"/>
      <c r="AB12" s="47"/>
      <c r="AC12" s="47"/>
      <c r="AD12" s="47"/>
      <c r="AE12" s="47"/>
      <c r="AF12" s="47"/>
      <c r="AG12" s="47"/>
      <c r="AH12" s="47"/>
      <c r="AI12" s="47"/>
      <c r="AJ12" s="47"/>
      <c r="AK12" s="47"/>
      <c r="AL12" s="47"/>
      <c r="AM12" s="47"/>
      <c r="AN12" s="48" t="str">
        <f>IF(AO12=0,"-",SUM(Y12:AM12)/AO12*PARAMETRES!$G$16)</f>
        <v>-</v>
      </c>
      <c r="AO12" s="94">
        <f t="shared" si="1"/>
        <v>0</v>
      </c>
      <c r="AP12" s="50">
        <f>IF(PARAMETRES!$B11="-","",IF(Y$3="",0,IF(Y$46="",IF(Y12="",1,0),0))+IF(Z$3="",0,IF(Z$46="",IF(Z12="",1,0),0))+IF(AA$3="",0,IF(AA$46="",IF(AA12="",1,0),0))+IF(AB$3="",0,IF(AB$46="",IF(AB12="",1,0),0))+IF(AC$3="",0,IF(AC$46="",IF(AC12="",1,0),0))+IF(AD$3="",0,IF(AD$46="",IF(AD12="",1,0),0))+IF(AE$3="",0,IF(AE$46="",IF(AE12="",1,0),0))+IF(AF$3="",0,IF(AF$46="",IF(AF12="",1,0),0))+IF(AG$3="",0,IF(AG$46="",IF(AG12="",1,0),0))+IF(AH$3="",0,IF(AH$46="",IF(AH12="",1,0),0))+IF(AI$3="",0,IF(AI$46="",IF(AI12="",1,0),0)+IF(AJ$3="",0,IF(AJ$46="",IF(AJ12="",1,0),0))+IF(AK$3="",0,IF(AK$46="",IF(AK12="",1,0),0))+IF(AL$3="",0,IF(AL$46="",IF(AL12="",1,0),0))+IF(AM$3="",0,IF(AM$46="",IF(AM12="",1,0),0))))</f>
        <v>0</v>
      </c>
      <c r="AQ12" s="31">
        <f t="shared" si="6"/>
        <v>7</v>
      </c>
      <c r="AR12" s="46" t="str">
        <f>PARAMETRES!$B11</f>
        <v>C</v>
      </c>
      <c r="AS12" s="46" t="str">
        <f>PARAMETRES!$C11</f>
        <v>R</v>
      </c>
      <c r="AT12" s="47"/>
      <c r="AU12" s="47"/>
      <c r="AV12" s="47"/>
      <c r="AW12" s="47"/>
      <c r="AX12" s="47"/>
      <c r="AY12" s="47"/>
      <c r="AZ12" s="47"/>
      <c r="BA12" s="47"/>
      <c r="BB12" s="47"/>
      <c r="BC12" s="47"/>
      <c r="BD12" s="47"/>
      <c r="BE12" s="47"/>
      <c r="BF12" s="47"/>
      <c r="BG12" s="47"/>
      <c r="BH12" s="47"/>
      <c r="BI12" s="48" t="str">
        <f>IF(BJ12=0,"-",SUM(AT12:BH12)/BJ12*PARAMETRES!$G$16)</f>
        <v>-</v>
      </c>
      <c r="BJ12" s="94">
        <f t="shared" si="2"/>
        <v>0</v>
      </c>
      <c r="BK12" s="50">
        <f>IF(PARAMETRES!$B11="-","",IF(AT$3="",0,IF(AT$46="",IF(AT12="",1,0),0))+IF(AU$3="",0,IF(AU$46="",IF(AU12="",1,0),0))+IF(AV$3="",0,IF(AV$46="",IF(AV12="",1,0),0))+IF(AW$3="",0,IF(AW$46="",IF(AW12="",1,0),0))+IF(AX$3="",0,IF(AX$46="",IF(AX12="",1,0),0))+IF(AY$3="",0,IF(AY$46="",IF(AY12="",1,0),0))+IF(AZ$3="",0,IF(AZ$46="",IF(AZ12="",1,0),0))+IF(BA$3="",0,IF(BA$46="",IF(BA12="",1,0),0))+IF(BB$3="",0,IF(BB$46="",IF(BB12="",1,0),0))+IF(BC$3="",0,IF(BC$46="",IF(BC12="",1,0),0))+IF(BD$3="",0,IF(BD$46="",IF(BD12="",1,0),0)+IF(BE$3="",0,IF(BE$46="",IF(BE12="",1,0),0))+IF(BF$3="",0,IF(BF$46="",IF(BF12="",1,0),0))+IF(BG$3="",0,IF(BG$46="",IF(BG12="",1,0),0))+IF(BH$3="",0,IF(BH$46="",IF(BH12="",1,0),0))))</f>
        <v>0</v>
      </c>
      <c r="BL12" s="31">
        <f t="shared" si="7"/>
        <v>7</v>
      </c>
      <c r="BM12" s="46" t="str">
        <f>PARAMETRES!$B11</f>
        <v>C</v>
      </c>
      <c r="BN12" s="46" t="str">
        <f>PARAMETRES!$C11</f>
        <v>R</v>
      </c>
      <c r="BO12" s="47"/>
      <c r="BP12" s="47"/>
      <c r="BQ12" s="47"/>
      <c r="BR12" s="47"/>
      <c r="BS12" s="47"/>
      <c r="BT12" s="47"/>
      <c r="BU12" s="47"/>
      <c r="BV12" s="47"/>
      <c r="BW12" s="47"/>
      <c r="BX12" s="47"/>
      <c r="BY12" s="47"/>
      <c r="BZ12" s="47"/>
      <c r="CA12" s="47"/>
      <c r="CB12" s="47"/>
      <c r="CC12" s="47"/>
      <c r="CD12" s="48" t="str">
        <f>IF(CE12=0,"-",SUM(BO12:CC12)/CE12*PARAMETRES!$G$16)</f>
        <v>-</v>
      </c>
      <c r="CE12" s="49">
        <f t="shared" si="3"/>
        <v>0</v>
      </c>
      <c r="CF12" s="51">
        <f>IF(PARAMETRES!$B11="-","",IF(BO$3="",0,IF(BO$46="",IF(BO12="",1,0),0))+IF(BP$3="",0,IF(BP$46="",IF(BP12="",1,0),0))+IF(BQ$3="",0,IF(BQ$46="",IF(BQ12="",1,0),0))+IF(BR$3="",0,IF(BR$46="",IF(BR12="",1,0),0))+IF(BS$3="",0,IF(BS$46="",IF(BS12="",1,0),0))+IF(BT$3="",0,IF(BT$46="",IF(BT12="",1,0),0))+IF(BU$3="",0,IF(BU$46="",IF(BU12="",1,0),0))+IF(BV$3="",0,IF(BV$46="",IF(BV12="",1,0),0))+IF(BW$3="",0,IF(BW$46="",IF(BW12="",1,0),0))+IF(BX$3="",0,IF(BX$46="",IF(BX12="",1,0),0))+IF(BY$3="",0,IF(BY$46="",IF(BY12="",1,0),0)+IF(BZ$3="",0,IF(BZ$46="",IF(BZ12="",1,0),0))+IF(CA$3="",0,IF(CA$46="",IF(CA12="",1,0),0))+IF(CB$3="",0,IF(CB$46="",IF(CB12="",1,0),0))+IF(CC$3="",0,IF(CC$46="",IF(CC12="",1,0),0))))</f>
        <v>0</v>
      </c>
      <c r="CG12" s="46" t="str">
        <f>PARAMETRES!$B11</f>
        <v>C</v>
      </c>
      <c r="CH12" s="52" t="str">
        <f>PARAMETRES!$C11</f>
        <v>R</v>
      </c>
    </row>
    <row r="13" spans="1:86">
      <c r="A13" s="31">
        <f t="shared" si="4"/>
        <v>8</v>
      </c>
      <c r="B13" s="46" t="str">
        <f>PARAMETRES!$B12</f>
        <v>D</v>
      </c>
      <c r="C13" s="46" t="str">
        <f>PARAMETRES!$C12</f>
        <v>L</v>
      </c>
      <c r="D13" s="47">
        <v>18</v>
      </c>
      <c r="E13" s="47">
        <v>20</v>
      </c>
      <c r="F13" s="47"/>
      <c r="G13" s="47"/>
      <c r="H13" s="47"/>
      <c r="I13" s="47"/>
      <c r="J13" s="47"/>
      <c r="K13" s="47"/>
      <c r="L13" s="47"/>
      <c r="M13" s="47"/>
      <c r="N13" s="47"/>
      <c r="O13" s="47"/>
      <c r="P13" s="47"/>
      <c r="Q13" s="47"/>
      <c r="R13" s="47"/>
      <c r="S13" s="48">
        <f>IF(T13=0,"-",SUM(D13:R13)/T13*PARAMETRES!$G$16)</f>
        <v>22.8</v>
      </c>
      <c r="T13" s="94">
        <f t="shared" si="0"/>
        <v>50</v>
      </c>
      <c r="U13" s="50">
        <f>IF(PARAMETRES!$B12="-","",IF(D$3="",0,IF(D$46="",IF(D13="",1,0),0))+IF(E$3="",0,IF(E$46="",IF(E13="",1,0),0))+IF(F$3="",0,IF(F$46="",IF(F13="",1,0),0))+IF(G$3="",0,IF(G$46="",IF(G13="",1,0),0))+IF(H$3="",0,IF(H$46="",IF(H13="",1,0),0))+IF(I$3="",0,IF(I$46="",IF(I13="",1,0),0))+IF(J$3="",0,IF(J$46="",IF(J13="",1,0),0))+IF(K$3="",0,IF(K$46="",IF(K13="",1,0),0))+IF(L$3="",0,IF(L$46="",IF(L13="",1,0),0))+IF(M$3="",0,IF(M$46="",IF(M13="",1,0),0))+IF(N$3="",0,IF(N$46="",IF(N13="",1,0),0)+IF(O$3="",0,IF(O$46="",IF(O13="",1,0),0))+IF(P$3="",0,IF(P$46="",IF(P13="",1,0),0))+IF(Q$3="",0,IF(Q$46="",IF(Q13="",1,0),0))+IF(R$3="",0,IF(R$46="",IF(R13="",1,0),0))))</f>
        <v>0</v>
      </c>
      <c r="V13" s="31">
        <f t="shared" si="5"/>
        <v>8</v>
      </c>
      <c r="W13" s="46" t="str">
        <f>PARAMETRES!$B12</f>
        <v>D</v>
      </c>
      <c r="X13" s="46" t="str">
        <f>PARAMETRES!$C12</f>
        <v>L</v>
      </c>
      <c r="Y13" s="47"/>
      <c r="Z13" s="47"/>
      <c r="AA13" s="47"/>
      <c r="AB13" s="47"/>
      <c r="AC13" s="47"/>
      <c r="AD13" s="47"/>
      <c r="AE13" s="47"/>
      <c r="AF13" s="47"/>
      <c r="AG13" s="47"/>
      <c r="AH13" s="47"/>
      <c r="AI13" s="47"/>
      <c r="AJ13" s="47"/>
      <c r="AK13" s="47"/>
      <c r="AL13" s="47"/>
      <c r="AM13" s="47"/>
      <c r="AN13" s="48" t="str">
        <f>IF(AO13=0,"-",SUM(Y13:AM13)/AO13*PARAMETRES!$G$16)</f>
        <v>-</v>
      </c>
      <c r="AO13" s="94">
        <f t="shared" si="1"/>
        <v>0</v>
      </c>
      <c r="AP13" s="50">
        <f>IF(PARAMETRES!$B12="-","",IF(Y$3="",0,IF(Y$46="",IF(Y13="",1,0),0))+IF(Z$3="",0,IF(Z$46="",IF(Z13="",1,0),0))+IF(AA$3="",0,IF(AA$46="",IF(AA13="",1,0),0))+IF(AB$3="",0,IF(AB$46="",IF(AB13="",1,0),0))+IF(AC$3="",0,IF(AC$46="",IF(AC13="",1,0),0))+IF(AD$3="",0,IF(AD$46="",IF(AD13="",1,0),0))+IF(AE$3="",0,IF(AE$46="",IF(AE13="",1,0),0))+IF(AF$3="",0,IF(AF$46="",IF(AF13="",1,0),0))+IF(AG$3="",0,IF(AG$46="",IF(AG13="",1,0),0))+IF(AH$3="",0,IF(AH$46="",IF(AH13="",1,0),0))+IF(AI$3="",0,IF(AI$46="",IF(AI13="",1,0),0)+IF(AJ$3="",0,IF(AJ$46="",IF(AJ13="",1,0),0))+IF(AK$3="",0,IF(AK$46="",IF(AK13="",1,0),0))+IF(AL$3="",0,IF(AL$46="",IF(AL13="",1,0),0))+IF(AM$3="",0,IF(AM$46="",IF(AM13="",1,0),0))))</f>
        <v>0</v>
      </c>
      <c r="AQ13" s="31">
        <f t="shared" si="6"/>
        <v>8</v>
      </c>
      <c r="AR13" s="46" t="str">
        <f>PARAMETRES!$B12</f>
        <v>D</v>
      </c>
      <c r="AS13" s="46" t="str">
        <f>PARAMETRES!$C12</f>
        <v>L</v>
      </c>
      <c r="AT13" s="47"/>
      <c r="AU13" s="47"/>
      <c r="AV13" s="47"/>
      <c r="AW13" s="47"/>
      <c r="AX13" s="47"/>
      <c r="AY13" s="47"/>
      <c r="AZ13" s="47"/>
      <c r="BA13" s="47"/>
      <c r="BB13" s="47"/>
      <c r="BC13" s="47"/>
      <c r="BD13" s="47"/>
      <c r="BE13" s="47"/>
      <c r="BF13" s="47"/>
      <c r="BG13" s="47"/>
      <c r="BH13" s="47"/>
      <c r="BI13" s="48" t="str">
        <f>IF(BJ13=0,"-",SUM(AT13:BH13)/BJ13*PARAMETRES!$G$16)</f>
        <v>-</v>
      </c>
      <c r="BJ13" s="94">
        <f t="shared" si="2"/>
        <v>0</v>
      </c>
      <c r="BK13" s="50">
        <f>IF(PARAMETRES!$B12="-","",IF(AT$3="",0,IF(AT$46="",IF(AT13="",1,0),0))+IF(AU$3="",0,IF(AU$46="",IF(AU13="",1,0),0))+IF(AV$3="",0,IF(AV$46="",IF(AV13="",1,0),0))+IF(AW$3="",0,IF(AW$46="",IF(AW13="",1,0),0))+IF(AX$3="",0,IF(AX$46="",IF(AX13="",1,0),0))+IF(AY$3="",0,IF(AY$46="",IF(AY13="",1,0),0))+IF(AZ$3="",0,IF(AZ$46="",IF(AZ13="",1,0),0))+IF(BA$3="",0,IF(BA$46="",IF(BA13="",1,0),0))+IF(BB$3="",0,IF(BB$46="",IF(BB13="",1,0),0))+IF(BC$3="",0,IF(BC$46="",IF(BC13="",1,0),0))+IF(BD$3="",0,IF(BD$46="",IF(BD13="",1,0),0)+IF(BE$3="",0,IF(BE$46="",IF(BE13="",1,0),0))+IF(BF$3="",0,IF(BF$46="",IF(BF13="",1,0),0))+IF(BG$3="",0,IF(BG$46="",IF(BG13="",1,0),0))+IF(BH$3="",0,IF(BH$46="",IF(BH13="",1,0),0))))</f>
        <v>0</v>
      </c>
      <c r="BL13" s="31">
        <f t="shared" si="7"/>
        <v>8</v>
      </c>
      <c r="BM13" s="46" t="str">
        <f>PARAMETRES!$B12</f>
        <v>D</v>
      </c>
      <c r="BN13" s="46" t="str">
        <f>PARAMETRES!$C12</f>
        <v>L</v>
      </c>
      <c r="BO13" s="47"/>
      <c r="BP13" s="47"/>
      <c r="BQ13" s="47"/>
      <c r="BR13" s="47"/>
      <c r="BS13" s="47"/>
      <c r="BT13" s="47"/>
      <c r="BU13" s="47"/>
      <c r="BV13" s="47"/>
      <c r="BW13" s="47"/>
      <c r="BX13" s="47"/>
      <c r="BY13" s="47"/>
      <c r="BZ13" s="47"/>
      <c r="CA13" s="47"/>
      <c r="CB13" s="47"/>
      <c r="CC13" s="47"/>
      <c r="CD13" s="48" t="str">
        <f>IF(CE13=0,"-",SUM(BO13:CC13)/CE13*PARAMETRES!$G$16)</f>
        <v>-</v>
      </c>
      <c r="CE13" s="49">
        <f t="shared" si="3"/>
        <v>0</v>
      </c>
      <c r="CF13" s="51">
        <f>IF(PARAMETRES!$B12="-","",IF(BO$3="",0,IF(BO$46="",IF(BO13="",1,0),0))+IF(BP$3="",0,IF(BP$46="",IF(BP13="",1,0),0))+IF(BQ$3="",0,IF(BQ$46="",IF(BQ13="",1,0),0))+IF(BR$3="",0,IF(BR$46="",IF(BR13="",1,0),0))+IF(BS$3="",0,IF(BS$46="",IF(BS13="",1,0),0))+IF(BT$3="",0,IF(BT$46="",IF(BT13="",1,0),0))+IF(BU$3="",0,IF(BU$46="",IF(BU13="",1,0),0))+IF(BV$3="",0,IF(BV$46="",IF(BV13="",1,0),0))+IF(BW$3="",0,IF(BW$46="",IF(BW13="",1,0),0))+IF(BX$3="",0,IF(BX$46="",IF(BX13="",1,0),0))+IF(BY$3="",0,IF(BY$46="",IF(BY13="",1,0),0)+IF(BZ$3="",0,IF(BZ$46="",IF(BZ13="",1,0),0))+IF(CA$3="",0,IF(CA$46="",IF(CA13="",1,0),0))+IF(CB$3="",0,IF(CB$46="",IF(CB13="",1,0),0))+IF(CC$3="",0,IF(CC$46="",IF(CC13="",1,0),0))))</f>
        <v>0</v>
      </c>
      <c r="CG13" s="46" t="str">
        <f>PARAMETRES!$B12</f>
        <v>D</v>
      </c>
      <c r="CH13" s="52" t="str">
        <f>PARAMETRES!$C12</f>
        <v>L</v>
      </c>
    </row>
    <row r="14" spans="1:86">
      <c r="A14" s="31">
        <f t="shared" si="4"/>
        <v>9</v>
      </c>
      <c r="B14" s="46" t="str">
        <f>PARAMETRES!$B13</f>
        <v>D</v>
      </c>
      <c r="C14" s="46" t="str">
        <f>PARAMETRES!$C13</f>
        <v>M</v>
      </c>
      <c r="D14" s="47">
        <v>15</v>
      </c>
      <c r="E14" s="47">
        <v>20</v>
      </c>
      <c r="F14" s="47"/>
      <c r="G14" s="47"/>
      <c r="H14" s="47"/>
      <c r="I14" s="47"/>
      <c r="J14" s="47"/>
      <c r="K14" s="47"/>
      <c r="L14" s="47"/>
      <c r="M14" s="47"/>
      <c r="N14" s="47"/>
      <c r="O14" s="47"/>
      <c r="P14" s="47"/>
      <c r="Q14" s="47"/>
      <c r="R14" s="47"/>
      <c r="S14" s="48">
        <f>IF(T14=0,"-",SUM(D14:R14)/T14*PARAMETRES!$G$16)</f>
        <v>21</v>
      </c>
      <c r="T14" s="94">
        <f t="shared" si="0"/>
        <v>50</v>
      </c>
      <c r="U14" s="50">
        <f>IF(PARAMETRES!$B13="-","",IF(D$3="",0,IF(D$46="",IF(D14="",1,0),0))+IF(E$3="",0,IF(E$46="",IF(E14="",1,0),0))+IF(F$3="",0,IF(F$46="",IF(F14="",1,0),0))+IF(G$3="",0,IF(G$46="",IF(G14="",1,0),0))+IF(H$3="",0,IF(H$46="",IF(H14="",1,0),0))+IF(I$3="",0,IF(I$46="",IF(I14="",1,0),0))+IF(J$3="",0,IF(J$46="",IF(J14="",1,0),0))+IF(K$3="",0,IF(K$46="",IF(K14="",1,0),0))+IF(L$3="",0,IF(L$46="",IF(L14="",1,0),0))+IF(M$3="",0,IF(M$46="",IF(M14="",1,0),0))+IF(N$3="",0,IF(N$46="",IF(N14="",1,0),0)+IF(O$3="",0,IF(O$46="",IF(O14="",1,0),0))+IF(P$3="",0,IF(P$46="",IF(P14="",1,0),0))+IF(Q$3="",0,IF(Q$46="",IF(Q14="",1,0),0))+IF(R$3="",0,IF(R$46="",IF(R14="",1,0),0))))</f>
        <v>0</v>
      </c>
      <c r="V14" s="31">
        <f t="shared" si="5"/>
        <v>9</v>
      </c>
      <c r="W14" s="46" t="str">
        <f>PARAMETRES!$B13</f>
        <v>D</v>
      </c>
      <c r="X14" s="46" t="str">
        <f>PARAMETRES!$C13</f>
        <v>M</v>
      </c>
      <c r="Y14" s="47"/>
      <c r="Z14" s="47"/>
      <c r="AA14" s="47"/>
      <c r="AB14" s="47"/>
      <c r="AC14" s="47"/>
      <c r="AD14" s="47"/>
      <c r="AE14" s="47"/>
      <c r="AF14" s="47"/>
      <c r="AG14" s="47"/>
      <c r="AH14" s="47"/>
      <c r="AI14" s="47"/>
      <c r="AJ14" s="47"/>
      <c r="AK14" s="47"/>
      <c r="AL14" s="47"/>
      <c r="AM14" s="47"/>
      <c r="AN14" s="48" t="str">
        <f>IF(AO14=0,"-",SUM(Y14:AM14)/AO14*PARAMETRES!$G$16)</f>
        <v>-</v>
      </c>
      <c r="AO14" s="94">
        <f t="shared" si="1"/>
        <v>0</v>
      </c>
      <c r="AP14" s="50">
        <f>IF(PARAMETRES!$B13="-","",IF(Y$3="",0,IF(Y$46="",IF(Y14="",1,0),0))+IF(Z$3="",0,IF(Z$46="",IF(Z14="",1,0),0))+IF(AA$3="",0,IF(AA$46="",IF(AA14="",1,0),0))+IF(AB$3="",0,IF(AB$46="",IF(AB14="",1,0),0))+IF(AC$3="",0,IF(AC$46="",IF(AC14="",1,0),0))+IF(AD$3="",0,IF(AD$46="",IF(AD14="",1,0),0))+IF(AE$3="",0,IF(AE$46="",IF(AE14="",1,0),0))+IF(AF$3="",0,IF(AF$46="",IF(AF14="",1,0),0))+IF(AG$3="",0,IF(AG$46="",IF(AG14="",1,0),0))+IF(AH$3="",0,IF(AH$46="",IF(AH14="",1,0),0))+IF(AI$3="",0,IF(AI$46="",IF(AI14="",1,0),0)+IF(AJ$3="",0,IF(AJ$46="",IF(AJ14="",1,0),0))+IF(AK$3="",0,IF(AK$46="",IF(AK14="",1,0),0))+IF(AL$3="",0,IF(AL$46="",IF(AL14="",1,0),0))+IF(AM$3="",0,IF(AM$46="",IF(AM14="",1,0),0))))</f>
        <v>0</v>
      </c>
      <c r="AQ14" s="31">
        <f t="shared" si="6"/>
        <v>9</v>
      </c>
      <c r="AR14" s="46" t="str">
        <f>PARAMETRES!$B13</f>
        <v>D</v>
      </c>
      <c r="AS14" s="46" t="str">
        <f>PARAMETRES!$C13</f>
        <v>M</v>
      </c>
      <c r="AT14" s="47"/>
      <c r="AU14" s="47"/>
      <c r="AV14" s="47"/>
      <c r="AW14" s="47"/>
      <c r="AX14" s="47"/>
      <c r="AY14" s="47"/>
      <c r="AZ14" s="47"/>
      <c r="BA14" s="47"/>
      <c r="BB14" s="47"/>
      <c r="BC14" s="47"/>
      <c r="BD14" s="47"/>
      <c r="BE14" s="47"/>
      <c r="BF14" s="47"/>
      <c r="BG14" s="47"/>
      <c r="BH14" s="47"/>
      <c r="BI14" s="48" t="str">
        <f>IF(BJ14=0,"-",SUM(AT14:BH14)/BJ14*PARAMETRES!$G$16)</f>
        <v>-</v>
      </c>
      <c r="BJ14" s="94">
        <f t="shared" si="2"/>
        <v>0</v>
      </c>
      <c r="BK14" s="50">
        <f>IF(PARAMETRES!$B13="-","",IF(AT$3="",0,IF(AT$46="",IF(AT14="",1,0),0))+IF(AU$3="",0,IF(AU$46="",IF(AU14="",1,0),0))+IF(AV$3="",0,IF(AV$46="",IF(AV14="",1,0),0))+IF(AW$3="",0,IF(AW$46="",IF(AW14="",1,0),0))+IF(AX$3="",0,IF(AX$46="",IF(AX14="",1,0),0))+IF(AY$3="",0,IF(AY$46="",IF(AY14="",1,0),0))+IF(AZ$3="",0,IF(AZ$46="",IF(AZ14="",1,0),0))+IF(BA$3="",0,IF(BA$46="",IF(BA14="",1,0),0))+IF(BB$3="",0,IF(BB$46="",IF(BB14="",1,0),0))+IF(BC$3="",0,IF(BC$46="",IF(BC14="",1,0),0))+IF(BD$3="",0,IF(BD$46="",IF(BD14="",1,0),0)+IF(BE$3="",0,IF(BE$46="",IF(BE14="",1,0),0))+IF(BF$3="",0,IF(BF$46="",IF(BF14="",1,0),0))+IF(BG$3="",0,IF(BG$46="",IF(BG14="",1,0),0))+IF(BH$3="",0,IF(BH$46="",IF(BH14="",1,0),0))))</f>
        <v>0</v>
      </c>
      <c r="BL14" s="31">
        <f t="shared" si="7"/>
        <v>9</v>
      </c>
      <c r="BM14" s="46" t="str">
        <f>PARAMETRES!$B13</f>
        <v>D</v>
      </c>
      <c r="BN14" s="46" t="str">
        <f>PARAMETRES!$C13</f>
        <v>M</v>
      </c>
      <c r="BO14" s="47"/>
      <c r="BP14" s="47"/>
      <c r="BQ14" s="47"/>
      <c r="BR14" s="47"/>
      <c r="BS14" s="47"/>
      <c r="BT14" s="47"/>
      <c r="BU14" s="47"/>
      <c r="BV14" s="47"/>
      <c r="BW14" s="47"/>
      <c r="BX14" s="47"/>
      <c r="BY14" s="47"/>
      <c r="BZ14" s="47"/>
      <c r="CA14" s="47"/>
      <c r="CB14" s="47"/>
      <c r="CC14" s="47"/>
      <c r="CD14" s="48" t="str">
        <f>IF(CE14=0,"-",SUM(BO14:CC14)/CE14*PARAMETRES!$G$16)</f>
        <v>-</v>
      </c>
      <c r="CE14" s="49">
        <f t="shared" si="3"/>
        <v>0</v>
      </c>
      <c r="CF14" s="51">
        <f>IF(PARAMETRES!$B13="-","",IF(BO$3="",0,IF(BO$46="",IF(BO14="",1,0),0))+IF(BP$3="",0,IF(BP$46="",IF(BP14="",1,0),0))+IF(BQ$3="",0,IF(BQ$46="",IF(BQ14="",1,0),0))+IF(BR$3="",0,IF(BR$46="",IF(BR14="",1,0),0))+IF(BS$3="",0,IF(BS$46="",IF(BS14="",1,0),0))+IF(BT$3="",0,IF(BT$46="",IF(BT14="",1,0),0))+IF(BU$3="",0,IF(BU$46="",IF(BU14="",1,0),0))+IF(BV$3="",0,IF(BV$46="",IF(BV14="",1,0),0))+IF(BW$3="",0,IF(BW$46="",IF(BW14="",1,0),0))+IF(BX$3="",0,IF(BX$46="",IF(BX14="",1,0),0))+IF(BY$3="",0,IF(BY$46="",IF(BY14="",1,0),0)+IF(BZ$3="",0,IF(BZ$46="",IF(BZ14="",1,0),0))+IF(CA$3="",0,IF(CA$46="",IF(CA14="",1,0),0))+IF(CB$3="",0,IF(CB$46="",IF(CB14="",1,0),0))+IF(CC$3="",0,IF(CC$46="",IF(CC14="",1,0),0))))</f>
        <v>0</v>
      </c>
      <c r="CG14" s="46" t="str">
        <f>PARAMETRES!$B13</f>
        <v>D</v>
      </c>
      <c r="CH14" s="52" t="str">
        <f>PARAMETRES!$C13</f>
        <v>M</v>
      </c>
    </row>
    <row r="15" spans="1:86">
      <c r="A15" s="31">
        <f t="shared" si="4"/>
        <v>10</v>
      </c>
      <c r="B15" s="46" t="str">
        <f>PARAMETRES!$B14</f>
        <v>F</v>
      </c>
      <c r="C15" s="46" t="str">
        <f>PARAMETRES!$C14</f>
        <v>F</v>
      </c>
      <c r="D15" s="47">
        <v>13</v>
      </c>
      <c r="E15" s="47">
        <v>12</v>
      </c>
      <c r="F15" s="47"/>
      <c r="G15" s="47"/>
      <c r="H15" s="47"/>
      <c r="I15" s="47"/>
      <c r="J15" s="47"/>
      <c r="K15" s="47"/>
      <c r="L15" s="47"/>
      <c r="M15" s="47"/>
      <c r="N15" s="47"/>
      <c r="O15" s="47"/>
      <c r="P15" s="47"/>
      <c r="Q15" s="47"/>
      <c r="R15" s="47"/>
      <c r="S15" s="48">
        <f>IF(T15=0,"-",SUM(D15:R15)/T15*PARAMETRES!$G$16)</f>
        <v>15</v>
      </c>
      <c r="T15" s="94">
        <f t="shared" si="0"/>
        <v>50</v>
      </c>
      <c r="U15" s="50">
        <f>IF(PARAMETRES!$B14="-","",IF(D$3="",0,IF(D$46="",IF(D15="",1,0),0))+IF(E$3="",0,IF(E$46="",IF(E15="",1,0),0))+IF(F$3="",0,IF(F$46="",IF(F15="",1,0),0))+IF(G$3="",0,IF(G$46="",IF(G15="",1,0),0))+IF(H$3="",0,IF(H$46="",IF(H15="",1,0),0))+IF(I$3="",0,IF(I$46="",IF(I15="",1,0),0))+IF(J$3="",0,IF(J$46="",IF(J15="",1,0),0))+IF(K$3="",0,IF(K$46="",IF(K15="",1,0),0))+IF(L$3="",0,IF(L$46="",IF(L15="",1,0),0))+IF(M$3="",0,IF(M$46="",IF(M15="",1,0),0))+IF(N$3="",0,IF(N$46="",IF(N15="",1,0),0)+IF(O$3="",0,IF(O$46="",IF(O15="",1,0),0))+IF(P$3="",0,IF(P$46="",IF(P15="",1,0),0))+IF(Q$3="",0,IF(Q$46="",IF(Q15="",1,0),0))+IF(R$3="",0,IF(R$46="",IF(R15="",1,0),0))))</f>
        <v>0</v>
      </c>
      <c r="V15" s="31">
        <f t="shared" si="5"/>
        <v>10</v>
      </c>
      <c r="W15" s="46" t="str">
        <f>PARAMETRES!$B14</f>
        <v>F</v>
      </c>
      <c r="X15" s="46" t="str">
        <f>PARAMETRES!$C14</f>
        <v>F</v>
      </c>
      <c r="Y15" s="47"/>
      <c r="Z15" s="47"/>
      <c r="AA15" s="47"/>
      <c r="AB15" s="47"/>
      <c r="AC15" s="47"/>
      <c r="AD15" s="47"/>
      <c r="AE15" s="47"/>
      <c r="AF15" s="47"/>
      <c r="AG15" s="47"/>
      <c r="AH15" s="47"/>
      <c r="AI15" s="47"/>
      <c r="AJ15" s="47"/>
      <c r="AK15" s="47"/>
      <c r="AL15" s="47"/>
      <c r="AM15" s="47"/>
      <c r="AN15" s="48" t="str">
        <f>IF(AO15=0,"-",SUM(Y15:AM15)/AO15*PARAMETRES!$G$16)</f>
        <v>-</v>
      </c>
      <c r="AO15" s="94">
        <f t="shared" si="1"/>
        <v>0</v>
      </c>
      <c r="AP15" s="50">
        <f>IF(PARAMETRES!$B14="-","",IF(Y$3="",0,IF(Y$46="",IF(Y15="",1,0),0))+IF(Z$3="",0,IF(Z$46="",IF(Z15="",1,0),0))+IF(AA$3="",0,IF(AA$46="",IF(AA15="",1,0),0))+IF(AB$3="",0,IF(AB$46="",IF(AB15="",1,0),0))+IF(AC$3="",0,IF(AC$46="",IF(AC15="",1,0),0))+IF(AD$3="",0,IF(AD$46="",IF(AD15="",1,0),0))+IF(AE$3="",0,IF(AE$46="",IF(AE15="",1,0),0))+IF(AF$3="",0,IF(AF$46="",IF(AF15="",1,0),0))+IF(AG$3="",0,IF(AG$46="",IF(AG15="",1,0),0))+IF(AH$3="",0,IF(AH$46="",IF(AH15="",1,0),0))+IF(AI$3="",0,IF(AI$46="",IF(AI15="",1,0),0)+IF(AJ$3="",0,IF(AJ$46="",IF(AJ15="",1,0),0))+IF(AK$3="",0,IF(AK$46="",IF(AK15="",1,0),0))+IF(AL$3="",0,IF(AL$46="",IF(AL15="",1,0),0))+IF(AM$3="",0,IF(AM$46="",IF(AM15="",1,0),0))))</f>
        <v>0</v>
      </c>
      <c r="AQ15" s="31">
        <f t="shared" si="6"/>
        <v>10</v>
      </c>
      <c r="AR15" s="46" t="str">
        <f>PARAMETRES!$B14</f>
        <v>F</v>
      </c>
      <c r="AS15" s="46" t="str">
        <f>PARAMETRES!$C14</f>
        <v>F</v>
      </c>
      <c r="AT15" s="47"/>
      <c r="AU15" s="47"/>
      <c r="AV15" s="47"/>
      <c r="AW15" s="47"/>
      <c r="AX15" s="47"/>
      <c r="AY15" s="47"/>
      <c r="AZ15" s="47"/>
      <c r="BA15" s="47"/>
      <c r="BB15" s="47"/>
      <c r="BC15" s="47"/>
      <c r="BD15" s="47"/>
      <c r="BE15" s="47"/>
      <c r="BF15" s="47"/>
      <c r="BG15" s="47"/>
      <c r="BH15" s="47"/>
      <c r="BI15" s="48" t="str">
        <f>IF(BJ15=0,"-",SUM(AT15:BH15)/BJ15*PARAMETRES!$G$16)</f>
        <v>-</v>
      </c>
      <c r="BJ15" s="94">
        <f t="shared" si="2"/>
        <v>0</v>
      </c>
      <c r="BK15" s="50">
        <f>IF(PARAMETRES!$B14="-","",IF(AT$3="",0,IF(AT$46="",IF(AT15="",1,0),0))+IF(AU$3="",0,IF(AU$46="",IF(AU15="",1,0),0))+IF(AV$3="",0,IF(AV$46="",IF(AV15="",1,0),0))+IF(AW$3="",0,IF(AW$46="",IF(AW15="",1,0),0))+IF(AX$3="",0,IF(AX$46="",IF(AX15="",1,0),0))+IF(AY$3="",0,IF(AY$46="",IF(AY15="",1,0),0))+IF(AZ$3="",0,IF(AZ$46="",IF(AZ15="",1,0),0))+IF(BA$3="",0,IF(BA$46="",IF(BA15="",1,0),0))+IF(BB$3="",0,IF(BB$46="",IF(BB15="",1,0),0))+IF(BC$3="",0,IF(BC$46="",IF(BC15="",1,0),0))+IF(BD$3="",0,IF(BD$46="",IF(BD15="",1,0),0)+IF(BE$3="",0,IF(BE$46="",IF(BE15="",1,0),0))+IF(BF$3="",0,IF(BF$46="",IF(BF15="",1,0),0))+IF(BG$3="",0,IF(BG$46="",IF(BG15="",1,0),0))+IF(BH$3="",0,IF(BH$46="",IF(BH15="",1,0),0))))</f>
        <v>0</v>
      </c>
      <c r="BL15" s="31">
        <f t="shared" si="7"/>
        <v>10</v>
      </c>
      <c r="BM15" s="46" t="str">
        <f>PARAMETRES!$B14</f>
        <v>F</v>
      </c>
      <c r="BN15" s="46" t="str">
        <f>PARAMETRES!$C14</f>
        <v>F</v>
      </c>
      <c r="BO15" s="47"/>
      <c r="BP15" s="47"/>
      <c r="BQ15" s="47"/>
      <c r="BR15" s="47"/>
      <c r="BS15" s="47"/>
      <c r="BT15" s="47"/>
      <c r="BU15" s="47"/>
      <c r="BV15" s="47"/>
      <c r="BW15" s="47"/>
      <c r="BX15" s="47"/>
      <c r="BY15" s="47"/>
      <c r="BZ15" s="47"/>
      <c r="CA15" s="47"/>
      <c r="CB15" s="47"/>
      <c r="CC15" s="47"/>
      <c r="CD15" s="48" t="str">
        <f>IF(CE15=0,"-",SUM(BO15:CC15)/CE15*PARAMETRES!$G$16)</f>
        <v>-</v>
      </c>
      <c r="CE15" s="49">
        <f t="shared" si="3"/>
        <v>0</v>
      </c>
      <c r="CF15" s="51">
        <f>IF(PARAMETRES!$B14="-","",IF(BO$3="",0,IF(BO$46="",IF(BO15="",1,0),0))+IF(BP$3="",0,IF(BP$46="",IF(BP15="",1,0),0))+IF(BQ$3="",0,IF(BQ$46="",IF(BQ15="",1,0),0))+IF(BR$3="",0,IF(BR$46="",IF(BR15="",1,0),0))+IF(BS$3="",0,IF(BS$46="",IF(BS15="",1,0),0))+IF(BT$3="",0,IF(BT$46="",IF(BT15="",1,0),0))+IF(BU$3="",0,IF(BU$46="",IF(BU15="",1,0),0))+IF(BV$3="",0,IF(BV$46="",IF(BV15="",1,0),0))+IF(BW$3="",0,IF(BW$46="",IF(BW15="",1,0),0))+IF(BX$3="",0,IF(BX$46="",IF(BX15="",1,0),0))+IF(BY$3="",0,IF(BY$46="",IF(BY15="",1,0),0)+IF(BZ$3="",0,IF(BZ$46="",IF(BZ15="",1,0),0))+IF(CA$3="",0,IF(CA$46="",IF(CA15="",1,0),0))+IF(CB$3="",0,IF(CB$46="",IF(CB15="",1,0),0))+IF(CC$3="",0,IF(CC$46="",IF(CC15="",1,0),0))))</f>
        <v>0</v>
      </c>
      <c r="CG15" s="46" t="str">
        <f>PARAMETRES!$B14</f>
        <v>F</v>
      </c>
      <c r="CH15" s="52" t="str">
        <f>PARAMETRES!$C14</f>
        <v>F</v>
      </c>
    </row>
    <row r="16" spans="1:86">
      <c r="A16" s="31">
        <f t="shared" si="4"/>
        <v>11</v>
      </c>
      <c r="B16" s="46" t="str">
        <f>PARAMETRES!$B15</f>
        <v>G</v>
      </c>
      <c r="C16" s="46" t="str">
        <f>PARAMETRES!$C15</f>
        <v>L</v>
      </c>
      <c r="D16" s="47">
        <v>26</v>
      </c>
      <c r="E16" s="47">
        <v>19</v>
      </c>
      <c r="F16" s="47"/>
      <c r="G16" s="47"/>
      <c r="H16" s="47"/>
      <c r="I16" s="47"/>
      <c r="J16" s="47"/>
      <c r="K16" s="47"/>
      <c r="L16" s="47"/>
      <c r="M16" s="47"/>
      <c r="N16" s="47"/>
      <c r="O16" s="47"/>
      <c r="P16" s="47"/>
      <c r="Q16" s="47"/>
      <c r="R16" s="47"/>
      <c r="S16" s="48">
        <f>IF(T16=0,"-",SUM(D16:R16)/T16*PARAMETRES!$G$16)</f>
        <v>27</v>
      </c>
      <c r="T16" s="94">
        <f t="shared" si="0"/>
        <v>50</v>
      </c>
      <c r="U16" s="50">
        <f>IF(PARAMETRES!$B15="-","",IF(D$3="",0,IF(D$46="",IF(D16="",1,0),0))+IF(E$3="",0,IF(E$46="",IF(E16="",1,0),0))+IF(F$3="",0,IF(F$46="",IF(F16="",1,0),0))+IF(G$3="",0,IF(G$46="",IF(G16="",1,0),0))+IF(H$3="",0,IF(H$46="",IF(H16="",1,0),0))+IF(I$3="",0,IF(I$46="",IF(I16="",1,0),0))+IF(J$3="",0,IF(J$46="",IF(J16="",1,0),0))+IF(K$3="",0,IF(K$46="",IF(K16="",1,0),0))+IF(L$3="",0,IF(L$46="",IF(L16="",1,0),0))+IF(M$3="",0,IF(M$46="",IF(M16="",1,0),0))+IF(N$3="",0,IF(N$46="",IF(N16="",1,0),0)+IF(O$3="",0,IF(O$46="",IF(O16="",1,0),0))+IF(P$3="",0,IF(P$46="",IF(P16="",1,0),0))+IF(Q$3="",0,IF(Q$46="",IF(Q16="",1,0),0))+IF(R$3="",0,IF(R$46="",IF(R16="",1,0),0))))</f>
        <v>0</v>
      </c>
      <c r="V16" s="31">
        <f t="shared" si="5"/>
        <v>11</v>
      </c>
      <c r="W16" s="46" t="str">
        <f>PARAMETRES!$B15</f>
        <v>G</v>
      </c>
      <c r="X16" s="46" t="str">
        <f>PARAMETRES!$C15</f>
        <v>L</v>
      </c>
      <c r="Y16" s="47"/>
      <c r="Z16" s="47"/>
      <c r="AA16" s="47"/>
      <c r="AB16" s="47"/>
      <c r="AC16" s="47"/>
      <c r="AD16" s="47"/>
      <c r="AE16" s="47"/>
      <c r="AF16" s="47"/>
      <c r="AG16" s="47"/>
      <c r="AH16" s="47"/>
      <c r="AI16" s="47"/>
      <c r="AJ16" s="47"/>
      <c r="AK16" s="47"/>
      <c r="AL16" s="47"/>
      <c r="AM16" s="47"/>
      <c r="AN16" s="48" t="str">
        <f>IF(AO16=0,"-",SUM(Y16:AM16)/AO16*PARAMETRES!$G$16)</f>
        <v>-</v>
      </c>
      <c r="AO16" s="94">
        <f t="shared" si="1"/>
        <v>0</v>
      </c>
      <c r="AP16" s="50">
        <f>IF(PARAMETRES!$B15="-","",IF(Y$3="",0,IF(Y$46="",IF(Y16="",1,0),0))+IF(Z$3="",0,IF(Z$46="",IF(Z16="",1,0),0))+IF(AA$3="",0,IF(AA$46="",IF(AA16="",1,0),0))+IF(AB$3="",0,IF(AB$46="",IF(AB16="",1,0),0))+IF(AC$3="",0,IF(AC$46="",IF(AC16="",1,0),0))+IF(AD$3="",0,IF(AD$46="",IF(AD16="",1,0),0))+IF(AE$3="",0,IF(AE$46="",IF(AE16="",1,0),0))+IF(AF$3="",0,IF(AF$46="",IF(AF16="",1,0),0))+IF(AG$3="",0,IF(AG$46="",IF(AG16="",1,0),0))+IF(AH$3="",0,IF(AH$46="",IF(AH16="",1,0),0))+IF(AI$3="",0,IF(AI$46="",IF(AI16="",1,0),0)+IF(AJ$3="",0,IF(AJ$46="",IF(AJ16="",1,0),0))+IF(AK$3="",0,IF(AK$46="",IF(AK16="",1,0),0))+IF(AL$3="",0,IF(AL$46="",IF(AL16="",1,0),0))+IF(AM$3="",0,IF(AM$46="",IF(AM16="",1,0),0))))</f>
        <v>0</v>
      </c>
      <c r="AQ16" s="31">
        <f t="shared" si="6"/>
        <v>11</v>
      </c>
      <c r="AR16" s="46" t="str">
        <f>PARAMETRES!$B15</f>
        <v>G</v>
      </c>
      <c r="AS16" s="46" t="str">
        <f>PARAMETRES!$C15</f>
        <v>L</v>
      </c>
      <c r="AT16" s="47"/>
      <c r="AU16" s="47"/>
      <c r="AV16" s="47"/>
      <c r="AW16" s="47"/>
      <c r="AX16" s="47"/>
      <c r="AY16" s="47"/>
      <c r="AZ16" s="47"/>
      <c r="BA16" s="47"/>
      <c r="BB16" s="47"/>
      <c r="BC16" s="47"/>
      <c r="BD16" s="47"/>
      <c r="BE16" s="47"/>
      <c r="BF16" s="47"/>
      <c r="BG16" s="47"/>
      <c r="BH16" s="47"/>
      <c r="BI16" s="48" t="str">
        <f>IF(BJ16=0,"-",SUM(AT16:BH16)/BJ16*PARAMETRES!$G$16)</f>
        <v>-</v>
      </c>
      <c r="BJ16" s="94">
        <f t="shared" si="2"/>
        <v>0</v>
      </c>
      <c r="BK16" s="50">
        <f>IF(PARAMETRES!$B15="-","",IF(AT$3="",0,IF(AT$46="",IF(AT16="",1,0),0))+IF(AU$3="",0,IF(AU$46="",IF(AU16="",1,0),0))+IF(AV$3="",0,IF(AV$46="",IF(AV16="",1,0),0))+IF(AW$3="",0,IF(AW$46="",IF(AW16="",1,0),0))+IF(AX$3="",0,IF(AX$46="",IF(AX16="",1,0),0))+IF(AY$3="",0,IF(AY$46="",IF(AY16="",1,0),0))+IF(AZ$3="",0,IF(AZ$46="",IF(AZ16="",1,0),0))+IF(BA$3="",0,IF(BA$46="",IF(BA16="",1,0),0))+IF(BB$3="",0,IF(BB$46="",IF(BB16="",1,0),0))+IF(BC$3="",0,IF(BC$46="",IF(BC16="",1,0),0))+IF(BD$3="",0,IF(BD$46="",IF(BD16="",1,0),0)+IF(BE$3="",0,IF(BE$46="",IF(BE16="",1,0),0))+IF(BF$3="",0,IF(BF$46="",IF(BF16="",1,0),0))+IF(BG$3="",0,IF(BG$46="",IF(BG16="",1,0),0))+IF(BH$3="",0,IF(BH$46="",IF(BH16="",1,0),0))))</f>
        <v>0</v>
      </c>
      <c r="BL16" s="31">
        <f t="shared" si="7"/>
        <v>11</v>
      </c>
      <c r="BM16" s="46" t="str">
        <f>PARAMETRES!$B15</f>
        <v>G</v>
      </c>
      <c r="BN16" s="46" t="str">
        <f>PARAMETRES!$C15</f>
        <v>L</v>
      </c>
      <c r="BO16" s="47"/>
      <c r="BP16" s="47"/>
      <c r="BQ16" s="47"/>
      <c r="BR16" s="47"/>
      <c r="BS16" s="47"/>
      <c r="BT16" s="47"/>
      <c r="BU16" s="47"/>
      <c r="BV16" s="47"/>
      <c r="BW16" s="47"/>
      <c r="BX16" s="47"/>
      <c r="BY16" s="47"/>
      <c r="BZ16" s="47"/>
      <c r="CA16" s="47"/>
      <c r="CB16" s="47"/>
      <c r="CC16" s="47"/>
      <c r="CD16" s="48" t="str">
        <f>IF(CE16=0,"-",SUM(BO16:CC16)/CE16*PARAMETRES!$G$16)</f>
        <v>-</v>
      </c>
      <c r="CE16" s="49">
        <f t="shared" si="3"/>
        <v>0</v>
      </c>
      <c r="CF16" s="51">
        <f>IF(PARAMETRES!$B15="-","",IF(BO$3="",0,IF(BO$46="",IF(BO16="",1,0),0))+IF(BP$3="",0,IF(BP$46="",IF(BP16="",1,0),0))+IF(BQ$3="",0,IF(BQ$46="",IF(BQ16="",1,0),0))+IF(BR$3="",0,IF(BR$46="",IF(BR16="",1,0),0))+IF(BS$3="",0,IF(BS$46="",IF(BS16="",1,0),0))+IF(BT$3="",0,IF(BT$46="",IF(BT16="",1,0),0))+IF(BU$3="",0,IF(BU$46="",IF(BU16="",1,0),0))+IF(BV$3="",0,IF(BV$46="",IF(BV16="",1,0),0))+IF(BW$3="",0,IF(BW$46="",IF(BW16="",1,0),0))+IF(BX$3="",0,IF(BX$46="",IF(BX16="",1,0),0))+IF(BY$3="",0,IF(BY$46="",IF(BY16="",1,0),0)+IF(BZ$3="",0,IF(BZ$46="",IF(BZ16="",1,0),0))+IF(CA$3="",0,IF(CA$46="",IF(CA16="",1,0),0))+IF(CB$3="",0,IF(CB$46="",IF(CB16="",1,0),0))+IF(CC$3="",0,IF(CC$46="",IF(CC16="",1,0),0))))</f>
        <v>0</v>
      </c>
      <c r="CG16" s="46" t="str">
        <f>PARAMETRES!$B15</f>
        <v>G</v>
      </c>
      <c r="CH16" s="52" t="str">
        <f>PARAMETRES!$C15</f>
        <v>L</v>
      </c>
    </row>
    <row r="17" spans="1:86">
      <c r="A17" s="31">
        <f t="shared" si="4"/>
        <v>12</v>
      </c>
      <c r="B17" s="46" t="str">
        <f>PARAMETRES!$B16</f>
        <v>H</v>
      </c>
      <c r="C17" s="46" t="str">
        <f>PARAMETRES!$C16</f>
        <v>L</v>
      </c>
      <c r="D17" s="47">
        <v>27</v>
      </c>
      <c r="E17" s="47">
        <v>11</v>
      </c>
      <c r="F17" s="47"/>
      <c r="G17" s="47"/>
      <c r="H17" s="47"/>
      <c r="I17" s="47"/>
      <c r="J17" s="47"/>
      <c r="K17" s="47"/>
      <c r="L17" s="47"/>
      <c r="M17" s="47"/>
      <c r="N17" s="47"/>
      <c r="O17" s="47"/>
      <c r="P17" s="47"/>
      <c r="Q17" s="47"/>
      <c r="R17" s="47"/>
      <c r="S17" s="48">
        <f>IF(T17=0,"-",SUM(D17:R17)/T17*PARAMETRES!$G$16)</f>
        <v>22.8</v>
      </c>
      <c r="T17" s="94">
        <f t="shared" si="0"/>
        <v>50</v>
      </c>
      <c r="U17" s="50">
        <f>IF(PARAMETRES!$B16="-","",IF(D$3="",0,IF(D$46="",IF(D17="",1,0),0))+IF(E$3="",0,IF(E$46="",IF(E17="",1,0),0))+IF(F$3="",0,IF(F$46="",IF(F17="",1,0),0))+IF(G$3="",0,IF(G$46="",IF(G17="",1,0),0))+IF(H$3="",0,IF(H$46="",IF(H17="",1,0),0))+IF(I$3="",0,IF(I$46="",IF(I17="",1,0),0))+IF(J$3="",0,IF(J$46="",IF(J17="",1,0),0))+IF(K$3="",0,IF(K$46="",IF(K17="",1,0),0))+IF(L$3="",0,IF(L$46="",IF(L17="",1,0),0))+IF(M$3="",0,IF(M$46="",IF(M17="",1,0),0))+IF(N$3="",0,IF(N$46="",IF(N17="",1,0),0)+IF(O$3="",0,IF(O$46="",IF(O17="",1,0),0))+IF(P$3="",0,IF(P$46="",IF(P17="",1,0),0))+IF(Q$3="",0,IF(Q$46="",IF(Q17="",1,0),0))+IF(R$3="",0,IF(R$46="",IF(R17="",1,0),0))))</f>
        <v>0</v>
      </c>
      <c r="V17" s="31">
        <f t="shared" si="5"/>
        <v>12</v>
      </c>
      <c r="W17" s="46" t="str">
        <f>PARAMETRES!$B16</f>
        <v>H</v>
      </c>
      <c r="X17" s="46" t="str">
        <f>PARAMETRES!$C16</f>
        <v>L</v>
      </c>
      <c r="Y17" s="47"/>
      <c r="Z17" s="47"/>
      <c r="AA17" s="47"/>
      <c r="AB17" s="47"/>
      <c r="AC17" s="47"/>
      <c r="AD17" s="47"/>
      <c r="AE17" s="47"/>
      <c r="AF17" s="47"/>
      <c r="AG17" s="47"/>
      <c r="AH17" s="47"/>
      <c r="AI17" s="47"/>
      <c r="AJ17" s="47"/>
      <c r="AK17" s="47"/>
      <c r="AL17" s="47"/>
      <c r="AM17" s="47"/>
      <c r="AN17" s="48" t="str">
        <f>IF(AO17=0,"-",SUM(Y17:AM17)/AO17*PARAMETRES!$G$16)</f>
        <v>-</v>
      </c>
      <c r="AO17" s="94">
        <f t="shared" si="1"/>
        <v>0</v>
      </c>
      <c r="AP17" s="50">
        <f>IF(PARAMETRES!$B16="-","",IF(Y$3="",0,IF(Y$46="",IF(Y17="",1,0),0))+IF(Z$3="",0,IF(Z$46="",IF(Z17="",1,0),0))+IF(AA$3="",0,IF(AA$46="",IF(AA17="",1,0),0))+IF(AB$3="",0,IF(AB$46="",IF(AB17="",1,0),0))+IF(AC$3="",0,IF(AC$46="",IF(AC17="",1,0),0))+IF(AD$3="",0,IF(AD$46="",IF(AD17="",1,0),0))+IF(AE$3="",0,IF(AE$46="",IF(AE17="",1,0),0))+IF(AF$3="",0,IF(AF$46="",IF(AF17="",1,0),0))+IF(AG$3="",0,IF(AG$46="",IF(AG17="",1,0),0))+IF(AH$3="",0,IF(AH$46="",IF(AH17="",1,0),0))+IF(AI$3="",0,IF(AI$46="",IF(AI17="",1,0),0)+IF(AJ$3="",0,IF(AJ$46="",IF(AJ17="",1,0),0))+IF(AK$3="",0,IF(AK$46="",IF(AK17="",1,0),0))+IF(AL$3="",0,IF(AL$46="",IF(AL17="",1,0),0))+IF(AM$3="",0,IF(AM$46="",IF(AM17="",1,0),0))))</f>
        <v>0</v>
      </c>
      <c r="AQ17" s="31">
        <f t="shared" si="6"/>
        <v>12</v>
      </c>
      <c r="AR17" s="46" t="str">
        <f>PARAMETRES!$B16</f>
        <v>H</v>
      </c>
      <c r="AS17" s="46" t="str">
        <f>PARAMETRES!$C16</f>
        <v>L</v>
      </c>
      <c r="AT17" s="47"/>
      <c r="AU17" s="47"/>
      <c r="AV17" s="47"/>
      <c r="AW17" s="47"/>
      <c r="AX17" s="47"/>
      <c r="AY17" s="47"/>
      <c r="AZ17" s="47"/>
      <c r="BA17" s="47"/>
      <c r="BB17" s="47"/>
      <c r="BC17" s="47"/>
      <c r="BD17" s="47"/>
      <c r="BE17" s="47"/>
      <c r="BF17" s="47"/>
      <c r="BG17" s="47"/>
      <c r="BH17" s="47"/>
      <c r="BI17" s="48" t="str">
        <f>IF(BJ17=0,"-",SUM(AT17:BH17)/BJ17*PARAMETRES!$G$16)</f>
        <v>-</v>
      </c>
      <c r="BJ17" s="94">
        <f t="shared" si="2"/>
        <v>0</v>
      </c>
      <c r="BK17" s="50">
        <f>IF(PARAMETRES!$B16="-","",IF(AT$3="",0,IF(AT$46="",IF(AT17="",1,0),0))+IF(AU$3="",0,IF(AU$46="",IF(AU17="",1,0),0))+IF(AV$3="",0,IF(AV$46="",IF(AV17="",1,0),0))+IF(AW$3="",0,IF(AW$46="",IF(AW17="",1,0),0))+IF(AX$3="",0,IF(AX$46="",IF(AX17="",1,0),0))+IF(AY$3="",0,IF(AY$46="",IF(AY17="",1,0),0))+IF(AZ$3="",0,IF(AZ$46="",IF(AZ17="",1,0),0))+IF(BA$3="",0,IF(BA$46="",IF(BA17="",1,0),0))+IF(BB$3="",0,IF(BB$46="",IF(BB17="",1,0),0))+IF(BC$3="",0,IF(BC$46="",IF(BC17="",1,0),0))+IF(BD$3="",0,IF(BD$46="",IF(BD17="",1,0),0)+IF(BE$3="",0,IF(BE$46="",IF(BE17="",1,0),0))+IF(BF$3="",0,IF(BF$46="",IF(BF17="",1,0),0))+IF(BG$3="",0,IF(BG$46="",IF(BG17="",1,0),0))+IF(BH$3="",0,IF(BH$46="",IF(BH17="",1,0),0))))</f>
        <v>0</v>
      </c>
      <c r="BL17" s="31">
        <f t="shared" si="7"/>
        <v>12</v>
      </c>
      <c r="BM17" s="46" t="str">
        <f>PARAMETRES!$B16</f>
        <v>H</v>
      </c>
      <c r="BN17" s="46" t="str">
        <f>PARAMETRES!$C16</f>
        <v>L</v>
      </c>
      <c r="BO17" s="47"/>
      <c r="BP17" s="47"/>
      <c r="BQ17" s="47"/>
      <c r="BR17" s="47"/>
      <c r="BS17" s="47"/>
      <c r="BT17" s="47"/>
      <c r="BU17" s="47"/>
      <c r="BV17" s="47"/>
      <c r="BW17" s="47"/>
      <c r="BX17" s="47"/>
      <c r="BY17" s="47"/>
      <c r="BZ17" s="47"/>
      <c r="CA17" s="47"/>
      <c r="CB17" s="47"/>
      <c r="CC17" s="47"/>
      <c r="CD17" s="48" t="str">
        <f>IF(CE17=0,"-",SUM(BO17:CC17)/CE17*PARAMETRES!$G$16)</f>
        <v>-</v>
      </c>
      <c r="CE17" s="49">
        <f t="shared" si="3"/>
        <v>0</v>
      </c>
      <c r="CF17" s="51">
        <f>IF(PARAMETRES!$B16="-","",IF(BO$3="",0,IF(BO$46="",IF(BO17="",1,0),0))+IF(BP$3="",0,IF(BP$46="",IF(BP17="",1,0),0))+IF(BQ$3="",0,IF(BQ$46="",IF(BQ17="",1,0),0))+IF(BR$3="",0,IF(BR$46="",IF(BR17="",1,0),0))+IF(BS$3="",0,IF(BS$46="",IF(BS17="",1,0),0))+IF(BT$3="",0,IF(BT$46="",IF(BT17="",1,0),0))+IF(BU$3="",0,IF(BU$46="",IF(BU17="",1,0),0))+IF(BV$3="",0,IF(BV$46="",IF(BV17="",1,0),0))+IF(BW$3="",0,IF(BW$46="",IF(BW17="",1,0),0))+IF(BX$3="",0,IF(BX$46="",IF(BX17="",1,0),0))+IF(BY$3="",0,IF(BY$46="",IF(BY17="",1,0),0)+IF(BZ$3="",0,IF(BZ$46="",IF(BZ17="",1,0),0))+IF(CA$3="",0,IF(CA$46="",IF(CA17="",1,0),0))+IF(CB$3="",0,IF(CB$46="",IF(CB17="",1,0),0))+IF(CC$3="",0,IF(CC$46="",IF(CC17="",1,0),0))))</f>
        <v>0</v>
      </c>
      <c r="CG17" s="46" t="str">
        <f>PARAMETRES!$B16</f>
        <v>H</v>
      </c>
      <c r="CH17" s="52" t="str">
        <f>PARAMETRES!$C16</f>
        <v>L</v>
      </c>
    </row>
    <row r="18" spans="1:86">
      <c r="A18" s="31">
        <f t="shared" si="4"/>
        <v>13</v>
      </c>
      <c r="B18" s="46" t="str">
        <f>PARAMETRES!$B17</f>
        <v>K</v>
      </c>
      <c r="C18" s="46" t="str">
        <f>PARAMETRES!$C17</f>
        <v>L</v>
      </c>
      <c r="D18" s="47">
        <v>15.5</v>
      </c>
      <c r="E18" s="47">
        <v>19</v>
      </c>
      <c r="F18" s="47"/>
      <c r="G18" s="47"/>
      <c r="H18" s="47"/>
      <c r="I18" s="47"/>
      <c r="J18" s="47"/>
      <c r="K18" s="47"/>
      <c r="L18" s="47"/>
      <c r="M18" s="47"/>
      <c r="N18" s="47"/>
      <c r="O18" s="47"/>
      <c r="P18" s="47"/>
      <c r="Q18" s="47"/>
      <c r="R18" s="47"/>
      <c r="S18" s="48">
        <f>IF(T18=0,"-",SUM(D18:R18)/T18*PARAMETRES!$G$16)</f>
        <v>20.7</v>
      </c>
      <c r="T18" s="94">
        <f t="shared" si="0"/>
        <v>50</v>
      </c>
      <c r="U18" s="50">
        <f>IF(PARAMETRES!$B17="-","",IF(D$3="",0,IF(D$46="",IF(D18="",1,0),0))+IF(E$3="",0,IF(E$46="",IF(E18="",1,0),0))+IF(F$3="",0,IF(F$46="",IF(F18="",1,0),0))+IF(G$3="",0,IF(G$46="",IF(G18="",1,0),0))+IF(H$3="",0,IF(H$46="",IF(H18="",1,0),0))+IF(I$3="",0,IF(I$46="",IF(I18="",1,0),0))+IF(J$3="",0,IF(J$46="",IF(J18="",1,0),0))+IF(K$3="",0,IF(K$46="",IF(K18="",1,0),0))+IF(L$3="",0,IF(L$46="",IF(L18="",1,0),0))+IF(M$3="",0,IF(M$46="",IF(M18="",1,0),0))+IF(N$3="",0,IF(N$46="",IF(N18="",1,0),0)+IF(O$3="",0,IF(O$46="",IF(O18="",1,0),0))+IF(P$3="",0,IF(P$46="",IF(P18="",1,0),0))+IF(Q$3="",0,IF(Q$46="",IF(Q18="",1,0),0))+IF(R$3="",0,IF(R$46="",IF(R18="",1,0),0))))</f>
        <v>0</v>
      </c>
      <c r="V18" s="31">
        <f t="shared" si="5"/>
        <v>13</v>
      </c>
      <c r="W18" s="46" t="str">
        <f>PARAMETRES!$B17</f>
        <v>K</v>
      </c>
      <c r="X18" s="46" t="str">
        <f>PARAMETRES!$C17</f>
        <v>L</v>
      </c>
      <c r="Y18" s="47"/>
      <c r="Z18" s="47"/>
      <c r="AA18" s="47"/>
      <c r="AB18" s="47"/>
      <c r="AC18" s="47"/>
      <c r="AD18" s="47"/>
      <c r="AE18" s="47"/>
      <c r="AF18" s="47"/>
      <c r="AG18" s="47"/>
      <c r="AH18" s="47"/>
      <c r="AI18" s="47"/>
      <c r="AJ18" s="47"/>
      <c r="AK18" s="47"/>
      <c r="AL18" s="47"/>
      <c r="AM18" s="47"/>
      <c r="AN18" s="48" t="str">
        <f>IF(AO18=0,"-",SUM(Y18:AM18)/AO18*PARAMETRES!$G$16)</f>
        <v>-</v>
      </c>
      <c r="AO18" s="94">
        <f t="shared" si="1"/>
        <v>0</v>
      </c>
      <c r="AP18" s="50">
        <f>IF(PARAMETRES!$B17="-","",IF(Y$3="",0,IF(Y$46="",IF(Y18="",1,0),0))+IF(Z$3="",0,IF(Z$46="",IF(Z18="",1,0),0))+IF(AA$3="",0,IF(AA$46="",IF(AA18="",1,0),0))+IF(AB$3="",0,IF(AB$46="",IF(AB18="",1,0),0))+IF(AC$3="",0,IF(AC$46="",IF(AC18="",1,0),0))+IF(AD$3="",0,IF(AD$46="",IF(AD18="",1,0),0))+IF(AE$3="",0,IF(AE$46="",IF(AE18="",1,0),0))+IF(AF$3="",0,IF(AF$46="",IF(AF18="",1,0),0))+IF(AG$3="",0,IF(AG$46="",IF(AG18="",1,0),0))+IF(AH$3="",0,IF(AH$46="",IF(AH18="",1,0),0))+IF(AI$3="",0,IF(AI$46="",IF(AI18="",1,0),0)+IF(AJ$3="",0,IF(AJ$46="",IF(AJ18="",1,0),0))+IF(AK$3="",0,IF(AK$46="",IF(AK18="",1,0),0))+IF(AL$3="",0,IF(AL$46="",IF(AL18="",1,0),0))+IF(AM$3="",0,IF(AM$46="",IF(AM18="",1,0),0))))</f>
        <v>0</v>
      </c>
      <c r="AQ18" s="31">
        <f t="shared" si="6"/>
        <v>13</v>
      </c>
      <c r="AR18" s="46" t="str">
        <f>PARAMETRES!$B17</f>
        <v>K</v>
      </c>
      <c r="AS18" s="46" t="str">
        <f>PARAMETRES!$C17</f>
        <v>L</v>
      </c>
      <c r="AT18" s="47"/>
      <c r="AU18" s="47"/>
      <c r="AV18" s="47"/>
      <c r="AW18" s="47"/>
      <c r="AX18" s="47"/>
      <c r="AY18" s="47"/>
      <c r="AZ18" s="47"/>
      <c r="BA18" s="47"/>
      <c r="BB18" s="47"/>
      <c r="BC18" s="47"/>
      <c r="BD18" s="47"/>
      <c r="BE18" s="47"/>
      <c r="BF18" s="47"/>
      <c r="BG18" s="47"/>
      <c r="BH18" s="47"/>
      <c r="BI18" s="48" t="str">
        <f>IF(BJ18=0,"-",SUM(AT18:BH18)/BJ18*PARAMETRES!$G$16)</f>
        <v>-</v>
      </c>
      <c r="BJ18" s="94">
        <f t="shared" si="2"/>
        <v>0</v>
      </c>
      <c r="BK18" s="50">
        <f>IF(PARAMETRES!$B17="-","",IF(AT$3="",0,IF(AT$46="",IF(AT18="",1,0),0))+IF(AU$3="",0,IF(AU$46="",IF(AU18="",1,0),0))+IF(AV$3="",0,IF(AV$46="",IF(AV18="",1,0),0))+IF(AW$3="",0,IF(AW$46="",IF(AW18="",1,0),0))+IF(AX$3="",0,IF(AX$46="",IF(AX18="",1,0),0))+IF(AY$3="",0,IF(AY$46="",IF(AY18="",1,0),0))+IF(AZ$3="",0,IF(AZ$46="",IF(AZ18="",1,0),0))+IF(BA$3="",0,IF(BA$46="",IF(BA18="",1,0),0))+IF(BB$3="",0,IF(BB$46="",IF(BB18="",1,0),0))+IF(BC$3="",0,IF(BC$46="",IF(BC18="",1,0),0))+IF(BD$3="",0,IF(BD$46="",IF(BD18="",1,0),0)+IF(BE$3="",0,IF(BE$46="",IF(BE18="",1,0),0))+IF(BF$3="",0,IF(BF$46="",IF(BF18="",1,0),0))+IF(BG$3="",0,IF(BG$46="",IF(BG18="",1,0),0))+IF(BH$3="",0,IF(BH$46="",IF(BH18="",1,0),0))))</f>
        <v>0</v>
      </c>
      <c r="BL18" s="31">
        <f t="shared" si="7"/>
        <v>13</v>
      </c>
      <c r="BM18" s="46" t="str">
        <f>PARAMETRES!$B17</f>
        <v>K</v>
      </c>
      <c r="BN18" s="46" t="str">
        <f>PARAMETRES!$C17</f>
        <v>L</v>
      </c>
      <c r="BO18" s="47"/>
      <c r="BP18" s="47"/>
      <c r="BQ18" s="47"/>
      <c r="BR18" s="47"/>
      <c r="BS18" s="47"/>
      <c r="BT18" s="47"/>
      <c r="BU18" s="47"/>
      <c r="BV18" s="47"/>
      <c r="BW18" s="47"/>
      <c r="BX18" s="47"/>
      <c r="BY18" s="47"/>
      <c r="BZ18" s="47"/>
      <c r="CA18" s="47"/>
      <c r="CB18" s="47"/>
      <c r="CC18" s="47"/>
      <c r="CD18" s="48" t="str">
        <f>IF(CE18=0,"-",SUM(BO18:CC18)/CE18*PARAMETRES!$G$16)</f>
        <v>-</v>
      </c>
      <c r="CE18" s="49">
        <f t="shared" si="3"/>
        <v>0</v>
      </c>
      <c r="CF18" s="51">
        <f>IF(PARAMETRES!$B17="-","",IF(BO$3="",0,IF(BO$46="",IF(BO18="",1,0),0))+IF(BP$3="",0,IF(BP$46="",IF(BP18="",1,0),0))+IF(BQ$3="",0,IF(BQ$46="",IF(BQ18="",1,0),0))+IF(BR$3="",0,IF(BR$46="",IF(BR18="",1,0),0))+IF(BS$3="",0,IF(BS$46="",IF(BS18="",1,0),0))+IF(BT$3="",0,IF(BT$46="",IF(BT18="",1,0),0))+IF(BU$3="",0,IF(BU$46="",IF(BU18="",1,0),0))+IF(BV$3="",0,IF(BV$46="",IF(BV18="",1,0),0))+IF(BW$3="",0,IF(BW$46="",IF(BW18="",1,0),0))+IF(BX$3="",0,IF(BX$46="",IF(BX18="",1,0),0))+IF(BY$3="",0,IF(BY$46="",IF(BY18="",1,0),0)+IF(BZ$3="",0,IF(BZ$46="",IF(BZ18="",1,0),0))+IF(CA$3="",0,IF(CA$46="",IF(CA18="",1,0),0))+IF(CB$3="",0,IF(CB$46="",IF(CB18="",1,0),0))+IF(CC$3="",0,IF(CC$46="",IF(CC18="",1,0),0))))</f>
        <v>0</v>
      </c>
      <c r="CG18" s="46" t="str">
        <f>PARAMETRES!$B17</f>
        <v>K</v>
      </c>
      <c r="CH18" s="52" t="str">
        <f>PARAMETRES!$C17</f>
        <v>L</v>
      </c>
    </row>
    <row r="19" spans="1:86">
      <c r="A19" s="31">
        <f t="shared" si="4"/>
        <v>14</v>
      </c>
      <c r="B19" s="46" t="str">
        <f>PARAMETRES!$B18</f>
        <v>K</v>
      </c>
      <c r="C19" s="46" t="str">
        <f>PARAMETRES!$C18</f>
        <v>L</v>
      </c>
      <c r="D19" s="47">
        <v>16.5</v>
      </c>
      <c r="E19" s="47">
        <v>19</v>
      </c>
      <c r="F19" s="47"/>
      <c r="G19" s="47"/>
      <c r="H19" s="47"/>
      <c r="I19" s="47"/>
      <c r="J19" s="47"/>
      <c r="K19" s="47"/>
      <c r="L19" s="47"/>
      <c r="M19" s="47"/>
      <c r="N19" s="47"/>
      <c r="O19" s="47"/>
      <c r="P19" s="47"/>
      <c r="Q19" s="47"/>
      <c r="R19" s="47"/>
      <c r="S19" s="48">
        <f>IF(T19=0,"-",SUM(D19:R19)/T19*PARAMETRES!$G$16)</f>
        <v>21.299999999999997</v>
      </c>
      <c r="T19" s="94">
        <f t="shared" si="0"/>
        <v>50</v>
      </c>
      <c r="U19" s="50">
        <f>IF(PARAMETRES!$B18="-","",IF(D$3="",0,IF(D$46="",IF(D19="",1,0),0))+IF(E$3="",0,IF(E$46="",IF(E19="",1,0),0))+IF(F$3="",0,IF(F$46="",IF(F19="",1,0),0))+IF(G$3="",0,IF(G$46="",IF(G19="",1,0),0))+IF(H$3="",0,IF(H$46="",IF(H19="",1,0),0))+IF(I$3="",0,IF(I$46="",IF(I19="",1,0),0))+IF(J$3="",0,IF(J$46="",IF(J19="",1,0),0))+IF(K$3="",0,IF(K$46="",IF(K19="",1,0),0))+IF(L$3="",0,IF(L$46="",IF(L19="",1,0),0))+IF(M$3="",0,IF(M$46="",IF(M19="",1,0),0))+IF(N$3="",0,IF(N$46="",IF(N19="",1,0),0)+IF(O$3="",0,IF(O$46="",IF(O19="",1,0),0))+IF(P$3="",0,IF(P$46="",IF(P19="",1,0),0))+IF(Q$3="",0,IF(Q$46="",IF(Q19="",1,0),0))+IF(R$3="",0,IF(R$46="",IF(R19="",1,0),0))))</f>
        <v>0</v>
      </c>
      <c r="V19" s="31">
        <f t="shared" si="5"/>
        <v>14</v>
      </c>
      <c r="W19" s="46" t="str">
        <f>PARAMETRES!$B18</f>
        <v>K</v>
      </c>
      <c r="X19" s="46" t="str">
        <f>PARAMETRES!$C18</f>
        <v>L</v>
      </c>
      <c r="Y19" s="47"/>
      <c r="Z19" s="47"/>
      <c r="AA19" s="47"/>
      <c r="AB19" s="47"/>
      <c r="AC19" s="47"/>
      <c r="AD19" s="47"/>
      <c r="AE19" s="47"/>
      <c r="AF19" s="47"/>
      <c r="AG19" s="47"/>
      <c r="AH19" s="47"/>
      <c r="AI19" s="47"/>
      <c r="AJ19" s="47"/>
      <c r="AK19" s="47"/>
      <c r="AL19" s="47"/>
      <c r="AM19" s="47"/>
      <c r="AN19" s="48" t="str">
        <f>IF(AO19=0,"-",SUM(Y19:AM19)/AO19*PARAMETRES!$G$16)</f>
        <v>-</v>
      </c>
      <c r="AO19" s="94">
        <f t="shared" si="1"/>
        <v>0</v>
      </c>
      <c r="AP19" s="50">
        <f>IF(PARAMETRES!$B18="-","",IF(Y$3="",0,IF(Y$46="",IF(Y19="",1,0),0))+IF(Z$3="",0,IF(Z$46="",IF(Z19="",1,0),0))+IF(AA$3="",0,IF(AA$46="",IF(AA19="",1,0),0))+IF(AB$3="",0,IF(AB$46="",IF(AB19="",1,0),0))+IF(AC$3="",0,IF(AC$46="",IF(AC19="",1,0),0))+IF(AD$3="",0,IF(AD$46="",IF(AD19="",1,0),0))+IF(AE$3="",0,IF(AE$46="",IF(AE19="",1,0),0))+IF(AF$3="",0,IF(AF$46="",IF(AF19="",1,0),0))+IF(AG$3="",0,IF(AG$46="",IF(AG19="",1,0),0))+IF(AH$3="",0,IF(AH$46="",IF(AH19="",1,0),0))+IF(AI$3="",0,IF(AI$46="",IF(AI19="",1,0),0)+IF(AJ$3="",0,IF(AJ$46="",IF(AJ19="",1,0),0))+IF(AK$3="",0,IF(AK$46="",IF(AK19="",1,0),0))+IF(AL$3="",0,IF(AL$46="",IF(AL19="",1,0),0))+IF(AM$3="",0,IF(AM$46="",IF(AM19="",1,0),0))))</f>
        <v>0</v>
      </c>
      <c r="AQ19" s="31">
        <f t="shared" si="6"/>
        <v>14</v>
      </c>
      <c r="AR19" s="46" t="str">
        <f>PARAMETRES!$B18</f>
        <v>K</v>
      </c>
      <c r="AS19" s="46" t="str">
        <f>PARAMETRES!$C18</f>
        <v>L</v>
      </c>
      <c r="AT19" s="47"/>
      <c r="AU19" s="47"/>
      <c r="AV19" s="47"/>
      <c r="AW19" s="47"/>
      <c r="AX19" s="47"/>
      <c r="AY19" s="47"/>
      <c r="AZ19" s="47"/>
      <c r="BA19" s="47"/>
      <c r="BB19" s="47"/>
      <c r="BC19" s="47"/>
      <c r="BD19" s="47"/>
      <c r="BE19" s="47"/>
      <c r="BF19" s="47"/>
      <c r="BG19" s="47"/>
      <c r="BH19" s="47"/>
      <c r="BI19" s="48" t="str">
        <f>IF(BJ19=0,"-",SUM(AT19:BH19)/BJ19*PARAMETRES!$G$16)</f>
        <v>-</v>
      </c>
      <c r="BJ19" s="94">
        <f t="shared" si="2"/>
        <v>0</v>
      </c>
      <c r="BK19" s="50">
        <f>IF(PARAMETRES!$B18="-","",IF(AT$3="",0,IF(AT$46="",IF(AT19="",1,0),0))+IF(AU$3="",0,IF(AU$46="",IF(AU19="",1,0),0))+IF(AV$3="",0,IF(AV$46="",IF(AV19="",1,0),0))+IF(AW$3="",0,IF(AW$46="",IF(AW19="",1,0),0))+IF(AX$3="",0,IF(AX$46="",IF(AX19="",1,0),0))+IF(AY$3="",0,IF(AY$46="",IF(AY19="",1,0),0))+IF(AZ$3="",0,IF(AZ$46="",IF(AZ19="",1,0),0))+IF(BA$3="",0,IF(BA$46="",IF(BA19="",1,0),0))+IF(BB$3="",0,IF(BB$46="",IF(BB19="",1,0),0))+IF(BC$3="",0,IF(BC$46="",IF(BC19="",1,0),0))+IF(BD$3="",0,IF(BD$46="",IF(BD19="",1,0),0)+IF(BE$3="",0,IF(BE$46="",IF(BE19="",1,0),0))+IF(BF$3="",0,IF(BF$46="",IF(BF19="",1,0),0))+IF(BG$3="",0,IF(BG$46="",IF(BG19="",1,0),0))+IF(BH$3="",0,IF(BH$46="",IF(BH19="",1,0),0))))</f>
        <v>0</v>
      </c>
      <c r="BL19" s="31">
        <f t="shared" si="7"/>
        <v>14</v>
      </c>
      <c r="BM19" s="46" t="str">
        <f>PARAMETRES!$B18</f>
        <v>K</v>
      </c>
      <c r="BN19" s="46" t="str">
        <f>PARAMETRES!$C18</f>
        <v>L</v>
      </c>
      <c r="BO19" s="47"/>
      <c r="BP19" s="47"/>
      <c r="BQ19" s="47"/>
      <c r="BR19" s="47"/>
      <c r="BS19" s="47"/>
      <c r="BT19" s="47"/>
      <c r="BU19" s="47"/>
      <c r="BV19" s="47"/>
      <c r="BW19" s="47"/>
      <c r="BX19" s="47"/>
      <c r="BY19" s="47"/>
      <c r="BZ19" s="47"/>
      <c r="CA19" s="47"/>
      <c r="CB19" s="47"/>
      <c r="CC19" s="47"/>
      <c r="CD19" s="48" t="str">
        <f>IF(CE19=0,"-",SUM(BO19:CC19)/CE19*PARAMETRES!$G$16)</f>
        <v>-</v>
      </c>
      <c r="CE19" s="49">
        <f t="shared" si="3"/>
        <v>0</v>
      </c>
      <c r="CF19" s="51">
        <f>IF(PARAMETRES!$B18="-","",IF(BO$3="",0,IF(BO$46="",IF(BO19="",1,0),0))+IF(BP$3="",0,IF(BP$46="",IF(BP19="",1,0),0))+IF(BQ$3="",0,IF(BQ$46="",IF(BQ19="",1,0),0))+IF(BR$3="",0,IF(BR$46="",IF(BR19="",1,0),0))+IF(BS$3="",0,IF(BS$46="",IF(BS19="",1,0),0))+IF(BT$3="",0,IF(BT$46="",IF(BT19="",1,0),0))+IF(BU$3="",0,IF(BU$46="",IF(BU19="",1,0),0))+IF(BV$3="",0,IF(BV$46="",IF(BV19="",1,0),0))+IF(BW$3="",0,IF(BW$46="",IF(BW19="",1,0),0))+IF(BX$3="",0,IF(BX$46="",IF(BX19="",1,0),0))+IF(BY$3="",0,IF(BY$46="",IF(BY19="",1,0),0)+IF(BZ$3="",0,IF(BZ$46="",IF(BZ19="",1,0),0))+IF(CA$3="",0,IF(CA$46="",IF(CA19="",1,0),0))+IF(CB$3="",0,IF(CB$46="",IF(CB19="",1,0),0))+IF(CC$3="",0,IF(CC$46="",IF(CC19="",1,0),0))))</f>
        <v>0</v>
      </c>
      <c r="CG19" s="46" t="str">
        <f>PARAMETRES!$B18</f>
        <v>K</v>
      </c>
      <c r="CH19" s="52" t="str">
        <f>PARAMETRES!$C18</f>
        <v>L</v>
      </c>
    </row>
    <row r="20" spans="1:86">
      <c r="A20" s="31">
        <f t="shared" si="4"/>
        <v>15</v>
      </c>
      <c r="B20" s="46" t="str">
        <f>PARAMETRES!$B19</f>
        <v>M</v>
      </c>
      <c r="C20" s="46" t="str">
        <f>PARAMETRES!$C19</f>
        <v>M</v>
      </c>
      <c r="D20" s="47">
        <v>23</v>
      </c>
      <c r="E20" s="47">
        <v>20</v>
      </c>
      <c r="F20" s="47"/>
      <c r="G20" s="47"/>
      <c r="H20" s="47"/>
      <c r="I20" s="47"/>
      <c r="J20" s="47"/>
      <c r="K20" s="47"/>
      <c r="L20" s="47"/>
      <c r="M20" s="47"/>
      <c r="N20" s="47"/>
      <c r="O20" s="47"/>
      <c r="P20" s="47"/>
      <c r="Q20" s="47"/>
      <c r="R20" s="47"/>
      <c r="S20" s="48">
        <f>IF(T20=0,"-",SUM(D20:R20)/T20*PARAMETRES!$G$16)</f>
        <v>25.8</v>
      </c>
      <c r="T20" s="94">
        <f t="shared" si="0"/>
        <v>50</v>
      </c>
      <c r="U20" s="50">
        <f>IF(PARAMETRES!$B19="-","",IF(D$3="",0,IF(D$46="",IF(D20="",1,0),0))+IF(E$3="",0,IF(E$46="",IF(E20="",1,0),0))+IF(F$3="",0,IF(F$46="",IF(F20="",1,0),0))+IF(G$3="",0,IF(G$46="",IF(G20="",1,0),0))+IF(H$3="",0,IF(H$46="",IF(H20="",1,0),0))+IF(I$3="",0,IF(I$46="",IF(I20="",1,0),0))+IF(J$3="",0,IF(J$46="",IF(J20="",1,0),0))+IF(K$3="",0,IF(K$46="",IF(K20="",1,0),0))+IF(L$3="",0,IF(L$46="",IF(L20="",1,0),0))+IF(M$3="",0,IF(M$46="",IF(M20="",1,0),0))+IF(N$3="",0,IF(N$46="",IF(N20="",1,0),0)+IF(O$3="",0,IF(O$46="",IF(O20="",1,0),0))+IF(P$3="",0,IF(P$46="",IF(P20="",1,0),0))+IF(Q$3="",0,IF(Q$46="",IF(Q20="",1,0),0))+IF(R$3="",0,IF(R$46="",IF(R20="",1,0),0))))</f>
        <v>0</v>
      </c>
      <c r="V20" s="31">
        <f t="shared" si="5"/>
        <v>15</v>
      </c>
      <c r="W20" s="46" t="str">
        <f>PARAMETRES!$B19</f>
        <v>M</v>
      </c>
      <c r="X20" s="46" t="str">
        <f>PARAMETRES!$C19</f>
        <v>M</v>
      </c>
      <c r="Y20" s="47"/>
      <c r="Z20" s="47"/>
      <c r="AA20" s="47"/>
      <c r="AB20" s="47"/>
      <c r="AC20" s="47"/>
      <c r="AD20" s="47"/>
      <c r="AE20" s="47"/>
      <c r="AF20" s="47"/>
      <c r="AG20" s="47"/>
      <c r="AH20" s="47"/>
      <c r="AI20" s="47"/>
      <c r="AJ20" s="47"/>
      <c r="AK20" s="47"/>
      <c r="AL20" s="47"/>
      <c r="AM20" s="47"/>
      <c r="AN20" s="48" t="str">
        <f>IF(AO20=0,"-",SUM(Y20:AM20)/AO20*PARAMETRES!$G$16)</f>
        <v>-</v>
      </c>
      <c r="AO20" s="94">
        <f t="shared" si="1"/>
        <v>0</v>
      </c>
      <c r="AP20" s="50">
        <f>IF(PARAMETRES!$B19="-","",IF(Y$3="",0,IF(Y$46="",IF(Y20="",1,0),0))+IF(Z$3="",0,IF(Z$46="",IF(Z20="",1,0),0))+IF(AA$3="",0,IF(AA$46="",IF(AA20="",1,0),0))+IF(AB$3="",0,IF(AB$46="",IF(AB20="",1,0),0))+IF(AC$3="",0,IF(AC$46="",IF(AC20="",1,0),0))+IF(AD$3="",0,IF(AD$46="",IF(AD20="",1,0),0))+IF(AE$3="",0,IF(AE$46="",IF(AE20="",1,0),0))+IF(AF$3="",0,IF(AF$46="",IF(AF20="",1,0),0))+IF(AG$3="",0,IF(AG$46="",IF(AG20="",1,0),0))+IF(AH$3="",0,IF(AH$46="",IF(AH20="",1,0),0))+IF(AI$3="",0,IF(AI$46="",IF(AI20="",1,0),0)+IF(AJ$3="",0,IF(AJ$46="",IF(AJ20="",1,0),0))+IF(AK$3="",0,IF(AK$46="",IF(AK20="",1,0),0))+IF(AL$3="",0,IF(AL$46="",IF(AL20="",1,0),0))+IF(AM$3="",0,IF(AM$46="",IF(AM20="",1,0),0))))</f>
        <v>0</v>
      </c>
      <c r="AQ20" s="31">
        <f t="shared" si="6"/>
        <v>15</v>
      </c>
      <c r="AR20" s="46" t="str">
        <f>PARAMETRES!$B19</f>
        <v>M</v>
      </c>
      <c r="AS20" s="46" t="str">
        <f>PARAMETRES!$C19</f>
        <v>M</v>
      </c>
      <c r="AT20" s="47"/>
      <c r="AU20" s="47"/>
      <c r="AV20" s="47"/>
      <c r="AW20" s="47"/>
      <c r="AX20" s="47"/>
      <c r="AY20" s="47"/>
      <c r="AZ20" s="47"/>
      <c r="BA20" s="47"/>
      <c r="BB20" s="47"/>
      <c r="BC20" s="47"/>
      <c r="BD20" s="47"/>
      <c r="BE20" s="47"/>
      <c r="BF20" s="47"/>
      <c r="BG20" s="47"/>
      <c r="BH20" s="47"/>
      <c r="BI20" s="48" t="str">
        <f>IF(BJ20=0,"-",SUM(AT20:BH20)/BJ20*PARAMETRES!$G$16)</f>
        <v>-</v>
      </c>
      <c r="BJ20" s="94">
        <f t="shared" si="2"/>
        <v>0</v>
      </c>
      <c r="BK20" s="50">
        <f>IF(PARAMETRES!$B19="-","",IF(AT$3="",0,IF(AT$46="",IF(AT20="",1,0),0))+IF(AU$3="",0,IF(AU$46="",IF(AU20="",1,0),0))+IF(AV$3="",0,IF(AV$46="",IF(AV20="",1,0),0))+IF(AW$3="",0,IF(AW$46="",IF(AW20="",1,0),0))+IF(AX$3="",0,IF(AX$46="",IF(AX20="",1,0),0))+IF(AY$3="",0,IF(AY$46="",IF(AY20="",1,0),0))+IF(AZ$3="",0,IF(AZ$46="",IF(AZ20="",1,0),0))+IF(BA$3="",0,IF(BA$46="",IF(BA20="",1,0),0))+IF(BB$3="",0,IF(BB$46="",IF(BB20="",1,0),0))+IF(BC$3="",0,IF(BC$46="",IF(BC20="",1,0),0))+IF(BD$3="",0,IF(BD$46="",IF(BD20="",1,0),0)+IF(BE$3="",0,IF(BE$46="",IF(BE20="",1,0),0))+IF(BF$3="",0,IF(BF$46="",IF(BF20="",1,0),0))+IF(BG$3="",0,IF(BG$46="",IF(BG20="",1,0),0))+IF(BH$3="",0,IF(BH$46="",IF(BH20="",1,0),0))))</f>
        <v>0</v>
      </c>
      <c r="BL20" s="31">
        <f t="shared" si="7"/>
        <v>15</v>
      </c>
      <c r="BM20" s="46" t="str">
        <f>PARAMETRES!$B19</f>
        <v>M</v>
      </c>
      <c r="BN20" s="46" t="str">
        <f>PARAMETRES!$C19</f>
        <v>M</v>
      </c>
      <c r="BO20" s="47"/>
      <c r="BP20" s="47"/>
      <c r="BQ20" s="47"/>
      <c r="BR20" s="47"/>
      <c r="BS20" s="47"/>
      <c r="BT20" s="47"/>
      <c r="BU20" s="47"/>
      <c r="BV20" s="47"/>
      <c r="BW20" s="47"/>
      <c r="BX20" s="47"/>
      <c r="BY20" s="47"/>
      <c r="BZ20" s="47"/>
      <c r="CA20" s="47"/>
      <c r="CB20" s="47"/>
      <c r="CC20" s="47"/>
      <c r="CD20" s="48" t="str">
        <f>IF(CE20=0,"-",SUM(BO20:CC20)/CE20*PARAMETRES!$G$16)</f>
        <v>-</v>
      </c>
      <c r="CE20" s="49">
        <f t="shared" si="3"/>
        <v>0</v>
      </c>
      <c r="CF20" s="51">
        <f>IF(PARAMETRES!$B19="-","",IF(BO$3="",0,IF(BO$46="",IF(BO20="",1,0),0))+IF(BP$3="",0,IF(BP$46="",IF(BP20="",1,0),0))+IF(BQ$3="",0,IF(BQ$46="",IF(BQ20="",1,0),0))+IF(BR$3="",0,IF(BR$46="",IF(BR20="",1,0),0))+IF(BS$3="",0,IF(BS$46="",IF(BS20="",1,0),0))+IF(BT$3="",0,IF(BT$46="",IF(BT20="",1,0),0))+IF(BU$3="",0,IF(BU$46="",IF(BU20="",1,0),0))+IF(BV$3="",0,IF(BV$46="",IF(BV20="",1,0),0))+IF(BW$3="",0,IF(BW$46="",IF(BW20="",1,0),0))+IF(BX$3="",0,IF(BX$46="",IF(BX20="",1,0),0))+IF(BY$3="",0,IF(BY$46="",IF(BY20="",1,0),0)+IF(BZ$3="",0,IF(BZ$46="",IF(BZ20="",1,0),0))+IF(CA$3="",0,IF(CA$46="",IF(CA20="",1,0),0))+IF(CB$3="",0,IF(CB$46="",IF(CB20="",1,0),0))+IF(CC$3="",0,IF(CC$46="",IF(CC20="",1,0),0))))</f>
        <v>0</v>
      </c>
      <c r="CG20" s="46" t="str">
        <f>PARAMETRES!$B19</f>
        <v>M</v>
      </c>
      <c r="CH20" s="52" t="str">
        <f>PARAMETRES!$C19</f>
        <v>M</v>
      </c>
    </row>
    <row r="21" spans="1:86">
      <c r="A21" s="31">
        <f t="shared" si="4"/>
        <v>16</v>
      </c>
      <c r="B21" s="46" t="str">
        <f>PARAMETRES!$B20</f>
        <v>M</v>
      </c>
      <c r="C21" s="46" t="str">
        <f>PARAMETRES!$C20</f>
        <v>D</v>
      </c>
      <c r="D21" s="47">
        <v>26</v>
      </c>
      <c r="E21" s="47">
        <v>15</v>
      </c>
      <c r="F21" s="47"/>
      <c r="G21" s="47"/>
      <c r="H21" s="47"/>
      <c r="I21" s="47"/>
      <c r="J21" s="47"/>
      <c r="K21" s="47"/>
      <c r="L21" s="47"/>
      <c r="M21" s="47"/>
      <c r="N21" s="47"/>
      <c r="O21" s="47"/>
      <c r="P21" s="47"/>
      <c r="Q21" s="47"/>
      <c r="R21" s="47"/>
      <c r="S21" s="48">
        <f>IF(T21=0,"-",SUM(D21:R21)/T21*PARAMETRES!$G$16)</f>
        <v>24.599999999999998</v>
      </c>
      <c r="T21" s="94">
        <f t="shared" si="0"/>
        <v>50</v>
      </c>
      <c r="U21" s="50">
        <f>IF(PARAMETRES!$B20="-","",IF(D$3="",0,IF(D$46="",IF(D21="",1,0),0))+IF(E$3="",0,IF(E$46="",IF(E21="",1,0),0))+IF(F$3="",0,IF(F$46="",IF(F21="",1,0),0))+IF(G$3="",0,IF(G$46="",IF(G21="",1,0),0))+IF(H$3="",0,IF(H$46="",IF(H21="",1,0),0))+IF(I$3="",0,IF(I$46="",IF(I21="",1,0),0))+IF(J$3="",0,IF(J$46="",IF(J21="",1,0),0))+IF(K$3="",0,IF(K$46="",IF(K21="",1,0),0))+IF(L$3="",0,IF(L$46="",IF(L21="",1,0),0))+IF(M$3="",0,IF(M$46="",IF(M21="",1,0),0))+IF(N$3="",0,IF(N$46="",IF(N21="",1,0),0)+IF(O$3="",0,IF(O$46="",IF(O21="",1,0),0))+IF(P$3="",0,IF(P$46="",IF(P21="",1,0),0))+IF(Q$3="",0,IF(Q$46="",IF(Q21="",1,0),0))+IF(R$3="",0,IF(R$46="",IF(R21="",1,0),0))))</f>
        <v>0</v>
      </c>
      <c r="V21" s="31">
        <f t="shared" si="5"/>
        <v>16</v>
      </c>
      <c r="W21" s="46" t="str">
        <f>PARAMETRES!$B20</f>
        <v>M</v>
      </c>
      <c r="X21" s="46" t="str">
        <f>PARAMETRES!$C20</f>
        <v>D</v>
      </c>
      <c r="Y21" s="47"/>
      <c r="Z21" s="47"/>
      <c r="AA21" s="47"/>
      <c r="AB21" s="47"/>
      <c r="AC21" s="47"/>
      <c r="AD21" s="47"/>
      <c r="AE21" s="47"/>
      <c r="AF21" s="47"/>
      <c r="AG21" s="47"/>
      <c r="AH21" s="47"/>
      <c r="AI21" s="47"/>
      <c r="AJ21" s="47"/>
      <c r="AK21" s="47"/>
      <c r="AL21" s="47"/>
      <c r="AM21" s="47"/>
      <c r="AN21" s="48" t="str">
        <f>IF(AO21=0,"-",SUM(Y21:AM21)/AO21*PARAMETRES!$G$16)</f>
        <v>-</v>
      </c>
      <c r="AO21" s="94">
        <f t="shared" si="1"/>
        <v>0</v>
      </c>
      <c r="AP21" s="50">
        <f>IF(PARAMETRES!$B20="-","",IF(Y$3="",0,IF(Y$46="",IF(Y21="",1,0),0))+IF(Z$3="",0,IF(Z$46="",IF(Z21="",1,0),0))+IF(AA$3="",0,IF(AA$46="",IF(AA21="",1,0),0))+IF(AB$3="",0,IF(AB$46="",IF(AB21="",1,0),0))+IF(AC$3="",0,IF(AC$46="",IF(AC21="",1,0),0))+IF(AD$3="",0,IF(AD$46="",IF(AD21="",1,0),0))+IF(AE$3="",0,IF(AE$46="",IF(AE21="",1,0),0))+IF(AF$3="",0,IF(AF$46="",IF(AF21="",1,0),0))+IF(AG$3="",0,IF(AG$46="",IF(AG21="",1,0),0))+IF(AH$3="",0,IF(AH$46="",IF(AH21="",1,0),0))+IF(AI$3="",0,IF(AI$46="",IF(AI21="",1,0),0)+IF(AJ$3="",0,IF(AJ$46="",IF(AJ21="",1,0),0))+IF(AK$3="",0,IF(AK$46="",IF(AK21="",1,0),0))+IF(AL$3="",0,IF(AL$46="",IF(AL21="",1,0),0))+IF(AM$3="",0,IF(AM$46="",IF(AM21="",1,0),0))))</f>
        <v>0</v>
      </c>
      <c r="AQ21" s="31">
        <f t="shared" si="6"/>
        <v>16</v>
      </c>
      <c r="AR21" s="46" t="str">
        <f>PARAMETRES!$B20</f>
        <v>M</v>
      </c>
      <c r="AS21" s="46" t="str">
        <f>PARAMETRES!$C20</f>
        <v>D</v>
      </c>
      <c r="AT21" s="47"/>
      <c r="AU21" s="47"/>
      <c r="AV21" s="47"/>
      <c r="AW21" s="47"/>
      <c r="AX21" s="47"/>
      <c r="AY21" s="47"/>
      <c r="AZ21" s="47"/>
      <c r="BA21" s="47"/>
      <c r="BB21" s="47"/>
      <c r="BC21" s="47"/>
      <c r="BD21" s="47"/>
      <c r="BE21" s="47"/>
      <c r="BF21" s="47"/>
      <c r="BG21" s="47"/>
      <c r="BH21" s="47"/>
      <c r="BI21" s="48" t="str">
        <f>IF(BJ21=0,"-",SUM(AT21:BH21)/BJ21*PARAMETRES!$G$16)</f>
        <v>-</v>
      </c>
      <c r="BJ21" s="94">
        <f t="shared" si="2"/>
        <v>0</v>
      </c>
      <c r="BK21" s="50">
        <f>IF(PARAMETRES!$B20="-","",IF(AT$3="",0,IF(AT$46="",IF(AT21="",1,0),0))+IF(AU$3="",0,IF(AU$46="",IF(AU21="",1,0),0))+IF(AV$3="",0,IF(AV$46="",IF(AV21="",1,0),0))+IF(AW$3="",0,IF(AW$46="",IF(AW21="",1,0),0))+IF(AX$3="",0,IF(AX$46="",IF(AX21="",1,0),0))+IF(AY$3="",0,IF(AY$46="",IF(AY21="",1,0),0))+IF(AZ$3="",0,IF(AZ$46="",IF(AZ21="",1,0),0))+IF(BA$3="",0,IF(BA$46="",IF(BA21="",1,0),0))+IF(BB$3="",0,IF(BB$46="",IF(BB21="",1,0),0))+IF(BC$3="",0,IF(BC$46="",IF(BC21="",1,0),0))+IF(BD$3="",0,IF(BD$46="",IF(BD21="",1,0),0)+IF(BE$3="",0,IF(BE$46="",IF(BE21="",1,0),0))+IF(BF$3="",0,IF(BF$46="",IF(BF21="",1,0),0))+IF(BG$3="",0,IF(BG$46="",IF(BG21="",1,0),0))+IF(BH$3="",0,IF(BH$46="",IF(BH21="",1,0),0))))</f>
        <v>0</v>
      </c>
      <c r="BL21" s="31">
        <f t="shared" si="7"/>
        <v>16</v>
      </c>
      <c r="BM21" s="46" t="str">
        <f>PARAMETRES!$B20</f>
        <v>M</v>
      </c>
      <c r="BN21" s="46" t="str">
        <f>PARAMETRES!$C20</f>
        <v>D</v>
      </c>
      <c r="BO21" s="47"/>
      <c r="BP21" s="47"/>
      <c r="BQ21" s="47"/>
      <c r="BR21" s="47"/>
      <c r="BS21" s="47"/>
      <c r="BT21" s="47"/>
      <c r="BU21" s="47"/>
      <c r="BV21" s="47"/>
      <c r="BW21" s="47"/>
      <c r="BX21" s="47"/>
      <c r="BY21" s="47"/>
      <c r="BZ21" s="47"/>
      <c r="CA21" s="47"/>
      <c r="CB21" s="47"/>
      <c r="CC21" s="47"/>
      <c r="CD21" s="48" t="str">
        <f>IF(CE21=0,"-",SUM(BO21:CC21)/CE21*PARAMETRES!$G$16)</f>
        <v>-</v>
      </c>
      <c r="CE21" s="49">
        <f t="shared" si="3"/>
        <v>0</v>
      </c>
      <c r="CF21" s="51">
        <f>IF(PARAMETRES!$B20="-","",IF(BO$3="",0,IF(BO$46="",IF(BO21="",1,0),0))+IF(BP$3="",0,IF(BP$46="",IF(BP21="",1,0),0))+IF(BQ$3="",0,IF(BQ$46="",IF(BQ21="",1,0),0))+IF(BR$3="",0,IF(BR$46="",IF(BR21="",1,0),0))+IF(BS$3="",0,IF(BS$46="",IF(BS21="",1,0),0))+IF(BT$3="",0,IF(BT$46="",IF(BT21="",1,0),0))+IF(BU$3="",0,IF(BU$46="",IF(BU21="",1,0),0))+IF(BV$3="",0,IF(BV$46="",IF(BV21="",1,0),0))+IF(BW$3="",0,IF(BW$46="",IF(BW21="",1,0),0))+IF(BX$3="",0,IF(BX$46="",IF(BX21="",1,0),0))+IF(BY$3="",0,IF(BY$46="",IF(BY21="",1,0),0)+IF(BZ$3="",0,IF(BZ$46="",IF(BZ21="",1,0),0))+IF(CA$3="",0,IF(CA$46="",IF(CA21="",1,0),0))+IF(CB$3="",0,IF(CB$46="",IF(CB21="",1,0),0))+IF(CC$3="",0,IF(CC$46="",IF(CC21="",1,0),0))))</f>
        <v>0</v>
      </c>
      <c r="CG21" s="46" t="str">
        <f>PARAMETRES!$B20</f>
        <v>M</v>
      </c>
      <c r="CH21" s="52" t="str">
        <f>PARAMETRES!$C20</f>
        <v>D</v>
      </c>
    </row>
    <row r="22" spans="1:86">
      <c r="A22" s="31">
        <f t="shared" si="4"/>
        <v>17</v>
      </c>
      <c r="B22" s="46" t="str">
        <f>PARAMETRES!$B21</f>
        <v>N</v>
      </c>
      <c r="C22" s="46" t="str">
        <f>PARAMETRES!$C21</f>
        <v>G</v>
      </c>
      <c r="D22" s="47">
        <v>21</v>
      </c>
      <c r="E22" s="47">
        <v>19</v>
      </c>
      <c r="F22" s="47"/>
      <c r="G22" s="47"/>
      <c r="H22" s="47"/>
      <c r="I22" s="47"/>
      <c r="J22" s="47"/>
      <c r="K22" s="47"/>
      <c r="L22" s="47"/>
      <c r="M22" s="47"/>
      <c r="N22" s="47"/>
      <c r="O22" s="47"/>
      <c r="P22" s="47"/>
      <c r="Q22" s="47"/>
      <c r="R22" s="47"/>
      <c r="S22" s="48">
        <f>IF(T22=0,"-",SUM(D22:R22)/T22*PARAMETRES!$G$16)</f>
        <v>24</v>
      </c>
      <c r="T22" s="94">
        <f t="shared" si="0"/>
        <v>50</v>
      </c>
      <c r="U22" s="50">
        <f>IF(PARAMETRES!$B21="-","",IF(D$3="",0,IF(D$46="",IF(D22="",1,0),0))+IF(E$3="",0,IF(E$46="",IF(E22="",1,0),0))+IF(F$3="",0,IF(F$46="",IF(F22="",1,0),0))+IF(G$3="",0,IF(G$46="",IF(G22="",1,0),0))+IF(H$3="",0,IF(H$46="",IF(H22="",1,0),0))+IF(I$3="",0,IF(I$46="",IF(I22="",1,0),0))+IF(J$3="",0,IF(J$46="",IF(J22="",1,0),0))+IF(K$3="",0,IF(K$46="",IF(K22="",1,0),0))+IF(L$3="",0,IF(L$46="",IF(L22="",1,0),0))+IF(M$3="",0,IF(M$46="",IF(M22="",1,0),0))+IF(N$3="",0,IF(N$46="",IF(N22="",1,0),0)+IF(O$3="",0,IF(O$46="",IF(O22="",1,0),0))+IF(P$3="",0,IF(P$46="",IF(P22="",1,0),0))+IF(Q$3="",0,IF(Q$46="",IF(Q22="",1,0),0))+IF(R$3="",0,IF(R$46="",IF(R22="",1,0),0))))</f>
        <v>0</v>
      </c>
      <c r="V22" s="31">
        <f t="shared" si="5"/>
        <v>17</v>
      </c>
      <c r="W22" s="46" t="str">
        <f>PARAMETRES!$B21</f>
        <v>N</v>
      </c>
      <c r="X22" s="46" t="str">
        <f>PARAMETRES!$C21</f>
        <v>G</v>
      </c>
      <c r="Y22" s="47"/>
      <c r="Z22" s="47"/>
      <c r="AA22" s="47"/>
      <c r="AB22" s="47"/>
      <c r="AC22" s="47"/>
      <c r="AD22" s="47"/>
      <c r="AE22" s="47"/>
      <c r="AF22" s="47"/>
      <c r="AG22" s="47"/>
      <c r="AH22" s="47"/>
      <c r="AI22" s="47"/>
      <c r="AJ22" s="47"/>
      <c r="AK22" s="47"/>
      <c r="AL22" s="47"/>
      <c r="AM22" s="47"/>
      <c r="AN22" s="48" t="str">
        <f>IF(AO22=0,"-",SUM(Y22:AM22)/AO22*PARAMETRES!$G$16)</f>
        <v>-</v>
      </c>
      <c r="AO22" s="94">
        <f t="shared" si="1"/>
        <v>0</v>
      </c>
      <c r="AP22" s="50">
        <f>IF(PARAMETRES!$B21="-","",IF(Y$3="",0,IF(Y$46="",IF(Y22="",1,0),0))+IF(Z$3="",0,IF(Z$46="",IF(Z22="",1,0),0))+IF(AA$3="",0,IF(AA$46="",IF(AA22="",1,0),0))+IF(AB$3="",0,IF(AB$46="",IF(AB22="",1,0),0))+IF(AC$3="",0,IF(AC$46="",IF(AC22="",1,0),0))+IF(AD$3="",0,IF(AD$46="",IF(AD22="",1,0),0))+IF(AE$3="",0,IF(AE$46="",IF(AE22="",1,0),0))+IF(AF$3="",0,IF(AF$46="",IF(AF22="",1,0),0))+IF(AG$3="",0,IF(AG$46="",IF(AG22="",1,0),0))+IF(AH$3="",0,IF(AH$46="",IF(AH22="",1,0),0))+IF(AI$3="",0,IF(AI$46="",IF(AI22="",1,0),0)+IF(AJ$3="",0,IF(AJ$46="",IF(AJ22="",1,0),0))+IF(AK$3="",0,IF(AK$46="",IF(AK22="",1,0),0))+IF(AL$3="",0,IF(AL$46="",IF(AL22="",1,0),0))+IF(AM$3="",0,IF(AM$46="",IF(AM22="",1,0),0))))</f>
        <v>0</v>
      </c>
      <c r="AQ22" s="31">
        <f t="shared" si="6"/>
        <v>17</v>
      </c>
      <c r="AR22" s="46" t="str">
        <f>PARAMETRES!$B21</f>
        <v>N</v>
      </c>
      <c r="AS22" s="46" t="str">
        <f>PARAMETRES!$C21</f>
        <v>G</v>
      </c>
      <c r="AT22" s="47"/>
      <c r="AU22" s="47"/>
      <c r="AV22" s="47"/>
      <c r="AW22" s="47"/>
      <c r="AX22" s="47"/>
      <c r="AY22" s="47"/>
      <c r="AZ22" s="47"/>
      <c r="BA22" s="47"/>
      <c r="BB22" s="47"/>
      <c r="BC22" s="47"/>
      <c r="BD22" s="47"/>
      <c r="BE22" s="47"/>
      <c r="BF22" s="47"/>
      <c r="BG22" s="47"/>
      <c r="BH22" s="47"/>
      <c r="BI22" s="48" t="str">
        <f>IF(BJ22=0,"-",SUM(AT22:BH22)/BJ22*PARAMETRES!$G$16)</f>
        <v>-</v>
      </c>
      <c r="BJ22" s="94">
        <f t="shared" si="2"/>
        <v>0</v>
      </c>
      <c r="BK22" s="50">
        <f>IF(PARAMETRES!$B21="-","",IF(AT$3="",0,IF(AT$46="",IF(AT22="",1,0),0))+IF(AU$3="",0,IF(AU$46="",IF(AU22="",1,0),0))+IF(AV$3="",0,IF(AV$46="",IF(AV22="",1,0),0))+IF(AW$3="",0,IF(AW$46="",IF(AW22="",1,0),0))+IF(AX$3="",0,IF(AX$46="",IF(AX22="",1,0),0))+IF(AY$3="",0,IF(AY$46="",IF(AY22="",1,0),0))+IF(AZ$3="",0,IF(AZ$46="",IF(AZ22="",1,0),0))+IF(BA$3="",0,IF(BA$46="",IF(BA22="",1,0),0))+IF(BB$3="",0,IF(BB$46="",IF(BB22="",1,0),0))+IF(BC$3="",0,IF(BC$46="",IF(BC22="",1,0),0))+IF(BD$3="",0,IF(BD$46="",IF(BD22="",1,0),0)+IF(BE$3="",0,IF(BE$46="",IF(BE22="",1,0),0))+IF(BF$3="",0,IF(BF$46="",IF(BF22="",1,0),0))+IF(BG$3="",0,IF(BG$46="",IF(BG22="",1,0),0))+IF(BH$3="",0,IF(BH$46="",IF(BH22="",1,0),0))))</f>
        <v>0</v>
      </c>
      <c r="BL22" s="31">
        <f t="shared" si="7"/>
        <v>17</v>
      </c>
      <c r="BM22" s="46" t="str">
        <f>PARAMETRES!$B21</f>
        <v>N</v>
      </c>
      <c r="BN22" s="46" t="str">
        <f>PARAMETRES!$C21</f>
        <v>G</v>
      </c>
      <c r="BO22" s="47"/>
      <c r="BP22" s="47"/>
      <c r="BQ22" s="47"/>
      <c r="BR22" s="47"/>
      <c r="BS22" s="47"/>
      <c r="BT22" s="47"/>
      <c r="BU22" s="47"/>
      <c r="BV22" s="47"/>
      <c r="BW22" s="47"/>
      <c r="BX22" s="47"/>
      <c r="BY22" s="47"/>
      <c r="BZ22" s="47"/>
      <c r="CA22" s="47"/>
      <c r="CB22" s="47"/>
      <c r="CC22" s="47"/>
      <c r="CD22" s="48" t="str">
        <f>IF(CE22=0,"-",SUM(BO22:CC22)/CE22*PARAMETRES!$G$16)</f>
        <v>-</v>
      </c>
      <c r="CE22" s="49">
        <f t="shared" si="3"/>
        <v>0</v>
      </c>
      <c r="CF22" s="51">
        <f>IF(PARAMETRES!$B21="-","",IF(BO$3="",0,IF(BO$46="",IF(BO22="",1,0),0))+IF(BP$3="",0,IF(BP$46="",IF(BP22="",1,0),0))+IF(BQ$3="",0,IF(BQ$46="",IF(BQ22="",1,0),0))+IF(BR$3="",0,IF(BR$46="",IF(BR22="",1,0),0))+IF(BS$3="",0,IF(BS$46="",IF(BS22="",1,0),0))+IF(BT$3="",0,IF(BT$46="",IF(BT22="",1,0),0))+IF(BU$3="",0,IF(BU$46="",IF(BU22="",1,0),0))+IF(BV$3="",0,IF(BV$46="",IF(BV22="",1,0),0))+IF(BW$3="",0,IF(BW$46="",IF(BW22="",1,0),0))+IF(BX$3="",0,IF(BX$46="",IF(BX22="",1,0),0))+IF(BY$3="",0,IF(BY$46="",IF(BY22="",1,0),0)+IF(BZ$3="",0,IF(BZ$46="",IF(BZ22="",1,0),0))+IF(CA$3="",0,IF(CA$46="",IF(CA22="",1,0),0))+IF(CB$3="",0,IF(CB$46="",IF(CB22="",1,0),0))+IF(CC$3="",0,IF(CC$46="",IF(CC22="",1,0),0))))</f>
        <v>0</v>
      </c>
      <c r="CG22" s="46" t="str">
        <f>PARAMETRES!$B21</f>
        <v>N</v>
      </c>
      <c r="CH22" s="52" t="str">
        <f>PARAMETRES!$C21</f>
        <v>G</v>
      </c>
    </row>
    <row r="23" spans="1:86">
      <c r="A23" s="31">
        <f t="shared" si="4"/>
        <v>18</v>
      </c>
      <c r="B23" s="46" t="str">
        <f>PARAMETRES!$B22</f>
        <v>P</v>
      </c>
      <c r="C23" s="46" t="str">
        <f>PARAMETRES!$C22</f>
        <v>L</v>
      </c>
      <c r="D23" s="47">
        <v>21</v>
      </c>
      <c r="E23" s="47">
        <v>17</v>
      </c>
      <c r="F23" s="47"/>
      <c r="G23" s="47"/>
      <c r="H23" s="47"/>
      <c r="I23" s="47"/>
      <c r="J23" s="47"/>
      <c r="K23" s="47"/>
      <c r="L23" s="47"/>
      <c r="M23" s="47"/>
      <c r="N23" s="47"/>
      <c r="O23" s="47"/>
      <c r="P23" s="47"/>
      <c r="Q23" s="47"/>
      <c r="R23" s="47"/>
      <c r="S23" s="48">
        <f>IF(T23=0,"-",SUM(D23:R23)/T23*PARAMETRES!$G$16)</f>
        <v>22.8</v>
      </c>
      <c r="T23" s="94">
        <f t="shared" si="0"/>
        <v>50</v>
      </c>
      <c r="U23" s="50">
        <f>IF(PARAMETRES!$B22="-","",IF(D$3="",0,IF(D$46="",IF(D23="",1,0),0))+IF(E$3="",0,IF(E$46="",IF(E23="",1,0),0))+IF(F$3="",0,IF(F$46="",IF(F23="",1,0),0))+IF(G$3="",0,IF(G$46="",IF(G23="",1,0),0))+IF(H$3="",0,IF(H$46="",IF(H23="",1,0),0))+IF(I$3="",0,IF(I$46="",IF(I23="",1,0),0))+IF(J$3="",0,IF(J$46="",IF(J23="",1,0),0))+IF(K$3="",0,IF(K$46="",IF(K23="",1,0),0))+IF(L$3="",0,IF(L$46="",IF(L23="",1,0),0))+IF(M$3="",0,IF(M$46="",IF(M23="",1,0),0))+IF(N$3="",0,IF(N$46="",IF(N23="",1,0),0)+IF(O$3="",0,IF(O$46="",IF(O23="",1,0),0))+IF(P$3="",0,IF(P$46="",IF(P23="",1,0),0))+IF(Q$3="",0,IF(Q$46="",IF(Q23="",1,0),0))+IF(R$3="",0,IF(R$46="",IF(R23="",1,0),0))))</f>
        <v>0</v>
      </c>
      <c r="V23" s="31">
        <f t="shared" si="5"/>
        <v>18</v>
      </c>
      <c r="W23" s="46" t="str">
        <f>PARAMETRES!$B22</f>
        <v>P</v>
      </c>
      <c r="X23" s="46" t="str">
        <f>PARAMETRES!$C22</f>
        <v>L</v>
      </c>
      <c r="Y23" s="47"/>
      <c r="Z23" s="47"/>
      <c r="AA23" s="47"/>
      <c r="AB23" s="47"/>
      <c r="AC23" s="47"/>
      <c r="AD23" s="47"/>
      <c r="AE23" s="47"/>
      <c r="AF23" s="47"/>
      <c r="AG23" s="47"/>
      <c r="AH23" s="47"/>
      <c r="AI23" s="47"/>
      <c r="AJ23" s="47"/>
      <c r="AK23" s="47"/>
      <c r="AL23" s="47"/>
      <c r="AM23" s="47"/>
      <c r="AN23" s="48" t="str">
        <f>IF(AO23=0,"-",SUM(Y23:AM23)/AO23*PARAMETRES!$G$16)</f>
        <v>-</v>
      </c>
      <c r="AO23" s="94">
        <f t="shared" si="1"/>
        <v>0</v>
      </c>
      <c r="AP23" s="50">
        <f>IF(PARAMETRES!$B22="-","",IF(Y$3="",0,IF(Y$46="",IF(Y23="",1,0),0))+IF(Z$3="",0,IF(Z$46="",IF(Z23="",1,0),0))+IF(AA$3="",0,IF(AA$46="",IF(AA23="",1,0),0))+IF(AB$3="",0,IF(AB$46="",IF(AB23="",1,0),0))+IF(AC$3="",0,IF(AC$46="",IF(AC23="",1,0),0))+IF(AD$3="",0,IF(AD$46="",IF(AD23="",1,0),0))+IF(AE$3="",0,IF(AE$46="",IF(AE23="",1,0),0))+IF(AF$3="",0,IF(AF$46="",IF(AF23="",1,0),0))+IF(AG$3="",0,IF(AG$46="",IF(AG23="",1,0),0))+IF(AH$3="",0,IF(AH$46="",IF(AH23="",1,0),0))+IF(AI$3="",0,IF(AI$46="",IF(AI23="",1,0),0)+IF(AJ$3="",0,IF(AJ$46="",IF(AJ23="",1,0),0))+IF(AK$3="",0,IF(AK$46="",IF(AK23="",1,0),0))+IF(AL$3="",0,IF(AL$46="",IF(AL23="",1,0),0))+IF(AM$3="",0,IF(AM$46="",IF(AM23="",1,0),0))))</f>
        <v>0</v>
      </c>
      <c r="AQ23" s="31">
        <f t="shared" si="6"/>
        <v>18</v>
      </c>
      <c r="AR23" s="46" t="str">
        <f>PARAMETRES!$B22</f>
        <v>P</v>
      </c>
      <c r="AS23" s="46" t="str">
        <f>PARAMETRES!$C22</f>
        <v>L</v>
      </c>
      <c r="AT23" s="47"/>
      <c r="AU23" s="47"/>
      <c r="AV23" s="47"/>
      <c r="AW23" s="47"/>
      <c r="AX23" s="47"/>
      <c r="AY23" s="47"/>
      <c r="AZ23" s="47"/>
      <c r="BA23" s="47"/>
      <c r="BB23" s="47"/>
      <c r="BC23" s="47"/>
      <c r="BD23" s="47"/>
      <c r="BE23" s="47"/>
      <c r="BF23" s="47"/>
      <c r="BG23" s="47"/>
      <c r="BH23" s="47"/>
      <c r="BI23" s="48" t="str">
        <f>IF(BJ23=0,"-",SUM(AT23:BH23)/BJ23*PARAMETRES!$G$16)</f>
        <v>-</v>
      </c>
      <c r="BJ23" s="94">
        <f t="shared" si="2"/>
        <v>0</v>
      </c>
      <c r="BK23" s="50">
        <f>IF(PARAMETRES!$B22="-","",IF(AT$3="",0,IF(AT$46="",IF(AT23="",1,0),0))+IF(AU$3="",0,IF(AU$46="",IF(AU23="",1,0),0))+IF(AV$3="",0,IF(AV$46="",IF(AV23="",1,0),0))+IF(AW$3="",0,IF(AW$46="",IF(AW23="",1,0),0))+IF(AX$3="",0,IF(AX$46="",IF(AX23="",1,0),0))+IF(AY$3="",0,IF(AY$46="",IF(AY23="",1,0),0))+IF(AZ$3="",0,IF(AZ$46="",IF(AZ23="",1,0),0))+IF(BA$3="",0,IF(BA$46="",IF(BA23="",1,0),0))+IF(BB$3="",0,IF(BB$46="",IF(BB23="",1,0),0))+IF(BC$3="",0,IF(BC$46="",IF(BC23="",1,0),0))+IF(BD$3="",0,IF(BD$46="",IF(BD23="",1,0),0)+IF(BE$3="",0,IF(BE$46="",IF(BE23="",1,0),0))+IF(BF$3="",0,IF(BF$46="",IF(BF23="",1,0),0))+IF(BG$3="",0,IF(BG$46="",IF(BG23="",1,0),0))+IF(BH$3="",0,IF(BH$46="",IF(BH23="",1,0),0))))</f>
        <v>0</v>
      </c>
      <c r="BL23" s="31">
        <f t="shared" si="7"/>
        <v>18</v>
      </c>
      <c r="BM23" s="46" t="str">
        <f>PARAMETRES!$B22</f>
        <v>P</v>
      </c>
      <c r="BN23" s="46" t="str">
        <f>PARAMETRES!$C22</f>
        <v>L</v>
      </c>
      <c r="BO23" s="47"/>
      <c r="BP23" s="47"/>
      <c r="BQ23" s="47"/>
      <c r="BR23" s="47"/>
      <c r="BS23" s="47"/>
      <c r="BT23" s="47"/>
      <c r="BU23" s="47"/>
      <c r="BV23" s="47"/>
      <c r="BW23" s="47"/>
      <c r="BX23" s="47"/>
      <c r="BY23" s="47"/>
      <c r="BZ23" s="47"/>
      <c r="CA23" s="47"/>
      <c r="CB23" s="47"/>
      <c r="CC23" s="47"/>
      <c r="CD23" s="48" t="str">
        <f>IF(CE23=0,"-",SUM(BO23:CC23)/CE23*PARAMETRES!$G$16)</f>
        <v>-</v>
      </c>
      <c r="CE23" s="49">
        <f t="shared" si="3"/>
        <v>0</v>
      </c>
      <c r="CF23" s="51">
        <f>IF(PARAMETRES!$B22="-","",IF(BO$3="",0,IF(BO$46="",IF(BO23="",1,0),0))+IF(BP$3="",0,IF(BP$46="",IF(BP23="",1,0),0))+IF(BQ$3="",0,IF(BQ$46="",IF(BQ23="",1,0),0))+IF(BR$3="",0,IF(BR$46="",IF(BR23="",1,0),0))+IF(BS$3="",0,IF(BS$46="",IF(BS23="",1,0),0))+IF(BT$3="",0,IF(BT$46="",IF(BT23="",1,0),0))+IF(BU$3="",0,IF(BU$46="",IF(BU23="",1,0),0))+IF(BV$3="",0,IF(BV$46="",IF(BV23="",1,0),0))+IF(BW$3="",0,IF(BW$46="",IF(BW23="",1,0),0))+IF(BX$3="",0,IF(BX$46="",IF(BX23="",1,0),0))+IF(BY$3="",0,IF(BY$46="",IF(BY23="",1,0),0)+IF(BZ$3="",0,IF(BZ$46="",IF(BZ23="",1,0),0))+IF(CA$3="",0,IF(CA$46="",IF(CA23="",1,0),0))+IF(CB$3="",0,IF(CB$46="",IF(CB23="",1,0),0))+IF(CC$3="",0,IF(CC$46="",IF(CC23="",1,0),0))))</f>
        <v>0</v>
      </c>
      <c r="CG23" s="46" t="str">
        <f>PARAMETRES!$B22</f>
        <v>P</v>
      </c>
      <c r="CH23" s="52" t="str">
        <f>PARAMETRES!$C22</f>
        <v>L</v>
      </c>
    </row>
    <row r="24" spans="1:86">
      <c r="A24" s="31">
        <f t="shared" ref="A24:A31" si="8">A23+1</f>
        <v>19</v>
      </c>
      <c r="B24" s="46" t="str">
        <f>PARAMETRES!$B23</f>
        <v>R</v>
      </c>
      <c r="C24" s="46" t="str">
        <f>PARAMETRES!$C23</f>
        <v>G</v>
      </c>
      <c r="D24" s="47">
        <v>20.5</v>
      </c>
      <c r="E24" s="47">
        <v>20</v>
      </c>
      <c r="F24" s="47"/>
      <c r="G24" s="47"/>
      <c r="H24" s="47"/>
      <c r="I24" s="47"/>
      <c r="J24" s="47"/>
      <c r="K24" s="47"/>
      <c r="L24" s="47"/>
      <c r="M24" s="47"/>
      <c r="N24" s="47"/>
      <c r="O24" s="47"/>
      <c r="P24" s="47"/>
      <c r="Q24" s="47"/>
      <c r="R24" s="47"/>
      <c r="S24" s="48">
        <f>IF(T24=0,"-",SUM(D24:R24)/T24*PARAMETRES!$G$16)</f>
        <v>24.3</v>
      </c>
      <c r="T24" s="94">
        <f t="shared" si="0"/>
        <v>50</v>
      </c>
      <c r="U24" s="50">
        <f>IF(PARAMETRES!$B23="-","",IF(D$3="",0,IF(D$46="",IF(D24="",1,0),0))+IF(E$3="",0,IF(E$46="",IF(E24="",1,0),0))+IF(F$3="",0,IF(F$46="",IF(F24="",1,0),0))+IF(G$3="",0,IF(G$46="",IF(G24="",1,0),0))+IF(H$3="",0,IF(H$46="",IF(H24="",1,0),0))+IF(I$3="",0,IF(I$46="",IF(I24="",1,0),0))+IF(J$3="",0,IF(J$46="",IF(J24="",1,0),0))+IF(K$3="",0,IF(K$46="",IF(K24="",1,0),0))+IF(L$3="",0,IF(L$46="",IF(L24="",1,0),0))+IF(M$3="",0,IF(M$46="",IF(M24="",1,0),0))+IF(N$3="",0,IF(N$46="",IF(N24="",1,0),0)+IF(O$3="",0,IF(O$46="",IF(O24="",1,0),0))+IF(P$3="",0,IF(P$46="",IF(P24="",1,0),0))+IF(Q$3="",0,IF(Q$46="",IF(Q24="",1,0),0))+IF(R$3="",0,IF(R$46="",IF(R24="",1,0),0))))</f>
        <v>0</v>
      </c>
      <c r="V24" s="31">
        <f t="shared" ref="V24:V31" si="9">V23+1</f>
        <v>19</v>
      </c>
      <c r="W24" s="46" t="str">
        <f>PARAMETRES!$B23</f>
        <v>R</v>
      </c>
      <c r="X24" s="46" t="str">
        <f>PARAMETRES!$C23</f>
        <v>G</v>
      </c>
      <c r="Y24" s="47"/>
      <c r="Z24" s="47"/>
      <c r="AA24" s="47"/>
      <c r="AB24" s="47"/>
      <c r="AC24" s="47"/>
      <c r="AD24" s="47"/>
      <c r="AE24" s="47"/>
      <c r="AF24" s="47"/>
      <c r="AG24" s="47"/>
      <c r="AH24" s="47"/>
      <c r="AI24" s="47"/>
      <c r="AJ24" s="47"/>
      <c r="AK24" s="47"/>
      <c r="AL24" s="47"/>
      <c r="AM24" s="47"/>
      <c r="AN24" s="48" t="str">
        <f>IF(AO24=0,"-",SUM(Y24:AM24)/AO24*PARAMETRES!$G$16)</f>
        <v>-</v>
      </c>
      <c r="AO24" s="94">
        <f t="shared" si="1"/>
        <v>0</v>
      </c>
      <c r="AP24" s="50">
        <f>IF(PARAMETRES!$B23="-","",IF(Y$3="",0,IF(Y$46="",IF(Y24="",1,0),0))+IF(Z$3="",0,IF(Z$46="",IF(Z24="",1,0),0))+IF(AA$3="",0,IF(AA$46="",IF(AA24="",1,0),0))+IF(AB$3="",0,IF(AB$46="",IF(AB24="",1,0),0))+IF(AC$3="",0,IF(AC$46="",IF(AC24="",1,0),0))+IF(AD$3="",0,IF(AD$46="",IF(AD24="",1,0),0))+IF(AE$3="",0,IF(AE$46="",IF(AE24="",1,0),0))+IF(AF$3="",0,IF(AF$46="",IF(AF24="",1,0),0))+IF(AG$3="",0,IF(AG$46="",IF(AG24="",1,0),0))+IF(AH$3="",0,IF(AH$46="",IF(AH24="",1,0),0))+IF(AI$3="",0,IF(AI$46="",IF(AI24="",1,0),0)+IF(AJ$3="",0,IF(AJ$46="",IF(AJ24="",1,0),0))+IF(AK$3="",0,IF(AK$46="",IF(AK24="",1,0),0))+IF(AL$3="",0,IF(AL$46="",IF(AL24="",1,0),0))+IF(AM$3="",0,IF(AM$46="",IF(AM24="",1,0),0))))</f>
        <v>0</v>
      </c>
      <c r="AQ24" s="31">
        <f t="shared" ref="AQ24:AQ31" si="10">AQ23+1</f>
        <v>19</v>
      </c>
      <c r="AR24" s="46" t="str">
        <f>PARAMETRES!$B23</f>
        <v>R</v>
      </c>
      <c r="AS24" s="46" t="str">
        <f>PARAMETRES!$C23</f>
        <v>G</v>
      </c>
      <c r="AT24" s="47"/>
      <c r="AU24" s="47"/>
      <c r="AV24" s="47"/>
      <c r="AW24" s="47"/>
      <c r="AX24" s="47"/>
      <c r="AY24" s="47"/>
      <c r="AZ24" s="47"/>
      <c r="BA24" s="47"/>
      <c r="BB24" s="47"/>
      <c r="BC24" s="47"/>
      <c r="BD24" s="47"/>
      <c r="BE24" s="47"/>
      <c r="BF24" s="47"/>
      <c r="BG24" s="47"/>
      <c r="BH24" s="47"/>
      <c r="BI24" s="48" t="str">
        <f>IF(BJ24=0,"-",SUM(AT24:BH24)/BJ24*PARAMETRES!$G$16)</f>
        <v>-</v>
      </c>
      <c r="BJ24" s="94">
        <f t="shared" si="2"/>
        <v>0</v>
      </c>
      <c r="BK24" s="50">
        <f>IF(PARAMETRES!$B23="-","",IF(AT$3="",0,IF(AT$46="",IF(AT24="",1,0),0))+IF(AU$3="",0,IF(AU$46="",IF(AU24="",1,0),0))+IF(AV$3="",0,IF(AV$46="",IF(AV24="",1,0),0))+IF(AW$3="",0,IF(AW$46="",IF(AW24="",1,0),0))+IF(AX$3="",0,IF(AX$46="",IF(AX24="",1,0),0))+IF(AY$3="",0,IF(AY$46="",IF(AY24="",1,0),0))+IF(AZ$3="",0,IF(AZ$46="",IF(AZ24="",1,0),0))+IF(BA$3="",0,IF(BA$46="",IF(BA24="",1,0),0))+IF(BB$3="",0,IF(BB$46="",IF(BB24="",1,0),0))+IF(BC$3="",0,IF(BC$46="",IF(BC24="",1,0),0))+IF(BD$3="",0,IF(BD$46="",IF(BD24="",1,0),0)+IF(BE$3="",0,IF(BE$46="",IF(BE24="",1,0),0))+IF(BF$3="",0,IF(BF$46="",IF(BF24="",1,0),0))+IF(BG$3="",0,IF(BG$46="",IF(BG24="",1,0),0))+IF(BH$3="",0,IF(BH$46="",IF(BH24="",1,0),0))))</f>
        <v>0</v>
      </c>
      <c r="BL24" s="31">
        <f t="shared" ref="BL24:BL31" si="11">BL23+1</f>
        <v>19</v>
      </c>
      <c r="BM24" s="46" t="str">
        <f>PARAMETRES!$B23</f>
        <v>R</v>
      </c>
      <c r="BN24" s="46" t="str">
        <f>PARAMETRES!$C23</f>
        <v>G</v>
      </c>
      <c r="BO24" s="47"/>
      <c r="BP24" s="47"/>
      <c r="BQ24" s="47"/>
      <c r="BR24" s="47"/>
      <c r="BS24" s="47"/>
      <c r="BT24" s="47"/>
      <c r="BU24" s="47"/>
      <c r="BV24" s="47"/>
      <c r="BW24" s="47"/>
      <c r="BX24" s="47"/>
      <c r="BY24" s="47"/>
      <c r="BZ24" s="47"/>
      <c r="CA24" s="47"/>
      <c r="CB24" s="47"/>
      <c r="CC24" s="47"/>
      <c r="CD24" s="48" t="str">
        <f>IF(CE24=0,"-",SUM(BO24:CC24)/CE24*PARAMETRES!$G$16)</f>
        <v>-</v>
      </c>
      <c r="CE24" s="49">
        <f t="shared" si="3"/>
        <v>0</v>
      </c>
      <c r="CF24" s="51">
        <f>IF(PARAMETRES!$B23="-","",IF(BO$3="",0,IF(BO$46="",IF(BO24="",1,0),0))+IF(BP$3="",0,IF(BP$46="",IF(BP24="",1,0),0))+IF(BQ$3="",0,IF(BQ$46="",IF(BQ24="",1,0),0))+IF(BR$3="",0,IF(BR$46="",IF(BR24="",1,0),0))+IF(BS$3="",0,IF(BS$46="",IF(BS24="",1,0),0))+IF(BT$3="",0,IF(BT$46="",IF(BT24="",1,0),0))+IF(BU$3="",0,IF(BU$46="",IF(BU24="",1,0),0))+IF(BV$3="",0,IF(BV$46="",IF(BV24="",1,0),0))+IF(BW$3="",0,IF(BW$46="",IF(BW24="",1,0),0))+IF(BX$3="",0,IF(BX$46="",IF(BX24="",1,0),0))+IF(BY$3="",0,IF(BY$46="",IF(BY24="",1,0),0)+IF(BZ$3="",0,IF(BZ$46="",IF(BZ24="",1,0),0))+IF(CA$3="",0,IF(CA$46="",IF(CA24="",1,0),0))+IF(CB$3="",0,IF(CB$46="",IF(CB24="",1,0),0))+IF(CC$3="",0,IF(CC$46="",IF(CC24="",1,0),0))))</f>
        <v>0</v>
      </c>
      <c r="CG24" s="46" t="str">
        <f>PARAMETRES!$B23</f>
        <v>R</v>
      </c>
      <c r="CH24" s="52" t="str">
        <f>PARAMETRES!$C23</f>
        <v>G</v>
      </c>
    </row>
    <row r="25" spans="1:86">
      <c r="A25" s="31">
        <f t="shared" si="8"/>
        <v>20</v>
      </c>
      <c r="B25" s="46" t="str">
        <f>PARAMETRES!$B24</f>
        <v>R</v>
      </c>
      <c r="C25" s="46" t="str">
        <f>PARAMETRES!$C24</f>
        <v>N</v>
      </c>
      <c r="D25" s="47">
        <v>30</v>
      </c>
      <c r="E25" s="47">
        <v>20</v>
      </c>
      <c r="F25" s="47"/>
      <c r="G25" s="47"/>
      <c r="H25" s="47"/>
      <c r="I25" s="47"/>
      <c r="J25" s="47"/>
      <c r="K25" s="47"/>
      <c r="L25" s="47"/>
      <c r="M25" s="47"/>
      <c r="N25" s="47"/>
      <c r="O25" s="47"/>
      <c r="P25" s="47"/>
      <c r="Q25" s="47"/>
      <c r="R25" s="47"/>
      <c r="S25" s="48">
        <f>IF(T25=0,"-",SUM(D25:R25)/T25*PARAMETRES!$G$16)</f>
        <v>30</v>
      </c>
      <c r="T25" s="94">
        <f t="shared" si="0"/>
        <v>50</v>
      </c>
      <c r="U25" s="50">
        <f>IF(PARAMETRES!$B24="-","",IF(D$3="",0,IF(D$46="",IF(D25="",1,0),0))+IF(E$3="",0,IF(E$46="",IF(E25="",1,0),0))+IF(F$3="",0,IF(F$46="",IF(F25="",1,0),0))+IF(G$3="",0,IF(G$46="",IF(G25="",1,0),0))+IF(H$3="",0,IF(H$46="",IF(H25="",1,0),0))+IF(I$3="",0,IF(I$46="",IF(I25="",1,0),0))+IF(J$3="",0,IF(J$46="",IF(J25="",1,0),0))+IF(K$3="",0,IF(K$46="",IF(K25="",1,0),0))+IF(L$3="",0,IF(L$46="",IF(L25="",1,0),0))+IF(M$3="",0,IF(M$46="",IF(M25="",1,0),0))+IF(N$3="",0,IF(N$46="",IF(N25="",1,0),0)+IF(O$3="",0,IF(O$46="",IF(O25="",1,0),0))+IF(P$3="",0,IF(P$46="",IF(P25="",1,0),0))+IF(Q$3="",0,IF(Q$46="",IF(Q25="",1,0),0))+IF(R$3="",0,IF(R$46="",IF(R25="",1,0),0))))</f>
        <v>0</v>
      </c>
      <c r="V25" s="31">
        <f t="shared" si="9"/>
        <v>20</v>
      </c>
      <c r="W25" s="46" t="str">
        <f>PARAMETRES!$B24</f>
        <v>R</v>
      </c>
      <c r="X25" s="46" t="str">
        <f>PARAMETRES!$C24</f>
        <v>N</v>
      </c>
      <c r="Y25" s="47"/>
      <c r="Z25" s="47"/>
      <c r="AA25" s="47"/>
      <c r="AB25" s="47"/>
      <c r="AC25" s="47"/>
      <c r="AD25" s="47"/>
      <c r="AE25" s="47"/>
      <c r="AF25" s="47"/>
      <c r="AG25" s="47"/>
      <c r="AH25" s="47"/>
      <c r="AI25" s="47"/>
      <c r="AJ25" s="47"/>
      <c r="AK25" s="47"/>
      <c r="AL25" s="47"/>
      <c r="AM25" s="47"/>
      <c r="AN25" s="48" t="str">
        <f>IF(AO25=0,"-",SUM(Y25:AM25)/AO25*PARAMETRES!$G$16)</f>
        <v>-</v>
      </c>
      <c r="AO25" s="94">
        <f t="shared" si="1"/>
        <v>0</v>
      </c>
      <c r="AP25" s="50">
        <f>IF(PARAMETRES!$B24="-","",IF(Y$3="",0,IF(Y$46="",IF(Y25="",1,0),0))+IF(Z$3="",0,IF(Z$46="",IF(Z25="",1,0),0))+IF(AA$3="",0,IF(AA$46="",IF(AA25="",1,0),0))+IF(AB$3="",0,IF(AB$46="",IF(AB25="",1,0),0))+IF(AC$3="",0,IF(AC$46="",IF(AC25="",1,0),0))+IF(AD$3="",0,IF(AD$46="",IF(AD25="",1,0),0))+IF(AE$3="",0,IF(AE$46="",IF(AE25="",1,0),0))+IF(AF$3="",0,IF(AF$46="",IF(AF25="",1,0),0))+IF(AG$3="",0,IF(AG$46="",IF(AG25="",1,0),0))+IF(AH$3="",0,IF(AH$46="",IF(AH25="",1,0),0))+IF(AI$3="",0,IF(AI$46="",IF(AI25="",1,0),0)+IF(AJ$3="",0,IF(AJ$46="",IF(AJ25="",1,0),0))+IF(AK$3="",0,IF(AK$46="",IF(AK25="",1,0),0))+IF(AL$3="",0,IF(AL$46="",IF(AL25="",1,0),0))+IF(AM$3="",0,IF(AM$46="",IF(AM25="",1,0),0))))</f>
        <v>0</v>
      </c>
      <c r="AQ25" s="31">
        <f t="shared" si="10"/>
        <v>20</v>
      </c>
      <c r="AR25" s="46" t="str">
        <f>PARAMETRES!$B24</f>
        <v>R</v>
      </c>
      <c r="AS25" s="46" t="str">
        <f>PARAMETRES!$C24</f>
        <v>N</v>
      </c>
      <c r="AT25" s="47"/>
      <c r="AU25" s="47"/>
      <c r="AV25" s="47"/>
      <c r="AW25" s="47"/>
      <c r="AX25" s="47"/>
      <c r="AY25" s="47"/>
      <c r="AZ25" s="47"/>
      <c r="BA25" s="47"/>
      <c r="BB25" s="47"/>
      <c r="BC25" s="47"/>
      <c r="BD25" s="47"/>
      <c r="BE25" s="47"/>
      <c r="BF25" s="47"/>
      <c r="BG25" s="47"/>
      <c r="BH25" s="47"/>
      <c r="BI25" s="48" t="str">
        <f>IF(BJ25=0,"-",SUM(AT25:BH25)/BJ25*PARAMETRES!$G$16)</f>
        <v>-</v>
      </c>
      <c r="BJ25" s="94">
        <f t="shared" si="2"/>
        <v>0</v>
      </c>
      <c r="BK25" s="50">
        <f>IF(PARAMETRES!$B24="-","",IF(AT$3="",0,IF(AT$46="",IF(AT25="",1,0),0))+IF(AU$3="",0,IF(AU$46="",IF(AU25="",1,0),0))+IF(AV$3="",0,IF(AV$46="",IF(AV25="",1,0),0))+IF(AW$3="",0,IF(AW$46="",IF(AW25="",1,0),0))+IF(AX$3="",0,IF(AX$46="",IF(AX25="",1,0),0))+IF(AY$3="",0,IF(AY$46="",IF(AY25="",1,0),0))+IF(AZ$3="",0,IF(AZ$46="",IF(AZ25="",1,0),0))+IF(BA$3="",0,IF(BA$46="",IF(BA25="",1,0),0))+IF(BB$3="",0,IF(BB$46="",IF(BB25="",1,0),0))+IF(BC$3="",0,IF(BC$46="",IF(BC25="",1,0),0))+IF(BD$3="",0,IF(BD$46="",IF(BD25="",1,0),0)+IF(BE$3="",0,IF(BE$46="",IF(BE25="",1,0),0))+IF(BF$3="",0,IF(BF$46="",IF(BF25="",1,0),0))+IF(BG$3="",0,IF(BG$46="",IF(BG25="",1,0),0))+IF(BH$3="",0,IF(BH$46="",IF(BH25="",1,0),0))))</f>
        <v>0</v>
      </c>
      <c r="BL25" s="31">
        <f t="shared" si="11"/>
        <v>20</v>
      </c>
      <c r="BM25" s="46" t="str">
        <f>PARAMETRES!$B24</f>
        <v>R</v>
      </c>
      <c r="BN25" s="46" t="str">
        <f>PARAMETRES!$C24</f>
        <v>N</v>
      </c>
      <c r="BO25" s="47"/>
      <c r="BP25" s="47"/>
      <c r="BQ25" s="47"/>
      <c r="BR25" s="47"/>
      <c r="BS25" s="47"/>
      <c r="BT25" s="47"/>
      <c r="BU25" s="47"/>
      <c r="BV25" s="47"/>
      <c r="BW25" s="47"/>
      <c r="BX25" s="47"/>
      <c r="BY25" s="47"/>
      <c r="BZ25" s="47"/>
      <c r="CA25" s="47"/>
      <c r="CB25" s="47"/>
      <c r="CC25" s="47"/>
      <c r="CD25" s="48" t="str">
        <f>IF(CE25=0,"-",SUM(BO25:CC25)/CE25*PARAMETRES!$G$16)</f>
        <v>-</v>
      </c>
      <c r="CE25" s="49">
        <f t="shared" si="3"/>
        <v>0</v>
      </c>
      <c r="CF25" s="51">
        <f>IF(PARAMETRES!$B24="-","",IF(BO$3="",0,IF(BO$46="",IF(BO25="",1,0),0))+IF(BP$3="",0,IF(BP$46="",IF(BP25="",1,0),0))+IF(BQ$3="",0,IF(BQ$46="",IF(BQ25="",1,0),0))+IF(BR$3="",0,IF(BR$46="",IF(BR25="",1,0),0))+IF(BS$3="",0,IF(BS$46="",IF(BS25="",1,0),0))+IF(BT$3="",0,IF(BT$46="",IF(BT25="",1,0),0))+IF(BU$3="",0,IF(BU$46="",IF(BU25="",1,0),0))+IF(BV$3="",0,IF(BV$46="",IF(BV25="",1,0),0))+IF(BW$3="",0,IF(BW$46="",IF(BW25="",1,0),0))+IF(BX$3="",0,IF(BX$46="",IF(BX25="",1,0),0))+IF(BY$3="",0,IF(BY$46="",IF(BY25="",1,0),0)+IF(BZ$3="",0,IF(BZ$46="",IF(BZ25="",1,0),0))+IF(CA$3="",0,IF(CA$46="",IF(CA25="",1,0),0))+IF(CB$3="",0,IF(CB$46="",IF(CB25="",1,0),0))+IF(CC$3="",0,IF(CC$46="",IF(CC25="",1,0),0))))</f>
        <v>0</v>
      </c>
      <c r="CG25" s="46" t="str">
        <f>PARAMETRES!$B24</f>
        <v>R</v>
      </c>
      <c r="CH25" s="52" t="str">
        <f>PARAMETRES!$C24</f>
        <v>N</v>
      </c>
    </row>
    <row r="26" spans="1:86">
      <c r="A26" s="31">
        <f t="shared" si="8"/>
        <v>21</v>
      </c>
      <c r="B26" s="46" t="str">
        <f>PARAMETRES!$B25</f>
        <v>R</v>
      </c>
      <c r="C26" s="46" t="str">
        <f>PARAMETRES!$C25</f>
        <v>A</v>
      </c>
      <c r="D26" s="47">
        <v>23</v>
      </c>
      <c r="E26" s="47">
        <v>20</v>
      </c>
      <c r="F26" s="47"/>
      <c r="G26" s="47"/>
      <c r="H26" s="47"/>
      <c r="I26" s="47"/>
      <c r="J26" s="47"/>
      <c r="K26" s="47"/>
      <c r="L26" s="47"/>
      <c r="M26" s="47"/>
      <c r="N26" s="47"/>
      <c r="O26" s="47"/>
      <c r="P26" s="47"/>
      <c r="Q26" s="47"/>
      <c r="R26" s="47"/>
      <c r="S26" s="48">
        <f>IF(T26=0,"-",SUM(D26:R26)/T26*PARAMETRES!$G$16)</f>
        <v>25.8</v>
      </c>
      <c r="T26" s="94">
        <f t="shared" si="0"/>
        <v>50</v>
      </c>
      <c r="U26" s="50">
        <f>IF(PARAMETRES!$B25="-","",IF(D$3="",0,IF(D$46="",IF(D26="",1,0),0))+IF(E$3="",0,IF(E$46="",IF(E26="",1,0),0))+IF(F$3="",0,IF(F$46="",IF(F26="",1,0),0))+IF(G$3="",0,IF(G$46="",IF(G26="",1,0),0))+IF(H$3="",0,IF(H$46="",IF(H26="",1,0),0))+IF(I$3="",0,IF(I$46="",IF(I26="",1,0),0))+IF(J$3="",0,IF(J$46="",IF(J26="",1,0),0))+IF(K$3="",0,IF(K$46="",IF(K26="",1,0),0))+IF(L$3="",0,IF(L$46="",IF(L26="",1,0),0))+IF(M$3="",0,IF(M$46="",IF(M26="",1,0),0))+IF(N$3="",0,IF(N$46="",IF(N26="",1,0),0)+IF(O$3="",0,IF(O$46="",IF(O26="",1,0),0))+IF(P$3="",0,IF(P$46="",IF(P26="",1,0),0))+IF(Q$3="",0,IF(Q$46="",IF(Q26="",1,0),0))+IF(R$3="",0,IF(R$46="",IF(R26="",1,0),0))))</f>
        <v>0</v>
      </c>
      <c r="V26" s="31">
        <f t="shared" si="9"/>
        <v>21</v>
      </c>
      <c r="W26" s="46" t="str">
        <f>PARAMETRES!$B25</f>
        <v>R</v>
      </c>
      <c r="X26" s="46" t="str">
        <f>PARAMETRES!$C25</f>
        <v>A</v>
      </c>
      <c r="Y26" s="47"/>
      <c r="Z26" s="47"/>
      <c r="AA26" s="47"/>
      <c r="AB26" s="47"/>
      <c r="AC26" s="47"/>
      <c r="AD26" s="47"/>
      <c r="AE26" s="47"/>
      <c r="AF26" s="47"/>
      <c r="AG26" s="47"/>
      <c r="AH26" s="47"/>
      <c r="AI26" s="47"/>
      <c r="AJ26" s="47"/>
      <c r="AK26" s="47"/>
      <c r="AL26" s="47"/>
      <c r="AM26" s="47"/>
      <c r="AN26" s="48" t="str">
        <f>IF(AO26=0,"-",SUM(Y26:AM26)/AO26*PARAMETRES!$G$16)</f>
        <v>-</v>
      </c>
      <c r="AO26" s="94">
        <f t="shared" si="1"/>
        <v>0</v>
      </c>
      <c r="AP26" s="50">
        <f>IF(PARAMETRES!$B25="-","",IF(Y$3="",0,IF(Y$46="",IF(Y26="",1,0),0))+IF(Z$3="",0,IF(Z$46="",IF(Z26="",1,0),0))+IF(AA$3="",0,IF(AA$46="",IF(AA26="",1,0),0))+IF(AB$3="",0,IF(AB$46="",IF(AB26="",1,0),0))+IF(AC$3="",0,IF(AC$46="",IF(AC26="",1,0),0))+IF(AD$3="",0,IF(AD$46="",IF(AD26="",1,0),0))+IF(AE$3="",0,IF(AE$46="",IF(AE26="",1,0),0))+IF(AF$3="",0,IF(AF$46="",IF(AF26="",1,0),0))+IF(AG$3="",0,IF(AG$46="",IF(AG26="",1,0),0))+IF(AH$3="",0,IF(AH$46="",IF(AH26="",1,0),0))+IF(AI$3="",0,IF(AI$46="",IF(AI26="",1,0),0)+IF(AJ$3="",0,IF(AJ$46="",IF(AJ26="",1,0),0))+IF(AK$3="",0,IF(AK$46="",IF(AK26="",1,0),0))+IF(AL$3="",0,IF(AL$46="",IF(AL26="",1,0),0))+IF(AM$3="",0,IF(AM$46="",IF(AM26="",1,0),0))))</f>
        <v>0</v>
      </c>
      <c r="AQ26" s="31">
        <f t="shared" si="10"/>
        <v>21</v>
      </c>
      <c r="AR26" s="46" t="str">
        <f>PARAMETRES!$B25</f>
        <v>R</v>
      </c>
      <c r="AS26" s="46" t="str">
        <f>PARAMETRES!$C25</f>
        <v>A</v>
      </c>
      <c r="AT26" s="47"/>
      <c r="AU26" s="47"/>
      <c r="AV26" s="47"/>
      <c r="AW26" s="47"/>
      <c r="AX26" s="47"/>
      <c r="AY26" s="47"/>
      <c r="AZ26" s="47"/>
      <c r="BA26" s="47"/>
      <c r="BB26" s="47"/>
      <c r="BC26" s="47"/>
      <c r="BD26" s="47"/>
      <c r="BE26" s="47"/>
      <c r="BF26" s="47"/>
      <c r="BG26" s="47"/>
      <c r="BH26" s="47"/>
      <c r="BI26" s="48" t="str">
        <f>IF(BJ26=0,"-",SUM(AT26:BH26)/BJ26*PARAMETRES!$G$16)</f>
        <v>-</v>
      </c>
      <c r="BJ26" s="94">
        <f t="shared" si="2"/>
        <v>0</v>
      </c>
      <c r="BK26" s="50">
        <f>IF(PARAMETRES!$B25="-","",IF(AT$3="",0,IF(AT$46="",IF(AT26="",1,0),0))+IF(AU$3="",0,IF(AU$46="",IF(AU26="",1,0),0))+IF(AV$3="",0,IF(AV$46="",IF(AV26="",1,0),0))+IF(AW$3="",0,IF(AW$46="",IF(AW26="",1,0),0))+IF(AX$3="",0,IF(AX$46="",IF(AX26="",1,0),0))+IF(AY$3="",0,IF(AY$46="",IF(AY26="",1,0),0))+IF(AZ$3="",0,IF(AZ$46="",IF(AZ26="",1,0),0))+IF(BA$3="",0,IF(BA$46="",IF(BA26="",1,0),0))+IF(BB$3="",0,IF(BB$46="",IF(BB26="",1,0),0))+IF(BC$3="",0,IF(BC$46="",IF(BC26="",1,0),0))+IF(BD$3="",0,IF(BD$46="",IF(BD26="",1,0),0)+IF(BE$3="",0,IF(BE$46="",IF(BE26="",1,0),0))+IF(BF$3="",0,IF(BF$46="",IF(BF26="",1,0),0))+IF(BG$3="",0,IF(BG$46="",IF(BG26="",1,0),0))+IF(BH$3="",0,IF(BH$46="",IF(BH26="",1,0),0))))</f>
        <v>0</v>
      </c>
      <c r="BL26" s="31">
        <f t="shared" si="11"/>
        <v>21</v>
      </c>
      <c r="BM26" s="46" t="str">
        <f>PARAMETRES!$B25</f>
        <v>R</v>
      </c>
      <c r="BN26" s="46" t="str">
        <f>PARAMETRES!$C25</f>
        <v>A</v>
      </c>
      <c r="BO26" s="47"/>
      <c r="BP26" s="47"/>
      <c r="BQ26" s="47"/>
      <c r="BR26" s="47"/>
      <c r="BS26" s="47"/>
      <c r="BT26" s="47"/>
      <c r="BU26" s="47"/>
      <c r="BV26" s="47"/>
      <c r="BW26" s="47"/>
      <c r="BX26" s="47"/>
      <c r="BY26" s="47"/>
      <c r="BZ26" s="47"/>
      <c r="CA26" s="47"/>
      <c r="CB26" s="47"/>
      <c r="CC26" s="47"/>
      <c r="CD26" s="48" t="str">
        <f>IF(CE26=0,"-",SUM(BO26:CC26)/CE26*PARAMETRES!$G$16)</f>
        <v>-</v>
      </c>
      <c r="CE26" s="49">
        <f t="shared" si="3"/>
        <v>0</v>
      </c>
      <c r="CF26" s="51">
        <f>IF(PARAMETRES!$B25="-","",IF(BO$3="",0,IF(BO$46="",IF(BO26="",1,0),0))+IF(BP$3="",0,IF(BP$46="",IF(BP26="",1,0),0))+IF(BQ$3="",0,IF(BQ$46="",IF(BQ26="",1,0),0))+IF(BR$3="",0,IF(BR$46="",IF(BR26="",1,0),0))+IF(BS$3="",0,IF(BS$46="",IF(BS26="",1,0),0))+IF(BT$3="",0,IF(BT$46="",IF(BT26="",1,0),0))+IF(BU$3="",0,IF(BU$46="",IF(BU26="",1,0),0))+IF(BV$3="",0,IF(BV$46="",IF(BV26="",1,0),0))+IF(BW$3="",0,IF(BW$46="",IF(BW26="",1,0),0))+IF(BX$3="",0,IF(BX$46="",IF(BX26="",1,0),0))+IF(BY$3="",0,IF(BY$46="",IF(BY26="",1,0),0)+IF(BZ$3="",0,IF(BZ$46="",IF(BZ26="",1,0),0))+IF(CA$3="",0,IF(CA$46="",IF(CA26="",1,0),0))+IF(CB$3="",0,IF(CB$46="",IF(CB26="",1,0),0))+IF(CC$3="",0,IF(CC$46="",IF(CC26="",1,0),0))))</f>
        <v>0</v>
      </c>
      <c r="CG26" s="46" t="str">
        <f>PARAMETRES!$B25</f>
        <v>R</v>
      </c>
      <c r="CH26" s="52" t="str">
        <f>PARAMETRES!$C25</f>
        <v>A</v>
      </c>
    </row>
    <row r="27" spans="1:86">
      <c r="A27" s="31">
        <f t="shared" si="8"/>
        <v>22</v>
      </c>
      <c r="B27" s="46" t="str">
        <f>PARAMETRES!$B26</f>
        <v>S</v>
      </c>
      <c r="C27" s="46" t="str">
        <f>PARAMETRES!$C26</f>
        <v>M</v>
      </c>
      <c r="D27" s="47">
        <v>23</v>
      </c>
      <c r="E27" s="47">
        <v>20</v>
      </c>
      <c r="F27" s="47"/>
      <c r="G27" s="47"/>
      <c r="H27" s="47"/>
      <c r="I27" s="47"/>
      <c r="J27" s="47"/>
      <c r="K27" s="47"/>
      <c r="L27" s="47"/>
      <c r="M27" s="47"/>
      <c r="N27" s="47"/>
      <c r="O27" s="47"/>
      <c r="P27" s="47"/>
      <c r="Q27" s="47"/>
      <c r="R27" s="47"/>
      <c r="S27" s="48">
        <f>IF(T27=0,"-",SUM(D27:R27)/T27*PARAMETRES!$G$16)</f>
        <v>25.8</v>
      </c>
      <c r="T27" s="94">
        <f t="shared" si="0"/>
        <v>50</v>
      </c>
      <c r="U27" s="50">
        <f>IF(PARAMETRES!$B26="-","",IF(D$3="",0,IF(D$46="",IF(D27="",1,0),0))+IF(E$3="",0,IF(E$46="",IF(E27="",1,0),0))+IF(F$3="",0,IF(F$46="",IF(F27="",1,0),0))+IF(G$3="",0,IF(G$46="",IF(G27="",1,0),0))+IF(H$3="",0,IF(H$46="",IF(H27="",1,0),0))+IF(I$3="",0,IF(I$46="",IF(I27="",1,0),0))+IF(J$3="",0,IF(J$46="",IF(J27="",1,0),0))+IF(K$3="",0,IF(K$46="",IF(K27="",1,0),0))+IF(L$3="",0,IF(L$46="",IF(L27="",1,0),0))+IF(M$3="",0,IF(M$46="",IF(M27="",1,0),0))+IF(N$3="",0,IF(N$46="",IF(N27="",1,0),0)+IF(O$3="",0,IF(O$46="",IF(O27="",1,0),0))+IF(P$3="",0,IF(P$46="",IF(P27="",1,0),0))+IF(Q$3="",0,IF(Q$46="",IF(Q27="",1,0),0))+IF(R$3="",0,IF(R$46="",IF(R27="",1,0),0))))</f>
        <v>0</v>
      </c>
      <c r="V27" s="31">
        <f t="shared" si="9"/>
        <v>22</v>
      </c>
      <c r="W27" s="46" t="str">
        <f>PARAMETRES!$B26</f>
        <v>S</v>
      </c>
      <c r="X27" s="46" t="str">
        <f>PARAMETRES!$C26</f>
        <v>M</v>
      </c>
      <c r="Y27" s="47"/>
      <c r="Z27" s="47"/>
      <c r="AA27" s="47"/>
      <c r="AB27" s="47"/>
      <c r="AC27" s="47"/>
      <c r="AD27" s="47"/>
      <c r="AE27" s="47"/>
      <c r="AF27" s="47"/>
      <c r="AG27" s="47"/>
      <c r="AH27" s="47"/>
      <c r="AI27" s="47"/>
      <c r="AJ27" s="47"/>
      <c r="AK27" s="47"/>
      <c r="AL27" s="47"/>
      <c r="AM27" s="47"/>
      <c r="AN27" s="48" t="str">
        <f>IF(AO27=0,"-",SUM(Y27:AM27)/AO27*PARAMETRES!$G$16)</f>
        <v>-</v>
      </c>
      <c r="AO27" s="94">
        <f t="shared" si="1"/>
        <v>0</v>
      </c>
      <c r="AP27" s="50">
        <f>IF(PARAMETRES!$B26="-","",IF(Y$3="",0,IF(Y$46="",IF(Y27="",1,0),0))+IF(Z$3="",0,IF(Z$46="",IF(Z27="",1,0),0))+IF(AA$3="",0,IF(AA$46="",IF(AA27="",1,0),0))+IF(AB$3="",0,IF(AB$46="",IF(AB27="",1,0),0))+IF(AC$3="",0,IF(AC$46="",IF(AC27="",1,0),0))+IF(AD$3="",0,IF(AD$46="",IF(AD27="",1,0),0))+IF(AE$3="",0,IF(AE$46="",IF(AE27="",1,0),0))+IF(AF$3="",0,IF(AF$46="",IF(AF27="",1,0),0))+IF(AG$3="",0,IF(AG$46="",IF(AG27="",1,0),0))+IF(AH$3="",0,IF(AH$46="",IF(AH27="",1,0),0))+IF(AI$3="",0,IF(AI$46="",IF(AI27="",1,0),0)+IF(AJ$3="",0,IF(AJ$46="",IF(AJ27="",1,0),0))+IF(AK$3="",0,IF(AK$46="",IF(AK27="",1,0),0))+IF(AL$3="",0,IF(AL$46="",IF(AL27="",1,0),0))+IF(AM$3="",0,IF(AM$46="",IF(AM27="",1,0),0))))</f>
        <v>0</v>
      </c>
      <c r="AQ27" s="31">
        <f t="shared" si="10"/>
        <v>22</v>
      </c>
      <c r="AR27" s="46" t="str">
        <f>PARAMETRES!$B26</f>
        <v>S</v>
      </c>
      <c r="AS27" s="46" t="str">
        <f>PARAMETRES!$C26</f>
        <v>M</v>
      </c>
      <c r="AT27" s="47"/>
      <c r="AU27" s="47"/>
      <c r="AV27" s="47"/>
      <c r="AW27" s="47"/>
      <c r="AX27" s="47"/>
      <c r="AY27" s="47"/>
      <c r="AZ27" s="47"/>
      <c r="BA27" s="47"/>
      <c r="BB27" s="47"/>
      <c r="BC27" s="47"/>
      <c r="BD27" s="47"/>
      <c r="BE27" s="47"/>
      <c r="BF27" s="47"/>
      <c r="BG27" s="47"/>
      <c r="BH27" s="47"/>
      <c r="BI27" s="48" t="str">
        <f>IF(BJ27=0,"-",SUM(AT27:BH27)/BJ27*PARAMETRES!$G$16)</f>
        <v>-</v>
      </c>
      <c r="BJ27" s="94">
        <f t="shared" si="2"/>
        <v>0</v>
      </c>
      <c r="BK27" s="50">
        <f>IF(PARAMETRES!$B26="-","",IF(AT$3="",0,IF(AT$46="",IF(AT27="",1,0),0))+IF(AU$3="",0,IF(AU$46="",IF(AU27="",1,0),0))+IF(AV$3="",0,IF(AV$46="",IF(AV27="",1,0),0))+IF(AW$3="",0,IF(AW$46="",IF(AW27="",1,0),0))+IF(AX$3="",0,IF(AX$46="",IF(AX27="",1,0),0))+IF(AY$3="",0,IF(AY$46="",IF(AY27="",1,0),0))+IF(AZ$3="",0,IF(AZ$46="",IF(AZ27="",1,0),0))+IF(BA$3="",0,IF(BA$46="",IF(BA27="",1,0),0))+IF(BB$3="",0,IF(BB$46="",IF(BB27="",1,0),0))+IF(BC$3="",0,IF(BC$46="",IF(BC27="",1,0),0))+IF(BD$3="",0,IF(BD$46="",IF(BD27="",1,0),0)+IF(BE$3="",0,IF(BE$46="",IF(BE27="",1,0),0))+IF(BF$3="",0,IF(BF$46="",IF(BF27="",1,0),0))+IF(BG$3="",0,IF(BG$46="",IF(BG27="",1,0),0))+IF(BH$3="",0,IF(BH$46="",IF(BH27="",1,0),0))))</f>
        <v>0</v>
      </c>
      <c r="BL27" s="31">
        <f t="shared" si="11"/>
        <v>22</v>
      </c>
      <c r="BM27" s="46" t="str">
        <f>PARAMETRES!$B26</f>
        <v>S</v>
      </c>
      <c r="BN27" s="46" t="str">
        <f>PARAMETRES!$C26</f>
        <v>M</v>
      </c>
      <c r="BO27" s="47"/>
      <c r="BP27" s="47"/>
      <c r="BQ27" s="47"/>
      <c r="BR27" s="47"/>
      <c r="BS27" s="47"/>
      <c r="BT27" s="47"/>
      <c r="BU27" s="47"/>
      <c r="BV27" s="47"/>
      <c r="BW27" s="47"/>
      <c r="BX27" s="47"/>
      <c r="BY27" s="47"/>
      <c r="BZ27" s="47"/>
      <c r="CA27" s="47"/>
      <c r="CB27" s="47"/>
      <c r="CC27" s="47"/>
      <c r="CD27" s="48" t="str">
        <f>IF(CE27=0,"-",SUM(BO27:CC27)/CE27*PARAMETRES!$G$16)</f>
        <v>-</v>
      </c>
      <c r="CE27" s="49">
        <f t="shared" si="3"/>
        <v>0</v>
      </c>
      <c r="CF27" s="51">
        <f>IF(PARAMETRES!$B26="-","",IF(BO$3="",0,IF(BO$46="",IF(BO27="",1,0),0))+IF(BP$3="",0,IF(BP$46="",IF(BP27="",1,0),0))+IF(BQ$3="",0,IF(BQ$46="",IF(BQ27="",1,0),0))+IF(BR$3="",0,IF(BR$46="",IF(BR27="",1,0),0))+IF(BS$3="",0,IF(BS$46="",IF(BS27="",1,0),0))+IF(BT$3="",0,IF(BT$46="",IF(BT27="",1,0),0))+IF(BU$3="",0,IF(BU$46="",IF(BU27="",1,0),0))+IF(BV$3="",0,IF(BV$46="",IF(BV27="",1,0),0))+IF(BW$3="",0,IF(BW$46="",IF(BW27="",1,0),0))+IF(BX$3="",0,IF(BX$46="",IF(BX27="",1,0),0))+IF(BY$3="",0,IF(BY$46="",IF(BY27="",1,0),0)+IF(BZ$3="",0,IF(BZ$46="",IF(BZ27="",1,0),0))+IF(CA$3="",0,IF(CA$46="",IF(CA27="",1,0),0))+IF(CB$3="",0,IF(CB$46="",IF(CB27="",1,0),0))+IF(CC$3="",0,IF(CC$46="",IF(CC27="",1,0),0))))</f>
        <v>0</v>
      </c>
      <c r="CG27" s="46" t="str">
        <f>PARAMETRES!$B26</f>
        <v>S</v>
      </c>
      <c r="CH27" s="52" t="str">
        <f>PARAMETRES!$C26</f>
        <v>M</v>
      </c>
    </row>
    <row r="28" spans="1:86">
      <c r="A28" s="31">
        <f t="shared" si="8"/>
        <v>23</v>
      </c>
      <c r="B28" s="46" t="str">
        <f>PARAMETRES!$B27</f>
        <v>S</v>
      </c>
      <c r="C28" s="46" t="str">
        <f>PARAMETRES!$C27</f>
        <v>N</v>
      </c>
      <c r="D28" s="47">
        <v>20</v>
      </c>
      <c r="E28" s="47">
        <v>11</v>
      </c>
      <c r="F28" s="47"/>
      <c r="G28" s="47"/>
      <c r="H28" s="47"/>
      <c r="I28" s="47"/>
      <c r="J28" s="47"/>
      <c r="K28" s="47"/>
      <c r="L28" s="47"/>
      <c r="M28" s="47"/>
      <c r="N28" s="47"/>
      <c r="O28" s="47"/>
      <c r="P28" s="47"/>
      <c r="Q28" s="47"/>
      <c r="R28" s="47"/>
      <c r="S28" s="48">
        <f>IF(T28=0,"-",SUM(D28:R28)/T28*PARAMETRES!$G$16)</f>
        <v>18.600000000000001</v>
      </c>
      <c r="T28" s="94">
        <f t="shared" si="0"/>
        <v>50</v>
      </c>
      <c r="U28" s="50">
        <f>IF(PARAMETRES!$B27="-","",IF(D$3="",0,IF(D$46="",IF(D28="",1,0),0))+IF(E$3="",0,IF(E$46="",IF(E28="",1,0),0))+IF(F$3="",0,IF(F$46="",IF(F28="",1,0),0))+IF(G$3="",0,IF(G$46="",IF(G28="",1,0),0))+IF(H$3="",0,IF(H$46="",IF(H28="",1,0),0))+IF(I$3="",0,IF(I$46="",IF(I28="",1,0),0))+IF(J$3="",0,IF(J$46="",IF(J28="",1,0),0))+IF(K$3="",0,IF(K$46="",IF(K28="",1,0),0))+IF(L$3="",0,IF(L$46="",IF(L28="",1,0),0))+IF(M$3="",0,IF(M$46="",IF(M28="",1,0),0))+IF(N$3="",0,IF(N$46="",IF(N28="",1,0),0)+IF(O$3="",0,IF(O$46="",IF(O28="",1,0),0))+IF(P$3="",0,IF(P$46="",IF(P28="",1,0),0))+IF(Q$3="",0,IF(Q$46="",IF(Q28="",1,0),0))+IF(R$3="",0,IF(R$46="",IF(R28="",1,0),0))))</f>
        <v>0</v>
      </c>
      <c r="V28" s="31">
        <f t="shared" si="9"/>
        <v>23</v>
      </c>
      <c r="W28" s="46" t="str">
        <f>PARAMETRES!$B27</f>
        <v>S</v>
      </c>
      <c r="X28" s="46" t="str">
        <f>PARAMETRES!$C27</f>
        <v>N</v>
      </c>
      <c r="Y28" s="47"/>
      <c r="Z28" s="47"/>
      <c r="AA28" s="47"/>
      <c r="AB28" s="47"/>
      <c r="AC28" s="47"/>
      <c r="AD28" s="47"/>
      <c r="AE28" s="47"/>
      <c r="AF28" s="47"/>
      <c r="AG28" s="47"/>
      <c r="AH28" s="47"/>
      <c r="AI28" s="47"/>
      <c r="AJ28" s="47"/>
      <c r="AK28" s="47"/>
      <c r="AL28" s="47"/>
      <c r="AM28" s="47"/>
      <c r="AN28" s="48" t="str">
        <f>IF(AO28=0,"-",SUM(Y28:AM28)/AO28*PARAMETRES!$G$16)</f>
        <v>-</v>
      </c>
      <c r="AO28" s="94">
        <f t="shared" si="1"/>
        <v>0</v>
      </c>
      <c r="AP28" s="50">
        <f>IF(PARAMETRES!$B27="-","",IF(Y$3="",0,IF(Y$46="",IF(Y28="",1,0),0))+IF(Z$3="",0,IF(Z$46="",IF(Z28="",1,0),0))+IF(AA$3="",0,IF(AA$46="",IF(AA28="",1,0),0))+IF(AB$3="",0,IF(AB$46="",IF(AB28="",1,0),0))+IF(AC$3="",0,IF(AC$46="",IF(AC28="",1,0),0))+IF(AD$3="",0,IF(AD$46="",IF(AD28="",1,0),0))+IF(AE$3="",0,IF(AE$46="",IF(AE28="",1,0),0))+IF(AF$3="",0,IF(AF$46="",IF(AF28="",1,0),0))+IF(AG$3="",0,IF(AG$46="",IF(AG28="",1,0),0))+IF(AH$3="",0,IF(AH$46="",IF(AH28="",1,0),0))+IF(AI$3="",0,IF(AI$46="",IF(AI28="",1,0),0)+IF(AJ$3="",0,IF(AJ$46="",IF(AJ28="",1,0),0))+IF(AK$3="",0,IF(AK$46="",IF(AK28="",1,0),0))+IF(AL$3="",0,IF(AL$46="",IF(AL28="",1,0),0))+IF(AM$3="",0,IF(AM$46="",IF(AM28="",1,0),0))))</f>
        <v>0</v>
      </c>
      <c r="AQ28" s="31">
        <f t="shared" si="10"/>
        <v>23</v>
      </c>
      <c r="AR28" s="46" t="str">
        <f>PARAMETRES!$B27</f>
        <v>S</v>
      </c>
      <c r="AS28" s="46" t="str">
        <f>PARAMETRES!$C27</f>
        <v>N</v>
      </c>
      <c r="AT28" s="47"/>
      <c r="AU28" s="47"/>
      <c r="AV28" s="47"/>
      <c r="AW28" s="47"/>
      <c r="AX28" s="47"/>
      <c r="AY28" s="47"/>
      <c r="AZ28" s="47"/>
      <c r="BA28" s="47"/>
      <c r="BB28" s="47"/>
      <c r="BC28" s="47"/>
      <c r="BD28" s="47"/>
      <c r="BE28" s="47"/>
      <c r="BF28" s="47"/>
      <c r="BG28" s="47"/>
      <c r="BH28" s="47"/>
      <c r="BI28" s="48" t="str">
        <f>IF(BJ28=0,"-",SUM(AT28:BH28)/BJ28*PARAMETRES!$G$16)</f>
        <v>-</v>
      </c>
      <c r="BJ28" s="94">
        <f t="shared" si="2"/>
        <v>0</v>
      </c>
      <c r="BK28" s="50">
        <f>IF(PARAMETRES!$B27="-","",IF(AT$3="",0,IF(AT$46="",IF(AT28="",1,0),0))+IF(AU$3="",0,IF(AU$46="",IF(AU28="",1,0),0))+IF(AV$3="",0,IF(AV$46="",IF(AV28="",1,0),0))+IF(AW$3="",0,IF(AW$46="",IF(AW28="",1,0),0))+IF(AX$3="",0,IF(AX$46="",IF(AX28="",1,0),0))+IF(AY$3="",0,IF(AY$46="",IF(AY28="",1,0),0))+IF(AZ$3="",0,IF(AZ$46="",IF(AZ28="",1,0),0))+IF(BA$3="",0,IF(BA$46="",IF(BA28="",1,0),0))+IF(BB$3="",0,IF(BB$46="",IF(BB28="",1,0),0))+IF(BC$3="",0,IF(BC$46="",IF(BC28="",1,0),0))+IF(BD$3="",0,IF(BD$46="",IF(BD28="",1,0),0)+IF(BE$3="",0,IF(BE$46="",IF(BE28="",1,0),0))+IF(BF$3="",0,IF(BF$46="",IF(BF28="",1,0),0))+IF(BG$3="",0,IF(BG$46="",IF(BG28="",1,0),0))+IF(BH$3="",0,IF(BH$46="",IF(BH28="",1,0),0))))</f>
        <v>0</v>
      </c>
      <c r="BL28" s="31">
        <f t="shared" si="11"/>
        <v>23</v>
      </c>
      <c r="BM28" s="46" t="str">
        <f>PARAMETRES!$B27</f>
        <v>S</v>
      </c>
      <c r="BN28" s="46" t="str">
        <f>PARAMETRES!$C27</f>
        <v>N</v>
      </c>
      <c r="BO28" s="47"/>
      <c r="BP28" s="47"/>
      <c r="BQ28" s="47"/>
      <c r="BR28" s="47"/>
      <c r="BS28" s="47"/>
      <c r="BT28" s="47"/>
      <c r="BU28" s="47"/>
      <c r="BV28" s="47"/>
      <c r="BW28" s="47"/>
      <c r="BX28" s="47"/>
      <c r="BY28" s="47"/>
      <c r="BZ28" s="47"/>
      <c r="CA28" s="47"/>
      <c r="CB28" s="47"/>
      <c r="CC28" s="47"/>
      <c r="CD28" s="48" t="str">
        <f>IF(CE28=0,"-",SUM(BO28:CC28)/CE28*PARAMETRES!$G$16)</f>
        <v>-</v>
      </c>
      <c r="CE28" s="49">
        <f t="shared" si="3"/>
        <v>0</v>
      </c>
      <c r="CF28" s="51">
        <f>IF(PARAMETRES!$B27="-","",IF(BO$3="",0,IF(BO$46="",IF(BO28="",1,0),0))+IF(BP$3="",0,IF(BP$46="",IF(BP28="",1,0),0))+IF(BQ$3="",0,IF(BQ$46="",IF(BQ28="",1,0),0))+IF(BR$3="",0,IF(BR$46="",IF(BR28="",1,0),0))+IF(BS$3="",0,IF(BS$46="",IF(BS28="",1,0),0))+IF(BT$3="",0,IF(BT$46="",IF(BT28="",1,0),0))+IF(BU$3="",0,IF(BU$46="",IF(BU28="",1,0),0))+IF(BV$3="",0,IF(BV$46="",IF(BV28="",1,0),0))+IF(BW$3="",0,IF(BW$46="",IF(BW28="",1,0),0))+IF(BX$3="",0,IF(BX$46="",IF(BX28="",1,0),0))+IF(BY$3="",0,IF(BY$46="",IF(BY28="",1,0),0)+IF(BZ$3="",0,IF(BZ$46="",IF(BZ28="",1,0),0))+IF(CA$3="",0,IF(CA$46="",IF(CA28="",1,0),0))+IF(CB$3="",0,IF(CB$46="",IF(CB28="",1,0),0))+IF(CC$3="",0,IF(CC$46="",IF(CC28="",1,0),0))))</f>
        <v>0</v>
      </c>
      <c r="CG28" s="46" t="str">
        <f>PARAMETRES!$B27</f>
        <v>S</v>
      </c>
      <c r="CH28" s="52" t="str">
        <f>PARAMETRES!$C27</f>
        <v>N</v>
      </c>
    </row>
    <row r="29" spans="1:86">
      <c r="A29" s="31">
        <f t="shared" si="8"/>
        <v>24</v>
      </c>
      <c r="B29" s="46" t="str">
        <f>PARAMETRES!$B28</f>
        <v>S</v>
      </c>
      <c r="C29" s="46" t="str">
        <f>PARAMETRES!$C28</f>
        <v>T</v>
      </c>
      <c r="D29" s="47">
        <v>25</v>
      </c>
      <c r="E29" s="47">
        <v>19</v>
      </c>
      <c r="F29" s="47"/>
      <c r="G29" s="47"/>
      <c r="H29" s="47"/>
      <c r="I29" s="47"/>
      <c r="J29" s="47"/>
      <c r="K29" s="47"/>
      <c r="L29" s="47"/>
      <c r="M29" s="47"/>
      <c r="N29" s="47"/>
      <c r="O29" s="47"/>
      <c r="P29" s="47"/>
      <c r="Q29" s="47"/>
      <c r="R29" s="47"/>
      <c r="S29" s="48">
        <f>IF(T29=0,"-",SUM(D29:R29)/T29*PARAMETRES!$G$16)</f>
        <v>26.4</v>
      </c>
      <c r="T29" s="94">
        <f t="shared" si="0"/>
        <v>50</v>
      </c>
      <c r="U29" s="50">
        <f>IF(PARAMETRES!$B28="-","",IF(D$3="",0,IF(D$46="",IF(D29="",1,0),0))+IF(E$3="",0,IF(E$46="",IF(E29="",1,0),0))+IF(F$3="",0,IF(F$46="",IF(F29="",1,0),0))+IF(G$3="",0,IF(G$46="",IF(G29="",1,0),0))+IF(H$3="",0,IF(H$46="",IF(H29="",1,0),0))+IF(I$3="",0,IF(I$46="",IF(I29="",1,0),0))+IF(J$3="",0,IF(J$46="",IF(J29="",1,0),0))+IF(K$3="",0,IF(K$46="",IF(K29="",1,0),0))+IF(L$3="",0,IF(L$46="",IF(L29="",1,0),0))+IF(M$3="",0,IF(M$46="",IF(M29="",1,0),0))+IF(N$3="",0,IF(N$46="",IF(N29="",1,0),0)+IF(O$3="",0,IF(O$46="",IF(O29="",1,0),0))+IF(P$3="",0,IF(P$46="",IF(P29="",1,0),0))+IF(Q$3="",0,IF(Q$46="",IF(Q29="",1,0),0))+IF(R$3="",0,IF(R$46="",IF(R29="",1,0),0))))</f>
        <v>0</v>
      </c>
      <c r="V29" s="31">
        <f t="shared" si="9"/>
        <v>24</v>
      </c>
      <c r="W29" s="46" t="str">
        <f>PARAMETRES!$B28</f>
        <v>S</v>
      </c>
      <c r="X29" s="46" t="str">
        <f>PARAMETRES!$C28</f>
        <v>T</v>
      </c>
      <c r="Y29" s="47"/>
      <c r="Z29" s="47"/>
      <c r="AA29" s="47"/>
      <c r="AB29" s="47"/>
      <c r="AC29" s="47"/>
      <c r="AD29" s="47"/>
      <c r="AE29" s="47"/>
      <c r="AF29" s="47"/>
      <c r="AG29" s="47"/>
      <c r="AH29" s="47"/>
      <c r="AI29" s="47"/>
      <c r="AJ29" s="47"/>
      <c r="AK29" s="47"/>
      <c r="AL29" s="47"/>
      <c r="AM29" s="47"/>
      <c r="AN29" s="48" t="str">
        <f>IF(AO29=0,"-",SUM(Y29:AM29)/AO29*PARAMETRES!$G$16)</f>
        <v>-</v>
      </c>
      <c r="AO29" s="94">
        <f t="shared" si="1"/>
        <v>0</v>
      </c>
      <c r="AP29" s="50">
        <f>IF(PARAMETRES!$B28="-","",IF(Y$3="",0,IF(Y$46="",IF(Y29="",1,0),0))+IF(Z$3="",0,IF(Z$46="",IF(Z29="",1,0),0))+IF(AA$3="",0,IF(AA$46="",IF(AA29="",1,0),0))+IF(AB$3="",0,IF(AB$46="",IF(AB29="",1,0),0))+IF(AC$3="",0,IF(AC$46="",IF(AC29="",1,0),0))+IF(AD$3="",0,IF(AD$46="",IF(AD29="",1,0),0))+IF(AE$3="",0,IF(AE$46="",IF(AE29="",1,0),0))+IF(AF$3="",0,IF(AF$46="",IF(AF29="",1,0),0))+IF(AG$3="",0,IF(AG$46="",IF(AG29="",1,0),0))+IF(AH$3="",0,IF(AH$46="",IF(AH29="",1,0),0))+IF(AI$3="",0,IF(AI$46="",IF(AI29="",1,0),0)+IF(AJ$3="",0,IF(AJ$46="",IF(AJ29="",1,0),0))+IF(AK$3="",0,IF(AK$46="",IF(AK29="",1,0),0))+IF(AL$3="",0,IF(AL$46="",IF(AL29="",1,0),0))+IF(AM$3="",0,IF(AM$46="",IF(AM29="",1,0),0))))</f>
        <v>0</v>
      </c>
      <c r="AQ29" s="31">
        <f t="shared" si="10"/>
        <v>24</v>
      </c>
      <c r="AR29" s="46" t="str">
        <f>PARAMETRES!$B28</f>
        <v>S</v>
      </c>
      <c r="AS29" s="46" t="str">
        <f>PARAMETRES!$C28</f>
        <v>T</v>
      </c>
      <c r="AT29" s="47"/>
      <c r="AU29" s="47"/>
      <c r="AV29" s="47"/>
      <c r="AW29" s="47"/>
      <c r="AX29" s="47"/>
      <c r="AY29" s="47"/>
      <c r="AZ29" s="47"/>
      <c r="BA29" s="47"/>
      <c r="BB29" s="47"/>
      <c r="BC29" s="47"/>
      <c r="BD29" s="47"/>
      <c r="BE29" s="47"/>
      <c r="BF29" s="47"/>
      <c r="BG29" s="47"/>
      <c r="BH29" s="47"/>
      <c r="BI29" s="48" t="str">
        <f>IF(BJ29=0,"-",SUM(AT29:BH29)/BJ29*PARAMETRES!$G$16)</f>
        <v>-</v>
      </c>
      <c r="BJ29" s="94">
        <f t="shared" si="2"/>
        <v>0</v>
      </c>
      <c r="BK29" s="50">
        <f>IF(PARAMETRES!$B28="-","",IF(AT$3="",0,IF(AT$46="",IF(AT29="",1,0),0))+IF(AU$3="",0,IF(AU$46="",IF(AU29="",1,0),0))+IF(AV$3="",0,IF(AV$46="",IF(AV29="",1,0),0))+IF(AW$3="",0,IF(AW$46="",IF(AW29="",1,0),0))+IF(AX$3="",0,IF(AX$46="",IF(AX29="",1,0),0))+IF(AY$3="",0,IF(AY$46="",IF(AY29="",1,0),0))+IF(AZ$3="",0,IF(AZ$46="",IF(AZ29="",1,0),0))+IF(BA$3="",0,IF(BA$46="",IF(BA29="",1,0),0))+IF(BB$3="",0,IF(BB$46="",IF(BB29="",1,0),0))+IF(BC$3="",0,IF(BC$46="",IF(BC29="",1,0),0))+IF(BD$3="",0,IF(BD$46="",IF(BD29="",1,0),0)+IF(BE$3="",0,IF(BE$46="",IF(BE29="",1,0),0))+IF(BF$3="",0,IF(BF$46="",IF(BF29="",1,0),0))+IF(BG$3="",0,IF(BG$46="",IF(BG29="",1,0),0))+IF(BH$3="",0,IF(BH$46="",IF(BH29="",1,0),0))))</f>
        <v>0</v>
      </c>
      <c r="BL29" s="31">
        <f t="shared" si="11"/>
        <v>24</v>
      </c>
      <c r="BM29" s="46" t="str">
        <f>PARAMETRES!$B28</f>
        <v>S</v>
      </c>
      <c r="BN29" s="46" t="str">
        <f>PARAMETRES!$C28</f>
        <v>T</v>
      </c>
      <c r="BO29" s="47"/>
      <c r="BP29" s="47"/>
      <c r="BQ29" s="47"/>
      <c r="BR29" s="47"/>
      <c r="BS29" s="47"/>
      <c r="BT29" s="47"/>
      <c r="BU29" s="47"/>
      <c r="BV29" s="47"/>
      <c r="BW29" s="47"/>
      <c r="BX29" s="47"/>
      <c r="BY29" s="47"/>
      <c r="BZ29" s="47"/>
      <c r="CA29" s="47"/>
      <c r="CB29" s="47"/>
      <c r="CC29" s="47"/>
      <c r="CD29" s="48" t="str">
        <f>IF(CE29=0,"-",SUM(BO29:CC29)/CE29*PARAMETRES!$G$16)</f>
        <v>-</v>
      </c>
      <c r="CE29" s="49">
        <f t="shared" si="3"/>
        <v>0</v>
      </c>
      <c r="CF29" s="51">
        <f>IF(PARAMETRES!$B28="-","",IF(BO$3="",0,IF(BO$46="",IF(BO29="",1,0),0))+IF(BP$3="",0,IF(BP$46="",IF(BP29="",1,0),0))+IF(BQ$3="",0,IF(BQ$46="",IF(BQ29="",1,0),0))+IF(BR$3="",0,IF(BR$46="",IF(BR29="",1,0),0))+IF(BS$3="",0,IF(BS$46="",IF(BS29="",1,0),0))+IF(BT$3="",0,IF(BT$46="",IF(BT29="",1,0),0))+IF(BU$3="",0,IF(BU$46="",IF(BU29="",1,0),0))+IF(BV$3="",0,IF(BV$46="",IF(BV29="",1,0),0))+IF(BW$3="",0,IF(BW$46="",IF(BW29="",1,0),0))+IF(BX$3="",0,IF(BX$46="",IF(BX29="",1,0),0))+IF(BY$3="",0,IF(BY$46="",IF(BY29="",1,0),0)+IF(BZ$3="",0,IF(BZ$46="",IF(BZ29="",1,0),0))+IF(CA$3="",0,IF(CA$46="",IF(CA29="",1,0),0))+IF(CB$3="",0,IF(CB$46="",IF(CB29="",1,0),0))+IF(CC$3="",0,IF(CC$46="",IF(CC29="",1,0),0))))</f>
        <v>0</v>
      </c>
      <c r="CG29" s="46" t="str">
        <f>PARAMETRES!$B28</f>
        <v>S</v>
      </c>
      <c r="CH29" s="52" t="str">
        <f>PARAMETRES!$C28</f>
        <v>T</v>
      </c>
    </row>
    <row r="30" spans="1:86">
      <c r="A30" s="31">
        <f t="shared" si="8"/>
        <v>25</v>
      </c>
      <c r="B30" s="46" t="str">
        <f>PARAMETRES!$B29</f>
        <v>T</v>
      </c>
      <c r="C30" s="46" t="str">
        <f>PARAMETRES!$C29</f>
        <v>L</v>
      </c>
      <c r="D30" s="47">
        <v>24</v>
      </c>
      <c r="E30" s="47">
        <v>20</v>
      </c>
      <c r="F30" s="47"/>
      <c r="G30" s="47"/>
      <c r="H30" s="47"/>
      <c r="I30" s="47"/>
      <c r="J30" s="47"/>
      <c r="K30" s="47"/>
      <c r="L30" s="47"/>
      <c r="M30" s="47"/>
      <c r="N30" s="47"/>
      <c r="O30" s="47"/>
      <c r="P30" s="47"/>
      <c r="Q30" s="47"/>
      <c r="R30" s="47"/>
      <c r="S30" s="48">
        <f>IF(T30=0,"-",SUM(D30:R30)/T30*PARAMETRES!$G$16)</f>
        <v>26.4</v>
      </c>
      <c r="T30" s="94">
        <f t="shared" si="0"/>
        <v>50</v>
      </c>
      <c r="U30" s="50">
        <f>IF(PARAMETRES!$B29="-","",IF(D$3="",0,IF(D$46="",IF(D30="",1,0),0))+IF(E$3="",0,IF(E$46="",IF(E30="",1,0),0))+IF(F$3="",0,IF(F$46="",IF(F30="",1,0),0))+IF(G$3="",0,IF(G$46="",IF(G30="",1,0),0))+IF(H$3="",0,IF(H$46="",IF(H30="",1,0),0))+IF(I$3="",0,IF(I$46="",IF(I30="",1,0),0))+IF(J$3="",0,IF(J$46="",IF(J30="",1,0),0))+IF(K$3="",0,IF(K$46="",IF(K30="",1,0),0))+IF(L$3="",0,IF(L$46="",IF(L30="",1,0),0))+IF(M$3="",0,IF(M$46="",IF(M30="",1,0),0))+IF(N$3="",0,IF(N$46="",IF(N30="",1,0),0)+IF(O$3="",0,IF(O$46="",IF(O30="",1,0),0))+IF(P$3="",0,IF(P$46="",IF(P30="",1,0),0))+IF(Q$3="",0,IF(Q$46="",IF(Q30="",1,0),0))+IF(R$3="",0,IF(R$46="",IF(R30="",1,0),0))))</f>
        <v>0</v>
      </c>
      <c r="V30" s="31">
        <f t="shared" si="9"/>
        <v>25</v>
      </c>
      <c r="W30" s="46" t="str">
        <f>PARAMETRES!$B29</f>
        <v>T</v>
      </c>
      <c r="X30" s="46" t="str">
        <f>PARAMETRES!$C29</f>
        <v>L</v>
      </c>
      <c r="Y30" s="47"/>
      <c r="Z30" s="47"/>
      <c r="AA30" s="47"/>
      <c r="AB30" s="47"/>
      <c r="AC30" s="47"/>
      <c r="AD30" s="47"/>
      <c r="AE30" s="47"/>
      <c r="AF30" s="47"/>
      <c r="AG30" s="47"/>
      <c r="AH30" s="47"/>
      <c r="AI30" s="47"/>
      <c r="AJ30" s="47"/>
      <c r="AK30" s="47"/>
      <c r="AL30" s="47"/>
      <c r="AM30" s="47"/>
      <c r="AN30" s="48" t="str">
        <f>IF(AO30=0,"-",SUM(Y30:AM30)/AO30*PARAMETRES!$G$16)</f>
        <v>-</v>
      </c>
      <c r="AO30" s="94">
        <f t="shared" si="1"/>
        <v>0</v>
      </c>
      <c r="AP30" s="50">
        <f>IF(PARAMETRES!$B29="-","",IF(Y$3="",0,IF(Y$46="",IF(Y30="",1,0),0))+IF(Z$3="",0,IF(Z$46="",IF(Z30="",1,0),0))+IF(AA$3="",0,IF(AA$46="",IF(AA30="",1,0),0))+IF(AB$3="",0,IF(AB$46="",IF(AB30="",1,0),0))+IF(AC$3="",0,IF(AC$46="",IF(AC30="",1,0),0))+IF(AD$3="",0,IF(AD$46="",IF(AD30="",1,0),0))+IF(AE$3="",0,IF(AE$46="",IF(AE30="",1,0),0))+IF(AF$3="",0,IF(AF$46="",IF(AF30="",1,0),0))+IF(AG$3="",0,IF(AG$46="",IF(AG30="",1,0),0))+IF(AH$3="",0,IF(AH$46="",IF(AH30="",1,0),0))+IF(AI$3="",0,IF(AI$46="",IF(AI30="",1,0),0)+IF(AJ$3="",0,IF(AJ$46="",IF(AJ30="",1,0),0))+IF(AK$3="",0,IF(AK$46="",IF(AK30="",1,0),0))+IF(AL$3="",0,IF(AL$46="",IF(AL30="",1,0),0))+IF(AM$3="",0,IF(AM$46="",IF(AM30="",1,0),0))))</f>
        <v>0</v>
      </c>
      <c r="AQ30" s="31">
        <f t="shared" si="10"/>
        <v>25</v>
      </c>
      <c r="AR30" s="46" t="str">
        <f>PARAMETRES!$B29</f>
        <v>T</v>
      </c>
      <c r="AS30" s="46" t="str">
        <f>PARAMETRES!$C29</f>
        <v>L</v>
      </c>
      <c r="AT30" s="47"/>
      <c r="AU30" s="47"/>
      <c r="AV30" s="47"/>
      <c r="AW30" s="47"/>
      <c r="AX30" s="47"/>
      <c r="AY30" s="47"/>
      <c r="AZ30" s="47"/>
      <c r="BA30" s="47"/>
      <c r="BB30" s="47"/>
      <c r="BC30" s="47"/>
      <c r="BD30" s="47"/>
      <c r="BE30" s="47"/>
      <c r="BF30" s="47"/>
      <c r="BG30" s="47"/>
      <c r="BH30" s="47"/>
      <c r="BI30" s="48" t="str">
        <f>IF(BJ30=0,"-",SUM(AT30:BH30)/BJ30*PARAMETRES!$G$16)</f>
        <v>-</v>
      </c>
      <c r="BJ30" s="94">
        <f t="shared" si="2"/>
        <v>0</v>
      </c>
      <c r="BK30" s="50">
        <f>IF(PARAMETRES!$B29="-","",IF(AT$3="",0,IF(AT$46="",IF(AT30="",1,0),0))+IF(AU$3="",0,IF(AU$46="",IF(AU30="",1,0),0))+IF(AV$3="",0,IF(AV$46="",IF(AV30="",1,0),0))+IF(AW$3="",0,IF(AW$46="",IF(AW30="",1,0),0))+IF(AX$3="",0,IF(AX$46="",IF(AX30="",1,0),0))+IF(AY$3="",0,IF(AY$46="",IF(AY30="",1,0),0))+IF(AZ$3="",0,IF(AZ$46="",IF(AZ30="",1,0),0))+IF(BA$3="",0,IF(BA$46="",IF(BA30="",1,0),0))+IF(BB$3="",0,IF(BB$46="",IF(BB30="",1,0),0))+IF(BC$3="",0,IF(BC$46="",IF(BC30="",1,0),0))+IF(BD$3="",0,IF(BD$46="",IF(BD30="",1,0),0)+IF(BE$3="",0,IF(BE$46="",IF(BE30="",1,0),0))+IF(BF$3="",0,IF(BF$46="",IF(BF30="",1,0),0))+IF(BG$3="",0,IF(BG$46="",IF(BG30="",1,0),0))+IF(BH$3="",0,IF(BH$46="",IF(BH30="",1,0),0))))</f>
        <v>0</v>
      </c>
      <c r="BL30" s="31">
        <f t="shared" si="11"/>
        <v>25</v>
      </c>
      <c r="BM30" s="46" t="str">
        <f>PARAMETRES!$B29</f>
        <v>T</v>
      </c>
      <c r="BN30" s="46" t="str">
        <f>PARAMETRES!$C29</f>
        <v>L</v>
      </c>
      <c r="BO30" s="47"/>
      <c r="BP30" s="47"/>
      <c r="BQ30" s="47"/>
      <c r="BR30" s="47"/>
      <c r="BS30" s="47"/>
      <c r="BT30" s="47"/>
      <c r="BU30" s="47"/>
      <c r="BV30" s="47"/>
      <c r="BW30" s="47"/>
      <c r="BX30" s="47"/>
      <c r="BY30" s="47"/>
      <c r="BZ30" s="47"/>
      <c r="CA30" s="47"/>
      <c r="CB30" s="47"/>
      <c r="CC30" s="47"/>
      <c r="CD30" s="48" t="str">
        <f>IF(CE30=0,"-",SUM(BO30:CC30)/CE30*PARAMETRES!$G$16)</f>
        <v>-</v>
      </c>
      <c r="CE30" s="49">
        <f t="shared" si="3"/>
        <v>0</v>
      </c>
      <c r="CF30" s="51">
        <f>IF(PARAMETRES!$B29="-","",IF(BO$3="",0,IF(BO$46="",IF(BO30="",1,0),0))+IF(BP$3="",0,IF(BP$46="",IF(BP30="",1,0),0))+IF(BQ$3="",0,IF(BQ$46="",IF(BQ30="",1,0),0))+IF(BR$3="",0,IF(BR$46="",IF(BR30="",1,0),0))+IF(BS$3="",0,IF(BS$46="",IF(BS30="",1,0),0))+IF(BT$3="",0,IF(BT$46="",IF(BT30="",1,0),0))+IF(BU$3="",0,IF(BU$46="",IF(BU30="",1,0),0))+IF(BV$3="",0,IF(BV$46="",IF(BV30="",1,0),0))+IF(BW$3="",0,IF(BW$46="",IF(BW30="",1,0),0))+IF(BX$3="",0,IF(BX$46="",IF(BX30="",1,0),0))+IF(BY$3="",0,IF(BY$46="",IF(BY30="",1,0),0)+IF(BZ$3="",0,IF(BZ$46="",IF(BZ30="",1,0),0))+IF(CA$3="",0,IF(CA$46="",IF(CA30="",1,0),0))+IF(CB$3="",0,IF(CB$46="",IF(CB30="",1,0),0))+IF(CC$3="",0,IF(CC$46="",IF(CC30="",1,0),0))))</f>
        <v>0</v>
      </c>
      <c r="CG30" s="46" t="str">
        <f>PARAMETRES!$B29</f>
        <v>T</v>
      </c>
      <c r="CH30" s="52" t="str">
        <f>PARAMETRES!$C29</f>
        <v>L</v>
      </c>
    </row>
    <row r="31" spans="1:86">
      <c r="A31" s="31">
        <f t="shared" si="8"/>
        <v>26</v>
      </c>
      <c r="B31" s="46" t="str">
        <f>PARAMETRES!$B30</f>
        <v>T</v>
      </c>
      <c r="C31" s="46" t="str">
        <f>PARAMETRES!$C30</f>
        <v>M</v>
      </c>
      <c r="D31" s="47">
        <v>27</v>
      </c>
      <c r="E31" s="47">
        <v>20</v>
      </c>
      <c r="F31" s="47"/>
      <c r="G31" s="47"/>
      <c r="H31" s="47"/>
      <c r="I31" s="47"/>
      <c r="J31" s="47"/>
      <c r="K31" s="47"/>
      <c r="L31" s="47"/>
      <c r="M31" s="47"/>
      <c r="N31" s="47"/>
      <c r="O31" s="47"/>
      <c r="P31" s="47"/>
      <c r="Q31" s="47"/>
      <c r="R31" s="47"/>
      <c r="S31" s="48">
        <f>IF(T31=0,"-",SUM(D31:R31)/T31*PARAMETRES!$G$16)</f>
        <v>28.2</v>
      </c>
      <c r="T31" s="94">
        <f t="shared" si="0"/>
        <v>50</v>
      </c>
      <c r="U31" s="50">
        <f>IF(PARAMETRES!$B30="-","",IF(D$3="",0,IF(D$46="",IF(D31="",1,0),0))+IF(E$3="",0,IF(E$46="",IF(E31="",1,0),0))+IF(F$3="",0,IF(F$46="",IF(F31="",1,0),0))+IF(G$3="",0,IF(G$46="",IF(G31="",1,0),0))+IF(H$3="",0,IF(H$46="",IF(H31="",1,0),0))+IF(I$3="",0,IF(I$46="",IF(I31="",1,0),0))+IF(J$3="",0,IF(J$46="",IF(J31="",1,0),0))+IF(K$3="",0,IF(K$46="",IF(K31="",1,0),0))+IF(L$3="",0,IF(L$46="",IF(L31="",1,0),0))+IF(M$3="",0,IF(M$46="",IF(M31="",1,0),0))+IF(N$3="",0,IF(N$46="",IF(N31="",1,0),0)+IF(O$3="",0,IF(O$46="",IF(O31="",1,0),0))+IF(P$3="",0,IF(P$46="",IF(P31="",1,0),0))+IF(Q$3="",0,IF(Q$46="",IF(Q31="",1,0),0))+IF(R$3="",0,IF(R$46="",IF(R31="",1,0),0))))</f>
        <v>0</v>
      </c>
      <c r="V31" s="31">
        <f t="shared" si="9"/>
        <v>26</v>
      </c>
      <c r="W31" s="46" t="str">
        <f>PARAMETRES!$B30</f>
        <v>T</v>
      </c>
      <c r="X31" s="46" t="str">
        <f>PARAMETRES!$C30</f>
        <v>M</v>
      </c>
      <c r="Y31" s="47"/>
      <c r="Z31" s="47"/>
      <c r="AA31" s="47"/>
      <c r="AB31" s="47"/>
      <c r="AC31" s="47"/>
      <c r="AD31" s="47"/>
      <c r="AE31" s="47"/>
      <c r="AF31" s="47"/>
      <c r="AG31" s="47"/>
      <c r="AH31" s="47"/>
      <c r="AI31" s="47"/>
      <c r="AJ31" s="47"/>
      <c r="AK31" s="47"/>
      <c r="AL31" s="47"/>
      <c r="AM31" s="47"/>
      <c r="AN31" s="48" t="str">
        <f>IF(AO31=0,"-",SUM(Y31:AM31)/AO31*PARAMETRES!$G$16)</f>
        <v>-</v>
      </c>
      <c r="AO31" s="94">
        <f t="shared" si="1"/>
        <v>0</v>
      </c>
      <c r="AP31" s="50">
        <f>IF(PARAMETRES!$B30="-","",IF(Y$3="",0,IF(Y$46="",IF(Y31="",1,0),0))+IF(Z$3="",0,IF(Z$46="",IF(Z31="",1,0),0))+IF(AA$3="",0,IF(AA$46="",IF(AA31="",1,0),0))+IF(AB$3="",0,IF(AB$46="",IF(AB31="",1,0),0))+IF(AC$3="",0,IF(AC$46="",IF(AC31="",1,0),0))+IF(AD$3="",0,IF(AD$46="",IF(AD31="",1,0),0))+IF(AE$3="",0,IF(AE$46="",IF(AE31="",1,0),0))+IF(AF$3="",0,IF(AF$46="",IF(AF31="",1,0),0))+IF(AG$3="",0,IF(AG$46="",IF(AG31="",1,0),0))+IF(AH$3="",0,IF(AH$46="",IF(AH31="",1,0),0))+IF(AI$3="",0,IF(AI$46="",IF(AI31="",1,0),0)+IF(AJ$3="",0,IF(AJ$46="",IF(AJ31="",1,0),0))+IF(AK$3="",0,IF(AK$46="",IF(AK31="",1,0),0))+IF(AL$3="",0,IF(AL$46="",IF(AL31="",1,0),0))+IF(AM$3="",0,IF(AM$46="",IF(AM31="",1,0),0))))</f>
        <v>0</v>
      </c>
      <c r="AQ31" s="31">
        <f t="shared" si="10"/>
        <v>26</v>
      </c>
      <c r="AR31" s="46" t="str">
        <f>PARAMETRES!$B30</f>
        <v>T</v>
      </c>
      <c r="AS31" s="46" t="str">
        <f>PARAMETRES!$C30</f>
        <v>M</v>
      </c>
      <c r="AT31" s="47"/>
      <c r="AU31" s="47"/>
      <c r="AV31" s="47"/>
      <c r="AW31" s="47"/>
      <c r="AX31" s="47"/>
      <c r="AY31" s="47"/>
      <c r="AZ31" s="47"/>
      <c r="BA31" s="47"/>
      <c r="BB31" s="47"/>
      <c r="BC31" s="47"/>
      <c r="BD31" s="47"/>
      <c r="BE31" s="47"/>
      <c r="BF31" s="47"/>
      <c r="BG31" s="47"/>
      <c r="BH31" s="47"/>
      <c r="BI31" s="48" t="str">
        <f>IF(BJ31=0,"-",SUM(AT31:BH31)/BJ31*PARAMETRES!$G$16)</f>
        <v>-</v>
      </c>
      <c r="BJ31" s="94">
        <f t="shared" si="2"/>
        <v>0</v>
      </c>
      <c r="BK31" s="50">
        <f>IF(PARAMETRES!$B30="-","",IF(AT$3="",0,IF(AT$46="",IF(AT31="",1,0),0))+IF(AU$3="",0,IF(AU$46="",IF(AU31="",1,0),0))+IF(AV$3="",0,IF(AV$46="",IF(AV31="",1,0),0))+IF(AW$3="",0,IF(AW$46="",IF(AW31="",1,0),0))+IF(AX$3="",0,IF(AX$46="",IF(AX31="",1,0),0))+IF(AY$3="",0,IF(AY$46="",IF(AY31="",1,0),0))+IF(AZ$3="",0,IF(AZ$46="",IF(AZ31="",1,0),0))+IF(BA$3="",0,IF(BA$46="",IF(BA31="",1,0),0))+IF(BB$3="",0,IF(BB$46="",IF(BB31="",1,0),0))+IF(BC$3="",0,IF(BC$46="",IF(BC31="",1,0),0))+IF(BD$3="",0,IF(BD$46="",IF(BD31="",1,0),0)+IF(BE$3="",0,IF(BE$46="",IF(BE31="",1,0),0))+IF(BF$3="",0,IF(BF$46="",IF(BF31="",1,0),0))+IF(BG$3="",0,IF(BG$46="",IF(BG31="",1,0),0))+IF(BH$3="",0,IF(BH$46="",IF(BH31="",1,0),0))))</f>
        <v>0</v>
      </c>
      <c r="BL31" s="31">
        <f t="shared" si="11"/>
        <v>26</v>
      </c>
      <c r="BM31" s="46" t="str">
        <f>PARAMETRES!$B30</f>
        <v>T</v>
      </c>
      <c r="BN31" s="46" t="str">
        <f>PARAMETRES!$C30</f>
        <v>M</v>
      </c>
      <c r="BO31" s="47"/>
      <c r="BP31" s="47"/>
      <c r="BQ31" s="47"/>
      <c r="BR31" s="47"/>
      <c r="BS31" s="47"/>
      <c r="BT31" s="47"/>
      <c r="BU31" s="47"/>
      <c r="BV31" s="47"/>
      <c r="BW31" s="47"/>
      <c r="BX31" s="47"/>
      <c r="BY31" s="47"/>
      <c r="BZ31" s="47"/>
      <c r="CA31" s="47"/>
      <c r="CB31" s="47"/>
      <c r="CC31" s="47"/>
      <c r="CD31" s="48" t="str">
        <f>IF(CE31=0,"-",SUM(BO31:CC31)/CE31*PARAMETRES!$G$16)</f>
        <v>-</v>
      </c>
      <c r="CE31" s="49">
        <f t="shared" si="3"/>
        <v>0</v>
      </c>
      <c r="CF31" s="51">
        <f>IF(PARAMETRES!$B30="-","",IF(BO$3="",0,IF(BO$46="",IF(BO31="",1,0),0))+IF(BP$3="",0,IF(BP$46="",IF(BP31="",1,0),0))+IF(BQ$3="",0,IF(BQ$46="",IF(BQ31="",1,0),0))+IF(BR$3="",0,IF(BR$46="",IF(BR31="",1,0),0))+IF(BS$3="",0,IF(BS$46="",IF(BS31="",1,0),0))+IF(BT$3="",0,IF(BT$46="",IF(BT31="",1,0),0))+IF(BU$3="",0,IF(BU$46="",IF(BU31="",1,0),0))+IF(BV$3="",0,IF(BV$46="",IF(BV31="",1,0),0))+IF(BW$3="",0,IF(BW$46="",IF(BW31="",1,0),0))+IF(BX$3="",0,IF(BX$46="",IF(BX31="",1,0),0))+IF(BY$3="",0,IF(BY$46="",IF(BY31="",1,0),0)+IF(BZ$3="",0,IF(BZ$46="",IF(BZ31="",1,0),0))+IF(CA$3="",0,IF(CA$46="",IF(CA31="",1,0),0))+IF(CB$3="",0,IF(CB$46="",IF(CB31="",1,0),0))+IF(CC$3="",0,IF(CC$46="",IF(CC31="",1,0),0))))</f>
        <v>0</v>
      </c>
      <c r="CG31" s="46" t="str">
        <f>PARAMETRES!$B30</f>
        <v>T</v>
      </c>
      <c r="CH31" s="52" t="str">
        <f>PARAMETRES!$C30</f>
        <v>M</v>
      </c>
    </row>
    <row r="32" spans="1:86">
      <c r="A32" s="31">
        <f t="shared" ref="A32:A45" si="12">A31+1</f>
        <v>27</v>
      </c>
      <c r="B32" s="46" t="str">
        <f>PARAMETRES!$B31</f>
        <v>V</v>
      </c>
      <c r="C32" s="46" t="str">
        <f>PARAMETRES!$C31</f>
        <v>F</v>
      </c>
      <c r="D32" s="47">
        <v>18.5</v>
      </c>
      <c r="E32" s="47">
        <v>20</v>
      </c>
      <c r="F32" s="47"/>
      <c r="G32" s="47"/>
      <c r="H32" s="47"/>
      <c r="I32" s="47"/>
      <c r="J32" s="47"/>
      <c r="K32" s="47"/>
      <c r="L32" s="47"/>
      <c r="M32" s="47"/>
      <c r="N32" s="47"/>
      <c r="O32" s="47"/>
      <c r="P32" s="47"/>
      <c r="Q32" s="47"/>
      <c r="R32" s="47"/>
      <c r="S32" s="48">
        <f>IF(T32=0,"-",SUM(D32:R32)/T32*PARAMETRES!$G$16)</f>
        <v>23.1</v>
      </c>
      <c r="T32" s="94">
        <f t="shared" si="0"/>
        <v>50</v>
      </c>
      <c r="U32" s="50">
        <f>IF(PARAMETRES!$B31="-","",IF(D$3="",0,IF(D$46="",IF(D32="",1,0),0))+IF(E$3="",0,IF(E$46="",IF(E32="",1,0),0))+IF(F$3="",0,IF(F$46="",IF(F32="",1,0),0))+IF(G$3="",0,IF(G$46="",IF(G32="",1,0),0))+IF(H$3="",0,IF(H$46="",IF(H32="",1,0),0))+IF(I$3="",0,IF(I$46="",IF(I32="",1,0),0))+IF(J$3="",0,IF(J$46="",IF(J32="",1,0),0))+IF(K$3="",0,IF(K$46="",IF(K32="",1,0),0))+IF(L$3="",0,IF(L$46="",IF(L32="",1,0),0))+IF(M$3="",0,IF(M$46="",IF(M32="",1,0),0))+IF(N$3="",0,IF(N$46="",IF(N32="",1,0),0)+IF(O$3="",0,IF(O$46="",IF(O32="",1,0),0))+IF(P$3="",0,IF(P$46="",IF(P32="",1,0),0))+IF(Q$3="",0,IF(Q$46="",IF(Q32="",1,0),0))+IF(R$3="",0,IF(R$46="",IF(R32="",1,0),0))))</f>
        <v>0</v>
      </c>
      <c r="V32" s="31">
        <f t="shared" ref="V32:V45" si="13">V31+1</f>
        <v>27</v>
      </c>
      <c r="W32" s="46" t="str">
        <f>PARAMETRES!$B31</f>
        <v>V</v>
      </c>
      <c r="X32" s="46" t="str">
        <f>PARAMETRES!$C31</f>
        <v>F</v>
      </c>
      <c r="Y32" s="47"/>
      <c r="Z32" s="47"/>
      <c r="AA32" s="47"/>
      <c r="AB32" s="47"/>
      <c r="AC32" s="47"/>
      <c r="AD32" s="47"/>
      <c r="AE32" s="47"/>
      <c r="AF32" s="47"/>
      <c r="AG32" s="47"/>
      <c r="AH32" s="47"/>
      <c r="AI32" s="47"/>
      <c r="AJ32" s="47"/>
      <c r="AK32" s="47"/>
      <c r="AL32" s="47"/>
      <c r="AM32" s="47"/>
      <c r="AN32" s="48" t="str">
        <f>IF(AO32=0,"-",SUM(Y32:AM32)/AO32*PARAMETRES!$G$16)</f>
        <v>-</v>
      </c>
      <c r="AO32" s="94">
        <f t="shared" si="1"/>
        <v>0</v>
      </c>
      <c r="AP32" s="50">
        <f>IF(PARAMETRES!$B31="-","",IF(Y$3="",0,IF(Y$46="",IF(Y32="",1,0),0))+IF(Z$3="",0,IF(Z$46="",IF(Z32="",1,0),0))+IF(AA$3="",0,IF(AA$46="",IF(AA32="",1,0),0))+IF(AB$3="",0,IF(AB$46="",IF(AB32="",1,0),0))+IF(AC$3="",0,IF(AC$46="",IF(AC32="",1,0),0))+IF(AD$3="",0,IF(AD$46="",IF(AD32="",1,0),0))+IF(AE$3="",0,IF(AE$46="",IF(AE32="",1,0),0))+IF(AF$3="",0,IF(AF$46="",IF(AF32="",1,0),0))+IF(AG$3="",0,IF(AG$46="",IF(AG32="",1,0),0))+IF(AH$3="",0,IF(AH$46="",IF(AH32="",1,0),0))+IF(AI$3="",0,IF(AI$46="",IF(AI32="",1,0),0)+IF(AJ$3="",0,IF(AJ$46="",IF(AJ32="",1,0),0))+IF(AK$3="",0,IF(AK$46="",IF(AK32="",1,0),0))+IF(AL$3="",0,IF(AL$46="",IF(AL32="",1,0),0))+IF(AM$3="",0,IF(AM$46="",IF(AM32="",1,0),0))))</f>
        <v>0</v>
      </c>
      <c r="AQ32" s="31">
        <f t="shared" ref="AQ32:AQ45" si="14">AQ31+1</f>
        <v>27</v>
      </c>
      <c r="AR32" s="46" t="str">
        <f>PARAMETRES!$B31</f>
        <v>V</v>
      </c>
      <c r="AS32" s="46" t="str">
        <f>PARAMETRES!$C31</f>
        <v>F</v>
      </c>
      <c r="AT32" s="47"/>
      <c r="AU32" s="47"/>
      <c r="AV32" s="47"/>
      <c r="AW32" s="47"/>
      <c r="AX32" s="47"/>
      <c r="AY32" s="47"/>
      <c r="AZ32" s="47"/>
      <c r="BA32" s="47"/>
      <c r="BB32" s="47"/>
      <c r="BC32" s="47"/>
      <c r="BD32" s="47"/>
      <c r="BE32" s="47"/>
      <c r="BF32" s="47"/>
      <c r="BG32" s="47"/>
      <c r="BH32" s="47"/>
      <c r="BI32" s="48" t="str">
        <f>IF(BJ32=0,"-",SUM(AT32:BH32)/BJ32*PARAMETRES!$G$16)</f>
        <v>-</v>
      </c>
      <c r="BJ32" s="94">
        <f t="shared" si="2"/>
        <v>0</v>
      </c>
      <c r="BK32" s="50">
        <f>IF(PARAMETRES!$B31="-","",IF(AT$3="",0,IF(AT$46="",IF(AT32="",1,0),0))+IF(AU$3="",0,IF(AU$46="",IF(AU32="",1,0),0))+IF(AV$3="",0,IF(AV$46="",IF(AV32="",1,0),0))+IF(AW$3="",0,IF(AW$46="",IF(AW32="",1,0),0))+IF(AX$3="",0,IF(AX$46="",IF(AX32="",1,0),0))+IF(AY$3="",0,IF(AY$46="",IF(AY32="",1,0),0))+IF(AZ$3="",0,IF(AZ$46="",IF(AZ32="",1,0),0))+IF(BA$3="",0,IF(BA$46="",IF(BA32="",1,0),0))+IF(BB$3="",0,IF(BB$46="",IF(BB32="",1,0),0))+IF(BC$3="",0,IF(BC$46="",IF(BC32="",1,0),0))+IF(BD$3="",0,IF(BD$46="",IF(BD32="",1,0),0)+IF(BE$3="",0,IF(BE$46="",IF(BE32="",1,0),0))+IF(BF$3="",0,IF(BF$46="",IF(BF32="",1,0),0))+IF(BG$3="",0,IF(BG$46="",IF(BG32="",1,0),0))+IF(BH$3="",0,IF(BH$46="",IF(BH32="",1,0),0))))</f>
        <v>0</v>
      </c>
      <c r="BL32" s="31">
        <f t="shared" ref="BL32:BL45" si="15">BL31+1</f>
        <v>27</v>
      </c>
      <c r="BM32" s="46" t="str">
        <f>PARAMETRES!$B31</f>
        <v>V</v>
      </c>
      <c r="BN32" s="46" t="str">
        <f>PARAMETRES!$C31</f>
        <v>F</v>
      </c>
      <c r="BO32" s="47"/>
      <c r="BP32" s="47"/>
      <c r="BQ32" s="47"/>
      <c r="BR32" s="47"/>
      <c r="BS32" s="47"/>
      <c r="BT32" s="47"/>
      <c r="BU32" s="47"/>
      <c r="BV32" s="47"/>
      <c r="BW32" s="47"/>
      <c r="BX32" s="47"/>
      <c r="BY32" s="47"/>
      <c r="BZ32" s="47"/>
      <c r="CA32" s="47"/>
      <c r="CB32" s="47"/>
      <c r="CC32" s="47"/>
      <c r="CD32" s="48" t="str">
        <f>IF(CE32=0,"-",SUM(BO32:CC32)/CE32*PARAMETRES!$G$16)</f>
        <v>-</v>
      </c>
      <c r="CE32" s="49">
        <f t="shared" si="3"/>
        <v>0</v>
      </c>
      <c r="CF32" s="51">
        <f>IF(PARAMETRES!$B31="-","",IF(BO$3="",0,IF(BO$46="",IF(BO32="",1,0),0))+IF(BP$3="",0,IF(BP$46="",IF(BP32="",1,0),0))+IF(BQ$3="",0,IF(BQ$46="",IF(BQ32="",1,0),0))+IF(BR$3="",0,IF(BR$46="",IF(BR32="",1,0),0))+IF(BS$3="",0,IF(BS$46="",IF(BS32="",1,0),0))+IF(BT$3="",0,IF(BT$46="",IF(BT32="",1,0),0))+IF(BU$3="",0,IF(BU$46="",IF(BU32="",1,0),0))+IF(BV$3="",0,IF(BV$46="",IF(BV32="",1,0),0))+IF(BW$3="",0,IF(BW$46="",IF(BW32="",1,0),0))+IF(BX$3="",0,IF(BX$46="",IF(BX32="",1,0),0))+IF(BY$3="",0,IF(BY$46="",IF(BY32="",1,0),0)+IF(BZ$3="",0,IF(BZ$46="",IF(BZ32="",1,0),0))+IF(CA$3="",0,IF(CA$46="",IF(CA32="",1,0),0))+IF(CB$3="",0,IF(CB$46="",IF(CB32="",1,0),0))+IF(CC$3="",0,IF(CC$46="",IF(CC32="",1,0),0))))</f>
        <v>0</v>
      </c>
      <c r="CG32" s="46" t="str">
        <f>PARAMETRES!$B31</f>
        <v>V</v>
      </c>
      <c r="CH32" s="52" t="str">
        <f>PARAMETRES!$C31</f>
        <v>F</v>
      </c>
    </row>
    <row r="33" spans="1:86">
      <c r="A33" s="31">
        <f t="shared" si="12"/>
        <v>28</v>
      </c>
      <c r="B33" s="46" t="str">
        <f>PARAMETRES!$B32</f>
        <v>V</v>
      </c>
      <c r="C33" s="46" t="str">
        <f>PARAMETRES!$C32</f>
        <v>B</v>
      </c>
      <c r="D33" s="47">
        <v>21.5</v>
      </c>
      <c r="E33" s="47">
        <v>20</v>
      </c>
      <c r="F33" s="47"/>
      <c r="G33" s="47"/>
      <c r="H33" s="47"/>
      <c r="I33" s="47"/>
      <c r="J33" s="47"/>
      <c r="K33" s="47"/>
      <c r="L33" s="47"/>
      <c r="M33" s="47"/>
      <c r="N33" s="47"/>
      <c r="O33" s="47"/>
      <c r="P33" s="47"/>
      <c r="Q33" s="47"/>
      <c r="R33" s="47"/>
      <c r="S33" s="48">
        <f>IF(T33=0,"-",SUM(D33:R33)/T33*PARAMETRES!$G$16)</f>
        <v>24.9</v>
      </c>
      <c r="T33" s="94">
        <f t="shared" si="0"/>
        <v>50</v>
      </c>
      <c r="U33" s="50">
        <f>IF(PARAMETRES!$B32="-","",IF(D$3="",0,IF(D$46="",IF(D33="",1,0),0))+IF(E$3="",0,IF(E$46="",IF(E33="",1,0),0))+IF(F$3="",0,IF(F$46="",IF(F33="",1,0),0))+IF(G$3="",0,IF(G$46="",IF(G33="",1,0),0))+IF(H$3="",0,IF(H$46="",IF(H33="",1,0),0))+IF(I$3="",0,IF(I$46="",IF(I33="",1,0),0))+IF(J$3="",0,IF(J$46="",IF(J33="",1,0),0))+IF(K$3="",0,IF(K$46="",IF(K33="",1,0),0))+IF(L$3="",0,IF(L$46="",IF(L33="",1,0),0))+IF(M$3="",0,IF(M$46="",IF(M33="",1,0),0))+IF(N$3="",0,IF(N$46="",IF(N33="",1,0),0)+IF(O$3="",0,IF(O$46="",IF(O33="",1,0),0))+IF(P$3="",0,IF(P$46="",IF(P33="",1,0),0))+IF(Q$3="",0,IF(Q$46="",IF(Q33="",1,0),0))+IF(R$3="",0,IF(R$46="",IF(R33="",1,0),0))))</f>
        <v>0</v>
      </c>
      <c r="V33" s="31">
        <f t="shared" si="13"/>
        <v>28</v>
      </c>
      <c r="W33" s="46" t="str">
        <f>PARAMETRES!$B32</f>
        <v>V</v>
      </c>
      <c r="X33" s="46" t="str">
        <f>PARAMETRES!$C32</f>
        <v>B</v>
      </c>
      <c r="Y33" s="47"/>
      <c r="Z33" s="47"/>
      <c r="AA33" s="47"/>
      <c r="AB33" s="47"/>
      <c r="AC33" s="47"/>
      <c r="AD33" s="47"/>
      <c r="AE33" s="47"/>
      <c r="AF33" s="47"/>
      <c r="AG33" s="47"/>
      <c r="AH33" s="47"/>
      <c r="AI33" s="47"/>
      <c r="AJ33" s="47"/>
      <c r="AK33" s="47"/>
      <c r="AL33" s="47"/>
      <c r="AM33" s="47"/>
      <c r="AN33" s="48" t="str">
        <f>IF(AO33=0,"-",SUM(Y33:AM33)/AO33*PARAMETRES!$G$16)</f>
        <v>-</v>
      </c>
      <c r="AO33" s="94">
        <f t="shared" si="1"/>
        <v>0</v>
      </c>
      <c r="AP33" s="50">
        <f>IF(PARAMETRES!$B32="-","",IF(Y$3="",0,IF(Y$46="",IF(Y33="",1,0),0))+IF(Z$3="",0,IF(Z$46="",IF(Z33="",1,0),0))+IF(AA$3="",0,IF(AA$46="",IF(AA33="",1,0),0))+IF(AB$3="",0,IF(AB$46="",IF(AB33="",1,0),0))+IF(AC$3="",0,IF(AC$46="",IF(AC33="",1,0),0))+IF(AD$3="",0,IF(AD$46="",IF(AD33="",1,0),0))+IF(AE$3="",0,IF(AE$46="",IF(AE33="",1,0),0))+IF(AF$3="",0,IF(AF$46="",IF(AF33="",1,0),0))+IF(AG$3="",0,IF(AG$46="",IF(AG33="",1,0),0))+IF(AH$3="",0,IF(AH$46="",IF(AH33="",1,0),0))+IF(AI$3="",0,IF(AI$46="",IF(AI33="",1,0),0)+IF(AJ$3="",0,IF(AJ$46="",IF(AJ33="",1,0),0))+IF(AK$3="",0,IF(AK$46="",IF(AK33="",1,0),0))+IF(AL$3="",0,IF(AL$46="",IF(AL33="",1,0),0))+IF(AM$3="",0,IF(AM$46="",IF(AM33="",1,0),0))))</f>
        <v>0</v>
      </c>
      <c r="AQ33" s="31">
        <f t="shared" si="14"/>
        <v>28</v>
      </c>
      <c r="AR33" s="46" t="str">
        <f>PARAMETRES!$B32</f>
        <v>V</v>
      </c>
      <c r="AS33" s="46" t="str">
        <f>PARAMETRES!$C32</f>
        <v>B</v>
      </c>
      <c r="AT33" s="47"/>
      <c r="AU33" s="47"/>
      <c r="AV33" s="47"/>
      <c r="AW33" s="47"/>
      <c r="AX33" s="47"/>
      <c r="AY33" s="47"/>
      <c r="AZ33" s="47"/>
      <c r="BA33" s="47"/>
      <c r="BB33" s="47"/>
      <c r="BC33" s="47"/>
      <c r="BD33" s="47"/>
      <c r="BE33" s="47"/>
      <c r="BF33" s="47"/>
      <c r="BG33" s="47"/>
      <c r="BH33" s="47"/>
      <c r="BI33" s="48" t="str">
        <f>IF(BJ33=0,"-",SUM(AT33:BH33)/BJ33*PARAMETRES!$G$16)</f>
        <v>-</v>
      </c>
      <c r="BJ33" s="94">
        <f t="shared" si="2"/>
        <v>0</v>
      </c>
      <c r="BK33" s="50">
        <f>IF(PARAMETRES!$B32="-","",IF(AT$3="",0,IF(AT$46="",IF(AT33="",1,0),0))+IF(AU$3="",0,IF(AU$46="",IF(AU33="",1,0),0))+IF(AV$3="",0,IF(AV$46="",IF(AV33="",1,0),0))+IF(AW$3="",0,IF(AW$46="",IF(AW33="",1,0),0))+IF(AX$3="",0,IF(AX$46="",IF(AX33="",1,0),0))+IF(AY$3="",0,IF(AY$46="",IF(AY33="",1,0),0))+IF(AZ$3="",0,IF(AZ$46="",IF(AZ33="",1,0),0))+IF(BA$3="",0,IF(BA$46="",IF(BA33="",1,0),0))+IF(BB$3="",0,IF(BB$46="",IF(BB33="",1,0),0))+IF(BC$3="",0,IF(BC$46="",IF(BC33="",1,0),0))+IF(BD$3="",0,IF(BD$46="",IF(BD33="",1,0),0)+IF(BE$3="",0,IF(BE$46="",IF(BE33="",1,0),0))+IF(BF$3="",0,IF(BF$46="",IF(BF33="",1,0),0))+IF(BG$3="",0,IF(BG$46="",IF(BG33="",1,0),0))+IF(BH$3="",0,IF(BH$46="",IF(BH33="",1,0),0))))</f>
        <v>0</v>
      </c>
      <c r="BL33" s="31">
        <f t="shared" si="15"/>
        <v>28</v>
      </c>
      <c r="BM33" s="46" t="str">
        <f>PARAMETRES!$B32</f>
        <v>V</v>
      </c>
      <c r="BN33" s="46" t="str">
        <f>PARAMETRES!$C32</f>
        <v>B</v>
      </c>
      <c r="BO33" s="47"/>
      <c r="BP33" s="47"/>
      <c r="BQ33" s="47"/>
      <c r="BR33" s="47"/>
      <c r="BS33" s="47"/>
      <c r="BT33" s="47"/>
      <c r="BU33" s="47"/>
      <c r="BV33" s="47"/>
      <c r="BW33" s="47"/>
      <c r="BX33" s="47"/>
      <c r="BY33" s="47"/>
      <c r="BZ33" s="47"/>
      <c r="CA33" s="47"/>
      <c r="CB33" s="47"/>
      <c r="CC33" s="47"/>
      <c r="CD33" s="48" t="str">
        <f>IF(CE33=0,"-",SUM(BO33:CC33)/CE33*PARAMETRES!$G$16)</f>
        <v>-</v>
      </c>
      <c r="CE33" s="49">
        <f t="shared" si="3"/>
        <v>0</v>
      </c>
      <c r="CF33" s="51">
        <f>IF(PARAMETRES!$B32="-","",IF(BO$3="",0,IF(BO$46="",IF(BO33="",1,0),0))+IF(BP$3="",0,IF(BP$46="",IF(BP33="",1,0),0))+IF(BQ$3="",0,IF(BQ$46="",IF(BQ33="",1,0),0))+IF(BR$3="",0,IF(BR$46="",IF(BR33="",1,0),0))+IF(BS$3="",0,IF(BS$46="",IF(BS33="",1,0),0))+IF(BT$3="",0,IF(BT$46="",IF(BT33="",1,0),0))+IF(BU$3="",0,IF(BU$46="",IF(BU33="",1,0),0))+IF(BV$3="",0,IF(BV$46="",IF(BV33="",1,0),0))+IF(BW$3="",0,IF(BW$46="",IF(BW33="",1,0),0))+IF(BX$3="",0,IF(BX$46="",IF(BX33="",1,0),0))+IF(BY$3="",0,IF(BY$46="",IF(BY33="",1,0),0)+IF(BZ$3="",0,IF(BZ$46="",IF(BZ33="",1,0),0))+IF(CA$3="",0,IF(CA$46="",IF(CA33="",1,0),0))+IF(CB$3="",0,IF(CB$46="",IF(CB33="",1,0),0))+IF(CC$3="",0,IF(CC$46="",IF(CC33="",1,0),0))))</f>
        <v>0</v>
      </c>
      <c r="CG33" s="46" t="str">
        <f>PARAMETRES!$B32</f>
        <v>V</v>
      </c>
      <c r="CH33" s="52" t="str">
        <f>PARAMETRES!$C32</f>
        <v>B</v>
      </c>
    </row>
    <row r="34" spans="1:86">
      <c r="A34" s="31">
        <f t="shared" si="12"/>
        <v>29</v>
      </c>
      <c r="B34" s="46" t="str">
        <f>PARAMETRES!$B33</f>
        <v>Z</v>
      </c>
      <c r="C34" s="46" t="str">
        <f>PARAMETRES!$C33</f>
        <v>B</v>
      </c>
      <c r="D34" s="47">
        <v>17.5</v>
      </c>
      <c r="E34" s="47">
        <v>19</v>
      </c>
      <c r="F34" s="47"/>
      <c r="G34" s="47"/>
      <c r="H34" s="47"/>
      <c r="I34" s="47"/>
      <c r="J34" s="47"/>
      <c r="K34" s="47"/>
      <c r="L34" s="47"/>
      <c r="M34" s="47"/>
      <c r="N34" s="47"/>
      <c r="O34" s="47"/>
      <c r="P34" s="47"/>
      <c r="Q34" s="47"/>
      <c r="R34" s="47"/>
      <c r="S34" s="48">
        <f>IF(T34=0,"-",SUM(D34:R34)/T34*PARAMETRES!$G$16)</f>
        <v>21.9</v>
      </c>
      <c r="T34" s="94">
        <f t="shared" si="0"/>
        <v>50</v>
      </c>
      <c r="U34" s="50">
        <f>IF(PARAMETRES!$B33="-","",IF(D$3="",0,IF(D$46="",IF(D34="",1,0),0))+IF(E$3="",0,IF(E$46="",IF(E34="",1,0),0))+IF(F$3="",0,IF(F$46="",IF(F34="",1,0),0))+IF(G$3="",0,IF(G$46="",IF(G34="",1,0),0))+IF(H$3="",0,IF(H$46="",IF(H34="",1,0),0))+IF(I$3="",0,IF(I$46="",IF(I34="",1,0),0))+IF(J$3="",0,IF(J$46="",IF(J34="",1,0),0))+IF(K$3="",0,IF(K$46="",IF(K34="",1,0),0))+IF(L$3="",0,IF(L$46="",IF(L34="",1,0),0))+IF(M$3="",0,IF(M$46="",IF(M34="",1,0),0))+IF(N$3="",0,IF(N$46="",IF(N34="",1,0),0)+IF(O$3="",0,IF(O$46="",IF(O34="",1,0),0))+IF(P$3="",0,IF(P$46="",IF(P34="",1,0),0))+IF(Q$3="",0,IF(Q$46="",IF(Q34="",1,0),0))+IF(R$3="",0,IF(R$46="",IF(R34="",1,0),0))))</f>
        <v>0</v>
      </c>
      <c r="V34" s="31">
        <f t="shared" si="13"/>
        <v>29</v>
      </c>
      <c r="W34" s="46" t="str">
        <f>PARAMETRES!$B33</f>
        <v>Z</v>
      </c>
      <c r="X34" s="46" t="str">
        <f>PARAMETRES!$C33</f>
        <v>B</v>
      </c>
      <c r="Y34" s="47"/>
      <c r="Z34" s="47"/>
      <c r="AA34" s="47"/>
      <c r="AB34" s="47"/>
      <c r="AC34" s="47"/>
      <c r="AD34" s="47"/>
      <c r="AE34" s="47"/>
      <c r="AF34" s="47"/>
      <c r="AG34" s="47"/>
      <c r="AH34" s="47"/>
      <c r="AI34" s="47"/>
      <c r="AJ34" s="47"/>
      <c r="AK34" s="47"/>
      <c r="AL34" s="47"/>
      <c r="AM34" s="47"/>
      <c r="AN34" s="48" t="str">
        <f>IF(AO34=0,"-",SUM(Y34:AM34)/AO34*PARAMETRES!$G$16)</f>
        <v>-</v>
      </c>
      <c r="AO34" s="94">
        <f t="shared" si="1"/>
        <v>0</v>
      </c>
      <c r="AP34" s="50">
        <f>IF(PARAMETRES!$B33="-","",IF(Y$3="",0,IF(Y$46="",IF(Y34="",1,0),0))+IF(Z$3="",0,IF(Z$46="",IF(Z34="",1,0),0))+IF(AA$3="",0,IF(AA$46="",IF(AA34="",1,0),0))+IF(AB$3="",0,IF(AB$46="",IF(AB34="",1,0),0))+IF(AC$3="",0,IF(AC$46="",IF(AC34="",1,0),0))+IF(AD$3="",0,IF(AD$46="",IF(AD34="",1,0),0))+IF(AE$3="",0,IF(AE$46="",IF(AE34="",1,0),0))+IF(AF$3="",0,IF(AF$46="",IF(AF34="",1,0),0))+IF(AG$3="",0,IF(AG$46="",IF(AG34="",1,0),0))+IF(AH$3="",0,IF(AH$46="",IF(AH34="",1,0),0))+IF(AI$3="",0,IF(AI$46="",IF(AI34="",1,0),0)+IF(AJ$3="",0,IF(AJ$46="",IF(AJ34="",1,0),0))+IF(AK$3="",0,IF(AK$46="",IF(AK34="",1,0),0))+IF(AL$3="",0,IF(AL$46="",IF(AL34="",1,0),0))+IF(AM$3="",0,IF(AM$46="",IF(AM34="",1,0),0))))</f>
        <v>0</v>
      </c>
      <c r="AQ34" s="31">
        <f t="shared" si="14"/>
        <v>29</v>
      </c>
      <c r="AR34" s="46" t="str">
        <f>PARAMETRES!$B33</f>
        <v>Z</v>
      </c>
      <c r="AS34" s="46" t="str">
        <f>PARAMETRES!$C33</f>
        <v>B</v>
      </c>
      <c r="AT34" s="47"/>
      <c r="AU34" s="47"/>
      <c r="AV34" s="47"/>
      <c r="AW34" s="47"/>
      <c r="AX34" s="47"/>
      <c r="AY34" s="47"/>
      <c r="AZ34" s="47"/>
      <c r="BA34" s="47"/>
      <c r="BB34" s="47"/>
      <c r="BC34" s="47"/>
      <c r="BD34" s="47"/>
      <c r="BE34" s="47"/>
      <c r="BF34" s="47"/>
      <c r="BG34" s="47"/>
      <c r="BH34" s="47"/>
      <c r="BI34" s="48" t="str">
        <f>IF(BJ34=0,"-",SUM(AT34:BH34)/BJ34*PARAMETRES!$G$16)</f>
        <v>-</v>
      </c>
      <c r="BJ34" s="94">
        <f t="shared" si="2"/>
        <v>0</v>
      </c>
      <c r="BK34" s="50">
        <f>IF(PARAMETRES!$B33="-","",IF(AT$3="",0,IF(AT$46="",IF(AT34="",1,0),0))+IF(AU$3="",0,IF(AU$46="",IF(AU34="",1,0),0))+IF(AV$3="",0,IF(AV$46="",IF(AV34="",1,0),0))+IF(AW$3="",0,IF(AW$46="",IF(AW34="",1,0),0))+IF(AX$3="",0,IF(AX$46="",IF(AX34="",1,0),0))+IF(AY$3="",0,IF(AY$46="",IF(AY34="",1,0),0))+IF(AZ$3="",0,IF(AZ$46="",IF(AZ34="",1,0),0))+IF(BA$3="",0,IF(BA$46="",IF(BA34="",1,0),0))+IF(BB$3="",0,IF(BB$46="",IF(BB34="",1,0),0))+IF(BC$3="",0,IF(BC$46="",IF(BC34="",1,0),0))+IF(BD$3="",0,IF(BD$46="",IF(BD34="",1,0),0)+IF(BE$3="",0,IF(BE$46="",IF(BE34="",1,0),0))+IF(BF$3="",0,IF(BF$46="",IF(BF34="",1,0),0))+IF(BG$3="",0,IF(BG$46="",IF(BG34="",1,0),0))+IF(BH$3="",0,IF(BH$46="",IF(BH34="",1,0),0))))</f>
        <v>0</v>
      </c>
      <c r="BL34" s="31">
        <f t="shared" si="15"/>
        <v>29</v>
      </c>
      <c r="BM34" s="46" t="str">
        <f>PARAMETRES!$B33</f>
        <v>Z</v>
      </c>
      <c r="BN34" s="46" t="str">
        <f>PARAMETRES!$C33</f>
        <v>B</v>
      </c>
      <c r="BO34" s="47"/>
      <c r="BP34" s="47"/>
      <c r="BQ34" s="47"/>
      <c r="BR34" s="47"/>
      <c r="BS34" s="47"/>
      <c r="BT34" s="47"/>
      <c r="BU34" s="47"/>
      <c r="BV34" s="47"/>
      <c r="BW34" s="47"/>
      <c r="BX34" s="47"/>
      <c r="BY34" s="47"/>
      <c r="BZ34" s="47"/>
      <c r="CA34" s="47"/>
      <c r="CB34" s="47"/>
      <c r="CC34" s="47"/>
      <c r="CD34" s="48" t="str">
        <f>IF(CE34=0,"-",SUM(BO34:CC34)/CE34*PARAMETRES!$G$16)</f>
        <v>-</v>
      </c>
      <c r="CE34" s="49">
        <f t="shared" si="3"/>
        <v>0</v>
      </c>
      <c r="CF34" s="51">
        <f>IF(PARAMETRES!$B33="-","",IF(BO$3="",0,IF(BO$46="",IF(BO34="",1,0),0))+IF(BP$3="",0,IF(BP$46="",IF(BP34="",1,0),0))+IF(BQ$3="",0,IF(BQ$46="",IF(BQ34="",1,0),0))+IF(BR$3="",0,IF(BR$46="",IF(BR34="",1,0),0))+IF(BS$3="",0,IF(BS$46="",IF(BS34="",1,0),0))+IF(BT$3="",0,IF(BT$46="",IF(BT34="",1,0),0))+IF(BU$3="",0,IF(BU$46="",IF(BU34="",1,0),0))+IF(BV$3="",0,IF(BV$46="",IF(BV34="",1,0),0))+IF(BW$3="",0,IF(BW$46="",IF(BW34="",1,0),0))+IF(BX$3="",0,IF(BX$46="",IF(BX34="",1,0),0))+IF(BY$3="",0,IF(BY$46="",IF(BY34="",1,0),0)+IF(BZ$3="",0,IF(BZ$46="",IF(BZ34="",1,0),0))+IF(CA$3="",0,IF(CA$46="",IF(CA34="",1,0),0))+IF(CB$3="",0,IF(CB$46="",IF(CB34="",1,0),0))+IF(CC$3="",0,IF(CC$46="",IF(CC34="",1,0),0))))</f>
        <v>0</v>
      </c>
      <c r="CG34" s="46" t="str">
        <f>PARAMETRES!$B33</f>
        <v>Z</v>
      </c>
      <c r="CH34" s="52" t="str">
        <f>PARAMETRES!$C33</f>
        <v>B</v>
      </c>
    </row>
    <row r="35" spans="1:86">
      <c r="A35" s="31">
        <f t="shared" si="12"/>
        <v>30</v>
      </c>
      <c r="B35" s="46" t="str">
        <f>PARAMETRES!$B34</f>
        <v>-</v>
      </c>
      <c r="C35" s="46" t="str">
        <f>PARAMETRES!$C34</f>
        <v>-</v>
      </c>
      <c r="D35" s="47"/>
      <c r="E35" s="47"/>
      <c r="F35" s="47"/>
      <c r="G35" s="47"/>
      <c r="H35" s="47"/>
      <c r="I35" s="47"/>
      <c r="J35" s="47"/>
      <c r="K35" s="47"/>
      <c r="L35" s="47"/>
      <c r="M35" s="47"/>
      <c r="N35" s="47"/>
      <c r="O35" s="47"/>
      <c r="P35" s="47"/>
      <c r="Q35" s="47"/>
      <c r="R35" s="47"/>
      <c r="S35" s="48" t="str">
        <f>IF(T35=0,"-",SUM(D35:R35)/T35*PARAMETRES!$G$16)</f>
        <v>-</v>
      </c>
      <c r="T35" s="94">
        <f t="shared" si="0"/>
        <v>0</v>
      </c>
      <c r="U35" s="50" t="str">
        <f>IF(PARAMETRES!$B34="-","",IF(D$3="",0,IF(D$46="",IF(D35="",1,0),0))+IF(E$3="",0,IF(E$46="",IF(E35="",1,0),0))+IF(F$3="",0,IF(F$46="",IF(F35="",1,0),0))+IF(G$3="",0,IF(G$46="",IF(G35="",1,0),0))+IF(H$3="",0,IF(H$46="",IF(H35="",1,0),0))+IF(I$3="",0,IF(I$46="",IF(I35="",1,0),0))+IF(J$3="",0,IF(J$46="",IF(J35="",1,0),0))+IF(K$3="",0,IF(K$46="",IF(K35="",1,0),0))+IF(L$3="",0,IF(L$46="",IF(L35="",1,0),0))+IF(M$3="",0,IF(M$46="",IF(M35="",1,0),0))+IF(N$3="",0,IF(N$46="",IF(N35="",1,0),0)+IF(O$3="",0,IF(O$46="",IF(O35="",1,0),0))+IF(P$3="",0,IF(P$46="",IF(P35="",1,0),0))+IF(Q$3="",0,IF(Q$46="",IF(Q35="",1,0),0))+IF(R$3="",0,IF(R$46="",IF(R35="",1,0),0))))</f>
        <v/>
      </c>
      <c r="V35" s="31">
        <f t="shared" si="13"/>
        <v>30</v>
      </c>
      <c r="W35" s="46" t="str">
        <f>PARAMETRES!$B34</f>
        <v>-</v>
      </c>
      <c r="X35" s="46" t="str">
        <f>PARAMETRES!$C34</f>
        <v>-</v>
      </c>
      <c r="Y35" s="47"/>
      <c r="Z35" s="47"/>
      <c r="AA35" s="47"/>
      <c r="AB35" s="47"/>
      <c r="AC35" s="47"/>
      <c r="AD35" s="47"/>
      <c r="AE35" s="47"/>
      <c r="AF35" s="47"/>
      <c r="AG35" s="47"/>
      <c r="AH35" s="47"/>
      <c r="AI35" s="47"/>
      <c r="AJ35" s="47"/>
      <c r="AK35" s="47"/>
      <c r="AL35" s="47"/>
      <c r="AM35" s="47"/>
      <c r="AN35" s="48" t="str">
        <f>IF(AO35=0,"-",SUM(Y35:AM35)/AO35*PARAMETRES!$G$16)</f>
        <v>-</v>
      </c>
      <c r="AO35" s="94">
        <f t="shared" si="1"/>
        <v>0</v>
      </c>
      <c r="AP35" s="50" t="str">
        <f>IF(PARAMETRES!$B34="-","",IF(Y$3="",0,IF(Y$46="",IF(Y35="",1,0),0))+IF(Z$3="",0,IF(Z$46="",IF(Z35="",1,0),0))+IF(AA$3="",0,IF(AA$46="",IF(AA35="",1,0),0))+IF(AB$3="",0,IF(AB$46="",IF(AB35="",1,0),0))+IF(AC$3="",0,IF(AC$46="",IF(AC35="",1,0),0))+IF(AD$3="",0,IF(AD$46="",IF(AD35="",1,0),0))+IF(AE$3="",0,IF(AE$46="",IF(AE35="",1,0),0))+IF(AF$3="",0,IF(AF$46="",IF(AF35="",1,0),0))+IF(AG$3="",0,IF(AG$46="",IF(AG35="",1,0),0))+IF(AH$3="",0,IF(AH$46="",IF(AH35="",1,0),0))+IF(AI$3="",0,IF(AI$46="",IF(AI35="",1,0),0)+IF(AJ$3="",0,IF(AJ$46="",IF(AJ35="",1,0),0))+IF(AK$3="",0,IF(AK$46="",IF(AK35="",1,0),0))+IF(AL$3="",0,IF(AL$46="",IF(AL35="",1,0),0))+IF(AM$3="",0,IF(AM$46="",IF(AM35="",1,0),0))))</f>
        <v/>
      </c>
      <c r="AQ35" s="31">
        <f t="shared" si="14"/>
        <v>30</v>
      </c>
      <c r="AR35" s="46" t="str">
        <f>PARAMETRES!$B34</f>
        <v>-</v>
      </c>
      <c r="AS35" s="46" t="str">
        <f>PARAMETRES!$C34</f>
        <v>-</v>
      </c>
      <c r="AT35" s="47"/>
      <c r="AU35" s="47"/>
      <c r="AV35" s="47"/>
      <c r="AW35" s="47"/>
      <c r="AX35" s="47"/>
      <c r="AY35" s="47"/>
      <c r="AZ35" s="47"/>
      <c r="BA35" s="47"/>
      <c r="BB35" s="47"/>
      <c r="BC35" s="47"/>
      <c r="BD35" s="47"/>
      <c r="BE35" s="47"/>
      <c r="BF35" s="47"/>
      <c r="BG35" s="47"/>
      <c r="BH35" s="47"/>
      <c r="BI35" s="48" t="str">
        <f>IF(BJ35=0,"-",SUM(AT35:BH35)/BJ35*PARAMETRES!$G$16)</f>
        <v>-</v>
      </c>
      <c r="BJ35" s="94">
        <f t="shared" si="2"/>
        <v>0</v>
      </c>
      <c r="BK35" s="50" t="str">
        <f>IF(PARAMETRES!$B34="-","",IF(AT$3="",0,IF(AT$46="",IF(AT35="",1,0),0))+IF(AU$3="",0,IF(AU$46="",IF(AU35="",1,0),0))+IF(AV$3="",0,IF(AV$46="",IF(AV35="",1,0),0))+IF(AW$3="",0,IF(AW$46="",IF(AW35="",1,0),0))+IF(AX$3="",0,IF(AX$46="",IF(AX35="",1,0),0))+IF(AY$3="",0,IF(AY$46="",IF(AY35="",1,0),0))+IF(AZ$3="",0,IF(AZ$46="",IF(AZ35="",1,0),0))+IF(BA$3="",0,IF(BA$46="",IF(BA35="",1,0),0))+IF(BB$3="",0,IF(BB$46="",IF(BB35="",1,0),0))+IF(BC$3="",0,IF(BC$46="",IF(BC35="",1,0),0))+IF(BD$3="",0,IF(BD$46="",IF(BD35="",1,0),0)+IF(BE$3="",0,IF(BE$46="",IF(BE35="",1,0),0))+IF(BF$3="",0,IF(BF$46="",IF(BF35="",1,0),0))+IF(BG$3="",0,IF(BG$46="",IF(BG35="",1,0),0))+IF(BH$3="",0,IF(BH$46="",IF(BH35="",1,0),0))))</f>
        <v/>
      </c>
      <c r="BL35" s="31">
        <f t="shared" si="15"/>
        <v>30</v>
      </c>
      <c r="BM35" s="46" t="str">
        <f>PARAMETRES!$B34</f>
        <v>-</v>
      </c>
      <c r="BN35" s="46" t="str">
        <f>PARAMETRES!$C34</f>
        <v>-</v>
      </c>
      <c r="BO35" s="47"/>
      <c r="BP35" s="47"/>
      <c r="BQ35" s="47"/>
      <c r="BR35" s="47"/>
      <c r="BS35" s="47"/>
      <c r="BT35" s="47"/>
      <c r="BU35" s="47"/>
      <c r="BV35" s="47"/>
      <c r="BW35" s="47"/>
      <c r="BX35" s="47"/>
      <c r="BY35" s="47"/>
      <c r="BZ35" s="47"/>
      <c r="CA35" s="47"/>
      <c r="CB35" s="47"/>
      <c r="CC35" s="47"/>
      <c r="CD35" s="48" t="str">
        <f>IF(CE35=0,"-",SUM(BO35:CC35)/CE35*PARAMETRES!$G$16)</f>
        <v>-</v>
      </c>
      <c r="CE35" s="49">
        <f t="shared" si="3"/>
        <v>0</v>
      </c>
      <c r="CF35" s="51" t="str">
        <f>IF(PARAMETRES!$B34="-","",IF(BO$3="",0,IF(BO$46="",IF(BO35="",1,0),0))+IF(BP$3="",0,IF(BP$46="",IF(BP35="",1,0),0))+IF(BQ$3="",0,IF(BQ$46="",IF(BQ35="",1,0),0))+IF(BR$3="",0,IF(BR$46="",IF(BR35="",1,0),0))+IF(BS$3="",0,IF(BS$46="",IF(BS35="",1,0),0))+IF(BT$3="",0,IF(BT$46="",IF(BT35="",1,0),0))+IF(BU$3="",0,IF(BU$46="",IF(BU35="",1,0),0))+IF(BV$3="",0,IF(BV$46="",IF(BV35="",1,0),0))+IF(BW$3="",0,IF(BW$46="",IF(BW35="",1,0),0))+IF(BX$3="",0,IF(BX$46="",IF(BX35="",1,0),0))+IF(BY$3="",0,IF(BY$46="",IF(BY35="",1,0),0)+IF(BZ$3="",0,IF(BZ$46="",IF(BZ35="",1,0),0))+IF(CA$3="",0,IF(CA$46="",IF(CA35="",1,0),0))+IF(CB$3="",0,IF(CB$46="",IF(CB35="",1,0),0))+IF(CC$3="",0,IF(CC$46="",IF(CC35="",1,0),0))))</f>
        <v/>
      </c>
      <c r="CG35" s="46" t="str">
        <f>PARAMETRES!$B34</f>
        <v>-</v>
      </c>
      <c r="CH35" s="52" t="str">
        <f>PARAMETRES!$C34</f>
        <v>-</v>
      </c>
    </row>
    <row r="36" spans="1:86">
      <c r="A36" s="31">
        <f t="shared" si="12"/>
        <v>31</v>
      </c>
      <c r="B36" s="46" t="str">
        <f>PARAMETRES!$B35</f>
        <v>-</v>
      </c>
      <c r="C36" s="46" t="str">
        <f>PARAMETRES!$C35</f>
        <v>-</v>
      </c>
      <c r="D36" s="47"/>
      <c r="E36" s="47"/>
      <c r="F36" s="47"/>
      <c r="G36" s="47"/>
      <c r="H36" s="47"/>
      <c r="I36" s="47"/>
      <c r="J36" s="47"/>
      <c r="K36" s="47"/>
      <c r="L36" s="47"/>
      <c r="M36" s="47"/>
      <c r="N36" s="47"/>
      <c r="O36" s="47"/>
      <c r="P36" s="47"/>
      <c r="Q36" s="47"/>
      <c r="R36" s="47"/>
      <c r="S36" s="48" t="str">
        <f>IF(T36=0,"-",SUM(D36:R36)/T36*PARAMETRES!$G$16)</f>
        <v>-</v>
      </c>
      <c r="T36" s="94">
        <f t="shared" si="0"/>
        <v>0</v>
      </c>
      <c r="U36" s="50" t="str">
        <f>IF(PARAMETRES!$B35="-","",IF(D$3="",0,IF(D$46="",IF(D36="",1,0),0))+IF(E$3="",0,IF(E$46="",IF(E36="",1,0),0))+IF(F$3="",0,IF(F$46="",IF(F36="",1,0),0))+IF(G$3="",0,IF(G$46="",IF(G36="",1,0),0))+IF(H$3="",0,IF(H$46="",IF(H36="",1,0),0))+IF(I$3="",0,IF(I$46="",IF(I36="",1,0),0))+IF(J$3="",0,IF(J$46="",IF(J36="",1,0),0))+IF(K$3="",0,IF(K$46="",IF(K36="",1,0),0))+IF(L$3="",0,IF(L$46="",IF(L36="",1,0),0))+IF(M$3="",0,IF(M$46="",IF(M36="",1,0),0))+IF(N$3="",0,IF(N$46="",IF(N36="",1,0),0)+IF(O$3="",0,IF(O$46="",IF(O36="",1,0),0))+IF(P$3="",0,IF(P$46="",IF(P36="",1,0),0))+IF(Q$3="",0,IF(Q$46="",IF(Q36="",1,0),0))+IF(R$3="",0,IF(R$46="",IF(R36="",1,0),0))))</f>
        <v/>
      </c>
      <c r="V36" s="31">
        <f t="shared" si="13"/>
        <v>31</v>
      </c>
      <c r="W36" s="46" t="str">
        <f>PARAMETRES!$B35</f>
        <v>-</v>
      </c>
      <c r="X36" s="46" t="str">
        <f>PARAMETRES!$C35</f>
        <v>-</v>
      </c>
      <c r="Y36" s="47"/>
      <c r="Z36" s="47"/>
      <c r="AA36" s="47"/>
      <c r="AB36" s="47"/>
      <c r="AC36" s="47"/>
      <c r="AD36" s="47"/>
      <c r="AE36" s="47"/>
      <c r="AF36" s="47"/>
      <c r="AG36" s="47"/>
      <c r="AH36" s="47"/>
      <c r="AI36" s="47"/>
      <c r="AJ36" s="47"/>
      <c r="AK36" s="47"/>
      <c r="AL36" s="47"/>
      <c r="AM36" s="47"/>
      <c r="AN36" s="48" t="str">
        <f>IF(AO36=0,"-",SUM(Y36:AM36)/AO36*PARAMETRES!$G$16)</f>
        <v>-</v>
      </c>
      <c r="AO36" s="94">
        <f t="shared" si="1"/>
        <v>0</v>
      </c>
      <c r="AP36" s="50" t="str">
        <f>IF(PARAMETRES!$B35="-","",IF(Y$3="",0,IF(Y$46="",IF(Y36="",1,0),0))+IF(Z$3="",0,IF(Z$46="",IF(Z36="",1,0),0))+IF(AA$3="",0,IF(AA$46="",IF(AA36="",1,0),0))+IF(AB$3="",0,IF(AB$46="",IF(AB36="",1,0),0))+IF(AC$3="",0,IF(AC$46="",IF(AC36="",1,0),0))+IF(AD$3="",0,IF(AD$46="",IF(AD36="",1,0),0))+IF(AE$3="",0,IF(AE$46="",IF(AE36="",1,0),0))+IF(AF$3="",0,IF(AF$46="",IF(AF36="",1,0),0))+IF(AG$3="",0,IF(AG$46="",IF(AG36="",1,0),0))+IF(AH$3="",0,IF(AH$46="",IF(AH36="",1,0),0))+IF(AI$3="",0,IF(AI$46="",IF(AI36="",1,0),0)+IF(AJ$3="",0,IF(AJ$46="",IF(AJ36="",1,0),0))+IF(AK$3="",0,IF(AK$46="",IF(AK36="",1,0),0))+IF(AL$3="",0,IF(AL$46="",IF(AL36="",1,0),0))+IF(AM$3="",0,IF(AM$46="",IF(AM36="",1,0),0))))</f>
        <v/>
      </c>
      <c r="AQ36" s="31">
        <f t="shared" si="14"/>
        <v>31</v>
      </c>
      <c r="AR36" s="46" t="str">
        <f>PARAMETRES!$B35</f>
        <v>-</v>
      </c>
      <c r="AS36" s="46" t="str">
        <f>PARAMETRES!$C35</f>
        <v>-</v>
      </c>
      <c r="AT36" s="47"/>
      <c r="AU36" s="47"/>
      <c r="AV36" s="47"/>
      <c r="AW36" s="47"/>
      <c r="AX36" s="47"/>
      <c r="AY36" s="47"/>
      <c r="AZ36" s="47"/>
      <c r="BA36" s="47"/>
      <c r="BB36" s="47"/>
      <c r="BC36" s="47"/>
      <c r="BD36" s="47"/>
      <c r="BE36" s="47"/>
      <c r="BF36" s="47"/>
      <c r="BG36" s="47"/>
      <c r="BH36" s="47"/>
      <c r="BI36" s="48" t="str">
        <f>IF(BJ36=0,"-",SUM(AT36:BH36)/BJ36*PARAMETRES!$G$16)</f>
        <v>-</v>
      </c>
      <c r="BJ36" s="94">
        <f t="shared" si="2"/>
        <v>0</v>
      </c>
      <c r="BK36" s="50" t="str">
        <f>IF(PARAMETRES!$B35="-","",IF(AT$3="",0,IF(AT$46="",IF(AT36="",1,0),0))+IF(AU$3="",0,IF(AU$46="",IF(AU36="",1,0),0))+IF(AV$3="",0,IF(AV$46="",IF(AV36="",1,0),0))+IF(AW$3="",0,IF(AW$46="",IF(AW36="",1,0),0))+IF(AX$3="",0,IF(AX$46="",IF(AX36="",1,0),0))+IF(AY$3="",0,IF(AY$46="",IF(AY36="",1,0),0))+IF(AZ$3="",0,IF(AZ$46="",IF(AZ36="",1,0),0))+IF(BA$3="",0,IF(BA$46="",IF(BA36="",1,0),0))+IF(BB$3="",0,IF(BB$46="",IF(BB36="",1,0),0))+IF(BC$3="",0,IF(BC$46="",IF(BC36="",1,0),0))+IF(BD$3="",0,IF(BD$46="",IF(BD36="",1,0),0)+IF(BE$3="",0,IF(BE$46="",IF(BE36="",1,0),0))+IF(BF$3="",0,IF(BF$46="",IF(BF36="",1,0),0))+IF(BG$3="",0,IF(BG$46="",IF(BG36="",1,0),0))+IF(BH$3="",0,IF(BH$46="",IF(BH36="",1,0),0))))</f>
        <v/>
      </c>
      <c r="BL36" s="31">
        <f t="shared" si="15"/>
        <v>31</v>
      </c>
      <c r="BM36" s="46" t="str">
        <f>PARAMETRES!$B35</f>
        <v>-</v>
      </c>
      <c r="BN36" s="46" t="str">
        <f>PARAMETRES!$C35</f>
        <v>-</v>
      </c>
      <c r="BO36" s="47"/>
      <c r="BP36" s="47"/>
      <c r="BQ36" s="47"/>
      <c r="BR36" s="47"/>
      <c r="BS36" s="47"/>
      <c r="BT36" s="47"/>
      <c r="BU36" s="47"/>
      <c r="BV36" s="47"/>
      <c r="BW36" s="47"/>
      <c r="BX36" s="47"/>
      <c r="BY36" s="47"/>
      <c r="BZ36" s="47"/>
      <c r="CA36" s="47"/>
      <c r="CB36" s="47"/>
      <c r="CC36" s="47"/>
      <c r="CD36" s="48" t="str">
        <f>IF(CE36=0,"-",SUM(BO36:CC36)/CE36*PARAMETRES!$G$16)</f>
        <v>-</v>
      </c>
      <c r="CE36" s="49">
        <f t="shared" si="3"/>
        <v>0</v>
      </c>
      <c r="CF36" s="51" t="str">
        <f>IF(PARAMETRES!$B35="-","",IF(BO$3="",0,IF(BO$46="",IF(BO36="",1,0),0))+IF(BP$3="",0,IF(BP$46="",IF(BP36="",1,0),0))+IF(BQ$3="",0,IF(BQ$46="",IF(BQ36="",1,0),0))+IF(BR$3="",0,IF(BR$46="",IF(BR36="",1,0),0))+IF(BS$3="",0,IF(BS$46="",IF(BS36="",1,0),0))+IF(BT$3="",0,IF(BT$46="",IF(BT36="",1,0),0))+IF(BU$3="",0,IF(BU$46="",IF(BU36="",1,0),0))+IF(BV$3="",0,IF(BV$46="",IF(BV36="",1,0),0))+IF(BW$3="",0,IF(BW$46="",IF(BW36="",1,0),0))+IF(BX$3="",0,IF(BX$46="",IF(BX36="",1,0),0))+IF(BY$3="",0,IF(BY$46="",IF(BY36="",1,0),0)+IF(BZ$3="",0,IF(BZ$46="",IF(BZ36="",1,0),0))+IF(CA$3="",0,IF(CA$46="",IF(CA36="",1,0),0))+IF(CB$3="",0,IF(CB$46="",IF(CB36="",1,0),0))+IF(CC$3="",0,IF(CC$46="",IF(CC36="",1,0),0))))</f>
        <v/>
      </c>
      <c r="CG36" s="46" t="str">
        <f>PARAMETRES!$B35</f>
        <v>-</v>
      </c>
      <c r="CH36" s="52" t="str">
        <f>PARAMETRES!$C35</f>
        <v>-</v>
      </c>
    </row>
    <row r="37" spans="1:86">
      <c r="A37" s="31">
        <f t="shared" si="12"/>
        <v>32</v>
      </c>
      <c r="B37" s="46" t="str">
        <f>PARAMETRES!$B36</f>
        <v>-</v>
      </c>
      <c r="C37" s="46" t="str">
        <f>PARAMETRES!$C36</f>
        <v>-</v>
      </c>
      <c r="D37" s="47"/>
      <c r="E37" s="47"/>
      <c r="F37" s="47"/>
      <c r="G37" s="47"/>
      <c r="H37" s="47"/>
      <c r="I37" s="47"/>
      <c r="J37" s="47"/>
      <c r="K37" s="47"/>
      <c r="L37" s="47"/>
      <c r="M37" s="47"/>
      <c r="N37" s="47"/>
      <c r="O37" s="47"/>
      <c r="P37" s="47"/>
      <c r="Q37" s="47"/>
      <c r="R37" s="47"/>
      <c r="S37" s="48" t="str">
        <f>IF(T37=0,"-",SUM(D37:R37)/T37*PARAMETRES!$G$16)</f>
        <v>-</v>
      </c>
      <c r="T37" s="94">
        <f t="shared" si="0"/>
        <v>0</v>
      </c>
      <c r="U37" s="50" t="str">
        <f>IF(PARAMETRES!$B36="-","",IF(D$3="",0,IF(D$46="",IF(D37="",1,0),0))+IF(E$3="",0,IF(E$46="",IF(E37="",1,0),0))+IF(F$3="",0,IF(F$46="",IF(F37="",1,0),0))+IF(G$3="",0,IF(G$46="",IF(G37="",1,0),0))+IF(H$3="",0,IF(H$46="",IF(H37="",1,0),0))+IF(I$3="",0,IF(I$46="",IF(I37="",1,0),0))+IF(J$3="",0,IF(J$46="",IF(J37="",1,0),0))+IF(K$3="",0,IF(K$46="",IF(K37="",1,0),0))+IF(L$3="",0,IF(L$46="",IF(L37="",1,0),0))+IF(M$3="",0,IF(M$46="",IF(M37="",1,0),0))+IF(N$3="",0,IF(N$46="",IF(N37="",1,0),0)+IF(O$3="",0,IF(O$46="",IF(O37="",1,0),0))+IF(P$3="",0,IF(P$46="",IF(P37="",1,0),0))+IF(Q$3="",0,IF(Q$46="",IF(Q37="",1,0),0))+IF(R$3="",0,IF(R$46="",IF(R37="",1,0),0))))</f>
        <v/>
      </c>
      <c r="V37" s="31">
        <f t="shared" si="13"/>
        <v>32</v>
      </c>
      <c r="W37" s="46" t="str">
        <f>PARAMETRES!$B36</f>
        <v>-</v>
      </c>
      <c r="X37" s="46" t="str">
        <f>PARAMETRES!$C36</f>
        <v>-</v>
      </c>
      <c r="Y37" s="47"/>
      <c r="Z37" s="47"/>
      <c r="AA37" s="47"/>
      <c r="AB37" s="47"/>
      <c r="AC37" s="47"/>
      <c r="AD37" s="47"/>
      <c r="AE37" s="47"/>
      <c r="AF37" s="47"/>
      <c r="AG37" s="47"/>
      <c r="AH37" s="47"/>
      <c r="AI37" s="47"/>
      <c r="AJ37" s="47"/>
      <c r="AK37" s="47"/>
      <c r="AL37" s="47"/>
      <c r="AM37" s="47"/>
      <c r="AN37" s="48" t="str">
        <f>IF(AO37=0,"-",SUM(Y37:AM37)/AO37*PARAMETRES!$G$16)</f>
        <v>-</v>
      </c>
      <c r="AO37" s="94">
        <f t="shared" si="1"/>
        <v>0</v>
      </c>
      <c r="AP37" s="50" t="str">
        <f>IF(PARAMETRES!$B36="-","",IF(Y$3="",0,IF(Y$46="",IF(Y37="",1,0),0))+IF(Z$3="",0,IF(Z$46="",IF(Z37="",1,0),0))+IF(AA$3="",0,IF(AA$46="",IF(AA37="",1,0),0))+IF(AB$3="",0,IF(AB$46="",IF(AB37="",1,0),0))+IF(AC$3="",0,IF(AC$46="",IF(AC37="",1,0),0))+IF(AD$3="",0,IF(AD$46="",IF(AD37="",1,0),0))+IF(AE$3="",0,IF(AE$46="",IF(AE37="",1,0),0))+IF(AF$3="",0,IF(AF$46="",IF(AF37="",1,0),0))+IF(AG$3="",0,IF(AG$46="",IF(AG37="",1,0),0))+IF(AH$3="",0,IF(AH$46="",IF(AH37="",1,0),0))+IF(AI$3="",0,IF(AI$46="",IF(AI37="",1,0),0)+IF(AJ$3="",0,IF(AJ$46="",IF(AJ37="",1,0),0))+IF(AK$3="",0,IF(AK$46="",IF(AK37="",1,0),0))+IF(AL$3="",0,IF(AL$46="",IF(AL37="",1,0),0))+IF(AM$3="",0,IF(AM$46="",IF(AM37="",1,0),0))))</f>
        <v/>
      </c>
      <c r="AQ37" s="31">
        <f t="shared" si="14"/>
        <v>32</v>
      </c>
      <c r="AR37" s="46" t="str">
        <f>PARAMETRES!$B36</f>
        <v>-</v>
      </c>
      <c r="AS37" s="46" t="str">
        <f>PARAMETRES!$C36</f>
        <v>-</v>
      </c>
      <c r="AT37" s="47"/>
      <c r="AU37" s="47"/>
      <c r="AV37" s="47"/>
      <c r="AW37" s="47"/>
      <c r="AX37" s="47"/>
      <c r="AY37" s="47"/>
      <c r="AZ37" s="47"/>
      <c r="BA37" s="47"/>
      <c r="BB37" s="47"/>
      <c r="BC37" s="47"/>
      <c r="BD37" s="47"/>
      <c r="BE37" s="47"/>
      <c r="BF37" s="47"/>
      <c r="BG37" s="47"/>
      <c r="BH37" s="47"/>
      <c r="BI37" s="48" t="str">
        <f>IF(BJ37=0,"-",SUM(AT37:BH37)/BJ37*PARAMETRES!$G$16)</f>
        <v>-</v>
      </c>
      <c r="BJ37" s="94">
        <f t="shared" si="2"/>
        <v>0</v>
      </c>
      <c r="BK37" s="50" t="str">
        <f>IF(PARAMETRES!$B36="-","",IF(AT$3="",0,IF(AT$46="",IF(AT37="",1,0),0))+IF(AU$3="",0,IF(AU$46="",IF(AU37="",1,0),0))+IF(AV$3="",0,IF(AV$46="",IF(AV37="",1,0),0))+IF(AW$3="",0,IF(AW$46="",IF(AW37="",1,0),0))+IF(AX$3="",0,IF(AX$46="",IF(AX37="",1,0),0))+IF(AY$3="",0,IF(AY$46="",IF(AY37="",1,0),0))+IF(AZ$3="",0,IF(AZ$46="",IF(AZ37="",1,0),0))+IF(BA$3="",0,IF(BA$46="",IF(BA37="",1,0),0))+IF(BB$3="",0,IF(BB$46="",IF(BB37="",1,0),0))+IF(BC$3="",0,IF(BC$46="",IF(BC37="",1,0),0))+IF(BD$3="",0,IF(BD$46="",IF(BD37="",1,0),0)+IF(BE$3="",0,IF(BE$46="",IF(BE37="",1,0),0))+IF(BF$3="",0,IF(BF$46="",IF(BF37="",1,0),0))+IF(BG$3="",0,IF(BG$46="",IF(BG37="",1,0),0))+IF(BH$3="",0,IF(BH$46="",IF(BH37="",1,0),0))))</f>
        <v/>
      </c>
      <c r="BL37" s="31">
        <f t="shared" si="15"/>
        <v>32</v>
      </c>
      <c r="BM37" s="46" t="str">
        <f>PARAMETRES!$B36</f>
        <v>-</v>
      </c>
      <c r="BN37" s="46" t="str">
        <f>PARAMETRES!$C36</f>
        <v>-</v>
      </c>
      <c r="BO37" s="47"/>
      <c r="BP37" s="47"/>
      <c r="BQ37" s="47"/>
      <c r="BR37" s="47"/>
      <c r="BS37" s="47"/>
      <c r="BT37" s="47"/>
      <c r="BU37" s="47"/>
      <c r="BV37" s="47"/>
      <c r="BW37" s="47"/>
      <c r="BX37" s="47"/>
      <c r="BY37" s="47"/>
      <c r="BZ37" s="47"/>
      <c r="CA37" s="47"/>
      <c r="CB37" s="47"/>
      <c r="CC37" s="47"/>
      <c r="CD37" s="48" t="str">
        <f>IF(CE37=0,"-",SUM(BO37:CC37)/CE37*PARAMETRES!$G$16)</f>
        <v>-</v>
      </c>
      <c r="CE37" s="49">
        <f t="shared" si="3"/>
        <v>0</v>
      </c>
      <c r="CF37" s="51" t="str">
        <f>IF(PARAMETRES!$B36="-","",IF(BO$3="",0,IF(BO$46="",IF(BO37="",1,0),0))+IF(BP$3="",0,IF(BP$46="",IF(BP37="",1,0),0))+IF(BQ$3="",0,IF(BQ$46="",IF(BQ37="",1,0),0))+IF(BR$3="",0,IF(BR$46="",IF(BR37="",1,0),0))+IF(BS$3="",0,IF(BS$46="",IF(BS37="",1,0),0))+IF(BT$3="",0,IF(BT$46="",IF(BT37="",1,0),0))+IF(BU$3="",0,IF(BU$46="",IF(BU37="",1,0),0))+IF(BV$3="",0,IF(BV$46="",IF(BV37="",1,0),0))+IF(BW$3="",0,IF(BW$46="",IF(BW37="",1,0),0))+IF(BX$3="",0,IF(BX$46="",IF(BX37="",1,0),0))+IF(BY$3="",0,IF(BY$46="",IF(BY37="",1,0),0)+IF(BZ$3="",0,IF(BZ$46="",IF(BZ37="",1,0),0))+IF(CA$3="",0,IF(CA$46="",IF(CA37="",1,0),0))+IF(CB$3="",0,IF(CB$46="",IF(CB37="",1,0),0))+IF(CC$3="",0,IF(CC$46="",IF(CC37="",1,0),0))))</f>
        <v/>
      </c>
      <c r="CG37" s="46" t="str">
        <f>PARAMETRES!$B36</f>
        <v>-</v>
      </c>
      <c r="CH37" s="52" t="str">
        <f>PARAMETRES!$C36</f>
        <v>-</v>
      </c>
    </row>
    <row r="38" spans="1:86">
      <c r="A38" s="31">
        <f t="shared" si="12"/>
        <v>33</v>
      </c>
      <c r="B38" s="46" t="str">
        <f>PARAMETRES!$B37</f>
        <v>-</v>
      </c>
      <c r="C38" s="46" t="str">
        <f>PARAMETRES!$C37</f>
        <v>-</v>
      </c>
      <c r="D38" s="47"/>
      <c r="E38" s="47"/>
      <c r="F38" s="47"/>
      <c r="G38" s="47"/>
      <c r="H38" s="47"/>
      <c r="I38" s="47"/>
      <c r="J38" s="47"/>
      <c r="K38" s="47"/>
      <c r="L38" s="47"/>
      <c r="M38" s="47"/>
      <c r="N38" s="47"/>
      <c r="O38" s="47"/>
      <c r="P38" s="47"/>
      <c r="Q38" s="47"/>
      <c r="R38" s="47"/>
      <c r="S38" s="48" t="str">
        <f>IF(T38=0,"-",SUM(D38:R38)/T38*PARAMETRES!$G$16)</f>
        <v>-</v>
      </c>
      <c r="T38" s="94">
        <f t="shared" si="0"/>
        <v>0</v>
      </c>
      <c r="U38" s="50" t="str">
        <f>IF(PARAMETRES!$B37="-","",IF(D$3="",0,IF(D$46="",IF(D38="",1,0),0))+IF(E$3="",0,IF(E$46="",IF(E38="",1,0),0))+IF(F$3="",0,IF(F$46="",IF(F38="",1,0),0))+IF(G$3="",0,IF(G$46="",IF(G38="",1,0),0))+IF(H$3="",0,IF(H$46="",IF(H38="",1,0),0))+IF(I$3="",0,IF(I$46="",IF(I38="",1,0),0))+IF(J$3="",0,IF(J$46="",IF(J38="",1,0),0))+IF(K$3="",0,IF(K$46="",IF(K38="",1,0),0))+IF(L$3="",0,IF(L$46="",IF(L38="",1,0),0))+IF(M$3="",0,IF(M$46="",IF(M38="",1,0),0))+IF(N$3="",0,IF(N$46="",IF(N38="",1,0),0)+IF(O$3="",0,IF(O$46="",IF(O38="",1,0),0))+IF(P$3="",0,IF(P$46="",IF(P38="",1,0),0))+IF(Q$3="",0,IF(Q$46="",IF(Q38="",1,0),0))+IF(R$3="",0,IF(R$46="",IF(R38="",1,0),0))))</f>
        <v/>
      </c>
      <c r="V38" s="31">
        <f t="shared" si="13"/>
        <v>33</v>
      </c>
      <c r="W38" s="46" t="str">
        <f>PARAMETRES!$B37</f>
        <v>-</v>
      </c>
      <c r="X38" s="46" t="str">
        <f>PARAMETRES!$C37</f>
        <v>-</v>
      </c>
      <c r="Y38" s="47"/>
      <c r="Z38" s="47"/>
      <c r="AA38" s="47"/>
      <c r="AB38" s="47"/>
      <c r="AC38" s="47"/>
      <c r="AD38" s="47"/>
      <c r="AE38" s="47"/>
      <c r="AF38" s="47"/>
      <c r="AG38" s="47"/>
      <c r="AH38" s="47"/>
      <c r="AI38" s="47"/>
      <c r="AJ38" s="47"/>
      <c r="AK38" s="47"/>
      <c r="AL38" s="47"/>
      <c r="AM38" s="47"/>
      <c r="AN38" s="48" t="str">
        <f>IF(AO38=0,"-",SUM(Y38:AM38)/AO38*PARAMETRES!$G$16)</f>
        <v>-</v>
      </c>
      <c r="AO38" s="94">
        <f t="shared" si="1"/>
        <v>0</v>
      </c>
      <c r="AP38" s="50" t="str">
        <f>IF(PARAMETRES!$B37="-","",IF(Y$3="",0,IF(Y$46="",IF(Y38="",1,0),0))+IF(Z$3="",0,IF(Z$46="",IF(Z38="",1,0),0))+IF(AA$3="",0,IF(AA$46="",IF(AA38="",1,0),0))+IF(AB$3="",0,IF(AB$46="",IF(AB38="",1,0),0))+IF(AC$3="",0,IF(AC$46="",IF(AC38="",1,0),0))+IF(AD$3="",0,IF(AD$46="",IF(AD38="",1,0),0))+IF(AE$3="",0,IF(AE$46="",IF(AE38="",1,0),0))+IF(AF$3="",0,IF(AF$46="",IF(AF38="",1,0),0))+IF(AG$3="",0,IF(AG$46="",IF(AG38="",1,0),0))+IF(AH$3="",0,IF(AH$46="",IF(AH38="",1,0),0))+IF(AI$3="",0,IF(AI$46="",IF(AI38="",1,0),0)+IF(AJ$3="",0,IF(AJ$46="",IF(AJ38="",1,0),0))+IF(AK$3="",0,IF(AK$46="",IF(AK38="",1,0),0))+IF(AL$3="",0,IF(AL$46="",IF(AL38="",1,0),0))+IF(AM$3="",0,IF(AM$46="",IF(AM38="",1,0),0))))</f>
        <v/>
      </c>
      <c r="AQ38" s="31">
        <f t="shared" si="14"/>
        <v>33</v>
      </c>
      <c r="AR38" s="46" t="str">
        <f>PARAMETRES!$B37</f>
        <v>-</v>
      </c>
      <c r="AS38" s="46" t="str">
        <f>PARAMETRES!$C37</f>
        <v>-</v>
      </c>
      <c r="AT38" s="47"/>
      <c r="AU38" s="47"/>
      <c r="AV38" s="47"/>
      <c r="AW38" s="47"/>
      <c r="AX38" s="47"/>
      <c r="AY38" s="47"/>
      <c r="AZ38" s="47"/>
      <c r="BA38" s="47"/>
      <c r="BB38" s="47"/>
      <c r="BC38" s="47"/>
      <c r="BD38" s="47"/>
      <c r="BE38" s="47"/>
      <c r="BF38" s="47"/>
      <c r="BG38" s="47"/>
      <c r="BH38" s="47"/>
      <c r="BI38" s="48" t="str">
        <f>IF(BJ38=0,"-",SUM(AT38:BH38)/BJ38*PARAMETRES!$G$16)</f>
        <v>-</v>
      </c>
      <c r="BJ38" s="94">
        <f t="shared" si="2"/>
        <v>0</v>
      </c>
      <c r="BK38" s="50" t="str">
        <f>IF(PARAMETRES!$B37="-","",IF(AT$3="",0,IF(AT$46="",IF(AT38="",1,0),0))+IF(AU$3="",0,IF(AU$46="",IF(AU38="",1,0),0))+IF(AV$3="",0,IF(AV$46="",IF(AV38="",1,0),0))+IF(AW$3="",0,IF(AW$46="",IF(AW38="",1,0),0))+IF(AX$3="",0,IF(AX$46="",IF(AX38="",1,0),0))+IF(AY$3="",0,IF(AY$46="",IF(AY38="",1,0),0))+IF(AZ$3="",0,IF(AZ$46="",IF(AZ38="",1,0),0))+IF(BA$3="",0,IF(BA$46="",IF(BA38="",1,0),0))+IF(BB$3="",0,IF(BB$46="",IF(BB38="",1,0),0))+IF(BC$3="",0,IF(BC$46="",IF(BC38="",1,0),0))+IF(BD$3="",0,IF(BD$46="",IF(BD38="",1,0),0)+IF(BE$3="",0,IF(BE$46="",IF(BE38="",1,0),0))+IF(BF$3="",0,IF(BF$46="",IF(BF38="",1,0),0))+IF(BG$3="",0,IF(BG$46="",IF(BG38="",1,0),0))+IF(BH$3="",0,IF(BH$46="",IF(BH38="",1,0),0))))</f>
        <v/>
      </c>
      <c r="BL38" s="31">
        <f t="shared" si="15"/>
        <v>33</v>
      </c>
      <c r="BM38" s="46" t="str">
        <f>PARAMETRES!$B37</f>
        <v>-</v>
      </c>
      <c r="BN38" s="46" t="str">
        <f>PARAMETRES!$C37</f>
        <v>-</v>
      </c>
      <c r="BO38" s="47"/>
      <c r="BP38" s="47"/>
      <c r="BQ38" s="47"/>
      <c r="BR38" s="47"/>
      <c r="BS38" s="47"/>
      <c r="BT38" s="47"/>
      <c r="BU38" s="47"/>
      <c r="BV38" s="47"/>
      <c r="BW38" s="47"/>
      <c r="BX38" s="47"/>
      <c r="BY38" s="47"/>
      <c r="BZ38" s="47"/>
      <c r="CA38" s="47"/>
      <c r="CB38" s="47"/>
      <c r="CC38" s="47"/>
      <c r="CD38" s="48" t="str">
        <f>IF(CE38=0,"-",SUM(BO38:CC38)/CE38*PARAMETRES!$G$16)</f>
        <v>-</v>
      </c>
      <c r="CE38" s="49">
        <f t="shared" si="3"/>
        <v>0</v>
      </c>
      <c r="CF38" s="51" t="str">
        <f>IF(PARAMETRES!$B37="-","",IF(BO$3="",0,IF(BO$46="",IF(BO38="",1,0),0))+IF(BP$3="",0,IF(BP$46="",IF(BP38="",1,0),0))+IF(BQ$3="",0,IF(BQ$46="",IF(BQ38="",1,0),0))+IF(BR$3="",0,IF(BR$46="",IF(BR38="",1,0),0))+IF(BS$3="",0,IF(BS$46="",IF(BS38="",1,0),0))+IF(BT$3="",0,IF(BT$46="",IF(BT38="",1,0),0))+IF(BU$3="",0,IF(BU$46="",IF(BU38="",1,0),0))+IF(BV$3="",0,IF(BV$46="",IF(BV38="",1,0),0))+IF(BW$3="",0,IF(BW$46="",IF(BW38="",1,0),0))+IF(BX$3="",0,IF(BX$46="",IF(BX38="",1,0),0))+IF(BY$3="",0,IF(BY$46="",IF(BY38="",1,0),0)+IF(BZ$3="",0,IF(BZ$46="",IF(BZ38="",1,0),0))+IF(CA$3="",0,IF(CA$46="",IF(CA38="",1,0),0))+IF(CB$3="",0,IF(CB$46="",IF(CB38="",1,0),0))+IF(CC$3="",0,IF(CC$46="",IF(CC38="",1,0),0))))</f>
        <v/>
      </c>
      <c r="CG38" s="46" t="str">
        <f>PARAMETRES!$B37</f>
        <v>-</v>
      </c>
      <c r="CH38" s="52" t="str">
        <f>PARAMETRES!$C37</f>
        <v>-</v>
      </c>
    </row>
    <row r="39" spans="1:86">
      <c r="A39" s="31">
        <f t="shared" si="12"/>
        <v>34</v>
      </c>
      <c r="B39" s="46" t="str">
        <f>PARAMETRES!$B38</f>
        <v>-</v>
      </c>
      <c r="C39" s="46" t="str">
        <f>PARAMETRES!$C38</f>
        <v>-</v>
      </c>
      <c r="D39" s="47"/>
      <c r="E39" s="47"/>
      <c r="F39" s="47"/>
      <c r="G39" s="47"/>
      <c r="H39" s="47"/>
      <c r="I39" s="47"/>
      <c r="J39" s="47"/>
      <c r="K39" s="47"/>
      <c r="L39" s="47"/>
      <c r="M39" s="47"/>
      <c r="N39" s="47"/>
      <c r="O39" s="47"/>
      <c r="P39" s="47"/>
      <c r="Q39" s="47"/>
      <c r="R39" s="47"/>
      <c r="S39" s="48" t="str">
        <f>IF(T39=0,"-",SUM(D39:R39)/T39*PARAMETRES!$G$16)</f>
        <v>-</v>
      </c>
      <c r="T39" s="94">
        <f t="shared" si="0"/>
        <v>0</v>
      </c>
      <c r="U39" s="50" t="str">
        <f>IF(PARAMETRES!$B38="-","",IF(D$3="",0,IF(D$46="",IF(D39="",1,0),0))+IF(E$3="",0,IF(E$46="",IF(E39="",1,0),0))+IF(F$3="",0,IF(F$46="",IF(F39="",1,0),0))+IF(G$3="",0,IF(G$46="",IF(G39="",1,0),0))+IF(H$3="",0,IF(H$46="",IF(H39="",1,0),0))+IF(I$3="",0,IF(I$46="",IF(I39="",1,0),0))+IF(J$3="",0,IF(J$46="",IF(J39="",1,0),0))+IF(K$3="",0,IF(K$46="",IF(K39="",1,0),0))+IF(L$3="",0,IF(L$46="",IF(L39="",1,0),0))+IF(M$3="",0,IF(M$46="",IF(M39="",1,0),0))+IF(N$3="",0,IF(N$46="",IF(N39="",1,0),0)+IF(O$3="",0,IF(O$46="",IF(O39="",1,0),0))+IF(P$3="",0,IF(P$46="",IF(P39="",1,0),0))+IF(Q$3="",0,IF(Q$46="",IF(Q39="",1,0),0))+IF(R$3="",0,IF(R$46="",IF(R39="",1,0),0))))</f>
        <v/>
      </c>
      <c r="V39" s="31">
        <f t="shared" si="13"/>
        <v>34</v>
      </c>
      <c r="W39" s="46" t="str">
        <f>PARAMETRES!$B38</f>
        <v>-</v>
      </c>
      <c r="X39" s="46" t="str">
        <f>PARAMETRES!$C38</f>
        <v>-</v>
      </c>
      <c r="Y39" s="47"/>
      <c r="Z39" s="47"/>
      <c r="AA39" s="47"/>
      <c r="AB39" s="47"/>
      <c r="AC39" s="47"/>
      <c r="AD39" s="47"/>
      <c r="AE39" s="47"/>
      <c r="AF39" s="47"/>
      <c r="AG39" s="47"/>
      <c r="AH39" s="47"/>
      <c r="AI39" s="47"/>
      <c r="AJ39" s="47"/>
      <c r="AK39" s="47"/>
      <c r="AL39" s="47"/>
      <c r="AM39" s="47"/>
      <c r="AN39" s="48" t="str">
        <f>IF(AO39=0,"-",SUM(Y39:AM39)/AO39*PARAMETRES!$G$16)</f>
        <v>-</v>
      </c>
      <c r="AO39" s="94">
        <f t="shared" si="1"/>
        <v>0</v>
      </c>
      <c r="AP39" s="50" t="str">
        <f>IF(PARAMETRES!$B38="-","",IF(Y$3="",0,IF(Y$46="",IF(Y39="",1,0),0))+IF(Z$3="",0,IF(Z$46="",IF(Z39="",1,0),0))+IF(AA$3="",0,IF(AA$46="",IF(AA39="",1,0),0))+IF(AB$3="",0,IF(AB$46="",IF(AB39="",1,0),0))+IF(AC$3="",0,IF(AC$46="",IF(AC39="",1,0),0))+IF(AD$3="",0,IF(AD$46="",IF(AD39="",1,0),0))+IF(AE$3="",0,IF(AE$46="",IF(AE39="",1,0),0))+IF(AF$3="",0,IF(AF$46="",IF(AF39="",1,0),0))+IF(AG$3="",0,IF(AG$46="",IF(AG39="",1,0),0))+IF(AH$3="",0,IF(AH$46="",IF(AH39="",1,0),0))+IF(AI$3="",0,IF(AI$46="",IF(AI39="",1,0),0)+IF(AJ$3="",0,IF(AJ$46="",IF(AJ39="",1,0),0))+IF(AK$3="",0,IF(AK$46="",IF(AK39="",1,0),0))+IF(AL$3="",0,IF(AL$46="",IF(AL39="",1,0),0))+IF(AM$3="",0,IF(AM$46="",IF(AM39="",1,0),0))))</f>
        <v/>
      </c>
      <c r="AQ39" s="31">
        <f t="shared" si="14"/>
        <v>34</v>
      </c>
      <c r="AR39" s="46" t="str">
        <f>PARAMETRES!$B38</f>
        <v>-</v>
      </c>
      <c r="AS39" s="46" t="str">
        <f>PARAMETRES!$C38</f>
        <v>-</v>
      </c>
      <c r="AT39" s="47"/>
      <c r="AU39" s="47"/>
      <c r="AV39" s="47"/>
      <c r="AW39" s="47"/>
      <c r="AX39" s="47"/>
      <c r="AY39" s="47"/>
      <c r="AZ39" s="47"/>
      <c r="BA39" s="47"/>
      <c r="BB39" s="47"/>
      <c r="BC39" s="47"/>
      <c r="BD39" s="47"/>
      <c r="BE39" s="47"/>
      <c r="BF39" s="47"/>
      <c r="BG39" s="47"/>
      <c r="BH39" s="47"/>
      <c r="BI39" s="48" t="str">
        <f>IF(BJ39=0,"-",SUM(AT39:BH39)/BJ39*PARAMETRES!$G$16)</f>
        <v>-</v>
      </c>
      <c r="BJ39" s="94">
        <f t="shared" si="2"/>
        <v>0</v>
      </c>
      <c r="BK39" s="50" t="str">
        <f>IF(PARAMETRES!$B38="-","",IF(AT$3="",0,IF(AT$46="",IF(AT39="",1,0),0))+IF(AU$3="",0,IF(AU$46="",IF(AU39="",1,0),0))+IF(AV$3="",0,IF(AV$46="",IF(AV39="",1,0),0))+IF(AW$3="",0,IF(AW$46="",IF(AW39="",1,0),0))+IF(AX$3="",0,IF(AX$46="",IF(AX39="",1,0),0))+IF(AY$3="",0,IF(AY$46="",IF(AY39="",1,0),0))+IF(AZ$3="",0,IF(AZ$46="",IF(AZ39="",1,0),0))+IF(BA$3="",0,IF(BA$46="",IF(BA39="",1,0),0))+IF(BB$3="",0,IF(BB$46="",IF(BB39="",1,0),0))+IF(BC$3="",0,IF(BC$46="",IF(BC39="",1,0),0))+IF(BD$3="",0,IF(BD$46="",IF(BD39="",1,0),0)+IF(BE$3="",0,IF(BE$46="",IF(BE39="",1,0),0))+IF(BF$3="",0,IF(BF$46="",IF(BF39="",1,0),0))+IF(BG$3="",0,IF(BG$46="",IF(BG39="",1,0),0))+IF(BH$3="",0,IF(BH$46="",IF(BH39="",1,0),0))))</f>
        <v/>
      </c>
      <c r="BL39" s="31">
        <f t="shared" si="15"/>
        <v>34</v>
      </c>
      <c r="BM39" s="46" t="str">
        <f>PARAMETRES!$B38</f>
        <v>-</v>
      </c>
      <c r="BN39" s="46" t="str">
        <f>PARAMETRES!$C38</f>
        <v>-</v>
      </c>
      <c r="BO39" s="47"/>
      <c r="BP39" s="47"/>
      <c r="BQ39" s="47"/>
      <c r="BR39" s="47"/>
      <c r="BS39" s="47"/>
      <c r="BT39" s="47"/>
      <c r="BU39" s="47"/>
      <c r="BV39" s="47"/>
      <c r="BW39" s="47"/>
      <c r="BX39" s="47"/>
      <c r="BY39" s="47"/>
      <c r="BZ39" s="47"/>
      <c r="CA39" s="47"/>
      <c r="CB39" s="47"/>
      <c r="CC39" s="47"/>
      <c r="CD39" s="48" t="str">
        <f>IF(CE39=0,"-",SUM(BO39:CC39)/CE39*PARAMETRES!$G$16)</f>
        <v>-</v>
      </c>
      <c r="CE39" s="49">
        <f t="shared" si="3"/>
        <v>0</v>
      </c>
      <c r="CF39" s="51" t="str">
        <f>IF(PARAMETRES!$B38="-","",IF(BO$3="",0,IF(BO$46="",IF(BO39="",1,0),0))+IF(BP$3="",0,IF(BP$46="",IF(BP39="",1,0),0))+IF(BQ$3="",0,IF(BQ$46="",IF(BQ39="",1,0),0))+IF(BR$3="",0,IF(BR$46="",IF(BR39="",1,0),0))+IF(BS$3="",0,IF(BS$46="",IF(BS39="",1,0),0))+IF(BT$3="",0,IF(BT$46="",IF(BT39="",1,0),0))+IF(BU$3="",0,IF(BU$46="",IF(BU39="",1,0),0))+IF(BV$3="",0,IF(BV$46="",IF(BV39="",1,0),0))+IF(BW$3="",0,IF(BW$46="",IF(BW39="",1,0),0))+IF(BX$3="",0,IF(BX$46="",IF(BX39="",1,0),0))+IF(BY$3="",0,IF(BY$46="",IF(BY39="",1,0),0)+IF(BZ$3="",0,IF(BZ$46="",IF(BZ39="",1,0),0))+IF(CA$3="",0,IF(CA$46="",IF(CA39="",1,0),0))+IF(CB$3="",0,IF(CB$46="",IF(CB39="",1,0),0))+IF(CC$3="",0,IF(CC$46="",IF(CC39="",1,0),0))))</f>
        <v/>
      </c>
      <c r="CG39" s="46" t="str">
        <f>PARAMETRES!$B38</f>
        <v>-</v>
      </c>
      <c r="CH39" s="52" t="str">
        <f>PARAMETRES!$C38</f>
        <v>-</v>
      </c>
    </row>
    <row r="40" spans="1:86">
      <c r="A40" s="31">
        <f t="shared" si="12"/>
        <v>35</v>
      </c>
      <c r="B40" s="46" t="str">
        <f>PARAMETRES!$B39</f>
        <v>-</v>
      </c>
      <c r="C40" s="46" t="str">
        <f>PARAMETRES!$C39</f>
        <v>-</v>
      </c>
      <c r="D40" s="47"/>
      <c r="E40" s="47"/>
      <c r="F40" s="47"/>
      <c r="G40" s="47"/>
      <c r="H40" s="47"/>
      <c r="I40" s="47"/>
      <c r="J40" s="47"/>
      <c r="K40" s="47"/>
      <c r="L40" s="47"/>
      <c r="M40" s="47"/>
      <c r="N40" s="47"/>
      <c r="O40" s="47"/>
      <c r="P40" s="47"/>
      <c r="Q40" s="47"/>
      <c r="R40" s="47"/>
      <c r="S40" s="48" t="str">
        <f>IF(T40=0,"-",SUM(D40:R40)/T40*PARAMETRES!$G$16)</f>
        <v>-</v>
      </c>
      <c r="T40" s="94">
        <f t="shared" si="0"/>
        <v>0</v>
      </c>
      <c r="U40" s="50" t="str">
        <f>IF(PARAMETRES!$B39="-","",IF(D$3="",0,IF(D$46="",IF(D40="",1,0),0))+IF(E$3="",0,IF(E$46="",IF(E40="",1,0),0))+IF(F$3="",0,IF(F$46="",IF(F40="",1,0),0))+IF(G$3="",0,IF(G$46="",IF(G40="",1,0),0))+IF(H$3="",0,IF(H$46="",IF(H40="",1,0),0))+IF(I$3="",0,IF(I$46="",IF(I40="",1,0),0))+IF(J$3="",0,IF(J$46="",IF(J40="",1,0),0))+IF(K$3="",0,IF(K$46="",IF(K40="",1,0),0))+IF(L$3="",0,IF(L$46="",IF(L40="",1,0),0))+IF(M$3="",0,IF(M$46="",IF(M40="",1,0),0))+IF(N$3="",0,IF(N$46="",IF(N40="",1,0),0)+IF(O$3="",0,IF(O$46="",IF(O40="",1,0),0))+IF(P$3="",0,IF(P$46="",IF(P40="",1,0),0))+IF(Q$3="",0,IF(Q$46="",IF(Q40="",1,0),0))+IF(R$3="",0,IF(R$46="",IF(R40="",1,0),0))))</f>
        <v/>
      </c>
      <c r="V40" s="31">
        <f t="shared" si="13"/>
        <v>35</v>
      </c>
      <c r="W40" s="46" t="str">
        <f>PARAMETRES!$B39</f>
        <v>-</v>
      </c>
      <c r="X40" s="46" t="str">
        <f>PARAMETRES!$C39</f>
        <v>-</v>
      </c>
      <c r="Y40" s="47"/>
      <c r="Z40" s="47"/>
      <c r="AA40" s="47"/>
      <c r="AB40" s="47"/>
      <c r="AC40" s="47"/>
      <c r="AD40" s="47"/>
      <c r="AE40" s="47"/>
      <c r="AF40" s="47"/>
      <c r="AG40" s="47"/>
      <c r="AH40" s="47"/>
      <c r="AI40" s="47"/>
      <c r="AJ40" s="47"/>
      <c r="AK40" s="47"/>
      <c r="AL40" s="47"/>
      <c r="AM40" s="47"/>
      <c r="AN40" s="48" t="str">
        <f>IF(AO40=0,"-",SUM(Y40:AM40)/AO40*PARAMETRES!$G$16)</f>
        <v>-</v>
      </c>
      <c r="AO40" s="94">
        <f t="shared" si="1"/>
        <v>0</v>
      </c>
      <c r="AP40" s="50" t="str">
        <f>IF(PARAMETRES!$B39="-","",IF(Y$3="",0,IF(Y$46="",IF(Y40="",1,0),0))+IF(Z$3="",0,IF(Z$46="",IF(Z40="",1,0),0))+IF(AA$3="",0,IF(AA$46="",IF(AA40="",1,0),0))+IF(AB$3="",0,IF(AB$46="",IF(AB40="",1,0),0))+IF(AC$3="",0,IF(AC$46="",IF(AC40="",1,0),0))+IF(AD$3="",0,IF(AD$46="",IF(AD40="",1,0),0))+IF(AE$3="",0,IF(AE$46="",IF(AE40="",1,0),0))+IF(AF$3="",0,IF(AF$46="",IF(AF40="",1,0),0))+IF(AG$3="",0,IF(AG$46="",IF(AG40="",1,0),0))+IF(AH$3="",0,IF(AH$46="",IF(AH40="",1,0),0))+IF(AI$3="",0,IF(AI$46="",IF(AI40="",1,0),0)+IF(AJ$3="",0,IF(AJ$46="",IF(AJ40="",1,0),0))+IF(AK$3="",0,IF(AK$46="",IF(AK40="",1,0),0))+IF(AL$3="",0,IF(AL$46="",IF(AL40="",1,0),0))+IF(AM$3="",0,IF(AM$46="",IF(AM40="",1,0),0))))</f>
        <v/>
      </c>
      <c r="AQ40" s="31">
        <f t="shared" si="14"/>
        <v>35</v>
      </c>
      <c r="AR40" s="46" t="str">
        <f>PARAMETRES!$B39</f>
        <v>-</v>
      </c>
      <c r="AS40" s="46" t="str">
        <f>PARAMETRES!$C39</f>
        <v>-</v>
      </c>
      <c r="AT40" s="47"/>
      <c r="AU40" s="47"/>
      <c r="AV40" s="47"/>
      <c r="AW40" s="47"/>
      <c r="AX40" s="47"/>
      <c r="AY40" s="47"/>
      <c r="AZ40" s="47"/>
      <c r="BA40" s="47"/>
      <c r="BB40" s="47"/>
      <c r="BC40" s="47"/>
      <c r="BD40" s="47"/>
      <c r="BE40" s="47"/>
      <c r="BF40" s="47"/>
      <c r="BG40" s="47"/>
      <c r="BH40" s="47"/>
      <c r="BI40" s="48" t="str">
        <f>IF(BJ40=0,"-",SUM(AT40:BH40)/BJ40*PARAMETRES!$G$16)</f>
        <v>-</v>
      </c>
      <c r="BJ40" s="94">
        <f t="shared" si="2"/>
        <v>0</v>
      </c>
      <c r="BK40" s="50" t="str">
        <f>IF(PARAMETRES!$B39="-","",IF(AT$3="",0,IF(AT$46="",IF(AT40="",1,0),0))+IF(AU$3="",0,IF(AU$46="",IF(AU40="",1,0),0))+IF(AV$3="",0,IF(AV$46="",IF(AV40="",1,0),0))+IF(AW$3="",0,IF(AW$46="",IF(AW40="",1,0),0))+IF(AX$3="",0,IF(AX$46="",IF(AX40="",1,0),0))+IF(AY$3="",0,IF(AY$46="",IF(AY40="",1,0),0))+IF(AZ$3="",0,IF(AZ$46="",IF(AZ40="",1,0),0))+IF(BA$3="",0,IF(BA$46="",IF(BA40="",1,0),0))+IF(BB$3="",0,IF(BB$46="",IF(BB40="",1,0),0))+IF(BC$3="",0,IF(BC$46="",IF(BC40="",1,0),0))+IF(BD$3="",0,IF(BD$46="",IF(BD40="",1,0),0)+IF(BE$3="",0,IF(BE$46="",IF(BE40="",1,0),0))+IF(BF$3="",0,IF(BF$46="",IF(BF40="",1,0),0))+IF(BG$3="",0,IF(BG$46="",IF(BG40="",1,0),0))+IF(BH$3="",0,IF(BH$46="",IF(BH40="",1,0),0))))</f>
        <v/>
      </c>
      <c r="BL40" s="31">
        <f t="shared" si="15"/>
        <v>35</v>
      </c>
      <c r="BM40" s="46" t="str">
        <f>PARAMETRES!$B39</f>
        <v>-</v>
      </c>
      <c r="BN40" s="46" t="str">
        <f>PARAMETRES!$C39</f>
        <v>-</v>
      </c>
      <c r="BO40" s="47"/>
      <c r="BP40" s="47"/>
      <c r="BQ40" s="47"/>
      <c r="BR40" s="47"/>
      <c r="BS40" s="47"/>
      <c r="BT40" s="47"/>
      <c r="BU40" s="47"/>
      <c r="BV40" s="47"/>
      <c r="BW40" s="47"/>
      <c r="BX40" s="47"/>
      <c r="BY40" s="47"/>
      <c r="BZ40" s="47"/>
      <c r="CA40" s="47"/>
      <c r="CB40" s="47"/>
      <c r="CC40" s="47"/>
      <c r="CD40" s="48" t="str">
        <f>IF(CE40=0,"-",SUM(BO40:CC40)/CE40*PARAMETRES!$G$16)</f>
        <v>-</v>
      </c>
      <c r="CE40" s="49">
        <f t="shared" si="3"/>
        <v>0</v>
      </c>
      <c r="CF40" s="51" t="str">
        <f>IF(PARAMETRES!$B39="-","",IF(BO$3="",0,IF(BO$46="",IF(BO40="",1,0),0))+IF(BP$3="",0,IF(BP$46="",IF(BP40="",1,0),0))+IF(BQ$3="",0,IF(BQ$46="",IF(BQ40="",1,0),0))+IF(BR$3="",0,IF(BR$46="",IF(BR40="",1,0),0))+IF(BS$3="",0,IF(BS$46="",IF(BS40="",1,0),0))+IF(BT$3="",0,IF(BT$46="",IF(BT40="",1,0),0))+IF(BU$3="",0,IF(BU$46="",IF(BU40="",1,0),0))+IF(BV$3="",0,IF(BV$46="",IF(BV40="",1,0),0))+IF(BW$3="",0,IF(BW$46="",IF(BW40="",1,0),0))+IF(BX$3="",0,IF(BX$46="",IF(BX40="",1,0),0))+IF(BY$3="",0,IF(BY$46="",IF(BY40="",1,0),0)+IF(BZ$3="",0,IF(BZ$46="",IF(BZ40="",1,0),0))+IF(CA$3="",0,IF(CA$46="",IF(CA40="",1,0),0))+IF(CB$3="",0,IF(CB$46="",IF(CB40="",1,0),0))+IF(CC$3="",0,IF(CC$46="",IF(CC40="",1,0),0))))</f>
        <v/>
      </c>
      <c r="CG40" s="46" t="str">
        <f>PARAMETRES!$B39</f>
        <v>-</v>
      </c>
      <c r="CH40" s="52" t="str">
        <f>PARAMETRES!$C39</f>
        <v>-</v>
      </c>
    </row>
    <row r="41" spans="1:86">
      <c r="A41" s="31">
        <f t="shared" si="12"/>
        <v>36</v>
      </c>
      <c r="B41" s="46" t="str">
        <f>PARAMETRES!$B40</f>
        <v>-</v>
      </c>
      <c r="C41" s="46" t="str">
        <f>PARAMETRES!$C40</f>
        <v>-</v>
      </c>
      <c r="D41" s="47"/>
      <c r="E41" s="47"/>
      <c r="F41" s="47"/>
      <c r="G41" s="47"/>
      <c r="H41" s="47"/>
      <c r="I41" s="47"/>
      <c r="J41" s="47"/>
      <c r="K41" s="47"/>
      <c r="L41" s="47"/>
      <c r="M41" s="47"/>
      <c r="N41" s="47"/>
      <c r="O41" s="47"/>
      <c r="P41" s="47"/>
      <c r="Q41" s="47"/>
      <c r="R41" s="47"/>
      <c r="S41" s="48" t="str">
        <f>IF(T41=0,"-",SUM(D41:R41)/T41*PARAMETRES!$G$16)</f>
        <v>-</v>
      </c>
      <c r="T41" s="94">
        <f t="shared" si="0"/>
        <v>0</v>
      </c>
      <c r="U41" s="50" t="str">
        <f>IF(PARAMETRES!$B40="-","",IF(D$3="",0,IF(D$46="",IF(D41="",1,0),0))+IF(E$3="",0,IF(E$46="",IF(E41="",1,0),0))+IF(F$3="",0,IF(F$46="",IF(F41="",1,0),0))+IF(G$3="",0,IF(G$46="",IF(G41="",1,0),0))+IF(H$3="",0,IF(H$46="",IF(H41="",1,0),0))+IF(I$3="",0,IF(I$46="",IF(I41="",1,0),0))+IF(J$3="",0,IF(J$46="",IF(J41="",1,0),0))+IF(K$3="",0,IF(K$46="",IF(K41="",1,0),0))+IF(L$3="",0,IF(L$46="",IF(L41="",1,0),0))+IF(M$3="",0,IF(M$46="",IF(M41="",1,0),0))+IF(N$3="",0,IF(N$46="",IF(N41="",1,0),0)+IF(O$3="",0,IF(O$46="",IF(O41="",1,0),0))+IF(P$3="",0,IF(P$46="",IF(P41="",1,0),0))+IF(Q$3="",0,IF(Q$46="",IF(Q41="",1,0),0))+IF(R$3="",0,IF(R$46="",IF(R41="",1,0),0))))</f>
        <v/>
      </c>
      <c r="V41" s="31">
        <f t="shared" si="13"/>
        <v>36</v>
      </c>
      <c r="W41" s="46" t="str">
        <f>PARAMETRES!$B40</f>
        <v>-</v>
      </c>
      <c r="X41" s="46" t="str">
        <f>PARAMETRES!$C40</f>
        <v>-</v>
      </c>
      <c r="Y41" s="47"/>
      <c r="Z41" s="47"/>
      <c r="AA41" s="47"/>
      <c r="AB41" s="47"/>
      <c r="AC41" s="47"/>
      <c r="AD41" s="47"/>
      <c r="AE41" s="47"/>
      <c r="AF41" s="47"/>
      <c r="AG41" s="47"/>
      <c r="AH41" s="47"/>
      <c r="AI41" s="47"/>
      <c r="AJ41" s="47"/>
      <c r="AK41" s="47"/>
      <c r="AL41" s="47"/>
      <c r="AM41" s="47"/>
      <c r="AN41" s="48" t="str">
        <f>IF(AO41=0,"-",SUM(Y41:AM41)/AO41*PARAMETRES!$G$16)</f>
        <v>-</v>
      </c>
      <c r="AO41" s="94">
        <f t="shared" si="1"/>
        <v>0</v>
      </c>
      <c r="AP41" s="50" t="str">
        <f>IF(PARAMETRES!$B40="-","",IF(Y$3="",0,IF(Y$46="",IF(Y41="",1,0),0))+IF(Z$3="",0,IF(Z$46="",IF(Z41="",1,0),0))+IF(AA$3="",0,IF(AA$46="",IF(AA41="",1,0),0))+IF(AB$3="",0,IF(AB$46="",IF(AB41="",1,0),0))+IF(AC$3="",0,IF(AC$46="",IF(AC41="",1,0),0))+IF(AD$3="",0,IF(AD$46="",IF(AD41="",1,0),0))+IF(AE$3="",0,IF(AE$46="",IF(AE41="",1,0),0))+IF(AF$3="",0,IF(AF$46="",IF(AF41="",1,0),0))+IF(AG$3="",0,IF(AG$46="",IF(AG41="",1,0),0))+IF(AH$3="",0,IF(AH$46="",IF(AH41="",1,0),0))+IF(AI$3="",0,IF(AI$46="",IF(AI41="",1,0),0)+IF(AJ$3="",0,IF(AJ$46="",IF(AJ41="",1,0),0))+IF(AK$3="",0,IF(AK$46="",IF(AK41="",1,0),0))+IF(AL$3="",0,IF(AL$46="",IF(AL41="",1,0),0))+IF(AM$3="",0,IF(AM$46="",IF(AM41="",1,0),0))))</f>
        <v/>
      </c>
      <c r="AQ41" s="31">
        <f t="shared" si="14"/>
        <v>36</v>
      </c>
      <c r="AR41" s="46" t="str">
        <f>PARAMETRES!$B40</f>
        <v>-</v>
      </c>
      <c r="AS41" s="46" t="str">
        <f>PARAMETRES!$C40</f>
        <v>-</v>
      </c>
      <c r="AT41" s="47"/>
      <c r="AU41" s="47"/>
      <c r="AV41" s="47"/>
      <c r="AW41" s="47"/>
      <c r="AX41" s="47"/>
      <c r="AY41" s="47"/>
      <c r="AZ41" s="47"/>
      <c r="BA41" s="47"/>
      <c r="BB41" s="47"/>
      <c r="BC41" s="47"/>
      <c r="BD41" s="47"/>
      <c r="BE41" s="47"/>
      <c r="BF41" s="47"/>
      <c r="BG41" s="47"/>
      <c r="BH41" s="47"/>
      <c r="BI41" s="48" t="str">
        <f>IF(BJ41=0,"-",SUM(AT41:BH41)/BJ41*PARAMETRES!$G$16)</f>
        <v>-</v>
      </c>
      <c r="BJ41" s="94">
        <f t="shared" si="2"/>
        <v>0</v>
      </c>
      <c r="BK41" s="50" t="str">
        <f>IF(PARAMETRES!$B40="-","",IF(AT$3="",0,IF(AT$46="",IF(AT41="",1,0),0))+IF(AU$3="",0,IF(AU$46="",IF(AU41="",1,0),0))+IF(AV$3="",0,IF(AV$46="",IF(AV41="",1,0),0))+IF(AW$3="",0,IF(AW$46="",IF(AW41="",1,0),0))+IF(AX$3="",0,IF(AX$46="",IF(AX41="",1,0),0))+IF(AY$3="",0,IF(AY$46="",IF(AY41="",1,0),0))+IF(AZ$3="",0,IF(AZ$46="",IF(AZ41="",1,0),0))+IF(BA$3="",0,IF(BA$46="",IF(BA41="",1,0),0))+IF(BB$3="",0,IF(BB$46="",IF(BB41="",1,0),0))+IF(BC$3="",0,IF(BC$46="",IF(BC41="",1,0),0))+IF(BD$3="",0,IF(BD$46="",IF(BD41="",1,0),0)+IF(BE$3="",0,IF(BE$46="",IF(BE41="",1,0),0))+IF(BF$3="",0,IF(BF$46="",IF(BF41="",1,0),0))+IF(BG$3="",0,IF(BG$46="",IF(BG41="",1,0),0))+IF(BH$3="",0,IF(BH$46="",IF(BH41="",1,0),0))))</f>
        <v/>
      </c>
      <c r="BL41" s="31">
        <f t="shared" si="15"/>
        <v>36</v>
      </c>
      <c r="BM41" s="46" t="str">
        <f>PARAMETRES!$B40</f>
        <v>-</v>
      </c>
      <c r="BN41" s="46" t="str">
        <f>PARAMETRES!$C40</f>
        <v>-</v>
      </c>
      <c r="BO41" s="47"/>
      <c r="BP41" s="47"/>
      <c r="BQ41" s="47"/>
      <c r="BR41" s="47"/>
      <c r="BS41" s="47"/>
      <c r="BT41" s="47"/>
      <c r="BU41" s="47"/>
      <c r="BV41" s="47"/>
      <c r="BW41" s="47"/>
      <c r="BX41" s="47"/>
      <c r="BY41" s="47"/>
      <c r="BZ41" s="47"/>
      <c r="CA41" s="47"/>
      <c r="CB41" s="47"/>
      <c r="CC41" s="47"/>
      <c r="CD41" s="48" t="str">
        <f>IF(CE41=0,"-",SUM(BO41:CC41)/CE41*PARAMETRES!$G$16)</f>
        <v>-</v>
      </c>
      <c r="CE41" s="49">
        <f t="shared" si="3"/>
        <v>0</v>
      </c>
      <c r="CF41" s="51" t="str">
        <f>IF(PARAMETRES!$B40="-","",IF(BO$3="",0,IF(BO$46="",IF(BO41="",1,0),0))+IF(BP$3="",0,IF(BP$46="",IF(BP41="",1,0),0))+IF(BQ$3="",0,IF(BQ$46="",IF(BQ41="",1,0),0))+IF(BR$3="",0,IF(BR$46="",IF(BR41="",1,0),0))+IF(BS$3="",0,IF(BS$46="",IF(BS41="",1,0),0))+IF(BT$3="",0,IF(BT$46="",IF(BT41="",1,0),0))+IF(BU$3="",0,IF(BU$46="",IF(BU41="",1,0),0))+IF(BV$3="",0,IF(BV$46="",IF(BV41="",1,0),0))+IF(BW$3="",0,IF(BW$46="",IF(BW41="",1,0),0))+IF(BX$3="",0,IF(BX$46="",IF(BX41="",1,0),0))+IF(BY$3="",0,IF(BY$46="",IF(BY41="",1,0),0)+IF(BZ$3="",0,IF(BZ$46="",IF(BZ41="",1,0),0))+IF(CA$3="",0,IF(CA$46="",IF(CA41="",1,0),0))+IF(CB$3="",0,IF(CB$46="",IF(CB41="",1,0),0))+IF(CC$3="",0,IF(CC$46="",IF(CC41="",1,0),0))))</f>
        <v/>
      </c>
      <c r="CG41" s="46" t="str">
        <f>PARAMETRES!$B40</f>
        <v>-</v>
      </c>
      <c r="CH41" s="52" t="str">
        <f>PARAMETRES!$C40</f>
        <v>-</v>
      </c>
    </row>
    <row r="42" spans="1:86">
      <c r="A42" s="31">
        <f t="shared" si="12"/>
        <v>37</v>
      </c>
      <c r="B42" s="46" t="str">
        <f>PARAMETRES!$B41</f>
        <v>-</v>
      </c>
      <c r="C42" s="46" t="str">
        <f>PARAMETRES!$C41</f>
        <v>-</v>
      </c>
      <c r="D42" s="47"/>
      <c r="E42" s="47"/>
      <c r="F42" s="47"/>
      <c r="G42" s="47"/>
      <c r="H42" s="47"/>
      <c r="I42" s="47"/>
      <c r="J42" s="47"/>
      <c r="K42" s="47"/>
      <c r="L42" s="47"/>
      <c r="M42" s="47"/>
      <c r="N42" s="47"/>
      <c r="O42" s="47"/>
      <c r="P42" s="47"/>
      <c r="Q42" s="47"/>
      <c r="R42" s="47"/>
      <c r="S42" s="48" t="str">
        <f>IF(T42=0,"-",SUM(D42:R42)/T42*PARAMETRES!$G$16)</f>
        <v>-</v>
      </c>
      <c r="T42" s="94">
        <f t="shared" si="0"/>
        <v>0</v>
      </c>
      <c r="U42" s="50" t="str">
        <f>IF(PARAMETRES!$B41="-","",IF(D$3="",0,IF(D$46="",IF(D42="",1,0),0))+IF(E$3="",0,IF(E$46="",IF(E42="",1,0),0))+IF(F$3="",0,IF(F$46="",IF(F42="",1,0),0))+IF(G$3="",0,IF(G$46="",IF(G42="",1,0),0))+IF(H$3="",0,IF(H$46="",IF(H42="",1,0),0))+IF(I$3="",0,IF(I$46="",IF(I42="",1,0),0))+IF(J$3="",0,IF(J$46="",IF(J42="",1,0),0))+IF(K$3="",0,IF(K$46="",IF(K42="",1,0),0))+IF(L$3="",0,IF(L$46="",IF(L42="",1,0),0))+IF(M$3="",0,IF(M$46="",IF(M42="",1,0),0))+IF(N$3="",0,IF(N$46="",IF(N42="",1,0),0)+IF(O$3="",0,IF(O$46="",IF(O42="",1,0),0))+IF(P$3="",0,IF(P$46="",IF(P42="",1,0),0))+IF(Q$3="",0,IF(Q$46="",IF(Q42="",1,0),0))+IF(R$3="",0,IF(R$46="",IF(R42="",1,0),0))))</f>
        <v/>
      </c>
      <c r="V42" s="31">
        <f t="shared" si="13"/>
        <v>37</v>
      </c>
      <c r="W42" s="46" t="str">
        <f>PARAMETRES!$B41</f>
        <v>-</v>
      </c>
      <c r="X42" s="46" t="str">
        <f>PARAMETRES!$C41</f>
        <v>-</v>
      </c>
      <c r="Y42" s="47"/>
      <c r="Z42" s="47"/>
      <c r="AA42" s="47"/>
      <c r="AB42" s="47"/>
      <c r="AC42" s="47"/>
      <c r="AD42" s="47"/>
      <c r="AE42" s="47"/>
      <c r="AF42" s="47"/>
      <c r="AG42" s="47"/>
      <c r="AH42" s="47"/>
      <c r="AI42" s="47"/>
      <c r="AJ42" s="47"/>
      <c r="AK42" s="47"/>
      <c r="AL42" s="47"/>
      <c r="AM42" s="47"/>
      <c r="AN42" s="48" t="str">
        <f>IF(AO42=0,"-",SUM(Y42:AM42)/AO42*PARAMETRES!$G$16)</f>
        <v>-</v>
      </c>
      <c r="AO42" s="94">
        <f t="shared" si="1"/>
        <v>0</v>
      </c>
      <c r="AP42" s="50" t="str">
        <f>IF(PARAMETRES!$B41="-","",IF(Y$3="",0,IF(Y$46="",IF(Y42="",1,0),0))+IF(Z$3="",0,IF(Z$46="",IF(Z42="",1,0),0))+IF(AA$3="",0,IF(AA$46="",IF(AA42="",1,0),0))+IF(AB$3="",0,IF(AB$46="",IF(AB42="",1,0),0))+IF(AC$3="",0,IF(AC$46="",IF(AC42="",1,0),0))+IF(AD$3="",0,IF(AD$46="",IF(AD42="",1,0),0))+IF(AE$3="",0,IF(AE$46="",IF(AE42="",1,0),0))+IF(AF$3="",0,IF(AF$46="",IF(AF42="",1,0),0))+IF(AG$3="",0,IF(AG$46="",IF(AG42="",1,0),0))+IF(AH$3="",0,IF(AH$46="",IF(AH42="",1,0),0))+IF(AI$3="",0,IF(AI$46="",IF(AI42="",1,0),0)+IF(AJ$3="",0,IF(AJ$46="",IF(AJ42="",1,0),0))+IF(AK$3="",0,IF(AK$46="",IF(AK42="",1,0),0))+IF(AL$3="",0,IF(AL$46="",IF(AL42="",1,0),0))+IF(AM$3="",0,IF(AM$46="",IF(AM42="",1,0),0))))</f>
        <v/>
      </c>
      <c r="AQ42" s="31">
        <f t="shared" si="14"/>
        <v>37</v>
      </c>
      <c r="AR42" s="46" t="str">
        <f>PARAMETRES!$B41</f>
        <v>-</v>
      </c>
      <c r="AS42" s="46" t="str">
        <f>PARAMETRES!$C41</f>
        <v>-</v>
      </c>
      <c r="AT42" s="47"/>
      <c r="AU42" s="47"/>
      <c r="AV42" s="47"/>
      <c r="AW42" s="47"/>
      <c r="AX42" s="47"/>
      <c r="AY42" s="47"/>
      <c r="AZ42" s="47"/>
      <c r="BA42" s="47"/>
      <c r="BB42" s="47"/>
      <c r="BC42" s="47"/>
      <c r="BD42" s="47"/>
      <c r="BE42" s="47"/>
      <c r="BF42" s="47"/>
      <c r="BG42" s="47"/>
      <c r="BH42" s="47"/>
      <c r="BI42" s="48" t="str">
        <f>IF(BJ42=0,"-",SUM(AT42:BH42)/BJ42*PARAMETRES!$G$16)</f>
        <v>-</v>
      </c>
      <c r="BJ42" s="94">
        <f t="shared" si="2"/>
        <v>0</v>
      </c>
      <c r="BK42" s="50" t="str">
        <f>IF(PARAMETRES!$B41="-","",IF(AT$3="",0,IF(AT$46="",IF(AT42="",1,0),0))+IF(AU$3="",0,IF(AU$46="",IF(AU42="",1,0),0))+IF(AV$3="",0,IF(AV$46="",IF(AV42="",1,0),0))+IF(AW$3="",0,IF(AW$46="",IF(AW42="",1,0),0))+IF(AX$3="",0,IF(AX$46="",IF(AX42="",1,0),0))+IF(AY$3="",0,IF(AY$46="",IF(AY42="",1,0),0))+IF(AZ$3="",0,IF(AZ$46="",IF(AZ42="",1,0),0))+IF(BA$3="",0,IF(BA$46="",IF(BA42="",1,0),0))+IF(BB$3="",0,IF(BB$46="",IF(BB42="",1,0),0))+IF(BC$3="",0,IF(BC$46="",IF(BC42="",1,0),0))+IF(BD$3="",0,IF(BD$46="",IF(BD42="",1,0),0)+IF(BE$3="",0,IF(BE$46="",IF(BE42="",1,0),0))+IF(BF$3="",0,IF(BF$46="",IF(BF42="",1,0),0))+IF(BG$3="",0,IF(BG$46="",IF(BG42="",1,0),0))+IF(BH$3="",0,IF(BH$46="",IF(BH42="",1,0),0))))</f>
        <v/>
      </c>
      <c r="BL42" s="31">
        <f t="shared" si="15"/>
        <v>37</v>
      </c>
      <c r="BM42" s="46" t="str">
        <f>PARAMETRES!$B41</f>
        <v>-</v>
      </c>
      <c r="BN42" s="46" t="str">
        <f>PARAMETRES!$C41</f>
        <v>-</v>
      </c>
      <c r="BO42" s="47"/>
      <c r="BP42" s="47"/>
      <c r="BQ42" s="47"/>
      <c r="BR42" s="47"/>
      <c r="BS42" s="47"/>
      <c r="BT42" s="47"/>
      <c r="BU42" s="47"/>
      <c r="BV42" s="47"/>
      <c r="BW42" s="47"/>
      <c r="BX42" s="47"/>
      <c r="BY42" s="47"/>
      <c r="BZ42" s="47"/>
      <c r="CA42" s="47"/>
      <c r="CB42" s="47"/>
      <c r="CC42" s="47"/>
      <c r="CD42" s="48" t="str">
        <f>IF(CE42=0,"-",SUM(BO42:CC42)/CE42*PARAMETRES!$G$16)</f>
        <v>-</v>
      </c>
      <c r="CE42" s="49">
        <f t="shared" si="3"/>
        <v>0</v>
      </c>
      <c r="CF42" s="51" t="str">
        <f>IF(PARAMETRES!$B41="-","",IF(BO$3="",0,IF(BO$46="",IF(BO42="",1,0),0))+IF(BP$3="",0,IF(BP$46="",IF(BP42="",1,0),0))+IF(BQ$3="",0,IF(BQ$46="",IF(BQ42="",1,0),0))+IF(BR$3="",0,IF(BR$46="",IF(BR42="",1,0),0))+IF(BS$3="",0,IF(BS$46="",IF(BS42="",1,0),0))+IF(BT$3="",0,IF(BT$46="",IF(BT42="",1,0),0))+IF(BU$3="",0,IF(BU$46="",IF(BU42="",1,0),0))+IF(BV$3="",0,IF(BV$46="",IF(BV42="",1,0),0))+IF(BW$3="",0,IF(BW$46="",IF(BW42="",1,0),0))+IF(BX$3="",0,IF(BX$46="",IF(BX42="",1,0),0))+IF(BY$3="",0,IF(BY$46="",IF(BY42="",1,0),0)+IF(BZ$3="",0,IF(BZ$46="",IF(BZ42="",1,0),0))+IF(CA$3="",0,IF(CA$46="",IF(CA42="",1,0),0))+IF(CB$3="",0,IF(CB$46="",IF(CB42="",1,0),0))+IF(CC$3="",0,IF(CC$46="",IF(CC42="",1,0),0))))</f>
        <v/>
      </c>
      <c r="CG42" s="46" t="str">
        <f>PARAMETRES!$B41</f>
        <v>-</v>
      </c>
      <c r="CH42" s="52" t="str">
        <f>PARAMETRES!$C41</f>
        <v>-</v>
      </c>
    </row>
    <row r="43" spans="1:86">
      <c r="A43" s="31">
        <f t="shared" si="12"/>
        <v>38</v>
      </c>
      <c r="B43" s="46" t="str">
        <f>PARAMETRES!$B42</f>
        <v>-</v>
      </c>
      <c r="C43" s="46" t="str">
        <f>PARAMETRES!$C42</f>
        <v>-</v>
      </c>
      <c r="D43" s="47"/>
      <c r="E43" s="47"/>
      <c r="F43" s="47"/>
      <c r="G43" s="47"/>
      <c r="H43" s="47"/>
      <c r="I43" s="47"/>
      <c r="J43" s="47"/>
      <c r="K43" s="47"/>
      <c r="L43" s="47"/>
      <c r="M43" s="47"/>
      <c r="N43" s="47"/>
      <c r="O43" s="47"/>
      <c r="P43" s="47"/>
      <c r="Q43" s="47"/>
      <c r="R43" s="47"/>
      <c r="S43" s="48" t="str">
        <f>IF(T43=0,"-",SUM(D43:R43)/T43*PARAMETRES!$G$16)</f>
        <v>-</v>
      </c>
      <c r="T43" s="94">
        <f t="shared" si="0"/>
        <v>0</v>
      </c>
      <c r="U43" s="50" t="str">
        <f>IF(PARAMETRES!$B42="-","",IF(D$3="",0,IF(D$46="",IF(D43="",1,0),0))+IF(E$3="",0,IF(E$46="",IF(E43="",1,0),0))+IF(F$3="",0,IF(F$46="",IF(F43="",1,0),0))+IF(G$3="",0,IF(G$46="",IF(G43="",1,0),0))+IF(H$3="",0,IF(H$46="",IF(H43="",1,0),0))+IF(I$3="",0,IF(I$46="",IF(I43="",1,0),0))+IF(J$3="",0,IF(J$46="",IF(J43="",1,0),0))+IF(K$3="",0,IF(K$46="",IF(K43="",1,0),0))+IF(L$3="",0,IF(L$46="",IF(L43="",1,0),0))+IF(M$3="",0,IF(M$46="",IF(M43="",1,0),0))+IF(N$3="",0,IF(N$46="",IF(N43="",1,0),0)+IF(O$3="",0,IF(O$46="",IF(O43="",1,0),0))+IF(P$3="",0,IF(P$46="",IF(P43="",1,0),0))+IF(Q$3="",0,IF(Q$46="",IF(Q43="",1,0),0))+IF(R$3="",0,IF(R$46="",IF(R43="",1,0),0))))</f>
        <v/>
      </c>
      <c r="V43" s="31">
        <f t="shared" si="13"/>
        <v>38</v>
      </c>
      <c r="W43" s="46" t="str">
        <f>PARAMETRES!$B42</f>
        <v>-</v>
      </c>
      <c r="X43" s="46" t="str">
        <f>PARAMETRES!$C42</f>
        <v>-</v>
      </c>
      <c r="Y43" s="47"/>
      <c r="Z43" s="47"/>
      <c r="AA43" s="47"/>
      <c r="AB43" s="47"/>
      <c r="AC43" s="47"/>
      <c r="AD43" s="47"/>
      <c r="AE43" s="47"/>
      <c r="AF43" s="47"/>
      <c r="AG43" s="47"/>
      <c r="AH43" s="47"/>
      <c r="AI43" s="47"/>
      <c r="AJ43" s="47"/>
      <c r="AK43" s="47"/>
      <c r="AL43" s="47"/>
      <c r="AM43" s="47"/>
      <c r="AN43" s="48" t="str">
        <f>IF(AO43=0,"-",SUM(Y43:AM43)/AO43*PARAMETRES!$G$16)</f>
        <v>-</v>
      </c>
      <c r="AO43" s="94">
        <f t="shared" si="1"/>
        <v>0</v>
      </c>
      <c r="AP43" s="50" t="str">
        <f>IF(PARAMETRES!$B42="-","",IF(Y$3="",0,IF(Y$46="",IF(Y43="",1,0),0))+IF(Z$3="",0,IF(Z$46="",IF(Z43="",1,0),0))+IF(AA$3="",0,IF(AA$46="",IF(AA43="",1,0),0))+IF(AB$3="",0,IF(AB$46="",IF(AB43="",1,0),0))+IF(AC$3="",0,IF(AC$46="",IF(AC43="",1,0),0))+IF(AD$3="",0,IF(AD$46="",IF(AD43="",1,0),0))+IF(AE$3="",0,IF(AE$46="",IF(AE43="",1,0),0))+IF(AF$3="",0,IF(AF$46="",IF(AF43="",1,0),0))+IF(AG$3="",0,IF(AG$46="",IF(AG43="",1,0),0))+IF(AH$3="",0,IF(AH$46="",IF(AH43="",1,0),0))+IF(AI$3="",0,IF(AI$46="",IF(AI43="",1,0),0)+IF(AJ$3="",0,IF(AJ$46="",IF(AJ43="",1,0),0))+IF(AK$3="",0,IF(AK$46="",IF(AK43="",1,0),0))+IF(AL$3="",0,IF(AL$46="",IF(AL43="",1,0),0))+IF(AM$3="",0,IF(AM$46="",IF(AM43="",1,0),0))))</f>
        <v/>
      </c>
      <c r="AQ43" s="31">
        <f t="shared" si="14"/>
        <v>38</v>
      </c>
      <c r="AR43" s="46" t="str">
        <f>PARAMETRES!$B42</f>
        <v>-</v>
      </c>
      <c r="AS43" s="46" t="str">
        <f>PARAMETRES!$C42</f>
        <v>-</v>
      </c>
      <c r="AT43" s="47"/>
      <c r="AU43" s="47"/>
      <c r="AV43" s="47"/>
      <c r="AW43" s="47"/>
      <c r="AX43" s="47"/>
      <c r="AY43" s="47"/>
      <c r="AZ43" s="47"/>
      <c r="BA43" s="47"/>
      <c r="BB43" s="47"/>
      <c r="BC43" s="47"/>
      <c r="BD43" s="47"/>
      <c r="BE43" s="47"/>
      <c r="BF43" s="47"/>
      <c r="BG43" s="47"/>
      <c r="BH43" s="47"/>
      <c r="BI43" s="48" t="str">
        <f>IF(BJ43=0,"-",SUM(AT43:BH43)/BJ43*PARAMETRES!$G$16)</f>
        <v>-</v>
      </c>
      <c r="BJ43" s="94">
        <f t="shared" si="2"/>
        <v>0</v>
      </c>
      <c r="BK43" s="50" t="str">
        <f>IF(PARAMETRES!$B42="-","",IF(AT$3="",0,IF(AT$46="",IF(AT43="",1,0),0))+IF(AU$3="",0,IF(AU$46="",IF(AU43="",1,0),0))+IF(AV$3="",0,IF(AV$46="",IF(AV43="",1,0),0))+IF(AW$3="",0,IF(AW$46="",IF(AW43="",1,0),0))+IF(AX$3="",0,IF(AX$46="",IF(AX43="",1,0),0))+IF(AY$3="",0,IF(AY$46="",IF(AY43="",1,0),0))+IF(AZ$3="",0,IF(AZ$46="",IF(AZ43="",1,0),0))+IF(BA$3="",0,IF(BA$46="",IF(BA43="",1,0),0))+IF(BB$3="",0,IF(BB$46="",IF(BB43="",1,0),0))+IF(BC$3="",0,IF(BC$46="",IF(BC43="",1,0),0))+IF(BD$3="",0,IF(BD$46="",IF(BD43="",1,0),0)+IF(BE$3="",0,IF(BE$46="",IF(BE43="",1,0),0))+IF(BF$3="",0,IF(BF$46="",IF(BF43="",1,0),0))+IF(BG$3="",0,IF(BG$46="",IF(BG43="",1,0),0))+IF(BH$3="",0,IF(BH$46="",IF(BH43="",1,0),0))))</f>
        <v/>
      </c>
      <c r="BL43" s="31">
        <f t="shared" si="15"/>
        <v>38</v>
      </c>
      <c r="BM43" s="46" t="str">
        <f>PARAMETRES!$B42</f>
        <v>-</v>
      </c>
      <c r="BN43" s="46" t="str">
        <f>PARAMETRES!$C42</f>
        <v>-</v>
      </c>
      <c r="BO43" s="47"/>
      <c r="BP43" s="47"/>
      <c r="BQ43" s="47"/>
      <c r="BR43" s="47"/>
      <c r="BS43" s="47"/>
      <c r="BT43" s="47"/>
      <c r="BU43" s="47"/>
      <c r="BV43" s="47"/>
      <c r="BW43" s="47"/>
      <c r="BX43" s="47"/>
      <c r="BY43" s="47"/>
      <c r="BZ43" s="47"/>
      <c r="CA43" s="47"/>
      <c r="CB43" s="47"/>
      <c r="CC43" s="47"/>
      <c r="CD43" s="48" t="str">
        <f>IF(CE43=0,"-",SUM(BO43:CC43)/CE43*PARAMETRES!$G$16)</f>
        <v>-</v>
      </c>
      <c r="CE43" s="49">
        <f t="shared" si="3"/>
        <v>0</v>
      </c>
      <c r="CF43" s="51" t="str">
        <f>IF(PARAMETRES!$B42="-","",IF(BO$3="",0,IF(BO$46="",IF(BO43="",1,0),0))+IF(BP$3="",0,IF(BP$46="",IF(BP43="",1,0),0))+IF(BQ$3="",0,IF(BQ$46="",IF(BQ43="",1,0),0))+IF(BR$3="",0,IF(BR$46="",IF(BR43="",1,0),0))+IF(BS$3="",0,IF(BS$46="",IF(BS43="",1,0),0))+IF(BT$3="",0,IF(BT$46="",IF(BT43="",1,0),0))+IF(BU$3="",0,IF(BU$46="",IF(BU43="",1,0),0))+IF(BV$3="",0,IF(BV$46="",IF(BV43="",1,0),0))+IF(BW$3="",0,IF(BW$46="",IF(BW43="",1,0),0))+IF(BX$3="",0,IF(BX$46="",IF(BX43="",1,0),0))+IF(BY$3="",0,IF(BY$46="",IF(BY43="",1,0),0)+IF(BZ$3="",0,IF(BZ$46="",IF(BZ43="",1,0),0))+IF(CA$3="",0,IF(CA$46="",IF(CA43="",1,0),0))+IF(CB$3="",0,IF(CB$46="",IF(CB43="",1,0),0))+IF(CC$3="",0,IF(CC$46="",IF(CC43="",1,0),0))))</f>
        <v/>
      </c>
      <c r="CG43" s="46" t="str">
        <f>PARAMETRES!$B42</f>
        <v>-</v>
      </c>
      <c r="CH43" s="52" t="str">
        <f>PARAMETRES!$C42</f>
        <v>-</v>
      </c>
    </row>
    <row r="44" spans="1:86">
      <c r="A44" s="31">
        <f t="shared" si="12"/>
        <v>39</v>
      </c>
      <c r="B44" s="46" t="str">
        <f>PARAMETRES!$B43</f>
        <v>-</v>
      </c>
      <c r="C44" s="46" t="str">
        <f>PARAMETRES!$C43</f>
        <v>-</v>
      </c>
      <c r="D44" s="47"/>
      <c r="E44" s="47"/>
      <c r="F44" s="47"/>
      <c r="G44" s="47"/>
      <c r="H44" s="47"/>
      <c r="I44" s="47"/>
      <c r="J44" s="47"/>
      <c r="K44" s="47"/>
      <c r="L44" s="47"/>
      <c r="M44" s="47"/>
      <c r="N44" s="47"/>
      <c r="O44" s="47"/>
      <c r="P44" s="47"/>
      <c r="Q44" s="47"/>
      <c r="R44" s="47"/>
      <c r="S44" s="48" t="str">
        <f>IF(T44=0,"-",SUM(D44:R44)/T44*PARAMETRES!$G$16)</f>
        <v>-</v>
      </c>
      <c r="T44" s="94">
        <f t="shared" si="0"/>
        <v>0</v>
      </c>
      <c r="U44" s="50" t="str">
        <f>IF(PARAMETRES!$B43="-","",IF(D$3="",0,IF(D$46="",IF(D44="",1,0),0))+IF(E$3="",0,IF(E$46="",IF(E44="",1,0),0))+IF(F$3="",0,IF(F$46="",IF(F44="",1,0),0))+IF(G$3="",0,IF(G$46="",IF(G44="",1,0),0))+IF(H$3="",0,IF(H$46="",IF(H44="",1,0),0))+IF(I$3="",0,IF(I$46="",IF(I44="",1,0),0))+IF(J$3="",0,IF(J$46="",IF(J44="",1,0),0))+IF(K$3="",0,IF(K$46="",IF(K44="",1,0),0))+IF(L$3="",0,IF(L$46="",IF(L44="",1,0),0))+IF(M$3="",0,IF(M$46="",IF(M44="",1,0),0))+IF(N$3="",0,IF(N$46="",IF(N44="",1,0),0)+IF(O$3="",0,IF(O$46="",IF(O44="",1,0),0))+IF(P$3="",0,IF(P$46="",IF(P44="",1,0),0))+IF(Q$3="",0,IF(Q$46="",IF(Q44="",1,0),0))+IF(R$3="",0,IF(R$46="",IF(R44="",1,0),0))))</f>
        <v/>
      </c>
      <c r="V44" s="31">
        <f t="shared" si="13"/>
        <v>39</v>
      </c>
      <c r="W44" s="46" t="str">
        <f>PARAMETRES!$B43</f>
        <v>-</v>
      </c>
      <c r="X44" s="46" t="str">
        <f>PARAMETRES!$C43</f>
        <v>-</v>
      </c>
      <c r="Y44" s="47"/>
      <c r="Z44" s="47"/>
      <c r="AA44" s="47"/>
      <c r="AB44" s="47"/>
      <c r="AC44" s="47"/>
      <c r="AD44" s="47"/>
      <c r="AE44" s="47"/>
      <c r="AF44" s="47"/>
      <c r="AG44" s="47"/>
      <c r="AH44" s="47"/>
      <c r="AI44" s="47"/>
      <c r="AJ44" s="47"/>
      <c r="AK44" s="47"/>
      <c r="AL44" s="47"/>
      <c r="AM44" s="47"/>
      <c r="AN44" s="48" t="str">
        <f>IF(AO44=0,"-",SUM(Y44:AM44)/AO44*PARAMETRES!$G$16)</f>
        <v>-</v>
      </c>
      <c r="AO44" s="94">
        <f t="shared" si="1"/>
        <v>0</v>
      </c>
      <c r="AP44" s="50" t="str">
        <f>IF(PARAMETRES!$B43="-","",IF(Y$3="",0,IF(Y$46="",IF(Y44="",1,0),0))+IF(Z$3="",0,IF(Z$46="",IF(Z44="",1,0),0))+IF(AA$3="",0,IF(AA$46="",IF(AA44="",1,0),0))+IF(AB$3="",0,IF(AB$46="",IF(AB44="",1,0),0))+IF(AC$3="",0,IF(AC$46="",IF(AC44="",1,0),0))+IF(AD$3="",0,IF(AD$46="",IF(AD44="",1,0),0))+IF(AE$3="",0,IF(AE$46="",IF(AE44="",1,0),0))+IF(AF$3="",0,IF(AF$46="",IF(AF44="",1,0),0))+IF(AG$3="",0,IF(AG$46="",IF(AG44="",1,0),0))+IF(AH$3="",0,IF(AH$46="",IF(AH44="",1,0),0))+IF(AI$3="",0,IF(AI$46="",IF(AI44="",1,0),0)+IF(AJ$3="",0,IF(AJ$46="",IF(AJ44="",1,0),0))+IF(AK$3="",0,IF(AK$46="",IF(AK44="",1,0),0))+IF(AL$3="",0,IF(AL$46="",IF(AL44="",1,0),0))+IF(AM$3="",0,IF(AM$46="",IF(AM44="",1,0),0))))</f>
        <v/>
      </c>
      <c r="AQ44" s="31">
        <f t="shared" si="14"/>
        <v>39</v>
      </c>
      <c r="AR44" s="46" t="str">
        <f>PARAMETRES!$B43</f>
        <v>-</v>
      </c>
      <c r="AS44" s="46" t="str">
        <f>PARAMETRES!$C43</f>
        <v>-</v>
      </c>
      <c r="AT44" s="47"/>
      <c r="AU44" s="47"/>
      <c r="AV44" s="47"/>
      <c r="AW44" s="47"/>
      <c r="AX44" s="47"/>
      <c r="AY44" s="47"/>
      <c r="AZ44" s="47"/>
      <c r="BA44" s="47"/>
      <c r="BB44" s="47"/>
      <c r="BC44" s="47"/>
      <c r="BD44" s="47"/>
      <c r="BE44" s="47"/>
      <c r="BF44" s="47"/>
      <c r="BG44" s="47"/>
      <c r="BH44" s="47"/>
      <c r="BI44" s="48" t="str">
        <f>IF(BJ44=0,"-",SUM(AT44:BH44)/BJ44*PARAMETRES!$G$16)</f>
        <v>-</v>
      </c>
      <c r="BJ44" s="94">
        <f t="shared" si="2"/>
        <v>0</v>
      </c>
      <c r="BK44" s="50" t="str">
        <f>IF(PARAMETRES!$B43="-","",IF(AT$3="",0,IF(AT$46="",IF(AT44="",1,0),0))+IF(AU$3="",0,IF(AU$46="",IF(AU44="",1,0),0))+IF(AV$3="",0,IF(AV$46="",IF(AV44="",1,0),0))+IF(AW$3="",0,IF(AW$46="",IF(AW44="",1,0),0))+IF(AX$3="",0,IF(AX$46="",IF(AX44="",1,0),0))+IF(AY$3="",0,IF(AY$46="",IF(AY44="",1,0),0))+IF(AZ$3="",0,IF(AZ$46="",IF(AZ44="",1,0),0))+IF(BA$3="",0,IF(BA$46="",IF(BA44="",1,0),0))+IF(BB$3="",0,IF(BB$46="",IF(BB44="",1,0),0))+IF(BC$3="",0,IF(BC$46="",IF(BC44="",1,0),0))+IF(BD$3="",0,IF(BD$46="",IF(BD44="",1,0),0)+IF(BE$3="",0,IF(BE$46="",IF(BE44="",1,0),0))+IF(BF$3="",0,IF(BF$46="",IF(BF44="",1,0),0))+IF(BG$3="",0,IF(BG$46="",IF(BG44="",1,0),0))+IF(BH$3="",0,IF(BH$46="",IF(BH44="",1,0),0))))</f>
        <v/>
      </c>
      <c r="BL44" s="31">
        <f t="shared" si="15"/>
        <v>39</v>
      </c>
      <c r="BM44" s="46" t="str">
        <f>PARAMETRES!$B43</f>
        <v>-</v>
      </c>
      <c r="BN44" s="46" t="str">
        <f>PARAMETRES!$C43</f>
        <v>-</v>
      </c>
      <c r="BO44" s="47"/>
      <c r="BP44" s="47"/>
      <c r="BQ44" s="47"/>
      <c r="BR44" s="47"/>
      <c r="BS44" s="47"/>
      <c r="BT44" s="47"/>
      <c r="BU44" s="47"/>
      <c r="BV44" s="47"/>
      <c r="BW44" s="47"/>
      <c r="BX44" s="47"/>
      <c r="BY44" s="47"/>
      <c r="BZ44" s="47"/>
      <c r="CA44" s="47"/>
      <c r="CB44" s="47"/>
      <c r="CC44" s="47"/>
      <c r="CD44" s="48" t="str">
        <f>IF(CE44=0,"-",SUM(BO44:CC44)/CE44*PARAMETRES!$G$16)</f>
        <v>-</v>
      </c>
      <c r="CE44" s="49">
        <f t="shared" si="3"/>
        <v>0</v>
      </c>
      <c r="CF44" s="51" t="str">
        <f>IF(PARAMETRES!$B43="-","",IF(BO$3="",0,IF(BO$46="",IF(BO44="",1,0),0))+IF(BP$3="",0,IF(BP$46="",IF(BP44="",1,0),0))+IF(BQ$3="",0,IF(BQ$46="",IF(BQ44="",1,0),0))+IF(BR$3="",0,IF(BR$46="",IF(BR44="",1,0),0))+IF(BS$3="",0,IF(BS$46="",IF(BS44="",1,0),0))+IF(BT$3="",0,IF(BT$46="",IF(BT44="",1,0),0))+IF(BU$3="",0,IF(BU$46="",IF(BU44="",1,0),0))+IF(BV$3="",0,IF(BV$46="",IF(BV44="",1,0),0))+IF(BW$3="",0,IF(BW$46="",IF(BW44="",1,0),0))+IF(BX$3="",0,IF(BX$46="",IF(BX44="",1,0),0))+IF(BY$3="",0,IF(BY$46="",IF(BY44="",1,0),0)+IF(BZ$3="",0,IF(BZ$46="",IF(BZ44="",1,0),0))+IF(CA$3="",0,IF(CA$46="",IF(CA44="",1,0),0))+IF(CB$3="",0,IF(CB$46="",IF(CB44="",1,0),0))+IF(CC$3="",0,IF(CC$46="",IF(CC44="",1,0),0))))</f>
        <v/>
      </c>
      <c r="CG44" s="46" t="str">
        <f>PARAMETRES!$B43</f>
        <v>-</v>
      </c>
      <c r="CH44" s="52" t="str">
        <f>PARAMETRES!$C43</f>
        <v>-</v>
      </c>
    </row>
    <row r="45" spans="1:86">
      <c r="A45" s="31">
        <f t="shared" si="12"/>
        <v>40</v>
      </c>
      <c r="B45" s="46" t="str">
        <f>PARAMETRES!$B44</f>
        <v>-</v>
      </c>
      <c r="C45" s="46" t="str">
        <f>PARAMETRES!$C44</f>
        <v>-</v>
      </c>
      <c r="D45" s="47"/>
      <c r="E45" s="47"/>
      <c r="F45" s="47"/>
      <c r="G45" s="47"/>
      <c r="H45" s="47"/>
      <c r="I45" s="47"/>
      <c r="J45" s="47"/>
      <c r="K45" s="47"/>
      <c r="L45" s="47"/>
      <c r="M45" s="47"/>
      <c r="N45" s="47"/>
      <c r="O45" s="47"/>
      <c r="P45" s="47"/>
      <c r="Q45" s="47"/>
      <c r="R45" s="47"/>
      <c r="S45" s="48" t="str">
        <f>IF(T45=0,"-",SUM(D45:R45)/T45*PARAMETRES!$G$16)</f>
        <v>-</v>
      </c>
      <c r="T45" s="94">
        <f t="shared" si="0"/>
        <v>0</v>
      </c>
      <c r="U45" s="50" t="str">
        <f>IF(PARAMETRES!$B44="-","",IF(D$3="",0,IF(D$46="",IF(D45="",1,0),0))+IF(E$3="",0,IF(E$46="",IF(E45="",1,0),0))+IF(F$3="",0,IF(F$46="",IF(F45="",1,0),0))+IF(G$3="",0,IF(G$46="",IF(G45="",1,0),0))+IF(H$3="",0,IF(H$46="",IF(H45="",1,0),0))+IF(I$3="",0,IF(I$46="",IF(I45="",1,0),0))+IF(J$3="",0,IF(J$46="",IF(J45="",1,0),0))+IF(K$3="",0,IF(K$46="",IF(K45="",1,0),0))+IF(L$3="",0,IF(L$46="",IF(L45="",1,0),0))+IF(M$3="",0,IF(M$46="",IF(M45="",1,0),0))+IF(N$3="",0,IF(N$46="",IF(N45="",1,0),0)+IF(O$3="",0,IF(O$46="",IF(O45="",1,0),0))+IF(P$3="",0,IF(P$46="",IF(P45="",1,0),0))+IF(Q$3="",0,IF(Q$46="",IF(Q45="",1,0),0))+IF(R$3="",0,IF(R$46="",IF(R45="",1,0),0))))</f>
        <v/>
      </c>
      <c r="V45" s="31">
        <f t="shared" si="13"/>
        <v>40</v>
      </c>
      <c r="W45" s="46" t="str">
        <f>PARAMETRES!$B44</f>
        <v>-</v>
      </c>
      <c r="X45" s="46" t="str">
        <f>PARAMETRES!$C44</f>
        <v>-</v>
      </c>
      <c r="Y45" s="47"/>
      <c r="Z45" s="47"/>
      <c r="AA45" s="47"/>
      <c r="AB45" s="47"/>
      <c r="AC45" s="47"/>
      <c r="AD45" s="47"/>
      <c r="AE45" s="47"/>
      <c r="AF45" s="47"/>
      <c r="AG45" s="47"/>
      <c r="AH45" s="47"/>
      <c r="AI45" s="47"/>
      <c r="AJ45" s="47"/>
      <c r="AK45" s="47"/>
      <c r="AL45" s="47"/>
      <c r="AM45" s="47"/>
      <c r="AN45" s="48" t="str">
        <f>IF(AO45=0,"-",SUM(Y45:AM45)/AO45*PARAMETRES!$G$16)</f>
        <v>-</v>
      </c>
      <c r="AO45" s="94">
        <f t="shared" si="1"/>
        <v>0</v>
      </c>
      <c r="AP45" s="50" t="str">
        <f>IF(PARAMETRES!$B44="-","",IF(Y$3="",0,IF(Y$46="",IF(Y45="",1,0),0))+IF(Z$3="",0,IF(Z$46="",IF(Z45="",1,0),0))+IF(AA$3="",0,IF(AA$46="",IF(AA45="",1,0),0))+IF(AB$3="",0,IF(AB$46="",IF(AB45="",1,0),0))+IF(AC$3="",0,IF(AC$46="",IF(AC45="",1,0),0))+IF(AD$3="",0,IF(AD$46="",IF(AD45="",1,0),0))+IF(AE$3="",0,IF(AE$46="",IF(AE45="",1,0),0))+IF(AF$3="",0,IF(AF$46="",IF(AF45="",1,0),0))+IF(AG$3="",0,IF(AG$46="",IF(AG45="",1,0),0))+IF(AH$3="",0,IF(AH$46="",IF(AH45="",1,0),0))+IF(AI$3="",0,IF(AI$46="",IF(AI45="",1,0),0)+IF(AJ$3="",0,IF(AJ$46="",IF(AJ45="",1,0),0))+IF(AK$3="",0,IF(AK$46="",IF(AK45="",1,0),0))+IF(AL$3="",0,IF(AL$46="",IF(AL45="",1,0),0))+IF(AM$3="",0,IF(AM$46="",IF(AM45="",1,0),0))))</f>
        <v/>
      </c>
      <c r="AQ45" s="31">
        <f t="shared" si="14"/>
        <v>40</v>
      </c>
      <c r="AR45" s="46" t="str">
        <f>PARAMETRES!$B44</f>
        <v>-</v>
      </c>
      <c r="AS45" s="46" t="str">
        <f>PARAMETRES!$C44</f>
        <v>-</v>
      </c>
      <c r="AT45" s="47"/>
      <c r="AU45" s="47"/>
      <c r="AV45" s="47"/>
      <c r="AW45" s="47"/>
      <c r="AX45" s="47"/>
      <c r="AY45" s="47"/>
      <c r="AZ45" s="47"/>
      <c r="BA45" s="47"/>
      <c r="BB45" s="47"/>
      <c r="BC45" s="47"/>
      <c r="BD45" s="47"/>
      <c r="BE45" s="47"/>
      <c r="BF45" s="47"/>
      <c r="BG45" s="47"/>
      <c r="BH45" s="47"/>
      <c r="BI45" s="48" t="str">
        <f>IF(BJ45=0,"-",SUM(AT45:BH45)/BJ45*PARAMETRES!$G$16)</f>
        <v>-</v>
      </c>
      <c r="BJ45" s="94">
        <f t="shared" si="2"/>
        <v>0</v>
      </c>
      <c r="BK45" s="50" t="str">
        <f>IF(PARAMETRES!$B44="-","",IF(AT$3="",0,IF(AT$46="",IF(AT45="",1,0),0))+IF(AU$3="",0,IF(AU$46="",IF(AU45="",1,0),0))+IF(AV$3="",0,IF(AV$46="",IF(AV45="",1,0),0))+IF(AW$3="",0,IF(AW$46="",IF(AW45="",1,0),0))+IF(AX$3="",0,IF(AX$46="",IF(AX45="",1,0),0))+IF(AY$3="",0,IF(AY$46="",IF(AY45="",1,0),0))+IF(AZ$3="",0,IF(AZ$46="",IF(AZ45="",1,0),0))+IF(BA$3="",0,IF(BA$46="",IF(BA45="",1,0),0))+IF(BB$3="",0,IF(BB$46="",IF(BB45="",1,0),0))+IF(BC$3="",0,IF(BC$46="",IF(BC45="",1,0),0))+IF(BD$3="",0,IF(BD$46="",IF(BD45="",1,0),0)+IF(BE$3="",0,IF(BE$46="",IF(BE45="",1,0),0))+IF(BF$3="",0,IF(BF$46="",IF(BF45="",1,0),0))+IF(BG$3="",0,IF(BG$46="",IF(BG45="",1,0),0))+IF(BH$3="",0,IF(BH$46="",IF(BH45="",1,0),0))))</f>
        <v/>
      </c>
      <c r="BL45" s="31">
        <f t="shared" si="15"/>
        <v>40</v>
      </c>
      <c r="BM45" s="46" t="str">
        <f>PARAMETRES!$B44</f>
        <v>-</v>
      </c>
      <c r="BN45" s="46" t="str">
        <f>PARAMETRES!$C44</f>
        <v>-</v>
      </c>
      <c r="BO45" s="47"/>
      <c r="BP45" s="47"/>
      <c r="BQ45" s="47"/>
      <c r="BR45" s="47"/>
      <c r="BS45" s="47"/>
      <c r="BT45" s="47"/>
      <c r="BU45" s="47"/>
      <c r="BV45" s="47"/>
      <c r="BW45" s="47"/>
      <c r="BX45" s="47"/>
      <c r="BY45" s="47"/>
      <c r="BZ45" s="47"/>
      <c r="CA45" s="47"/>
      <c r="CB45" s="47"/>
      <c r="CC45" s="47"/>
      <c r="CD45" s="48" t="str">
        <f>IF(CE45=0,"-",SUM(BO45:CC45)/CE45*PARAMETRES!$G$16)</f>
        <v>-</v>
      </c>
      <c r="CE45" s="49">
        <f t="shared" si="3"/>
        <v>0</v>
      </c>
      <c r="CF45" s="51" t="str">
        <f>IF(PARAMETRES!$B44="-","",IF(BO$3="",0,IF(BO$46="",IF(BO45="",1,0),0))+IF(BP$3="",0,IF(BP$46="",IF(BP45="",1,0),0))+IF(BQ$3="",0,IF(BQ$46="",IF(BQ45="",1,0),0))+IF(BR$3="",0,IF(BR$46="",IF(BR45="",1,0),0))+IF(BS$3="",0,IF(BS$46="",IF(BS45="",1,0),0))+IF(BT$3="",0,IF(BT$46="",IF(BT45="",1,0),0))+IF(BU$3="",0,IF(BU$46="",IF(BU45="",1,0),0))+IF(BV$3="",0,IF(BV$46="",IF(BV45="",1,0),0))+IF(BW$3="",0,IF(BW$46="",IF(BW45="",1,0),0))+IF(BX$3="",0,IF(BX$46="",IF(BX45="",1,0),0))+IF(BY$3="",0,IF(BY$46="",IF(BY45="",1,0),0)+IF(BZ$3="",0,IF(BZ$46="",IF(BZ45="",1,0),0))+IF(CA$3="",0,IF(CA$46="",IF(CA45="",1,0),0))+IF(CB$3="",0,IF(CB$46="",IF(CB45="",1,0),0))+IF(CC$3="",0,IF(CC$46="",IF(CC45="",1,0),0))))</f>
        <v/>
      </c>
      <c r="CG45" s="46" t="str">
        <f>PARAMETRES!$B44</f>
        <v>-</v>
      </c>
      <c r="CH45" s="52" t="str">
        <f>PARAMETRES!$C44</f>
        <v>-</v>
      </c>
    </row>
    <row r="46" spans="1:86">
      <c r="A46" s="31"/>
      <c r="B46" s="32"/>
      <c r="C46" s="32"/>
      <c r="D46" s="54"/>
      <c r="E46" s="54"/>
      <c r="F46" s="54"/>
      <c r="G46" s="54"/>
      <c r="H46" s="54"/>
      <c r="I46" s="54"/>
      <c r="J46" s="54"/>
      <c r="K46" s="54"/>
      <c r="L46" s="54"/>
      <c r="M46" s="54"/>
      <c r="N46" s="54"/>
      <c r="O46" s="54"/>
      <c r="P46" s="54"/>
      <c r="Q46" s="54"/>
      <c r="R46" s="54"/>
      <c r="S46" s="32"/>
      <c r="T46" s="32"/>
      <c r="U46" s="35"/>
      <c r="V46" s="31"/>
      <c r="W46" s="32"/>
      <c r="X46" s="32"/>
      <c r="Y46" s="54"/>
      <c r="Z46" s="54"/>
      <c r="AA46" s="54"/>
      <c r="AB46" s="54"/>
      <c r="AC46" s="54"/>
      <c r="AD46" s="54"/>
      <c r="AE46" s="54"/>
      <c r="AF46" s="54"/>
      <c r="AG46" s="54"/>
      <c r="AH46" s="54"/>
      <c r="AI46" s="54"/>
      <c r="AJ46" s="54"/>
      <c r="AK46" s="54"/>
      <c r="AL46" s="54"/>
      <c r="AM46" s="54"/>
      <c r="AN46" s="32"/>
      <c r="AO46" s="32"/>
      <c r="AP46" s="35"/>
      <c r="AQ46" s="31"/>
      <c r="AR46" s="32"/>
      <c r="AS46" s="32"/>
      <c r="AT46" s="54"/>
      <c r="AU46" s="54"/>
      <c r="AV46" s="54"/>
      <c r="AW46" s="54"/>
      <c r="AX46" s="54"/>
      <c r="AY46" s="54"/>
      <c r="AZ46" s="54"/>
      <c r="BA46" s="54"/>
      <c r="BB46" s="54"/>
      <c r="BC46" s="54"/>
      <c r="BD46" s="54"/>
      <c r="BE46" s="54"/>
      <c r="BF46" s="54"/>
      <c r="BG46" s="54"/>
      <c r="BH46" s="54"/>
      <c r="BI46" s="32"/>
      <c r="BJ46" s="32"/>
      <c r="BK46" s="35"/>
      <c r="BL46" s="31"/>
      <c r="BM46" s="32"/>
      <c r="BN46" s="32"/>
      <c r="BO46" s="54"/>
      <c r="BP46" s="54"/>
      <c r="BQ46" s="54"/>
      <c r="BR46" s="54"/>
      <c r="BS46" s="54"/>
      <c r="BT46" s="54"/>
      <c r="BU46" s="54"/>
      <c r="BV46" s="54"/>
      <c r="BW46" s="54"/>
      <c r="BX46" s="54"/>
      <c r="BY46" s="54"/>
      <c r="BZ46" s="54"/>
      <c r="CA46" s="54"/>
      <c r="CB46" s="54"/>
      <c r="CC46" s="54"/>
      <c r="CD46" s="32"/>
      <c r="CE46" s="32"/>
      <c r="CF46" s="32"/>
      <c r="CG46" s="32"/>
      <c r="CH46" s="35"/>
    </row>
    <row r="47" spans="1:86">
      <c r="A47" s="31"/>
      <c r="B47" s="32"/>
      <c r="C47" s="32"/>
      <c r="D47" s="32"/>
      <c r="E47" s="32"/>
      <c r="F47" s="32"/>
      <c r="G47" s="32"/>
      <c r="H47" s="32"/>
      <c r="I47" s="32"/>
      <c r="J47" s="32"/>
      <c r="K47" s="32"/>
      <c r="L47" s="32"/>
      <c r="M47" s="32"/>
      <c r="N47" s="32"/>
      <c r="O47" s="32"/>
      <c r="P47" s="32"/>
      <c r="Q47" s="32"/>
      <c r="R47" s="32"/>
      <c r="S47" s="32"/>
      <c r="T47" s="32"/>
      <c r="U47" s="35"/>
      <c r="V47" s="31"/>
      <c r="W47" s="32"/>
      <c r="X47" s="32"/>
      <c r="Y47" s="32"/>
      <c r="Z47" s="32"/>
      <c r="AA47" s="32"/>
      <c r="AB47" s="32"/>
      <c r="AC47" s="32"/>
      <c r="AD47" s="32"/>
      <c r="AE47" s="32"/>
      <c r="AF47" s="32"/>
      <c r="AG47" s="32"/>
      <c r="AH47" s="32"/>
      <c r="AI47" s="32"/>
      <c r="AJ47" s="32"/>
      <c r="AK47" s="32"/>
      <c r="AL47" s="32"/>
      <c r="AM47" s="32"/>
      <c r="AN47" s="32"/>
      <c r="AO47" s="32"/>
      <c r="AP47" s="35"/>
      <c r="AQ47" s="31"/>
      <c r="AR47" s="32"/>
      <c r="AS47" s="32"/>
      <c r="AT47" s="32"/>
      <c r="AU47" s="32"/>
      <c r="AV47" s="32"/>
      <c r="AW47" s="32"/>
      <c r="AX47" s="32"/>
      <c r="AY47" s="32"/>
      <c r="AZ47" s="32"/>
      <c r="BA47" s="32"/>
      <c r="BB47" s="32"/>
      <c r="BC47" s="32"/>
      <c r="BD47" s="32"/>
      <c r="BE47" s="32"/>
      <c r="BF47" s="32"/>
      <c r="BG47" s="32"/>
      <c r="BH47" s="32"/>
      <c r="BI47" s="32"/>
      <c r="BJ47" s="32"/>
      <c r="BK47" s="35"/>
      <c r="BL47" s="31"/>
      <c r="BM47" s="32"/>
      <c r="BN47" s="32"/>
      <c r="BO47" s="32"/>
      <c r="BP47" s="32"/>
      <c r="BQ47" s="32"/>
      <c r="BR47" s="32"/>
      <c r="BS47" s="32"/>
      <c r="BT47" s="32"/>
      <c r="BU47" s="32"/>
      <c r="BV47" s="32"/>
      <c r="BW47" s="32"/>
      <c r="BX47" s="32"/>
      <c r="BY47" s="32"/>
      <c r="BZ47" s="32"/>
      <c r="CA47" s="32"/>
      <c r="CB47" s="32"/>
      <c r="CC47" s="32"/>
      <c r="CD47" s="32"/>
      <c r="CE47" s="32"/>
      <c r="CF47" s="32"/>
      <c r="CG47" s="32"/>
      <c r="CH47" s="35"/>
    </row>
    <row r="48" spans="1:86">
      <c r="A48" s="31"/>
      <c r="B48" s="32"/>
      <c r="C48" s="32" t="s">
        <v>104</v>
      </c>
      <c r="D48" s="55">
        <f>IF(COUNTA(D6:D45)=0,"",IF(D5="","--",ROUNDUP((SUM(D6:D45)/COUNTA(D6:D45))*100/D5,1)))</f>
        <v>70.3</v>
      </c>
      <c r="E48" s="56">
        <f t="shared" ref="E48:R48" si="16">IF(COUNTA(E6:E45)=0,"",IF(E5="","--",ROUNDUP((SUM(E6:E45)/COUNTA(E6:E45))*100/E5,1)))</f>
        <v>90.399999999999991</v>
      </c>
      <c r="F48" s="56" t="str">
        <f t="shared" si="16"/>
        <v/>
      </c>
      <c r="G48" s="56" t="str">
        <f t="shared" si="16"/>
        <v/>
      </c>
      <c r="H48" s="56" t="str">
        <f t="shared" si="16"/>
        <v/>
      </c>
      <c r="I48" s="56" t="str">
        <f t="shared" si="16"/>
        <v/>
      </c>
      <c r="J48" s="56" t="str">
        <f t="shared" si="16"/>
        <v/>
      </c>
      <c r="K48" s="56" t="str">
        <f t="shared" si="16"/>
        <v/>
      </c>
      <c r="L48" s="56" t="str">
        <f t="shared" si="16"/>
        <v/>
      </c>
      <c r="M48" s="56" t="str">
        <f t="shared" si="16"/>
        <v/>
      </c>
      <c r="N48" s="56" t="str">
        <f t="shared" si="16"/>
        <v/>
      </c>
      <c r="O48" s="56" t="str">
        <f t="shared" si="16"/>
        <v/>
      </c>
      <c r="P48" s="56" t="str">
        <f t="shared" si="16"/>
        <v/>
      </c>
      <c r="Q48" s="56" t="str">
        <f t="shared" si="16"/>
        <v/>
      </c>
      <c r="R48" s="57" t="str">
        <f t="shared" si="16"/>
        <v/>
      </c>
      <c r="S48" s="58">
        <f>IF(COUNTIF(S6:S45,"-")=40,"",IF(S5="","--",ROUNDUP(AVERAGE(S6:S45)*100/$B52,1)))</f>
        <v>78.3</v>
      </c>
      <c r="T48" s="32"/>
      <c r="U48" s="35"/>
      <c r="V48" s="31"/>
      <c r="W48" s="32"/>
      <c r="X48" s="32" t="s">
        <v>104</v>
      </c>
      <c r="Y48" s="55" t="str">
        <f>IF(COUNTA(Y6:Y45)=0,"",IF(Y5="","--",ROUNDUP((SUM(Y6:Y45)/COUNTA(Y6:Y45))*100/Y5,1)))</f>
        <v/>
      </c>
      <c r="Z48" s="56" t="str">
        <f t="shared" ref="Z48:AM48" si="17">IF(COUNTA(Z6:Z45)=0,"",IF(Z5="","--",ROUNDUP((SUM(Z6:Z45)/COUNTA(Z6:Z45))*100/Z5,1)))</f>
        <v/>
      </c>
      <c r="AA48" s="56" t="str">
        <f t="shared" si="17"/>
        <v/>
      </c>
      <c r="AB48" s="56" t="str">
        <f t="shared" si="17"/>
        <v/>
      </c>
      <c r="AC48" s="56" t="str">
        <f t="shared" si="17"/>
        <v/>
      </c>
      <c r="AD48" s="56" t="str">
        <f t="shared" si="17"/>
        <v/>
      </c>
      <c r="AE48" s="56" t="str">
        <f t="shared" si="17"/>
        <v/>
      </c>
      <c r="AF48" s="56" t="str">
        <f t="shared" si="17"/>
        <v/>
      </c>
      <c r="AG48" s="56" t="str">
        <f t="shared" si="17"/>
        <v/>
      </c>
      <c r="AH48" s="56" t="str">
        <f t="shared" si="17"/>
        <v/>
      </c>
      <c r="AI48" s="56" t="str">
        <f t="shared" si="17"/>
        <v/>
      </c>
      <c r="AJ48" s="56" t="str">
        <f t="shared" si="17"/>
        <v/>
      </c>
      <c r="AK48" s="56" t="str">
        <f t="shared" si="17"/>
        <v/>
      </c>
      <c r="AL48" s="56" t="str">
        <f t="shared" si="17"/>
        <v/>
      </c>
      <c r="AM48" s="57" t="str">
        <f t="shared" si="17"/>
        <v/>
      </c>
      <c r="AN48" s="58" t="str">
        <f>IF(COUNTIF(AN6:AN45,"-")=40,"",IF(AN5="","--",ROUNDUP(AVERAGE(AN6:AN45)*100/$B52,1)))</f>
        <v/>
      </c>
      <c r="AO48" s="32"/>
      <c r="AP48" s="35"/>
      <c r="AQ48" s="31"/>
      <c r="AR48" s="32"/>
      <c r="AS48" s="32" t="s">
        <v>104</v>
      </c>
      <c r="AT48" s="55" t="str">
        <f>IF(COUNTA(AT6:AT45)=0,"",IF(AT5="","--",ROUNDUP((SUM(AT6:AT45)/COUNTA(AT6:AT45))*100/AT5,1)))</f>
        <v/>
      </c>
      <c r="AU48" s="56" t="str">
        <f t="shared" ref="AU48:BH48" si="18">IF(COUNTA(AU6:AU45)=0,"",IF(AU5="","--",ROUNDUP((SUM(AU6:AU45)/COUNTA(AU6:AU45))*100/AU5,1)))</f>
        <v/>
      </c>
      <c r="AV48" s="56" t="str">
        <f t="shared" si="18"/>
        <v/>
      </c>
      <c r="AW48" s="56" t="str">
        <f t="shared" si="18"/>
        <v/>
      </c>
      <c r="AX48" s="56" t="str">
        <f t="shared" si="18"/>
        <v/>
      </c>
      <c r="AY48" s="56" t="str">
        <f t="shared" si="18"/>
        <v/>
      </c>
      <c r="AZ48" s="56" t="str">
        <f t="shared" si="18"/>
        <v/>
      </c>
      <c r="BA48" s="56" t="str">
        <f t="shared" si="18"/>
        <v/>
      </c>
      <c r="BB48" s="56" t="str">
        <f t="shared" si="18"/>
        <v/>
      </c>
      <c r="BC48" s="56" t="str">
        <f t="shared" si="18"/>
        <v/>
      </c>
      <c r="BD48" s="56" t="str">
        <f t="shared" si="18"/>
        <v/>
      </c>
      <c r="BE48" s="56" t="str">
        <f t="shared" si="18"/>
        <v/>
      </c>
      <c r="BF48" s="56" t="str">
        <f t="shared" si="18"/>
        <v/>
      </c>
      <c r="BG48" s="56" t="str">
        <f t="shared" si="18"/>
        <v/>
      </c>
      <c r="BH48" s="57" t="str">
        <f t="shared" si="18"/>
        <v/>
      </c>
      <c r="BI48" s="58" t="str">
        <f>IF(COUNTIF(BI6:BI45,"-")=40,"",IF(BI5="","--",ROUNDUP(AVERAGE(BI6:BI45)*100/$B52,1)))</f>
        <v/>
      </c>
      <c r="BJ48" s="32"/>
      <c r="BK48" s="35"/>
      <c r="BL48" s="31"/>
      <c r="BM48" s="32"/>
      <c r="BN48" s="32" t="s">
        <v>104</v>
      </c>
      <c r="BO48" s="55" t="str">
        <f>IF(COUNTA(BO6:BO45)=0,"",IF(BO5="","--",ROUNDUP((SUM(BO6:BO45)/COUNTA(BO6:BO45))*100/BO5,1)))</f>
        <v/>
      </c>
      <c r="BP48" s="56" t="str">
        <f t="shared" ref="BP48:CC48" si="19">IF(COUNTA(BP6:BP45)=0,"",IF(BP5="","--",ROUNDUP((SUM(BP6:BP45)/COUNTA(BP6:BP45))*100/BP5,1)))</f>
        <v/>
      </c>
      <c r="BQ48" s="56" t="str">
        <f t="shared" si="19"/>
        <v/>
      </c>
      <c r="BR48" s="56" t="str">
        <f t="shared" si="19"/>
        <v/>
      </c>
      <c r="BS48" s="56" t="str">
        <f t="shared" si="19"/>
        <v/>
      </c>
      <c r="BT48" s="56" t="str">
        <f t="shared" si="19"/>
        <v/>
      </c>
      <c r="BU48" s="56" t="str">
        <f t="shared" si="19"/>
        <v/>
      </c>
      <c r="BV48" s="56" t="str">
        <f t="shared" si="19"/>
        <v/>
      </c>
      <c r="BW48" s="56" t="str">
        <f t="shared" si="19"/>
        <v/>
      </c>
      <c r="BX48" s="56" t="str">
        <f t="shared" si="19"/>
        <v/>
      </c>
      <c r="BY48" s="56" t="str">
        <f t="shared" si="19"/>
        <v/>
      </c>
      <c r="BZ48" s="56" t="str">
        <f t="shared" si="19"/>
        <v/>
      </c>
      <c r="CA48" s="56" t="str">
        <f t="shared" si="19"/>
        <v/>
      </c>
      <c r="CB48" s="56" t="str">
        <f t="shared" si="19"/>
        <v/>
      </c>
      <c r="CC48" s="57" t="str">
        <f t="shared" si="19"/>
        <v/>
      </c>
      <c r="CD48" s="58" t="str">
        <f>IF(COUNTIF(CD6:CD45,"-")=40,"",IF(CD5="","--",ROUNDUP(AVERAGE(CD6:CD45)*100/$B52,1)))</f>
        <v/>
      </c>
      <c r="CE48" s="32"/>
      <c r="CF48" s="32"/>
      <c r="CG48" s="32"/>
      <c r="CH48" s="35"/>
    </row>
    <row r="49" spans="1:86">
      <c r="A49" s="59"/>
      <c r="B49" s="60"/>
      <c r="C49" s="60"/>
      <c r="D49" s="60"/>
      <c r="E49" s="60"/>
      <c r="F49" s="60"/>
      <c r="G49" s="60"/>
      <c r="H49" s="60"/>
      <c r="I49" s="60"/>
      <c r="J49" s="60"/>
      <c r="K49" s="60"/>
      <c r="L49" s="60"/>
      <c r="M49" s="60"/>
      <c r="N49" s="60"/>
      <c r="O49" s="60"/>
      <c r="P49" s="60"/>
      <c r="Q49" s="60"/>
      <c r="R49" s="60"/>
      <c r="S49" s="60"/>
      <c r="T49" s="60"/>
      <c r="U49" s="61"/>
      <c r="V49" s="59"/>
      <c r="W49" s="60"/>
      <c r="X49" s="60"/>
      <c r="Y49" s="60"/>
      <c r="Z49" s="60"/>
      <c r="AA49" s="60"/>
      <c r="AB49" s="60"/>
      <c r="AC49" s="60"/>
      <c r="AD49" s="60"/>
      <c r="AE49" s="60"/>
      <c r="AF49" s="60"/>
      <c r="AG49" s="60"/>
      <c r="AH49" s="60"/>
      <c r="AI49" s="60"/>
      <c r="AJ49" s="60"/>
      <c r="AK49" s="60"/>
      <c r="AL49" s="60"/>
      <c r="AM49" s="60"/>
      <c r="AN49" s="60"/>
      <c r="AO49" s="60"/>
      <c r="AP49" s="61"/>
      <c r="AQ49" s="59"/>
      <c r="AR49" s="60"/>
      <c r="AS49" s="60"/>
      <c r="AT49" s="60"/>
      <c r="AU49" s="60"/>
      <c r="AV49" s="60"/>
      <c r="AW49" s="60"/>
      <c r="AX49" s="60"/>
      <c r="AY49" s="60"/>
      <c r="AZ49" s="60"/>
      <c r="BA49" s="60"/>
      <c r="BB49" s="60"/>
      <c r="BC49" s="60"/>
      <c r="BD49" s="60"/>
      <c r="BE49" s="60"/>
      <c r="BF49" s="60"/>
      <c r="BG49" s="60"/>
      <c r="BH49" s="60"/>
      <c r="BI49" s="60"/>
      <c r="BJ49" s="60"/>
      <c r="BK49" s="61"/>
      <c r="BL49" s="59"/>
      <c r="BM49" s="60"/>
      <c r="BN49" s="60"/>
      <c r="BO49" s="60"/>
      <c r="BP49" s="60"/>
      <c r="BQ49" s="60"/>
      <c r="BR49" s="60"/>
      <c r="BS49" s="60"/>
      <c r="BT49" s="60"/>
      <c r="BU49" s="60"/>
      <c r="BV49" s="60"/>
      <c r="BW49" s="60"/>
      <c r="BX49" s="60"/>
      <c r="BY49" s="60"/>
      <c r="BZ49" s="60"/>
      <c r="CA49" s="60"/>
      <c r="CB49" s="60"/>
      <c r="CC49" s="60"/>
      <c r="CD49" s="60"/>
      <c r="CE49" s="60"/>
      <c r="CF49" s="60"/>
      <c r="CG49" s="60"/>
      <c r="CH49" s="61"/>
    </row>
    <row r="52" spans="1:86">
      <c r="A52" s="62" t="s">
        <v>25</v>
      </c>
      <c r="B52" s="63">
        <f>PARAMETRES!G16</f>
        <v>30</v>
      </c>
      <c r="C52" s="64"/>
    </row>
  </sheetData>
  <sheetProtection password="CAC3" sheet="1" objects="1" scenarios="1"/>
  <mergeCells count="8">
    <mergeCell ref="A1:T1"/>
    <mergeCell ref="V1:AO1"/>
    <mergeCell ref="AQ1:BJ1"/>
    <mergeCell ref="BL1:CH1"/>
    <mergeCell ref="A2:T2"/>
    <mergeCell ref="V2:AO2"/>
    <mergeCell ref="AQ2:BJ2"/>
    <mergeCell ref="BL2:CH2"/>
  </mergeCells>
  <phoneticPr fontId="43" type="noConversion"/>
  <conditionalFormatting sqref="S6:S45 AN6:AN45 BI6:BI45 CD6:CD45">
    <cfRule type="cellIs" dxfId="446" priority="121" stopIfTrue="1" operator="greaterThan">
      <formula>$B$52</formula>
    </cfRule>
    <cfRule type="cellIs" dxfId="445" priority="122" stopIfTrue="1" operator="lessThan">
      <formula>$B$52/2</formula>
    </cfRule>
  </conditionalFormatting>
  <conditionalFormatting sqref="U6:U45 AP6:AP45 BK6:BK45 CF6:CF45">
    <cfRule type="cellIs" dxfId="444" priority="123" stopIfTrue="1" operator="equal">
      <formula>0</formula>
    </cfRule>
  </conditionalFormatting>
  <conditionalFormatting sqref="D6:D45">
    <cfRule type="cellIs" dxfId="443" priority="119" operator="greaterThan">
      <formula>D$5</formula>
    </cfRule>
    <cfRule type="cellIs" dxfId="442" priority="120" operator="lessThan">
      <formula>D$5/2</formula>
    </cfRule>
  </conditionalFormatting>
  <conditionalFormatting sqref="E6:E45">
    <cfRule type="cellIs" dxfId="441" priority="117" operator="greaterThan">
      <formula>E$5</formula>
    </cfRule>
    <cfRule type="cellIs" dxfId="440" priority="118" operator="lessThan">
      <formula>E$5/2</formula>
    </cfRule>
  </conditionalFormatting>
  <conditionalFormatting sqref="F6:F45">
    <cfRule type="cellIs" dxfId="439" priority="115" operator="greaterThan">
      <formula>F$5</formula>
    </cfRule>
    <cfRule type="cellIs" dxfId="438" priority="116" operator="lessThan">
      <formula>F$5/2</formula>
    </cfRule>
  </conditionalFormatting>
  <conditionalFormatting sqref="G6:G45">
    <cfRule type="cellIs" dxfId="437" priority="113" operator="greaterThan">
      <formula>G$5</formula>
    </cfRule>
    <cfRule type="cellIs" dxfId="436" priority="114" operator="lessThan">
      <formula>G$5/2</formula>
    </cfRule>
  </conditionalFormatting>
  <conditionalFormatting sqref="H6:H45">
    <cfRule type="cellIs" dxfId="435" priority="111" operator="greaterThan">
      <formula>H$5</formula>
    </cfRule>
    <cfRule type="cellIs" dxfId="434" priority="112" operator="lessThan">
      <formula>H$5/2</formula>
    </cfRule>
  </conditionalFormatting>
  <conditionalFormatting sqref="I6:I45">
    <cfRule type="cellIs" dxfId="433" priority="109" operator="greaterThan">
      <formula>I$5</formula>
    </cfRule>
    <cfRule type="cellIs" dxfId="432" priority="110" operator="lessThan">
      <formula>I$5/2</formula>
    </cfRule>
  </conditionalFormatting>
  <conditionalFormatting sqref="J6:J45">
    <cfRule type="cellIs" dxfId="431" priority="107" operator="greaterThan">
      <formula>J$5</formula>
    </cfRule>
    <cfRule type="cellIs" dxfId="430" priority="108" operator="lessThan">
      <formula>J$5/2</formula>
    </cfRule>
  </conditionalFormatting>
  <conditionalFormatting sqref="K6:K45">
    <cfRule type="cellIs" dxfId="429" priority="105" operator="greaterThan">
      <formula>K$5</formula>
    </cfRule>
    <cfRule type="cellIs" dxfId="428" priority="106" operator="lessThan">
      <formula>K$5/2</formula>
    </cfRule>
  </conditionalFormatting>
  <conditionalFormatting sqref="L6:L45">
    <cfRule type="cellIs" dxfId="427" priority="103" operator="greaterThan">
      <formula>L$5</formula>
    </cfRule>
    <cfRule type="cellIs" dxfId="426" priority="104" operator="lessThan">
      <formula>L$5/2</formula>
    </cfRule>
  </conditionalFormatting>
  <conditionalFormatting sqref="M6:M45">
    <cfRule type="cellIs" dxfId="425" priority="101" operator="greaterThan">
      <formula>M$5</formula>
    </cfRule>
    <cfRule type="cellIs" dxfId="424" priority="102" operator="lessThan">
      <formula>M$5/2</formula>
    </cfRule>
  </conditionalFormatting>
  <conditionalFormatting sqref="N6:N45">
    <cfRule type="cellIs" dxfId="423" priority="99" operator="greaterThan">
      <formula>N$5</formula>
    </cfRule>
    <cfRule type="cellIs" dxfId="422" priority="100" operator="lessThan">
      <formula>N$5/2</formula>
    </cfRule>
  </conditionalFormatting>
  <conditionalFormatting sqref="O6:O45">
    <cfRule type="cellIs" dxfId="421" priority="97" operator="greaterThan">
      <formula>O$5</formula>
    </cfRule>
    <cfRule type="cellIs" dxfId="420" priority="98" operator="lessThan">
      <formula>O$5/2</formula>
    </cfRule>
  </conditionalFormatting>
  <conditionalFormatting sqref="P6:P45">
    <cfRule type="cellIs" dxfId="419" priority="95" operator="greaterThan">
      <formula>P$5</formula>
    </cfRule>
    <cfRule type="cellIs" dxfId="418" priority="96" operator="lessThan">
      <formula>P$5/2</formula>
    </cfRule>
  </conditionalFormatting>
  <conditionalFormatting sqref="Q6:Q45">
    <cfRule type="cellIs" dxfId="417" priority="93" operator="greaterThan">
      <formula>Q$5</formula>
    </cfRule>
    <cfRule type="cellIs" dxfId="416" priority="94" operator="lessThan">
      <formula>Q$5/2</formula>
    </cfRule>
  </conditionalFormatting>
  <conditionalFormatting sqref="R6:R45">
    <cfRule type="cellIs" dxfId="415" priority="91" operator="greaterThan">
      <formula>R$5</formula>
    </cfRule>
    <cfRule type="cellIs" dxfId="414" priority="92" operator="lessThan">
      <formula>R$5/2</formula>
    </cfRule>
  </conditionalFormatting>
  <conditionalFormatting sqref="Y6:Y45">
    <cfRule type="cellIs" dxfId="413" priority="89" operator="greaterThan">
      <formula>Y$5</formula>
    </cfRule>
    <cfRule type="cellIs" dxfId="412" priority="90" operator="lessThan">
      <formula>Y$5/2</formula>
    </cfRule>
  </conditionalFormatting>
  <conditionalFormatting sqref="Z6:Z45">
    <cfRule type="cellIs" dxfId="411" priority="87" operator="greaterThan">
      <formula>Z$5</formula>
    </cfRule>
    <cfRule type="cellIs" dxfId="410" priority="88" operator="lessThan">
      <formula>Z$5/2</formula>
    </cfRule>
  </conditionalFormatting>
  <conditionalFormatting sqref="AA6:AA45">
    <cfRule type="cellIs" dxfId="409" priority="85" operator="greaterThan">
      <formula>AA$5</formula>
    </cfRule>
    <cfRule type="cellIs" dxfId="408" priority="86" operator="lessThan">
      <formula>AA$5/2</formula>
    </cfRule>
  </conditionalFormatting>
  <conditionalFormatting sqref="AB6:AB45">
    <cfRule type="cellIs" dxfId="407" priority="83" operator="greaterThan">
      <formula>AB$5</formula>
    </cfRule>
    <cfRule type="cellIs" dxfId="406" priority="84" operator="lessThan">
      <formula>AB$5/2</formula>
    </cfRule>
  </conditionalFormatting>
  <conditionalFormatting sqref="AC6:AC45">
    <cfRule type="cellIs" dxfId="405" priority="81" operator="greaterThan">
      <formula>AC$5</formula>
    </cfRule>
    <cfRule type="cellIs" dxfId="404" priority="82" operator="lessThan">
      <formula>AC$5/2</formula>
    </cfRule>
  </conditionalFormatting>
  <conditionalFormatting sqref="AD6:AD45">
    <cfRule type="cellIs" dxfId="403" priority="79" operator="greaterThan">
      <formula>AD$5</formula>
    </cfRule>
    <cfRule type="cellIs" dxfId="402" priority="80" operator="lessThan">
      <formula>AD$5/2</formula>
    </cfRule>
  </conditionalFormatting>
  <conditionalFormatting sqref="AE6:AE45">
    <cfRule type="cellIs" dxfId="401" priority="77" operator="greaterThan">
      <formula>AE$5</formula>
    </cfRule>
    <cfRule type="cellIs" dxfId="400" priority="78" operator="lessThan">
      <formula>AE$5/2</formula>
    </cfRule>
  </conditionalFormatting>
  <conditionalFormatting sqref="AF6:AF45">
    <cfRule type="cellIs" dxfId="399" priority="75" operator="greaterThan">
      <formula>AF$5</formula>
    </cfRule>
    <cfRule type="cellIs" dxfId="398" priority="76" operator="lessThan">
      <formula>AF$5/2</formula>
    </cfRule>
  </conditionalFormatting>
  <conditionalFormatting sqref="AG6:AG45">
    <cfRule type="cellIs" dxfId="397" priority="73" operator="greaterThan">
      <formula>AG$5</formula>
    </cfRule>
    <cfRule type="cellIs" dxfId="396" priority="74" operator="lessThan">
      <formula>AG$5/2</formula>
    </cfRule>
  </conditionalFormatting>
  <conditionalFormatting sqref="AH6:AH45">
    <cfRule type="cellIs" dxfId="395" priority="71" operator="greaterThan">
      <formula>AH$5</formula>
    </cfRule>
    <cfRule type="cellIs" dxfId="394" priority="72" operator="lessThan">
      <formula>AH$5/2</formula>
    </cfRule>
  </conditionalFormatting>
  <conditionalFormatting sqref="AI6:AI45">
    <cfRule type="cellIs" dxfId="393" priority="69" operator="greaterThan">
      <formula>AI$5</formula>
    </cfRule>
    <cfRule type="cellIs" dxfId="392" priority="70" operator="lessThan">
      <formula>AI$5/2</formula>
    </cfRule>
  </conditionalFormatting>
  <conditionalFormatting sqref="AJ6:AJ45">
    <cfRule type="cellIs" dxfId="391" priority="67" operator="greaterThan">
      <formula>AJ$5</formula>
    </cfRule>
    <cfRule type="cellIs" dxfId="390" priority="68" operator="lessThan">
      <formula>AJ$5/2</formula>
    </cfRule>
  </conditionalFormatting>
  <conditionalFormatting sqref="AK6:AK45">
    <cfRule type="cellIs" dxfId="389" priority="65" operator="greaterThan">
      <formula>AK$5</formula>
    </cfRule>
    <cfRule type="cellIs" dxfId="388" priority="66" operator="lessThan">
      <formula>AK$5/2</formula>
    </cfRule>
  </conditionalFormatting>
  <conditionalFormatting sqref="AL6:AL45">
    <cfRule type="cellIs" dxfId="387" priority="63" operator="greaterThan">
      <formula>AL$5</formula>
    </cfRule>
    <cfRule type="cellIs" dxfId="386" priority="64" operator="lessThan">
      <formula>AL$5/2</formula>
    </cfRule>
  </conditionalFormatting>
  <conditionalFormatting sqref="AM6:AM45">
    <cfRule type="cellIs" dxfId="385" priority="61" operator="greaterThan">
      <formula>AM$5</formula>
    </cfRule>
    <cfRule type="cellIs" dxfId="384" priority="62" operator="lessThan">
      <formula>AM$5/2</formula>
    </cfRule>
  </conditionalFormatting>
  <conditionalFormatting sqref="AT6:AT45">
    <cfRule type="cellIs" dxfId="383" priority="59" operator="greaterThan">
      <formula>AT$5</formula>
    </cfRule>
    <cfRule type="cellIs" dxfId="382" priority="60" operator="lessThan">
      <formula>AT$5/2</formula>
    </cfRule>
  </conditionalFormatting>
  <conditionalFormatting sqref="AU6:AU45">
    <cfRule type="cellIs" dxfId="381" priority="57" operator="greaterThan">
      <formula>AU$5</formula>
    </cfRule>
    <cfRule type="cellIs" dxfId="380" priority="58" operator="lessThan">
      <formula>AU$5/2</formula>
    </cfRule>
  </conditionalFormatting>
  <conditionalFormatting sqref="AV6:AV45">
    <cfRule type="cellIs" dxfId="379" priority="55" operator="greaterThan">
      <formula>AV$5</formula>
    </cfRule>
    <cfRule type="cellIs" dxfId="378" priority="56" operator="lessThan">
      <formula>AV$5/2</formula>
    </cfRule>
  </conditionalFormatting>
  <conditionalFormatting sqref="AW6:AW45">
    <cfRule type="cellIs" dxfId="377" priority="53" operator="greaterThan">
      <formula>AW$5</formula>
    </cfRule>
    <cfRule type="cellIs" dxfId="376" priority="54" operator="lessThan">
      <formula>AW$5/2</formula>
    </cfRule>
  </conditionalFormatting>
  <conditionalFormatting sqref="AX6:AX45">
    <cfRule type="cellIs" dxfId="375" priority="51" operator="greaterThan">
      <formula>AX$5</formula>
    </cfRule>
    <cfRule type="cellIs" dxfId="374" priority="52" operator="lessThan">
      <formula>AX$5/2</formula>
    </cfRule>
  </conditionalFormatting>
  <conditionalFormatting sqref="AY6:AY45">
    <cfRule type="cellIs" dxfId="373" priority="49" operator="greaterThan">
      <formula>AY$5</formula>
    </cfRule>
    <cfRule type="cellIs" dxfId="372" priority="50" operator="lessThan">
      <formula>AY$5/2</formula>
    </cfRule>
  </conditionalFormatting>
  <conditionalFormatting sqref="AZ6:AZ45">
    <cfRule type="cellIs" dxfId="371" priority="47" operator="greaterThan">
      <formula>AZ$5</formula>
    </cfRule>
    <cfRule type="cellIs" dxfId="370" priority="48" operator="lessThan">
      <formula>AZ$5/2</formula>
    </cfRule>
  </conditionalFormatting>
  <conditionalFormatting sqref="BA6:BA45">
    <cfRule type="cellIs" dxfId="369" priority="45" operator="greaterThan">
      <formula>BA$5</formula>
    </cfRule>
    <cfRule type="cellIs" dxfId="368" priority="46" operator="lessThan">
      <formula>BA$5/2</formula>
    </cfRule>
  </conditionalFormatting>
  <conditionalFormatting sqref="BB6:BB45">
    <cfRule type="cellIs" dxfId="367" priority="43" operator="greaterThan">
      <formula>BB$5</formula>
    </cfRule>
    <cfRule type="cellIs" dxfId="366" priority="44" operator="lessThan">
      <formula>BB$5/2</formula>
    </cfRule>
  </conditionalFormatting>
  <conditionalFormatting sqref="BC6:BC45">
    <cfRule type="cellIs" dxfId="365" priority="41" operator="greaterThan">
      <formula>BC$5</formula>
    </cfRule>
    <cfRule type="cellIs" dxfId="364" priority="42" operator="lessThan">
      <formula>BC$5/2</formula>
    </cfRule>
  </conditionalFormatting>
  <conditionalFormatting sqref="BD6:BD45">
    <cfRule type="cellIs" dxfId="363" priority="39" operator="greaterThan">
      <formula>BD$5</formula>
    </cfRule>
    <cfRule type="cellIs" dxfId="362" priority="40" operator="lessThan">
      <formula>BD$5/2</formula>
    </cfRule>
  </conditionalFormatting>
  <conditionalFormatting sqref="BE6:BE45">
    <cfRule type="cellIs" dxfId="361" priority="37" operator="greaterThan">
      <formula>BE$5</formula>
    </cfRule>
    <cfRule type="cellIs" dxfId="360" priority="38" operator="lessThan">
      <formula>BE$5/2</formula>
    </cfRule>
  </conditionalFormatting>
  <conditionalFormatting sqref="BF6:BF45">
    <cfRule type="cellIs" dxfId="359" priority="35" operator="greaterThan">
      <formula>BF$5</formula>
    </cfRule>
    <cfRule type="cellIs" dxfId="358" priority="36" operator="lessThan">
      <formula>BF$5/2</formula>
    </cfRule>
  </conditionalFormatting>
  <conditionalFormatting sqref="BG6:BG45">
    <cfRule type="cellIs" dxfId="357" priority="33" operator="greaterThan">
      <formula>BG$5</formula>
    </cfRule>
    <cfRule type="cellIs" dxfId="356" priority="34" operator="lessThan">
      <formula>BG$5/2</formula>
    </cfRule>
  </conditionalFormatting>
  <conditionalFormatting sqref="BH6:BH45">
    <cfRule type="cellIs" dxfId="355" priority="31" operator="greaterThan">
      <formula>BH$5</formula>
    </cfRule>
    <cfRule type="cellIs" dxfId="354" priority="32" operator="lessThan">
      <formula>BH$5/2</formula>
    </cfRule>
  </conditionalFormatting>
  <conditionalFormatting sqref="BO6:BO45">
    <cfRule type="cellIs" dxfId="353" priority="29" operator="greaterThan">
      <formula>BO$5</formula>
    </cfRule>
    <cfRule type="cellIs" dxfId="352" priority="30" operator="lessThan">
      <formula>BO$5/2</formula>
    </cfRule>
  </conditionalFormatting>
  <conditionalFormatting sqref="BP6:BP45">
    <cfRule type="cellIs" dxfId="351" priority="27" operator="greaterThan">
      <formula>BP$5</formula>
    </cfRule>
    <cfRule type="cellIs" dxfId="350" priority="28" operator="lessThan">
      <formula>BP$5/2</formula>
    </cfRule>
  </conditionalFormatting>
  <conditionalFormatting sqref="BQ6:BQ45">
    <cfRule type="cellIs" dxfId="349" priority="25" operator="greaterThan">
      <formula>BQ$5</formula>
    </cfRule>
    <cfRule type="cellIs" dxfId="348" priority="26" operator="lessThan">
      <formula>BQ$5/2</formula>
    </cfRule>
  </conditionalFormatting>
  <conditionalFormatting sqref="BR6:BR45">
    <cfRule type="cellIs" dxfId="347" priority="23" operator="greaterThan">
      <formula>BR$5</formula>
    </cfRule>
    <cfRule type="cellIs" dxfId="346" priority="24" operator="lessThan">
      <formula>BR$5/2</formula>
    </cfRule>
  </conditionalFormatting>
  <conditionalFormatting sqref="BS6:BS45">
    <cfRule type="cellIs" dxfId="345" priority="21" operator="greaterThan">
      <formula>BS$5</formula>
    </cfRule>
    <cfRule type="cellIs" dxfId="344" priority="22" operator="lessThan">
      <formula>BS$5/2</formula>
    </cfRule>
  </conditionalFormatting>
  <conditionalFormatting sqref="BT6:BT45">
    <cfRule type="cellIs" dxfId="343" priority="19" operator="greaterThan">
      <formula>BT$5</formula>
    </cfRule>
    <cfRule type="cellIs" dxfId="342" priority="20" operator="lessThan">
      <formula>BT$5/2</formula>
    </cfRule>
  </conditionalFormatting>
  <conditionalFormatting sqref="BU6:BU45">
    <cfRule type="cellIs" dxfId="341" priority="17" operator="greaterThan">
      <formula>BU$5</formula>
    </cfRule>
    <cfRule type="cellIs" dxfId="340" priority="18" operator="lessThan">
      <formula>BU$5/2</formula>
    </cfRule>
  </conditionalFormatting>
  <conditionalFormatting sqref="BV6:BV45">
    <cfRule type="cellIs" dxfId="339" priority="15" operator="greaterThan">
      <formula>BV$5</formula>
    </cfRule>
    <cfRule type="cellIs" dxfId="338" priority="16" operator="lessThan">
      <formula>BV$5/2</formula>
    </cfRule>
  </conditionalFormatting>
  <conditionalFormatting sqref="BW6:BW45">
    <cfRule type="cellIs" dxfId="337" priority="13" operator="greaterThan">
      <formula>BW$5</formula>
    </cfRule>
    <cfRule type="cellIs" dxfId="336" priority="14" operator="lessThan">
      <formula>BW$5/2</formula>
    </cfRule>
  </conditionalFormatting>
  <conditionalFormatting sqref="BX6:BX45">
    <cfRule type="cellIs" dxfId="335" priority="11" operator="greaterThan">
      <formula>BX$5</formula>
    </cfRule>
    <cfRule type="cellIs" dxfId="334" priority="12" operator="lessThan">
      <formula>BX$5/2</formula>
    </cfRule>
  </conditionalFormatting>
  <conditionalFormatting sqref="BY6:BY45">
    <cfRule type="cellIs" dxfId="333" priority="9" operator="greaterThan">
      <formula>BY$5</formula>
    </cfRule>
    <cfRule type="cellIs" dxfId="332" priority="10" operator="lessThan">
      <formula>BY$5/2</formula>
    </cfRule>
  </conditionalFormatting>
  <conditionalFormatting sqref="BZ6:BZ45">
    <cfRule type="cellIs" dxfId="331" priority="7" operator="greaterThan">
      <formula>BZ$5</formula>
    </cfRule>
    <cfRule type="cellIs" dxfId="330" priority="8" operator="lessThan">
      <formula>BZ$5/2</formula>
    </cfRule>
  </conditionalFormatting>
  <conditionalFormatting sqref="CA6:CA45">
    <cfRule type="cellIs" dxfId="329" priority="5" operator="greaterThan">
      <formula>CA$5</formula>
    </cfRule>
    <cfRule type="cellIs" dxfId="328" priority="6" operator="lessThan">
      <formula>CA$5/2</formula>
    </cfRule>
  </conditionalFormatting>
  <conditionalFormatting sqref="CB6:CB45">
    <cfRule type="cellIs" dxfId="327" priority="3" operator="greaterThan">
      <formula>CB$5</formula>
    </cfRule>
    <cfRule type="cellIs" dxfId="326" priority="4" operator="lessThan">
      <formula>CB$5/2</formula>
    </cfRule>
  </conditionalFormatting>
  <conditionalFormatting sqref="CC6:CC45">
    <cfRule type="cellIs" dxfId="325" priority="1" operator="greaterThan">
      <formula>CC$5</formula>
    </cfRule>
    <cfRule type="cellIs" dxfId="324" priority="2" operator="lessThan">
      <formula>CC$5/2</formula>
    </cfRule>
  </conditionalFormatting>
  <pageMargins left="0.74791666666666667" right="0.74791666666666667" top="0.98402777777777772" bottom="0.98402777777777772" header="0.49236111111111114" footer="0.49236111111111114"/>
  <pageSetup paperSize="9" firstPageNumber="0" orientation="landscape" horizontalDpi="300" verticalDpi="300"/>
  <headerFooter alignWithMargins="0">
    <oddHeader>&amp;C&amp;A</oddHeader>
    <oddFooter>&amp;CPage &amp;P</oddFooter>
  </headerFooter>
  <drawing r:id="rId1"/>
</worksheet>
</file>

<file path=xl/worksheets/sheet12.xml><?xml version="1.0" encoding="utf-8"?>
<worksheet xmlns="http://schemas.openxmlformats.org/spreadsheetml/2006/main" xmlns:r="http://schemas.openxmlformats.org/officeDocument/2006/relationships">
  <sheetPr>
    <tabColor indexed="55"/>
  </sheetPr>
  <dimension ref="A1:BR52"/>
  <sheetViews>
    <sheetView showGridLines="0" showRowColHeaders="0" showZeros="0" showOutlineSymbols="0" zoomScale="91" zoomScaleNormal="91" workbookViewId="0">
      <selection activeCell="S3" sqref="S3"/>
    </sheetView>
  </sheetViews>
  <sheetFormatPr baseColWidth="10" defaultRowHeight="12.75"/>
  <cols>
    <col min="1" max="1" width="5.7109375" style="26" customWidth="1"/>
    <col min="2" max="2" width="18.42578125" style="1" customWidth="1"/>
    <col min="3" max="3" width="14.7109375" style="1" customWidth="1"/>
    <col min="4" max="4" width="2.7109375" style="1" customWidth="1"/>
    <col min="5" max="14" width="7.28515625" style="1" customWidth="1"/>
    <col min="15" max="17" width="10" style="1" customWidth="1"/>
    <col min="18" max="18" width="6" style="26" customWidth="1"/>
    <col min="19" max="19" width="18.7109375" style="1" customWidth="1"/>
    <col min="20" max="20" width="14.7109375" style="1" customWidth="1"/>
    <col min="21" max="21" width="2.5703125" style="1" customWidth="1"/>
    <col min="22" max="31" width="7.28515625" style="1" customWidth="1"/>
    <col min="32" max="34" width="9.85546875" style="1" customWidth="1"/>
    <col min="35" max="35" width="5.7109375" style="26" customWidth="1"/>
    <col min="36" max="36" width="18.7109375" style="1" customWidth="1"/>
    <col min="37" max="37" width="14.5703125" style="1" customWidth="1"/>
    <col min="38" max="38" width="2.5703125" style="1" customWidth="1"/>
    <col min="39" max="48" width="7.28515625" style="1" customWidth="1"/>
    <col min="49" max="51" width="9.85546875" style="1" customWidth="1"/>
    <col min="52" max="52" width="5.7109375" style="26" customWidth="1"/>
    <col min="53" max="53" width="18.42578125" style="1" customWidth="1"/>
    <col min="54" max="54" width="14.7109375" style="1" customWidth="1"/>
    <col min="55" max="55" width="2.5703125" style="1" customWidth="1"/>
    <col min="56" max="65" width="7.28515625" style="1" customWidth="1"/>
    <col min="66" max="68" width="9.85546875" style="1" customWidth="1"/>
    <col min="69" max="69" width="18.42578125" style="1" customWidth="1"/>
    <col min="70" max="70" width="14.7109375" style="1" customWidth="1"/>
    <col min="71" max="16384" width="11.42578125" style="1"/>
  </cols>
  <sheetData>
    <row r="1" spans="1:70" s="26" customFormat="1" ht="30" customHeight="1">
      <c r="A1" s="502" t="s">
        <v>33</v>
      </c>
      <c r="B1" s="502"/>
      <c r="C1" s="502"/>
      <c r="D1" s="502"/>
      <c r="E1" s="502"/>
      <c r="F1" s="502"/>
      <c r="G1" s="502"/>
      <c r="H1" s="502"/>
      <c r="I1" s="502"/>
      <c r="J1" s="502"/>
      <c r="K1" s="502"/>
      <c r="L1" s="502"/>
      <c r="M1" s="502"/>
      <c r="N1" s="502"/>
      <c r="O1" s="502"/>
      <c r="P1" s="502"/>
      <c r="Q1" s="27"/>
      <c r="R1" s="502" t="s">
        <v>33</v>
      </c>
      <c r="S1" s="502"/>
      <c r="T1" s="502"/>
      <c r="U1" s="502"/>
      <c r="V1" s="502"/>
      <c r="W1" s="502"/>
      <c r="X1" s="502"/>
      <c r="Y1" s="502"/>
      <c r="Z1" s="502"/>
      <c r="AA1" s="502"/>
      <c r="AB1" s="502"/>
      <c r="AC1" s="502"/>
      <c r="AD1" s="502"/>
      <c r="AE1" s="502"/>
      <c r="AF1" s="502"/>
      <c r="AG1" s="502"/>
      <c r="AH1" s="27"/>
      <c r="AI1" s="502" t="s">
        <v>33</v>
      </c>
      <c r="AJ1" s="502"/>
      <c r="AK1" s="502"/>
      <c r="AL1" s="502"/>
      <c r="AM1" s="502"/>
      <c r="AN1" s="502"/>
      <c r="AO1" s="502"/>
      <c r="AP1" s="502"/>
      <c r="AQ1" s="502"/>
      <c r="AR1" s="502"/>
      <c r="AS1" s="502"/>
      <c r="AT1" s="502"/>
      <c r="AU1" s="502"/>
      <c r="AV1" s="502"/>
      <c r="AW1" s="502"/>
      <c r="AX1" s="502"/>
      <c r="AY1" s="27"/>
      <c r="AZ1" s="503" t="s">
        <v>33</v>
      </c>
      <c r="BA1" s="503"/>
      <c r="BB1" s="503"/>
      <c r="BC1" s="503"/>
      <c r="BD1" s="503"/>
      <c r="BE1" s="503"/>
      <c r="BF1" s="503"/>
      <c r="BG1" s="503"/>
      <c r="BH1" s="503"/>
      <c r="BI1" s="503"/>
      <c r="BJ1" s="503"/>
      <c r="BK1" s="503"/>
      <c r="BL1" s="503"/>
      <c r="BM1" s="503"/>
      <c r="BN1" s="503"/>
      <c r="BO1" s="503"/>
      <c r="BP1" s="503"/>
      <c r="BQ1" s="503"/>
      <c r="BR1" s="503"/>
    </row>
    <row r="2" spans="1:70" s="26" customFormat="1" ht="30" customHeight="1">
      <c r="A2" s="504" t="s">
        <v>18</v>
      </c>
      <c r="B2" s="504"/>
      <c r="C2" s="504"/>
      <c r="D2" s="504"/>
      <c r="E2" s="504"/>
      <c r="F2" s="504"/>
      <c r="G2" s="504"/>
      <c r="H2" s="504"/>
      <c r="I2" s="504"/>
      <c r="J2" s="504"/>
      <c r="K2" s="504"/>
      <c r="L2" s="504"/>
      <c r="M2" s="504"/>
      <c r="N2" s="504"/>
      <c r="O2" s="504"/>
      <c r="P2" s="504"/>
      <c r="Q2" s="29"/>
      <c r="R2" s="504" t="s">
        <v>19</v>
      </c>
      <c r="S2" s="504"/>
      <c r="T2" s="504"/>
      <c r="U2" s="504"/>
      <c r="V2" s="504"/>
      <c r="W2" s="504"/>
      <c r="X2" s="504"/>
      <c r="Y2" s="504"/>
      <c r="Z2" s="504"/>
      <c r="AA2" s="504"/>
      <c r="AB2" s="504"/>
      <c r="AC2" s="504"/>
      <c r="AD2" s="504"/>
      <c r="AE2" s="504"/>
      <c r="AF2" s="504"/>
      <c r="AG2" s="504"/>
      <c r="AH2" s="29"/>
      <c r="AI2" s="504" t="s">
        <v>20</v>
      </c>
      <c r="AJ2" s="504"/>
      <c r="AK2" s="504"/>
      <c r="AL2" s="504"/>
      <c r="AM2" s="504"/>
      <c r="AN2" s="504"/>
      <c r="AO2" s="504"/>
      <c r="AP2" s="504"/>
      <c r="AQ2" s="504"/>
      <c r="AR2" s="504"/>
      <c r="AS2" s="504"/>
      <c r="AT2" s="504"/>
      <c r="AU2" s="504"/>
      <c r="AV2" s="504"/>
      <c r="AW2" s="504"/>
      <c r="AX2" s="504"/>
      <c r="AY2" s="29"/>
      <c r="AZ2" s="505" t="s">
        <v>21</v>
      </c>
      <c r="BA2" s="505"/>
      <c r="BB2" s="505"/>
      <c r="BC2" s="505"/>
      <c r="BD2" s="505"/>
      <c r="BE2" s="505"/>
      <c r="BF2" s="505"/>
      <c r="BG2" s="505"/>
      <c r="BH2" s="505"/>
      <c r="BI2" s="505"/>
      <c r="BJ2" s="505"/>
      <c r="BK2" s="505"/>
      <c r="BL2" s="505"/>
      <c r="BM2" s="505"/>
      <c r="BN2" s="505"/>
      <c r="BO2" s="505"/>
      <c r="BP2" s="505"/>
      <c r="BQ2" s="505"/>
      <c r="BR2" s="505"/>
    </row>
    <row r="3" spans="1:70">
      <c r="A3" s="31"/>
      <c r="B3" s="32"/>
      <c r="C3" s="33" t="str">
        <f>CONCATENATE("sur   ",PARAMETRES!$G$17)</f>
        <v>sur   30</v>
      </c>
      <c r="D3" s="33"/>
      <c r="E3" s="349"/>
      <c r="F3" s="349"/>
      <c r="G3" s="349"/>
      <c r="H3" s="34"/>
      <c r="I3" s="34"/>
      <c r="J3" s="34"/>
      <c r="K3" s="34"/>
      <c r="L3" s="34"/>
      <c r="M3" s="34"/>
      <c r="N3" s="34"/>
      <c r="O3" s="32"/>
      <c r="P3" s="32"/>
      <c r="Q3" s="35"/>
      <c r="R3" s="31"/>
      <c r="S3" s="36"/>
      <c r="T3" s="33" t="str">
        <f>CONCATENATE("sur   ",PARAMETRES!$G$17)</f>
        <v>sur   30</v>
      </c>
      <c r="U3" s="33"/>
      <c r="V3" s="349"/>
      <c r="W3" s="349"/>
      <c r="X3" s="34"/>
      <c r="Y3" s="34"/>
      <c r="Z3" s="34"/>
      <c r="AA3" s="34"/>
      <c r="AB3" s="34"/>
      <c r="AC3" s="34"/>
      <c r="AD3" s="34"/>
      <c r="AE3" s="34"/>
      <c r="AF3" s="32"/>
      <c r="AG3" s="32"/>
      <c r="AH3" s="35"/>
      <c r="AI3" s="31"/>
      <c r="AJ3" s="36"/>
      <c r="AK3" s="33" t="str">
        <f>CONCATENATE("sur   ",PARAMETRES!$G$17)</f>
        <v>sur   30</v>
      </c>
      <c r="AL3" s="33"/>
      <c r="AM3" s="349"/>
      <c r="AN3" s="349"/>
      <c r="AO3" s="349"/>
      <c r="AP3" s="34"/>
      <c r="AQ3" s="34"/>
      <c r="AR3" s="34"/>
      <c r="AS3" s="34"/>
      <c r="AT3" s="34"/>
      <c r="AU3" s="34"/>
      <c r="AV3" s="34"/>
      <c r="AW3" s="32"/>
      <c r="AX3" s="32"/>
      <c r="AY3" s="35"/>
      <c r="AZ3" s="31"/>
      <c r="BA3" s="36"/>
      <c r="BB3" s="33" t="str">
        <f>CONCATENATE("sur   ",PARAMETRES!$G$17)</f>
        <v>sur   30</v>
      </c>
      <c r="BC3" s="33"/>
      <c r="BD3" s="349"/>
      <c r="BE3" s="349"/>
      <c r="BF3" s="349"/>
      <c r="BG3" s="349"/>
      <c r="BH3" s="34"/>
      <c r="BI3" s="34"/>
      <c r="BJ3" s="34"/>
      <c r="BK3" s="34"/>
      <c r="BL3" s="34"/>
      <c r="BM3" s="34"/>
      <c r="BN3" s="32"/>
      <c r="BO3" s="32"/>
      <c r="BP3" s="32"/>
      <c r="BQ3" s="32"/>
      <c r="BR3" s="35"/>
    </row>
    <row r="4" spans="1:70">
      <c r="A4" s="31"/>
      <c r="B4" s="32"/>
      <c r="C4" s="32"/>
      <c r="D4" s="32"/>
      <c r="E4" s="37">
        <v>1</v>
      </c>
      <c r="F4" s="37">
        <v>2</v>
      </c>
      <c r="G4" s="37">
        <v>3</v>
      </c>
      <c r="H4" s="37">
        <v>4</v>
      </c>
      <c r="I4" s="37">
        <v>5</v>
      </c>
      <c r="J4" s="37">
        <v>6</v>
      </c>
      <c r="K4" s="37">
        <v>7</v>
      </c>
      <c r="L4" s="37">
        <v>8</v>
      </c>
      <c r="M4" s="37">
        <v>9</v>
      </c>
      <c r="N4" s="37">
        <v>10</v>
      </c>
      <c r="O4" s="32"/>
      <c r="P4" s="38" t="s">
        <v>22</v>
      </c>
      <c r="Q4" s="39" t="s">
        <v>23</v>
      </c>
      <c r="R4" s="31"/>
      <c r="S4" s="32"/>
      <c r="T4" s="32"/>
      <c r="U4" s="32"/>
      <c r="V4" s="37">
        <v>1</v>
      </c>
      <c r="W4" s="37">
        <v>2</v>
      </c>
      <c r="X4" s="37">
        <v>3</v>
      </c>
      <c r="Y4" s="37">
        <v>4</v>
      </c>
      <c r="Z4" s="37">
        <v>5</v>
      </c>
      <c r="AA4" s="37">
        <v>6</v>
      </c>
      <c r="AB4" s="37">
        <v>7</v>
      </c>
      <c r="AC4" s="37">
        <v>8</v>
      </c>
      <c r="AD4" s="37">
        <v>9</v>
      </c>
      <c r="AE4" s="37">
        <v>10</v>
      </c>
      <c r="AF4" s="32"/>
      <c r="AG4" s="38" t="s">
        <v>22</v>
      </c>
      <c r="AH4" s="39" t="s">
        <v>23</v>
      </c>
      <c r="AI4" s="31"/>
      <c r="AJ4" s="32"/>
      <c r="AK4" s="32"/>
      <c r="AL4" s="32"/>
      <c r="AM4" s="37">
        <v>1</v>
      </c>
      <c r="AN4" s="37">
        <v>2</v>
      </c>
      <c r="AO4" s="37">
        <v>3</v>
      </c>
      <c r="AP4" s="37">
        <v>4</v>
      </c>
      <c r="AQ4" s="37">
        <v>5</v>
      </c>
      <c r="AR4" s="37">
        <v>6</v>
      </c>
      <c r="AS4" s="37">
        <v>7</v>
      </c>
      <c r="AT4" s="37">
        <v>8</v>
      </c>
      <c r="AU4" s="37">
        <v>9</v>
      </c>
      <c r="AV4" s="37">
        <v>10</v>
      </c>
      <c r="AW4" s="32"/>
      <c r="AX4" s="38" t="s">
        <v>22</v>
      </c>
      <c r="AY4" s="39" t="s">
        <v>23</v>
      </c>
      <c r="AZ4" s="31"/>
      <c r="BA4" s="32"/>
      <c r="BB4" s="32"/>
      <c r="BC4" s="32"/>
      <c r="BD4" s="37">
        <v>1</v>
      </c>
      <c r="BE4" s="37">
        <v>2</v>
      </c>
      <c r="BF4" s="37">
        <v>3</v>
      </c>
      <c r="BG4" s="37">
        <v>4</v>
      </c>
      <c r="BH4" s="37">
        <v>5</v>
      </c>
      <c r="BI4" s="37">
        <v>6</v>
      </c>
      <c r="BJ4" s="37">
        <v>7</v>
      </c>
      <c r="BK4" s="37">
        <v>8</v>
      </c>
      <c r="BL4" s="37">
        <v>9</v>
      </c>
      <c r="BM4" s="37">
        <v>10</v>
      </c>
      <c r="BN4" s="32"/>
      <c r="BO4" s="38" t="s">
        <v>22</v>
      </c>
      <c r="BP4" s="39" t="s">
        <v>23</v>
      </c>
      <c r="BQ4" s="32"/>
      <c r="BR4" s="35"/>
    </row>
    <row r="5" spans="1:70" s="45" customFormat="1">
      <c r="A5" s="41"/>
      <c r="B5" s="43"/>
      <c r="C5" s="425" t="s">
        <v>24</v>
      </c>
      <c r="D5" s="425"/>
      <c r="E5" s="422"/>
      <c r="F5" s="422"/>
      <c r="G5" s="422"/>
      <c r="H5" s="422"/>
      <c r="I5" s="422"/>
      <c r="J5" s="422"/>
      <c r="K5" s="422"/>
      <c r="L5" s="422"/>
      <c r="M5" s="422"/>
      <c r="N5" s="422"/>
      <c r="O5" s="43">
        <f>SUM(E5:N5)</f>
        <v>0</v>
      </c>
      <c r="P5" s="43"/>
      <c r="Q5" s="44"/>
      <c r="R5" s="41"/>
      <c r="S5" s="43"/>
      <c r="T5" s="425" t="s">
        <v>24</v>
      </c>
      <c r="U5" s="425"/>
      <c r="V5" s="422"/>
      <c r="W5" s="422"/>
      <c r="X5" s="422"/>
      <c r="Y5" s="422"/>
      <c r="Z5" s="422"/>
      <c r="AA5" s="422"/>
      <c r="AB5" s="422"/>
      <c r="AC5" s="422"/>
      <c r="AD5" s="422"/>
      <c r="AE5" s="422"/>
      <c r="AF5" s="43">
        <f>SUM(V5:AE5)</f>
        <v>0</v>
      </c>
      <c r="AG5" s="43"/>
      <c r="AH5" s="44"/>
      <c r="AI5" s="41"/>
      <c r="AJ5" s="43"/>
      <c r="AK5" s="425" t="s">
        <v>24</v>
      </c>
      <c r="AL5" s="425"/>
      <c r="AM5" s="422"/>
      <c r="AN5" s="422"/>
      <c r="AO5" s="422"/>
      <c r="AP5" s="422"/>
      <c r="AQ5" s="422"/>
      <c r="AR5" s="422"/>
      <c r="AS5" s="422"/>
      <c r="AT5" s="422"/>
      <c r="AU5" s="422"/>
      <c r="AV5" s="422"/>
      <c r="AW5" s="43">
        <f>SUM(AM5:AV5)</f>
        <v>0</v>
      </c>
      <c r="AX5" s="43"/>
      <c r="AY5" s="44"/>
      <c r="AZ5" s="41"/>
      <c r="BA5" s="43"/>
      <c r="BB5" s="425" t="s">
        <v>24</v>
      </c>
      <c r="BC5" s="425"/>
      <c r="BD5" s="422"/>
      <c r="BE5" s="422"/>
      <c r="BF5" s="422"/>
      <c r="BG5" s="422"/>
      <c r="BH5" s="422"/>
      <c r="BI5" s="422"/>
      <c r="BJ5" s="422"/>
      <c r="BK5" s="422"/>
      <c r="BL5" s="422"/>
      <c r="BM5" s="422"/>
      <c r="BN5" s="43">
        <f>SUM(BD5:BM5)</f>
        <v>0</v>
      </c>
      <c r="BO5" s="43"/>
      <c r="BP5" s="43"/>
      <c r="BQ5" s="43"/>
      <c r="BR5" s="44"/>
    </row>
    <row r="6" spans="1:70">
      <c r="A6" s="31">
        <v>1</v>
      </c>
      <c r="B6" s="46" t="str">
        <f>PARAMETRES!$B5</f>
        <v>B</v>
      </c>
      <c r="C6" s="46" t="str">
        <f>PARAMETRES!$C5</f>
        <v>C</v>
      </c>
      <c r="D6" s="352" t="str">
        <f>IF(PARAMETRES!$D5="-","-",LEFT(PARAMETRES!$D5,1))</f>
        <v>A</v>
      </c>
      <c r="E6" s="47"/>
      <c r="F6" s="47"/>
      <c r="G6" s="47"/>
      <c r="H6" s="47"/>
      <c r="I6" s="47"/>
      <c r="J6" s="47"/>
      <c r="K6" s="47"/>
      <c r="L6" s="47"/>
      <c r="M6" s="47"/>
      <c r="N6" s="47"/>
      <c r="O6" s="48" t="str">
        <f>IF(P6=0,"-",SUM(E6:N6)/P6*PARAMETRES!$G$17)</f>
        <v>-</v>
      </c>
      <c r="P6" s="94">
        <f>IF(E6="",0,E$5)+IF(F6="",0,F$5)+IF(G6="",0,G$5)+IF(H6="",0,H$5)+IF(I6="",0,I$5)+IF(J6="",0,J$5)+IF(K6="",0,K$5)+IF(L6="",0,L$5)+IF(M6="",0,M$5)+IF(N6="",0,N$5)</f>
        <v>0</v>
      </c>
      <c r="Q6" s="50">
        <f>IF(PARAMETRES!$B5="-","",IF(E$3="",0,IF(PARAMETRES!$D5=E$3,IF(E6="",1,0),0))+IF(F$3="",0,IF(PARAMETRES!$D5=F$3,IF(F6="",1,0),0))+IF(G$3="",0,IF(PARAMETRES!$D5=G$3,IF(G6="",1,0),0))+IF(H$3="",0,IF(PARAMETRES!$D5=H$3,IF(H6="",1,0),0))+IF(I$3="",0,IF(PARAMETRES!$D5=I$3,IF(I6="",1,0),0))+IF(J$3="",0,IF(PARAMETRES!$D5=J$3,IF(J6="",1,0),0))+IF(K$3="",0,IF(PARAMETRES!$D5=K$3,IF(K6="",1,0),0))+IF(L$3="",0,IF(PARAMETRES!$D5=L$3,IF(L6="",1,0),0))+IF(M$3="",0,IF(PARAMETRES!$D5=M$3,IF(M6="",1,0),0))+IF(N$3="",0,IF(PARAMETRES!$D5=N$3,IF(N6="",1,0),0)))</f>
        <v>0</v>
      </c>
      <c r="R6" s="31">
        <v>1</v>
      </c>
      <c r="S6" s="46" t="str">
        <f>PARAMETRES!$B5</f>
        <v>B</v>
      </c>
      <c r="T6" s="46" t="str">
        <f>PARAMETRES!$C5</f>
        <v>C</v>
      </c>
      <c r="U6" s="352" t="str">
        <f>IF(PARAMETRES!$D5="-","-",LEFT(PARAMETRES!$D5,1))</f>
        <v>A</v>
      </c>
      <c r="V6" s="47"/>
      <c r="W6" s="47"/>
      <c r="X6" s="47"/>
      <c r="Y6" s="47"/>
      <c r="Z6" s="47"/>
      <c r="AA6" s="47"/>
      <c r="AB6" s="47"/>
      <c r="AC6" s="47"/>
      <c r="AD6" s="47"/>
      <c r="AE6" s="47"/>
      <c r="AF6" s="48" t="str">
        <f>IF(AG6=0,"-",SUM(V6:AE6)/AG6*PARAMETRES!$G$17)</f>
        <v>-</v>
      </c>
      <c r="AG6" s="94">
        <f>IF(V6="",0,V$5)+IF(W6="",0,W$5)+IF(X6="",0,X$5)+IF(Y6="",0,Y$5)+IF(Z6="",0,Z$5)+IF(AA6="",0,AA$5)+IF(AB6="",0,AB$5)+IF(AC6="",0,AC$5)+IF(AD6="",0,AD$5)+IF(AE6="",0,AE$5)</f>
        <v>0</v>
      </c>
      <c r="AH6" s="50">
        <f>IF(PARAMETRES!$B5="-","",IF(V$3="",0,IF(PARAMETRES!$D5=V$3,IF(V6="",1,0),0))+IF(W$3="",0,IF(PARAMETRES!$D5=W$3,IF(W6="",1,0),0))+IF(X$3="",0,IF(PARAMETRES!$D5=X$3,IF(X6="",1,0),0))+IF(Y$3="",0,IF(PARAMETRES!$D5=Y$3,IF(Y6="",1,0),0))+IF(Z$3="",0,IF(PARAMETRES!$D5=Z$3,IF(Z6="",1,0),0))+IF(AA$3="",0,IF(PARAMETRES!$D5=AA$3,IF(AA6="",1,0),0))+IF(AB$3="",0,IF(PARAMETRES!$D5=AB$3,IF(AB6="",1,0),0))+IF(AC$3="",0,IF(PARAMETRES!$D5=AC$3,IF(AC6="",1,0),0))+IF(AD$3="",0,IF(PARAMETRES!$D5=AD$3,IF(AD6="",1,0),0))+IF(AE$3="",0,IF(PARAMETRES!$D5=AE$3,IF(AE6="",1,0),0)))</f>
        <v>0</v>
      </c>
      <c r="AI6" s="31">
        <v>1</v>
      </c>
      <c r="AJ6" s="46" t="str">
        <f>PARAMETRES!$B5</f>
        <v>B</v>
      </c>
      <c r="AK6" s="46" t="str">
        <f>PARAMETRES!$C5</f>
        <v>C</v>
      </c>
      <c r="AL6" s="352" t="str">
        <f>IF(PARAMETRES!$D5="-","-",LEFT(PARAMETRES!$D5,1))</f>
        <v>A</v>
      </c>
      <c r="AM6" s="47"/>
      <c r="AN6" s="47"/>
      <c r="AO6" s="47"/>
      <c r="AP6" s="47"/>
      <c r="AQ6" s="47"/>
      <c r="AR6" s="47"/>
      <c r="AS6" s="47"/>
      <c r="AT6" s="47"/>
      <c r="AU6" s="47"/>
      <c r="AV6" s="47"/>
      <c r="AW6" s="48" t="str">
        <f>IF(AX6=0,"-",SUM(AM6:AV6)/AX6*PARAMETRES!$G$17)</f>
        <v>-</v>
      </c>
      <c r="AX6" s="94">
        <f>IF(AM6="",0,AM$5)+IF(AN6="",0,AN$5)+IF(AO6="",0,AO$5)+IF(AP6="",0,AP$5)+IF(AQ6="",0,AQ$5)+IF(AR6="",0,AR$5)+IF(AS6="",0,AS$5)+IF(AT6="",0,AT$5)+IF(AU6="",0,AU$5)+IF(AV6="",0,AV$5)</f>
        <v>0</v>
      </c>
      <c r="AY6" s="50">
        <f>IF(PARAMETRES!$B5="-","",IF(AM$3="",0,IF(PARAMETRES!$D5=AM$3,IF(AM6="",1,0),0))+IF(AN$3="",0,IF(PARAMETRES!$D5=AN$3,IF(AN6="",1,0),0))+IF(AO$3="",0,IF(PARAMETRES!$D5=AO$3,IF(AO6="",1,0),0))+IF(AP$3="",0,IF(PARAMETRES!$D5=AP$3,IF(AP6="",1,0),0))+IF(AQ$3="",0,IF(PARAMETRES!$D5=AQ$3,IF(AQ6="",1,0),0))+IF(AR$3="",0,IF(PARAMETRES!$D5=AR$3,IF(AR6="",1,0),0))+IF(AS$3="",0,IF(PARAMETRES!$D5=AS$3,IF(AS6="",1,0),0))+IF(AT$3="",0,IF(PARAMETRES!$D5=AT$3,IF(AT6="",1,0),0))+IF(AU$3="",0,IF(PARAMETRES!$D5=AU$3,IF(AU6="",1,0),0))+IF(AV$3="",0,IF(PARAMETRES!$D5=AV$3,IF(AV6="",1,0),0)))</f>
        <v>0</v>
      </c>
      <c r="AZ6" s="31">
        <v>1</v>
      </c>
      <c r="BA6" s="46" t="str">
        <f>PARAMETRES!$B5</f>
        <v>B</v>
      </c>
      <c r="BB6" s="46" t="str">
        <f>PARAMETRES!$C5</f>
        <v>C</v>
      </c>
      <c r="BC6" s="352" t="str">
        <f>IF(PARAMETRES!$D5="-","-",LEFT(PARAMETRES!$D5,1))</f>
        <v>A</v>
      </c>
      <c r="BD6" s="47"/>
      <c r="BE6" s="47"/>
      <c r="BF6" s="47"/>
      <c r="BG6" s="47"/>
      <c r="BH6" s="47"/>
      <c r="BI6" s="47"/>
      <c r="BJ6" s="47"/>
      <c r="BK6" s="47"/>
      <c r="BL6" s="47"/>
      <c r="BM6" s="47"/>
      <c r="BN6" s="48" t="str">
        <f>IF(BO6=0,"-",SUM(BD6:BM6)/BO6*PARAMETRES!$G$17)</f>
        <v>-</v>
      </c>
      <c r="BO6" s="94">
        <f>IF(BD6="",0,BD$5)+IF(BE6="",0,BE$5)+IF(BF6="",0,BF$5)+IF(BG6="",0,BG$5)+IF(BH6="",0,BH$5)+IF(BI6="",0,BI$5)+IF(BJ6="",0,BJ$5)+IF(BK6="",0,BK$5)+IF(BL6="",0,BL$5)+IF(BM6="",0,BM$5)</f>
        <v>0</v>
      </c>
      <c r="BP6" s="51">
        <f>IF(PARAMETRES!$B5="-","",IF(BD$3="",0,IF(PARAMETRES!$D5=BD$3,IF(BD6="",1,0),0))+IF(BE$3="",0,IF(PARAMETRES!$D5=BE$3,IF(BE6="",1,0),0))+IF(BF$3="",0,IF(PARAMETRES!$D5=BF$3,IF(BF6="",1,0),0))+IF(BG$3="",0,IF(PARAMETRES!$D5=BG$3,IF(BG6="",1,0),0))+IF(BH$3="",0,IF(PARAMETRES!$D5=BH$3,IF(BH6="",1,0),0))+IF(BI$3="",0,IF(PARAMETRES!$D5=BI$3,IF(BI6="",1,0),0))+IF(BJ$3="",0,IF(PARAMETRES!$D5=BJ$3,IF(BJ6="",1,0),0))+IF(BK$3="",0,IF(PARAMETRES!$D5=BK$3,IF(BK6="",1,0),0))+IF(BL$3="",0,IF(PARAMETRES!$D5=BL$3,IF(BL6="",1,0),0))+IF(BM$3="",0,IF(PARAMETRES!$D5=BM$3,IF(BM6="",1,0),0)))</f>
        <v>0</v>
      </c>
      <c r="BQ6" s="46" t="str">
        <f>PARAMETRES!$B5</f>
        <v>B</v>
      </c>
      <c r="BR6" s="52" t="str">
        <f>PARAMETRES!$C5</f>
        <v>C</v>
      </c>
    </row>
    <row r="7" spans="1:70">
      <c r="A7" s="31">
        <f>A6+1</f>
        <v>2</v>
      </c>
      <c r="B7" s="46" t="str">
        <f>PARAMETRES!$B6</f>
        <v>B</v>
      </c>
      <c r="C7" s="46" t="str">
        <f>PARAMETRES!$C6</f>
        <v>M</v>
      </c>
      <c r="D7" s="352" t="str">
        <f>IF(PARAMETRES!$D6="-","-",LEFT(PARAMETRES!$D6,1))</f>
        <v>N</v>
      </c>
      <c r="E7" s="47"/>
      <c r="F7" s="47"/>
      <c r="G7" s="47"/>
      <c r="H7" s="47"/>
      <c r="I7" s="47"/>
      <c r="J7" s="47"/>
      <c r="K7" s="47"/>
      <c r="L7" s="47"/>
      <c r="M7" s="47"/>
      <c r="N7" s="47"/>
      <c r="O7" s="48" t="str">
        <f>IF(P7=0,"-",SUM(E7:N7)/P7*PARAMETRES!$G$17)</f>
        <v>-</v>
      </c>
      <c r="P7" s="94">
        <f t="shared" ref="P7:P45" si="0">IF(E7="",0,E$5)+IF(F7="",0,F$5)+IF(G7="",0,G$5)+IF(H7="",0,H$5)+IF(I7="",0,I$5)+IF(J7="",0,J$5)+IF(K7="",0,K$5)+IF(L7="",0,L$5)+IF(M7="",0,M$5)+IF(N7="",0,N$5)</f>
        <v>0</v>
      </c>
      <c r="Q7" s="50">
        <f>IF(PARAMETRES!$B6="-","",IF(E$3="",0,IF(PARAMETRES!$D6=E$3,IF(E7="",1,0),0))+IF(F$3="",0,IF(PARAMETRES!$D6=F$3,IF(F7="",1,0),0))+IF(G$3="",0,IF(PARAMETRES!$D6=G$3,IF(G7="",1,0),0))+IF(H$3="",0,IF(PARAMETRES!$D6=H$3,IF(H7="",1,0),0))+IF(I$3="",0,IF(PARAMETRES!$D6=I$3,IF(I7="",1,0),0))+IF(J$3="",0,IF(PARAMETRES!$D6=J$3,IF(J7="",1,0),0))+IF(K$3="",0,IF(PARAMETRES!$D6=K$3,IF(K7="",1,0),0))+IF(L$3="",0,IF(PARAMETRES!$D6=L$3,IF(L7="",1,0),0))+IF(M$3="",0,IF(PARAMETRES!$D6=M$3,IF(M7="",1,0),0))+IF(N$3="",0,IF(PARAMETRES!$D6=N$3,IF(N7="",1,0),0)))</f>
        <v>0</v>
      </c>
      <c r="R7" s="31">
        <f>R6+1</f>
        <v>2</v>
      </c>
      <c r="S7" s="46" t="str">
        <f>PARAMETRES!$B6</f>
        <v>B</v>
      </c>
      <c r="T7" s="46" t="str">
        <f>PARAMETRES!$C6</f>
        <v>M</v>
      </c>
      <c r="U7" s="352" t="str">
        <f>IF(PARAMETRES!$D6="-","-",LEFT(PARAMETRES!$D6,1))</f>
        <v>N</v>
      </c>
      <c r="V7" s="47"/>
      <c r="W7" s="47"/>
      <c r="X7" s="47"/>
      <c r="Y7" s="47"/>
      <c r="Z7" s="47"/>
      <c r="AA7" s="47"/>
      <c r="AB7" s="47"/>
      <c r="AC7" s="47"/>
      <c r="AD7" s="47"/>
      <c r="AE7" s="47"/>
      <c r="AF7" s="48" t="str">
        <f>IF(AG7=0,"-",SUM(V7:AE7)/AG7*PARAMETRES!$G$17)</f>
        <v>-</v>
      </c>
      <c r="AG7" s="94">
        <f t="shared" ref="AG7:AG45" si="1">IF(V7="",0,V$5)+IF(W7="",0,W$5)+IF(X7="",0,X$5)+IF(Y7="",0,Y$5)+IF(Z7="",0,Z$5)+IF(AA7="",0,AA$5)+IF(AB7="",0,AB$5)+IF(AC7="",0,AC$5)+IF(AD7="",0,AD$5)+IF(AE7="",0,AE$5)</f>
        <v>0</v>
      </c>
      <c r="AH7" s="50">
        <f>IF(PARAMETRES!$B6="-","",IF(V$3="",0,IF(PARAMETRES!$D6=V$3,IF(V7="",1,0),0))+IF(W$3="",0,IF(PARAMETRES!$D6=W$3,IF(W7="",1,0),0))+IF(X$3="",0,IF(PARAMETRES!$D6=X$3,IF(X7="",1,0),0))+IF(Y$3="",0,IF(PARAMETRES!$D6=Y$3,IF(Y7="",1,0),0))+IF(Z$3="",0,IF(PARAMETRES!$D6=Z$3,IF(Z7="",1,0),0))+IF(AA$3="",0,IF(PARAMETRES!$D6=AA$3,IF(AA7="",1,0),0))+IF(AB$3="",0,IF(PARAMETRES!$D6=AB$3,IF(AB7="",1,0),0))+IF(AC$3="",0,IF(PARAMETRES!$D6=AC$3,IF(AC7="",1,0),0))+IF(AD$3="",0,IF(PARAMETRES!$D6=AD$3,IF(AD7="",1,0),0))+IF(AE$3="",0,IF(PARAMETRES!$D6=AE$3,IF(AE7="",1,0),0)))</f>
        <v>0</v>
      </c>
      <c r="AI7" s="31">
        <f>AI6+1</f>
        <v>2</v>
      </c>
      <c r="AJ7" s="46" t="str">
        <f>PARAMETRES!$B6</f>
        <v>B</v>
      </c>
      <c r="AK7" s="46" t="str">
        <f>PARAMETRES!$C6</f>
        <v>M</v>
      </c>
      <c r="AL7" s="352" t="str">
        <f>IF(PARAMETRES!$D6="-","-",LEFT(PARAMETRES!$D6,1))</f>
        <v>N</v>
      </c>
      <c r="AM7" s="47"/>
      <c r="AN7" s="47"/>
      <c r="AO7" s="47"/>
      <c r="AP7" s="47"/>
      <c r="AQ7" s="47"/>
      <c r="AR7" s="47"/>
      <c r="AS7" s="47"/>
      <c r="AT7" s="47"/>
      <c r="AU7" s="47"/>
      <c r="AV7" s="47"/>
      <c r="AW7" s="48" t="str">
        <f>IF(AX7=0,"-",SUM(AM7:AV7)/AX7*PARAMETRES!$G$17)</f>
        <v>-</v>
      </c>
      <c r="AX7" s="94">
        <f t="shared" ref="AX7:AX45" si="2">IF(AM7="",0,AM$5)+IF(AN7="",0,AN$5)+IF(AO7="",0,AO$5)+IF(AP7="",0,AP$5)+IF(AQ7="",0,AQ$5)+IF(AR7="",0,AR$5)+IF(AS7="",0,AS$5)+IF(AT7="",0,AT$5)+IF(AU7="",0,AU$5)+IF(AV7="",0,AV$5)</f>
        <v>0</v>
      </c>
      <c r="AY7" s="50">
        <f>IF(PARAMETRES!$B6="-","",IF(AM$3="",0,IF(PARAMETRES!$D6=AM$3,IF(AM7="",1,0),0))+IF(AN$3="",0,IF(PARAMETRES!$D6=AN$3,IF(AN7="",1,0),0))+IF(AO$3="",0,IF(PARAMETRES!$D6=AO$3,IF(AO7="",1,0),0))+IF(AP$3="",0,IF(PARAMETRES!$D6=AP$3,IF(AP7="",1,0),0))+IF(AQ$3="",0,IF(PARAMETRES!$D6=AQ$3,IF(AQ7="",1,0),0))+IF(AR$3="",0,IF(PARAMETRES!$D6=AR$3,IF(AR7="",1,0),0))+IF(AS$3="",0,IF(PARAMETRES!$D6=AS$3,IF(AS7="",1,0),0))+IF(AT$3="",0,IF(PARAMETRES!$D6=AT$3,IF(AT7="",1,0),0))+IF(AU$3="",0,IF(PARAMETRES!$D6=AU$3,IF(AU7="",1,0),0))+IF(AV$3="",0,IF(PARAMETRES!$D6=AV$3,IF(AV7="",1,0),0)))</f>
        <v>0</v>
      </c>
      <c r="AZ7" s="31">
        <f>AZ6+1</f>
        <v>2</v>
      </c>
      <c r="BA7" s="46" t="str">
        <f>PARAMETRES!$B6</f>
        <v>B</v>
      </c>
      <c r="BB7" s="46" t="str">
        <f>PARAMETRES!$C6</f>
        <v>M</v>
      </c>
      <c r="BC7" s="352" t="str">
        <f>IF(PARAMETRES!$D6="-","-",LEFT(PARAMETRES!$D6,1))</f>
        <v>N</v>
      </c>
      <c r="BD7" s="47"/>
      <c r="BE7" s="47"/>
      <c r="BF7" s="47"/>
      <c r="BG7" s="47"/>
      <c r="BH7" s="47"/>
      <c r="BI7" s="47"/>
      <c r="BJ7" s="47"/>
      <c r="BK7" s="47"/>
      <c r="BL7" s="47"/>
      <c r="BM7" s="47"/>
      <c r="BN7" s="48" t="str">
        <f>IF(BO7=0,"-",SUM(BD7:BM7)/BO7*PARAMETRES!$G$17)</f>
        <v>-</v>
      </c>
      <c r="BO7" s="94">
        <f t="shared" ref="BO7:BO45" si="3">IF(BD7="",0,BD$5)+IF(BE7="",0,BE$5)+IF(BF7="",0,BF$5)+IF(BG7="",0,BG$5)+IF(BH7="",0,BH$5)+IF(BI7="",0,BI$5)+IF(BJ7="",0,BJ$5)+IF(BK7="",0,BK$5)+IF(BL7="",0,BL$5)+IF(BM7="",0,BM$5)</f>
        <v>0</v>
      </c>
      <c r="BP7" s="51">
        <f>IF(PARAMETRES!$B6="-","",IF(BD$3="",0,IF(PARAMETRES!$D6=BD$3,IF(BD7="",1,0),0))+IF(BE$3="",0,IF(PARAMETRES!$D6=BE$3,IF(BE7="",1,0),0))+IF(BF$3="",0,IF(PARAMETRES!$D6=BF$3,IF(BF7="",1,0),0))+IF(BG$3="",0,IF(PARAMETRES!$D6=BG$3,IF(BG7="",1,0),0))+IF(BH$3="",0,IF(PARAMETRES!$D6=BH$3,IF(BH7="",1,0),0))+IF(BI$3="",0,IF(PARAMETRES!$D6=BI$3,IF(BI7="",1,0),0))+IF(BJ$3="",0,IF(PARAMETRES!$D6=BJ$3,IF(BJ7="",1,0),0))+IF(BK$3="",0,IF(PARAMETRES!$D6=BK$3,IF(BK7="",1,0),0))+IF(BL$3="",0,IF(PARAMETRES!$D6=BL$3,IF(BL7="",1,0),0))+IF(BM$3="",0,IF(PARAMETRES!$D6=BM$3,IF(BM7="",1,0),0)))</f>
        <v>0</v>
      </c>
      <c r="BQ7" s="46" t="str">
        <f>PARAMETRES!$B6</f>
        <v>B</v>
      </c>
      <c r="BR7" s="52" t="str">
        <f>PARAMETRES!$C6</f>
        <v>M</v>
      </c>
    </row>
    <row r="8" spans="1:70">
      <c r="A8" s="31">
        <f t="shared" ref="A8:A23" si="4">A7+1</f>
        <v>3</v>
      </c>
      <c r="B8" s="46" t="str">
        <f>PARAMETRES!$B7</f>
        <v>B</v>
      </c>
      <c r="C8" s="46" t="str">
        <f>PARAMETRES!$C7</f>
        <v>P</v>
      </c>
      <c r="D8" s="352" t="str">
        <f>IF(PARAMETRES!$D7="-","-",LEFT(PARAMETRES!$D7,1))</f>
        <v>A</v>
      </c>
      <c r="E8" s="47"/>
      <c r="F8" s="47"/>
      <c r="G8" s="47"/>
      <c r="H8" s="47"/>
      <c r="I8" s="47"/>
      <c r="J8" s="47"/>
      <c r="K8" s="47"/>
      <c r="L8" s="47"/>
      <c r="M8" s="47"/>
      <c r="N8" s="47"/>
      <c r="O8" s="48" t="str">
        <f>IF(P8=0,"-",SUM(E8:N8)/P8*PARAMETRES!$G$17)</f>
        <v>-</v>
      </c>
      <c r="P8" s="94">
        <f t="shared" si="0"/>
        <v>0</v>
      </c>
      <c r="Q8" s="50">
        <f>IF(PARAMETRES!$B7="-","",IF(E$3="",0,IF(PARAMETRES!$D7=E$3,IF(E8="",1,0),0))+IF(F$3="",0,IF(PARAMETRES!$D7=F$3,IF(F8="",1,0),0))+IF(G$3="",0,IF(PARAMETRES!$D7=G$3,IF(G8="",1,0),0))+IF(H$3="",0,IF(PARAMETRES!$D7=H$3,IF(H8="",1,0),0))+IF(I$3="",0,IF(PARAMETRES!$D7=I$3,IF(I8="",1,0),0))+IF(J$3="",0,IF(PARAMETRES!$D7=J$3,IF(J8="",1,0),0))+IF(K$3="",0,IF(PARAMETRES!$D7=K$3,IF(K8="",1,0),0))+IF(L$3="",0,IF(PARAMETRES!$D7=L$3,IF(L8="",1,0),0))+IF(M$3="",0,IF(PARAMETRES!$D7=M$3,IF(M8="",1,0),0))+IF(N$3="",0,IF(PARAMETRES!$D7=N$3,IF(N8="",1,0),0)))</f>
        <v>0</v>
      </c>
      <c r="R8" s="31">
        <f t="shared" ref="R8:R23" si="5">R7+1</f>
        <v>3</v>
      </c>
      <c r="S8" s="46" t="str">
        <f>PARAMETRES!$B7</f>
        <v>B</v>
      </c>
      <c r="T8" s="46" t="str">
        <f>PARAMETRES!$C7</f>
        <v>P</v>
      </c>
      <c r="U8" s="352" t="str">
        <f>IF(PARAMETRES!$D7="-","-",LEFT(PARAMETRES!$D7,1))</f>
        <v>A</v>
      </c>
      <c r="V8" s="47"/>
      <c r="W8" s="47"/>
      <c r="X8" s="47"/>
      <c r="Y8" s="47"/>
      <c r="Z8" s="47"/>
      <c r="AA8" s="47"/>
      <c r="AB8" s="47"/>
      <c r="AC8" s="47"/>
      <c r="AD8" s="47"/>
      <c r="AE8" s="47"/>
      <c r="AF8" s="48" t="str">
        <f>IF(AG8=0,"-",SUM(V8:AE8)/AG8*PARAMETRES!$G$17)</f>
        <v>-</v>
      </c>
      <c r="AG8" s="94">
        <f t="shared" si="1"/>
        <v>0</v>
      </c>
      <c r="AH8" s="50">
        <f>IF(PARAMETRES!$B7="-","",IF(V$3="",0,IF(PARAMETRES!$D7=V$3,IF(V8="",1,0),0))+IF(W$3="",0,IF(PARAMETRES!$D7=W$3,IF(W8="",1,0),0))+IF(X$3="",0,IF(PARAMETRES!$D7=X$3,IF(X8="",1,0),0))+IF(Y$3="",0,IF(PARAMETRES!$D7=Y$3,IF(Y8="",1,0),0))+IF(Z$3="",0,IF(PARAMETRES!$D7=Z$3,IF(Z8="",1,0),0))+IF(AA$3="",0,IF(PARAMETRES!$D7=AA$3,IF(AA8="",1,0),0))+IF(AB$3="",0,IF(PARAMETRES!$D7=AB$3,IF(AB8="",1,0),0))+IF(AC$3="",0,IF(PARAMETRES!$D7=AC$3,IF(AC8="",1,0),0))+IF(AD$3="",0,IF(PARAMETRES!$D7=AD$3,IF(AD8="",1,0),0))+IF(AE$3="",0,IF(PARAMETRES!$D7=AE$3,IF(AE8="",1,0),0)))</f>
        <v>0</v>
      </c>
      <c r="AI8" s="31">
        <f t="shared" ref="AI8:AI23" si="6">AI7+1</f>
        <v>3</v>
      </c>
      <c r="AJ8" s="46" t="str">
        <f>PARAMETRES!$B7</f>
        <v>B</v>
      </c>
      <c r="AK8" s="46" t="str">
        <f>PARAMETRES!$C7</f>
        <v>P</v>
      </c>
      <c r="AL8" s="352" t="str">
        <f>IF(PARAMETRES!$D7="-","-",LEFT(PARAMETRES!$D7,1))</f>
        <v>A</v>
      </c>
      <c r="AM8" s="47"/>
      <c r="AN8" s="47"/>
      <c r="AO8" s="47"/>
      <c r="AP8" s="47"/>
      <c r="AQ8" s="47"/>
      <c r="AR8" s="47"/>
      <c r="AS8" s="47"/>
      <c r="AT8" s="47"/>
      <c r="AU8" s="47"/>
      <c r="AV8" s="47"/>
      <c r="AW8" s="48" t="str">
        <f>IF(AX8=0,"-",SUM(AM8:AV8)/AX8*PARAMETRES!$G$17)</f>
        <v>-</v>
      </c>
      <c r="AX8" s="94">
        <f t="shared" si="2"/>
        <v>0</v>
      </c>
      <c r="AY8" s="50">
        <f>IF(PARAMETRES!$B7="-","",IF(AM$3="",0,IF(PARAMETRES!$D7=AM$3,IF(AM8="",1,0),0))+IF(AN$3="",0,IF(PARAMETRES!$D7=AN$3,IF(AN8="",1,0),0))+IF(AO$3="",0,IF(PARAMETRES!$D7=AO$3,IF(AO8="",1,0),0))+IF(AP$3="",0,IF(PARAMETRES!$D7=AP$3,IF(AP8="",1,0),0))+IF(AQ$3="",0,IF(PARAMETRES!$D7=AQ$3,IF(AQ8="",1,0),0))+IF(AR$3="",0,IF(PARAMETRES!$D7=AR$3,IF(AR8="",1,0),0))+IF(AS$3="",0,IF(PARAMETRES!$D7=AS$3,IF(AS8="",1,0),0))+IF(AT$3="",0,IF(PARAMETRES!$D7=AT$3,IF(AT8="",1,0),0))+IF(AU$3="",0,IF(PARAMETRES!$D7=AU$3,IF(AU8="",1,0),0))+IF(AV$3="",0,IF(PARAMETRES!$D7=AV$3,IF(AV8="",1,0),0)))</f>
        <v>0</v>
      </c>
      <c r="AZ8" s="31">
        <f t="shared" ref="AZ8:AZ23" si="7">AZ7+1</f>
        <v>3</v>
      </c>
      <c r="BA8" s="46" t="str">
        <f>PARAMETRES!$B7</f>
        <v>B</v>
      </c>
      <c r="BB8" s="46" t="str">
        <f>PARAMETRES!$C7</f>
        <v>P</v>
      </c>
      <c r="BC8" s="352" t="str">
        <f>IF(PARAMETRES!$D7="-","-",LEFT(PARAMETRES!$D7,1))</f>
        <v>A</v>
      </c>
      <c r="BD8" s="47"/>
      <c r="BE8" s="47"/>
      <c r="BF8" s="47"/>
      <c r="BG8" s="47"/>
      <c r="BH8" s="47"/>
      <c r="BI8" s="47"/>
      <c r="BJ8" s="47"/>
      <c r="BK8" s="47"/>
      <c r="BL8" s="47"/>
      <c r="BM8" s="47"/>
      <c r="BN8" s="48" t="str">
        <f>IF(BO8=0,"-",SUM(BD8:BM8)/BO8*PARAMETRES!$G$17)</f>
        <v>-</v>
      </c>
      <c r="BO8" s="94">
        <f t="shared" si="3"/>
        <v>0</v>
      </c>
      <c r="BP8" s="51">
        <f>IF(PARAMETRES!$B7="-","",IF(BD$3="",0,IF(PARAMETRES!$D7=BD$3,IF(BD8="",1,0),0))+IF(BE$3="",0,IF(PARAMETRES!$D7=BE$3,IF(BE8="",1,0),0))+IF(BF$3="",0,IF(PARAMETRES!$D7=BF$3,IF(BF8="",1,0),0))+IF(BG$3="",0,IF(PARAMETRES!$D7=BG$3,IF(BG8="",1,0),0))+IF(BH$3="",0,IF(PARAMETRES!$D7=BH$3,IF(BH8="",1,0),0))+IF(BI$3="",0,IF(PARAMETRES!$D7=BI$3,IF(BI8="",1,0),0))+IF(BJ$3="",0,IF(PARAMETRES!$D7=BJ$3,IF(BJ8="",1,0),0))+IF(BK$3="",0,IF(PARAMETRES!$D7=BK$3,IF(BK8="",1,0),0))+IF(BL$3="",0,IF(PARAMETRES!$D7=BL$3,IF(BL8="",1,0),0))+IF(BM$3="",0,IF(PARAMETRES!$D7=BM$3,IF(BM8="",1,0),0)))</f>
        <v>0</v>
      </c>
      <c r="BQ8" s="46" t="str">
        <f>PARAMETRES!$B7</f>
        <v>B</v>
      </c>
      <c r="BR8" s="52" t="str">
        <f>PARAMETRES!$C7</f>
        <v>P</v>
      </c>
    </row>
    <row r="9" spans="1:70">
      <c r="A9" s="31">
        <f t="shared" si="4"/>
        <v>4</v>
      </c>
      <c r="B9" s="46" t="str">
        <f>PARAMETRES!$B8</f>
        <v>B</v>
      </c>
      <c r="C9" s="46" t="str">
        <f>PARAMETRES!$C8</f>
        <v>S</v>
      </c>
      <c r="D9" s="352" t="str">
        <f>IF(PARAMETRES!$D8="-","-",LEFT(PARAMETRES!$D8,1))</f>
        <v>A</v>
      </c>
      <c r="E9" s="47"/>
      <c r="F9" s="47"/>
      <c r="G9" s="47"/>
      <c r="H9" s="47"/>
      <c r="I9" s="47"/>
      <c r="J9" s="47"/>
      <c r="K9" s="47"/>
      <c r="L9" s="47"/>
      <c r="M9" s="47"/>
      <c r="N9" s="47"/>
      <c r="O9" s="48" t="str">
        <f>IF(P9=0,"-",SUM(E9:N9)/P9*PARAMETRES!$G$17)</f>
        <v>-</v>
      </c>
      <c r="P9" s="94">
        <f t="shared" si="0"/>
        <v>0</v>
      </c>
      <c r="Q9" s="50">
        <f>IF(PARAMETRES!$B8="-","",IF(E$3="",0,IF(PARAMETRES!$D8=E$3,IF(E9="",1,0),0))+IF(F$3="",0,IF(PARAMETRES!$D8=F$3,IF(F9="",1,0),0))+IF(G$3="",0,IF(PARAMETRES!$D8=G$3,IF(G9="",1,0),0))+IF(H$3="",0,IF(PARAMETRES!$D8=H$3,IF(H9="",1,0),0))+IF(I$3="",0,IF(PARAMETRES!$D8=I$3,IF(I9="",1,0),0))+IF(J$3="",0,IF(PARAMETRES!$D8=J$3,IF(J9="",1,0),0))+IF(K$3="",0,IF(PARAMETRES!$D8=K$3,IF(K9="",1,0),0))+IF(L$3="",0,IF(PARAMETRES!$D8=L$3,IF(L9="",1,0),0))+IF(M$3="",0,IF(PARAMETRES!$D8=M$3,IF(M9="",1,0),0))+IF(N$3="",0,IF(PARAMETRES!$D8=N$3,IF(N9="",1,0),0)))</f>
        <v>0</v>
      </c>
      <c r="R9" s="31">
        <f t="shared" si="5"/>
        <v>4</v>
      </c>
      <c r="S9" s="46" t="str">
        <f>PARAMETRES!$B8</f>
        <v>B</v>
      </c>
      <c r="T9" s="46" t="str">
        <f>PARAMETRES!$C8</f>
        <v>S</v>
      </c>
      <c r="U9" s="352" t="str">
        <f>IF(PARAMETRES!$D8="-","-",LEFT(PARAMETRES!$D8,1))</f>
        <v>A</v>
      </c>
      <c r="V9" s="47"/>
      <c r="W9" s="47"/>
      <c r="X9" s="47"/>
      <c r="Y9" s="47"/>
      <c r="Z9" s="47"/>
      <c r="AA9" s="47"/>
      <c r="AB9" s="47"/>
      <c r="AC9" s="47"/>
      <c r="AD9" s="47"/>
      <c r="AE9" s="47"/>
      <c r="AF9" s="48" t="str">
        <f>IF(AG9=0,"-",SUM(V9:AE9)/AG9*PARAMETRES!$G$17)</f>
        <v>-</v>
      </c>
      <c r="AG9" s="94">
        <f t="shared" si="1"/>
        <v>0</v>
      </c>
      <c r="AH9" s="50">
        <f>IF(PARAMETRES!$B8="-","",IF(V$3="",0,IF(PARAMETRES!$D8=V$3,IF(V9="",1,0),0))+IF(W$3="",0,IF(PARAMETRES!$D8=W$3,IF(W9="",1,0),0))+IF(X$3="",0,IF(PARAMETRES!$D8=X$3,IF(X9="",1,0),0))+IF(Y$3="",0,IF(PARAMETRES!$D8=Y$3,IF(Y9="",1,0),0))+IF(Z$3="",0,IF(PARAMETRES!$D8=Z$3,IF(Z9="",1,0),0))+IF(AA$3="",0,IF(PARAMETRES!$D8=AA$3,IF(AA9="",1,0),0))+IF(AB$3="",0,IF(PARAMETRES!$D8=AB$3,IF(AB9="",1,0),0))+IF(AC$3="",0,IF(PARAMETRES!$D8=AC$3,IF(AC9="",1,0),0))+IF(AD$3="",0,IF(PARAMETRES!$D8=AD$3,IF(AD9="",1,0),0))+IF(AE$3="",0,IF(PARAMETRES!$D8=AE$3,IF(AE9="",1,0),0)))</f>
        <v>0</v>
      </c>
      <c r="AI9" s="31">
        <f t="shared" si="6"/>
        <v>4</v>
      </c>
      <c r="AJ9" s="46" t="str">
        <f>PARAMETRES!$B8</f>
        <v>B</v>
      </c>
      <c r="AK9" s="46" t="str">
        <f>PARAMETRES!$C8</f>
        <v>S</v>
      </c>
      <c r="AL9" s="352" t="str">
        <f>IF(PARAMETRES!$D8="-","-",LEFT(PARAMETRES!$D8,1))</f>
        <v>A</v>
      </c>
      <c r="AM9" s="47"/>
      <c r="AN9" s="47"/>
      <c r="AO9" s="47"/>
      <c r="AP9" s="47"/>
      <c r="AQ9" s="47"/>
      <c r="AR9" s="47"/>
      <c r="AS9" s="47"/>
      <c r="AT9" s="47"/>
      <c r="AU9" s="47"/>
      <c r="AV9" s="47"/>
      <c r="AW9" s="48" t="str">
        <f>IF(AX9=0,"-",SUM(AM9:AV9)/AX9*PARAMETRES!$G$17)</f>
        <v>-</v>
      </c>
      <c r="AX9" s="94">
        <f t="shared" si="2"/>
        <v>0</v>
      </c>
      <c r="AY9" s="50">
        <f>IF(PARAMETRES!$B8="-","",IF(AM$3="",0,IF(PARAMETRES!$D8=AM$3,IF(AM9="",1,0),0))+IF(AN$3="",0,IF(PARAMETRES!$D8=AN$3,IF(AN9="",1,0),0))+IF(AO$3="",0,IF(PARAMETRES!$D8=AO$3,IF(AO9="",1,0),0))+IF(AP$3="",0,IF(PARAMETRES!$D8=AP$3,IF(AP9="",1,0),0))+IF(AQ$3="",0,IF(PARAMETRES!$D8=AQ$3,IF(AQ9="",1,0),0))+IF(AR$3="",0,IF(PARAMETRES!$D8=AR$3,IF(AR9="",1,0),0))+IF(AS$3="",0,IF(PARAMETRES!$D8=AS$3,IF(AS9="",1,0),0))+IF(AT$3="",0,IF(PARAMETRES!$D8=AT$3,IF(AT9="",1,0),0))+IF(AU$3="",0,IF(PARAMETRES!$D8=AU$3,IF(AU9="",1,0),0))+IF(AV$3="",0,IF(PARAMETRES!$D8=AV$3,IF(AV9="",1,0),0)))</f>
        <v>0</v>
      </c>
      <c r="AZ9" s="31">
        <f t="shared" si="7"/>
        <v>4</v>
      </c>
      <c r="BA9" s="46" t="str">
        <f>PARAMETRES!$B8</f>
        <v>B</v>
      </c>
      <c r="BB9" s="46" t="str">
        <f>PARAMETRES!$C8</f>
        <v>S</v>
      </c>
      <c r="BC9" s="352" t="str">
        <f>IF(PARAMETRES!$D8="-","-",LEFT(PARAMETRES!$D8,1))</f>
        <v>A</v>
      </c>
      <c r="BD9" s="47"/>
      <c r="BE9" s="47"/>
      <c r="BF9" s="47"/>
      <c r="BG9" s="47"/>
      <c r="BH9" s="47"/>
      <c r="BI9" s="47"/>
      <c r="BJ9" s="47"/>
      <c r="BK9" s="47"/>
      <c r="BL9" s="47"/>
      <c r="BM9" s="47"/>
      <c r="BN9" s="48" t="str">
        <f>IF(BO9=0,"-",SUM(BD9:BM9)/BO9*PARAMETRES!$G$17)</f>
        <v>-</v>
      </c>
      <c r="BO9" s="94">
        <f t="shared" si="3"/>
        <v>0</v>
      </c>
      <c r="BP9" s="51">
        <f>IF(PARAMETRES!$B8="-","",IF(BD$3="",0,IF(PARAMETRES!$D8=BD$3,IF(BD9="",1,0),0))+IF(BE$3="",0,IF(PARAMETRES!$D8=BE$3,IF(BE9="",1,0),0))+IF(BF$3="",0,IF(PARAMETRES!$D8=BF$3,IF(BF9="",1,0),0))+IF(BG$3="",0,IF(PARAMETRES!$D8=BG$3,IF(BG9="",1,0),0))+IF(BH$3="",0,IF(PARAMETRES!$D8=BH$3,IF(BH9="",1,0),0))+IF(BI$3="",0,IF(PARAMETRES!$D8=BI$3,IF(BI9="",1,0),0))+IF(BJ$3="",0,IF(PARAMETRES!$D8=BJ$3,IF(BJ9="",1,0),0))+IF(BK$3="",0,IF(PARAMETRES!$D8=BK$3,IF(BK9="",1,0),0))+IF(BL$3="",0,IF(PARAMETRES!$D8=BL$3,IF(BL9="",1,0),0))+IF(BM$3="",0,IF(PARAMETRES!$D8=BM$3,IF(BM9="",1,0),0)))</f>
        <v>0</v>
      </c>
      <c r="BQ9" s="46" t="str">
        <f>PARAMETRES!$B8</f>
        <v>B</v>
      </c>
      <c r="BR9" s="52" t="str">
        <f>PARAMETRES!$C8</f>
        <v>S</v>
      </c>
    </row>
    <row r="10" spans="1:70">
      <c r="A10" s="31">
        <f t="shared" si="4"/>
        <v>5</v>
      </c>
      <c r="B10" s="46" t="str">
        <f>PARAMETRES!$B9</f>
        <v>C</v>
      </c>
      <c r="C10" s="46" t="str">
        <f>PARAMETRES!$C9</f>
        <v>H</v>
      </c>
      <c r="D10" s="352" t="str">
        <f>IF(PARAMETRES!$D9="-","-",LEFT(PARAMETRES!$D9,1))</f>
        <v>A</v>
      </c>
      <c r="E10" s="47"/>
      <c r="F10" s="47"/>
      <c r="G10" s="47"/>
      <c r="H10" s="47"/>
      <c r="I10" s="47"/>
      <c r="J10" s="47"/>
      <c r="K10" s="47"/>
      <c r="L10" s="47"/>
      <c r="M10" s="47"/>
      <c r="N10" s="47"/>
      <c r="O10" s="48" t="str">
        <f>IF(P10=0,"-",SUM(E10:N10)/P10*PARAMETRES!$G$17)</f>
        <v>-</v>
      </c>
      <c r="P10" s="94">
        <f t="shared" si="0"/>
        <v>0</v>
      </c>
      <c r="Q10" s="50">
        <f>IF(PARAMETRES!$B9="-","",IF(E$3="",0,IF(PARAMETRES!$D9=E$3,IF(E10="",1,0),0))+IF(F$3="",0,IF(PARAMETRES!$D9=F$3,IF(F10="",1,0),0))+IF(G$3="",0,IF(PARAMETRES!$D9=G$3,IF(G10="",1,0),0))+IF(H$3="",0,IF(PARAMETRES!$D9=H$3,IF(H10="",1,0),0))+IF(I$3="",0,IF(PARAMETRES!$D9=I$3,IF(I10="",1,0),0))+IF(J$3="",0,IF(PARAMETRES!$D9=J$3,IF(J10="",1,0),0))+IF(K$3="",0,IF(PARAMETRES!$D9=K$3,IF(K10="",1,0),0))+IF(L$3="",0,IF(PARAMETRES!$D9=L$3,IF(L10="",1,0),0))+IF(M$3="",0,IF(PARAMETRES!$D9=M$3,IF(M10="",1,0),0))+IF(N$3="",0,IF(PARAMETRES!$D9=N$3,IF(N10="",1,0),0)))</f>
        <v>0</v>
      </c>
      <c r="R10" s="31">
        <f t="shared" si="5"/>
        <v>5</v>
      </c>
      <c r="S10" s="46" t="str">
        <f>PARAMETRES!$B9</f>
        <v>C</v>
      </c>
      <c r="T10" s="46" t="str">
        <f>PARAMETRES!$C9</f>
        <v>H</v>
      </c>
      <c r="U10" s="352" t="str">
        <f>IF(PARAMETRES!$D9="-","-",LEFT(PARAMETRES!$D9,1))</f>
        <v>A</v>
      </c>
      <c r="V10" s="47"/>
      <c r="W10" s="47"/>
      <c r="X10" s="47"/>
      <c r="Y10" s="47"/>
      <c r="Z10" s="47"/>
      <c r="AA10" s="47"/>
      <c r="AB10" s="47"/>
      <c r="AC10" s="47"/>
      <c r="AD10" s="47"/>
      <c r="AE10" s="47"/>
      <c r="AF10" s="48" t="str">
        <f>IF(AG10=0,"-",SUM(V10:AE10)/AG10*PARAMETRES!$G$17)</f>
        <v>-</v>
      </c>
      <c r="AG10" s="94">
        <f t="shared" si="1"/>
        <v>0</v>
      </c>
      <c r="AH10" s="50">
        <f>IF(PARAMETRES!$B9="-","",IF(V$3="",0,IF(PARAMETRES!$D9=V$3,IF(V10="",1,0),0))+IF(W$3="",0,IF(PARAMETRES!$D9=W$3,IF(W10="",1,0),0))+IF(X$3="",0,IF(PARAMETRES!$D9=X$3,IF(X10="",1,0),0))+IF(Y$3="",0,IF(PARAMETRES!$D9=Y$3,IF(Y10="",1,0),0))+IF(Z$3="",0,IF(PARAMETRES!$D9=Z$3,IF(Z10="",1,0),0))+IF(AA$3="",0,IF(PARAMETRES!$D9=AA$3,IF(AA10="",1,0),0))+IF(AB$3="",0,IF(PARAMETRES!$D9=AB$3,IF(AB10="",1,0),0))+IF(AC$3="",0,IF(PARAMETRES!$D9=AC$3,IF(AC10="",1,0),0))+IF(AD$3="",0,IF(PARAMETRES!$D9=AD$3,IF(AD10="",1,0),0))+IF(AE$3="",0,IF(PARAMETRES!$D9=AE$3,IF(AE10="",1,0),0)))</f>
        <v>0</v>
      </c>
      <c r="AI10" s="31">
        <f t="shared" si="6"/>
        <v>5</v>
      </c>
      <c r="AJ10" s="46" t="str">
        <f>PARAMETRES!$B9</f>
        <v>C</v>
      </c>
      <c r="AK10" s="46" t="str">
        <f>PARAMETRES!$C9</f>
        <v>H</v>
      </c>
      <c r="AL10" s="352" t="str">
        <f>IF(PARAMETRES!$D9="-","-",LEFT(PARAMETRES!$D9,1))</f>
        <v>A</v>
      </c>
      <c r="AM10" s="47"/>
      <c r="AN10" s="47"/>
      <c r="AO10" s="47"/>
      <c r="AP10" s="47"/>
      <c r="AQ10" s="47"/>
      <c r="AR10" s="47"/>
      <c r="AS10" s="47"/>
      <c r="AT10" s="47"/>
      <c r="AU10" s="47"/>
      <c r="AV10" s="47"/>
      <c r="AW10" s="48" t="str">
        <f>IF(AX10=0,"-",SUM(AM10:AV10)/AX10*PARAMETRES!$G$17)</f>
        <v>-</v>
      </c>
      <c r="AX10" s="94">
        <f t="shared" si="2"/>
        <v>0</v>
      </c>
      <c r="AY10" s="50">
        <f>IF(PARAMETRES!$B9="-","",IF(AM$3="",0,IF(PARAMETRES!$D9=AM$3,IF(AM10="",1,0),0))+IF(AN$3="",0,IF(PARAMETRES!$D9=AN$3,IF(AN10="",1,0),0))+IF(AO$3="",0,IF(PARAMETRES!$D9=AO$3,IF(AO10="",1,0),0))+IF(AP$3="",0,IF(PARAMETRES!$D9=AP$3,IF(AP10="",1,0),0))+IF(AQ$3="",0,IF(PARAMETRES!$D9=AQ$3,IF(AQ10="",1,0),0))+IF(AR$3="",0,IF(PARAMETRES!$D9=AR$3,IF(AR10="",1,0),0))+IF(AS$3="",0,IF(PARAMETRES!$D9=AS$3,IF(AS10="",1,0),0))+IF(AT$3="",0,IF(PARAMETRES!$D9=AT$3,IF(AT10="",1,0),0))+IF(AU$3="",0,IF(PARAMETRES!$D9=AU$3,IF(AU10="",1,0),0))+IF(AV$3="",0,IF(PARAMETRES!$D9=AV$3,IF(AV10="",1,0),0)))</f>
        <v>0</v>
      </c>
      <c r="AZ10" s="31">
        <f t="shared" si="7"/>
        <v>5</v>
      </c>
      <c r="BA10" s="46" t="str">
        <f>PARAMETRES!$B9</f>
        <v>C</v>
      </c>
      <c r="BB10" s="46" t="str">
        <f>PARAMETRES!$C9</f>
        <v>H</v>
      </c>
      <c r="BC10" s="352" t="str">
        <f>IF(PARAMETRES!$D9="-","-",LEFT(PARAMETRES!$D9,1))</f>
        <v>A</v>
      </c>
      <c r="BD10" s="47"/>
      <c r="BE10" s="47"/>
      <c r="BF10" s="47"/>
      <c r="BG10" s="47"/>
      <c r="BH10" s="47"/>
      <c r="BI10" s="47"/>
      <c r="BJ10" s="47"/>
      <c r="BK10" s="47"/>
      <c r="BL10" s="47"/>
      <c r="BM10" s="47"/>
      <c r="BN10" s="48" t="str">
        <f>IF(BO10=0,"-",SUM(BD10:BM10)/BO10*PARAMETRES!$G$17)</f>
        <v>-</v>
      </c>
      <c r="BO10" s="94">
        <f t="shared" si="3"/>
        <v>0</v>
      </c>
      <c r="BP10" s="51">
        <f>IF(PARAMETRES!$B9="-","",IF(BD$3="",0,IF(PARAMETRES!$D9=BD$3,IF(BD10="",1,0),0))+IF(BE$3="",0,IF(PARAMETRES!$D9=BE$3,IF(BE10="",1,0),0))+IF(BF$3="",0,IF(PARAMETRES!$D9=BF$3,IF(BF10="",1,0),0))+IF(BG$3="",0,IF(PARAMETRES!$D9=BG$3,IF(BG10="",1,0),0))+IF(BH$3="",0,IF(PARAMETRES!$D9=BH$3,IF(BH10="",1,0),0))+IF(BI$3="",0,IF(PARAMETRES!$D9=BI$3,IF(BI10="",1,0),0))+IF(BJ$3="",0,IF(PARAMETRES!$D9=BJ$3,IF(BJ10="",1,0),0))+IF(BK$3="",0,IF(PARAMETRES!$D9=BK$3,IF(BK10="",1,0),0))+IF(BL$3="",0,IF(PARAMETRES!$D9=BL$3,IF(BL10="",1,0),0))+IF(BM$3="",0,IF(PARAMETRES!$D9=BM$3,IF(BM10="",1,0),0)))</f>
        <v>0</v>
      </c>
      <c r="BQ10" s="46" t="str">
        <f>PARAMETRES!$B9</f>
        <v>C</v>
      </c>
      <c r="BR10" s="52" t="str">
        <f>PARAMETRES!$C9</f>
        <v>H</v>
      </c>
    </row>
    <row r="11" spans="1:70">
      <c r="A11" s="31">
        <f t="shared" si="4"/>
        <v>6</v>
      </c>
      <c r="B11" s="46" t="str">
        <f>PARAMETRES!$B10</f>
        <v>C</v>
      </c>
      <c r="C11" s="46" t="str">
        <f>PARAMETRES!$C10</f>
        <v>A</v>
      </c>
      <c r="D11" s="352" t="str">
        <f>IF(PARAMETRES!$D10="-","-",LEFT(PARAMETRES!$D10,1))</f>
        <v>A</v>
      </c>
      <c r="E11" s="47"/>
      <c r="F11" s="47"/>
      <c r="G11" s="47"/>
      <c r="H11" s="47"/>
      <c r="I11" s="47"/>
      <c r="J11" s="47"/>
      <c r="K11" s="47"/>
      <c r="L11" s="47"/>
      <c r="M11" s="47"/>
      <c r="N11" s="47"/>
      <c r="O11" s="48" t="str">
        <f>IF(P11=0,"-",SUM(E11:N11)/P11*PARAMETRES!$G$17)</f>
        <v>-</v>
      </c>
      <c r="P11" s="94">
        <f t="shared" si="0"/>
        <v>0</v>
      </c>
      <c r="Q11" s="50">
        <f>IF(PARAMETRES!$B10="-","",IF(E$3="",0,IF(PARAMETRES!$D10=E$3,IF(E11="",1,0),0))+IF(F$3="",0,IF(PARAMETRES!$D10=F$3,IF(F11="",1,0),0))+IF(G$3="",0,IF(PARAMETRES!$D10=G$3,IF(G11="",1,0),0))+IF(H$3="",0,IF(PARAMETRES!$D10=H$3,IF(H11="",1,0),0))+IF(I$3="",0,IF(PARAMETRES!$D10=I$3,IF(I11="",1,0),0))+IF(J$3="",0,IF(PARAMETRES!$D10=J$3,IF(J11="",1,0),0))+IF(K$3="",0,IF(PARAMETRES!$D10=K$3,IF(K11="",1,0),0))+IF(L$3="",0,IF(PARAMETRES!$D10=L$3,IF(L11="",1,0),0))+IF(M$3="",0,IF(PARAMETRES!$D10=M$3,IF(M11="",1,0),0))+IF(N$3="",0,IF(PARAMETRES!$D10=N$3,IF(N11="",1,0),0)))</f>
        <v>0</v>
      </c>
      <c r="R11" s="31">
        <f t="shared" si="5"/>
        <v>6</v>
      </c>
      <c r="S11" s="46" t="str">
        <f>PARAMETRES!$B10</f>
        <v>C</v>
      </c>
      <c r="T11" s="46" t="str">
        <f>PARAMETRES!$C10</f>
        <v>A</v>
      </c>
      <c r="U11" s="352" t="str">
        <f>IF(PARAMETRES!$D10="-","-",LEFT(PARAMETRES!$D10,1))</f>
        <v>A</v>
      </c>
      <c r="V11" s="47"/>
      <c r="W11" s="47"/>
      <c r="X11" s="47"/>
      <c r="Y11" s="47"/>
      <c r="Z11" s="47"/>
      <c r="AA11" s="47"/>
      <c r="AB11" s="47"/>
      <c r="AC11" s="47"/>
      <c r="AD11" s="47"/>
      <c r="AE11" s="47"/>
      <c r="AF11" s="48" t="str">
        <f>IF(AG11=0,"-",SUM(V11:AE11)/AG11*PARAMETRES!$G$17)</f>
        <v>-</v>
      </c>
      <c r="AG11" s="94">
        <f t="shared" si="1"/>
        <v>0</v>
      </c>
      <c r="AH11" s="50">
        <f>IF(PARAMETRES!$B10="-","",IF(V$3="",0,IF(PARAMETRES!$D10=V$3,IF(V11="",1,0),0))+IF(W$3="",0,IF(PARAMETRES!$D10=W$3,IF(W11="",1,0),0))+IF(X$3="",0,IF(PARAMETRES!$D10=X$3,IF(X11="",1,0),0))+IF(Y$3="",0,IF(PARAMETRES!$D10=Y$3,IF(Y11="",1,0),0))+IF(Z$3="",0,IF(PARAMETRES!$D10=Z$3,IF(Z11="",1,0),0))+IF(AA$3="",0,IF(PARAMETRES!$D10=AA$3,IF(AA11="",1,0),0))+IF(AB$3="",0,IF(PARAMETRES!$D10=AB$3,IF(AB11="",1,0),0))+IF(AC$3="",0,IF(PARAMETRES!$D10=AC$3,IF(AC11="",1,0),0))+IF(AD$3="",0,IF(PARAMETRES!$D10=AD$3,IF(AD11="",1,0),0))+IF(AE$3="",0,IF(PARAMETRES!$D10=AE$3,IF(AE11="",1,0),0)))</f>
        <v>0</v>
      </c>
      <c r="AI11" s="31">
        <f t="shared" si="6"/>
        <v>6</v>
      </c>
      <c r="AJ11" s="46" t="str">
        <f>PARAMETRES!$B10</f>
        <v>C</v>
      </c>
      <c r="AK11" s="46" t="str">
        <f>PARAMETRES!$C10</f>
        <v>A</v>
      </c>
      <c r="AL11" s="352" t="str">
        <f>IF(PARAMETRES!$D10="-","-",LEFT(PARAMETRES!$D10,1))</f>
        <v>A</v>
      </c>
      <c r="AM11" s="47"/>
      <c r="AN11" s="47"/>
      <c r="AO11" s="47"/>
      <c r="AP11" s="47"/>
      <c r="AQ11" s="47"/>
      <c r="AR11" s="47"/>
      <c r="AS11" s="47"/>
      <c r="AT11" s="47"/>
      <c r="AU11" s="47"/>
      <c r="AV11" s="47"/>
      <c r="AW11" s="48" t="str">
        <f>IF(AX11=0,"-",SUM(AM11:AV11)/AX11*PARAMETRES!$G$17)</f>
        <v>-</v>
      </c>
      <c r="AX11" s="94">
        <f t="shared" si="2"/>
        <v>0</v>
      </c>
      <c r="AY11" s="50">
        <f>IF(PARAMETRES!$B10="-","",IF(AM$3="",0,IF(PARAMETRES!$D10=AM$3,IF(AM11="",1,0),0))+IF(AN$3="",0,IF(PARAMETRES!$D10=AN$3,IF(AN11="",1,0),0))+IF(AO$3="",0,IF(PARAMETRES!$D10=AO$3,IF(AO11="",1,0),0))+IF(AP$3="",0,IF(PARAMETRES!$D10=AP$3,IF(AP11="",1,0),0))+IF(AQ$3="",0,IF(PARAMETRES!$D10=AQ$3,IF(AQ11="",1,0),0))+IF(AR$3="",0,IF(PARAMETRES!$D10=AR$3,IF(AR11="",1,0),0))+IF(AS$3="",0,IF(PARAMETRES!$D10=AS$3,IF(AS11="",1,0),0))+IF(AT$3="",0,IF(PARAMETRES!$D10=AT$3,IF(AT11="",1,0),0))+IF(AU$3="",0,IF(PARAMETRES!$D10=AU$3,IF(AU11="",1,0),0))+IF(AV$3="",0,IF(PARAMETRES!$D10=AV$3,IF(AV11="",1,0),0)))</f>
        <v>0</v>
      </c>
      <c r="AZ11" s="31">
        <f t="shared" si="7"/>
        <v>6</v>
      </c>
      <c r="BA11" s="46" t="str">
        <f>PARAMETRES!$B10</f>
        <v>C</v>
      </c>
      <c r="BB11" s="46" t="str">
        <f>PARAMETRES!$C10</f>
        <v>A</v>
      </c>
      <c r="BC11" s="352" t="str">
        <f>IF(PARAMETRES!$D10="-","-",LEFT(PARAMETRES!$D10,1))</f>
        <v>A</v>
      </c>
      <c r="BD11" s="47"/>
      <c r="BE11" s="47"/>
      <c r="BF11" s="47"/>
      <c r="BG11" s="47"/>
      <c r="BH11" s="47"/>
      <c r="BI11" s="47"/>
      <c r="BJ11" s="47"/>
      <c r="BK11" s="47"/>
      <c r="BL11" s="47"/>
      <c r="BM11" s="47"/>
      <c r="BN11" s="48" t="str">
        <f>IF(BO11=0,"-",SUM(BD11:BM11)/BO11*PARAMETRES!$G$17)</f>
        <v>-</v>
      </c>
      <c r="BO11" s="94">
        <f t="shared" si="3"/>
        <v>0</v>
      </c>
      <c r="BP11" s="51">
        <f>IF(PARAMETRES!$B10="-","",IF(BD$3="",0,IF(PARAMETRES!$D10=BD$3,IF(BD11="",1,0),0))+IF(BE$3="",0,IF(PARAMETRES!$D10=BE$3,IF(BE11="",1,0),0))+IF(BF$3="",0,IF(PARAMETRES!$D10=BF$3,IF(BF11="",1,0),0))+IF(BG$3="",0,IF(PARAMETRES!$D10=BG$3,IF(BG11="",1,0),0))+IF(BH$3="",0,IF(PARAMETRES!$D10=BH$3,IF(BH11="",1,0),0))+IF(BI$3="",0,IF(PARAMETRES!$D10=BI$3,IF(BI11="",1,0),0))+IF(BJ$3="",0,IF(PARAMETRES!$D10=BJ$3,IF(BJ11="",1,0),0))+IF(BK$3="",0,IF(PARAMETRES!$D10=BK$3,IF(BK11="",1,0),0))+IF(BL$3="",0,IF(PARAMETRES!$D10=BL$3,IF(BL11="",1,0),0))+IF(BM$3="",0,IF(PARAMETRES!$D10=BM$3,IF(BM11="",1,0),0)))</f>
        <v>0</v>
      </c>
      <c r="BQ11" s="46" t="str">
        <f>PARAMETRES!$B10</f>
        <v>C</v>
      </c>
      <c r="BR11" s="52" t="str">
        <f>PARAMETRES!$C10</f>
        <v>A</v>
      </c>
    </row>
    <row r="12" spans="1:70">
      <c r="A12" s="31">
        <f t="shared" si="4"/>
        <v>7</v>
      </c>
      <c r="B12" s="46" t="str">
        <f>PARAMETRES!$B11</f>
        <v>C</v>
      </c>
      <c r="C12" s="46" t="str">
        <f>PARAMETRES!$C11</f>
        <v>R</v>
      </c>
      <c r="D12" s="352" t="str">
        <f>IF(PARAMETRES!$D11="-","-",LEFT(PARAMETRES!$D11,1))</f>
        <v>A</v>
      </c>
      <c r="E12" s="47"/>
      <c r="F12" s="47"/>
      <c r="G12" s="47"/>
      <c r="H12" s="47"/>
      <c r="I12" s="47"/>
      <c r="J12" s="47"/>
      <c r="K12" s="47"/>
      <c r="L12" s="47"/>
      <c r="M12" s="47"/>
      <c r="N12" s="47"/>
      <c r="O12" s="48" t="str">
        <f>IF(P12=0,"-",SUM(E12:N12)/P12*PARAMETRES!$G$17)</f>
        <v>-</v>
      </c>
      <c r="P12" s="94">
        <f t="shared" si="0"/>
        <v>0</v>
      </c>
      <c r="Q12" s="50">
        <f>IF(PARAMETRES!$B11="-","",IF(E$3="",0,IF(PARAMETRES!$D11=E$3,IF(E12="",1,0),0))+IF(F$3="",0,IF(PARAMETRES!$D11=F$3,IF(F12="",1,0),0))+IF(G$3="",0,IF(PARAMETRES!$D11=G$3,IF(G12="",1,0),0))+IF(H$3="",0,IF(PARAMETRES!$D11=H$3,IF(H12="",1,0),0))+IF(I$3="",0,IF(PARAMETRES!$D11=I$3,IF(I12="",1,0),0))+IF(J$3="",0,IF(PARAMETRES!$D11=J$3,IF(J12="",1,0),0))+IF(K$3="",0,IF(PARAMETRES!$D11=K$3,IF(K12="",1,0),0))+IF(L$3="",0,IF(PARAMETRES!$D11=L$3,IF(L12="",1,0),0))+IF(M$3="",0,IF(PARAMETRES!$D11=M$3,IF(M12="",1,0),0))+IF(N$3="",0,IF(PARAMETRES!$D11=N$3,IF(N12="",1,0),0)))</f>
        <v>0</v>
      </c>
      <c r="R12" s="31">
        <f t="shared" si="5"/>
        <v>7</v>
      </c>
      <c r="S12" s="46" t="str">
        <f>PARAMETRES!$B11</f>
        <v>C</v>
      </c>
      <c r="T12" s="46" t="str">
        <f>PARAMETRES!$C11</f>
        <v>R</v>
      </c>
      <c r="U12" s="352" t="str">
        <f>IF(PARAMETRES!$D11="-","-",LEFT(PARAMETRES!$D11,1))</f>
        <v>A</v>
      </c>
      <c r="V12" s="47"/>
      <c r="W12" s="47"/>
      <c r="X12" s="47"/>
      <c r="Y12" s="47"/>
      <c r="Z12" s="47"/>
      <c r="AA12" s="47"/>
      <c r="AB12" s="47"/>
      <c r="AC12" s="47"/>
      <c r="AD12" s="47"/>
      <c r="AE12" s="47"/>
      <c r="AF12" s="48" t="str">
        <f>IF(AG12=0,"-",SUM(V12:AE12)/AG12*PARAMETRES!$G$17)</f>
        <v>-</v>
      </c>
      <c r="AG12" s="94">
        <f t="shared" si="1"/>
        <v>0</v>
      </c>
      <c r="AH12" s="50">
        <f>IF(PARAMETRES!$B11="-","",IF(V$3="",0,IF(PARAMETRES!$D11=V$3,IF(V12="",1,0),0))+IF(W$3="",0,IF(PARAMETRES!$D11=W$3,IF(W12="",1,0),0))+IF(X$3="",0,IF(PARAMETRES!$D11=X$3,IF(X12="",1,0),0))+IF(Y$3="",0,IF(PARAMETRES!$D11=Y$3,IF(Y12="",1,0),0))+IF(Z$3="",0,IF(PARAMETRES!$D11=Z$3,IF(Z12="",1,0),0))+IF(AA$3="",0,IF(PARAMETRES!$D11=AA$3,IF(AA12="",1,0),0))+IF(AB$3="",0,IF(PARAMETRES!$D11=AB$3,IF(AB12="",1,0),0))+IF(AC$3="",0,IF(PARAMETRES!$D11=AC$3,IF(AC12="",1,0),0))+IF(AD$3="",0,IF(PARAMETRES!$D11=AD$3,IF(AD12="",1,0),0))+IF(AE$3="",0,IF(PARAMETRES!$D11=AE$3,IF(AE12="",1,0),0)))</f>
        <v>0</v>
      </c>
      <c r="AI12" s="31">
        <f t="shared" si="6"/>
        <v>7</v>
      </c>
      <c r="AJ12" s="46" t="str">
        <f>PARAMETRES!$B11</f>
        <v>C</v>
      </c>
      <c r="AK12" s="46" t="str">
        <f>PARAMETRES!$C11</f>
        <v>R</v>
      </c>
      <c r="AL12" s="352" t="str">
        <f>IF(PARAMETRES!$D11="-","-",LEFT(PARAMETRES!$D11,1))</f>
        <v>A</v>
      </c>
      <c r="AM12" s="47"/>
      <c r="AN12" s="47"/>
      <c r="AO12" s="47"/>
      <c r="AP12" s="47"/>
      <c r="AQ12" s="47"/>
      <c r="AR12" s="47"/>
      <c r="AS12" s="47"/>
      <c r="AT12" s="47"/>
      <c r="AU12" s="47"/>
      <c r="AV12" s="47"/>
      <c r="AW12" s="48" t="str">
        <f>IF(AX12=0,"-",SUM(AM12:AV12)/AX12*PARAMETRES!$G$17)</f>
        <v>-</v>
      </c>
      <c r="AX12" s="94">
        <f t="shared" si="2"/>
        <v>0</v>
      </c>
      <c r="AY12" s="50">
        <f>IF(PARAMETRES!$B11="-","",IF(AM$3="",0,IF(PARAMETRES!$D11=AM$3,IF(AM12="",1,0),0))+IF(AN$3="",0,IF(PARAMETRES!$D11=AN$3,IF(AN12="",1,0),0))+IF(AO$3="",0,IF(PARAMETRES!$D11=AO$3,IF(AO12="",1,0),0))+IF(AP$3="",0,IF(PARAMETRES!$D11=AP$3,IF(AP12="",1,0),0))+IF(AQ$3="",0,IF(PARAMETRES!$D11=AQ$3,IF(AQ12="",1,0),0))+IF(AR$3="",0,IF(PARAMETRES!$D11=AR$3,IF(AR12="",1,0),0))+IF(AS$3="",0,IF(PARAMETRES!$D11=AS$3,IF(AS12="",1,0),0))+IF(AT$3="",0,IF(PARAMETRES!$D11=AT$3,IF(AT12="",1,0),0))+IF(AU$3="",0,IF(PARAMETRES!$D11=AU$3,IF(AU12="",1,0),0))+IF(AV$3="",0,IF(PARAMETRES!$D11=AV$3,IF(AV12="",1,0),0)))</f>
        <v>0</v>
      </c>
      <c r="AZ12" s="31">
        <f t="shared" si="7"/>
        <v>7</v>
      </c>
      <c r="BA12" s="46" t="str">
        <f>PARAMETRES!$B11</f>
        <v>C</v>
      </c>
      <c r="BB12" s="46" t="str">
        <f>PARAMETRES!$C11</f>
        <v>R</v>
      </c>
      <c r="BC12" s="352" t="str">
        <f>IF(PARAMETRES!$D11="-","-",LEFT(PARAMETRES!$D11,1))</f>
        <v>A</v>
      </c>
      <c r="BD12" s="47"/>
      <c r="BE12" s="47"/>
      <c r="BF12" s="47"/>
      <c r="BG12" s="47"/>
      <c r="BH12" s="47"/>
      <c r="BI12" s="47"/>
      <c r="BJ12" s="47"/>
      <c r="BK12" s="47"/>
      <c r="BL12" s="47"/>
      <c r="BM12" s="47"/>
      <c r="BN12" s="48" t="str">
        <f>IF(BO12=0,"-",SUM(BD12:BM12)/BO12*PARAMETRES!$G$17)</f>
        <v>-</v>
      </c>
      <c r="BO12" s="94">
        <f t="shared" si="3"/>
        <v>0</v>
      </c>
      <c r="BP12" s="51">
        <f>IF(PARAMETRES!$B11="-","",IF(BD$3="",0,IF(PARAMETRES!$D11=BD$3,IF(BD12="",1,0),0))+IF(BE$3="",0,IF(PARAMETRES!$D11=BE$3,IF(BE12="",1,0),0))+IF(BF$3="",0,IF(PARAMETRES!$D11=BF$3,IF(BF12="",1,0),0))+IF(BG$3="",0,IF(PARAMETRES!$D11=BG$3,IF(BG12="",1,0),0))+IF(BH$3="",0,IF(PARAMETRES!$D11=BH$3,IF(BH12="",1,0),0))+IF(BI$3="",0,IF(PARAMETRES!$D11=BI$3,IF(BI12="",1,0),0))+IF(BJ$3="",0,IF(PARAMETRES!$D11=BJ$3,IF(BJ12="",1,0),0))+IF(BK$3="",0,IF(PARAMETRES!$D11=BK$3,IF(BK12="",1,0),0))+IF(BL$3="",0,IF(PARAMETRES!$D11=BL$3,IF(BL12="",1,0),0))+IF(BM$3="",0,IF(PARAMETRES!$D11=BM$3,IF(BM12="",1,0),0)))</f>
        <v>0</v>
      </c>
      <c r="BQ12" s="46" t="str">
        <f>PARAMETRES!$B11</f>
        <v>C</v>
      </c>
      <c r="BR12" s="52" t="str">
        <f>PARAMETRES!$C11</f>
        <v>R</v>
      </c>
    </row>
    <row r="13" spans="1:70">
      <c r="A13" s="31">
        <f t="shared" si="4"/>
        <v>8</v>
      </c>
      <c r="B13" s="46" t="str">
        <f>PARAMETRES!$B12</f>
        <v>D</v>
      </c>
      <c r="C13" s="46" t="str">
        <f>PARAMETRES!$C12</f>
        <v>L</v>
      </c>
      <c r="D13" s="352" t="str">
        <f>IF(PARAMETRES!$D12="-","-",LEFT(PARAMETRES!$D12,1))</f>
        <v>A</v>
      </c>
      <c r="E13" s="47"/>
      <c r="F13" s="47"/>
      <c r="G13" s="47"/>
      <c r="H13" s="47"/>
      <c r="I13" s="47"/>
      <c r="J13" s="47"/>
      <c r="K13" s="47"/>
      <c r="L13" s="47"/>
      <c r="M13" s="47"/>
      <c r="N13" s="47"/>
      <c r="O13" s="48" t="str">
        <f>IF(P13=0,"-",SUM(E13:N13)/P13*PARAMETRES!$G$17)</f>
        <v>-</v>
      </c>
      <c r="P13" s="94">
        <f t="shared" si="0"/>
        <v>0</v>
      </c>
      <c r="Q13" s="50">
        <f>IF(PARAMETRES!$B12="-","",IF(E$3="",0,IF(PARAMETRES!$D12=E$3,IF(E13="",1,0),0))+IF(F$3="",0,IF(PARAMETRES!$D12=F$3,IF(F13="",1,0),0))+IF(G$3="",0,IF(PARAMETRES!$D12=G$3,IF(G13="",1,0),0))+IF(H$3="",0,IF(PARAMETRES!$D12=H$3,IF(H13="",1,0),0))+IF(I$3="",0,IF(PARAMETRES!$D12=I$3,IF(I13="",1,0),0))+IF(J$3="",0,IF(PARAMETRES!$D12=J$3,IF(J13="",1,0),0))+IF(K$3="",0,IF(PARAMETRES!$D12=K$3,IF(K13="",1,0),0))+IF(L$3="",0,IF(PARAMETRES!$D12=L$3,IF(L13="",1,0),0))+IF(M$3="",0,IF(PARAMETRES!$D12=M$3,IF(M13="",1,0),0))+IF(N$3="",0,IF(PARAMETRES!$D12=N$3,IF(N13="",1,0),0)))</f>
        <v>0</v>
      </c>
      <c r="R13" s="31">
        <f t="shared" si="5"/>
        <v>8</v>
      </c>
      <c r="S13" s="46" t="str">
        <f>PARAMETRES!$B12</f>
        <v>D</v>
      </c>
      <c r="T13" s="46" t="str">
        <f>PARAMETRES!$C12</f>
        <v>L</v>
      </c>
      <c r="U13" s="352" t="str">
        <f>IF(PARAMETRES!$D12="-","-",LEFT(PARAMETRES!$D12,1))</f>
        <v>A</v>
      </c>
      <c r="V13" s="47"/>
      <c r="W13" s="47"/>
      <c r="X13" s="47"/>
      <c r="Y13" s="47"/>
      <c r="Z13" s="47"/>
      <c r="AA13" s="47"/>
      <c r="AB13" s="47"/>
      <c r="AC13" s="47"/>
      <c r="AD13" s="47"/>
      <c r="AE13" s="47"/>
      <c r="AF13" s="48" t="str">
        <f>IF(AG13=0,"-",SUM(V13:AE13)/AG13*PARAMETRES!$G$17)</f>
        <v>-</v>
      </c>
      <c r="AG13" s="94">
        <f t="shared" si="1"/>
        <v>0</v>
      </c>
      <c r="AH13" s="50">
        <f>IF(PARAMETRES!$B12="-","",IF(V$3="",0,IF(PARAMETRES!$D12=V$3,IF(V13="",1,0),0))+IF(W$3="",0,IF(PARAMETRES!$D12=W$3,IF(W13="",1,0),0))+IF(X$3="",0,IF(PARAMETRES!$D12=X$3,IF(X13="",1,0),0))+IF(Y$3="",0,IF(PARAMETRES!$D12=Y$3,IF(Y13="",1,0),0))+IF(Z$3="",0,IF(PARAMETRES!$D12=Z$3,IF(Z13="",1,0),0))+IF(AA$3="",0,IF(PARAMETRES!$D12=AA$3,IF(AA13="",1,0),0))+IF(AB$3="",0,IF(PARAMETRES!$D12=AB$3,IF(AB13="",1,0),0))+IF(AC$3="",0,IF(PARAMETRES!$D12=AC$3,IF(AC13="",1,0),0))+IF(AD$3="",0,IF(PARAMETRES!$D12=AD$3,IF(AD13="",1,0),0))+IF(AE$3="",0,IF(PARAMETRES!$D12=AE$3,IF(AE13="",1,0),0)))</f>
        <v>0</v>
      </c>
      <c r="AI13" s="31">
        <f t="shared" si="6"/>
        <v>8</v>
      </c>
      <c r="AJ13" s="46" t="str">
        <f>PARAMETRES!$B12</f>
        <v>D</v>
      </c>
      <c r="AK13" s="46" t="str">
        <f>PARAMETRES!$C12</f>
        <v>L</v>
      </c>
      <c r="AL13" s="352" t="str">
        <f>IF(PARAMETRES!$D12="-","-",LEFT(PARAMETRES!$D12,1))</f>
        <v>A</v>
      </c>
      <c r="AM13" s="47"/>
      <c r="AN13" s="47"/>
      <c r="AO13" s="47"/>
      <c r="AP13" s="47"/>
      <c r="AQ13" s="47"/>
      <c r="AR13" s="47"/>
      <c r="AS13" s="47"/>
      <c r="AT13" s="47"/>
      <c r="AU13" s="47"/>
      <c r="AV13" s="47"/>
      <c r="AW13" s="48" t="str">
        <f>IF(AX13=0,"-",SUM(AM13:AV13)/AX13*PARAMETRES!$G$17)</f>
        <v>-</v>
      </c>
      <c r="AX13" s="94">
        <f t="shared" si="2"/>
        <v>0</v>
      </c>
      <c r="AY13" s="50">
        <f>IF(PARAMETRES!$B12="-","",IF(AM$3="",0,IF(PARAMETRES!$D12=AM$3,IF(AM13="",1,0),0))+IF(AN$3="",0,IF(PARAMETRES!$D12=AN$3,IF(AN13="",1,0),0))+IF(AO$3="",0,IF(PARAMETRES!$D12=AO$3,IF(AO13="",1,0),0))+IF(AP$3="",0,IF(PARAMETRES!$D12=AP$3,IF(AP13="",1,0),0))+IF(AQ$3="",0,IF(PARAMETRES!$D12=AQ$3,IF(AQ13="",1,0),0))+IF(AR$3="",0,IF(PARAMETRES!$D12=AR$3,IF(AR13="",1,0),0))+IF(AS$3="",0,IF(PARAMETRES!$D12=AS$3,IF(AS13="",1,0),0))+IF(AT$3="",0,IF(PARAMETRES!$D12=AT$3,IF(AT13="",1,0),0))+IF(AU$3="",0,IF(PARAMETRES!$D12=AU$3,IF(AU13="",1,0),0))+IF(AV$3="",0,IF(PARAMETRES!$D12=AV$3,IF(AV13="",1,0),0)))</f>
        <v>0</v>
      </c>
      <c r="AZ13" s="31">
        <f t="shared" si="7"/>
        <v>8</v>
      </c>
      <c r="BA13" s="46" t="str">
        <f>PARAMETRES!$B12</f>
        <v>D</v>
      </c>
      <c r="BB13" s="46" t="str">
        <f>PARAMETRES!$C12</f>
        <v>L</v>
      </c>
      <c r="BC13" s="352" t="str">
        <f>IF(PARAMETRES!$D12="-","-",LEFT(PARAMETRES!$D12,1))</f>
        <v>A</v>
      </c>
      <c r="BD13" s="47"/>
      <c r="BE13" s="47"/>
      <c r="BF13" s="47"/>
      <c r="BG13" s="47"/>
      <c r="BH13" s="47"/>
      <c r="BI13" s="47"/>
      <c r="BJ13" s="47"/>
      <c r="BK13" s="47"/>
      <c r="BL13" s="47"/>
      <c r="BM13" s="47"/>
      <c r="BN13" s="48" t="str">
        <f>IF(BO13=0,"-",SUM(BD13:BM13)/BO13*PARAMETRES!$G$17)</f>
        <v>-</v>
      </c>
      <c r="BO13" s="94">
        <f t="shared" si="3"/>
        <v>0</v>
      </c>
      <c r="BP13" s="51">
        <f>IF(PARAMETRES!$B12="-","",IF(BD$3="",0,IF(PARAMETRES!$D12=BD$3,IF(BD13="",1,0),0))+IF(BE$3="",0,IF(PARAMETRES!$D12=BE$3,IF(BE13="",1,0),0))+IF(BF$3="",0,IF(PARAMETRES!$D12=BF$3,IF(BF13="",1,0),0))+IF(BG$3="",0,IF(PARAMETRES!$D12=BG$3,IF(BG13="",1,0),0))+IF(BH$3="",0,IF(PARAMETRES!$D12=BH$3,IF(BH13="",1,0),0))+IF(BI$3="",0,IF(PARAMETRES!$D12=BI$3,IF(BI13="",1,0),0))+IF(BJ$3="",0,IF(PARAMETRES!$D12=BJ$3,IF(BJ13="",1,0),0))+IF(BK$3="",0,IF(PARAMETRES!$D12=BK$3,IF(BK13="",1,0),0))+IF(BL$3="",0,IF(PARAMETRES!$D12=BL$3,IF(BL13="",1,0),0))+IF(BM$3="",0,IF(PARAMETRES!$D12=BM$3,IF(BM13="",1,0),0)))</f>
        <v>0</v>
      </c>
      <c r="BQ13" s="46" t="str">
        <f>PARAMETRES!$B12</f>
        <v>D</v>
      </c>
      <c r="BR13" s="52" t="str">
        <f>PARAMETRES!$C12</f>
        <v>L</v>
      </c>
    </row>
    <row r="14" spans="1:70">
      <c r="A14" s="31">
        <f t="shared" si="4"/>
        <v>9</v>
      </c>
      <c r="B14" s="46" t="str">
        <f>PARAMETRES!$B13</f>
        <v>D</v>
      </c>
      <c r="C14" s="46" t="str">
        <f>PARAMETRES!$C13</f>
        <v>M</v>
      </c>
      <c r="D14" s="352" t="str">
        <f>IF(PARAMETRES!$D13="-","-",LEFT(PARAMETRES!$D13,1))</f>
        <v>A</v>
      </c>
      <c r="E14" s="47"/>
      <c r="F14" s="47"/>
      <c r="G14" s="47"/>
      <c r="H14" s="47"/>
      <c r="I14" s="47"/>
      <c r="J14" s="47"/>
      <c r="K14" s="47"/>
      <c r="L14" s="47"/>
      <c r="M14" s="47"/>
      <c r="N14" s="47"/>
      <c r="O14" s="48" t="str">
        <f>IF(P14=0,"-",SUM(E14:N14)/P14*PARAMETRES!$G$17)</f>
        <v>-</v>
      </c>
      <c r="P14" s="94">
        <f t="shared" si="0"/>
        <v>0</v>
      </c>
      <c r="Q14" s="50">
        <f>IF(PARAMETRES!$B13="-","",IF(E$3="",0,IF(PARAMETRES!$D13=E$3,IF(E14="",1,0),0))+IF(F$3="",0,IF(PARAMETRES!$D13=F$3,IF(F14="",1,0),0))+IF(G$3="",0,IF(PARAMETRES!$D13=G$3,IF(G14="",1,0),0))+IF(H$3="",0,IF(PARAMETRES!$D13=H$3,IF(H14="",1,0),0))+IF(I$3="",0,IF(PARAMETRES!$D13=I$3,IF(I14="",1,0),0))+IF(J$3="",0,IF(PARAMETRES!$D13=J$3,IF(J14="",1,0),0))+IF(K$3="",0,IF(PARAMETRES!$D13=K$3,IF(K14="",1,0),0))+IF(L$3="",0,IF(PARAMETRES!$D13=L$3,IF(L14="",1,0),0))+IF(M$3="",0,IF(PARAMETRES!$D13=M$3,IF(M14="",1,0),0))+IF(N$3="",0,IF(PARAMETRES!$D13=N$3,IF(N14="",1,0),0)))</f>
        <v>0</v>
      </c>
      <c r="R14" s="31">
        <f t="shared" si="5"/>
        <v>9</v>
      </c>
      <c r="S14" s="46" t="str">
        <f>PARAMETRES!$B13</f>
        <v>D</v>
      </c>
      <c r="T14" s="46" t="str">
        <f>PARAMETRES!$C13</f>
        <v>M</v>
      </c>
      <c r="U14" s="352" t="str">
        <f>IF(PARAMETRES!$D13="-","-",LEFT(PARAMETRES!$D13,1))</f>
        <v>A</v>
      </c>
      <c r="V14" s="47"/>
      <c r="W14" s="47"/>
      <c r="X14" s="47"/>
      <c r="Y14" s="47"/>
      <c r="Z14" s="47"/>
      <c r="AA14" s="47"/>
      <c r="AB14" s="47"/>
      <c r="AC14" s="47"/>
      <c r="AD14" s="47"/>
      <c r="AE14" s="47"/>
      <c r="AF14" s="48" t="str">
        <f>IF(AG14=0,"-",SUM(V14:AE14)/AG14*PARAMETRES!$G$17)</f>
        <v>-</v>
      </c>
      <c r="AG14" s="94">
        <f t="shared" si="1"/>
        <v>0</v>
      </c>
      <c r="AH14" s="50">
        <f>IF(PARAMETRES!$B13="-","",IF(V$3="",0,IF(PARAMETRES!$D13=V$3,IF(V14="",1,0),0))+IF(W$3="",0,IF(PARAMETRES!$D13=W$3,IF(W14="",1,0),0))+IF(X$3="",0,IF(PARAMETRES!$D13=X$3,IF(X14="",1,0),0))+IF(Y$3="",0,IF(PARAMETRES!$D13=Y$3,IF(Y14="",1,0),0))+IF(Z$3="",0,IF(PARAMETRES!$D13=Z$3,IF(Z14="",1,0),0))+IF(AA$3="",0,IF(PARAMETRES!$D13=AA$3,IF(AA14="",1,0),0))+IF(AB$3="",0,IF(PARAMETRES!$D13=AB$3,IF(AB14="",1,0),0))+IF(AC$3="",0,IF(PARAMETRES!$D13=AC$3,IF(AC14="",1,0),0))+IF(AD$3="",0,IF(PARAMETRES!$D13=AD$3,IF(AD14="",1,0),0))+IF(AE$3="",0,IF(PARAMETRES!$D13=AE$3,IF(AE14="",1,0),0)))</f>
        <v>0</v>
      </c>
      <c r="AI14" s="31">
        <f t="shared" si="6"/>
        <v>9</v>
      </c>
      <c r="AJ14" s="46" t="str">
        <f>PARAMETRES!$B13</f>
        <v>D</v>
      </c>
      <c r="AK14" s="46" t="str">
        <f>PARAMETRES!$C13</f>
        <v>M</v>
      </c>
      <c r="AL14" s="352" t="str">
        <f>IF(PARAMETRES!$D13="-","-",LEFT(PARAMETRES!$D13,1))</f>
        <v>A</v>
      </c>
      <c r="AM14" s="47"/>
      <c r="AN14" s="47"/>
      <c r="AO14" s="47"/>
      <c r="AP14" s="47"/>
      <c r="AQ14" s="47"/>
      <c r="AR14" s="47"/>
      <c r="AS14" s="47"/>
      <c r="AT14" s="47"/>
      <c r="AU14" s="47"/>
      <c r="AV14" s="47"/>
      <c r="AW14" s="48" t="str">
        <f>IF(AX14=0,"-",SUM(AM14:AV14)/AX14*PARAMETRES!$G$17)</f>
        <v>-</v>
      </c>
      <c r="AX14" s="94">
        <f t="shared" si="2"/>
        <v>0</v>
      </c>
      <c r="AY14" s="50">
        <f>IF(PARAMETRES!$B13="-","",IF(AM$3="",0,IF(PARAMETRES!$D13=AM$3,IF(AM14="",1,0),0))+IF(AN$3="",0,IF(PARAMETRES!$D13=AN$3,IF(AN14="",1,0),0))+IF(AO$3="",0,IF(PARAMETRES!$D13=AO$3,IF(AO14="",1,0),0))+IF(AP$3="",0,IF(PARAMETRES!$D13=AP$3,IF(AP14="",1,0),0))+IF(AQ$3="",0,IF(PARAMETRES!$D13=AQ$3,IF(AQ14="",1,0),0))+IF(AR$3="",0,IF(PARAMETRES!$D13=AR$3,IF(AR14="",1,0),0))+IF(AS$3="",0,IF(PARAMETRES!$D13=AS$3,IF(AS14="",1,0),0))+IF(AT$3="",0,IF(PARAMETRES!$D13=AT$3,IF(AT14="",1,0),0))+IF(AU$3="",0,IF(PARAMETRES!$D13=AU$3,IF(AU14="",1,0),0))+IF(AV$3="",0,IF(PARAMETRES!$D13=AV$3,IF(AV14="",1,0),0)))</f>
        <v>0</v>
      </c>
      <c r="AZ14" s="31">
        <f t="shared" si="7"/>
        <v>9</v>
      </c>
      <c r="BA14" s="46" t="str">
        <f>PARAMETRES!$B13</f>
        <v>D</v>
      </c>
      <c r="BB14" s="46" t="str">
        <f>PARAMETRES!$C13</f>
        <v>M</v>
      </c>
      <c r="BC14" s="352" t="str">
        <f>IF(PARAMETRES!$D13="-","-",LEFT(PARAMETRES!$D13,1))</f>
        <v>A</v>
      </c>
      <c r="BD14" s="47"/>
      <c r="BE14" s="47"/>
      <c r="BF14" s="47"/>
      <c r="BG14" s="47"/>
      <c r="BH14" s="47"/>
      <c r="BI14" s="47"/>
      <c r="BJ14" s="47"/>
      <c r="BK14" s="47"/>
      <c r="BL14" s="47"/>
      <c r="BM14" s="47"/>
      <c r="BN14" s="48" t="str">
        <f>IF(BO14=0,"-",SUM(BD14:BM14)/BO14*PARAMETRES!$G$17)</f>
        <v>-</v>
      </c>
      <c r="BO14" s="94">
        <f t="shared" si="3"/>
        <v>0</v>
      </c>
      <c r="BP14" s="51">
        <f>IF(PARAMETRES!$B13="-","",IF(BD$3="",0,IF(PARAMETRES!$D13=BD$3,IF(BD14="",1,0),0))+IF(BE$3="",0,IF(PARAMETRES!$D13=BE$3,IF(BE14="",1,0),0))+IF(BF$3="",0,IF(PARAMETRES!$D13=BF$3,IF(BF14="",1,0),0))+IF(BG$3="",0,IF(PARAMETRES!$D13=BG$3,IF(BG14="",1,0),0))+IF(BH$3="",0,IF(PARAMETRES!$D13=BH$3,IF(BH14="",1,0),0))+IF(BI$3="",0,IF(PARAMETRES!$D13=BI$3,IF(BI14="",1,0),0))+IF(BJ$3="",0,IF(PARAMETRES!$D13=BJ$3,IF(BJ14="",1,0),0))+IF(BK$3="",0,IF(PARAMETRES!$D13=BK$3,IF(BK14="",1,0),0))+IF(BL$3="",0,IF(PARAMETRES!$D13=BL$3,IF(BL14="",1,0),0))+IF(BM$3="",0,IF(PARAMETRES!$D13=BM$3,IF(BM14="",1,0),0)))</f>
        <v>0</v>
      </c>
      <c r="BQ14" s="46" t="str">
        <f>PARAMETRES!$B13</f>
        <v>D</v>
      </c>
      <c r="BR14" s="52" t="str">
        <f>PARAMETRES!$C13</f>
        <v>M</v>
      </c>
    </row>
    <row r="15" spans="1:70">
      <c r="A15" s="31">
        <f t="shared" si="4"/>
        <v>10</v>
      </c>
      <c r="B15" s="46" t="str">
        <f>PARAMETRES!$B14</f>
        <v>F</v>
      </c>
      <c r="C15" s="46" t="str">
        <f>PARAMETRES!$C14</f>
        <v>F</v>
      </c>
      <c r="D15" s="352" t="str">
        <f>IF(PARAMETRES!$D14="-","-",LEFT(PARAMETRES!$D14,1))</f>
        <v>N</v>
      </c>
      <c r="E15" s="47"/>
      <c r="F15" s="47"/>
      <c r="G15" s="47"/>
      <c r="H15" s="47"/>
      <c r="I15" s="47"/>
      <c r="J15" s="47"/>
      <c r="K15" s="47"/>
      <c r="L15" s="47"/>
      <c r="M15" s="47"/>
      <c r="N15" s="47"/>
      <c r="O15" s="48" t="str">
        <f>IF(P15=0,"-",SUM(E15:N15)/P15*PARAMETRES!$G$17)</f>
        <v>-</v>
      </c>
      <c r="P15" s="94">
        <f t="shared" si="0"/>
        <v>0</v>
      </c>
      <c r="Q15" s="50">
        <f>IF(PARAMETRES!$B14="-","",IF(E$3="",0,IF(PARAMETRES!$D14=E$3,IF(E15="",1,0),0))+IF(F$3="",0,IF(PARAMETRES!$D14=F$3,IF(F15="",1,0),0))+IF(G$3="",0,IF(PARAMETRES!$D14=G$3,IF(G15="",1,0),0))+IF(H$3="",0,IF(PARAMETRES!$D14=H$3,IF(H15="",1,0),0))+IF(I$3="",0,IF(PARAMETRES!$D14=I$3,IF(I15="",1,0),0))+IF(J$3="",0,IF(PARAMETRES!$D14=J$3,IF(J15="",1,0),0))+IF(K$3="",0,IF(PARAMETRES!$D14=K$3,IF(K15="",1,0),0))+IF(L$3="",0,IF(PARAMETRES!$D14=L$3,IF(L15="",1,0),0))+IF(M$3="",0,IF(PARAMETRES!$D14=M$3,IF(M15="",1,0),0))+IF(N$3="",0,IF(PARAMETRES!$D14=N$3,IF(N15="",1,0),0)))</f>
        <v>0</v>
      </c>
      <c r="R15" s="31">
        <f t="shared" si="5"/>
        <v>10</v>
      </c>
      <c r="S15" s="46" t="str">
        <f>PARAMETRES!$B14</f>
        <v>F</v>
      </c>
      <c r="T15" s="46" t="str">
        <f>PARAMETRES!$C14</f>
        <v>F</v>
      </c>
      <c r="U15" s="352" t="str">
        <f>IF(PARAMETRES!$D14="-","-",LEFT(PARAMETRES!$D14,1))</f>
        <v>N</v>
      </c>
      <c r="V15" s="47"/>
      <c r="W15" s="47"/>
      <c r="X15" s="47"/>
      <c r="Y15" s="47"/>
      <c r="Z15" s="47"/>
      <c r="AA15" s="47"/>
      <c r="AB15" s="47"/>
      <c r="AC15" s="47"/>
      <c r="AD15" s="47"/>
      <c r="AE15" s="47"/>
      <c r="AF15" s="48" t="str">
        <f>IF(AG15=0,"-",SUM(V15:AE15)/AG15*PARAMETRES!$G$17)</f>
        <v>-</v>
      </c>
      <c r="AG15" s="94">
        <f t="shared" si="1"/>
        <v>0</v>
      </c>
      <c r="AH15" s="50">
        <f>IF(PARAMETRES!$B14="-","",IF(V$3="",0,IF(PARAMETRES!$D14=V$3,IF(V15="",1,0),0))+IF(W$3="",0,IF(PARAMETRES!$D14=W$3,IF(W15="",1,0),0))+IF(X$3="",0,IF(PARAMETRES!$D14=X$3,IF(X15="",1,0),0))+IF(Y$3="",0,IF(PARAMETRES!$D14=Y$3,IF(Y15="",1,0),0))+IF(Z$3="",0,IF(PARAMETRES!$D14=Z$3,IF(Z15="",1,0),0))+IF(AA$3="",0,IF(PARAMETRES!$D14=AA$3,IF(AA15="",1,0),0))+IF(AB$3="",0,IF(PARAMETRES!$D14=AB$3,IF(AB15="",1,0),0))+IF(AC$3="",0,IF(PARAMETRES!$D14=AC$3,IF(AC15="",1,0),0))+IF(AD$3="",0,IF(PARAMETRES!$D14=AD$3,IF(AD15="",1,0),0))+IF(AE$3="",0,IF(PARAMETRES!$D14=AE$3,IF(AE15="",1,0),0)))</f>
        <v>0</v>
      </c>
      <c r="AI15" s="31">
        <f t="shared" si="6"/>
        <v>10</v>
      </c>
      <c r="AJ15" s="46" t="str">
        <f>PARAMETRES!$B14</f>
        <v>F</v>
      </c>
      <c r="AK15" s="46" t="str">
        <f>PARAMETRES!$C14</f>
        <v>F</v>
      </c>
      <c r="AL15" s="352" t="str">
        <f>IF(PARAMETRES!$D14="-","-",LEFT(PARAMETRES!$D14,1))</f>
        <v>N</v>
      </c>
      <c r="AM15" s="47"/>
      <c r="AN15" s="47"/>
      <c r="AO15" s="47"/>
      <c r="AP15" s="47"/>
      <c r="AQ15" s="47"/>
      <c r="AR15" s="47"/>
      <c r="AS15" s="47"/>
      <c r="AT15" s="47"/>
      <c r="AU15" s="47"/>
      <c r="AV15" s="47"/>
      <c r="AW15" s="48" t="str">
        <f>IF(AX15=0,"-",SUM(AM15:AV15)/AX15*PARAMETRES!$G$17)</f>
        <v>-</v>
      </c>
      <c r="AX15" s="94">
        <f t="shared" si="2"/>
        <v>0</v>
      </c>
      <c r="AY15" s="50">
        <f>IF(PARAMETRES!$B14="-","",IF(AM$3="",0,IF(PARAMETRES!$D14=AM$3,IF(AM15="",1,0),0))+IF(AN$3="",0,IF(PARAMETRES!$D14=AN$3,IF(AN15="",1,0),0))+IF(AO$3="",0,IF(PARAMETRES!$D14=AO$3,IF(AO15="",1,0),0))+IF(AP$3="",0,IF(PARAMETRES!$D14=AP$3,IF(AP15="",1,0),0))+IF(AQ$3="",0,IF(PARAMETRES!$D14=AQ$3,IF(AQ15="",1,0),0))+IF(AR$3="",0,IF(PARAMETRES!$D14=AR$3,IF(AR15="",1,0),0))+IF(AS$3="",0,IF(PARAMETRES!$D14=AS$3,IF(AS15="",1,0),0))+IF(AT$3="",0,IF(PARAMETRES!$D14=AT$3,IF(AT15="",1,0),0))+IF(AU$3="",0,IF(PARAMETRES!$D14=AU$3,IF(AU15="",1,0),0))+IF(AV$3="",0,IF(PARAMETRES!$D14=AV$3,IF(AV15="",1,0),0)))</f>
        <v>0</v>
      </c>
      <c r="AZ15" s="31">
        <f t="shared" si="7"/>
        <v>10</v>
      </c>
      <c r="BA15" s="46" t="str">
        <f>PARAMETRES!$B14</f>
        <v>F</v>
      </c>
      <c r="BB15" s="46" t="str">
        <f>PARAMETRES!$C14</f>
        <v>F</v>
      </c>
      <c r="BC15" s="352" t="str">
        <f>IF(PARAMETRES!$D14="-","-",LEFT(PARAMETRES!$D14,1))</f>
        <v>N</v>
      </c>
      <c r="BD15" s="47"/>
      <c r="BE15" s="47"/>
      <c r="BF15" s="47"/>
      <c r="BG15" s="47"/>
      <c r="BH15" s="47"/>
      <c r="BI15" s="47"/>
      <c r="BJ15" s="47"/>
      <c r="BK15" s="47"/>
      <c r="BL15" s="47"/>
      <c r="BM15" s="47"/>
      <c r="BN15" s="48" t="str">
        <f>IF(BO15=0,"-",SUM(BD15:BM15)/BO15*PARAMETRES!$G$17)</f>
        <v>-</v>
      </c>
      <c r="BO15" s="94">
        <f t="shared" si="3"/>
        <v>0</v>
      </c>
      <c r="BP15" s="51">
        <f>IF(PARAMETRES!$B14="-","",IF(BD$3="",0,IF(PARAMETRES!$D14=BD$3,IF(BD15="",1,0),0))+IF(BE$3="",0,IF(PARAMETRES!$D14=BE$3,IF(BE15="",1,0),0))+IF(BF$3="",0,IF(PARAMETRES!$D14=BF$3,IF(BF15="",1,0),0))+IF(BG$3="",0,IF(PARAMETRES!$D14=BG$3,IF(BG15="",1,0),0))+IF(BH$3="",0,IF(PARAMETRES!$D14=BH$3,IF(BH15="",1,0),0))+IF(BI$3="",0,IF(PARAMETRES!$D14=BI$3,IF(BI15="",1,0),0))+IF(BJ$3="",0,IF(PARAMETRES!$D14=BJ$3,IF(BJ15="",1,0),0))+IF(BK$3="",0,IF(PARAMETRES!$D14=BK$3,IF(BK15="",1,0),0))+IF(BL$3="",0,IF(PARAMETRES!$D14=BL$3,IF(BL15="",1,0),0))+IF(BM$3="",0,IF(PARAMETRES!$D14=BM$3,IF(BM15="",1,0),0)))</f>
        <v>0</v>
      </c>
      <c r="BQ15" s="46" t="str">
        <f>PARAMETRES!$B14</f>
        <v>F</v>
      </c>
      <c r="BR15" s="52" t="str">
        <f>PARAMETRES!$C14</f>
        <v>F</v>
      </c>
    </row>
    <row r="16" spans="1:70">
      <c r="A16" s="31">
        <f t="shared" si="4"/>
        <v>11</v>
      </c>
      <c r="B16" s="46" t="str">
        <f>PARAMETRES!$B15</f>
        <v>G</v>
      </c>
      <c r="C16" s="46" t="str">
        <f>PARAMETRES!$C15</f>
        <v>L</v>
      </c>
      <c r="D16" s="352" t="str">
        <f>IF(PARAMETRES!$D15="-","-",LEFT(PARAMETRES!$D15,1))</f>
        <v>A</v>
      </c>
      <c r="E16" s="47"/>
      <c r="F16" s="47"/>
      <c r="G16" s="47"/>
      <c r="H16" s="47"/>
      <c r="I16" s="47"/>
      <c r="J16" s="47"/>
      <c r="K16" s="47"/>
      <c r="L16" s="47"/>
      <c r="M16" s="47"/>
      <c r="N16" s="47"/>
      <c r="O16" s="48" t="str">
        <f>IF(P16=0,"-",SUM(E16:N16)/P16*PARAMETRES!$G$17)</f>
        <v>-</v>
      </c>
      <c r="P16" s="94">
        <f t="shared" si="0"/>
        <v>0</v>
      </c>
      <c r="Q16" s="50">
        <f>IF(PARAMETRES!$B15="-","",IF(E$3="",0,IF(PARAMETRES!$D15=E$3,IF(E16="",1,0),0))+IF(F$3="",0,IF(PARAMETRES!$D15=F$3,IF(F16="",1,0),0))+IF(G$3="",0,IF(PARAMETRES!$D15=G$3,IF(G16="",1,0),0))+IF(H$3="",0,IF(PARAMETRES!$D15=H$3,IF(H16="",1,0),0))+IF(I$3="",0,IF(PARAMETRES!$D15=I$3,IF(I16="",1,0),0))+IF(J$3="",0,IF(PARAMETRES!$D15=J$3,IF(J16="",1,0),0))+IF(K$3="",0,IF(PARAMETRES!$D15=K$3,IF(K16="",1,0),0))+IF(L$3="",0,IF(PARAMETRES!$D15=L$3,IF(L16="",1,0),0))+IF(M$3="",0,IF(PARAMETRES!$D15=M$3,IF(M16="",1,0),0))+IF(N$3="",0,IF(PARAMETRES!$D15=N$3,IF(N16="",1,0),0)))</f>
        <v>0</v>
      </c>
      <c r="R16" s="31">
        <f t="shared" si="5"/>
        <v>11</v>
      </c>
      <c r="S16" s="46" t="str">
        <f>PARAMETRES!$B15</f>
        <v>G</v>
      </c>
      <c r="T16" s="46" t="str">
        <f>PARAMETRES!$C15</f>
        <v>L</v>
      </c>
      <c r="U16" s="352" t="str">
        <f>IF(PARAMETRES!$D15="-","-",LEFT(PARAMETRES!$D15,1))</f>
        <v>A</v>
      </c>
      <c r="V16" s="47"/>
      <c r="W16" s="47"/>
      <c r="X16" s="47"/>
      <c r="Y16" s="47"/>
      <c r="Z16" s="47"/>
      <c r="AA16" s="47"/>
      <c r="AB16" s="47"/>
      <c r="AC16" s="47"/>
      <c r="AD16" s="47"/>
      <c r="AE16" s="47"/>
      <c r="AF16" s="48" t="str">
        <f>IF(AG16=0,"-",SUM(V16:AE16)/AG16*PARAMETRES!$G$17)</f>
        <v>-</v>
      </c>
      <c r="AG16" s="94">
        <f t="shared" si="1"/>
        <v>0</v>
      </c>
      <c r="AH16" s="50">
        <f>IF(PARAMETRES!$B15="-","",IF(V$3="",0,IF(PARAMETRES!$D15=V$3,IF(V16="",1,0),0))+IF(W$3="",0,IF(PARAMETRES!$D15=W$3,IF(W16="",1,0),0))+IF(X$3="",0,IF(PARAMETRES!$D15=X$3,IF(X16="",1,0),0))+IF(Y$3="",0,IF(PARAMETRES!$D15=Y$3,IF(Y16="",1,0),0))+IF(Z$3="",0,IF(PARAMETRES!$D15=Z$3,IF(Z16="",1,0),0))+IF(AA$3="",0,IF(PARAMETRES!$D15=AA$3,IF(AA16="",1,0),0))+IF(AB$3="",0,IF(PARAMETRES!$D15=AB$3,IF(AB16="",1,0),0))+IF(AC$3="",0,IF(PARAMETRES!$D15=AC$3,IF(AC16="",1,0),0))+IF(AD$3="",0,IF(PARAMETRES!$D15=AD$3,IF(AD16="",1,0),0))+IF(AE$3="",0,IF(PARAMETRES!$D15=AE$3,IF(AE16="",1,0),0)))</f>
        <v>0</v>
      </c>
      <c r="AI16" s="31">
        <f t="shared" si="6"/>
        <v>11</v>
      </c>
      <c r="AJ16" s="46" t="str">
        <f>PARAMETRES!$B15</f>
        <v>G</v>
      </c>
      <c r="AK16" s="46" t="str">
        <f>PARAMETRES!$C15</f>
        <v>L</v>
      </c>
      <c r="AL16" s="352" t="str">
        <f>IF(PARAMETRES!$D15="-","-",LEFT(PARAMETRES!$D15,1))</f>
        <v>A</v>
      </c>
      <c r="AM16" s="47"/>
      <c r="AN16" s="47"/>
      <c r="AO16" s="47"/>
      <c r="AP16" s="47"/>
      <c r="AQ16" s="47"/>
      <c r="AR16" s="47"/>
      <c r="AS16" s="47"/>
      <c r="AT16" s="47"/>
      <c r="AU16" s="47"/>
      <c r="AV16" s="47"/>
      <c r="AW16" s="48" t="str">
        <f>IF(AX16=0,"-",SUM(AM16:AV16)/AX16*PARAMETRES!$G$17)</f>
        <v>-</v>
      </c>
      <c r="AX16" s="94">
        <f t="shared" si="2"/>
        <v>0</v>
      </c>
      <c r="AY16" s="50">
        <f>IF(PARAMETRES!$B15="-","",IF(AM$3="",0,IF(PARAMETRES!$D15=AM$3,IF(AM16="",1,0),0))+IF(AN$3="",0,IF(PARAMETRES!$D15=AN$3,IF(AN16="",1,0),0))+IF(AO$3="",0,IF(PARAMETRES!$D15=AO$3,IF(AO16="",1,0),0))+IF(AP$3="",0,IF(PARAMETRES!$D15=AP$3,IF(AP16="",1,0),0))+IF(AQ$3="",0,IF(PARAMETRES!$D15=AQ$3,IF(AQ16="",1,0),0))+IF(AR$3="",0,IF(PARAMETRES!$D15=AR$3,IF(AR16="",1,0),0))+IF(AS$3="",0,IF(PARAMETRES!$D15=AS$3,IF(AS16="",1,0),0))+IF(AT$3="",0,IF(PARAMETRES!$D15=AT$3,IF(AT16="",1,0),0))+IF(AU$3="",0,IF(PARAMETRES!$D15=AU$3,IF(AU16="",1,0),0))+IF(AV$3="",0,IF(PARAMETRES!$D15=AV$3,IF(AV16="",1,0),0)))</f>
        <v>0</v>
      </c>
      <c r="AZ16" s="31">
        <f t="shared" si="7"/>
        <v>11</v>
      </c>
      <c r="BA16" s="46" t="str">
        <f>PARAMETRES!$B15</f>
        <v>G</v>
      </c>
      <c r="BB16" s="46" t="str">
        <f>PARAMETRES!$C15</f>
        <v>L</v>
      </c>
      <c r="BC16" s="352" t="str">
        <f>IF(PARAMETRES!$D15="-","-",LEFT(PARAMETRES!$D15,1))</f>
        <v>A</v>
      </c>
      <c r="BD16" s="47"/>
      <c r="BE16" s="47"/>
      <c r="BF16" s="47"/>
      <c r="BG16" s="47"/>
      <c r="BH16" s="47"/>
      <c r="BI16" s="47"/>
      <c r="BJ16" s="47"/>
      <c r="BK16" s="47"/>
      <c r="BL16" s="47"/>
      <c r="BM16" s="47"/>
      <c r="BN16" s="48" t="str">
        <f>IF(BO16=0,"-",SUM(BD16:BM16)/BO16*PARAMETRES!$G$17)</f>
        <v>-</v>
      </c>
      <c r="BO16" s="94">
        <f t="shared" si="3"/>
        <v>0</v>
      </c>
      <c r="BP16" s="51">
        <f>IF(PARAMETRES!$B15="-","",IF(BD$3="",0,IF(PARAMETRES!$D15=BD$3,IF(BD16="",1,0),0))+IF(BE$3="",0,IF(PARAMETRES!$D15=BE$3,IF(BE16="",1,0),0))+IF(BF$3="",0,IF(PARAMETRES!$D15=BF$3,IF(BF16="",1,0),0))+IF(BG$3="",0,IF(PARAMETRES!$D15=BG$3,IF(BG16="",1,0),0))+IF(BH$3="",0,IF(PARAMETRES!$D15=BH$3,IF(BH16="",1,0),0))+IF(BI$3="",0,IF(PARAMETRES!$D15=BI$3,IF(BI16="",1,0),0))+IF(BJ$3="",0,IF(PARAMETRES!$D15=BJ$3,IF(BJ16="",1,0),0))+IF(BK$3="",0,IF(PARAMETRES!$D15=BK$3,IF(BK16="",1,0),0))+IF(BL$3="",0,IF(PARAMETRES!$D15=BL$3,IF(BL16="",1,0),0))+IF(BM$3="",0,IF(PARAMETRES!$D15=BM$3,IF(BM16="",1,0),0)))</f>
        <v>0</v>
      </c>
      <c r="BQ16" s="46" t="str">
        <f>PARAMETRES!$B15</f>
        <v>G</v>
      </c>
      <c r="BR16" s="52" t="str">
        <f>PARAMETRES!$C15</f>
        <v>L</v>
      </c>
    </row>
    <row r="17" spans="1:70">
      <c r="A17" s="31">
        <f t="shared" si="4"/>
        <v>12</v>
      </c>
      <c r="B17" s="46" t="str">
        <f>PARAMETRES!$B16</f>
        <v>H</v>
      </c>
      <c r="C17" s="46" t="str">
        <f>PARAMETRES!$C16</f>
        <v>L</v>
      </c>
      <c r="D17" s="352" t="str">
        <f>IF(PARAMETRES!$D16="-","-",LEFT(PARAMETRES!$D16,1))</f>
        <v>A</v>
      </c>
      <c r="E17" s="47"/>
      <c r="F17" s="47"/>
      <c r="G17" s="47"/>
      <c r="H17" s="47"/>
      <c r="I17" s="47"/>
      <c r="J17" s="47"/>
      <c r="K17" s="47"/>
      <c r="L17" s="47"/>
      <c r="M17" s="47"/>
      <c r="N17" s="47"/>
      <c r="O17" s="48" t="str">
        <f>IF(P17=0,"-",SUM(E17:N17)/P17*PARAMETRES!$G$17)</f>
        <v>-</v>
      </c>
      <c r="P17" s="94">
        <f t="shared" si="0"/>
        <v>0</v>
      </c>
      <c r="Q17" s="50">
        <f>IF(PARAMETRES!$B16="-","",IF(E$3="",0,IF(PARAMETRES!$D16=E$3,IF(E17="",1,0),0))+IF(F$3="",0,IF(PARAMETRES!$D16=F$3,IF(F17="",1,0),0))+IF(G$3="",0,IF(PARAMETRES!$D16=G$3,IF(G17="",1,0),0))+IF(H$3="",0,IF(PARAMETRES!$D16=H$3,IF(H17="",1,0),0))+IF(I$3="",0,IF(PARAMETRES!$D16=I$3,IF(I17="",1,0),0))+IF(J$3="",0,IF(PARAMETRES!$D16=J$3,IF(J17="",1,0),0))+IF(K$3="",0,IF(PARAMETRES!$D16=K$3,IF(K17="",1,0),0))+IF(L$3="",0,IF(PARAMETRES!$D16=L$3,IF(L17="",1,0),0))+IF(M$3="",0,IF(PARAMETRES!$D16=M$3,IF(M17="",1,0),0))+IF(N$3="",0,IF(PARAMETRES!$D16=N$3,IF(N17="",1,0),0)))</f>
        <v>0</v>
      </c>
      <c r="R17" s="31">
        <f t="shared" si="5"/>
        <v>12</v>
      </c>
      <c r="S17" s="46" t="str">
        <f>PARAMETRES!$B16</f>
        <v>H</v>
      </c>
      <c r="T17" s="46" t="str">
        <f>PARAMETRES!$C16</f>
        <v>L</v>
      </c>
      <c r="U17" s="352" t="str">
        <f>IF(PARAMETRES!$D16="-","-",LEFT(PARAMETRES!$D16,1))</f>
        <v>A</v>
      </c>
      <c r="V17" s="47"/>
      <c r="W17" s="47"/>
      <c r="X17" s="47"/>
      <c r="Y17" s="47"/>
      <c r="Z17" s="47"/>
      <c r="AA17" s="47"/>
      <c r="AB17" s="47"/>
      <c r="AC17" s="47"/>
      <c r="AD17" s="47"/>
      <c r="AE17" s="47"/>
      <c r="AF17" s="48" t="str">
        <f>IF(AG17=0,"-",SUM(V17:AE17)/AG17*PARAMETRES!$G$17)</f>
        <v>-</v>
      </c>
      <c r="AG17" s="94">
        <f t="shared" si="1"/>
        <v>0</v>
      </c>
      <c r="AH17" s="50">
        <f>IF(PARAMETRES!$B16="-","",IF(V$3="",0,IF(PARAMETRES!$D16=V$3,IF(V17="",1,0),0))+IF(W$3="",0,IF(PARAMETRES!$D16=W$3,IF(W17="",1,0),0))+IF(X$3="",0,IF(PARAMETRES!$D16=X$3,IF(X17="",1,0),0))+IF(Y$3="",0,IF(PARAMETRES!$D16=Y$3,IF(Y17="",1,0),0))+IF(Z$3="",0,IF(PARAMETRES!$D16=Z$3,IF(Z17="",1,0),0))+IF(AA$3="",0,IF(PARAMETRES!$D16=AA$3,IF(AA17="",1,0),0))+IF(AB$3="",0,IF(PARAMETRES!$D16=AB$3,IF(AB17="",1,0),0))+IF(AC$3="",0,IF(PARAMETRES!$D16=AC$3,IF(AC17="",1,0),0))+IF(AD$3="",0,IF(PARAMETRES!$D16=AD$3,IF(AD17="",1,0),0))+IF(AE$3="",0,IF(PARAMETRES!$D16=AE$3,IF(AE17="",1,0),0)))</f>
        <v>0</v>
      </c>
      <c r="AI17" s="31">
        <f t="shared" si="6"/>
        <v>12</v>
      </c>
      <c r="AJ17" s="46" t="str">
        <f>PARAMETRES!$B16</f>
        <v>H</v>
      </c>
      <c r="AK17" s="46" t="str">
        <f>PARAMETRES!$C16</f>
        <v>L</v>
      </c>
      <c r="AL17" s="352" t="str">
        <f>IF(PARAMETRES!$D16="-","-",LEFT(PARAMETRES!$D16,1))</f>
        <v>A</v>
      </c>
      <c r="AM17" s="47"/>
      <c r="AN17" s="47"/>
      <c r="AO17" s="47"/>
      <c r="AP17" s="47"/>
      <c r="AQ17" s="47"/>
      <c r="AR17" s="47"/>
      <c r="AS17" s="47"/>
      <c r="AT17" s="47"/>
      <c r="AU17" s="47"/>
      <c r="AV17" s="47"/>
      <c r="AW17" s="48" t="str">
        <f>IF(AX17=0,"-",SUM(AM17:AV17)/AX17*PARAMETRES!$G$17)</f>
        <v>-</v>
      </c>
      <c r="AX17" s="94">
        <f t="shared" si="2"/>
        <v>0</v>
      </c>
      <c r="AY17" s="50">
        <f>IF(PARAMETRES!$B16="-","",IF(AM$3="",0,IF(PARAMETRES!$D16=AM$3,IF(AM17="",1,0),0))+IF(AN$3="",0,IF(PARAMETRES!$D16=AN$3,IF(AN17="",1,0),0))+IF(AO$3="",0,IF(PARAMETRES!$D16=AO$3,IF(AO17="",1,0),0))+IF(AP$3="",0,IF(PARAMETRES!$D16=AP$3,IF(AP17="",1,0),0))+IF(AQ$3="",0,IF(PARAMETRES!$D16=AQ$3,IF(AQ17="",1,0),0))+IF(AR$3="",0,IF(PARAMETRES!$D16=AR$3,IF(AR17="",1,0),0))+IF(AS$3="",0,IF(PARAMETRES!$D16=AS$3,IF(AS17="",1,0),0))+IF(AT$3="",0,IF(PARAMETRES!$D16=AT$3,IF(AT17="",1,0),0))+IF(AU$3="",0,IF(PARAMETRES!$D16=AU$3,IF(AU17="",1,0),0))+IF(AV$3="",0,IF(PARAMETRES!$D16=AV$3,IF(AV17="",1,0),0)))</f>
        <v>0</v>
      </c>
      <c r="AZ17" s="31">
        <f t="shared" si="7"/>
        <v>12</v>
      </c>
      <c r="BA17" s="46" t="str">
        <f>PARAMETRES!$B16</f>
        <v>H</v>
      </c>
      <c r="BB17" s="46" t="str">
        <f>PARAMETRES!$C16</f>
        <v>L</v>
      </c>
      <c r="BC17" s="352" t="str">
        <f>IF(PARAMETRES!$D16="-","-",LEFT(PARAMETRES!$D16,1))</f>
        <v>A</v>
      </c>
      <c r="BD17" s="47"/>
      <c r="BE17" s="47"/>
      <c r="BF17" s="47"/>
      <c r="BG17" s="47"/>
      <c r="BH17" s="47"/>
      <c r="BI17" s="47"/>
      <c r="BJ17" s="47"/>
      <c r="BK17" s="47"/>
      <c r="BL17" s="47"/>
      <c r="BM17" s="47"/>
      <c r="BN17" s="48" t="str">
        <f>IF(BO17=0,"-",SUM(BD17:BM17)/BO17*PARAMETRES!$G$17)</f>
        <v>-</v>
      </c>
      <c r="BO17" s="94">
        <f t="shared" si="3"/>
        <v>0</v>
      </c>
      <c r="BP17" s="51">
        <f>IF(PARAMETRES!$B16="-","",IF(BD$3="",0,IF(PARAMETRES!$D16=BD$3,IF(BD17="",1,0),0))+IF(BE$3="",0,IF(PARAMETRES!$D16=BE$3,IF(BE17="",1,0),0))+IF(BF$3="",0,IF(PARAMETRES!$D16=BF$3,IF(BF17="",1,0),0))+IF(BG$3="",0,IF(PARAMETRES!$D16=BG$3,IF(BG17="",1,0),0))+IF(BH$3="",0,IF(PARAMETRES!$D16=BH$3,IF(BH17="",1,0),0))+IF(BI$3="",0,IF(PARAMETRES!$D16=BI$3,IF(BI17="",1,0),0))+IF(BJ$3="",0,IF(PARAMETRES!$D16=BJ$3,IF(BJ17="",1,0),0))+IF(BK$3="",0,IF(PARAMETRES!$D16=BK$3,IF(BK17="",1,0),0))+IF(BL$3="",0,IF(PARAMETRES!$D16=BL$3,IF(BL17="",1,0),0))+IF(BM$3="",0,IF(PARAMETRES!$D16=BM$3,IF(BM17="",1,0),0)))</f>
        <v>0</v>
      </c>
      <c r="BQ17" s="46" t="str">
        <f>PARAMETRES!$B16</f>
        <v>H</v>
      </c>
      <c r="BR17" s="52" t="str">
        <f>PARAMETRES!$C16</f>
        <v>L</v>
      </c>
    </row>
    <row r="18" spans="1:70">
      <c r="A18" s="31">
        <f t="shared" si="4"/>
        <v>13</v>
      </c>
      <c r="B18" s="46" t="str">
        <f>PARAMETRES!$B17</f>
        <v>K</v>
      </c>
      <c r="C18" s="46" t="str">
        <f>PARAMETRES!$C17</f>
        <v>L</v>
      </c>
      <c r="D18" s="352" t="str">
        <f>IF(PARAMETRES!$D17="-","-",LEFT(PARAMETRES!$D17,1))</f>
        <v>A</v>
      </c>
      <c r="E18" s="47"/>
      <c r="F18" s="47"/>
      <c r="G18" s="47"/>
      <c r="H18" s="47"/>
      <c r="I18" s="47"/>
      <c r="J18" s="47"/>
      <c r="K18" s="47"/>
      <c r="L18" s="47"/>
      <c r="M18" s="47"/>
      <c r="N18" s="47"/>
      <c r="O18" s="48" t="str">
        <f>IF(P18=0,"-",SUM(E18:N18)/P18*PARAMETRES!$G$17)</f>
        <v>-</v>
      </c>
      <c r="P18" s="94">
        <f t="shared" si="0"/>
        <v>0</v>
      </c>
      <c r="Q18" s="50">
        <f>IF(PARAMETRES!$B17="-","",IF(E$3="",0,IF(PARAMETRES!$D17=E$3,IF(E18="",1,0),0))+IF(F$3="",0,IF(PARAMETRES!$D17=F$3,IF(F18="",1,0),0))+IF(G$3="",0,IF(PARAMETRES!$D17=G$3,IF(G18="",1,0),0))+IF(H$3="",0,IF(PARAMETRES!$D17=H$3,IF(H18="",1,0),0))+IF(I$3="",0,IF(PARAMETRES!$D17=I$3,IF(I18="",1,0),0))+IF(J$3="",0,IF(PARAMETRES!$D17=J$3,IF(J18="",1,0),0))+IF(K$3="",0,IF(PARAMETRES!$D17=K$3,IF(K18="",1,0),0))+IF(L$3="",0,IF(PARAMETRES!$D17=L$3,IF(L18="",1,0),0))+IF(M$3="",0,IF(PARAMETRES!$D17=M$3,IF(M18="",1,0),0))+IF(N$3="",0,IF(PARAMETRES!$D17=N$3,IF(N18="",1,0),0)))</f>
        <v>0</v>
      </c>
      <c r="R18" s="31">
        <f t="shared" si="5"/>
        <v>13</v>
      </c>
      <c r="S18" s="46" t="str">
        <f>PARAMETRES!$B17</f>
        <v>K</v>
      </c>
      <c r="T18" s="46" t="str">
        <f>PARAMETRES!$C17</f>
        <v>L</v>
      </c>
      <c r="U18" s="352" t="str">
        <f>IF(PARAMETRES!$D17="-","-",LEFT(PARAMETRES!$D17,1))</f>
        <v>A</v>
      </c>
      <c r="V18" s="47"/>
      <c r="W18" s="47"/>
      <c r="X18" s="47"/>
      <c r="Y18" s="47"/>
      <c r="Z18" s="47"/>
      <c r="AA18" s="47"/>
      <c r="AB18" s="47"/>
      <c r="AC18" s="47"/>
      <c r="AD18" s="47"/>
      <c r="AE18" s="47"/>
      <c r="AF18" s="48" t="str">
        <f>IF(AG18=0,"-",SUM(V18:AE18)/AG18*PARAMETRES!$G$17)</f>
        <v>-</v>
      </c>
      <c r="AG18" s="94">
        <f t="shared" si="1"/>
        <v>0</v>
      </c>
      <c r="AH18" s="50">
        <f>IF(PARAMETRES!$B17="-","",IF(V$3="",0,IF(PARAMETRES!$D17=V$3,IF(V18="",1,0),0))+IF(W$3="",0,IF(PARAMETRES!$D17=W$3,IF(W18="",1,0),0))+IF(X$3="",0,IF(PARAMETRES!$D17=X$3,IF(X18="",1,0),0))+IF(Y$3="",0,IF(PARAMETRES!$D17=Y$3,IF(Y18="",1,0),0))+IF(Z$3="",0,IF(PARAMETRES!$D17=Z$3,IF(Z18="",1,0),0))+IF(AA$3="",0,IF(PARAMETRES!$D17=AA$3,IF(AA18="",1,0),0))+IF(AB$3="",0,IF(PARAMETRES!$D17=AB$3,IF(AB18="",1,0),0))+IF(AC$3="",0,IF(PARAMETRES!$D17=AC$3,IF(AC18="",1,0),0))+IF(AD$3="",0,IF(PARAMETRES!$D17=AD$3,IF(AD18="",1,0),0))+IF(AE$3="",0,IF(PARAMETRES!$D17=AE$3,IF(AE18="",1,0),0)))</f>
        <v>0</v>
      </c>
      <c r="AI18" s="31">
        <f t="shared" si="6"/>
        <v>13</v>
      </c>
      <c r="AJ18" s="46" t="str">
        <f>PARAMETRES!$B17</f>
        <v>K</v>
      </c>
      <c r="AK18" s="46" t="str">
        <f>PARAMETRES!$C17</f>
        <v>L</v>
      </c>
      <c r="AL18" s="352" t="str">
        <f>IF(PARAMETRES!$D17="-","-",LEFT(PARAMETRES!$D17,1))</f>
        <v>A</v>
      </c>
      <c r="AM18" s="47"/>
      <c r="AN18" s="47"/>
      <c r="AO18" s="47"/>
      <c r="AP18" s="47"/>
      <c r="AQ18" s="47"/>
      <c r="AR18" s="47"/>
      <c r="AS18" s="47"/>
      <c r="AT18" s="47"/>
      <c r="AU18" s="47"/>
      <c r="AV18" s="47"/>
      <c r="AW18" s="48" t="str">
        <f>IF(AX18=0,"-",SUM(AM18:AV18)/AX18*PARAMETRES!$G$17)</f>
        <v>-</v>
      </c>
      <c r="AX18" s="94">
        <f t="shared" si="2"/>
        <v>0</v>
      </c>
      <c r="AY18" s="50">
        <f>IF(PARAMETRES!$B17="-","",IF(AM$3="",0,IF(PARAMETRES!$D17=AM$3,IF(AM18="",1,0),0))+IF(AN$3="",0,IF(PARAMETRES!$D17=AN$3,IF(AN18="",1,0),0))+IF(AO$3="",0,IF(PARAMETRES!$D17=AO$3,IF(AO18="",1,0),0))+IF(AP$3="",0,IF(PARAMETRES!$D17=AP$3,IF(AP18="",1,0),0))+IF(AQ$3="",0,IF(PARAMETRES!$D17=AQ$3,IF(AQ18="",1,0),0))+IF(AR$3="",0,IF(PARAMETRES!$D17=AR$3,IF(AR18="",1,0),0))+IF(AS$3="",0,IF(PARAMETRES!$D17=AS$3,IF(AS18="",1,0),0))+IF(AT$3="",0,IF(PARAMETRES!$D17=AT$3,IF(AT18="",1,0),0))+IF(AU$3="",0,IF(PARAMETRES!$D17=AU$3,IF(AU18="",1,0),0))+IF(AV$3="",0,IF(PARAMETRES!$D17=AV$3,IF(AV18="",1,0),0)))</f>
        <v>0</v>
      </c>
      <c r="AZ18" s="31">
        <f t="shared" si="7"/>
        <v>13</v>
      </c>
      <c r="BA18" s="46" t="str">
        <f>PARAMETRES!$B17</f>
        <v>K</v>
      </c>
      <c r="BB18" s="46" t="str">
        <f>PARAMETRES!$C17</f>
        <v>L</v>
      </c>
      <c r="BC18" s="352" t="str">
        <f>IF(PARAMETRES!$D17="-","-",LEFT(PARAMETRES!$D17,1))</f>
        <v>A</v>
      </c>
      <c r="BD18" s="47"/>
      <c r="BE18" s="47"/>
      <c r="BF18" s="47"/>
      <c r="BG18" s="47"/>
      <c r="BH18" s="47"/>
      <c r="BI18" s="47"/>
      <c r="BJ18" s="47"/>
      <c r="BK18" s="47"/>
      <c r="BL18" s="47"/>
      <c r="BM18" s="47"/>
      <c r="BN18" s="48" t="str">
        <f>IF(BO18=0,"-",SUM(BD18:BM18)/BO18*PARAMETRES!$G$17)</f>
        <v>-</v>
      </c>
      <c r="BO18" s="94">
        <f t="shared" si="3"/>
        <v>0</v>
      </c>
      <c r="BP18" s="51">
        <f>IF(PARAMETRES!$B17="-","",IF(BD$3="",0,IF(PARAMETRES!$D17=BD$3,IF(BD18="",1,0),0))+IF(BE$3="",0,IF(PARAMETRES!$D17=BE$3,IF(BE18="",1,0),0))+IF(BF$3="",0,IF(PARAMETRES!$D17=BF$3,IF(BF18="",1,0),0))+IF(BG$3="",0,IF(PARAMETRES!$D17=BG$3,IF(BG18="",1,0),0))+IF(BH$3="",0,IF(PARAMETRES!$D17=BH$3,IF(BH18="",1,0),0))+IF(BI$3="",0,IF(PARAMETRES!$D17=BI$3,IF(BI18="",1,0),0))+IF(BJ$3="",0,IF(PARAMETRES!$D17=BJ$3,IF(BJ18="",1,0),0))+IF(BK$3="",0,IF(PARAMETRES!$D17=BK$3,IF(BK18="",1,0),0))+IF(BL$3="",0,IF(PARAMETRES!$D17=BL$3,IF(BL18="",1,0),0))+IF(BM$3="",0,IF(PARAMETRES!$D17=BM$3,IF(BM18="",1,0),0)))</f>
        <v>0</v>
      </c>
      <c r="BQ18" s="46" t="str">
        <f>PARAMETRES!$B17</f>
        <v>K</v>
      </c>
      <c r="BR18" s="52" t="str">
        <f>PARAMETRES!$C17</f>
        <v>L</v>
      </c>
    </row>
    <row r="19" spans="1:70">
      <c r="A19" s="31">
        <f t="shared" si="4"/>
        <v>14</v>
      </c>
      <c r="B19" s="46" t="str">
        <f>PARAMETRES!$B18</f>
        <v>K</v>
      </c>
      <c r="C19" s="46" t="str">
        <f>PARAMETRES!$C18</f>
        <v>L</v>
      </c>
      <c r="D19" s="352" t="str">
        <f>IF(PARAMETRES!$D18="-","-",LEFT(PARAMETRES!$D18,1))</f>
        <v>A</v>
      </c>
      <c r="E19" s="47"/>
      <c r="F19" s="47"/>
      <c r="G19" s="47"/>
      <c r="H19" s="47"/>
      <c r="I19" s="47"/>
      <c r="J19" s="47"/>
      <c r="K19" s="47"/>
      <c r="L19" s="47"/>
      <c r="M19" s="47"/>
      <c r="N19" s="47"/>
      <c r="O19" s="48" t="str">
        <f>IF(P19=0,"-",SUM(E19:N19)/P19*PARAMETRES!$G$17)</f>
        <v>-</v>
      </c>
      <c r="P19" s="94">
        <f t="shared" si="0"/>
        <v>0</v>
      </c>
      <c r="Q19" s="50">
        <f>IF(PARAMETRES!$B18="-","",IF(E$3="",0,IF(PARAMETRES!$D18=E$3,IF(E19="",1,0),0))+IF(F$3="",0,IF(PARAMETRES!$D18=F$3,IF(F19="",1,0),0))+IF(G$3="",0,IF(PARAMETRES!$D18=G$3,IF(G19="",1,0),0))+IF(H$3="",0,IF(PARAMETRES!$D18=H$3,IF(H19="",1,0),0))+IF(I$3="",0,IF(PARAMETRES!$D18=I$3,IF(I19="",1,0),0))+IF(J$3="",0,IF(PARAMETRES!$D18=J$3,IF(J19="",1,0),0))+IF(K$3="",0,IF(PARAMETRES!$D18=K$3,IF(K19="",1,0),0))+IF(L$3="",0,IF(PARAMETRES!$D18=L$3,IF(L19="",1,0),0))+IF(M$3="",0,IF(PARAMETRES!$D18=M$3,IF(M19="",1,0),0))+IF(N$3="",0,IF(PARAMETRES!$D18=N$3,IF(N19="",1,0),0)))</f>
        <v>0</v>
      </c>
      <c r="R19" s="31">
        <f t="shared" si="5"/>
        <v>14</v>
      </c>
      <c r="S19" s="46" t="str">
        <f>PARAMETRES!$B18</f>
        <v>K</v>
      </c>
      <c r="T19" s="46" t="str">
        <f>PARAMETRES!$C18</f>
        <v>L</v>
      </c>
      <c r="U19" s="352" t="str">
        <f>IF(PARAMETRES!$D18="-","-",LEFT(PARAMETRES!$D18,1))</f>
        <v>A</v>
      </c>
      <c r="V19" s="47"/>
      <c r="W19" s="47"/>
      <c r="X19" s="47"/>
      <c r="Y19" s="47"/>
      <c r="Z19" s="47"/>
      <c r="AA19" s="47"/>
      <c r="AB19" s="47"/>
      <c r="AC19" s="47"/>
      <c r="AD19" s="47"/>
      <c r="AE19" s="47"/>
      <c r="AF19" s="48" t="str">
        <f>IF(AG19=0,"-",SUM(V19:AE19)/AG19*PARAMETRES!$G$17)</f>
        <v>-</v>
      </c>
      <c r="AG19" s="94">
        <f t="shared" si="1"/>
        <v>0</v>
      </c>
      <c r="AH19" s="50">
        <f>IF(PARAMETRES!$B18="-","",IF(V$3="",0,IF(PARAMETRES!$D18=V$3,IF(V19="",1,0),0))+IF(W$3="",0,IF(PARAMETRES!$D18=W$3,IF(W19="",1,0),0))+IF(X$3="",0,IF(PARAMETRES!$D18=X$3,IF(X19="",1,0),0))+IF(Y$3="",0,IF(PARAMETRES!$D18=Y$3,IF(Y19="",1,0),0))+IF(Z$3="",0,IF(PARAMETRES!$D18=Z$3,IF(Z19="",1,0),0))+IF(AA$3="",0,IF(PARAMETRES!$D18=AA$3,IF(AA19="",1,0),0))+IF(AB$3="",0,IF(PARAMETRES!$D18=AB$3,IF(AB19="",1,0),0))+IF(AC$3="",0,IF(PARAMETRES!$D18=AC$3,IF(AC19="",1,0),0))+IF(AD$3="",0,IF(PARAMETRES!$D18=AD$3,IF(AD19="",1,0),0))+IF(AE$3="",0,IF(PARAMETRES!$D18=AE$3,IF(AE19="",1,0),0)))</f>
        <v>0</v>
      </c>
      <c r="AI19" s="31">
        <f t="shared" si="6"/>
        <v>14</v>
      </c>
      <c r="AJ19" s="46" t="str">
        <f>PARAMETRES!$B18</f>
        <v>K</v>
      </c>
      <c r="AK19" s="46" t="str">
        <f>PARAMETRES!$C18</f>
        <v>L</v>
      </c>
      <c r="AL19" s="352" t="str">
        <f>IF(PARAMETRES!$D18="-","-",LEFT(PARAMETRES!$D18,1))</f>
        <v>A</v>
      </c>
      <c r="AM19" s="47"/>
      <c r="AN19" s="47"/>
      <c r="AO19" s="47"/>
      <c r="AP19" s="47"/>
      <c r="AQ19" s="47"/>
      <c r="AR19" s="47"/>
      <c r="AS19" s="47"/>
      <c r="AT19" s="47"/>
      <c r="AU19" s="47"/>
      <c r="AV19" s="47"/>
      <c r="AW19" s="48" t="str">
        <f>IF(AX19=0,"-",SUM(AM19:AV19)/AX19*PARAMETRES!$G$17)</f>
        <v>-</v>
      </c>
      <c r="AX19" s="94">
        <f t="shared" si="2"/>
        <v>0</v>
      </c>
      <c r="AY19" s="50">
        <f>IF(PARAMETRES!$B18="-","",IF(AM$3="",0,IF(PARAMETRES!$D18=AM$3,IF(AM19="",1,0),0))+IF(AN$3="",0,IF(PARAMETRES!$D18=AN$3,IF(AN19="",1,0),0))+IF(AO$3="",0,IF(PARAMETRES!$D18=AO$3,IF(AO19="",1,0),0))+IF(AP$3="",0,IF(PARAMETRES!$D18=AP$3,IF(AP19="",1,0),0))+IF(AQ$3="",0,IF(PARAMETRES!$D18=AQ$3,IF(AQ19="",1,0),0))+IF(AR$3="",0,IF(PARAMETRES!$D18=AR$3,IF(AR19="",1,0),0))+IF(AS$3="",0,IF(PARAMETRES!$D18=AS$3,IF(AS19="",1,0),0))+IF(AT$3="",0,IF(PARAMETRES!$D18=AT$3,IF(AT19="",1,0),0))+IF(AU$3="",0,IF(PARAMETRES!$D18=AU$3,IF(AU19="",1,0),0))+IF(AV$3="",0,IF(PARAMETRES!$D18=AV$3,IF(AV19="",1,0),0)))</f>
        <v>0</v>
      </c>
      <c r="AZ19" s="31">
        <f t="shared" si="7"/>
        <v>14</v>
      </c>
      <c r="BA19" s="46" t="str">
        <f>PARAMETRES!$B18</f>
        <v>K</v>
      </c>
      <c r="BB19" s="46" t="str">
        <f>PARAMETRES!$C18</f>
        <v>L</v>
      </c>
      <c r="BC19" s="352" t="str">
        <f>IF(PARAMETRES!$D18="-","-",LEFT(PARAMETRES!$D18,1))</f>
        <v>A</v>
      </c>
      <c r="BD19" s="47"/>
      <c r="BE19" s="47"/>
      <c r="BF19" s="47"/>
      <c r="BG19" s="47"/>
      <c r="BH19" s="47"/>
      <c r="BI19" s="47"/>
      <c r="BJ19" s="47"/>
      <c r="BK19" s="47"/>
      <c r="BL19" s="47"/>
      <c r="BM19" s="47"/>
      <c r="BN19" s="48" t="str">
        <f>IF(BO19=0,"-",SUM(BD19:BM19)/BO19*PARAMETRES!$G$17)</f>
        <v>-</v>
      </c>
      <c r="BO19" s="94">
        <f t="shared" si="3"/>
        <v>0</v>
      </c>
      <c r="BP19" s="51">
        <f>IF(PARAMETRES!$B18="-","",IF(BD$3="",0,IF(PARAMETRES!$D18=BD$3,IF(BD19="",1,0),0))+IF(BE$3="",0,IF(PARAMETRES!$D18=BE$3,IF(BE19="",1,0),0))+IF(BF$3="",0,IF(PARAMETRES!$D18=BF$3,IF(BF19="",1,0),0))+IF(BG$3="",0,IF(PARAMETRES!$D18=BG$3,IF(BG19="",1,0),0))+IF(BH$3="",0,IF(PARAMETRES!$D18=BH$3,IF(BH19="",1,0),0))+IF(BI$3="",0,IF(PARAMETRES!$D18=BI$3,IF(BI19="",1,0),0))+IF(BJ$3="",0,IF(PARAMETRES!$D18=BJ$3,IF(BJ19="",1,0),0))+IF(BK$3="",0,IF(PARAMETRES!$D18=BK$3,IF(BK19="",1,0),0))+IF(BL$3="",0,IF(PARAMETRES!$D18=BL$3,IF(BL19="",1,0),0))+IF(BM$3="",0,IF(PARAMETRES!$D18=BM$3,IF(BM19="",1,0),0)))</f>
        <v>0</v>
      </c>
      <c r="BQ19" s="46" t="str">
        <f>PARAMETRES!$B18</f>
        <v>K</v>
      </c>
      <c r="BR19" s="52" t="str">
        <f>PARAMETRES!$C18</f>
        <v>L</v>
      </c>
    </row>
    <row r="20" spans="1:70">
      <c r="A20" s="31">
        <f t="shared" si="4"/>
        <v>15</v>
      </c>
      <c r="B20" s="46" t="str">
        <f>PARAMETRES!$B19</f>
        <v>M</v>
      </c>
      <c r="C20" s="46" t="str">
        <f>PARAMETRES!$C19</f>
        <v>M</v>
      </c>
      <c r="D20" s="352" t="str">
        <f>IF(PARAMETRES!$D19="-","-",LEFT(PARAMETRES!$D19,1))</f>
        <v>A</v>
      </c>
      <c r="E20" s="47"/>
      <c r="F20" s="47"/>
      <c r="G20" s="47"/>
      <c r="H20" s="47"/>
      <c r="I20" s="47"/>
      <c r="J20" s="47"/>
      <c r="K20" s="47"/>
      <c r="L20" s="47"/>
      <c r="M20" s="47"/>
      <c r="N20" s="47"/>
      <c r="O20" s="48" t="str">
        <f>IF(P20=0,"-",SUM(E20:N20)/P20*PARAMETRES!$G$17)</f>
        <v>-</v>
      </c>
      <c r="P20" s="94">
        <f t="shared" si="0"/>
        <v>0</v>
      </c>
      <c r="Q20" s="50">
        <f>IF(PARAMETRES!$B19="-","",IF(E$3="",0,IF(PARAMETRES!$D19=E$3,IF(E20="",1,0),0))+IF(F$3="",0,IF(PARAMETRES!$D19=F$3,IF(F20="",1,0),0))+IF(G$3="",0,IF(PARAMETRES!$D19=G$3,IF(G20="",1,0),0))+IF(H$3="",0,IF(PARAMETRES!$D19=H$3,IF(H20="",1,0),0))+IF(I$3="",0,IF(PARAMETRES!$D19=I$3,IF(I20="",1,0),0))+IF(J$3="",0,IF(PARAMETRES!$D19=J$3,IF(J20="",1,0),0))+IF(K$3="",0,IF(PARAMETRES!$D19=K$3,IF(K20="",1,0),0))+IF(L$3="",0,IF(PARAMETRES!$D19=L$3,IF(L20="",1,0),0))+IF(M$3="",0,IF(PARAMETRES!$D19=M$3,IF(M20="",1,0),0))+IF(N$3="",0,IF(PARAMETRES!$D19=N$3,IF(N20="",1,0),0)))</f>
        <v>0</v>
      </c>
      <c r="R20" s="31">
        <f t="shared" si="5"/>
        <v>15</v>
      </c>
      <c r="S20" s="46" t="str">
        <f>PARAMETRES!$B19</f>
        <v>M</v>
      </c>
      <c r="T20" s="46" t="str">
        <f>PARAMETRES!$C19</f>
        <v>M</v>
      </c>
      <c r="U20" s="352" t="str">
        <f>IF(PARAMETRES!$D19="-","-",LEFT(PARAMETRES!$D19,1))</f>
        <v>A</v>
      </c>
      <c r="V20" s="47"/>
      <c r="W20" s="47"/>
      <c r="X20" s="47"/>
      <c r="Y20" s="47"/>
      <c r="Z20" s="47"/>
      <c r="AA20" s="47"/>
      <c r="AB20" s="47"/>
      <c r="AC20" s="47"/>
      <c r="AD20" s="47"/>
      <c r="AE20" s="47"/>
      <c r="AF20" s="48" t="str">
        <f>IF(AG20=0,"-",SUM(V20:AE20)/AG20*PARAMETRES!$G$17)</f>
        <v>-</v>
      </c>
      <c r="AG20" s="94">
        <f t="shared" si="1"/>
        <v>0</v>
      </c>
      <c r="AH20" s="50">
        <f>IF(PARAMETRES!$B19="-","",IF(V$3="",0,IF(PARAMETRES!$D19=V$3,IF(V20="",1,0),0))+IF(W$3="",0,IF(PARAMETRES!$D19=W$3,IF(W20="",1,0),0))+IF(X$3="",0,IF(PARAMETRES!$D19=X$3,IF(X20="",1,0),0))+IF(Y$3="",0,IF(PARAMETRES!$D19=Y$3,IF(Y20="",1,0),0))+IF(Z$3="",0,IF(PARAMETRES!$D19=Z$3,IF(Z20="",1,0),0))+IF(AA$3="",0,IF(PARAMETRES!$D19=AA$3,IF(AA20="",1,0),0))+IF(AB$3="",0,IF(PARAMETRES!$D19=AB$3,IF(AB20="",1,0),0))+IF(AC$3="",0,IF(PARAMETRES!$D19=AC$3,IF(AC20="",1,0),0))+IF(AD$3="",0,IF(PARAMETRES!$D19=AD$3,IF(AD20="",1,0),0))+IF(AE$3="",0,IF(PARAMETRES!$D19=AE$3,IF(AE20="",1,0),0)))</f>
        <v>0</v>
      </c>
      <c r="AI20" s="31">
        <f t="shared" si="6"/>
        <v>15</v>
      </c>
      <c r="AJ20" s="46" t="str">
        <f>PARAMETRES!$B19</f>
        <v>M</v>
      </c>
      <c r="AK20" s="46" t="str">
        <f>PARAMETRES!$C19</f>
        <v>M</v>
      </c>
      <c r="AL20" s="352" t="str">
        <f>IF(PARAMETRES!$D19="-","-",LEFT(PARAMETRES!$D19,1))</f>
        <v>A</v>
      </c>
      <c r="AM20" s="47"/>
      <c r="AN20" s="47"/>
      <c r="AO20" s="47"/>
      <c r="AP20" s="47"/>
      <c r="AQ20" s="47"/>
      <c r="AR20" s="47"/>
      <c r="AS20" s="47"/>
      <c r="AT20" s="47"/>
      <c r="AU20" s="47"/>
      <c r="AV20" s="47"/>
      <c r="AW20" s="48" t="str">
        <f>IF(AX20=0,"-",SUM(AM20:AV20)/AX20*PARAMETRES!$G$17)</f>
        <v>-</v>
      </c>
      <c r="AX20" s="94">
        <f t="shared" si="2"/>
        <v>0</v>
      </c>
      <c r="AY20" s="50">
        <f>IF(PARAMETRES!$B19="-","",IF(AM$3="",0,IF(PARAMETRES!$D19=AM$3,IF(AM20="",1,0),0))+IF(AN$3="",0,IF(PARAMETRES!$D19=AN$3,IF(AN20="",1,0),0))+IF(AO$3="",0,IF(PARAMETRES!$D19=AO$3,IF(AO20="",1,0),0))+IF(AP$3="",0,IF(PARAMETRES!$D19=AP$3,IF(AP20="",1,0),0))+IF(AQ$3="",0,IF(PARAMETRES!$D19=AQ$3,IF(AQ20="",1,0),0))+IF(AR$3="",0,IF(PARAMETRES!$D19=AR$3,IF(AR20="",1,0),0))+IF(AS$3="",0,IF(PARAMETRES!$D19=AS$3,IF(AS20="",1,0),0))+IF(AT$3="",0,IF(PARAMETRES!$D19=AT$3,IF(AT20="",1,0),0))+IF(AU$3="",0,IF(PARAMETRES!$D19=AU$3,IF(AU20="",1,0),0))+IF(AV$3="",0,IF(PARAMETRES!$D19=AV$3,IF(AV20="",1,0),0)))</f>
        <v>0</v>
      </c>
      <c r="AZ20" s="31">
        <f t="shared" si="7"/>
        <v>15</v>
      </c>
      <c r="BA20" s="46" t="str">
        <f>PARAMETRES!$B19</f>
        <v>M</v>
      </c>
      <c r="BB20" s="46" t="str">
        <f>PARAMETRES!$C19</f>
        <v>M</v>
      </c>
      <c r="BC20" s="352" t="str">
        <f>IF(PARAMETRES!$D19="-","-",LEFT(PARAMETRES!$D19,1))</f>
        <v>A</v>
      </c>
      <c r="BD20" s="47"/>
      <c r="BE20" s="47"/>
      <c r="BF20" s="47"/>
      <c r="BG20" s="47"/>
      <c r="BH20" s="47"/>
      <c r="BI20" s="47"/>
      <c r="BJ20" s="47"/>
      <c r="BK20" s="47"/>
      <c r="BL20" s="47"/>
      <c r="BM20" s="47"/>
      <c r="BN20" s="48" t="str">
        <f>IF(BO20=0,"-",SUM(BD20:BM20)/BO20*PARAMETRES!$G$17)</f>
        <v>-</v>
      </c>
      <c r="BO20" s="94">
        <f t="shared" si="3"/>
        <v>0</v>
      </c>
      <c r="BP20" s="51">
        <f>IF(PARAMETRES!$B19="-","",IF(BD$3="",0,IF(PARAMETRES!$D19=BD$3,IF(BD20="",1,0),0))+IF(BE$3="",0,IF(PARAMETRES!$D19=BE$3,IF(BE20="",1,0),0))+IF(BF$3="",0,IF(PARAMETRES!$D19=BF$3,IF(BF20="",1,0),0))+IF(BG$3="",0,IF(PARAMETRES!$D19=BG$3,IF(BG20="",1,0),0))+IF(BH$3="",0,IF(PARAMETRES!$D19=BH$3,IF(BH20="",1,0),0))+IF(BI$3="",0,IF(PARAMETRES!$D19=BI$3,IF(BI20="",1,0),0))+IF(BJ$3="",0,IF(PARAMETRES!$D19=BJ$3,IF(BJ20="",1,0),0))+IF(BK$3="",0,IF(PARAMETRES!$D19=BK$3,IF(BK20="",1,0),0))+IF(BL$3="",0,IF(PARAMETRES!$D19=BL$3,IF(BL20="",1,0),0))+IF(BM$3="",0,IF(PARAMETRES!$D19=BM$3,IF(BM20="",1,0),0)))</f>
        <v>0</v>
      </c>
      <c r="BQ20" s="46" t="str">
        <f>PARAMETRES!$B19</f>
        <v>M</v>
      </c>
      <c r="BR20" s="52" t="str">
        <f>PARAMETRES!$C19</f>
        <v>M</v>
      </c>
    </row>
    <row r="21" spans="1:70">
      <c r="A21" s="31">
        <f t="shared" si="4"/>
        <v>16</v>
      </c>
      <c r="B21" s="46" t="str">
        <f>PARAMETRES!$B20</f>
        <v>M</v>
      </c>
      <c r="C21" s="46" t="str">
        <f>PARAMETRES!$C20</f>
        <v>D</v>
      </c>
      <c r="D21" s="352" t="str">
        <f>IF(PARAMETRES!$D20="-","-",LEFT(PARAMETRES!$D20,1))</f>
        <v>A</v>
      </c>
      <c r="E21" s="47"/>
      <c r="F21" s="47"/>
      <c r="G21" s="47"/>
      <c r="H21" s="47"/>
      <c r="I21" s="47"/>
      <c r="J21" s="47"/>
      <c r="K21" s="47"/>
      <c r="L21" s="47"/>
      <c r="M21" s="47"/>
      <c r="N21" s="47"/>
      <c r="O21" s="48" t="str">
        <f>IF(P21=0,"-",SUM(E21:N21)/P21*PARAMETRES!$G$17)</f>
        <v>-</v>
      </c>
      <c r="P21" s="94">
        <f t="shared" si="0"/>
        <v>0</v>
      </c>
      <c r="Q21" s="50">
        <f>IF(PARAMETRES!$B20="-","",IF(E$3="",0,IF(PARAMETRES!$D20=E$3,IF(E21="",1,0),0))+IF(F$3="",0,IF(PARAMETRES!$D20=F$3,IF(F21="",1,0),0))+IF(G$3="",0,IF(PARAMETRES!$D20=G$3,IF(G21="",1,0),0))+IF(H$3="",0,IF(PARAMETRES!$D20=H$3,IF(H21="",1,0),0))+IF(I$3="",0,IF(PARAMETRES!$D20=I$3,IF(I21="",1,0),0))+IF(J$3="",0,IF(PARAMETRES!$D20=J$3,IF(J21="",1,0),0))+IF(K$3="",0,IF(PARAMETRES!$D20=K$3,IF(K21="",1,0),0))+IF(L$3="",0,IF(PARAMETRES!$D20=L$3,IF(L21="",1,0),0))+IF(M$3="",0,IF(PARAMETRES!$D20=M$3,IF(M21="",1,0),0))+IF(N$3="",0,IF(PARAMETRES!$D20=N$3,IF(N21="",1,0),0)))</f>
        <v>0</v>
      </c>
      <c r="R21" s="31">
        <f t="shared" si="5"/>
        <v>16</v>
      </c>
      <c r="S21" s="46" t="str">
        <f>PARAMETRES!$B20</f>
        <v>M</v>
      </c>
      <c r="T21" s="46" t="str">
        <f>PARAMETRES!$C20</f>
        <v>D</v>
      </c>
      <c r="U21" s="352" t="str">
        <f>IF(PARAMETRES!$D20="-","-",LEFT(PARAMETRES!$D20,1))</f>
        <v>A</v>
      </c>
      <c r="V21" s="47"/>
      <c r="W21" s="47"/>
      <c r="X21" s="47"/>
      <c r="Y21" s="47"/>
      <c r="Z21" s="47"/>
      <c r="AA21" s="47"/>
      <c r="AB21" s="47"/>
      <c r="AC21" s="47"/>
      <c r="AD21" s="47"/>
      <c r="AE21" s="47"/>
      <c r="AF21" s="48" t="str">
        <f>IF(AG21=0,"-",SUM(V21:AE21)/AG21*PARAMETRES!$G$17)</f>
        <v>-</v>
      </c>
      <c r="AG21" s="94">
        <f t="shared" si="1"/>
        <v>0</v>
      </c>
      <c r="AH21" s="50">
        <f>IF(PARAMETRES!$B20="-","",IF(V$3="",0,IF(PARAMETRES!$D20=V$3,IF(V21="",1,0),0))+IF(W$3="",0,IF(PARAMETRES!$D20=W$3,IF(W21="",1,0),0))+IF(X$3="",0,IF(PARAMETRES!$D20=X$3,IF(X21="",1,0),0))+IF(Y$3="",0,IF(PARAMETRES!$D20=Y$3,IF(Y21="",1,0),0))+IF(Z$3="",0,IF(PARAMETRES!$D20=Z$3,IF(Z21="",1,0),0))+IF(AA$3="",0,IF(PARAMETRES!$D20=AA$3,IF(AA21="",1,0),0))+IF(AB$3="",0,IF(PARAMETRES!$D20=AB$3,IF(AB21="",1,0),0))+IF(AC$3="",0,IF(PARAMETRES!$D20=AC$3,IF(AC21="",1,0),0))+IF(AD$3="",0,IF(PARAMETRES!$D20=AD$3,IF(AD21="",1,0),0))+IF(AE$3="",0,IF(PARAMETRES!$D20=AE$3,IF(AE21="",1,0),0)))</f>
        <v>0</v>
      </c>
      <c r="AI21" s="31">
        <f t="shared" si="6"/>
        <v>16</v>
      </c>
      <c r="AJ21" s="46" t="str">
        <f>PARAMETRES!$B20</f>
        <v>M</v>
      </c>
      <c r="AK21" s="46" t="str">
        <f>PARAMETRES!$C20</f>
        <v>D</v>
      </c>
      <c r="AL21" s="352" t="str">
        <f>IF(PARAMETRES!$D20="-","-",LEFT(PARAMETRES!$D20,1))</f>
        <v>A</v>
      </c>
      <c r="AM21" s="47"/>
      <c r="AN21" s="47"/>
      <c r="AO21" s="47"/>
      <c r="AP21" s="47"/>
      <c r="AQ21" s="47"/>
      <c r="AR21" s="47"/>
      <c r="AS21" s="47"/>
      <c r="AT21" s="47"/>
      <c r="AU21" s="47"/>
      <c r="AV21" s="47"/>
      <c r="AW21" s="48" t="str">
        <f>IF(AX21=0,"-",SUM(AM21:AV21)/AX21*PARAMETRES!$G$17)</f>
        <v>-</v>
      </c>
      <c r="AX21" s="94">
        <f t="shared" si="2"/>
        <v>0</v>
      </c>
      <c r="AY21" s="50">
        <f>IF(PARAMETRES!$B20="-","",IF(AM$3="",0,IF(PARAMETRES!$D20=AM$3,IF(AM21="",1,0),0))+IF(AN$3="",0,IF(PARAMETRES!$D20=AN$3,IF(AN21="",1,0),0))+IF(AO$3="",0,IF(PARAMETRES!$D20=AO$3,IF(AO21="",1,0),0))+IF(AP$3="",0,IF(PARAMETRES!$D20=AP$3,IF(AP21="",1,0),0))+IF(AQ$3="",0,IF(PARAMETRES!$D20=AQ$3,IF(AQ21="",1,0),0))+IF(AR$3="",0,IF(PARAMETRES!$D20=AR$3,IF(AR21="",1,0),0))+IF(AS$3="",0,IF(PARAMETRES!$D20=AS$3,IF(AS21="",1,0),0))+IF(AT$3="",0,IF(PARAMETRES!$D20=AT$3,IF(AT21="",1,0),0))+IF(AU$3="",0,IF(PARAMETRES!$D20=AU$3,IF(AU21="",1,0),0))+IF(AV$3="",0,IF(PARAMETRES!$D20=AV$3,IF(AV21="",1,0),0)))</f>
        <v>0</v>
      </c>
      <c r="AZ21" s="31">
        <f t="shared" si="7"/>
        <v>16</v>
      </c>
      <c r="BA21" s="46" t="str">
        <f>PARAMETRES!$B20</f>
        <v>M</v>
      </c>
      <c r="BB21" s="46" t="str">
        <f>PARAMETRES!$C20</f>
        <v>D</v>
      </c>
      <c r="BC21" s="352" t="str">
        <f>IF(PARAMETRES!$D20="-","-",LEFT(PARAMETRES!$D20,1))</f>
        <v>A</v>
      </c>
      <c r="BD21" s="47"/>
      <c r="BE21" s="47"/>
      <c r="BF21" s="47"/>
      <c r="BG21" s="47"/>
      <c r="BH21" s="47"/>
      <c r="BI21" s="47"/>
      <c r="BJ21" s="47"/>
      <c r="BK21" s="47"/>
      <c r="BL21" s="47"/>
      <c r="BM21" s="47"/>
      <c r="BN21" s="48" t="str">
        <f>IF(BO21=0,"-",SUM(BD21:BM21)/BO21*PARAMETRES!$G$17)</f>
        <v>-</v>
      </c>
      <c r="BO21" s="94">
        <f t="shared" si="3"/>
        <v>0</v>
      </c>
      <c r="BP21" s="51">
        <f>IF(PARAMETRES!$B20="-","",IF(BD$3="",0,IF(PARAMETRES!$D20=BD$3,IF(BD21="",1,0),0))+IF(BE$3="",0,IF(PARAMETRES!$D20=BE$3,IF(BE21="",1,0),0))+IF(BF$3="",0,IF(PARAMETRES!$D20=BF$3,IF(BF21="",1,0),0))+IF(BG$3="",0,IF(PARAMETRES!$D20=BG$3,IF(BG21="",1,0),0))+IF(BH$3="",0,IF(PARAMETRES!$D20=BH$3,IF(BH21="",1,0),0))+IF(BI$3="",0,IF(PARAMETRES!$D20=BI$3,IF(BI21="",1,0),0))+IF(BJ$3="",0,IF(PARAMETRES!$D20=BJ$3,IF(BJ21="",1,0),0))+IF(BK$3="",0,IF(PARAMETRES!$D20=BK$3,IF(BK21="",1,0),0))+IF(BL$3="",0,IF(PARAMETRES!$D20=BL$3,IF(BL21="",1,0),0))+IF(BM$3="",0,IF(PARAMETRES!$D20=BM$3,IF(BM21="",1,0),0)))</f>
        <v>0</v>
      </c>
      <c r="BQ21" s="46" t="str">
        <f>PARAMETRES!$B20</f>
        <v>M</v>
      </c>
      <c r="BR21" s="52" t="str">
        <f>PARAMETRES!$C20</f>
        <v>D</v>
      </c>
    </row>
    <row r="22" spans="1:70">
      <c r="A22" s="31">
        <f t="shared" si="4"/>
        <v>17</v>
      </c>
      <c r="B22" s="46" t="str">
        <f>PARAMETRES!$B21</f>
        <v>N</v>
      </c>
      <c r="C22" s="46" t="str">
        <f>PARAMETRES!$C21</f>
        <v>G</v>
      </c>
      <c r="D22" s="352" t="str">
        <f>IF(PARAMETRES!$D21="-","-",LEFT(PARAMETRES!$D21,1))</f>
        <v>A</v>
      </c>
      <c r="E22" s="47"/>
      <c r="F22" s="47"/>
      <c r="G22" s="47"/>
      <c r="H22" s="47"/>
      <c r="I22" s="47"/>
      <c r="J22" s="47"/>
      <c r="K22" s="47"/>
      <c r="L22" s="47"/>
      <c r="M22" s="47"/>
      <c r="N22" s="47"/>
      <c r="O22" s="48" t="str">
        <f>IF(P22=0,"-",SUM(E22:N22)/P22*PARAMETRES!$G$17)</f>
        <v>-</v>
      </c>
      <c r="P22" s="94">
        <f t="shared" si="0"/>
        <v>0</v>
      </c>
      <c r="Q22" s="50">
        <f>IF(PARAMETRES!$B21="-","",IF(E$3="",0,IF(PARAMETRES!$D21=E$3,IF(E22="",1,0),0))+IF(F$3="",0,IF(PARAMETRES!$D21=F$3,IF(F22="",1,0),0))+IF(G$3="",0,IF(PARAMETRES!$D21=G$3,IF(G22="",1,0),0))+IF(H$3="",0,IF(PARAMETRES!$D21=H$3,IF(H22="",1,0),0))+IF(I$3="",0,IF(PARAMETRES!$D21=I$3,IF(I22="",1,0),0))+IF(J$3="",0,IF(PARAMETRES!$D21=J$3,IF(J22="",1,0),0))+IF(K$3="",0,IF(PARAMETRES!$D21=K$3,IF(K22="",1,0),0))+IF(L$3="",0,IF(PARAMETRES!$D21=L$3,IF(L22="",1,0),0))+IF(M$3="",0,IF(PARAMETRES!$D21=M$3,IF(M22="",1,0),0))+IF(N$3="",0,IF(PARAMETRES!$D21=N$3,IF(N22="",1,0),0)))</f>
        <v>0</v>
      </c>
      <c r="R22" s="31">
        <f t="shared" si="5"/>
        <v>17</v>
      </c>
      <c r="S22" s="46" t="str">
        <f>PARAMETRES!$B21</f>
        <v>N</v>
      </c>
      <c r="T22" s="46" t="str">
        <f>PARAMETRES!$C21</f>
        <v>G</v>
      </c>
      <c r="U22" s="352" t="str">
        <f>IF(PARAMETRES!$D21="-","-",LEFT(PARAMETRES!$D21,1))</f>
        <v>A</v>
      </c>
      <c r="V22" s="47"/>
      <c r="W22" s="47"/>
      <c r="X22" s="47"/>
      <c r="Y22" s="47"/>
      <c r="Z22" s="47"/>
      <c r="AA22" s="47"/>
      <c r="AB22" s="47"/>
      <c r="AC22" s="47"/>
      <c r="AD22" s="47"/>
      <c r="AE22" s="47"/>
      <c r="AF22" s="48" t="str">
        <f>IF(AG22=0,"-",SUM(V22:AE22)/AG22*PARAMETRES!$G$17)</f>
        <v>-</v>
      </c>
      <c r="AG22" s="94">
        <f t="shared" si="1"/>
        <v>0</v>
      </c>
      <c r="AH22" s="50">
        <f>IF(PARAMETRES!$B21="-","",IF(V$3="",0,IF(PARAMETRES!$D21=V$3,IF(V22="",1,0),0))+IF(W$3="",0,IF(PARAMETRES!$D21=W$3,IF(W22="",1,0),0))+IF(X$3="",0,IF(PARAMETRES!$D21=X$3,IF(X22="",1,0),0))+IF(Y$3="",0,IF(PARAMETRES!$D21=Y$3,IF(Y22="",1,0),0))+IF(Z$3="",0,IF(PARAMETRES!$D21=Z$3,IF(Z22="",1,0),0))+IF(AA$3="",0,IF(PARAMETRES!$D21=AA$3,IF(AA22="",1,0),0))+IF(AB$3="",0,IF(PARAMETRES!$D21=AB$3,IF(AB22="",1,0),0))+IF(AC$3="",0,IF(PARAMETRES!$D21=AC$3,IF(AC22="",1,0),0))+IF(AD$3="",0,IF(PARAMETRES!$D21=AD$3,IF(AD22="",1,0),0))+IF(AE$3="",0,IF(PARAMETRES!$D21=AE$3,IF(AE22="",1,0),0)))</f>
        <v>0</v>
      </c>
      <c r="AI22" s="31">
        <f t="shared" si="6"/>
        <v>17</v>
      </c>
      <c r="AJ22" s="46" t="str">
        <f>PARAMETRES!$B21</f>
        <v>N</v>
      </c>
      <c r="AK22" s="46" t="str">
        <f>PARAMETRES!$C21</f>
        <v>G</v>
      </c>
      <c r="AL22" s="352" t="str">
        <f>IF(PARAMETRES!$D21="-","-",LEFT(PARAMETRES!$D21,1))</f>
        <v>A</v>
      </c>
      <c r="AM22" s="47"/>
      <c r="AN22" s="47"/>
      <c r="AO22" s="47"/>
      <c r="AP22" s="47"/>
      <c r="AQ22" s="47"/>
      <c r="AR22" s="47"/>
      <c r="AS22" s="47"/>
      <c r="AT22" s="47"/>
      <c r="AU22" s="47"/>
      <c r="AV22" s="47"/>
      <c r="AW22" s="48" t="str">
        <f>IF(AX22=0,"-",SUM(AM22:AV22)/AX22*PARAMETRES!$G$17)</f>
        <v>-</v>
      </c>
      <c r="AX22" s="94">
        <f t="shared" si="2"/>
        <v>0</v>
      </c>
      <c r="AY22" s="50">
        <f>IF(PARAMETRES!$B21="-","",IF(AM$3="",0,IF(PARAMETRES!$D21=AM$3,IF(AM22="",1,0),0))+IF(AN$3="",0,IF(PARAMETRES!$D21=AN$3,IF(AN22="",1,0),0))+IF(AO$3="",0,IF(PARAMETRES!$D21=AO$3,IF(AO22="",1,0),0))+IF(AP$3="",0,IF(PARAMETRES!$D21=AP$3,IF(AP22="",1,0),0))+IF(AQ$3="",0,IF(PARAMETRES!$D21=AQ$3,IF(AQ22="",1,0),0))+IF(AR$3="",0,IF(PARAMETRES!$D21=AR$3,IF(AR22="",1,0),0))+IF(AS$3="",0,IF(PARAMETRES!$D21=AS$3,IF(AS22="",1,0),0))+IF(AT$3="",0,IF(PARAMETRES!$D21=AT$3,IF(AT22="",1,0),0))+IF(AU$3="",0,IF(PARAMETRES!$D21=AU$3,IF(AU22="",1,0),0))+IF(AV$3="",0,IF(PARAMETRES!$D21=AV$3,IF(AV22="",1,0),0)))</f>
        <v>0</v>
      </c>
      <c r="AZ22" s="31">
        <f t="shared" si="7"/>
        <v>17</v>
      </c>
      <c r="BA22" s="46" t="str">
        <f>PARAMETRES!$B21</f>
        <v>N</v>
      </c>
      <c r="BB22" s="46" t="str">
        <f>PARAMETRES!$C21</f>
        <v>G</v>
      </c>
      <c r="BC22" s="352" t="str">
        <f>IF(PARAMETRES!$D21="-","-",LEFT(PARAMETRES!$D21,1))</f>
        <v>A</v>
      </c>
      <c r="BD22" s="47"/>
      <c r="BE22" s="47"/>
      <c r="BF22" s="47"/>
      <c r="BG22" s="47"/>
      <c r="BH22" s="47"/>
      <c r="BI22" s="47"/>
      <c r="BJ22" s="47"/>
      <c r="BK22" s="47"/>
      <c r="BL22" s="47"/>
      <c r="BM22" s="47"/>
      <c r="BN22" s="48" t="str">
        <f>IF(BO22=0,"-",SUM(BD22:BM22)/BO22*PARAMETRES!$G$17)</f>
        <v>-</v>
      </c>
      <c r="BO22" s="94">
        <f t="shared" si="3"/>
        <v>0</v>
      </c>
      <c r="BP22" s="51">
        <f>IF(PARAMETRES!$B21="-","",IF(BD$3="",0,IF(PARAMETRES!$D21=BD$3,IF(BD22="",1,0),0))+IF(BE$3="",0,IF(PARAMETRES!$D21=BE$3,IF(BE22="",1,0),0))+IF(BF$3="",0,IF(PARAMETRES!$D21=BF$3,IF(BF22="",1,0),0))+IF(BG$3="",0,IF(PARAMETRES!$D21=BG$3,IF(BG22="",1,0),0))+IF(BH$3="",0,IF(PARAMETRES!$D21=BH$3,IF(BH22="",1,0),0))+IF(BI$3="",0,IF(PARAMETRES!$D21=BI$3,IF(BI22="",1,0),0))+IF(BJ$3="",0,IF(PARAMETRES!$D21=BJ$3,IF(BJ22="",1,0),0))+IF(BK$3="",0,IF(PARAMETRES!$D21=BK$3,IF(BK22="",1,0),0))+IF(BL$3="",0,IF(PARAMETRES!$D21=BL$3,IF(BL22="",1,0),0))+IF(BM$3="",0,IF(PARAMETRES!$D21=BM$3,IF(BM22="",1,0),0)))</f>
        <v>0</v>
      </c>
      <c r="BQ22" s="46" t="str">
        <f>PARAMETRES!$B21</f>
        <v>N</v>
      </c>
      <c r="BR22" s="52" t="str">
        <f>PARAMETRES!$C21</f>
        <v>G</v>
      </c>
    </row>
    <row r="23" spans="1:70">
      <c r="A23" s="31">
        <f t="shared" si="4"/>
        <v>18</v>
      </c>
      <c r="B23" s="46" t="str">
        <f>PARAMETRES!$B22</f>
        <v>P</v>
      </c>
      <c r="C23" s="46" t="str">
        <f>PARAMETRES!$C22</f>
        <v>L</v>
      </c>
      <c r="D23" s="352" t="str">
        <f>IF(PARAMETRES!$D22="-","-",LEFT(PARAMETRES!$D22,1))</f>
        <v>A</v>
      </c>
      <c r="E23" s="47"/>
      <c r="F23" s="47"/>
      <c r="G23" s="47"/>
      <c r="H23" s="47"/>
      <c r="I23" s="47"/>
      <c r="J23" s="47"/>
      <c r="K23" s="47"/>
      <c r="L23" s="47"/>
      <c r="M23" s="47"/>
      <c r="N23" s="47"/>
      <c r="O23" s="48" t="str">
        <f>IF(P23=0,"-",SUM(E23:N23)/P23*PARAMETRES!$G$17)</f>
        <v>-</v>
      </c>
      <c r="P23" s="94">
        <f t="shared" si="0"/>
        <v>0</v>
      </c>
      <c r="Q23" s="50">
        <f>IF(PARAMETRES!$B22="-","",IF(E$3="",0,IF(PARAMETRES!$D22=E$3,IF(E23="",1,0),0))+IF(F$3="",0,IF(PARAMETRES!$D22=F$3,IF(F23="",1,0),0))+IF(G$3="",0,IF(PARAMETRES!$D22=G$3,IF(G23="",1,0),0))+IF(H$3="",0,IF(PARAMETRES!$D22=H$3,IF(H23="",1,0),0))+IF(I$3="",0,IF(PARAMETRES!$D22=I$3,IF(I23="",1,0),0))+IF(J$3="",0,IF(PARAMETRES!$D22=J$3,IF(J23="",1,0),0))+IF(K$3="",0,IF(PARAMETRES!$D22=K$3,IF(K23="",1,0),0))+IF(L$3="",0,IF(PARAMETRES!$D22=L$3,IF(L23="",1,0),0))+IF(M$3="",0,IF(PARAMETRES!$D22=M$3,IF(M23="",1,0),0))+IF(N$3="",0,IF(PARAMETRES!$D22=N$3,IF(N23="",1,0),0)))</f>
        <v>0</v>
      </c>
      <c r="R23" s="31">
        <f t="shared" si="5"/>
        <v>18</v>
      </c>
      <c r="S23" s="46" t="str">
        <f>PARAMETRES!$B22</f>
        <v>P</v>
      </c>
      <c r="T23" s="46" t="str">
        <f>PARAMETRES!$C22</f>
        <v>L</v>
      </c>
      <c r="U23" s="352" t="str">
        <f>IF(PARAMETRES!$D22="-","-",LEFT(PARAMETRES!$D22,1))</f>
        <v>A</v>
      </c>
      <c r="V23" s="47"/>
      <c r="W23" s="47"/>
      <c r="X23" s="47"/>
      <c r="Y23" s="47"/>
      <c r="Z23" s="47"/>
      <c r="AA23" s="47"/>
      <c r="AB23" s="47"/>
      <c r="AC23" s="47"/>
      <c r="AD23" s="47"/>
      <c r="AE23" s="47"/>
      <c r="AF23" s="48" t="str">
        <f>IF(AG23=0,"-",SUM(V23:AE23)/AG23*PARAMETRES!$G$17)</f>
        <v>-</v>
      </c>
      <c r="AG23" s="94">
        <f t="shared" si="1"/>
        <v>0</v>
      </c>
      <c r="AH23" s="50">
        <f>IF(PARAMETRES!$B22="-","",IF(V$3="",0,IF(PARAMETRES!$D22=V$3,IF(V23="",1,0),0))+IF(W$3="",0,IF(PARAMETRES!$D22=W$3,IF(W23="",1,0),0))+IF(X$3="",0,IF(PARAMETRES!$D22=X$3,IF(X23="",1,0),0))+IF(Y$3="",0,IF(PARAMETRES!$D22=Y$3,IF(Y23="",1,0),0))+IF(Z$3="",0,IF(PARAMETRES!$D22=Z$3,IF(Z23="",1,0),0))+IF(AA$3="",0,IF(PARAMETRES!$D22=AA$3,IF(AA23="",1,0),0))+IF(AB$3="",0,IF(PARAMETRES!$D22=AB$3,IF(AB23="",1,0),0))+IF(AC$3="",0,IF(PARAMETRES!$D22=AC$3,IF(AC23="",1,0),0))+IF(AD$3="",0,IF(PARAMETRES!$D22=AD$3,IF(AD23="",1,0),0))+IF(AE$3="",0,IF(PARAMETRES!$D22=AE$3,IF(AE23="",1,0),0)))</f>
        <v>0</v>
      </c>
      <c r="AI23" s="31">
        <f t="shared" si="6"/>
        <v>18</v>
      </c>
      <c r="AJ23" s="46" t="str">
        <f>PARAMETRES!$B22</f>
        <v>P</v>
      </c>
      <c r="AK23" s="46" t="str">
        <f>PARAMETRES!$C22</f>
        <v>L</v>
      </c>
      <c r="AL23" s="352" t="str">
        <f>IF(PARAMETRES!$D22="-","-",LEFT(PARAMETRES!$D22,1))</f>
        <v>A</v>
      </c>
      <c r="AM23" s="47"/>
      <c r="AN23" s="47"/>
      <c r="AO23" s="47"/>
      <c r="AP23" s="47"/>
      <c r="AQ23" s="47"/>
      <c r="AR23" s="47"/>
      <c r="AS23" s="47"/>
      <c r="AT23" s="47"/>
      <c r="AU23" s="47"/>
      <c r="AV23" s="47"/>
      <c r="AW23" s="48" t="str">
        <f>IF(AX23=0,"-",SUM(AM23:AV23)/AX23*PARAMETRES!$G$17)</f>
        <v>-</v>
      </c>
      <c r="AX23" s="94">
        <f t="shared" si="2"/>
        <v>0</v>
      </c>
      <c r="AY23" s="50">
        <f>IF(PARAMETRES!$B22="-","",IF(AM$3="",0,IF(PARAMETRES!$D22=AM$3,IF(AM23="",1,0),0))+IF(AN$3="",0,IF(PARAMETRES!$D22=AN$3,IF(AN23="",1,0),0))+IF(AO$3="",0,IF(PARAMETRES!$D22=AO$3,IF(AO23="",1,0),0))+IF(AP$3="",0,IF(PARAMETRES!$D22=AP$3,IF(AP23="",1,0),0))+IF(AQ$3="",0,IF(PARAMETRES!$D22=AQ$3,IF(AQ23="",1,0),0))+IF(AR$3="",0,IF(PARAMETRES!$D22=AR$3,IF(AR23="",1,0),0))+IF(AS$3="",0,IF(PARAMETRES!$D22=AS$3,IF(AS23="",1,0),0))+IF(AT$3="",0,IF(PARAMETRES!$D22=AT$3,IF(AT23="",1,0),0))+IF(AU$3="",0,IF(PARAMETRES!$D22=AU$3,IF(AU23="",1,0),0))+IF(AV$3="",0,IF(PARAMETRES!$D22=AV$3,IF(AV23="",1,0),0)))</f>
        <v>0</v>
      </c>
      <c r="AZ23" s="31">
        <f t="shared" si="7"/>
        <v>18</v>
      </c>
      <c r="BA23" s="46" t="str">
        <f>PARAMETRES!$B22</f>
        <v>P</v>
      </c>
      <c r="BB23" s="46" t="str">
        <f>PARAMETRES!$C22</f>
        <v>L</v>
      </c>
      <c r="BC23" s="352" t="str">
        <f>IF(PARAMETRES!$D22="-","-",LEFT(PARAMETRES!$D22,1))</f>
        <v>A</v>
      </c>
      <c r="BD23" s="47"/>
      <c r="BE23" s="47"/>
      <c r="BF23" s="47"/>
      <c r="BG23" s="47"/>
      <c r="BH23" s="47"/>
      <c r="BI23" s="47"/>
      <c r="BJ23" s="47"/>
      <c r="BK23" s="47"/>
      <c r="BL23" s="47"/>
      <c r="BM23" s="47"/>
      <c r="BN23" s="48" t="str">
        <f>IF(BO23=0,"-",SUM(BD23:BM23)/BO23*PARAMETRES!$G$17)</f>
        <v>-</v>
      </c>
      <c r="BO23" s="94">
        <f t="shared" si="3"/>
        <v>0</v>
      </c>
      <c r="BP23" s="51">
        <f>IF(PARAMETRES!$B22="-","",IF(BD$3="",0,IF(PARAMETRES!$D22=BD$3,IF(BD23="",1,0),0))+IF(BE$3="",0,IF(PARAMETRES!$D22=BE$3,IF(BE23="",1,0),0))+IF(BF$3="",0,IF(PARAMETRES!$D22=BF$3,IF(BF23="",1,0),0))+IF(BG$3="",0,IF(PARAMETRES!$D22=BG$3,IF(BG23="",1,0),0))+IF(BH$3="",0,IF(PARAMETRES!$D22=BH$3,IF(BH23="",1,0),0))+IF(BI$3="",0,IF(PARAMETRES!$D22=BI$3,IF(BI23="",1,0),0))+IF(BJ$3="",0,IF(PARAMETRES!$D22=BJ$3,IF(BJ23="",1,0),0))+IF(BK$3="",0,IF(PARAMETRES!$D22=BK$3,IF(BK23="",1,0),0))+IF(BL$3="",0,IF(PARAMETRES!$D22=BL$3,IF(BL23="",1,0),0))+IF(BM$3="",0,IF(PARAMETRES!$D22=BM$3,IF(BM23="",1,0),0)))</f>
        <v>0</v>
      </c>
      <c r="BQ23" s="46" t="str">
        <f>PARAMETRES!$B22</f>
        <v>P</v>
      </c>
      <c r="BR23" s="52" t="str">
        <f>PARAMETRES!$C22</f>
        <v>L</v>
      </c>
    </row>
    <row r="24" spans="1:70">
      <c r="A24" s="31">
        <f t="shared" ref="A24:A32" si="8">A23+1</f>
        <v>19</v>
      </c>
      <c r="B24" s="46" t="str">
        <f>PARAMETRES!$B23</f>
        <v>R</v>
      </c>
      <c r="C24" s="46" t="str">
        <f>PARAMETRES!$C23</f>
        <v>G</v>
      </c>
      <c r="D24" s="352" t="str">
        <f>IF(PARAMETRES!$D23="-","-",LEFT(PARAMETRES!$D23,1))</f>
        <v>A</v>
      </c>
      <c r="E24" s="47"/>
      <c r="F24" s="47"/>
      <c r="G24" s="47"/>
      <c r="H24" s="47"/>
      <c r="I24" s="47"/>
      <c r="J24" s="47"/>
      <c r="K24" s="47"/>
      <c r="L24" s="47"/>
      <c r="M24" s="47"/>
      <c r="N24" s="47"/>
      <c r="O24" s="48" t="str">
        <f>IF(P24=0,"-",SUM(E24:N24)/P24*PARAMETRES!$G$17)</f>
        <v>-</v>
      </c>
      <c r="P24" s="94">
        <f t="shared" si="0"/>
        <v>0</v>
      </c>
      <c r="Q24" s="50">
        <f>IF(PARAMETRES!$B23="-","",IF(E$3="",0,IF(PARAMETRES!$D23=E$3,IF(E24="",1,0),0))+IF(F$3="",0,IF(PARAMETRES!$D23=F$3,IF(F24="",1,0),0))+IF(G$3="",0,IF(PARAMETRES!$D23=G$3,IF(G24="",1,0),0))+IF(H$3="",0,IF(PARAMETRES!$D23=H$3,IF(H24="",1,0),0))+IF(I$3="",0,IF(PARAMETRES!$D23=I$3,IF(I24="",1,0),0))+IF(J$3="",0,IF(PARAMETRES!$D23=J$3,IF(J24="",1,0),0))+IF(K$3="",0,IF(PARAMETRES!$D23=K$3,IF(K24="",1,0),0))+IF(L$3="",0,IF(PARAMETRES!$D23=L$3,IF(L24="",1,0),0))+IF(M$3="",0,IF(PARAMETRES!$D23=M$3,IF(M24="",1,0),0))+IF(N$3="",0,IF(PARAMETRES!$D23=N$3,IF(N24="",1,0),0)))</f>
        <v>0</v>
      </c>
      <c r="R24" s="31">
        <f t="shared" ref="R24:R32" si="9">R23+1</f>
        <v>19</v>
      </c>
      <c r="S24" s="46" t="str">
        <f>PARAMETRES!$B23</f>
        <v>R</v>
      </c>
      <c r="T24" s="46" t="str">
        <f>PARAMETRES!$C23</f>
        <v>G</v>
      </c>
      <c r="U24" s="352" t="str">
        <f>IF(PARAMETRES!$D23="-","-",LEFT(PARAMETRES!$D23,1))</f>
        <v>A</v>
      </c>
      <c r="V24" s="47"/>
      <c r="W24" s="47"/>
      <c r="X24" s="47"/>
      <c r="Y24" s="47"/>
      <c r="Z24" s="47"/>
      <c r="AA24" s="47"/>
      <c r="AB24" s="47"/>
      <c r="AC24" s="47"/>
      <c r="AD24" s="47"/>
      <c r="AE24" s="47"/>
      <c r="AF24" s="48" t="str">
        <f>IF(AG24=0,"-",SUM(V24:AE24)/AG24*PARAMETRES!$G$17)</f>
        <v>-</v>
      </c>
      <c r="AG24" s="94">
        <f t="shared" si="1"/>
        <v>0</v>
      </c>
      <c r="AH24" s="50">
        <f>IF(PARAMETRES!$B23="-","",IF(V$3="",0,IF(PARAMETRES!$D23=V$3,IF(V24="",1,0),0))+IF(W$3="",0,IF(PARAMETRES!$D23=W$3,IF(W24="",1,0),0))+IF(X$3="",0,IF(PARAMETRES!$D23=X$3,IF(X24="",1,0),0))+IF(Y$3="",0,IF(PARAMETRES!$D23=Y$3,IF(Y24="",1,0),0))+IF(Z$3="",0,IF(PARAMETRES!$D23=Z$3,IF(Z24="",1,0),0))+IF(AA$3="",0,IF(PARAMETRES!$D23=AA$3,IF(AA24="",1,0),0))+IF(AB$3="",0,IF(PARAMETRES!$D23=AB$3,IF(AB24="",1,0),0))+IF(AC$3="",0,IF(PARAMETRES!$D23=AC$3,IF(AC24="",1,0),0))+IF(AD$3="",0,IF(PARAMETRES!$D23=AD$3,IF(AD24="",1,0),0))+IF(AE$3="",0,IF(PARAMETRES!$D23=AE$3,IF(AE24="",1,0),0)))</f>
        <v>0</v>
      </c>
      <c r="AI24" s="31">
        <f t="shared" ref="AI24:AI32" si="10">AI23+1</f>
        <v>19</v>
      </c>
      <c r="AJ24" s="46" t="str">
        <f>PARAMETRES!$B23</f>
        <v>R</v>
      </c>
      <c r="AK24" s="46" t="str">
        <f>PARAMETRES!$C23</f>
        <v>G</v>
      </c>
      <c r="AL24" s="352" t="str">
        <f>IF(PARAMETRES!$D23="-","-",LEFT(PARAMETRES!$D23,1))</f>
        <v>A</v>
      </c>
      <c r="AM24" s="47"/>
      <c r="AN24" s="47"/>
      <c r="AO24" s="47"/>
      <c r="AP24" s="47"/>
      <c r="AQ24" s="47"/>
      <c r="AR24" s="47"/>
      <c r="AS24" s="47"/>
      <c r="AT24" s="47"/>
      <c r="AU24" s="47"/>
      <c r="AV24" s="47"/>
      <c r="AW24" s="48" t="str">
        <f>IF(AX24=0,"-",SUM(AM24:AV24)/AX24*PARAMETRES!$G$17)</f>
        <v>-</v>
      </c>
      <c r="AX24" s="94">
        <f t="shared" si="2"/>
        <v>0</v>
      </c>
      <c r="AY24" s="50">
        <f>IF(PARAMETRES!$B23="-","",IF(AM$3="",0,IF(PARAMETRES!$D23=AM$3,IF(AM24="",1,0),0))+IF(AN$3="",0,IF(PARAMETRES!$D23=AN$3,IF(AN24="",1,0),0))+IF(AO$3="",0,IF(PARAMETRES!$D23=AO$3,IF(AO24="",1,0),0))+IF(AP$3="",0,IF(PARAMETRES!$D23=AP$3,IF(AP24="",1,0),0))+IF(AQ$3="",0,IF(PARAMETRES!$D23=AQ$3,IF(AQ24="",1,0),0))+IF(AR$3="",0,IF(PARAMETRES!$D23=AR$3,IF(AR24="",1,0),0))+IF(AS$3="",0,IF(PARAMETRES!$D23=AS$3,IF(AS24="",1,0),0))+IF(AT$3="",0,IF(PARAMETRES!$D23=AT$3,IF(AT24="",1,0),0))+IF(AU$3="",0,IF(PARAMETRES!$D23=AU$3,IF(AU24="",1,0),0))+IF(AV$3="",0,IF(PARAMETRES!$D23=AV$3,IF(AV24="",1,0),0)))</f>
        <v>0</v>
      </c>
      <c r="AZ24" s="31">
        <f t="shared" ref="AZ24:AZ32" si="11">AZ23+1</f>
        <v>19</v>
      </c>
      <c r="BA24" s="46" t="str">
        <f>PARAMETRES!$B23</f>
        <v>R</v>
      </c>
      <c r="BB24" s="46" t="str">
        <f>PARAMETRES!$C23</f>
        <v>G</v>
      </c>
      <c r="BC24" s="352" t="str">
        <f>IF(PARAMETRES!$D23="-","-",LEFT(PARAMETRES!$D23,1))</f>
        <v>A</v>
      </c>
      <c r="BD24" s="47"/>
      <c r="BE24" s="47"/>
      <c r="BF24" s="47"/>
      <c r="BG24" s="47"/>
      <c r="BH24" s="47"/>
      <c r="BI24" s="47"/>
      <c r="BJ24" s="47"/>
      <c r="BK24" s="47"/>
      <c r="BL24" s="47"/>
      <c r="BM24" s="47"/>
      <c r="BN24" s="48" t="str">
        <f>IF(BO24=0,"-",SUM(BD24:BM24)/BO24*PARAMETRES!$G$17)</f>
        <v>-</v>
      </c>
      <c r="BO24" s="94">
        <f t="shared" si="3"/>
        <v>0</v>
      </c>
      <c r="BP24" s="51">
        <f>IF(PARAMETRES!$B23="-","",IF(BD$3="",0,IF(PARAMETRES!$D23=BD$3,IF(BD24="",1,0),0))+IF(BE$3="",0,IF(PARAMETRES!$D23=BE$3,IF(BE24="",1,0),0))+IF(BF$3="",0,IF(PARAMETRES!$D23=BF$3,IF(BF24="",1,0),0))+IF(BG$3="",0,IF(PARAMETRES!$D23=BG$3,IF(BG24="",1,0),0))+IF(BH$3="",0,IF(PARAMETRES!$D23=BH$3,IF(BH24="",1,0),0))+IF(BI$3="",0,IF(PARAMETRES!$D23=BI$3,IF(BI24="",1,0),0))+IF(BJ$3="",0,IF(PARAMETRES!$D23=BJ$3,IF(BJ24="",1,0),0))+IF(BK$3="",0,IF(PARAMETRES!$D23=BK$3,IF(BK24="",1,0),0))+IF(BL$3="",0,IF(PARAMETRES!$D23=BL$3,IF(BL24="",1,0),0))+IF(BM$3="",0,IF(PARAMETRES!$D23=BM$3,IF(BM24="",1,0),0)))</f>
        <v>0</v>
      </c>
      <c r="BQ24" s="46" t="str">
        <f>PARAMETRES!$B23</f>
        <v>R</v>
      </c>
      <c r="BR24" s="52" t="str">
        <f>PARAMETRES!$C23</f>
        <v>G</v>
      </c>
    </row>
    <row r="25" spans="1:70">
      <c r="A25" s="31">
        <f t="shared" si="8"/>
        <v>20</v>
      </c>
      <c r="B25" s="46" t="str">
        <f>PARAMETRES!$B24</f>
        <v>R</v>
      </c>
      <c r="C25" s="46" t="str">
        <f>PARAMETRES!$C24</f>
        <v>N</v>
      </c>
      <c r="D25" s="352" t="str">
        <f>IF(PARAMETRES!$D24="-","-",LEFT(PARAMETRES!$D24,1))</f>
        <v>A</v>
      </c>
      <c r="E25" s="47"/>
      <c r="F25" s="47"/>
      <c r="G25" s="47"/>
      <c r="H25" s="47"/>
      <c r="I25" s="47"/>
      <c r="J25" s="47"/>
      <c r="K25" s="47"/>
      <c r="L25" s="47"/>
      <c r="M25" s="47"/>
      <c r="N25" s="47"/>
      <c r="O25" s="48" t="str">
        <f>IF(P25=0,"-",SUM(E25:N25)/P25*PARAMETRES!$G$17)</f>
        <v>-</v>
      </c>
      <c r="P25" s="94">
        <f t="shared" si="0"/>
        <v>0</v>
      </c>
      <c r="Q25" s="50">
        <f>IF(PARAMETRES!$B24="-","",IF(E$3="",0,IF(PARAMETRES!$D24=E$3,IF(E25="",1,0),0))+IF(F$3="",0,IF(PARAMETRES!$D24=F$3,IF(F25="",1,0),0))+IF(G$3="",0,IF(PARAMETRES!$D24=G$3,IF(G25="",1,0),0))+IF(H$3="",0,IF(PARAMETRES!$D24=H$3,IF(H25="",1,0),0))+IF(I$3="",0,IF(PARAMETRES!$D24=I$3,IF(I25="",1,0),0))+IF(J$3="",0,IF(PARAMETRES!$D24=J$3,IF(J25="",1,0),0))+IF(K$3="",0,IF(PARAMETRES!$D24=K$3,IF(K25="",1,0),0))+IF(L$3="",0,IF(PARAMETRES!$D24=L$3,IF(L25="",1,0),0))+IF(M$3="",0,IF(PARAMETRES!$D24=M$3,IF(M25="",1,0),0))+IF(N$3="",0,IF(PARAMETRES!$D24=N$3,IF(N25="",1,0),0)))</f>
        <v>0</v>
      </c>
      <c r="R25" s="31">
        <f t="shared" si="9"/>
        <v>20</v>
      </c>
      <c r="S25" s="46" t="str">
        <f>PARAMETRES!$B24</f>
        <v>R</v>
      </c>
      <c r="T25" s="46" t="str">
        <f>PARAMETRES!$C24</f>
        <v>N</v>
      </c>
      <c r="U25" s="352" t="str">
        <f>IF(PARAMETRES!$D24="-","-",LEFT(PARAMETRES!$D24,1))</f>
        <v>A</v>
      </c>
      <c r="V25" s="47"/>
      <c r="W25" s="47"/>
      <c r="X25" s="47"/>
      <c r="Y25" s="47"/>
      <c r="Z25" s="47"/>
      <c r="AA25" s="47"/>
      <c r="AB25" s="47"/>
      <c r="AC25" s="47"/>
      <c r="AD25" s="47"/>
      <c r="AE25" s="47"/>
      <c r="AF25" s="48" t="str">
        <f>IF(AG25=0,"-",SUM(V25:AE25)/AG25*PARAMETRES!$G$17)</f>
        <v>-</v>
      </c>
      <c r="AG25" s="94">
        <f t="shared" si="1"/>
        <v>0</v>
      </c>
      <c r="AH25" s="50">
        <f>IF(PARAMETRES!$B24="-","",IF(V$3="",0,IF(PARAMETRES!$D24=V$3,IF(V25="",1,0),0))+IF(W$3="",0,IF(PARAMETRES!$D24=W$3,IF(W25="",1,0),0))+IF(X$3="",0,IF(PARAMETRES!$D24=X$3,IF(X25="",1,0),0))+IF(Y$3="",0,IF(PARAMETRES!$D24=Y$3,IF(Y25="",1,0),0))+IF(Z$3="",0,IF(PARAMETRES!$D24=Z$3,IF(Z25="",1,0),0))+IF(AA$3="",0,IF(PARAMETRES!$D24=AA$3,IF(AA25="",1,0),0))+IF(AB$3="",0,IF(PARAMETRES!$D24=AB$3,IF(AB25="",1,0),0))+IF(AC$3="",0,IF(PARAMETRES!$D24=AC$3,IF(AC25="",1,0),0))+IF(AD$3="",0,IF(PARAMETRES!$D24=AD$3,IF(AD25="",1,0),0))+IF(AE$3="",0,IF(PARAMETRES!$D24=AE$3,IF(AE25="",1,0),0)))</f>
        <v>0</v>
      </c>
      <c r="AI25" s="31">
        <f t="shared" si="10"/>
        <v>20</v>
      </c>
      <c r="AJ25" s="46" t="str">
        <f>PARAMETRES!$B24</f>
        <v>R</v>
      </c>
      <c r="AK25" s="46" t="str">
        <f>PARAMETRES!$C24</f>
        <v>N</v>
      </c>
      <c r="AL25" s="352" t="str">
        <f>IF(PARAMETRES!$D24="-","-",LEFT(PARAMETRES!$D24,1))</f>
        <v>A</v>
      </c>
      <c r="AM25" s="47"/>
      <c r="AN25" s="47"/>
      <c r="AO25" s="47"/>
      <c r="AP25" s="47"/>
      <c r="AQ25" s="47"/>
      <c r="AR25" s="47"/>
      <c r="AS25" s="47"/>
      <c r="AT25" s="47"/>
      <c r="AU25" s="47"/>
      <c r="AV25" s="47"/>
      <c r="AW25" s="48" t="str">
        <f>IF(AX25=0,"-",SUM(AM25:AV25)/AX25*PARAMETRES!$G$17)</f>
        <v>-</v>
      </c>
      <c r="AX25" s="94">
        <f t="shared" si="2"/>
        <v>0</v>
      </c>
      <c r="AY25" s="50">
        <f>IF(PARAMETRES!$B24="-","",IF(AM$3="",0,IF(PARAMETRES!$D24=AM$3,IF(AM25="",1,0),0))+IF(AN$3="",0,IF(PARAMETRES!$D24=AN$3,IF(AN25="",1,0),0))+IF(AO$3="",0,IF(PARAMETRES!$D24=AO$3,IF(AO25="",1,0),0))+IF(AP$3="",0,IF(PARAMETRES!$D24=AP$3,IF(AP25="",1,0),0))+IF(AQ$3="",0,IF(PARAMETRES!$D24=AQ$3,IF(AQ25="",1,0),0))+IF(AR$3="",0,IF(PARAMETRES!$D24=AR$3,IF(AR25="",1,0),0))+IF(AS$3="",0,IF(PARAMETRES!$D24=AS$3,IF(AS25="",1,0),0))+IF(AT$3="",0,IF(PARAMETRES!$D24=AT$3,IF(AT25="",1,0),0))+IF(AU$3="",0,IF(PARAMETRES!$D24=AU$3,IF(AU25="",1,0),0))+IF(AV$3="",0,IF(PARAMETRES!$D24=AV$3,IF(AV25="",1,0),0)))</f>
        <v>0</v>
      </c>
      <c r="AZ25" s="31">
        <f t="shared" si="11"/>
        <v>20</v>
      </c>
      <c r="BA25" s="46" t="str">
        <f>PARAMETRES!$B24</f>
        <v>R</v>
      </c>
      <c r="BB25" s="46" t="str">
        <f>PARAMETRES!$C24</f>
        <v>N</v>
      </c>
      <c r="BC25" s="352" t="str">
        <f>IF(PARAMETRES!$D24="-","-",LEFT(PARAMETRES!$D24,1))</f>
        <v>A</v>
      </c>
      <c r="BD25" s="47"/>
      <c r="BE25" s="47"/>
      <c r="BF25" s="47"/>
      <c r="BG25" s="47"/>
      <c r="BH25" s="47"/>
      <c r="BI25" s="47"/>
      <c r="BJ25" s="47"/>
      <c r="BK25" s="47"/>
      <c r="BL25" s="47"/>
      <c r="BM25" s="47"/>
      <c r="BN25" s="48" t="str">
        <f>IF(BO25=0,"-",SUM(BD25:BM25)/BO25*PARAMETRES!$G$17)</f>
        <v>-</v>
      </c>
      <c r="BO25" s="94">
        <f t="shared" si="3"/>
        <v>0</v>
      </c>
      <c r="BP25" s="51">
        <f>IF(PARAMETRES!$B24="-","",IF(BD$3="",0,IF(PARAMETRES!$D24=BD$3,IF(BD25="",1,0),0))+IF(BE$3="",0,IF(PARAMETRES!$D24=BE$3,IF(BE25="",1,0),0))+IF(BF$3="",0,IF(PARAMETRES!$D24=BF$3,IF(BF25="",1,0),0))+IF(BG$3="",0,IF(PARAMETRES!$D24=BG$3,IF(BG25="",1,0),0))+IF(BH$3="",0,IF(PARAMETRES!$D24=BH$3,IF(BH25="",1,0),0))+IF(BI$3="",0,IF(PARAMETRES!$D24=BI$3,IF(BI25="",1,0),0))+IF(BJ$3="",0,IF(PARAMETRES!$D24=BJ$3,IF(BJ25="",1,0),0))+IF(BK$3="",0,IF(PARAMETRES!$D24=BK$3,IF(BK25="",1,0),0))+IF(BL$3="",0,IF(PARAMETRES!$D24=BL$3,IF(BL25="",1,0),0))+IF(BM$3="",0,IF(PARAMETRES!$D24=BM$3,IF(BM25="",1,0),0)))</f>
        <v>0</v>
      </c>
      <c r="BQ25" s="46" t="str">
        <f>PARAMETRES!$B24</f>
        <v>R</v>
      </c>
      <c r="BR25" s="52" t="str">
        <f>PARAMETRES!$C24</f>
        <v>N</v>
      </c>
    </row>
    <row r="26" spans="1:70">
      <c r="A26" s="31">
        <f t="shared" si="8"/>
        <v>21</v>
      </c>
      <c r="B26" s="46" t="str">
        <f>PARAMETRES!$B25</f>
        <v>R</v>
      </c>
      <c r="C26" s="46" t="str">
        <f>PARAMETRES!$C25</f>
        <v>A</v>
      </c>
      <c r="D26" s="352" t="str">
        <f>IF(PARAMETRES!$D25="-","-",LEFT(PARAMETRES!$D25,1))</f>
        <v>A</v>
      </c>
      <c r="E26" s="47"/>
      <c r="F26" s="47"/>
      <c r="G26" s="47"/>
      <c r="H26" s="47"/>
      <c r="I26" s="47"/>
      <c r="J26" s="47"/>
      <c r="K26" s="47"/>
      <c r="L26" s="47"/>
      <c r="M26" s="47"/>
      <c r="N26" s="47"/>
      <c r="O26" s="48" t="str">
        <f>IF(P26=0,"-",SUM(E26:N26)/P26*PARAMETRES!$G$17)</f>
        <v>-</v>
      </c>
      <c r="P26" s="94">
        <f t="shared" si="0"/>
        <v>0</v>
      </c>
      <c r="Q26" s="50">
        <f>IF(PARAMETRES!$B25="-","",IF(E$3="",0,IF(PARAMETRES!$D25=E$3,IF(E26="",1,0),0))+IF(F$3="",0,IF(PARAMETRES!$D25=F$3,IF(F26="",1,0),0))+IF(G$3="",0,IF(PARAMETRES!$D25=G$3,IF(G26="",1,0),0))+IF(H$3="",0,IF(PARAMETRES!$D25=H$3,IF(H26="",1,0),0))+IF(I$3="",0,IF(PARAMETRES!$D25=I$3,IF(I26="",1,0),0))+IF(J$3="",0,IF(PARAMETRES!$D25=J$3,IF(J26="",1,0),0))+IF(K$3="",0,IF(PARAMETRES!$D25=K$3,IF(K26="",1,0),0))+IF(L$3="",0,IF(PARAMETRES!$D25=L$3,IF(L26="",1,0),0))+IF(M$3="",0,IF(PARAMETRES!$D25=M$3,IF(M26="",1,0),0))+IF(N$3="",0,IF(PARAMETRES!$D25=N$3,IF(N26="",1,0),0)))</f>
        <v>0</v>
      </c>
      <c r="R26" s="31">
        <f t="shared" si="9"/>
        <v>21</v>
      </c>
      <c r="S26" s="46" t="str">
        <f>PARAMETRES!$B25</f>
        <v>R</v>
      </c>
      <c r="T26" s="46" t="str">
        <f>PARAMETRES!$C25</f>
        <v>A</v>
      </c>
      <c r="U26" s="352" t="str">
        <f>IF(PARAMETRES!$D25="-","-",LEFT(PARAMETRES!$D25,1))</f>
        <v>A</v>
      </c>
      <c r="V26" s="47"/>
      <c r="W26" s="47"/>
      <c r="X26" s="47"/>
      <c r="Y26" s="47"/>
      <c r="Z26" s="47"/>
      <c r="AA26" s="47"/>
      <c r="AB26" s="47"/>
      <c r="AC26" s="47"/>
      <c r="AD26" s="47"/>
      <c r="AE26" s="47"/>
      <c r="AF26" s="48" t="str">
        <f>IF(AG26=0,"-",SUM(V26:AE26)/AG26*PARAMETRES!$G$17)</f>
        <v>-</v>
      </c>
      <c r="AG26" s="94">
        <f t="shared" si="1"/>
        <v>0</v>
      </c>
      <c r="AH26" s="50">
        <f>IF(PARAMETRES!$B25="-","",IF(V$3="",0,IF(PARAMETRES!$D25=V$3,IF(V26="",1,0),0))+IF(W$3="",0,IF(PARAMETRES!$D25=W$3,IF(W26="",1,0),0))+IF(X$3="",0,IF(PARAMETRES!$D25=X$3,IF(X26="",1,0),0))+IF(Y$3="",0,IF(PARAMETRES!$D25=Y$3,IF(Y26="",1,0),0))+IF(Z$3="",0,IF(PARAMETRES!$D25=Z$3,IF(Z26="",1,0),0))+IF(AA$3="",0,IF(PARAMETRES!$D25=AA$3,IF(AA26="",1,0),0))+IF(AB$3="",0,IF(PARAMETRES!$D25=AB$3,IF(AB26="",1,0),0))+IF(AC$3="",0,IF(PARAMETRES!$D25=AC$3,IF(AC26="",1,0),0))+IF(AD$3="",0,IF(PARAMETRES!$D25=AD$3,IF(AD26="",1,0),0))+IF(AE$3="",0,IF(PARAMETRES!$D25=AE$3,IF(AE26="",1,0),0)))</f>
        <v>0</v>
      </c>
      <c r="AI26" s="31">
        <f t="shared" si="10"/>
        <v>21</v>
      </c>
      <c r="AJ26" s="46" t="str">
        <f>PARAMETRES!$B25</f>
        <v>R</v>
      </c>
      <c r="AK26" s="46" t="str">
        <f>PARAMETRES!$C25</f>
        <v>A</v>
      </c>
      <c r="AL26" s="352" t="str">
        <f>IF(PARAMETRES!$D25="-","-",LEFT(PARAMETRES!$D25,1))</f>
        <v>A</v>
      </c>
      <c r="AM26" s="47"/>
      <c r="AN26" s="47"/>
      <c r="AO26" s="47"/>
      <c r="AP26" s="47"/>
      <c r="AQ26" s="47"/>
      <c r="AR26" s="47"/>
      <c r="AS26" s="47"/>
      <c r="AT26" s="47"/>
      <c r="AU26" s="47"/>
      <c r="AV26" s="47"/>
      <c r="AW26" s="48" t="str">
        <f>IF(AX26=0,"-",SUM(AM26:AV26)/AX26*PARAMETRES!$G$17)</f>
        <v>-</v>
      </c>
      <c r="AX26" s="94">
        <f t="shared" si="2"/>
        <v>0</v>
      </c>
      <c r="AY26" s="50">
        <f>IF(PARAMETRES!$B25="-","",IF(AM$3="",0,IF(PARAMETRES!$D25=AM$3,IF(AM26="",1,0),0))+IF(AN$3="",0,IF(PARAMETRES!$D25=AN$3,IF(AN26="",1,0),0))+IF(AO$3="",0,IF(PARAMETRES!$D25=AO$3,IF(AO26="",1,0),0))+IF(AP$3="",0,IF(PARAMETRES!$D25=AP$3,IF(AP26="",1,0),0))+IF(AQ$3="",0,IF(PARAMETRES!$D25=AQ$3,IF(AQ26="",1,0),0))+IF(AR$3="",0,IF(PARAMETRES!$D25=AR$3,IF(AR26="",1,0),0))+IF(AS$3="",0,IF(PARAMETRES!$D25=AS$3,IF(AS26="",1,0),0))+IF(AT$3="",0,IF(PARAMETRES!$D25=AT$3,IF(AT26="",1,0),0))+IF(AU$3="",0,IF(PARAMETRES!$D25=AU$3,IF(AU26="",1,0),0))+IF(AV$3="",0,IF(PARAMETRES!$D25=AV$3,IF(AV26="",1,0),0)))</f>
        <v>0</v>
      </c>
      <c r="AZ26" s="31">
        <f t="shared" si="11"/>
        <v>21</v>
      </c>
      <c r="BA26" s="46" t="str">
        <f>PARAMETRES!$B25</f>
        <v>R</v>
      </c>
      <c r="BB26" s="46" t="str">
        <f>PARAMETRES!$C25</f>
        <v>A</v>
      </c>
      <c r="BC26" s="352" t="str">
        <f>IF(PARAMETRES!$D25="-","-",LEFT(PARAMETRES!$D25,1))</f>
        <v>A</v>
      </c>
      <c r="BD26" s="47"/>
      <c r="BE26" s="47"/>
      <c r="BF26" s="47"/>
      <c r="BG26" s="47"/>
      <c r="BH26" s="47"/>
      <c r="BI26" s="47"/>
      <c r="BJ26" s="47"/>
      <c r="BK26" s="47"/>
      <c r="BL26" s="47"/>
      <c r="BM26" s="47"/>
      <c r="BN26" s="48" t="str">
        <f>IF(BO26=0,"-",SUM(BD26:BM26)/BO26*PARAMETRES!$G$17)</f>
        <v>-</v>
      </c>
      <c r="BO26" s="94">
        <f t="shared" si="3"/>
        <v>0</v>
      </c>
      <c r="BP26" s="51">
        <f>IF(PARAMETRES!$B25="-","",IF(BD$3="",0,IF(PARAMETRES!$D25=BD$3,IF(BD26="",1,0),0))+IF(BE$3="",0,IF(PARAMETRES!$D25=BE$3,IF(BE26="",1,0),0))+IF(BF$3="",0,IF(PARAMETRES!$D25=BF$3,IF(BF26="",1,0),0))+IF(BG$3="",0,IF(PARAMETRES!$D25=BG$3,IF(BG26="",1,0),0))+IF(BH$3="",0,IF(PARAMETRES!$D25=BH$3,IF(BH26="",1,0),0))+IF(BI$3="",0,IF(PARAMETRES!$D25=BI$3,IF(BI26="",1,0),0))+IF(BJ$3="",0,IF(PARAMETRES!$D25=BJ$3,IF(BJ26="",1,0),0))+IF(BK$3="",0,IF(PARAMETRES!$D25=BK$3,IF(BK26="",1,0),0))+IF(BL$3="",0,IF(PARAMETRES!$D25=BL$3,IF(BL26="",1,0),0))+IF(BM$3="",0,IF(PARAMETRES!$D25=BM$3,IF(BM26="",1,0),0)))</f>
        <v>0</v>
      </c>
      <c r="BQ26" s="46" t="str">
        <f>PARAMETRES!$B25</f>
        <v>R</v>
      </c>
      <c r="BR26" s="52" t="str">
        <f>PARAMETRES!$C25</f>
        <v>A</v>
      </c>
    </row>
    <row r="27" spans="1:70">
      <c r="A27" s="31">
        <f t="shared" si="8"/>
        <v>22</v>
      </c>
      <c r="B27" s="46" t="str">
        <f>PARAMETRES!$B26</f>
        <v>S</v>
      </c>
      <c r="C27" s="46" t="str">
        <f>PARAMETRES!$C26</f>
        <v>M</v>
      </c>
      <c r="D27" s="352" t="str">
        <f>IF(PARAMETRES!$D26="-","-",LEFT(PARAMETRES!$D26,1))</f>
        <v>A</v>
      </c>
      <c r="E27" s="47"/>
      <c r="F27" s="47"/>
      <c r="G27" s="47"/>
      <c r="H27" s="47"/>
      <c r="I27" s="47"/>
      <c r="J27" s="47"/>
      <c r="K27" s="47"/>
      <c r="L27" s="47"/>
      <c r="M27" s="47"/>
      <c r="N27" s="47"/>
      <c r="O27" s="48" t="str">
        <f>IF(P27=0,"-",SUM(E27:N27)/P27*PARAMETRES!$G$17)</f>
        <v>-</v>
      </c>
      <c r="P27" s="94">
        <f t="shared" si="0"/>
        <v>0</v>
      </c>
      <c r="Q27" s="50">
        <f>IF(PARAMETRES!$B26="-","",IF(E$3="",0,IF(PARAMETRES!$D26=E$3,IF(E27="",1,0),0))+IF(F$3="",0,IF(PARAMETRES!$D26=F$3,IF(F27="",1,0),0))+IF(G$3="",0,IF(PARAMETRES!$D26=G$3,IF(G27="",1,0),0))+IF(H$3="",0,IF(PARAMETRES!$D26=H$3,IF(H27="",1,0),0))+IF(I$3="",0,IF(PARAMETRES!$D26=I$3,IF(I27="",1,0),0))+IF(J$3="",0,IF(PARAMETRES!$D26=J$3,IF(J27="",1,0),0))+IF(K$3="",0,IF(PARAMETRES!$D26=K$3,IF(K27="",1,0),0))+IF(L$3="",0,IF(PARAMETRES!$D26=L$3,IF(L27="",1,0),0))+IF(M$3="",0,IF(PARAMETRES!$D26=M$3,IF(M27="",1,0),0))+IF(N$3="",0,IF(PARAMETRES!$D26=N$3,IF(N27="",1,0),0)))</f>
        <v>0</v>
      </c>
      <c r="R27" s="31">
        <f t="shared" si="9"/>
        <v>22</v>
      </c>
      <c r="S27" s="46" t="str">
        <f>PARAMETRES!$B26</f>
        <v>S</v>
      </c>
      <c r="T27" s="46" t="str">
        <f>PARAMETRES!$C26</f>
        <v>M</v>
      </c>
      <c r="U27" s="352" t="str">
        <f>IF(PARAMETRES!$D26="-","-",LEFT(PARAMETRES!$D26,1))</f>
        <v>A</v>
      </c>
      <c r="V27" s="47"/>
      <c r="W27" s="47"/>
      <c r="X27" s="47"/>
      <c r="Y27" s="47"/>
      <c r="Z27" s="47"/>
      <c r="AA27" s="47"/>
      <c r="AB27" s="47"/>
      <c r="AC27" s="47"/>
      <c r="AD27" s="47"/>
      <c r="AE27" s="47"/>
      <c r="AF27" s="48" t="str">
        <f>IF(AG27=0,"-",SUM(V27:AE27)/AG27*PARAMETRES!$G$17)</f>
        <v>-</v>
      </c>
      <c r="AG27" s="94">
        <f t="shared" si="1"/>
        <v>0</v>
      </c>
      <c r="AH27" s="50">
        <f>IF(PARAMETRES!$B26="-","",IF(V$3="",0,IF(PARAMETRES!$D26=V$3,IF(V27="",1,0),0))+IF(W$3="",0,IF(PARAMETRES!$D26=W$3,IF(W27="",1,0),0))+IF(X$3="",0,IF(PARAMETRES!$D26=X$3,IF(X27="",1,0),0))+IF(Y$3="",0,IF(PARAMETRES!$D26=Y$3,IF(Y27="",1,0),0))+IF(Z$3="",0,IF(PARAMETRES!$D26=Z$3,IF(Z27="",1,0),0))+IF(AA$3="",0,IF(PARAMETRES!$D26=AA$3,IF(AA27="",1,0),0))+IF(AB$3="",0,IF(PARAMETRES!$D26=AB$3,IF(AB27="",1,0),0))+IF(AC$3="",0,IF(PARAMETRES!$D26=AC$3,IF(AC27="",1,0),0))+IF(AD$3="",0,IF(PARAMETRES!$D26=AD$3,IF(AD27="",1,0),0))+IF(AE$3="",0,IF(PARAMETRES!$D26=AE$3,IF(AE27="",1,0),0)))</f>
        <v>0</v>
      </c>
      <c r="AI27" s="31">
        <f t="shared" si="10"/>
        <v>22</v>
      </c>
      <c r="AJ27" s="46" t="str">
        <f>PARAMETRES!$B26</f>
        <v>S</v>
      </c>
      <c r="AK27" s="46" t="str">
        <f>PARAMETRES!$C26</f>
        <v>M</v>
      </c>
      <c r="AL27" s="352" t="str">
        <f>IF(PARAMETRES!$D26="-","-",LEFT(PARAMETRES!$D26,1))</f>
        <v>A</v>
      </c>
      <c r="AM27" s="47"/>
      <c r="AN27" s="47"/>
      <c r="AO27" s="47"/>
      <c r="AP27" s="47"/>
      <c r="AQ27" s="47"/>
      <c r="AR27" s="47"/>
      <c r="AS27" s="47"/>
      <c r="AT27" s="47"/>
      <c r="AU27" s="47"/>
      <c r="AV27" s="47"/>
      <c r="AW27" s="48" t="str">
        <f>IF(AX27=0,"-",SUM(AM27:AV27)/AX27*PARAMETRES!$G$17)</f>
        <v>-</v>
      </c>
      <c r="AX27" s="94">
        <f t="shared" si="2"/>
        <v>0</v>
      </c>
      <c r="AY27" s="50">
        <f>IF(PARAMETRES!$B26="-","",IF(AM$3="",0,IF(PARAMETRES!$D26=AM$3,IF(AM27="",1,0),0))+IF(AN$3="",0,IF(PARAMETRES!$D26=AN$3,IF(AN27="",1,0),0))+IF(AO$3="",0,IF(PARAMETRES!$D26=AO$3,IF(AO27="",1,0),0))+IF(AP$3="",0,IF(PARAMETRES!$D26=AP$3,IF(AP27="",1,0),0))+IF(AQ$3="",0,IF(PARAMETRES!$D26=AQ$3,IF(AQ27="",1,0),0))+IF(AR$3="",0,IF(PARAMETRES!$D26=AR$3,IF(AR27="",1,0),0))+IF(AS$3="",0,IF(PARAMETRES!$D26=AS$3,IF(AS27="",1,0),0))+IF(AT$3="",0,IF(PARAMETRES!$D26=AT$3,IF(AT27="",1,0),0))+IF(AU$3="",0,IF(PARAMETRES!$D26=AU$3,IF(AU27="",1,0),0))+IF(AV$3="",0,IF(PARAMETRES!$D26=AV$3,IF(AV27="",1,0),0)))</f>
        <v>0</v>
      </c>
      <c r="AZ27" s="31">
        <f t="shared" si="11"/>
        <v>22</v>
      </c>
      <c r="BA27" s="46" t="str">
        <f>PARAMETRES!$B26</f>
        <v>S</v>
      </c>
      <c r="BB27" s="46" t="str">
        <f>PARAMETRES!$C26</f>
        <v>M</v>
      </c>
      <c r="BC27" s="352" t="str">
        <f>IF(PARAMETRES!$D26="-","-",LEFT(PARAMETRES!$D26,1))</f>
        <v>A</v>
      </c>
      <c r="BD27" s="47"/>
      <c r="BE27" s="47"/>
      <c r="BF27" s="47"/>
      <c r="BG27" s="47"/>
      <c r="BH27" s="47"/>
      <c r="BI27" s="47"/>
      <c r="BJ27" s="47"/>
      <c r="BK27" s="47"/>
      <c r="BL27" s="47"/>
      <c r="BM27" s="47"/>
      <c r="BN27" s="48" t="str">
        <f>IF(BO27=0,"-",SUM(BD27:BM27)/BO27*PARAMETRES!$G$17)</f>
        <v>-</v>
      </c>
      <c r="BO27" s="94">
        <f t="shared" si="3"/>
        <v>0</v>
      </c>
      <c r="BP27" s="51">
        <f>IF(PARAMETRES!$B26="-","",IF(BD$3="",0,IF(PARAMETRES!$D26=BD$3,IF(BD27="",1,0),0))+IF(BE$3="",0,IF(PARAMETRES!$D26=BE$3,IF(BE27="",1,0),0))+IF(BF$3="",0,IF(PARAMETRES!$D26=BF$3,IF(BF27="",1,0),0))+IF(BG$3="",0,IF(PARAMETRES!$D26=BG$3,IF(BG27="",1,0),0))+IF(BH$3="",0,IF(PARAMETRES!$D26=BH$3,IF(BH27="",1,0),0))+IF(BI$3="",0,IF(PARAMETRES!$D26=BI$3,IF(BI27="",1,0),0))+IF(BJ$3="",0,IF(PARAMETRES!$D26=BJ$3,IF(BJ27="",1,0),0))+IF(BK$3="",0,IF(PARAMETRES!$D26=BK$3,IF(BK27="",1,0),0))+IF(BL$3="",0,IF(PARAMETRES!$D26=BL$3,IF(BL27="",1,0),0))+IF(BM$3="",0,IF(PARAMETRES!$D26=BM$3,IF(BM27="",1,0),0)))</f>
        <v>0</v>
      </c>
      <c r="BQ27" s="46" t="str">
        <f>PARAMETRES!$B26</f>
        <v>S</v>
      </c>
      <c r="BR27" s="52" t="str">
        <f>PARAMETRES!$C26</f>
        <v>M</v>
      </c>
    </row>
    <row r="28" spans="1:70">
      <c r="A28" s="31">
        <f t="shared" si="8"/>
        <v>23</v>
      </c>
      <c r="B28" s="46" t="str">
        <f>PARAMETRES!$B27</f>
        <v>S</v>
      </c>
      <c r="C28" s="46" t="str">
        <f>PARAMETRES!$C27</f>
        <v>N</v>
      </c>
      <c r="D28" s="352" t="str">
        <f>IF(PARAMETRES!$D27="-","-",LEFT(PARAMETRES!$D27,1))</f>
        <v>N</v>
      </c>
      <c r="E28" s="47"/>
      <c r="F28" s="47"/>
      <c r="G28" s="47"/>
      <c r="H28" s="47"/>
      <c r="I28" s="47"/>
      <c r="J28" s="47"/>
      <c r="K28" s="47"/>
      <c r="L28" s="47"/>
      <c r="M28" s="47"/>
      <c r="N28" s="47"/>
      <c r="O28" s="48" t="str">
        <f>IF(P28=0,"-",SUM(E28:N28)/P28*PARAMETRES!$G$17)</f>
        <v>-</v>
      </c>
      <c r="P28" s="94">
        <f t="shared" si="0"/>
        <v>0</v>
      </c>
      <c r="Q28" s="50">
        <f>IF(PARAMETRES!$B27="-","",IF(E$3="",0,IF(PARAMETRES!$D27=E$3,IF(E28="",1,0),0))+IF(F$3="",0,IF(PARAMETRES!$D27=F$3,IF(F28="",1,0),0))+IF(G$3="",0,IF(PARAMETRES!$D27=G$3,IF(G28="",1,0),0))+IF(H$3="",0,IF(PARAMETRES!$D27=H$3,IF(H28="",1,0),0))+IF(I$3="",0,IF(PARAMETRES!$D27=I$3,IF(I28="",1,0),0))+IF(J$3="",0,IF(PARAMETRES!$D27=J$3,IF(J28="",1,0),0))+IF(K$3="",0,IF(PARAMETRES!$D27=K$3,IF(K28="",1,0),0))+IF(L$3="",0,IF(PARAMETRES!$D27=L$3,IF(L28="",1,0),0))+IF(M$3="",0,IF(PARAMETRES!$D27=M$3,IF(M28="",1,0),0))+IF(N$3="",0,IF(PARAMETRES!$D27=N$3,IF(N28="",1,0),0)))</f>
        <v>0</v>
      </c>
      <c r="R28" s="31">
        <f t="shared" si="9"/>
        <v>23</v>
      </c>
      <c r="S28" s="46" t="str">
        <f>PARAMETRES!$B27</f>
        <v>S</v>
      </c>
      <c r="T28" s="46" t="str">
        <f>PARAMETRES!$C27</f>
        <v>N</v>
      </c>
      <c r="U28" s="352" t="str">
        <f>IF(PARAMETRES!$D27="-","-",LEFT(PARAMETRES!$D27,1))</f>
        <v>N</v>
      </c>
      <c r="V28" s="47"/>
      <c r="W28" s="47"/>
      <c r="X28" s="47"/>
      <c r="Y28" s="47"/>
      <c r="Z28" s="47"/>
      <c r="AA28" s="47"/>
      <c r="AB28" s="47"/>
      <c r="AC28" s="47"/>
      <c r="AD28" s="47"/>
      <c r="AE28" s="47"/>
      <c r="AF28" s="48" t="str">
        <f>IF(AG28=0,"-",SUM(V28:AE28)/AG28*PARAMETRES!$G$17)</f>
        <v>-</v>
      </c>
      <c r="AG28" s="94">
        <f t="shared" si="1"/>
        <v>0</v>
      </c>
      <c r="AH28" s="50">
        <f>IF(PARAMETRES!$B27="-","",IF(V$3="",0,IF(PARAMETRES!$D27=V$3,IF(V28="",1,0),0))+IF(W$3="",0,IF(PARAMETRES!$D27=W$3,IF(W28="",1,0),0))+IF(X$3="",0,IF(PARAMETRES!$D27=X$3,IF(X28="",1,0),0))+IF(Y$3="",0,IF(PARAMETRES!$D27=Y$3,IF(Y28="",1,0),0))+IF(Z$3="",0,IF(PARAMETRES!$D27=Z$3,IF(Z28="",1,0),0))+IF(AA$3="",0,IF(PARAMETRES!$D27=AA$3,IF(AA28="",1,0),0))+IF(AB$3="",0,IF(PARAMETRES!$D27=AB$3,IF(AB28="",1,0),0))+IF(AC$3="",0,IF(PARAMETRES!$D27=AC$3,IF(AC28="",1,0),0))+IF(AD$3="",0,IF(PARAMETRES!$D27=AD$3,IF(AD28="",1,0),0))+IF(AE$3="",0,IF(PARAMETRES!$D27=AE$3,IF(AE28="",1,0),0)))</f>
        <v>0</v>
      </c>
      <c r="AI28" s="31">
        <f t="shared" si="10"/>
        <v>23</v>
      </c>
      <c r="AJ28" s="46" t="str">
        <f>PARAMETRES!$B27</f>
        <v>S</v>
      </c>
      <c r="AK28" s="46" t="str">
        <f>PARAMETRES!$C27</f>
        <v>N</v>
      </c>
      <c r="AL28" s="352" t="str">
        <f>IF(PARAMETRES!$D27="-","-",LEFT(PARAMETRES!$D27,1))</f>
        <v>N</v>
      </c>
      <c r="AM28" s="47"/>
      <c r="AN28" s="47"/>
      <c r="AO28" s="47"/>
      <c r="AP28" s="47"/>
      <c r="AQ28" s="47"/>
      <c r="AR28" s="47"/>
      <c r="AS28" s="47"/>
      <c r="AT28" s="47"/>
      <c r="AU28" s="47"/>
      <c r="AV28" s="47"/>
      <c r="AW28" s="48" t="str">
        <f>IF(AX28=0,"-",SUM(AM28:AV28)/AX28*PARAMETRES!$G$17)</f>
        <v>-</v>
      </c>
      <c r="AX28" s="94">
        <f t="shared" si="2"/>
        <v>0</v>
      </c>
      <c r="AY28" s="50">
        <f>IF(PARAMETRES!$B27="-","",IF(AM$3="",0,IF(PARAMETRES!$D27=AM$3,IF(AM28="",1,0),0))+IF(AN$3="",0,IF(PARAMETRES!$D27=AN$3,IF(AN28="",1,0),0))+IF(AO$3="",0,IF(PARAMETRES!$D27=AO$3,IF(AO28="",1,0),0))+IF(AP$3="",0,IF(PARAMETRES!$D27=AP$3,IF(AP28="",1,0),0))+IF(AQ$3="",0,IF(PARAMETRES!$D27=AQ$3,IF(AQ28="",1,0),0))+IF(AR$3="",0,IF(PARAMETRES!$D27=AR$3,IF(AR28="",1,0),0))+IF(AS$3="",0,IF(PARAMETRES!$D27=AS$3,IF(AS28="",1,0),0))+IF(AT$3="",0,IF(PARAMETRES!$D27=AT$3,IF(AT28="",1,0),0))+IF(AU$3="",0,IF(PARAMETRES!$D27=AU$3,IF(AU28="",1,0),0))+IF(AV$3="",0,IF(PARAMETRES!$D27=AV$3,IF(AV28="",1,0),0)))</f>
        <v>0</v>
      </c>
      <c r="AZ28" s="31">
        <f t="shared" si="11"/>
        <v>23</v>
      </c>
      <c r="BA28" s="46" t="str">
        <f>PARAMETRES!$B27</f>
        <v>S</v>
      </c>
      <c r="BB28" s="46" t="str">
        <f>PARAMETRES!$C27</f>
        <v>N</v>
      </c>
      <c r="BC28" s="352" t="str">
        <f>IF(PARAMETRES!$D27="-","-",LEFT(PARAMETRES!$D27,1))</f>
        <v>N</v>
      </c>
      <c r="BD28" s="47"/>
      <c r="BE28" s="47"/>
      <c r="BF28" s="47"/>
      <c r="BG28" s="47"/>
      <c r="BH28" s="47"/>
      <c r="BI28" s="47"/>
      <c r="BJ28" s="47"/>
      <c r="BK28" s="47"/>
      <c r="BL28" s="47"/>
      <c r="BM28" s="47"/>
      <c r="BN28" s="48" t="str">
        <f>IF(BO28=0,"-",SUM(BD28:BM28)/BO28*PARAMETRES!$G$17)</f>
        <v>-</v>
      </c>
      <c r="BO28" s="94">
        <f t="shared" si="3"/>
        <v>0</v>
      </c>
      <c r="BP28" s="51">
        <f>IF(PARAMETRES!$B27="-","",IF(BD$3="",0,IF(PARAMETRES!$D27=BD$3,IF(BD28="",1,0),0))+IF(BE$3="",0,IF(PARAMETRES!$D27=BE$3,IF(BE28="",1,0),0))+IF(BF$3="",0,IF(PARAMETRES!$D27=BF$3,IF(BF28="",1,0),0))+IF(BG$3="",0,IF(PARAMETRES!$D27=BG$3,IF(BG28="",1,0),0))+IF(BH$3="",0,IF(PARAMETRES!$D27=BH$3,IF(BH28="",1,0),0))+IF(BI$3="",0,IF(PARAMETRES!$D27=BI$3,IF(BI28="",1,0),0))+IF(BJ$3="",0,IF(PARAMETRES!$D27=BJ$3,IF(BJ28="",1,0),0))+IF(BK$3="",0,IF(PARAMETRES!$D27=BK$3,IF(BK28="",1,0),0))+IF(BL$3="",0,IF(PARAMETRES!$D27=BL$3,IF(BL28="",1,0),0))+IF(BM$3="",0,IF(PARAMETRES!$D27=BM$3,IF(BM28="",1,0),0)))</f>
        <v>0</v>
      </c>
      <c r="BQ28" s="46" t="str">
        <f>PARAMETRES!$B27</f>
        <v>S</v>
      </c>
      <c r="BR28" s="52" t="str">
        <f>PARAMETRES!$C27</f>
        <v>N</v>
      </c>
    </row>
    <row r="29" spans="1:70">
      <c r="A29" s="31">
        <f t="shared" si="8"/>
        <v>24</v>
      </c>
      <c r="B29" s="46" t="str">
        <f>PARAMETRES!$B28</f>
        <v>S</v>
      </c>
      <c r="C29" s="46" t="str">
        <f>PARAMETRES!$C28</f>
        <v>T</v>
      </c>
      <c r="D29" s="352" t="str">
        <f>IF(PARAMETRES!$D28="-","-",LEFT(PARAMETRES!$D28,1))</f>
        <v>A</v>
      </c>
      <c r="E29" s="47"/>
      <c r="F29" s="47"/>
      <c r="G29" s="47"/>
      <c r="H29" s="47"/>
      <c r="I29" s="47"/>
      <c r="J29" s="47"/>
      <c r="K29" s="47"/>
      <c r="L29" s="47"/>
      <c r="M29" s="47"/>
      <c r="N29" s="47"/>
      <c r="O29" s="48" t="str">
        <f>IF(P29=0,"-",SUM(E29:N29)/P29*PARAMETRES!$G$17)</f>
        <v>-</v>
      </c>
      <c r="P29" s="94">
        <f t="shared" si="0"/>
        <v>0</v>
      </c>
      <c r="Q29" s="50">
        <f>IF(PARAMETRES!$B28="-","",IF(E$3="",0,IF(PARAMETRES!$D28=E$3,IF(E29="",1,0),0))+IF(F$3="",0,IF(PARAMETRES!$D28=F$3,IF(F29="",1,0),0))+IF(G$3="",0,IF(PARAMETRES!$D28=G$3,IF(G29="",1,0),0))+IF(H$3="",0,IF(PARAMETRES!$D28=H$3,IF(H29="",1,0),0))+IF(I$3="",0,IF(PARAMETRES!$D28=I$3,IF(I29="",1,0),0))+IF(J$3="",0,IF(PARAMETRES!$D28=J$3,IF(J29="",1,0),0))+IF(K$3="",0,IF(PARAMETRES!$D28=K$3,IF(K29="",1,0),0))+IF(L$3="",0,IF(PARAMETRES!$D28=L$3,IF(L29="",1,0),0))+IF(M$3="",0,IF(PARAMETRES!$D28=M$3,IF(M29="",1,0),0))+IF(N$3="",0,IF(PARAMETRES!$D28=N$3,IF(N29="",1,0),0)))</f>
        <v>0</v>
      </c>
      <c r="R29" s="31">
        <f t="shared" si="9"/>
        <v>24</v>
      </c>
      <c r="S29" s="46" t="str">
        <f>PARAMETRES!$B28</f>
        <v>S</v>
      </c>
      <c r="T29" s="46" t="str">
        <f>PARAMETRES!$C28</f>
        <v>T</v>
      </c>
      <c r="U29" s="352" t="str">
        <f>IF(PARAMETRES!$D28="-","-",LEFT(PARAMETRES!$D28,1))</f>
        <v>A</v>
      </c>
      <c r="V29" s="47"/>
      <c r="W29" s="47"/>
      <c r="X29" s="47"/>
      <c r="Y29" s="47"/>
      <c r="Z29" s="47"/>
      <c r="AA29" s="47"/>
      <c r="AB29" s="47"/>
      <c r="AC29" s="47"/>
      <c r="AD29" s="47"/>
      <c r="AE29" s="47"/>
      <c r="AF29" s="48" t="str">
        <f>IF(AG29=0,"-",SUM(V29:AE29)/AG29*PARAMETRES!$G$17)</f>
        <v>-</v>
      </c>
      <c r="AG29" s="94">
        <f t="shared" si="1"/>
        <v>0</v>
      </c>
      <c r="AH29" s="50">
        <f>IF(PARAMETRES!$B28="-","",IF(V$3="",0,IF(PARAMETRES!$D28=V$3,IF(V29="",1,0),0))+IF(W$3="",0,IF(PARAMETRES!$D28=W$3,IF(W29="",1,0),0))+IF(X$3="",0,IF(PARAMETRES!$D28=X$3,IF(X29="",1,0),0))+IF(Y$3="",0,IF(PARAMETRES!$D28=Y$3,IF(Y29="",1,0),0))+IF(Z$3="",0,IF(PARAMETRES!$D28=Z$3,IF(Z29="",1,0),0))+IF(AA$3="",0,IF(PARAMETRES!$D28=AA$3,IF(AA29="",1,0),0))+IF(AB$3="",0,IF(PARAMETRES!$D28=AB$3,IF(AB29="",1,0),0))+IF(AC$3="",0,IF(PARAMETRES!$D28=AC$3,IF(AC29="",1,0),0))+IF(AD$3="",0,IF(PARAMETRES!$D28=AD$3,IF(AD29="",1,0),0))+IF(AE$3="",0,IF(PARAMETRES!$D28=AE$3,IF(AE29="",1,0),0)))</f>
        <v>0</v>
      </c>
      <c r="AI29" s="31">
        <f t="shared" si="10"/>
        <v>24</v>
      </c>
      <c r="AJ29" s="46" t="str">
        <f>PARAMETRES!$B28</f>
        <v>S</v>
      </c>
      <c r="AK29" s="46" t="str">
        <f>PARAMETRES!$C28</f>
        <v>T</v>
      </c>
      <c r="AL29" s="352" t="str">
        <f>IF(PARAMETRES!$D28="-","-",LEFT(PARAMETRES!$D28,1))</f>
        <v>A</v>
      </c>
      <c r="AM29" s="47"/>
      <c r="AN29" s="47"/>
      <c r="AO29" s="47"/>
      <c r="AP29" s="47"/>
      <c r="AQ29" s="47"/>
      <c r="AR29" s="47"/>
      <c r="AS29" s="47"/>
      <c r="AT29" s="47"/>
      <c r="AU29" s="47"/>
      <c r="AV29" s="47"/>
      <c r="AW29" s="48" t="str">
        <f>IF(AX29=0,"-",SUM(AM29:AV29)/AX29*PARAMETRES!$G$17)</f>
        <v>-</v>
      </c>
      <c r="AX29" s="94">
        <f t="shared" si="2"/>
        <v>0</v>
      </c>
      <c r="AY29" s="50">
        <f>IF(PARAMETRES!$B28="-","",IF(AM$3="",0,IF(PARAMETRES!$D28=AM$3,IF(AM29="",1,0),0))+IF(AN$3="",0,IF(PARAMETRES!$D28=AN$3,IF(AN29="",1,0),0))+IF(AO$3="",0,IF(PARAMETRES!$D28=AO$3,IF(AO29="",1,0),0))+IF(AP$3="",0,IF(PARAMETRES!$D28=AP$3,IF(AP29="",1,0),0))+IF(AQ$3="",0,IF(PARAMETRES!$D28=AQ$3,IF(AQ29="",1,0),0))+IF(AR$3="",0,IF(PARAMETRES!$D28=AR$3,IF(AR29="",1,0),0))+IF(AS$3="",0,IF(PARAMETRES!$D28=AS$3,IF(AS29="",1,0),0))+IF(AT$3="",0,IF(PARAMETRES!$D28=AT$3,IF(AT29="",1,0),0))+IF(AU$3="",0,IF(PARAMETRES!$D28=AU$3,IF(AU29="",1,0),0))+IF(AV$3="",0,IF(PARAMETRES!$D28=AV$3,IF(AV29="",1,0),0)))</f>
        <v>0</v>
      </c>
      <c r="AZ29" s="31">
        <f t="shared" si="11"/>
        <v>24</v>
      </c>
      <c r="BA29" s="46" t="str">
        <f>PARAMETRES!$B28</f>
        <v>S</v>
      </c>
      <c r="BB29" s="46" t="str">
        <f>PARAMETRES!$C28</f>
        <v>T</v>
      </c>
      <c r="BC29" s="352" t="str">
        <f>IF(PARAMETRES!$D28="-","-",LEFT(PARAMETRES!$D28,1))</f>
        <v>A</v>
      </c>
      <c r="BD29" s="47"/>
      <c r="BE29" s="47"/>
      <c r="BF29" s="47"/>
      <c r="BG29" s="47"/>
      <c r="BH29" s="47"/>
      <c r="BI29" s="47"/>
      <c r="BJ29" s="47"/>
      <c r="BK29" s="47"/>
      <c r="BL29" s="47"/>
      <c r="BM29" s="47"/>
      <c r="BN29" s="48" t="str">
        <f>IF(BO29=0,"-",SUM(BD29:BM29)/BO29*PARAMETRES!$G$17)</f>
        <v>-</v>
      </c>
      <c r="BO29" s="94">
        <f t="shared" si="3"/>
        <v>0</v>
      </c>
      <c r="BP29" s="51">
        <f>IF(PARAMETRES!$B28="-","",IF(BD$3="",0,IF(PARAMETRES!$D28=BD$3,IF(BD29="",1,0),0))+IF(BE$3="",0,IF(PARAMETRES!$D28=BE$3,IF(BE29="",1,0),0))+IF(BF$3="",0,IF(PARAMETRES!$D28=BF$3,IF(BF29="",1,0),0))+IF(BG$3="",0,IF(PARAMETRES!$D28=BG$3,IF(BG29="",1,0),0))+IF(BH$3="",0,IF(PARAMETRES!$D28=BH$3,IF(BH29="",1,0),0))+IF(BI$3="",0,IF(PARAMETRES!$D28=BI$3,IF(BI29="",1,0),0))+IF(BJ$3="",0,IF(PARAMETRES!$D28=BJ$3,IF(BJ29="",1,0),0))+IF(BK$3="",0,IF(PARAMETRES!$D28=BK$3,IF(BK29="",1,0),0))+IF(BL$3="",0,IF(PARAMETRES!$D28=BL$3,IF(BL29="",1,0),0))+IF(BM$3="",0,IF(PARAMETRES!$D28=BM$3,IF(BM29="",1,0),0)))</f>
        <v>0</v>
      </c>
      <c r="BQ29" s="46" t="str">
        <f>PARAMETRES!$B28</f>
        <v>S</v>
      </c>
      <c r="BR29" s="52" t="str">
        <f>PARAMETRES!$C28</f>
        <v>T</v>
      </c>
    </row>
    <row r="30" spans="1:70">
      <c r="A30" s="31">
        <f t="shared" si="8"/>
        <v>25</v>
      </c>
      <c r="B30" s="46" t="str">
        <f>PARAMETRES!$B29</f>
        <v>T</v>
      </c>
      <c r="C30" s="46" t="str">
        <f>PARAMETRES!$C29</f>
        <v>L</v>
      </c>
      <c r="D30" s="352" t="str">
        <f>IF(PARAMETRES!$D29="-","-",LEFT(PARAMETRES!$D29,1))</f>
        <v>A</v>
      </c>
      <c r="E30" s="47"/>
      <c r="F30" s="47"/>
      <c r="G30" s="47"/>
      <c r="H30" s="47"/>
      <c r="I30" s="47"/>
      <c r="J30" s="47"/>
      <c r="K30" s="47"/>
      <c r="L30" s="47"/>
      <c r="M30" s="47"/>
      <c r="N30" s="47"/>
      <c r="O30" s="48" t="str">
        <f>IF(P30=0,"-",SUM(E30:N30)/P30*PARAMETRES!$G$17)</f>
        <v>-</v>
      </c>
      <c r="P30" s="94">
        <f t="shared" si="0"/>
        <v>0</v>
      </c>
      <c r="Q30" s="50">
        <f>IF(PARAMETRES!$B29="-","",IF(E$3="",0,IF(PARAMETRES!$D29=E$3,IF(E30="",1,0),0))+IF(F$3="",0,IF(PARAMETRES!$D29=F$3,IF(F30="",1,0),0))+IF(G$3="",0,IF(PARAMETRES!$D29=G$3,IF(G30="",1,0),0))+IF(H$3="",0,IF(PARAMETRES!$D29=H$3,IF(H30="",1,0),0))+IF(I$3="",0,IF(PARAMETRES!$D29=I$3,IF(I30="",1,0),0))+IF(J$3="",0,IF(PARAMETRES!$D29=J$3,IF(J30="",1,0),0))+IF(K$3="",0,IF(PARAMETRES!$D29=K$3,IF(K30="",1,0),0))+IF(L$3="",0,IF(PARAMETRES!$D29=L$3,IF(L30="",1,0),0))+IF(M$3="",0,IF(PARAMETRES!$D29=M$3,IF(M30="",1,0),0))+IF(N$3="",0,IF(PARAMETRES!$D29=N$3,IF(N30="",1,0),0)))</f>
        <v>0</v>
      </c>
      <c r="R30" s="31">
        <f t="shared" si="9"/>
        <v>25</v>
      </c>
      <c r="S30" s="46" t="str">
        <f>PARAMETRES!$B29</f>
        <v>T</v>
      </c>
      <c r="T30" s="46" t="str">
        <f>PARAMETRES!$C29</f>
        <v>L</v>
      </c>
      <c r="U30" s="352" t="str">
        <f>IF(PARAMETRES!$D29="-","-",LEFT(PARAMETRES!$D29,1))</f>
        <v>A</v>
      </c>
      <c r="V30" s="47"/>
      <c r="W30" s="47"/>
      <c r="X30" s="47"/>
      <c r="Y30" s="47"/>
      <c r="Z30" s="47"/>
      <c r="AA30" s="47"/>
      <c r="AB30" s="47"/>
      <c r="AC30" s="47"/>
      <c r="AD30" s="47"/>
      <c r="AE30" s="47"/>
      <c r="AF30" s="48" t="str">
        <f>IF(AG30=0,"-",SUM(V30:AE30)/AG30*PARAMETRES!$G$17)</f>
        <v>-</v>
      </c>
      <c r="AG30" s="94">
        <f t="shared" si="1"/>
        <v>0</v>
      </c>
      <c r="AH30" s="50">
        <f>IF(PARAMETRES!$B29="-","",IF(V$3="",0,IF(PARAMETRES!$D29=V$3,IF(V30="",1,0),0))+IF(W$3="",0,IF(PARAMETRES!$D29=W$3,IF(W30="",1,0),0))+IF(X$3="",0,IF(PARAMETRES!$D29=X$3,IF(X30="",1,0),0))+IF(Y$3="",0,IF(PARAMETRES!$D29=Y$3,IF(Y30="",1,0),0))+IF(Z$3="",0,IF(PARAMETRES!$D29=Z$3,IF(Z30="",1,0),0))+IF(AA$3="",0,IF(PARAMETRES!$D29=AA$3,IF(AA30="",1,0),0))+IF(AB$3="",0,IF(PARAMETRES!$D29=AB$3,IF(AB30="",1,0),0))+IF(AC$3="",0,IF(PARAMETRES!$D29=AC$3,IF(AC30="",1,0),0))+IF(AD$3="",0,IF(PARAMETRES!$D29=AD$3,IF(AD30="",1,0),0))+IF(AE$3="",0,IF(PARAMETRES!$D29=AE$3,IF(AE30="",1,0),0)))</f>
        <v>0</v>
      </c>
      <c r="AI30" s="31">
        <f t="shared" si="10"/>
        <v>25</v>
      </c>
      <c r="AJ30" s="46" t="str">
        <f>PARAMETRES!$B29</f>
        <v>T</v>
      </c>
      <c r="AK30" s="46" t="str">
        <f>PARAMETRES!$C29</f>
        <v>L</v>
      </c>
      <c r="AL30" s="352" t="str">
        <f>IF(PARAMETRES!$D29="-","-",LEFT(PARAMETRES!$D29,1))</f>
        <v>A</v>
      </c>
      <c r="AM30" s="47"/>
      <c r="AN30" s="47"/>
      <c r="AO30" s="47"/>
      <c r="AP30" s="47"/>
      <c r="AQ30" s="47"/>
      <c r="AR30" s="47"/>
      <c r="AS30" s="47"/>
      <c r="AT30" s="47"/>
      <c r="AU30" s="47"/>
      <c r="AV30" s="47"/>
      <c r="AW30" s="48" t="str">
        <f>IF(AX30=0,"-",SUM(AM30:AV30)/AX30*PARAMETRES!$G$17)</f>
        <v>-</v>
      </c>
      <c r="AX30" s="94">
        <f t="shared" si="2"/>
        <v>0</v>
      </c>
      <c r="AY30" s="50">
        <f>IF(PARAMETRES!$B29="-","",IF(AM$3="",0,IF(PARAMETRES!$D29=AM$3,IF(AM30="",1,0),0))+IF(AN$3="",0,IF(PARAMETRES!$D29=AN$3,IF(AN30="",1,0),0))+IF(AO$3="",0,IF(PARAMETRES!$D29=AO$3,IF(AO30="",1,0),0))+IF(AP$3="",0,IF(PARAMETRES!$D29=AP$3,IF(AP30="",1,0),0))+IF(AQ$3="",0,IF(PARAMETRES!$D29=AQ$3,IF(AQ30="",1,0),0))+IF(AR$3="",0,IF(PARAMETRES!$D29=AR$3,IF(AR30="",1,0),0))+IF(AS$3="",0,IF(PARAMETRES!$D29=AS$3,IF(AS30="",1,0),0))+IF(AT$3="",0,IF(PARAMETRES!$D29=AT$3,IF(AT30="",1,0),0))+IF(AU$3="",0,IF(PARAMETRES!$D29=AU$3,IF(AU30="",1,0),0))+IF(AV$3="",0,IF(PARAMETRES!$D29=AV$3,IF(AV30="",1,0),0)))</f>
        <v>0</v>
      </c>
      <c r="AZ30" s="31">
        <f t="shared" si="11"/>
        <v>25</v>
      </c>
      <c r="BA30" s="46" t="str">
        <f>PARAMETRES!$B29</f>
        <v>T</v>
      </c>
      <c r="BB30" s="46" t="str">
        <f>PARAMETRES!$C29</f>
        <v>L</v>
      </c>
      <c r="BC30" s="352" t="str">
        <f>IF(PARAMETRES!$D29="-","-",LEFT(PARAMETRES!$D29,1))</f>
        <v>A</v>
      </c>
      <c r="BD30" s="47"/>
      <c r="BE30" s="47"/>
      <c r="BF30" s="47"/>
      <c r="BG30" s="47"/>
      <c r="BH30" s="47"/>
      <c r="BI30" s="47"/>
      <c r="BJ30" s="47"/>
      <c r="BK30" s="47"/>
      <c r="BL30" s="47"/>
      <c r="BM30" s="47"/>
      <c r="BN30" s="48" t="str">
        <f>IF(BO30=0,"-",SUM(BD30:BM30)/BO30*PARAMETRES!$G$17)</f>
        <v>-</v>
      </c>
      <c r="BO30" s="94">
        <f t="shared" si="3"/>
        <v>0</v>
      </c>
      <c r="BP30" s="51">
        <f>IF(PARAMETRES!$B29="-","",IF(BD$3="",0,IF(PARAMETRES!$D29=BD$3,IF(BD30="",1,0),0))+IF(BE$3="",0,IF(PARAMETRES!$D29=BE$3,IF(BE30="",1,0),0))+IF(BF$3="",0,IF(PARAMETRES!$D29=BF$3,IF(BF30="",1,0),0))+IF(BG$3="",0,IF(PARAMETRES!$D29=BG$3,IF(BG30="",1,0),0))+IF(BH$3="",0,IF(PARAMETRES!$D29=BH$3,IF(BH30="",1,0),0))+IF(BI$3="",0,IF(PARAMETRES!$D29=BI$3,IF(BI30="",1,0),0))+IF(BJ$3="",0,IF(PARAMETRES!$D29=BJ$3,IF(BJ30="",1,0),0))+IF(BK$3="",0,IF(PARAMETRES!$D29=BK$3,IF(BK30="",1,0),0))+IF(BL$3="",0,IF(PARAMETRES!$D29=BL$3,IF(BL30="",1,0),0))+IF(BM$3="",0,IF(PARAMETRES!$D29=BM$3,IF(BM30="",1,0),0)))</f>
        <v>0</v>
      </c>
      <c r="BQ30" s="46" t="str">
        <f>PARAMETRES!$B29</f>
        <v>T</v>
      </c>
      <c r="BR30" s="52" t="str">
        <f>PARAMETRES!$C29</f>
        <v>L</v>
      </c>
    </row>
    <row r="31" spans="1:70">
      <c r="A31" s="31">
        <f t="shared" si="8"/>
        <v>26</v>
      </c>
      <c r="B31" s="46" t="str">
        <f>PARAMETRES!$B30</f>
        <v>T</v>
      </c>
      <c r="C31" s="46" t="str">
        <f>PARAMETRES!$C30</f>
        <v>M</v>
      </c>
      <c r="D31" s="352" t="str">
        <f>IF(PARAMETRES!$D30="-","-",LEFT(PARAMETRES!$D30,1))</f>
        <v>A</v>
      </c>
      <c r="E31" s="47"/>
      <c r="F31" s="47"/>
      <c r="G31" s="47"/>
      <c r="H31" s="47"/>
      <c r="I31" s="47"/>
      <c r="J31" s="47"/>
      <c r="K31" s="47"/>
      <c r="L31" s="47"/>
      <c r="M31" s="47"/>
      <c r="N31" s="47"/>
      <c r="O31" s="48" t="str">
        <f>IF(P31=0,"-",SUM(E31:N31)/P31*PARAMETRES!$G$17)</f>
        <v>-</v>
      </c>
      <c r="P31" s="94">
        <f t="shared" si="0"/>
        <v>0</v>
      </c>
      <c r="Q31" s="50">
        <f>IF(PARAMETRES!$B30="-","",IF(E$3="",0,IF(PARAMETRES!$D30=E$3,IF(E31="",1,0),0))+IF(F$3="",0,IF(PARAMETRES!$D30=F$3,IF(F31="",1,0),0))+IF(G$3="",0,IF(PARAMETRES!$D30=G$3,IF(G31="",1,0),0))+IF(H$3="",0,IF(PARAMETRES!$D30=H$3,IF(H31="",1,0),0))+IF(I$3="",0,IF(PARAMETRES!$D30=I$3,IF(I31="",1,0),0))+IF(J$3="",0,IF(PARAMETRES!$D30=J$3,IF(J31="",1,0),0))+IF(K$3="",0,IF(PARAMETRES!$D30=K$3,IF(K31="",1,0),0))+IF(L$3="",0,IF(PARAMETRES!$D30=L$3,IF(L31="",1,0),0))+IF(M$3="",0,IF(PARAMETRES!$D30=M$3,IF(M31="",1,0),0))+IF(N$3="",0,IF(PARAMETRES!$D30=N$3,IF(N31="",1,0),0)))</f>
        <v>0</v>
      </c>
      <c r="R31" s="31">
        <f t="shared" si="9"/>
        <v>26</v>
      </c>
      <c r="S31" s="46" t="str">
        <f>PARAMETRES!$B30</f>
        <v>T</v>
      </c>
      <c r="T31" s="46" t="str">
        <f>PARAMETRES!$C30</f>
        <v>M</v>
      </c>
      <c r="U31" s="352" t="str">
        <f>IF(PARAMETRES!$D30="-","-",LEFT(PARAMETRES!$D30,1))</f>
        <v>A</v>
      </c>
      <c r="V31" s="47"/>
      <c r="W31" s="47"/>
      <c r="X31" s="47"/>
      <c r="Y31" s="47"/>
      <c r="Z31" s="47"/>
      <c r="AA31" s="47"/>
      <c r="AB31" s="47"/>
      <c r="AC31" s="47"/>
      <c r="AD31" s="47"/>
      <c r="AE31" s="47"/>
      <c r="AF31" s="48" t="str">
        <f>IF(AG31=0,"-",SUM(V31:AE31)/AG31*PARAMETRES!$G$17)</f>
        <v>-</v>
      </c>
      <c r="AG31" s="94">
        <f t="shared" si="1"/>
        <v>0</v>
      </c>
      <c r="AH31" s="50">
        <f>IF(PARAMETRES!$B30="-","",IF(V$3="",0,IF(PARAMETRES!$D30=V$3,IF(V31="",1,0),0))+IF(W$3="",0,IF(PARAMETRES!$D30=W$3,IF(W31="",1,0),0))+IF(X$3="",0,IF(PARAMETRES!$D30=X$3,IF(X31="",1,0),0))+IF(Y$3="",0,IF(PARAMETRES!$D30=Y$3,IF(Y31="",1,0),0))+IF(Z$3="",0,IF(PARAMETRES!$D30=Z$3,IF(Z31="",1,0),0))+IF(AA$3="",0,IF(PARAMETRES!$D30=AA$3,IF(AA31="",1,0),0))+IF(AB$3="",0,IF(PARAMETRES!$D30=AB$3,IF(AB31="",1,0),0))+IF(AC$3="",0,IF(PARAMETRES!$D30=AC$3,IF(AC31="",1,0),0))+IF(AD$3="",0,IF(PARAMETRES!$D30=AD$3,IF(AD31="",1,0),0))+IF(AE$3="",0,IF(PARAMETRES!$D30=AE$3,IF(AE31="",1,0),0)))</f>
        <v>0</v>
      </c>
      <c r="AI31" s="31">
        <f t="shared" si="10"/>
        <v>26</v>
      </c>
      <c r="AJ31" s="46" t="str">
        <f>PARAMETRES!$B30</f>
        <v>T</v>
      </c>
      <c r="AK31" s="46" t="str">
        <f>PARAMETRES!$C30</f>
        <v>M</v>
      </c>
      <c r="AL31" s="352" t="str">
        <f>IF(PARAMETRES!$D30="-","-",LEFT(PARAMETRES!$D30,1))</f>
        <v>A</v>
      </c>
      <c r="AM31" s="47"/>
      <c r="AN31" s="47"/>
      <c r="AO31" s="47"/>
      <c r="AP31" s="47"/>
      <c r="AQ31" s="47"/>
      <c r="AR31" s="47"/>
      <c r="AS31" s="47"/>
      <c r="AT31" s="47"/>
      <c r="AU31" s="47"/>
      <c r="AV31" s="47"/>
      <c r="AW31" s="48" t="str">
        <f>IF(AX31=0,"-",SUM(AM31:AV31)/AX31*PARAMETRES!$G$17)</f>
        <v>-</v>
      </c>
      <c r="AX31" s="94">
        <f t="shared" si="2"/>
        <v>0</v>
      </c>
      <c r="AY31" s="50">
        <f>IF(PARAMETRES!$B30="-","",IF(AM$3="",0,IF(PARAMETRES!$D30=AM$3,IF(AM31="",1,0),0))+IF(AN$3="",0,IF(PARAMETRES!$D30=AN$3,IF(AN31="",1,0),0))+IF(AO$3="",0,IF(PARAMETRES!$D30=AO$3,IF(AO31="",1,0),0))+IF(AP$3="",0,IF(PARAMETRES!$D30=AP$3,IF(AP31="",1,0),0))+IF(AQ$3="",0,IF(PARAMETRES!$D30=AQ$3,IF(AQ31="",1,0),0))+IF(AR$3="",0,IF(PARAMETRES!$D30=AR$3,IF(AR31="",1,0),0))+IF(AS$3="",0,IF(PARAMETRES!$D30=AS$3,IF(AS31="",1,0),0))+IF(AT$3="",0,IF(PARAMETRES!$D30=AT$3,IF(AT31="",1,0),0))+IF(AU$3="",0,IF(PARAMETRES!$D30=AU$3,IF(AU31="",1,0),0))+IF(AV$3="",0,IF(PARAMETRES!$D30=AV$3,IF(AV31="",1,0),0)))</f>
        <v>0</v>
      </c>
      <c r="AZ31" s="31">
        <f t="shared" si="11"/>
        <v>26</v>
      </c>
      <c r="BA31" s="46" t="str">
        <f>PARAMETRES!$B30</f>
        <v>T</v>
      </c>
      <c r="BB31" s="46" t="str">
        <f>PARAMETRES!$C30</f>
        <v>M</v>
      </c>
      <c r="BC31" s="352" t="str">
        <f>IF(PARAMETRES!$D30="-","-",LEFT(PARAMETRES!$D30,1))</f>
        <v>A</v>
      </c>
      <c r="BD31" s="47"/>
      <c r="BE31" s="47"/>
      <c r="BF31" s="47"/>
      <c r="BG31" s="47"/>
      <c r="BH31" s="47"/>
      <c r="BI31" s="47"/>
      <c r="BJ31" s="47"/>
      <c r="BK31" s="47"/>
      <c r="BL31" s="47"/>
      <c r="BM31" s="47"/>
      <c r="BN31" s="48" t="str">
        <f>IF(BO31=0,"-",SUM(BD31:BM31)/BO31*PARAMETRES!$G$17)</f>
        <v>-</v>
      </c>
      <c r="BO31" s="94">
        <f t="shared" si="3"/>
        <v>0</v>
      </c>
      <c r="BP31" s="51">
        <f>IF(PARAMETRES!$B30="-","",IF(BD$3="",0,IF(PARAMETRES!$D30=BD$3,IF(BD31="",1,0),0))+IF(BE$3="",0,IF(PARAMETRES!$D30=BE$3,IF(BE31="",1,0),0))+IF(BF$3="",0,IF(PARAMETRES!$D30=BF$3,IF(BF31="",1,0),0))+IF(BG$3="",0,IF(PARAMETRES!$D30=BG$3,IF(BG31="",1,0),0))+IF(BH$3="",0,IF(PARAMETRES!$D30=BH$3,IF(BH31="",1,0),0))+IF(BI$3="",0,IF(PARAMETRES!$D30=BI$3,IF(BI31="",1,0),0))+IF(BJ$3="",0,IF(PARAMETRES!$D30=BJ$3,IF(BJ31="",1,0),0))+IF(BK$3="",0,IF(PARAMETRES!$D30=BK$3,IF(BK31="",1,0),0))+IF(BL$3="",0,IF(PARAMETRES!$D30=BL$3,IF(BL31="",1,0),0))+IF(BM$3="",0,IF(PARAMETRES!$D30=BM$3,IF(BM31="",1,0),0)))</f>
        <v>0</v>
      </c>
      <c r="BQ31" s="46" t="str">
        <f>PARAMETRES!$B30</f>
        <v>T</v>
      </c>
      <c r="BR31" s="52" t="str">
        <f>PARAMETRES!$C30</f>
        <v>M</v>
      </c>
    </row>
    <row r="32" spans="1:70">
      <c r="A32" s="31">
        <f t="shared" si="8"/>
        <v>27</v>
      </c>
      <c r="B32" s="46" t="str">
        <f>PARAMETRES!$B31</f>
        <v>V</v>
      </c>
      <c r="C32" s="46" t="str">
        <f>PARAMETRES!$C31</f>
        <v>F</v>
      </c>
      <c r="D32" s="352" t="str">
        <f>IF(PARAMETRES!$D31="-","-",LEFT(PARAMETRES!$D31,1))</f>
        <v>A</v>
      </c>
      <c r="E32" s="47"/>
      <c r="F32" s="47"/>
      <c r="G32" s="47"/>
      <c r="H32" s="47"/>
      <c r="I32" s="47"/>
      <c r="J32" s="47"/>
      <c r="K32" s="47"/>
      <c r="L32" s="47"/>
      <c r="M32" s="47"/>
      <c r="N32" s="47"/>
      <c r="O32" s="48" t="str">
        <f>IF(P32=0,"-",SUM(E32:N32)/P32*PARAMETRES!$G$17)</f>
        <v>-</v>
      </c>
      <c r="P32" s="94">
        <f t="shared" si="0"/>
        <v>0</v>
      </c>
      <c r="Q32" s="50">
        <f>IF(PARAMETRES!$B31="-","",IF(E$3="",0,IF(PARAMETRES!$D31=E$3,IF(E32="",1,0),0))+IF(F$3="",0,IF(PARAMETRES!$D31=F$3,IF(F32="",1,0),0))+IF(G$3="",0,IF(PARAMETRES!$D31=G$3,IF(G32="",1,0),0))+IF(H$3="",0,IF(PARAMETRES!$D31=H$3,IF(H32="",1,0),0))+IF(I$3="",0,IF(PARAMETRES!$D31=I$3,IF(I32="",1,0),0))+IF(J$3="",0,IF(PARAMETRES!$D31=J$3,IF(J32="",1,0),0))+IF(K$3="",0,IF(PARAMETRES!$D31=K$3,IF(K32="",1,0),0))+IF(L$3="",0,IF(PARAMETRES!$D31=L$3,IF(L32="",1,0),0))+IF(M$3="",0,IF(PARAMETRES!$D31=M$3,IF(M32="",1,0),0))+IF(N$3="",0,IF(PARAMETRES!$D31=N$3,IF(N32="",1,0),0)))</f>
        <v>0</v>
      </c>
      <c r="R32" s="31">
        <f t="shared" si="9"/>
        <v>27</v>
      </c>
      <c r="S32" s="46" t="str">
        <f>PARAMETRES!$B31</f>
        <v>V</v>
      </c>
      <c r="T32" s="46" t="str">
        <f>PARAMETRES!$C31</f>
        <v>F</v>
      </c>
      <c r="U32" s="352" t="str">
        <f>IF(PARAMETRES!$D31="-","-",LEFT(PARAMETRES!$D31,1))</f>
        <v>A</v>
      </c>
      <c r="V32" s="47"/>
      <c r="W32" s="47"/>
      <c r="X32" s="47"/>
      <c r="Y32" s="47"/>
      <c r="Z32" s="47"/>
      <c r="AA32" s="47"/>
      <c r="AB32" s="47"/>
      <c r="AC32" s="47"/>
      <c r="AD32" s="47"/>
      <c r="AE32" s="47"/>
      <c r="AF32" s="48" t="str">
        <f>IF(AG32=0,"-",SUM(V32:AE32)/AG32*PARAMETRES!$G$17)</f>
        <v>-</v>
      </c>
      <c r="AG32" s="94">
        <f t="shared" si="1"/>
        <v>0</v>
      </c>
      <c r="AH32" s="50">
        <f>IF(PARAMETRES!$B31="-","",IF(V$3="",0,IF(PARAMETRES!$D31=V$3,IF(V32="",1,0),0))+IF(W$3="",0,IF(PARAMETRES!$D31=W$3,IF(W32="",1,0),0))+IF(X$3="",0,IF(PARAMETRES!$D31=X$3,IF(X32="",1,0),0))+IF(Y$3="",0,IF(PARAMETRES!$D31=Y$3,IF(Y32="",1,0),0))+IF(Z$3="",0,IF(PARAMETRES!$D31=Z$3,IF(Z32="",1,0),0))+IF(AA$3="",0,IF(PARAMETRES!$D31=AA$3,IF(AA32="",1,0),0))+IF(AB$3="",0,IF(PARAMETRES!$D31=AB$3,IF(AB32="",1,0),0))+IF(AC$3="",0,IF(PARAMETRES!$D31=AC$3,IF(AC32="",1,0),0))+IF(AD$3="",0,IF(PARAMETRES!$D31=AD$3,IF(AD32="",1,0),0))+IF(AE$3="",0,IF(PARAMETRES!$D31=AE$3,IF(AE32="",1,0),0)))</f>
        <v>0</v>
      </c>
      <c r="AI32" s="31">
        <f t="shared" si="10"/>
        <v>27</v>
      </c>
      <c r="AJ32" s="46" t="str">
        <f>PARAMETRES!$B31</f>
        <v>V</v>
      </c>
      <c r="AK32" s="46" t="str">
        <f>PARAMETRES!$C31</f>
        <v>F</v>
      </c>
      <c r="AL32" s="352" t="str">
        <f>IF(PARAMETRES!$D31="-","-",LEFT(PARAMETRES!$D31,1))</f>
        <v>A</v>
      </c>
      <c r="AM32" s="47"/>
      <c r="AN32" s="47"/>
      <c r="AO32" s="47"/>
      <c r="AP32" s="47"/>
      <c r="AQ32" s="47"/>
      <c r="AR32" s="47"/>
      <c r="AS32" s="47"/>
      <c r="AT32" s="47"/>
      <c r="AU32" s="47"/>
      <c r="AV32" s="47"/>
      <c r="AW32" s="48" t="str">
        <f>IF(AX32=0,"-",SUM(AM32:AV32)/AX32*PARAMETRES!$G$17)</f>
        <v>-</v>
      </c>
      <c r="AX32" s="94">
        <f t="shared" si="2"/>
        <v>0</v>
      </c>
      <c r="AY32" s="50">
        <f>IF(PARAMETRES!$B31="-","",IF(AM$3="",0,IF(PARAMETRES!$D31=AM$3,IF(AM32="",1,0),0))+IF(AN$3="",0,IF(PARAMETRES!$D31=AN$3,IF(AN32="",1,0),0))+IF(AO$3="",0,IF(PARAMETRES!$D31=AO$3,IF(AO32="",1,0),0))+IF(AP$3="",0,IF(PARAMETRES!$D31=AP$3,IF(AP32="",1,0),0))+IF(AQ$3="",0,IF(PARAMETRES!$D31=AQ$3,IF(AQ32="",1,0),0))+IF(AR$3="",0,IF(PARAMETRES!$D31=AR$3,IF(AR32="",1,0),0))+IF(AS$3="",0,IF(PARAMETRES!$D31=AS$3,IF(AS32="",1,0),0))+IF(AT$3="",0,IF(PARAMETRES!$D31=AT$3,IF(AT32="",1,0),0))+IF(AU$3="",0,IF(PARAMETRES!$D31=AU$3,IF(AU32="",1,0),0))+IF(AV$3="",0,IF(PARAMETRES!$D31=AV$3,IF(AV32="",1,0),0)))</f>
        <v>0</v>
      </c>
      <c r="AZ32" s="31">
        <f t="shared" si="11"/>
        <v>27</v>
      </c>
      <c r="BA32" s="46" t="str">
        <f>PARAMETRES!$B31</f>
        <v>V</v>
      </c>
      <c r="BB32" s="46" t="str">
        <f>PARAMETRES!$C31</f>
        <v>F</v>
      </c>
      <c r="BC32" s="352" t="str">
        <f>IF(PARAMETRES!$D31="-","-",LEFT(PARAMETRES!$D31,1))</f>
        <v>A</v>
      </c>
      <c r="BD32" s="47"/>
      <c r="BE32" s="47"/>
      <c r="BF32" s="47"/>
      <c r="BG32" s="47"/>
      <c r="BH32" s="47"/>
      <c r="BI32" s="47"/>
      <c r="BJ32" s="47"/>
      <c r="BK32" s="47"/>
      <c r="BL32" s="47"/>
      <c r="BM32" s="47"/>
      <c r="BN32" s="48" t="str">
        <f>IF(BO32=0,"-",SUM(BD32:BM32)/BO32*PARAMETRES!$G$17)</f>
        <v>-</v>
      </c>
      <c r="BO32" s="94">
        <f t="shared" si="3"/>
        <v>0</v>
      </c>
      <c r="BP32" s="51">
        <f>IF(PARAMETRES!$B31="-","",IF(BD$3="",0,IF(PARAMETRES!$D31=BD$3,IF(BD32="",1,0),0))+IF(BE$3="",0,IF(PARAMETRES!$D31=BE$3,IF(BE32="",1,0),0))+IF(BF$3="",0,IF(PARAMETRES!$D31=BF$3,IF(BF32="",1,0),0))+IF(BG$3="",0,IF(PARAMETRES!$D31=BG$3,IF(BG32="",1,0),0))+IF(BH$3="",0,IF(PARAMETRES!$D31=BH$3,IF(BH32="",1,0),0))+IF(BI$3="",0,IF(PARAMETRES!$D31=BI$3,IF(BI32="",1,0),0))+IF(BJ$3="",0,IF(PARAMETRES!$D31=BJ$3,IF(BJ32="",1,0),0))+IF(BK$3="",0,IF(PARAMETRES!$D31=BK$3,IF(BK32="",1,0),0))+IF(BL$3="",0,IF(PARAMETRES!$D31=BL$3,IF(BL32="",1,0),0))+IF(BM$3="",0,IF(PARAMETRES!$D31=BM$3,IF(BM32="",1,0),0)))</f>
        <v>0</v>
      </c>
      <c r="BQ32" s="46" t="str">
        <f>PARAMETRES!$B31</f>
        <v>V</v>
      </c>
      <c r="BR32" s="52" t="str">
        <f>PARAMETRES!$C31</f>
        <v>F</v>
      </c>
    </row>
    <row r="33" spans="1:70">
      <c r="A33" s="31">
        <f t="shared" ref="A33:A45" si="12">A32+1</f>
        <v>28</v>
      </c>
      <c r="B33" s="46" t="str">
        <f>PARAMETRES!$B32</f>
        <v>V</v>
      </c>
      <c r="C33" s="46" t="str">
        <f>PARAMETRES!$C32</f>
        <v>B</v>
      </c>
      <c r="D33" s="352" t="str">
        <f>IF(PARAMETRES!$D32="-","-",LEFT(PARAMETRES!$D32,1))</f>
        <v>A</v>
      </c>
      <c r="E33" s="47"/>
      <c r="F33" s="47"/>
      <c r="G33" s="47"/>
      <c r="H33" s="47"/>
      <c r="I33" s="47"/>
      <c r="J33" s="47"/>
      <c r="K33" s="47"/>
      <c r="L33" s="47"/>
      <c r="M33" s="47"/>
      <c r="N33" s="47"/>
      <c r="O33" s="48" t="str">
        <f>IF(P33=0,"-",SUM(E33:N33)/P33*PARAMETRES!$G$17)</f>
        <v>-</v>
      </c>
      <c r="P33" s="94">
        <f t="shared" si="0"/>
        <v>0</v>
      </c>
      <c r="Q33" s="50">
        <f>IF(PARAMETRES!$B32="-","",IF(E$3="",0,IF(PARAMETRES!$D32=E$3,IF(E33="",1,0),0))+IF(F$3="",0,IF(PARAMETRES!$D32=F$3,IF(F33="",1,0),0))+IF(G$3="",0,IF(PARAMETRES!$D32=G$3,IF(G33="",1,0),0))+IF(H$3="",0,IF(PARAMETRES!$D32=H$3,IF(H33="",1,0),0))+IF(I$3="",0,IF(PARAMETRES!$D32=I$3,IF(I33="",1,0),0))+IF(J$3="",0,IF(PARAMETRES!$D32=J$3,IF(J33="",1,0),0))+IF(K$3="",0,IF(PARAMETRES!$D32=K$3,IF(K33="",1,0),0))+IF(L$3="",0,IF(PARAMETRES!$D32=L$3,IF(L33="",1,0),0))+IF(M$3="",0,IF(PARAMETRES!$D32=M$3,IF(M33="",1,0),0))+IF(N$3="",0,IF(PARAMETRES!$D32=N$3,IF(N33="",1,0),0)))</f>
        <v>0</v>
      </c>
      <c r="R33" s="31">
        <f t="shared" ref="R33:R45" si="13">R32+1</f>
        <v>28</v>
      </c>
      <c r="S33" s="46" t="str">
        <f>PARAMETRES!$B32</f>
        <v>V</v>
      </c>
      <c r="T33" s="46" t="str">
        <f>PARAMETRES!$C32</f>
        <v>B</v>
      </c>
      <c r="U33" s="352" t="str">
        <f>IF(PARAMETRES!$D32="-","-",LEFT(PARAMETRES!$D32,1))</f>
        <v>A</v>
      </c>
      <c r="V33" s="47"/>
      <c r="W33" s="47"/>
      <c r="X33" s="47"/>
      <c r="Y33" s="47"/>
      <c r="Z33" s="47"/>
      <c r="AA33" s="47"/>
      <c r="AB33" s="47"/>
      <c r="AC33" s="47"/>
      <c r="AD33" s="47"/>
      <c r="AE33" s="47"/>
      <c r="AF33" s="48" t="str">
        <f>IF(AG33=0,"-",SUM(V33:AE33)/AG33*PARAMETRES!$G$17)</f>
        <v>-</v>
      </c>
      <c r="AG33" s="94">
        <f t="shared" si="1"/>
        <v>0</v>
      </c>
      <c r="AH33" s="50">
        <f>IF(PARAMETRES!$B32="-","",IF(V$3="",0,IF(PARAMETRES!$D32=V$3,IF(V33="",1,0),0))+IF(W$3="",0,IF(PARAMETRES!$D32=W$3,IF(W33="",1,0),0))+IF(X$3="",0,IF(PARAMETRES!$D32=X$3,IF(X33="",1,0),0))+IF(Y$3="",0,IF(PARAMETRES!$D32=Y$3,IF(Y33="",1,0),0))+IF(Z$3="",0,IF(PARAMETRES!$D32=Z$3,IF(Z33="",1,0),0))+IF(AA$3="",0,IF(PARAMETRES!$D32=AA$3,IF(AA33="",1,0),0))+IF(AB$3="",0,IF(PARAMETRES!$D32=AB$3,IF(AB33="",1,0),0))+IF(AC$3="",0,IF(PARAMETRES!$D32=AC$3,IF(AC33="",1,0),0))+IF(AD$3="",0,IF(PARAMETRES!$D32=AD$3,IF(AD33="",1,0),0))+IF(AE$3="",0,IF(PARAMETRES!$D32=AE$3,IF(AE33="",1,0),0)))</f>
        <v>0</v>
      </c>
      <c r="AI33" s="31">
        <f t="shared" ref="AI33:AI45" si="14">AI32+1</f>
        <v>28</v>
      </c>
      <c r="AJ33" s="46" t="str">
        <f>PARAMETRES!$B32</f>
        <v>V</v>
      </c>
      <c r="AK33" s="46" t="str">
        <f>PARAMETRES!$C32</f>
        <v>B</v>
      </c>
      <c r="AL33" s="352" t="str">
        <f>IF(PARAMETRES!$D32="-","-",LEFT(PARAMETRES!$D32,1))</f>
        <v>A</v>
      </c>
      <c r="AM33" s="47"/>
      <c r="AN33" s="47"/>
      <c r="AO33" s="47"/>
      <c r="AP33" s="47"/>
      <c r="AQ33" s="47"/>
      <c r="AR33" s="47"/>
      <c r="AS33" s="47"/>
      <c r="AT33" s="47"/>
      <c r="AU33" s="47"/>
      <c r="AV33" s="47"/>
      <c r="AW33" s="48" t="str">
        <f>IF(AX33=0,"-",SUM(AM33:AV33)/AX33*PARAMETRES!$G$17)</f>
        <v>-</v>
      </c>
      <c r="AX33" s="94">
        <f t="shared" si="2"/>
        <v>0</v>
      </c>
      <c r="AY33" s="50">
        <f>IF(PARAMETRES!$B32="-","",IF(AM$3="",0,IF(PARAMETRES!$D32=AM$3,IF(AM33="",1,0),0))+IF(AN$3="",0,IF(PARAMETRES!$D32=AN$3,IF(AN33="",1,0),0))+IF(AO$3="",0,IF(PARAMETRES!$D32=AO$3,IF(AO33="",1,0),0))+IF(AP$3="",0,IF(PARAMETRES!$D32=AP$3,IF(AP33="",1,0),0))+IF(AQ$3="",0,IF(PARAMETRES!$D32=AQ$3,IF(AQ33="",1,0),0))+IF(AR$3="",0,IF(PARAMETRES!$D32=AR$3,IF(AR33="",1,0),0))+IF(AS$3="",0,IF(PARAMETRES!$D32=AS$3,IF(AS33="",1,0),0))+IF(AT$3="",0,IF(PARAMETRES!$D32=AT$3,IF(AT33="",1,0),0))+IF(AU$3="",0,IF(PARAMETRES!$D32=AU$3,IF(AU33="",1,0),0))+IF(AV$3="",0,IF(PARAMETRES!$D32=AV$3,IF(AV33="",1,0),0)))</f>
        <v>0</v>
      </c>
      <c r="AZ33" s="31">
        <f t="shared" ref="AZ33:AZ45" si="15">AZ32+1</f>
        <v>28</v>
      </c>
      <c r="BA33" s="46" t="str">
        <f>PARAMETRES!$B32</f>
        <v>V</v>
      </c>
      <c r="BB33" s="46" t="str">
        <f>PARAMETRES!$C32</f>
        <v>B</v>
      </c>
      <c r="BC33" s="352" t="str">
        <f>IF(PARAMETRES!$D32="-","-",LEFT(PARAMETRES!$D32,1))</f>
        <v>A</v>
      </c>
      <c r="BD33" s="47"/>
      <c r="BE33" s="47"/>
      <c r="BF33" s="47"/>
      <c r="BG33" s="47"/>
      <c r="BH33" s="47"/>
      <c r="BI33" s="47"/>
      <c r="BJ33" s="47"/>
      <c r="BK33" s="47"/>
      <c r="BL33" s="47"/>
      <c r="BM33" s="47"/>
      <c r="BN33" s="48" t="str">
        <f>IF(BO33=0,"-",SUM(BD33:BM33)/BO33*PARAMETRES!$G$17)</f>
        <v>-</v>
      </c>
      <c r="BO33" s="94">
        <f t="shared" si="3"/>
        <v>0</v>
      </c>
      <c r="BP33" s="51">
        <f>IF(PARAMETRES!$B32="-","",IF(BD$3="",0,IF(PARAMETRES!$D32=BD$3,IF(BD33="",1,0),0))+IF(BE$3="",0,IF(PARAMETRES!$D32=BE$3,IF(BE33="",1,0),0))+IF(BF$3="",0,IF(PARAMETRES!$D32=BF$3,IF(BF33="",1,0),0))+IF(BG$3="",0,IF(PARAMETRES!$D32=BG$3,IF(BG33="",1,0),0))+IF(BH$3="",0,IF(PARAMETRES!$D32=BH$3,IF(BH33="",1,0),0))+IF(BI$3="",0,IF(PARAMETRES!$D32=BI$3,IF(BI33="",1,0),0))+IF(BJ$3="",0,IF(PARAMETRES!$D32=BJ$3,IF(BJ33="",1,0),0))+IF(BK$3="",0,IF(PARAMETRES!$D32=BK$3,IF(BK33="",1,0),0))+IF(BL$3="",0,IF(PARAMETRES!$D32=BL$3,IF(BL33="",1,0),0))+IF(BM$3="",0,IF(PARAMETRES!$D32=BM$3,IF(BM33="",1,0),0)))</f>
        <v>0</v>
      </c>
      <c r="BQ33" s="46" t="str">
        <f>PARAMETRES!$B32</f>
        <v>V</v>
      </c>
      <c r="BR33" s="52" t="str">
        <f>PARAMETRES!$C32</f>
        <v>B</v>
      </c>
    </row>
    <row r="34" spans="1:70">
      <c r="A34" s="31">
        <f t="shared" si="12"/>
        <v>29</v>
      </c>
      <c r="B34" s="46" t="str">
        <f>PARAMETRES!$B33</f>
        <v>Z</v>
      </c>
      <c r="C34" s="46" t="str">
        <f>PARAMETRES!$C33</f>
        <v>B</v>
      </c>
      <c r="D34" s="352" t="str">
        <f>IF(PARAMETRES!$D33="-","-",LEFT(PARAMETRES!$D33,1))</f>
        <v>A</v>
      </c>
      <c r="E34" s="47"/>
      <c r="F34" s="47"/>
      <c r="G34" s="47"/>
      <c r="H34" s="47"/>
      <c r="I34" s="47"/>
      <c r="J34" s="47"/>
      <c r="K34" s="47"/>
      <c r="L34" s="47"/>
      <c r="M34" s="47"/>
      <c r="N34" s="47"/>
      <c r="O34" s="48" t="str">
        <f>IF(P34=0,"-",SUM(E34:N34)/P34*PARAMETRES!$G$17)</f>
        <v>-</v>
      </c>
      <c r="P34" s="94">
        <f t="shared" si="0"/>
        <v>0</v>
      </c>
      <c r="Q34" s="50">
        <f>IF(PARAMETRES!$B33="-","",IF(E$3="",0,IF(PARAMETRES!$D33=E$3,IF(E34="",1,0),0))+IF(F$3="",0,IF(PARAMETRES!$D33=F$3,IF(F34="",1,0),0))+IF(G$3="",0,IF(PARAMETRES!$D33=G$3,IF(G34="",1,0),0))+IF(H$3="",0,IF(PARAMETRES!$D33=H$3,IF(H34="",1,0),0))+IF(I$3="",0,IF(PARAMETRES!$D33=I$3,IF(I34="",1,0),0))+IF(J$3="",0,IF(PARAMETRES!$D33=J$3,IF(J34="",1,0),0))+IF(K$3="",0,IF(PARAMETRES!$D33=K$3,IF(K34="",1,0),0))+IF(L$3="",0,IF(PARAMETRES!$D33=L$3,IF(L34="",1,0),0))+IF(M$3="",0,IF(PARAMETRES!$D33=M$3,IF(M34="",1,0),0))+IF(N$3="",0,IF(PARAMETRES!$D33=N$3,IF(N34="",1,0),0)))</f>
        <v>0</v>
      </c>
      <c r="R34" s="31">
        <f t="shared" si="13"/>
        <v>29</v>
      </c>
      <c r="S34" s="46" t="str">
        <f>PARAMETRES!$B33</f>
        <v>Z</v>
      </c>
      <c r="T34" s="46" t="str">
        <f>PARAMETRES!$C33</f>
        <v>B</v>
      </c>
      <c r="U34" s="352" t="str">
        <f>IF(PARAMETRES!$D33="-","-",LEFT(PARAMETRES!$D33,1))</f>
        <v>A</v>
      </c>
      <c r="V34" s="47"/>
      <c r="W34" s="47"/>
      <c r="X34" s="47"/>
      <c r="Y34" s="47"/>
      <c r="Z34" s="47"/>
      <c r="AA34" s="47"/>
      <c r="AB34" s="47"/>
      <c r="AC34" s="47"/>
      <c r="AD34" s="47"/>
      <c r="AE34" s="47"/>
      <c r="AF34" s="48" t="str">
        <f>IF(AG34=0,"-",SUM(V34:AE34)/AG34*PARAMETRES!$G$17)</f>
        <v>-</v>
      </c>
      <c r="AG34" s="94">
        <f t="shared" si="1"/>
        <v>0</v>
      </c>
      <c r="AH34" s="50">
        <f>IF(PARAMETRES!$B33="-","",IF(V$3="",0,IF(PARAMETRES!$D33=V$3,IF(V34="",1,0),0))+IF(W$3="",0,IF(PARAMETRES!$D33=W$3,IF(W34="",1,0),0))+IF(X$3="",0,IF(PARAMETRES!$D33=X$3,IF(X34="",1,0),0))+IF(Y$3="",0,IF(PARAMETRES!$D33=Y$3,IF(Y34="",1,0),0))+IF(Z$3="",0,IF(PARAMETRES!$D33=Z$3,IF(Z34="",1,0),0))+IF(AA$3="",0,IF(PARAMETRES!$D33=AA$3,IF(AA34="",1,0),0))+IF(AB$3="",0,IF(PARAMETRES!$D33=AB$3,IF(AB34="",1,0),0))+IF(AC$3="",0,IF(PARAMETRES!$D33=AC$3,IF(AC34="",1,0),0))+IF(AD$3="",0,IF(PARAMETRES!$D33=AD$3,IF(AD34="",1,0),0))+IF(AE$3="",0,IF(PARAMETRES!$D33=AE$3,IF(AE34="",1,0),0)))</f>
        <v>0</v>
      </c>
      <c r="AI34" s="31">
        <f t="shared" si="14"/>
        <v>29</v>
      </c>
      <c r="AJ34" s="46" t="str">
        <f>PARAMETRES!$B33</f>
        <v>Z</v>
      </c>
      <c r="AK34" s="46" t="str">
        <f>PARAMETRES!$C33</f>
        <v>B</v>
      </c>
      <c r="AL34" s="352" t="str">
        <f>IF(PARAMETRES!$D33="-","-",LEFT(PARAMETRES!$D33,1))</f>
        <v>A</v>
      </c>
      <c r="AM34" s="47"/>
      <c r="AN34" s="47"/>
      <c r="AO34" s="47"/>
      <c r="AP34" s="47"/>
      <c r="AQ34" s="47"/>
      <c r="AR34" s="47"/>
      <c r="AS34" s="47"/>
      <c r="AT34" s="47"/>
      <c r="AU34" s="47"/>
      <c r="AV34" s="47"/>
      <c r="AW34" s="48" t="str">
        <f>IF(AX34=0,"-",SUM(AM34:AV34)/AX34*PARAMETRES!$G$17)</f>
        <v>-</v>
      </c>
      <c r="AX34" s="94">
        <f t="shared" si="2"/>
        <v>0</v>
      </c>
      <c r="AY34" s="50">
        <f>IF(PARAMETRES!$B33="-","",IF(AM$3="",0,IF(PARAMETRES!$D33=AM$3,IF(AM34="",1,0),0))+IF(AN$3="",0,IF(PARAMETRES!$D33=AN$3,IF(AN34="",1,0),0))+IF(AO$3="",0,IF(PARAMETRES!$D33=AO$3,IF(AO34="",1,0),0))+IF(AP$3="",0,IF(PARAMETRES!$D33=AP$3,IF(AP34="",1,0),0))+IF(AQ$3="",0,IF(PARAMETRES!$D33=AQ$3,IF(AQ34="",1,0),0))+IF(AR$3="",0,IF(PARAMETRES!$D33=AR$3,IF(AR34="",1,0),0))+IF(AS$3="",0,IF(PARAMETRES!$D33=AS$3,IF(AS34="",1,0),0))+IF(AT$3="",0,IF(PARAMETRES!$D33=AT$3,IF(AT34="",1,0),0))+IF(AU$3="",0,IF(PARAMETRES!$D33=AU$3,IF(AU34="",1,0),0))+IF(AV$3="",0,IF(PARAMETRES!$D33=AV$3,IF(AV34="",1,0),0)))</f>
        <v>0</v>
      </c>
      <c r="AZ34" s="31">
        <f t="shared" si="15"/>
        <v>29</v>
      </c>
      <c r="BA34" s="46" t="str">
        <f>PARAMETRES!$B33</f>
        <v>Z</v>
      </c>
      <c r="BB34" s="46" t="str">
        <f>PARAMETRES!$C33</f>
        <v>B</v>
      </c>
      <c r="BC34" s="352" t="str">
        <f>IF(PARAMETRES!$D33="-","-",LEFT(PARAMETRES!$D33,1))</f>
        <v>A</v>
      </c>
      <c r="BD34" s="47"/>
      <c r="BE34" s="47"/>
      <c r="BF34" s="47"/>
      <c r="BG34" s="47"/>
      <c r="BH34" s="47"/>
      <c r="BI34" s="47"/>
      <c r="BJ34" s="47"/>
      <c r="BK34" s="47"/>
      <c r="BL34" s="47"/>
      <c r="BM34" s="47"/>
      <c r="BN34" s="48" t="str">
        <f>IF(BO34=0,"-",SUM(BD34:BM34)/BO34*PARAMETRES!$G$17)</f>
        <v>-</v>
      </c>
      <c r="BO34" s="94">
        <f t="shared" si="3"/>
        <v>0</v>
      </c>
      <c r="BP34" s="51">
        <f>IF(PARAMETRES!$B33="-","",IF(BD$3="",0,IF(PARAMETRES!$D33=BD$3,IF(BD34="",1,0),0))+IF(BE$3="",0,IF(PARAMETRES!$D33=BE$3,IF(BE34="",1,0),0))+IF(BF$3="",0,IF(PARAMETRES!$D33=BF$3,IF(BF34="",1,0),0))+IF(BG$3="",0,IF(PARAMETRES!$D33=BG$3,IF(BG34="",1,0),0))+IF(BH$3="",0,IF(PARAMETRES!$D33=BH$3,IF(BH34="",1,0),0))+IF(BI$3="",0,IF(PARAMETRES!$D33=BI$3,IF(BI34="",1,0),0))+IF(BJ$3="",0,IF(PARAMETRES!$D33=BJ$3,IF(BJ34="",1,0),0))+IF(BK$3="",0,IF(PARAMETRES!$D33=BK$3,IF(BK34="",1,0),0))+IF(BL$3="",0,IF(PARAMETRES!$D33=BL$3,IF(BL34="",1,0),0))+IF(BM$3="",0,IF(PARAMETRES!$D33=BM$3,IF(BM34="",1,0),0)))</f>
        <v>0</v>
      </c>
      <c r="BQ34" s="46" t="str">
        <f>PARAMETRES!$B33</f>
        <v>Z</v>
      </c>
      <c r="BR34" s="52" t="str">
        <f>PARAMETRES!$C33</f>
        <v>B</v>
      </c>
    </row>
    <row r="35" spans="1:70">
      <c r="A35" s="31">
        <f t="shared" si="12"/>
        <v>30</v>
      </c>
      <c r="B35" s="46" t="str">
        <f>PARAMETRES!$B34</f>
        <v>-</v>
      </c>
      <c r="C35" s="46" t="str">
        <f>PARAMETRES!$C34</f>
        <v>-</v>
      </c>
      <c r="D35" s="352" t="str">
        <f>IF(PARAMETRES!$D34="-","-",LEFT(PARAMETRES!$D34,1))</f>
        <v>-</v>
      </c>
      <c r="E35" s="47"/>
      <c r="F35" s="47"/>
      <c r="G35" s="47"/>
      <c r="H35" s="47"/>
      <c r="I35" s="47"/>
      <c r="J35" s="47"/>
      <c r="K35" s="47"/>
      <c r="L35" s="47"/>
      <c r="M35" s="47"/>
      <c r="N35" s="47"/>
      <c r="O35" s="48" t="str">
        <f>IF(P35=0,"-",SUM(E35:N35)/P35*PARAMETRES!$G$17)</f>
        <v>-</v>
      </c>
      <c r="P35" s="94">
        <f t="shared" si="0"/>
        <v>0</v>
      </c>
      <c r="Q35" s="50" t="str">
        <f>IF(PARAMETRES!$B34="-","",IF(E$3="",0,IF(PARAMETRES!$D34=E$3,IF(E35="",1,0),0))+IF(F$3="",0,IF(PARAMETRES!$D34=F$3,IF(F35="",1,0),0))+IF(G$3="",0,IF(PARAMETRES!$D34=G$3,IF(G35="",1,0),0))+IF(H$3="",0,IF(PARAMETRES!$D34=H$3,IF(H35="",1,0),0))+IF(I$3="",0,IF(PARAMETRES!$D34=I$3,IF(I35="",1,0),0))+IF(J$3="",0,IF(PARAMETRES!$D34=J$3,IF(J35="",1,0),0))+IF(K$3="",0,IF(PARAMETRES!$D34=K$3,IF(K35="",1,0),0))+IF(L$3="",0,IF(PARAMETRES!$D34=L$3,IF(L35="",1,0),0))+IF(M$3="",0,IF(PARAMETRES!$D34=M$3,IF(M35="",1,0),0))+IF(N$3="",0,IF(PARAMETRES!$D34=N$3,IF(N35="",1,0),0)))</f>
        <v/>
      </c>
      <c r="R35" s="31">
        <f t="shared" si="13"/>
        <v>30</v>
      </c>
      <c r="S35" s="46" t="str">
        <f>PARAMETRES!$B34</f>
        <v>-</v>
      </c>
      <c r="T35" s="46" t="str">
        <f>PARAMETRES!$C34</f>
        <v>-</v>
      </c>
      <c r="U35" s="352" t="str">
        <f>IF(PARAMETRES!$D34="-","-",LEFT(PARAMETRES!$D34,1))</f>
        <v>-</v>
      </c>
      <c r="V35" s="47"/>
      <c r="W35" s="47"/>
      <c r="X35" s="47"/>
      <c r="Y35" s="47"/>
      <c r="Z35" s="47"/>
      <c r="AA35" s="47"/>
      <c r="AB35" s="47"/>
      <c r="AC35" s="47"/>
      <c r="AD35" s="47"/>
      <c r="AE35" s="47"/>
      <c r="AF35" s="48" t="str">
        <f>IF(AG35=0,"-",SUM(V35:AE35)/AG35*PARAMETRES!$G$17)</f>
        <v>-</v>
      </c>
      <c r="AG35" s="94">
        <f t="shared" si="1"/>
        <v>0</v>
      </c>
      <c r="AH35" s="50" t="str">
        <f>IF(PARAMETRES!$B34="-","",IF(V$3="",0,IF(PARAMETRES!$D34=V$3,IF(V35="",1,0),0))+IF(W$3="",0,IF(PARAMETRES!$D34=W$3,IF(W35="",1,0),0))+IF(X$3="",0,IF(PARAMETRES!$D34=X$3,IF(X35="",1,0),0))+IF(Y$3="",0,IF(PARAMETRES!$D34=Y$3,IF(Y35="",1,0),0))+IF(Z$3="",0,IF(PARAMETRES!$D34=Z$3,IF(Z35="",1,0),0))+IF(AA$3="",0,IF(PARAMETRES!$D34=AA$3,IF(AA35="",1,0),0))+IF(AB$3="",0,IF(PARAMETRES!$D34=AB$3,IF(AB35="",1,0),0))+IF(AC$3="",0,IF(PARAMETRES!$D34=AC$3,IF(AC35="",1,0),0))+IF(AD$3="",0,IF(PARAMETRES!$D34=AD$3,IF(AD35="",1,0),0))+IF(AE$3="",0,IF(PARAMETRES!$D34=AE$3,IF(AE35="",1,0),0)))</f>
        <v/>
      </c>
      <c r="AI35" s="31">
        <f t="shared" si="14"/>
        <v>30</v>
      </c>
      <c r="AJ35" s="46" t="str">
        <f>PARAMETRES!$B34</f>
        <v>-</v>
      </c>
      <c r="AK35" s="46" t="str">
        <f>PARAMETRES!$C34</f>
        <v>-</v>
      </c>
      <c r="AL35" s="352" t="str">
        <f>IF(PARAMETRES!$D34="-","-",LEFT(PARAMETRES!$D34,1))</f>
        <v>-</v>
      </c>
      <c r="AM35" s="47"/>
      <c r="AN35" s="47"/>
      <c r="AO35" s="47"/>
      <c r="AP35" s="47"/>
      <c r="AQ35" s="47"/>
      <c r="AR35" s="47"/>
      <c r="AS35" s="47"/>
      <c r="AT35" s="47"/>
      <c r="AU35" s="47"/>
      <c r="AV35" s="47"/>
      <c r="AW35" s="48" t="str">
        <f>IF(AX35=0,"-",SUM(AM35:AV35)/AX35*PARAMETRES!$G$17)</f>
        <v>-</v>
      </c>
      <c r="AX35" s="94">
        <f t="shared" si="2"/>
        <v>0</v>
      </c>
      <c r="AY35" s="50" t="str">
        <f>IF(PARAMETRES!$B34="-","",IF(AM$3="",0,IF(PARAMETRES!$D34=AM$3,IF(AM35="",1,0),0))+IF(AN$3="",0,IF(PARAMETRES!$D34=AN$3,IF(AN35="",1,0),0))+IF(AO$3="",0,IF(PARAMETRES!$D34=AO$3,IF(AO35="",1,0),0))+IF(AP$3="",0,IF(PARAMETRES!$D34=AP$3,IF(AP35="",1,0),0))+IF(AQ$3="",0,IF(PARAMETRES!$D34=AQ$3,IF(AQ35="",1,0),0))+IF(AR$3="",0,IF(PARAMETRES!$D34=AR$3,IF(AR35="",1,0),0))+IF(AS$3="",0,IF(PARAMETRES!$D34=AS$3,IF(AS35="",1,0),0))+IF(AT$3="",0,IF(PARAMETRES!$D34=AT$3,IF(AT35="",1,0),0))+IF(AU$3="",0,IF(PARAMETRES!$D34=AU$3,IF(AU35="",1,0),0))+IF(AV$3="",0,IF(PARAMETRES!$D34=AV$3,IF(AV35="",1,0),0)))</f>
        <v/>
      </c>
      <c r="AZ35" s="31">
        <f t="shared" si="15"/>
        <v>30</v>
      </c>
      <c r="BA35" s="46" t="str">
        <f>PARAMETRES!$B34</f>
        <v>-</v>
      </c>
      <c r="BB35" s="46" t="str">
        <f>PARAMETRES!$C34</f>
        <v>-</v>
      </c>
      <c r="BC35" s="352" t="str">
        <f>IF(PARAMETRES!$D34="-","-",LEFT(PARAMETRES!$D34,1))</f>
        <v>-</v>
      </c>
      <c r="BD35" s="47"/>
      <c r="BE35" s="47"/>
      <c r="BF35" s="47"/>
      <c r="BG35" s="47"/>
      <c r="BH35" s="47"/>
      <c r="BI35" s="47"/>
      <c r="BJ35" s="47"/>
      <c r="BK35" s="47"/>
      <c r="BL35" s="47"/>
      <c r="BM35" s="47"/>
      <c r="BN35" s="48" t="str">
        <f>IF(BO35=0,"-",SUM(BD35:BM35)/BO35*PARAMETRES!$G$17)</f>
        <v>-</v>
      </c>
      <c r="BO35" s="94">
        <f t="shared" si="3"/>
        <v>0</v>
      </c>
      <c r="BP35" s="51" t="str">
        <f>IF(PARAMETRES!$B34="-","",IF(BD$3="",0,IF(PARAMETRES!$D34=BD$3,IF(BD35="",1,0),0))+IF(BE$3="",0,IF(PARAMETRES!$D34=BE$3,IF(BE35="",1,0),0))+IF(BF$3="",0,IF(PARAMETRES!$D34=BF$3,IF(BF35="",1,0),0))+IF(BG$3="",0,IF(PARAMETRES!$D34=BG$3,IF(BG35="",1,0),0))+IF(BH$3="",0,IF(PARAMETRES!$D34=BH$3,IF(BH35="",1,0),0))+IF(BI$3="",0,IF(PARAMETRES!$D34=BI$3,IF(BI35="",1,0),0))+IF(BJ$3="",0,IF(PARAMETRES!$D34=BJ$3,IF(BJ35="",1,0),0))+IF(BK$3="",0,IF(PARAMETRES!$D34=BK$3,IF(BK35="",1,0),0))+IF(BL$3="",0,IF(PARAMETRES!$D34=BL$3,IF(BL35="",1,0),0))+IF(BM$3="",0,IF(PARAMETRES!$D34=BM$3,IF(BM35="",1,0),0)))</f>
        <v/>
      </c>
      <c r="BQ35" s="46" t="str">
        <f>PARAMETRES!$B34</f>
        <v>-</v>
      </c>
      <c r="BR35" s="52" t="str">
        <f>PARAMETRES!$C34</f>
        <v>-</v>
      </c>
    </row>
    <row r="36" spans="1:70">
      <c r="A36" s="31">
        <f t="shared" si="12"/>
        <v>31</v>
      </c>
      <c r="B36" s="46" t="str">
        <f>PARAMETRES!$B35</f>
        <v>-</v>
      </c>
      <c r="C36" s="46" t="str">
        <f>PARAMETRES!$C35</f>
        <v>-</v>
      </c>
      <c r="D36" s="352" t="str">
        <f>IF(PARAMETRES!$D35="-","-",LEFT(PARAMETRES!$D35,1))</f>
        <v>-</v>
      </c>
      <c r="E36" s="47"/>
      <c r="F36" s="47"/>
      <c r="G36" s="47"/>
      <c r="H36" s="47"/>
      <c r="I36" s="47"/>
      <c r="J36" s="47"/>
      <c r="K36" s="47"/>
      <c r="L36" s="47"/>
      <c r="M36" s="47"/>
      <c r="N36" s="47"/>
      <c r="O36" s="48" t="str">
        <f>IF(P36=0,"-",SUM(E36:N36)/P36*PARAMETRES!$G$17)</f>
        <v>-</v>
      </c>
      <c r="P36" s="94">
        <f t="shared" si="0"/>
        <v>0</v>
      </c>
      <c r="Q36" s="50" t="str">
        <f>IF(PARAMETRES!$B35="-","",IF(E$3="",0,IF(PARAMETRES!$D35=E$3,IF(E36="",1,0),0))+IF(F$3="",0,IF(PARAMETRES!$D35=F$3,IF(F36="",1,0),0))+IF(G$3="",0,IF(PARAMETRES!$D35=G$3,IF(G36="",1,0),0))+IF(H$3="",0,IF(PARAMETRES!$D35=H$3,IF(H36="",1,0),0))+IF(I$3="",0,IF(PARAMETRES!$D35=I$3,IF(I36="",1,0),0))+IF(J$3="",0,IF(PARAMETRES!$D35=J$3,IF(J36="",1,0),0))+IF(K$3="",0,IF(PARAMETRES!$D35=K$3,IF(K36="",1,0),0))+IF(L$3="",0,IF(PARAMETRES!$D35=L$3,IF(L36="",1,0),0))+IF(M$3="",0,IF(PARAMETRES!$D35=M$3,IF(M36="",1,0),0))+IF(N$3="",0,IF(PARAMETRES!$D35=N$3,IF(N36="",1,0),0)))</f>
        <v/>
      </c>
      <c r="R36" s="31">
        <f t="shared" si="13"/>
        <v>31</v>
      </c>
      <c r="S36" s="46" t="str">
        <f>PARAMETRES!$B35</f>
        <v>-</v>
      </c>
      <c r="T36" s="46" t="str">
        <f>PARAMETRES!$C35</f>
        <v>-</v>
      </c>
      <c r="U36" s="352" t="str">
        <f>IF(PARAMETRES!$D35="-","-",LEFT(PARAMETRES!$D35,1))</f>
        <v>-</v>
      </c>
      <c r="V36" s="47"/>
      <c r="W36" s="47"/>
      <c r="X36" s="47"/>
      <c r="Y36" s="47"/>
      <c r="Z36" s="47"/>
      <c r="AA36" s="47"/>
      <c r="AB36" s="47"/>
      <c r="AC36" s="47"/>
      <c r="AD36" s="47"/>
      <c r="AE36" s="47"/>
      <c r="AF36" s="48" t="str">
        <f>IF(AG36=0,"-",SUM(V36:AE36)/AG36*PARAMETRES!$G$17)</f>
        <v>-</v>
      </c>
      <c r="AG36" s="94">
        <f t="shared" si="1"/>
        <v>0</v>
      </c>
      <c r="AH36" s="50" t="str">
        <f>IF(PARAMETRES!$B35="-","",IF(V$3="",0,IF(PARAMETRES!$D35=V$3,IF(V36="",1,0),0))+IF(W$3="",0,IF(PARAMETRES!$D35=W$3,IF(W36="",1,0),0))+IF(X$3="",0,IF(PARAMETRES!$D35=X$3,IF(X36="",1,0),0))+IF(Y$3="",0,IF(PARAMETRES!$D35=Y$3,IF(Y36="",1,0),0))+IF(Z$3="",0,IF(PARAMETRES!$D35=Z$3,IF(Z36="",1,0),0))+IF(AA$3="",0,IF(PARAMETRES!$D35=AA$3,IF(AA36="",1,0),0))+IF(AB$3="",0,IF(PARAMETRES!$D35=AB$3,IF(AB36="",1,0),0))+IF(AC$3="",0,IF(PARAMETRES!$D35=AC$3,IF(AC36="",1,0),0))+IF(AD$3="",0,IF(PARAMETRES!$D35=AD$3,IF(AD36="",1,0),0))+IF(AE$3="",0,IF(PARAMETRES!$D35=AE$3,IF(AE36="",1,0),0)))</f>
        <v/>
      </c>
      <c r="AI36" s="31">
        <f t="shared" si="14"/>
        <v>31</v>
      </c>
      <c r="AJ36" s="46" t="str">
        <f>PARAMETRES!$B35</f>
        <v>-</v>
      </c>
      <c r="AK36" s="46" t="str">
        <f>PARAMETRES!$C35</f>
        <v>-</v>
      </c>
      <c r="AL36" s="352" t="str">
        <f>IF(PARAMETRES!$D35="-","-",LEFT(PARAMETRES!$D35,1))</f>
        <v>-</v>
      </c>
      <c r="AM36" s="47"/>
      <c r="AN36" s="47"/>
      <c r="AO36" s="47"/>
      <c r="AP36" s="47"/>
      <c r="AQ36" s="47"/>
      <c r="AR36" s="47"/>
      <c r="AS36" s="47"/>
      <c r="AT36" s="47"/>
      <c r="AU36" s="47"/>
      <c r="AV36" s="47"/>
      <c r="AW36" s="48" t="str">
        <f>IF(AX36=0,"-",SUM(AM36:AV36)/AX36*PARAMETRES!$G$17)</f>
        <v>-</v>
      </c>
      <c r="AX36" s="94">
        <f t="shared" si="2"/>
        <v>0</v>
      </c>
      <c r="AY36" s="50" t="str">
        <f>IF(PARAMETRES!$B35="-","",IF(AM$3="",0,IF(PARAMETRES!$D35=AM$3,IF(AM36="",1,0),0))+IF(AN$3="",0,IF(PARAMETRES!$D35=AN$3,IF(AN36="",1,0),0))+IF(AO$3="",0,IF(PARAMETRES!$D35=AO$3,IF(AO36="",1,0),0))+IF(AP$3="",0,IF(PARAMETRES!$D35=AP$3,IF(AP36="",1,0),0))+IF(AQ$3="",0,IF(PARAMETRES!$D35=AQ$3,IF(AQ36="",1,0),0))+IF(AR$3="",0,IF(PARAMETRES!$D35=AR$3,IF(AR36="",1,0),0))+IF(AS$3="",0,IF(PARAMETRES!$D35=AS$3,IF(AS36="",1,0),0))+IF(AT$3="",0,IF(PARAMETRES!$D35=AT$3,IF(AT36="",1,0),0))+IF(AU$3="",0,IF(PARAMETRES!$D35=AU$3,IF(AU36="",1,0),0))+IF(AV$3="",0,IF(PARAMETRES!$D35=AV$3,IF(AV36="",1,0),0)))</f>
        <v/>
      </c>
      <c r="AZ36" s="31">
        <f t="shared" si="15"/>
        <v>31</v>
      </c>
      <c r="BA36" s="46" t="str">
        <f>PARAMETRES!$B35</f>
        <v>-</v>
      </c>
      <c r="BB36" s="46" t="str">
        <f>PARAMETRES!$C35</f>
        <v>-</v>
      </c>
      <c r="BC36" s="352" t="str">
        <f>IF(PARAMETRES!$D35="-","-",LEFT(PARAMETRES!$D35,1))</f>
        <v>-</v>
      </c>
      <c r="BD36" s="47"/>
      <c r="BE36" s="47"/>
      <c r="BF36" s="47"/>
      <c r="BG36" s="47"/>
      <c r="BH36" s="47"/>
      <c r="BI36" s="47"/>
      <c r="BJ36" s="47"/>
      <c r="BK36" s="47"/>
      <c r="BL36" s="47"/>
      <c r="BM36" s="47"/>
      <c r="BN36" s="48" t="str">
        <f>IF(BO36=0,"-",SUM(BD36:BM36)/BO36*PARAMETRES!$G$17)</f>
        <v>-</v>
      </c>
      <c r="BO36" s="94">
        <f t="shared" si="3"/>
        <v>0</v>
      </c>
      <c r="BP36" s="51" t="str">
        <f>IF(PARAMETRES!$B35="-","",IF(BD$3="",0,IF(PARAMETRES!$D35=BD$3,IF(BD36="",1,0),0))+IF(BE$3="",0,IF(PARAMETRES!$D35=BE$3,IF(BE36="",1,0),0))+IF(BF$3="",0,IF(PARAMETRES!$D35=BF$3,IF(BF36="",1,0),0))+IF(BG$3="",0,IF(PARAMETRES!$D35=BG$3,IF(BG36="",1,0),0))+IF(BH$3="",0,IF(PARAMETRES!$D35=BH$3,IF(BH36="",1,0),0))+IF(BI$3="",0,IF(PARAMETRES!$D35=BI$3,IF(BI36="",1,0),0))+IF(BJ$3="",0,IF(PARAMETRES!$D35=BJ$3,IF(BJ36="",1,0),0))+IF(BK$3="",0,IF(PARAMETRES!$D35=BK$3,IF(BK36="",1,0),0))+IF(BL$3="",0,IF(PARAMETRES!$D35=BL$3,IF(BL36="",1,0),0))+IF(BM$3="",0,IF(PARAMETRES!$D35=BM$3,IF(BM36="",1,0),0)))</f>
        <v/>
      </c>
      <c r="BQ36" s="46" t="str">
        <f>PARAMETRES!$B35</f>
        <v>-</v>
      </c>
      <c r="BR36" s="52" t="str">
        <f>PARAMETRES!$C35</f>
        <v>-</v>
      </c>
    </row>
    <row r="37" spans="1:70">
      <c r="A37" s="31">
        <f t="shared" si="12"/>
        <v>32</v>
      </c>
      <c r="B37" s="46" t="str">
        <f>PARAMETRES!$B36</f>
        <v>-</v>
      </c>
      <c r="C37" s="46" t="str">
        <f>PARAMETRES!$C36</f>
        <v>-</v>
      </c>
      <c r="D37" s="352" t="str">
        <f>IF(PARAMETRES!$D36="-","-",LEFT(PARAMETRES!$D36,1))</f>
        <v>-</v>
      </c>
      <c r="E37" s="47"/>
      <c r="F37" s="47"/>
      <c r="G37" s="47"/>
      <c r="H37" s="47"/>
      <c r="I37" s="47"/>
      <c r="J37" s="47"/>
      <c r="K37" s="47"/>
      <c r="L37" s="47"/>
      <c r="M37" s="47"/>
      <c r="N37" s="47"/>
      <c r="O37" s="48" t="str">
        <f>IF(P37=0,"-",SUM(E37:N37)/P37*PARAMETRES!$G$17)</f>
        <v>-</v>
      </c>
      <c r="P37" s="94">
        <f t="shared" si="0"/>
        <v>0</v>
      </c>
      <c r="Q37" s="50" t="str">
        <f>IF(PARAMETRES!$B36="-","",IF(E$3="",0,IF(PARAMETRES!$D36=E$3,IF(E37="",1,0),0))+IF(F$3="",0,IF(PARAMETRES!$D36=F$3,IF(F37="",1,0),0))+IF(G$3="",0,IF(PARAMETRES!$D36=G$3,IF(G37="",1,0),0))+IF(H$3="",0,IF(PARAMETRES!$D36=H$3,IF(H37="",1,0),0))+IF(I$3="",0,IF(PARAMETRES!$D36=I$3,IF(I37="",1,0),0))+IF(J$3="",0,IF(PARAMETRES!$D36=J$3,IF(J37="",1,0),0))+IF(K$3="",0,IF(PARAMETRES!$D36=K$3,IF(K37="",1,0),0))+IF(L$3="",0,IF(PARAMETRES!$D36=L$3,IF(L37="",1,0),0))+IF(M$3="",0,IF(PARAMETRES!$D36=M$3,IF(M37="",1,0),0))+IF(N$3="",0,IF(PARAMETRES!$D36=N$3,IF(N37="",1,0),0)))</f>
        <v/>
      </c>
      <c r="R37" s="31">
        <f t="shared" si="13"/>
        <v>32</v>
      </c>
      <c r="S37" s="46" t="str">
        <f>PARAMETRES!$B36</f>
        <v>-</v>
      </c>
      <c r="T37" s="46" t="str">
        <f>PARAMETRES!$C36</f>
        <v>-</v>
      </c>
      <c r="U37" s="352" t="str">
        <f>IF(PARAMETRES!$D36="-","-",LEFT(PARAMETRES!$D36,1))</f>
        <v>-</v>
      </c>
      <c r="V37" s="47"/>
      <c r="W37" s="47"/>
      <c r="X37" s="47"/>
      <c r="Y37" s="47"/>
      <c r="Z37" s="47"/>
      <c r="AA37" s="47"/>
      <c r="AB37" s="47"/>
      <c r="AC37" s="47"/>
      <c r="AD37" s="47"/>
      <c r="AE37" s="47"/>
      <c r="AF37" s="48" t="str">
        <f>IF(AG37=0,"-",SUM(V37:AE37)/AG37*PARAMETRES!$G$17)</f>
        <v>-</v>
      </c>
      <c r="AG37" s="94">
        <f t="shared" si="1"/>
        <v>0</v>
      </c>
      <c r="AH37" s="50" t="str">
        <f>IF(PARAMETRES!$B36="-","",IF(V$3="",0,IF(PARAMETRES!$D36=V$3,IF(V37="",1,0),0))+IF(W$3="",0,IF(PARAMETRES!$D36=W$3,IF(W37="",1,0),0))+IF(X$3="",0,IF(PARAMETRES!$D36=X$3,IF(X37="",1,0),0))+IF(Y$3="",0,IF(PARAMETRES!$D36=Y$3,IF(Y37="",1,0),0))+IF(Z$3="",0,IF(PARAMETRES!$D36=Z$3,IF(Z37="",1,0),0))+IF(AA$3="",0,IF(PARAMETRES!$D36=AA$3,IF(AA37="",1,0),0))+IF(AB$3="",0,IF(PARAMETRES!$D36=AB$3,IF(AB37="",1,0),0))+IF(AC$3="",0,IF(PARAMETRES!$D36=AC$3,IF(AC37="",1,0),0))+IF(AD$3="",0,IF(PARAMETRES!$D36=AD$3,IF(AD37="",1,0),0))+IF(AE$3="",0,IF(PARAMETRES!$D36=AE$3,IF(AE37="",1,0),0)))</f>
        <v/>
      </c>
      <c r="AI37" s="31">
        <f t="shared" si="14"/>
        <v>32</v>
      </c>
      <c r="AJ37" s="46" t="str">
        <f>PARAMETRES!$B36</f>
        <v>-</v>
      </c>
      <c r="AK37" s="46" t="str">
        <f>PARAMETRES!$C36</f>
        <v>-</v>
      </c>
      <c r="AL37" s="352" t="str">
        <f>IF(PARAMETRES!$D36="-","-",LEFT(PARAMETRES!$D36,1))</f>
        <v>-</v>
      </c>
      <c r="AM37" s="47"/>
      <c r="AN37" s="47"/>
      <c r="AO37" s="47"/>
      <c r="AP37" s="47"/>
      <c r="AQ37" s="47"/>
      <c r="AR37" s="47"/>
      <c r="AS37" s="47"/>
      <c r="AT37" s="47"/>
      <c r="AU37" s="47"/>
      <c r="AV37" s="47"/>
      <c r="AW37" s="48" t="str">
        <f>IF(AX37=0,"-",SUM(AM37:AV37)/AX37*PARAMETRES!$G$17)</f>
        <v>-</v>
      </c>
      <c r="AX37" s="94">
        <f t="shared" si="2"/>
        <v>0</v>
      </c>
      <c r="AY37" s="50" t="str">
        <f>IF(PARAMETRES!$B36="-","",IF(AM$3="",0,IF(PARAMETRES!$D36=AM$3,IF(AM37="",1,0),0))+IF(AN$3="",0,IF(PARAMETRES!$D36=AN$3,IF(AN37="",1,0),0))+IF(AO$3="",0,IF(PARAMETRES!$D36=AO$3,IF(AO37="",1,0),0))+IF(AP$3="",0,IF(PARAMETRES!$D36=AP$3,IF(AP37="",1,0),0))+IF(AQ$3="",0,IF(PARAMETRES!$D36=AQ$3,IF(AQ37="",1,0),0))+IF(AR$3="",0,IF(PARAMETRES!$D36=AR$3,IF(AR37="",1,0),0))+IF(AS$3="",0,IF(PARAMETRES!$D36=AS$3,IF(AS37="",1,0),0))+IF(AT$3="",0,IF(PARAMETRES!$D36=AT$3,IF(AT37="",1,0),0))+IF(AU$3="",0,IF(PARAMETRES!$D36=AU$3,IF(AU37="",1,0),0))+IF(AV$3="",0,IF(PARAMETRES!$D36=AV$3,IF(AV37="",1,0),0)))</f>
        <v/>
      </c>
      <c r="AZ37" s="31">
        <f t="shared" si="15"/>
        <v>32</v>
      </c>
      <c r="BA37" s="46" t="str">
        <f>PARAMETRES!$B36</f>
        <v>-</v>
      </c>
      <c r="BB37" s="46" t="str">
        <f>PARAMETRES!$C36</f>
        <v>-</v>
      </c>
      <c r="BC37" s="352" t="str">
        <f>IF(PARAMETRES!$D36="-","-",LEFT(PARAMETRES!$D36,1))</f>
        <v>-</v>
      </c>
      <c r="BD37" s="47"/>
      <c r="BE37" s="47"/>
      <c r="BF37" s="47"/>
      <c r="BG37" s="47"/>
      <c r="BH37" s="47"/>
      <c r="BI37" s="47"/>
      <c r="BJ37" s="47"/>
      <c r="BK37" s="47"/>
      <c r="BL37" s="47"/>
      <c r="BM37" s="47"/>
      <c r="BN37" s="48" t="str">
        <f>IF(BO37=0,"-",SUM(BD37:BM37)/BO37*PARAMETRES!$G$17)</f>
        <v>-</v>
      </c>
      <c r="BO37" s="94">
        <f t="shared" si="3"/>
        <v>0</v>
      </c>
      <c r="BP37" s="51" t="str">
        <f>IF(PARAMETRES!$B36="-","",IF(BD$3="",0,IF(PARAMETRES!$D36=BD$3,IF(BD37="",1,0),0))+IF(BE$3="",0,IF(PARAMETRES!$D36=BE$3,IF(BE37="",1,0),0))+IF(BF$3="",0,IF(PARAMETRES!$D36=BF$3,IF(BF37="",1,0),0))+IF(BG$3="",0,IF(PARAMETRES!$D36=BG$3,IF(BG37="",1,0),0))+IF(BH$3="",0,IF(PARAMETRES!$D36=BH$3,IF(BH37="",1,0),0))+IF(BI$3="",0,IF(PARAMETRES!$D36=BI$3,IF(BI37="",1,0),0))+IF(BJ$3="",0,IF(PARAMETRES!$D36=BJ$3,IF(BJ37="",1,0),0))+IF(BK$3="",0,IF(PARAMETRES!$D36=BK$3,IF(BK37="",1,0),0))+IF(BL$3="",0,IF(PARAMETRES!$D36=BL$3,IF(BL37="",1,0),0))+IF(BM$3="",0,IF(PARAMETRES!$D36=BM$3,IF(BM37="",1,0),0)))</f>
        <v/>
      </c>
      <c r="BQ37" s="46" t="str">
        <f>PARAMETRES!$B36</f>
        <v>-</v>
      </c>
      <c r="BR37" s="52" t="str">
        <f>PARAMETRES!$C36</f>
        <v>-</v>
      </c>
    </row>
    <row r="38" spans="1:70">
      <c r="A38" s="31">
        <f t="shared" si="12"/>
        <v>33</v>
      </c>
      <c r="B38" s="46" t="str">
        <f>PARAMETRES!$B37</f>
        <v>-</v>
      </c>
      <c r="C38" s="46" t="str">
        <f>PARAMETRES!$C37</f>
        <v>-</v>
      </c>
      <c r="D38" s="352" t="str">
        <f>IF(PARAMETRES!$D37="-","-",LEFT(PARAMETRES!$D37,1))</f>
        <v>-</v>
      </c>
      <c r="E38" s="47"/>
      <c r="F38" s="47"/>
      <c r="G38" s="47"/>
      <c r="H38" s="47"/>
      <c r="I38" s="47"/>
      <c r="J38" s="47"/>
      <c r="K38" s="47"/>
      <c r="L38" s="47"/>
      <c r="M38" s="47"/>
      <c r="N38" s="47"/>
      <c r="O38" s="48" t="str">
        <f>IF(P38=0,"-",SUM(E38:N38)/P38*PARAMETRES!$G$17)</f>
        <v>-</v>
      </c>
      <c r="P38" s="94">
        <f t="shared" si="0"/>
        <v>0</v>
      </c>
      <c r="Q38" s="50" t="str">
        <f>IF(PARAMETRES!$B37="-","",IF(E$3="",0,IF(PARAMETRES!$D37=E$3,IF(E38="",1,0),0))+IF(F$3="",0,IF(PARAMETRES!$D37=F$3,IF(F38="",1,0),0))+IF(G$3="",0,IF(PARAMETRES!$D37=G$3,IF(G38="",1,0),0))+IF(H$3="",0,IF(PARAMETRES!$D37=H$3,IF(H38="",1,0),0))+IF(I$3="",0,IF(PARAMETRES!$D37=I$3,IF(I38="",1,0),0))+IF(J$3="",0,IF(PARAMETRES!$D37=J$3,IF(J38="",1,0),0))+IF(K$3="",0,IF(PARAMETRES!$D37=K$3,IF(K38="",1,0),0))+IF(L$3="",0,IF(PARAMETRES!$D37=L$3,IF(L38="",1,0),0))+IF(M$3="",0,IF(PARAMETRES!$D37=M$3,IF(M38="",1,0),0))+IF(N$3="",0,IF(PARAMETRES!$D37=N$3,IF(N38="",1,0),0)))</f>
        <v/>
      </c>
      <c r="R38" s="31">
        <f t="shared" si="13"/>
        <v>33</v>
      </c>
      <c r="S38" s="46" t="str">
        <f>PARAMETRES!$B37</f>
        <v>-</v>
      </c>
      <c r="T38" s="46" t="str">
        <f>PARAMETRES!$C37</f>
        <v>-</v>
      </c>
      <c r="U38" s="352" t="str">
        <f>IF(PARAMETRES!$D37="-","-",LEFT(PARAMETRES!$D37,1))</f>
        <v>-</v>
      </c>
      <c r="V38" s="47"/>
      <c r="W38" s="47"/>
      <c r="X38" s="47"/>
      <c r="Y38" s="47"/>
      <c r="Z38" s="47"/>
      <c r="AA38" s="47"/>
      <c r="AB38" s="47"/>
      <c r="AC38" s="47"/>
      <c r="AD38" s="47"/>
      <c r="AE38" s="47"/>
      <c r="AF38" s="48" t="str">
        <f>IF(AG38=0,"-",SUM(V38:AE38)/AG38*PARAMETRES!$G$17)</f>
        <v>-</v>
      </c>
      <c r="AG38" s="94">
        <f t="shared" si="1"/>
        <v>0</v>
      </c>
      <c r="AH38" s="50" t="str">
        <f>IF(PARAMETRES!$B37="-","",IF(V$3="",0,IF(PARAMETRES!$D37=V$3,IF(V38="",1,0),0))+IF(W$3="",0,IF(PARAMETRES!$D37=W$3,IF(W38="",1,0),0))+IF(X$3="",0,IF(PARAMETRES!$D37=X$3,IF(X38="",1,0),0))+IF(Y$3="",0,IF(PARAMETRES!$D37=Y$3,IF(Y38="",1,0),0))+IF(Z$3="",0,IF(PARAMETRES!$D37=Z$3,IF(Z38="",1,0),0))+IF(AA$3="",0,IF(PARAMETRES!$D37=AA$3,IF(AA38="",1,0),0))+IF(AB$3="",0,IF(PARAMETRES!$D37=AB$3,IF(AB38="",1,0),0))+IF(AC$3="",0,IF(PARAMETRES!$D37=AC$3,IF(AC38="",1,0),0))+IF(AD$3="",0,IF(PARAMETRES!$D37=AD$3,IF(AD38="",1,0),0))+IF(AE$3="",0,IF(PARAMETRES!$D37=AE$3,IF(AE38="",1,0),0)))</f>
        <v/>
      </c>
      <c r="AI38" s="31">
        <f t="shared" si="14"/>
        <v>33</v>
      </c>
      <c r="AJ38" s="46" t="str">
        <f>PARAMETRES!$B37</f>
        <v>-</v>
      </c>
      <c r="AK38" s="46" t="str">
        <f>PARAMETRES!$C37</f>
        <v>-</v>
      </c>
      <c r="AL38" s="352" t="str">
        <f>IF(PARAMETRES!$D37="-","-",LEFT(PARAMETRES!$D37,1))</f>
        <v>-</v>
      </c>
      <c r="AM38" s="47"/>
      <c r="AN38" s="47"/>
      <c r="AO38" s="47"/>
      <c r="AP38" s="47"/>
      <c r="AQ38" s="47"/>
      <c r="AR38" s="47"/>
      <c r="AS38" s="47"/>
      <c r="AT38" s="47"/>
      <c r="AU38" s="47"/>
      <c r="AV38" s="47"/>
      <c r="AW38" s="48" t="str">
        <f>IF(AX38=0,"-",SUM(AM38:AV38)/AX38*PARAMETRES!$G$17)</f>
        <v>-</v>
      </c>
      <c r="AX38" s="94">
        <f t="shared" si="2"/>
        <v>0</v>
      </c>
      <c r="AY38" s="50" t="str">
        <f>IF(PARAMETRES!$B37="-","",IF(AM$3="",0,IF(PARAMETRES!$D37=AM$3,IF(AM38="",1,0),0))+IF(AN$3="",0,IF(PARAMETRES!$D37=AN$3,IF(AN38="",1,0),0))+IF(AO$3="",0,IF(PARAMETRES!$D37=AO$3,IF(AO38="",1,0),0))+IF(AP$3="",0,IF(PARAMETRES!$D37=AP$3,IF(AP38="",1,0),0))+IF(AQ$3="",0,IF(PARAMETRES!$D37=AQ$3,IF(AQ38="",1,0),0))+IF(AR$3="",0,IF(PARAMETRES!$D37=AR$3,IF(AR38="",1,0),0))+IF(AS$3="",0,IF(PARAMETRES!$D37=AS$3,IF(AS38="",1,0),0))+IF(AT$3="",0,IF(PARAMETRES!$D37=AT$3,IF(AT38="",1,0),0))+IF(AU$3="",0,IF(PARAMETRES!$D37=AU$3,IF(AU38="",1,0),0))+IF(AV$3="",0,IF(PARAMETRES!$D37=AV$3,IF(AV38="",1,0),0)))</f>
        <v/>
      </c>
      <c r="AZ38" s="31">
        <f t="shared" si="15"/>
        <v>33</v>
      </c>
      <c r="BA38" s="46" t="str">
        <f>PARAMETRES!$B37</f>
        <v>-</v>
      </c>
      <c r="BB38" s="46" t="str">
        <f>PARAMETRES!$C37</f>
        <v>-</v>
      </c>
      <c r="BC38" s="352" t="str">
        <f>IF(PARAMETRES!$D37="-","-",LEFT(PARAMETRES!$D37,1))</f>
        <v>-</v>
      </c>
      <c r="BD38" s="47"/>
      <c r="BE38" s="47"/>
      <c r="BF38" s="47"/>
      <c r="BG38" s="47"/>
      <c r="BH38" s="47"/>
      <c r="BI38" s="47"/>
      <c r="BJ38" s="47"/>
      <c r="BK38" s="47"/>
      <c r="BL38" s="47"/>
      <c r="BM38" s="47"/>
      <c r="BN38" s="48" t="str">
        <f>IF(BO38=0,"-",SUM(BD38:BM38)/BO38*PARAMETRES!$G$17)</f>
        <v>-</v>
      </c>
      <c r="BO38" s="94">
        <f t="shared" si="3"/>
        <v>0</v>
      </c>
      <c r="BP38" s="51" t="str">
        <f>IF(PARAMETRES!$B37="-","",IF(BD$3="",0,IF(PARAMETRES!$D37=BD$3,IF(BD38="",1,0),0))+IF(BE$3="",0,IF(PARAMETRES!$D37=BE$3,IF(BE38="",1,0),0))+IF(BF$3="",0,IF(PARAMETRES!$D37=BF$3,IF(BF38="",1,0),0))+IF(BG$3="",0,IF(PARAMETRES!$D37=BG$3,IF(BG38="",1,0),0))+IF(BH$3="",0,IF(PARAMETRES!$D37=BH$3,IF(BH38="",1,0),0))+IF(BI$3="",0,IF(PARAMETRES!$D37=BI$3,IF(BI38="",1,0),0))+IF(BJ$3="",0,IF(PARAMETRES!$D37=BJ$3,IF(BJ38="",1,0),0))+IF(BK$3="",0,IF(PARAMETRES!$D37=BK$3,IF(BK38="",1,0),0))+IF(BL$3="",0,IF(PARAMETRES!$D37=BL$3,IF(BL38="",1,0),0))+IF(BM$3="",0,IF(PARAMETRES!$D37=BM$3,IF(BM38="",1,0),0)))</f>
        <v/>
      </c>
      <c r="BQ38" s="46" t="str">
        <f>PARAMETRES!$B37</f>
        <v>-</v>
      </c>
      <c r="BR38" s="52" t="str">
        <f>PARAMETRES!$C37</f>
        <v>-</v>
      </c>
    </row>
    <row r="39" spans="1:70">
      <c r="A39" s="31">
        <f t="shared" si="12"/>
        <v>34</v>
      </c>
      <c r="B39" s="46" t="str">
        <f>PARAMETRES!$B38</f>
        <v>-</v>
      </c>
      <c r="C39" s="46" t="str">
        <f>PARAMETRES!$C38</f>
        <v>-</v>
      </c>
      <c r="D39" s="352" t="str">
        <f>IF(PARAMETRES!$D38="-","-",LEFT(PARAMETRES!$D38,1))</f>
        <v>-</v>
      </c>
      <c r="E39" s="47"/>
      <c r="F39" s="47"/>
      <c r="G39" s="47"/>
      <c r="H39" s="47"/>
      <c r="I39" s="47"/>
      <c r="J39" s="47"/>
      <c r="K39" s="47"/>
      <c r="L39" s="47"/>
      <c r="M39" s="47"/>
      <c r="N39" s="47"/>
      <c r="O39" s="48" t="str">
        <f>IF(P39=0,"-",SUM(E39:N39)/P39*PARAMETRES!$G$17)</f>
        <v>-</v>
      </c>
      <c r="P39" s="94">
        <f t="shared" si="0"/>
        <v>0</v>
      </c>
      <c r="Q39" s="50" t="str">
        <f>IF(PARAMETRES!$B38="-","",IF(E$3="",0,IF(PARAMETRES!$D38=E$3,IF(E39="",1,0),0))+IF(F$3="",0,IF(PARAMETRES!$D38=F$3,IF(F39="",1,0),0))+IF(G$3="",0,IF(PARAMETRES!$D38=G$3,IF(G39="",1,0),0))+IF(H$3="",0,IF(PARAMETRES!$D38=H$3,IF(H39="",1,0),0))+IF(I$3="",0,IF(PARAMETRES!$D38=I$3,IF(I39="",1,0),0))+IF(J$3="",0,IF(PARAMETRES!$D38=J$3,IF(J39="",1,0),0))+IF(K$3="",0,IF(PARAMETRES!$D38=K$3,IF(K39="",1,0),0))+IF(L$3="",0,IF(PARAMETRES!$D38=L$3,IF(L39="",1,0),0))+IF(M$3="",0,IF(PARAMETRES!$D38=M$3,IF(M39="",1,0),0))+IF(N$3="",0,IF(PARAMETRES!$D38=N$3,IF(N39="",1,0),0)))</f>
        <v/>
      </c>
      <c r="R39" s="31">
        <f t="shared" si="13"/>
        <v>34</v>
      </c>
      <c r="S39" s="46" t="str">
        <f>PARAMETRES!$B38</f>
        <v>-</v>
      </c>
      <c r="T39" s="46" t="str">
        <f>PARAMETRES!$C38</f>
        <v>-</v>
      </c>
      <c r="U39" s="352" t="str">
        <f>IF(PARAMETRES!$D38="-","-",LEFT(PARAMETRES!$D38,1))</f>
        <v>-</v>
      </c>
      <c r="V39" s="47"/>
      <c r="W39" s="47"/>
      <c r="X39" s="47"/>
      <c r="Y39" s="47"/>
      <c r="Z39" s="47"/>
      <c r="AA39" s="47"/>
      <c r="AB39" s="47"/>
      <c r="AC39" s="47"/>
      <c r="AD39" s="47"/>
      <c r="AE39" s="47"/>
      <c r="AF39" s="48" t="str">
        <f>IF(AG39=0,"-",SUM(V39:AE39)/AG39*PARAMETRES!$G$17)</f>
        <v>-</v>
      </c>
      <c r="AG39" s="94">
        <f t="shared" si="1"/>
        <v>0</v>
      </c>
      <c r="AH39" s="50" t="str">
        <f>IF(PARAMETRES!$B38="-","",IF(V$3="",0,IF(PARAMETRES!$D38=V$3,IF(V39="",1,0),0))+IF(W$3="",0,IF(PARAMETRES!$D38=W$3,IF(W39="",1,0),0))+IF(X$3="",0,IF(PARAMETRES!$D38=X$3,IF(X39="",1,0),0))+IF(Y$3="",0,IF(PARAMETRES!$D38=Y$3,IF(Y39="",1,0),0))+IF(Z$3="",0,IF(PARAMETRES!$D38=Z$3,IF(Z39="",1,0),0))+IF(AA$3="",0,IF(PARAMETRES!$D38=AA$3,IF(AA39="",1,0),0))+IF(AB$3="",0,IF(PARAMETRES!$D38=AB$3,IF(AB39="",1,0),0))+IF(AC$3="",0,IF(PARAMETRES!$D38=AC$3,IF(AC39="",1,0),0))+IF(AD$3="",0,IF(PARAMETRES!$D38=AD$3,IF(AD39="",1,0),0))+IF(AE$3="",0,IF(PARAMETRES!$D38=AE$3,IF(AE39="",1,0),0)))</f>
        <v/>
      </c>
      <c r="AI39" s="31">
        <f t="shared" si="14"/>
        <v>34</v>
      </c>
      <c r="AJ39" s="46" t="str">
        <f>PARAMETRES!$B38</f>
        <v>-</v>
      </c>
      <c r="AK39" s="46" t="str">
        <f>PARAMETRES!$C38</f>
        <v>-</v>
      </c>
      <c r="AL39" s="352" t="str">
        <f>IF(PARAMETRES!$D38="-","-",LEFT(PARAMETRES!$D38,1))</f>
        <v>-</v>
      </c>
      <c r="AM39" s="47"/>
      <c r="AN39" s="47"/>
      <c r="AO39" s="47"/>
      <c r="AP39" s="47"/>
      <c r="AQ39" s="47"/>
      <c r="AR39" s="47"/>
      <c r="AS39" s="47"/>
      <c r="AT39" s="47"/>
      <c r="AU39" s="47"/>
      <c r="AV39" s="47"/>
      <c r="AW39" s="48" t="str">
        <f>IF(AX39=0,"-",SUM(AM39:AV39)/AX39*PARAMETRES!$G$17)</f>
        <v>-</v>
      </c>
      <c r="AX39" s="94">
        <f t="shared" si="2"/>
        <v>0</v>
      </c>
      <c r="AY39" s="50" t="str">
        <f>IF(PARAMETRES!$B38="-","",IF(AM$3="",0,IF(PARAMETRES!$D38=AM$3,IF(AM39="",1,0),0))+IF(AN$3="",0,IF(PARAMETRES!$D38=AN$3,IF(AN39="",1,0),0))+IF(AO$3="",0,IF(PARAMETRES!$D38=AO$3,IF(AO39="",1,0),0))+IF(AP$3="",0,IF(PARAMETRES!$D38=AP$3,IF(AP39="",1,0),0))+IF(AQ$3="",0,IF(PARAMETRES!$D38=AQ$3,IF(AQ39="",1,0),0))+IF(AR$3="",0,IF(PARAMETRES!$D38=AR$3,IF(AR39="",1,0),0))+IF(AS$3="",0,IF(PARAMETRES!$D38=AS$3,IF(AS39="",1,0),0))+IF(AT$3="",0,IF(PARAMETRES!$D38=AT$3,IF(AT39="",1,0),0))+IF(AU$3="",0,IF(PARAMETRES!$D38=AU$3,IF(AU39="",1,0),0))+IF(AV$3="",0,IF(PARAMETRES!$D38=AV$3,IF(AV39="",1,0),0)))</f>
        <v/>
      </c>
      <c r="AZ39" s="31">
        <f t="shared" si="15"/>
        <v>34</v>
      </c>
      <c r="BA39" s="46" t="str">
        <f>PARAMETRES!$B38</f>
        <v>-</v>
      </c>
      <c r="BB39" s="46" t="str">
        <f>PARAMETRES!$C38</f>
        <v>-</v>
      </c>
      <c r="BC39" s="352" t="str">
        <f>IF(PARAMETRES!$D38="-","-",LEFT(PARAMETRES!$D38,1))</f>
        <v>-</v>
      </c>
      <c r="BD39" s="47"/>
      <c r="BE39" s="47"/>
      <c r="BF39" s="47"/>
      <c r="BG39" s="47"/>
      <c r="BH39" s="47"/>
      <c r="BI39" s="47"/>
      <c r="BJ39" s="47"/>
      <c r="BK39" s="47"/>
      <c r="BL39" s="47"/>
      <c r="BM39" s="47"/>
      <c r="BN39" s="48" t="str">
        <f>IF(BO39=0,"-",SUM(BD39:BM39)/BO39*PARAMETRES!$G$17)</f>
        <v>-</v>
      </c>
      <c r="BO39" s="94">
        <f t="shared" si="3"/>
        <v>0</v>
      </c>
      <c r="BP39" s="51" t="str">
        <f>IF(PARAMETRES!$B38="-","",IF(BD$3="",0,IF(PARAMETRES!$D38=BD$3,IF(BD39="",1,0),0))+IF(BE$3="",0,IF(PARAMETRES!$D38=BE$3,IF(BE39="",1,0),0))+IF(BF$3="",0,IF(PARAMETRES!$D38=BF$3,IF(BF39="",1,0),0))+IF(BG$3="",0,IF(PARAMETRES!$D38=BG$3,IF(BG39="",1,0),0))+IF(BH$3="",0,IF(PARAMETRES!$D38=BH$3,IF(BH39="",1,0),0))+IF(BI$3="",0,IF(PARAMETRES!$D38=BI$3,IF(BI39="",1,0),0))+IF(BJ$3="",0,IF(PARAMETRES!$D38=BJ$3,IF(BJ39="",1,0),0))+IF(BK$3="",0,IF(PARAMETRES!$D38=BK$3,IF(BK39="",1,0),0))+IF(BL$3="",0,IF(PARAMETRES!$D38=BL$3,IF(BL39="",1,0),0))+IF(BM$3="",0,IF(PARAMETRES!$D38=BM$3,IF(BM39="",1,0),0)))</f>
        <v/>
      </c>
      <c r="BQ39" s="46" t="str">
        <f>PARAMETRES!$B38</f>
        <v>-</v>
      </c>
      <c r="BR39" s="52" t="str">
        <f>PARAMETRES!$C38</f>
        <v>-</v>
      </c>
    </row>
    <row r="40" spans="1:70">
      <c r="A40" s="31">
        <f t="shared" si="12"/>
        <v>35</v>
      </c>
      <c r="B40" s="46" t="str">
        <f>PARAMETRES!$B39</f>
        <v>-</v>
      </c>
      <c r="C40" s="46" t="str">
        <f>PARAMETRES!$C39</f>
        <v>-</v>
      </c>
      <c r="D40" s="352" t="str">
        <f>IF(PARAMETRES!$D39="-","-",LEFT(PARAMETRES!$D39,1))</f>
        <v>-</v>
      </c>
      <c r="E40" s="47"/>
      <c r="F40" s="47"/>
      <c r="G40" s="47"/>
      <c r="H40" s="47"/>
      <c r="I40" s="47"/>
      <c r="J40" s="47"/>
      <c r="K40" s="47"/>
      <c r="L40" s="47"/>
      <c r="M40" s="47"/>
      <c r="N40" s="47"/>
      <c r="O40" s="48" t="str">
        <f>IF(P40=0,"-",SUM(E40:N40)/P40*PARAMETRES!$G$17)</f>
        <v>-</v>
      </c>
      <c r="P40" s="94">
        <f t="shared" si="0"/>
        <v>0</v>
      </c>
      <c r="Q40" s="50" t="str">
        <f>IF(PARAMETRES!$B39="-","",IF(E$3="",0,IF(PARAMETRES!$D39=E$3,IF(E40="",1,0),0))+IF(F$3="",0,IF(PARAMETRES!$D39=F$3,IF(F40="",1,0),0))+IF(G$3="",0,IF(PARAMETRES!$D39=G$3,IF(G40="",1,0),0))+IF(H$3="",0,IF(PARAMETRES!$D39=H$3,IF(H40="",1,0),0))+IF(I$3="",0,IF(PARAMETRES!$D39=I$3,IF(I40="",1,0),0))+IF(J$3="",0,IF(PARAMETRES!$D39=J$3,IF(J40="",1,0),0))+IF(K$3="",0,IF(PARAMETRES!$D39=K$3,IF(K40="",1,0),0))+IF(L$3="",0,IF(PARAMETRES!$D39=L$3,IF(L40="",1,0),0))+IF(M$3="",0,IF(PARAMETRES!$D39=M$3,IF(M40="",1,0),0))+IF(N$3="",0,IF(PARAMETRES!$D39=N$3,IF(N40="",1,0),0)))</f>
        <v/>
      </c>
      <c r="R40" s="31">
        <f t="shared" si="13"/>
        <v>35</v>
      </c>
      <c r="S40" s="46" t="str">
        <f>PARAMETRES!$B39</f>
        <v>-</v>
      </c>
      <c r="T40" s="46" t="str">
        <f>PARAMETRES!$C39</f>
        <v>-</v>
      </c>
      <c r="U40" s="352" t="str">
        <f>IF(PARAMETRES!$D39="-","-",LEFT(PARAMETRES!$D39,1))</f>
        <v>-</v>
      </c>
      <c r="V40" s="47"/>
      <c r="W40" s="47"/>
      <c r="X40" s="47"/>
      <c r="Y40" s="47"/>
      <c r="Z40" s="47"/>
      <c r="AA40" s="47"/>
      <c r="AB40" s="47"/>
      <c r="AC40" s="47"/>
      <c r="AD40" s="47"/>
      <c r="AE40" s="47"/>
      <c r="AF40" s="48" t="str">
        <f>IF(AG40=0,"-",SUM(V40:AE40)/AG40*PARAMETRES!$G$17)</f>
        <v>-</v>
      </c>
      <c r="AG40" s="94">
        <f t="shared" si="1"/>
        <v>0</v>
      </c>
      <c r="AH40" s="50" t="str">
        <f>IF(PARAMETRES!$B39="-","",IF(V$3="",0,IF(PARAMETRES!$D39=V$3,IF(V40="",1,0),0))+IF(W$3="",0,IF(PARAMETRES!$D39=W$3,IF(W40="",1,0),0))+IF(X$3="",0,IF(PARAMETRES!$D39=X$3,IF(X40="",1,0),0))+IF(Y$3="",0,IF(PARAMETRES!$D39=Y$3,IF(Y40="",1,0),0))+IF(Z$3="",0,IF(PARAMETRES!$D39=Z$3,IF(Z40="",1,0),0))+IF(AA$3="",0,IF(PARAMETRES!$D39=AA$3,IF(AA40="",1,0),0))+IF(AB$3="",0,IF(PARAMETRES!$D39=AB$3,IF(AB40="",1,0),0))+IF(AC$3="",0,IF(PARAMETRES!$D39=AC$3,IF(AC40="",1,0),0))+IF(AD$3="",0,IF(PARAMETRES!$D39=AD$3,IF(AD40="",1,0),0))+IF(AE$3="",0,IF(PARAMETRES!$D39=AE$3,IF(AE40="",1,0),0)))</f>
        <v/>
      </c>
      <c r="AI40" s="31">
        <f t="shared" si="14"/>
        <v>35</v>
      </c>
      <c r="AJ40" s="46" t="str">
        <f>PARAMETRES!$B39</f>
        <v>-</v>
      </c>
      <c r="AK40" s="46" t="str">
        <f>PARAMETRES!$C39</f>
        <v>-</v>
      </c>
      <c r="AL40" s="352" t="str">
        <f>IF(PARAMETRES!$D39="-","-",LEFT(PARAMETRES!$D39,1))</f>
        <v>-</v>
      </c>
      <c r="AM40" s="47"/>
      <c r="AN40" s="47"/>
      <c r="AO40" s="47"/>
      <c r="AP40" s="47"/>
      <c r="AQ40" s="47"/>
      <c r="AR40" s="47"/>
      <c r="AS40" s="47"/>
      <c r="AT40" s="47"/>
      <c r="AU40" s="47"/>
      <c r="AV40" s="47"/>
      <c r="AW40" s="48" t="str">
        <f>IF(AX40=0,"-",SUM(AM40:AV40)/AX40*PARAMETRES!$G$17)</f>
        <v>-</v>
      </c>
      <c r="AX40" s="94">
        <f t="shared" si="2"/>
        <v>0</v>
      </c>
      <c r="AY40" s="50" t="str">
        <f>IF(PARAMETRES!$B39="-","",IF(AM$3="",0,IF(PARAMETRES!$D39=AM$3,IF(AM40="",1,0),0))+IF(AN$3="",0,IF(PARAMETRES!$D39=AN$3,IF(AN40="",1,0),0))+IF(AO$3="",0,IF(PARAMETRES!$D39=AO$3,IF(AO40="",1,0),0))+IF(AP$3="",0,IF(PARAMETRES!$D39=AP$3,IF(AP40="",1,0),0))+IF(AQ$3="",0,IF(PARAMETRES!$D39=AQ$3,IF(AQ40="",1,0),0))+IF(AR$3="",0,IF(PARAMETRES!$D39=AR$3,IF(AR40="",1,0),0))+IF(AS$3="",0,IF(PARAMETRES!$D39=AS$3,IF(AS40="",1,0),0))+IF(AT$3="",0,IF(PARAMETRES!$D39=AT$3,IF(AT40="",1,0),0))+IF(AU$3="",0,IF(PARAMETRES!$D39=AU$3,IF(AU40="",1,0),0))+IF(AV$3="",0,IF(PARAMETRES!$D39=AV$3,IF(AV40="",1,0),0)))</f>
        <v/>
      </c>
      <c r="AZ40" s="31">
        <f t="shared" si="15"/>
        <v>35</v>
      </c>
      <c r="BA40" s="46" t="str">
        <f>PARAMETRES!$B39</f>
        <v>-</v>
      </c>
      <c r="BB40" s="46" t="str">
        <f>PARAMETRES!$C39</f>
        <v>-</v>
      </c>
      <c r="BC40" s="352" t="str">
        <f>IF(PARAMETRES!$D39="-","-",LEFT(PARAMETRES!$D39,1))</f>
        <v>-</v>
      </c>
      <c r="BD40" s="47"/>
      <c r="BE40" s="47"/>
      <c r="BF40" s="47"/>
      <c r="BG40" s="47"/>
      <c r="BH40" s="47"/>
      <c r="BI40" s="47"/>
      <c r="BJ40" s="47"/>
      <c r="BK40" s="47"/>
      <c r="BL40" s="47"/>
      <c r="BM40" s="47"/>
      <c r="BN40" s="48" t="str">
        <f>IF(BO40=0,"-",SUM(BD40:BM40)/BO40*PARAMETRES!$G$17)</f>
        <v>-</v>
      </c>
      <c r="BO40" s="94">
        <f t="shared" si="3"/>
        <v>0</v>
      </c>
      <c r="BP40" s="51" t="str">
        <f>IF(PARAMETRES!$B39="-","",IF(BD$3="",0,IF(PARAMETRES!$D39=BD$3,IF(BD40="",1,0),0))+IF(BE$3="",0,IF(PARAMETRES!$D39=BE$3,IF(BE40="",1,0),0))+IF(BF$3="",0,IF(PARAMETRES!$D39=BF$3,IF(BF40="",1,0),0))+IF(BG$3="",0,IF(PARAMETRES!$D39=BG$3,IF(BG40="",1,0),0))+IF(BH$3="",0,IF(PARAMETRES!$D39=BH$3,IF(BH40="",1,0),0))+IF(BI$3="",0,IF(PARAMETRES!$D39=BI$3,IF(BI40="",1,0),0))+IF(BJ$3="",0,IF(PARAMETRES!$D39=BJ$3,IF(BJ40="",1,0),0))+IF(BK$3="",0,IF(PARAMETRES!$D39=BK$3,IF(BK40="",1,0),0))+IF(BL$3="",0,IF(PARAMETRES!$D39=BL$3,IF(BL40="",1,0),0))+IF(BM$3="",0,IF(PARAMETRES!$D39=BM$3,IF(BM40="",1,0),0)))</f>
        <v/>
      </c>
      <c r="BQ40" s="46" t="str">
        <f>PARAMETRES!$B39</f>
        <v>-</v>
      </c>
      <c r="BR40" s="52" t="str">
        <f>PARAMETRES!$C39</f>
        <v>-</v>
      </c>
    </row>
    <row r="41" spans="1:70">
      <c r="A41" s="31">
        <f t="shared" si="12"/>
        <v>36</v>
      </c>
      <c r="B41" s="46" t="str">
        <f>PARAMETRES!$B40</f>
        <v>-</v>
      </c>
      <c r="C41" s="46" t="str">
        <f>PARAMETRES!$C40</f>
        <v>-</v>
      </c>
      <c r="D41" s="352" t="str">
        <f>IF(PARAMETRES!$D40="-","-",LEFT(PARAMETRES!$D40,1))</f>
        <v>-</v>
      </c>
      <c r="E41" s="47"/>
      <c r="F41" s="47"/>
      <c r="G41" s="47"/>
      <c r="H41" s="47"/>
      <c r="I41" s="47"/>
      <c r="J41" s="47"/>
      <c r="K41" s="47"/>
      <c r="L41" s="47"/>
      <c r="M41" s="47"/>
      <c r="N41" s="47"/>
      <c r="O41" s="48" t="str">
        <f>IF(P41=0,"-",SUM(E41:N41)/P41*PARAMETRES!$G$17)</f>
        <v>-</v>
      </c>
      <c r="P41" s="94">
        <f t="shared" si="0"/>
        <v>0</v>
      </c>
      <c r="Q41" s="50" t="str">
        <f>IF(PARAMETRES!$B40="-","",IF(E$3="",0,IF(PARAMETRES!$D40=E$3,IF(E41="",1,0),0))+IF(F$3="",0,IF(PARAMETRES!$D40=F$3,IF(F41="",1,0),0))+IF(G$3="",0,IF(PARAMETRES!$D40=G$3,IF(G41="",1,0),0))+IF(H$3="",0,IF(PARAMETRES!$D40=H$3,IF(H41="",1,0),0))+IF(I$3="",0,IF(PARAMETRES!$D40=I$3,IF(I41="",1,0),0))+IF(J$3="",0,IF(PARAMETRES!$D40=J$3,IF(J41="",1,0),0))+IF(K$3="",0,IF(PARAMETRES!$D40=K$3,IF(K41="",1,0),0))+IF(L$3="",0,IF(PARAMETRES!$D40=L$3,IF(L41="",1,0),0))+IF(M$3="",0,IF(PARAMETRES!$D40=M$3,IF(M41="",1,0),0))+IF(N$3="",0,IF(PARAMETRES!$D40=N$3,IF(N41="",1,0),0)))</f>
        <v/>
      </c>
      <c r="R41" s="31">
        <f t="shared" si="13"/>
        <v>36</v>
      </c>
      <c r="S41" s="46" t="str">
        <f>PARAMETRES!$B40</f>
        <v>-</v>
      </c>
      <c r="T41" s="46" t="str">
        <f>PARAMETRES!$C40</f>
        <v>-</v>
      </c>
      <c r="U41" s="352" t="str">
        <f>IF(PARAMETRES!$D40="-","-",LEFT(PARAMETRES!$D40,1))</f>
        <v>-</v>
      </c>
      <c r="V41" s="47"/>
      <c r="W41" s="47"/>
      <c r="X41" s="47"/>
      <c r="Y41" s="47"/>
      <c r="Z41" s="47"/>
      <c r="AA41" s="47"/>
      <c r="AB41" s="47"/>
      <c r="AC41" s="47"/>
      <c r="AD41" s="47"/>
      <c r="AE41" s="47"/>
      <c r="AF41" s="48" t="str">
        <f>IF(AG41=0,"-",SUM(V41:AE41)/AG41*PARAMETRES!$G$17)</f>
        <v>-</v>
      </c>
      <c r="AG41" s="94">
        <f t="shared" si="1"/>
        <v>0</v>
      </c>
      <c r="AH41" s="50" t="str">
        <f>IF(PARAMETRES!$B40="-","",IF(V$3="",0,IF(PARAMETRES!$D40=V$3,IF(V41="",1,0),0))+IF(W$3="",0,IF(PARAMETRES!$D40=W$3,IF(W41="",1,0),0))+IF(X$3="",0,IF(PARAMETRES!$D40=X$3,IF(X41="",1,0),0))+IF(Y$3="",0,IF(PARAMETRES!$D40=Y$3,IF(Y41="",1,0),0))+IF(Z$3="",0,IF(PARAMETRES!$D40=Z$3,IF(Z41="",1,0),0))+IF(AA$3="",0,IF(PARAMETRES!$D40=AA$3,IF(AA41="",1,0),0))+IF(AB$3="",0,IF(PARAMETRES!$D40=AB$3,IF(AB41="",1,0),0))+IF(AC$3="",0,IF(PARAMETRES!$D40=AC$3,IF(AC41="",1,0),0))+IF(AD$3="",0,IF(PARAMETRES!$D40=AD$3,IF(AD41="",1,0),0))+IF(AE$3="",0,IF(PARAMETRES!$D40=AE$3,IF(AE41="",1,0),0)))</f>
        <v/>
      </c>
      <c r="AI41" s="31">
        <f t="shared" si="14"/>
        <v>36</v>
      </c>
      <c r="AJ41" s="46" t="str">
        <f>PARAMETRES!$B40</f>
        <v>-</v>
      </c>
      <c r="AK41" s="46" t="str">
        <f>PARAMETRES!$C40</f>
        <v>-</v>
      </c>
      <c r="AL41" s="352" t="str">
        <f>IF(PARAMETRES!$D40="-","-",LEFT(PARAMETRES!$D40,1))</f>
        <v>-</v>
      </c>
      <c r="AM41" s="47"/>
      <c r="AN41" s="47"/>
      <c r="AO41" s="47"/>
      <c r="AP41" s="47"/>
      <c r="AQ41" s="47"/>
      <c r="AR41" s="47"/>
      <c r="AS41" s="47"/>
      <c r="AT41" s="47"/>
      <c r="AU41" s="47"/>
      <c r="AV41" s="47"/>
      <c r="AW41" s="48" t="str">
        <f>IF(AX41=0,"-",SUM(AM41:AV41)/AX41*PARAMETRES!$G$17)</f>
        <v>-</v>
      </c>
      <c r="AX41" s="94">
        <f t="shared" si="2"/>
        <v>0</v>
      </c>
      <c r="AY41" s="50" t="str">
        <f>IF(PARAMETRES!$B40="-","",IF(AM$3="",0,IF(PARAMETRES!$D40=AM$3,IF(AM41="",1,0),0))+IF(AN$3="",0,IF(PARAMETRES!$D40=AN$3,IF(AN41="",1,0),0))+IF(AO$3="",0,IF(PARAMETRES!$D40=AO$3,IF(AO41="",1,0),0))+IF(AP$3="",0,IF(PARAMETRES!$D40=AP$3,IF(AP41="",1,0),0))+IF(AQ$3="",0,IF(PARAMETRES!$D40=AQ$3,IF(AQ41="",1,0),0))+IF(AR$3="",0,IF(PARAMETRES!$D40=AR$3,IF(AR41="",1,0),0))+IF(AS$3="",0,IF(PARAMETRES!$D40=AS$3,IF(AS41="",1,0),0))+IF(AT$3="",0,IF(PARAMETRES!$D40=AT$3,IF(AT41="",1,0),0))+IF(AU$3="",0,IF(PARAMETRES!$D40=AU$3,IF(AU41="",1,0),0))+IF(AV$3="",0,IF(PARAMETRES!$D40=AV$3,IF(AV41="",1,0),0)))</f>
        <v/>
      </c>
      <c r="AZ41" s="31">
        <f t="shared" si="15"/>
        <v>36</v>
      </c>
      <c r="BA41" s="46" t="str">
        <f>PARAMETRES!$B40</f>
        <v>-</v>
      </c>
      <c r="BB41" s="46" t="str">
        <f>PARAMETRES!$C40</f>
        <v>-</v>
      </c>
      <c r="BC41" s="352" t="str">
        <f>IF(PARAMETRES!$D40="-","-",LEFT(PARAMETRES!$D40,1))</f>
        <v>-</v>
      </c>
      <c r="BD41" s="47"/>
      <c r="BE41" s="47"/>
      <c r="BF41" s="47"/>
      <c r="BG41" s="47"/>
      <c r="BH41" s="47"/>
      <c r="BI41" s="47"/>
      <c r="BJ41" s="47"/>
      <c r="BK41" s="47"/>
      <c r="BL41" s="47"/>
      <c r="BM41" s="47"/>
      <c r="BN41" s="48" t="str">
        <f>IF(BO41=0,"-",SUM(BD41:BM41)/BO41*PARAMETRES!$G$17)</f>
        <v>-</v>
      </c>
      <c r="BO41" s="94">
        <f t="shared" si="3"/>
        <v>0</v>
      </c>
      <c r="BP41" s="51" t="str">
        <f>IF(PARAMETRES!$B40="-","",IF(BD$3="",0,IF(PARAMETRES!$D40=BD$3,IF(BD41="",1,0),0))+IF(BE$3="",0,IF(PARAMETRES!$D40=BE$3,IF(BE41="",1,0),0))+IF(BF$3="",0,IF(PARAMETRES!$D40=BF$3,IF(BF41="",1,0),0))+IF(BG$3="",0,IF(PARAMETRES!$D40=BG$3,IF(BG41="",1,0),0))+IF(BH$3="",0,IF(PARAMETRES!$D40=BH$3,IF(BH41="",1,0),0))+IF(BI$3="",0,IF(PARAMETRES!$D40=BI$3,IF(BI41="",1,0),0))+IF(BJ$3="",0,IF(PARAMETRES!$D40=BJ$3,IF(BJ41="",1,0),0))+IF(BK$3="",0,IF(PARAMETRES!$D40=BK$3,IF(BK41="",1,0),0))+IF(BL$3="",0,IF(PARAMETRES!$D40=BL$3,IF(BL41="",1,0),0))+IF(BM$3="",0,IF(PARAMETRES!$D40=BM$3,IF(BM41="",1,0),0)))</f>
        <v/>
      </c>
      <c r="BQ41" s="46" t="str">
        <f>PARAMETRES!$B40</f>
        <v>-</v>
      </c>
      <c r="BR41" s="52" t="str">
        <f>PARAMETRES!$C40</f>
        <v>-</v>
      </c>
    </row>
    <row r="42" spans="1:70">
      <c r="A42" s="31">
        <f t="shared" si="12"/>
        <v>37</v>
      </c>
      <c r="B42" s="46" t="str">
        <f>PARAMETRES!$B41</f>
        <v>-</v>
      </c>
      <c r="C42" s="46" t="str">
        <f>PARAMETRES!$C41</f>
        <v>-</v>
      </c>
      <c r="D42" s="352" t="str">
        <f>IF(PARAMETRES!$D41="-","-",LEFT(PARAMETRES!$D41,1))</f>
        <v>-</v>
      </c>
      <c r="E42" s="47"/>
      <c r="F42" s="47"/>
      <c r="G42" s="47"/>
      <c r="H42" s="47"/>
      <c r="I42" s="47"/>
      <c r="J42" s="47"/>
      <c r="K42" s="47"/>
      <c r="L42" s="47"/>
      <c r="M42" s="47"/>
      <c r="N42" s="47"/>
      <c r="O42" s="48" t="str">
        <f>IF(P42=0,"-",SUM(E42:N42)/P42*PARAMETRES!$G$17)</f>
        <v>-</v>
      </c>
      <c r="P42" s="94">
        <f t="shared" si="0"/>
        <v>0</v>
      </c>
      <c r="Q42" s="50" t="str">
        <f>IF(PARAMETRES!$B41="-","",IF(E$3="",0,IF(PARAMETRES!$D41=E$3,IF(E42="",1,0),0))+IF(F$3="",0,IF(PARAMETRES!$D41=F$3,IF(F42="",1,0),0))+IF(G$3="",0,IF(PARAMETRES!$D41=G$3,IF(G42="",1,0),0))+IF(H$3="",0,IF(PARAMETRES!$D41=H$3,IF(H42="",1,0),0))+IF(I$3="",0,IF(PARAMETRES!$D41=I$3,IF(I42="",1,0),0))+IF(J$3="",0,IF(PARAMETRES!$D41=J$3,IF(J42="",1,0),0))+IF(K$3="",0,IF(PARAMETRES!$D41=K$3,IF(K42="",1,0),0))+IF(L$3="",0,IF(PARAMETRES!$D41=L$3,IF(L42="",1,0),0))+IF(M$3="",0,IF(PARAMETRES!$D41=M$3,IF(M42="",1,0),0))+IF(N$3="",0,IF(PARAMETRES!$D41=N$3,IF(N42="",1,0),0)))</f>
        <v/>
      </c>
      <c r="R42" s="31">
        <f t="shared" si="13"/>
        <v>37</v>
      </c>
      <c r="S42" s="46" t="str">
        <f>PARAMETRES!$B41</f>
        <v>-</v>
      </c>
      <c r="T42" s="46" t="str">
        <f>PARAMETRES!$C41</f>
        <v>-</v>
      </c>
      <c r="U42" s="352" t="str">
        <f>IF(PARAMETRES!$D41="-","-",LEFT(PARAMETRES!$D41,1))</f>
        <v>-</v>
      </c>
      <c r="V42" s="47"/>
      <c r="W42" s="47"/>
      <c r="X42" s="47"/>
      <c r="Y42" s="47"/>
      <c r="Z42" s="47"/>
      <c r="AA42" s="47"/>
      <c r="AB42" s="47"/>
      <c r="AC42" s="47"/>
      <c r="AD42" s="47"/>
      <c r="AE42" s="47"/>
      <c r="AF42" s="48" t="str">
        <f>IF(AG42=0,"-",SUM(V42:AE42)/AG42*PARAMETRES!$G$17)</f>
        <v>-</v>
      </c>
      <c r="AG42" s="94">
        <f t="shared" si="1"/>
        <v>0</v>
      </c>
      <c r="AH42" s="50" t="str">
        <f>IF(PARAMETRES!$B41="-","",IF(V$3="",0,IF(PARAMETRES!$D41=V$3,IF(V42="",1,0),0))+IF(W$3="",0,IF(PARAMETRES!$D41=W$3,IF(W42="",1,0),0))+IF(X$3="",0,IF(PARAMETRES!$D41=X$3,IF(X42="",1,0),0))+IF(Y$3="",0,IF(PARAMETRES!$D41=Y$3,IF(Y42="",1,0),0))+IF(Z$3="",0,IF(PARAMETRES!$D41=Z$3,IF(Z42="",1,0),0))+IF(AA$3="",0,IF(PARAMETRES!$D41=AA$3,IF(AA42="",1,0),0))+IF(AB$3="",0,IF(PARAMETRES!$D41=AB$3,IF(AB42="",1,0),0))+IF(AC$3="",0,IF(PARAMETRES!$D41=AC$3,IF(AC42="",1,0),0))+IF(AD$3="",0,IF(PARAMETRES!$D41=AD$3,IF(AD42="",1,0),0))+IF(AE$3="",0,IF(PARAMETRES!$D41=AE$3,IF(AE42="",1,0),0)))</f>
        <v/>
      </c>
      <c r="AI42" s="31">
        <f t="shared" si="14"/>
        <v>37</v>
      </c>
      <c r="AJ42" s="46" t="str">
        <f>PARAMETRES!$B41</f>
        <v>-</v>
      </c>
      <c r="AK42" s="46" t="str">
        <f>PARAMETRES!$C41</f>
        <v>-</v>
      </c>
      <c r="AL42" s="352" t="str">
        <f>IF(PARAMETRES!$D41="-","-",LEFT(PARAMETRES!$D41,1))</f>
        <v>-</v>
      </c>
      <c r="AM42" s="47"/>
      <c r="AN42" s="47"/>
      <c r="AO42" s="47"/>
      <c r="AP42" s="47"/>
      <c r="AQ42" s="47"/>
      <c r="AR42" s="47"/>
      <c r="AS42" s="47"/>
      <c r="AT42" s="47"/>
      <c r="AU42" s="47"/>
      <c r="AV42" s="47"/>
      <c r="AW42" s="48" t="str">
        <f>IF(AX42=0,"-",SUM(AM42:AV42)/AX42*PARAMETRES!$G$17)</f>
        <v>-</v>
      </c>
      <c r="AX42" s="94">
        <f t="shared" si="2"/>
        <v>0</v>
      </c>
      <c r="AY42" s="50" t="str">
        <f>IF(PARAMETRES!$B41="-","",IF(AM$3="",0,IF(PARAMETRES!$D41=AM$3,IF(AM42="",1,0),0))+IF(AN$3="",0,IF(PARAMETRES!$D41=AN$3,IF(AN42="",1,0),0))+IF(AO$3="",0,IF(PARAMETRES!$D41=AO$3,IF(AO42="",1,0),0))+IF(AP$3="",0,IF(PARAMETRES!$D41=AP$3,IF(AP42="",1,0),0))+IF(AQ$3="",0,IF(PARAMETRES!$D41=AQ$3,IF(AQ42="",1,0),0))+IF(AR$3="",0,IF(PARAMETRES!$D41=AR$3,IF(AR42="",1,0),0))+IF(AS$3="",0,IF(PARAMETRES!$D41=AS$3,IF(AS42="",1,0),0))+IF(AT$3="",0,IF(PARAMETRES!$D41=AT$3,IF(AT42="",1,0),0))+IF(AU$3="",0,IF(PARAMETRES!$D41=AU$3,IF(AU42="",1,0),0))+IF(AV$3="",0,IF(PARAMETRES!$D41=AV$3,IF(AV42="",1,0),0)))</f>
        <v/>
      </c>
      <c r="AZ42" s="31">
        <f t="shared" si="15"/>
        <v>37</v>
      </c>
      <c r="BA42" s="46" t="str">
        <f>PARAMETRES!$B41</f>
        <v>-</v>
      </c>
      <c r="BB42" s="46" t="str">
        <f>PARAMETRES!$C41</f>
        <v>-</v>
      </c>
      <c r="BC42" s="352" t="str">
        <f>IF(PARAMETRES!$D41="-","-",LEFT(PARAMETRES!$D41,1))</f>
        <v>-</v>
      </c>
      <c r="BD42" s="47"/>
      <c r="BE42" s="47"/>
      <c r="BF42" s="47"/>
      <c r="BG42" s="47"/>
      <c r="BH42" s="47"/>
      <c r="BI42" s="47"/>
      <c r="BJ42" s="47"/>
      <c r="BK42" s="47"/>
      <c r="BL42" s="47"/>
      <c r="BM42" s="47"/>
      <c r="BN42" s="48" t="str">
        <f>IF(BO42=0,"-",SUM(BD42:BM42)/BO42*PARAMETRES!$G$17)</f>
        <v>-</v>
      </c>
      <c r="BO42" s="94">
        <f t="shared" si="3"/>
        <v>0</v>
      </c>
      <c r="BP42" s="51" t="str">
        <f>IF(PARAMETRES!$B41="-","",IF(BD$3="",0,IF(PARAMETRES!$D41=BD$3,IF(BD42="",1,0),0))+IF(BE$3="",0,IF(PARAMETRES!$D41=BE$3,IF(BE42="",1,0),0))+IF(BF$3="",0,IF(PARAMETRES!$D41=BF$3,IF(BF42="",1,0),0))+IF(BG$3="",0,IF(PARAMETRES!$D41=BG$3,IF(BG42="",1,0),0))+IF(BH$3="",0,IF(PARAMETRES!$D41=BH$3,IF(BH42="",1,0),0))+IF(BI$3="",0,IF(PARAMETRES!$D41=BI$3,IF(BI42="",1,0),0))+IF(BJ$3="",0,IF(PARAMETRES!$D41=BJ$3,IF(BJ42="",1,0),0))+IF(BK$3="",0,IF(PARAMETRES!$D41=BK$3,IF(BK42="",1,0),0))+IF(BL$3="",0,IF(PARAMETRES!$D41=BL$3,IF(BL42="",1,0),0))+IF(BM$3="",0,IF(PARAMETRES!$D41=BM$3,IF(BM42="",1,0),0)))</f>
        <v/>
      </c>
      <c r="BQ42" s="46" t="str">
        <f>PARAMETRES!$B41</f>
        <v>-</v>
      </c>
      <c r="BR42" s="52" t="str">
        <f>PARAMETRES!$C41</f>
        <v>-</v>
      </c>
    </row>
    <row r="43" spans="1:70">
      <c r="A43" s="31">
        <f t="shared" si="12"/>
        <v>38</v>
      </c>
      <c r="B43" s="46" t="str">
        <f>PARAMETRES!$B42</f>
        <v>-</v>
      </c>
      <c r="C43" s="46" t="str">
        <f>PARAMETRES!$C42</f>
        <v>-</v>
      </c>
      <c r="D43" s="352" t="str">
        <f>IF(PARAMETRES!$D42="-","-",LEFT(PARAMETRES!$D42,1))</f>
        <v>-</v>
      </c>
      <c r="E43" s="47"/>
      <c r="F43" s="47"/>
      <c r="G43" s="47"/>
      <c r="H43" s="47"/>
      <c r="I43" s="47"/>
      <c r="J43" s="47"/>
      <c r="K43" s="47"/>
      <c r="L43" s="47"/>
      <c r="M43" s="47"/>
      <c r="N43" s="47"/>
      <c r="O43" s="48" t="str">
        <f>IF(P43=0,"-",SUM(E43:N43)/P43*PARAMETRES!$G$17)</f>
        <v>-</v>
      </c>
      <c r="P43" s="94">
        <f t="shared" si="0"/>
        <v>0</v>
      </c>
      <c r="Q43" s="50" t="str">
        <f>IF(PARAMETRES!$B42="-","",IF(E$3="",0,IF(PARAMETRES!$D42=E$3,IF(E43="",1,0),0))+IF(F$3="",0,IF(PARAMETRES!$D42=F$3,IF(F43="",1,0),0))+IF(G$3="",0,IF(PARAMETRES!$D42=G$3,IF(G43="",1,0),0))+IF(H$3="",0,IF(PARAMETRES!$D42=H$3,IF(H43="",1,0),0))+IF(I$3="",0,IF(PARAMETRES!$D42=I$3,IF(I43="",1,0),0))+IF(J$3="",0,IF(PARAMETRES!$D42=J$3,IF(J43="",1,0),0))+IF(K$3="",0,IF(PARAMETRES!$D42=K$3,IF(K43="",1,0),0))+IF(L$3="",0,IF(PARAMETRES!$D42=L$3,IF(L43="",1,0),0))+IF(M$3="",0,IF(PARAMETRES!$D42=M$3,IF(M43="",1,0),0))+IF(N$3="",0,IF(PARAMETRES!$D42=N$3,IF(N43="",1,0),0)))</f>
        <v/>
      </c>
      <c r="R43" s="31">
        <f t="shared" si="13"/>
        <v>38</v>
      </c>
      <c r="S43" s="46" t="str">
        <f>PARAMETRES!$B42</f>
        <v>-</v>
      </c>
      <c r="T43" s="46" t="str">
        <f>PARAMETRES!$C42</f>
        <v>-</v>
      </c>
      <c r="U43" s="352" t="str">
        <f>IF(PARAMETRES!$D42="-","-",LEFT(PARAMETRES!$D42,1))</f>
        <v>-</v>
      </c>
      <c r="V43" s="47"/>
      <c r="W43" s="47"/>
      <c r="X43" s="47"/>
      <c r="Y43" s="47"/>
      <c r="Z43" s="47"/>
      <c r="AA43" s="47"/>
      <c r="AB43" s="47"/>
      <c r="AC43" s="47"/>
      <c r="AD43" s="47"/>
      <c r="AE43" s="47"/>
      <c r="AF43" s="48" t="str">
        <f>IF(AG43=0,"-",SUM(V43:AE43)/AG43*PARAMETRES!$G$17)</f>
        <v>-</v>
      </c>
      <c r="AG43" s="94">
        <f t="shared" si="1"/>
        <v>0</v>
      </c>
      <c r="AH43" s="50" t="str">
        <f>IF(PARAMETRES!$B42="-","",IF(V$3="",0,IF(PARAMETRES!$D42=V$3,IF(V43="",1,0),0))+IF(W$3="",0,IF(PARAMETRES!$D42=W$3,IF(W43="",1,0),0))+IF(X$3="",0,IF(PARAMETRES!$D42=X$3,IF(X43="",1,0),0))+IF(Y$3="",0,IF(PARAMETRES!$D42=Y$3,IF(Y43="",1,0),0))+IF(Z$3="",0,IF(PARAMETRES!$D42=Z$3,IF(Z43="",1,0),0))+IF(AA$3="",0,IF(PARAMETRES!$D42=AA$3,IF(AA43="",1,0),0))+IF(AB$3="",0,IF(PARAMETRES!$D42=AB$3,IF(AB43="",1,0),0))+IF(AC$3="",0,IF(PARAMETRES!$D42=AC$3,IF(AC43="",1,0),0))+IF(AD$3="",0,IF(PARAMETRES!$D42=AD$3,IF(AD43="",1,0),0))+IF(AE$3="",0,IF(PARAMETRES!$D42=AE$3,IF(AE43="",1,0),0)))</f>
        <v/>
      </c>
      <c r="AI43" s="31">
        <f t="shared" si="14"/>
        <v>38</v>
      </c>
      <c r="AJ43" s="46" t="str">
        <f>PARAMETRES!$B42</f>
        <v>-</v>
      </c>
      <c r="AK43" s="46" t="str">
        <f>PARAMETRES!$C42</f>
        <v>-</v>
      </c>
      <c r="AL43" s="352" t="str">
        <f>IF(PARAMETRES!$D42="-","-",LEFT(PARAMETRES!$D42,1))</f>
        <v>-</v>
      </c>
      <c r="AM43" s="47"/>
      <c r="AN43" s="47"/>
      <c r="AO43" s="47"/>
      <c r="AP43" s="47"/>
      <c r="AQ43" s="47"/>
      <c r="AR43" s="47"/>
      <c r="AS43" s="47"/>
      <c r="AT43" s="47"/>
      <c r="AU43" s="47"/>
      <c r="AV43" s="47"/>
      <c r="AW43" s="48" t="str">
        <f>IF(AX43=0,"-",SUM(AM43:AV43)/AX43*PARAMETRES!$G$17)</f>
        <v>-</v>
      </c>
      <c r="AX43" s="94">
        <f t="shared" si="2"/>
        <v>0</v>
      </c>
      <c r="AY43" s="50" t="str">
        <f>IF(PARAMETRES!$B42="-","",IF(AM$3="",0,IF(PARAMETRES!$D42=AM$3,IF(AM43="",1,0),0))+IF(AN$3="",0,IF(PARAMETRES!$D42=AN$3,IF(AN43="",1,0),0))+IF(AO$3="",0,IF(PARAMETRES!$D42=AO$3,IF(AO43="",1,0),0))+IF(AP$3="",0,IF(PARAMETRES!$D42=AP$3,IF(AP43="",1,0),0))+IF(AQ$3="",0,IF(PARAMETRES!$D42=AQ$3,IF(AQ43="",1,0),0))+IF(AR$3="",0,IF(PARAMETRES!$D42=AR$3,IF(AR43="",1,0),0))+IF(AS$3="",0,IF(PARAMETRES!$D42=AS$3,IF(AS43="",1,0),0))+IF(AT$3="",0,IF(PARAMETRES!$D42=AT$3,IF(AT43="",1,0),0))+IF(AU$3="",0,IF(PARAMETRES!$D42=AU$3,IF(AU43="",1,0),0))+IF(AV$3="",0,IF(PARAMETRES!$D42=AV$3,IF(AV43="",1,0),0)))</f>
        <v/>
      </c>
      <c r="AZ43" s="31">
        <f t="shared" si="15"/>
        <v>38</v>
      </c>
      <c r="BA43" s="46" t="str">
        <f>PARAMETRES!$B42</f>
        <v>-</v>
      </c>
      <c r="BB43" s="46" t="str">
        <f>PARAMETRES!$C42</f>
        <v>-</v>
      </c>
      <c r="BC43" s="352" t="str">
        <f>IF(PARAMETRES!$D42="-","-",LEFT(PARAMETRES!$D42,1))</f>
        <v>-</v>
      </c>
      <c r="BD43" s="47"/>
      <c r="BE43" s="47"/>
      <c r="BF43" s="47"/>
      <c r="BG43" s="47"/>
      <c r="BH43" s="47"/>
      <c r="BI43" s="47"/>
      <c r="BJ43" s="47"/>
      <c r="BK43" s="47"/>
      <c r="BL43" s="47"/>
      <c r="BM43" s="47"/>
      <c r="BN43" s="48" t="str">
        <f>IF(BO43=0,"-",SUM(BD43:BM43)/BO43*PARAMETRES!$G$17)</f>
        <v>-</v>
      </c>
      <c r="BO43" s="94">
        <f t="shared" si="3"/>
        <v>0</v>
      </c>
      <c r="BP43" s="51" t="str">
        <f>IF(PARAMETRES!$B42="-","",IF(BD$3="",0,IF(PARAMETRES!$D42=BD$3,IF(BD43="",1,0),0))+IF(BE$3="",0,IF(PARAMETRES!$D42=BE$3,IF(BE43="",1,0),0))+IF(BF$3="",0,IF(PARAMETRES!$D42=BF$3,IF(BF43="",1,0),0))+IF(BG$3="",0,IF(PARAMETRES!$D42=BG$3,IF(BG43="",1,0),0))+IF(BH$3="",0,IF(PARAMETRES!$D42=BH$3,IF(BH43="",1,0),0))+IF(BI$3="",0,IF(PARAMETRES!$D42=BI$3,IF(BI43="",1,0),0))+IF(BJ$3="",0,IF(PARAMETRES!$D42=BJ$3,IF(BJ43="",1,0),0))+IF(BK$3="",0,IF(PARAMETRES!$D42=BK$3,IF(BK43="",1,0),0))+IF(BL$3="",0,IF(PARAMETRES!$D42=BL$3,IF(BL43="",1,0),0))+IF(BM$3="",0,IF(PARAMETRES!$D42=BM$3,IF(BM43="",1,0),0)))</f>
        <v/>
      </c>
      <c r="BQ43" s="46" t="str">
        <f>PARAMETRES!$B42</f>
        <v>-</v>
      </c>
      <c r="BR43" s="52" t="str">
        <f>PARAMETRES!$C42</f>
        <v>-</v>
      </c>
    </row>
    <row r="44" spans="1:70">
      <c r="A44" s="31">
        <f t="shared" si="12"/>
        <v>39</v>
      </c>
      <c r="B44" s="46" t="str">
        <f>PARAMETRES!$B43</f>
        <v>-</v>
      </c>
      <c r="C44" s="46" t="str">
        <f>PARAMETRES!$C43</f>
        <v>-</v>
      </c>
      <c r="D44" s="352" t="str">
        <f>IF(PARAMETRES!$D43="-","-",LEFT(PARAMETRES!$D43,1))</f>
        <v>-</v>
      </c>
      <c r="E44" s="47"/>
      <c r="F44" s="47"/>
      <c r="G44" s="47"/>
      <c r="H44" s="47"/>
      <c r="I44" s="47"/>
      <c r="J44" s="47"/>
      <c r="K44" s="47"/>
      <c r="L44" s="47"/>
      <c r="M44" s="47"/>
      <c r="N44" s="47"/>
      <c r="O44" s="48" t="str">
        <f>IF(P44=0,"-",SUM(E44:N44)/P44*PARAMETRES!$G$17)</f>
        <v>-</v>
      </c>
      <c r="P44" s="94">
        <f t="shared" si="0"/>
        <v>0</v>
      </c>
      <c r="Q44" s="50" t="str">
        <f>IF(PARAMETRES!$B43="-","",IF(E$3="",0,IF(PARAMETRES!$D43=E$3,IF(E44="",1,0),0))+IF(F$3="",0,IF(PARAMETRES!$D43=F$3,IF(F44="",1,0),0))+IF(G$3="",0,IF(PARAMETRES!$D43=G$3,IF(G44="",1,0),0))+IF(H$3="",0,IF(PARAMETRES!$D43=H$3,IF(H44="",1,0),0))+IF(I$3="",0,IF(PARAMETRES!$D43=I$3,IF(I44="",1,0),0))+IF(J$3="",0,IF(PARAMETRES!$D43=J$3,IF(J44="",1,0),0))+IF(K$3="",0,IF(PARAMETRES!$D43=K$3,IF(K44="",1,0),0))+IF(L$3="",0,IF(PARAMETRES!$D43=L$3,IF(L44="",1,0),0))+IF(M$3="",0,IF(PARAMETRES!$D43=M$3,IF(M44="",1,0),0))+IF(N$3="",0,IF(PARAMETRES!$D43=N$3,IF(N44="",1,0),0)))</f>
        <v/>
      </c>
      <c r="R44" s="31">
        <f t="shared" si="13"/>
        <v>39</v>
      </c>
      <c r="S44" s="46" t="str">
        <f>PARAMETRES!$B43</f>
        <v>-</v>
      </c>
      <c r="T44" s="46" t="str">
        <f>PARAMETRES!$C43</f>
        <v>-</v>
      </c>
      <c r="U44" s="352" t="str">
        <f>IF(PARAMETRES!$D43="-","-",LEFT(PARAMETRES!$D43,1))</f>
        <v>-</v>
      </c>
      <c r="V44" s="47"/>
      <c r="W44" s="47"/>
      <c r="X44" s="47"/>
      <c r="Y44" s="47"/>
      <c r="Z44" s="47"/>
      <c r="AA44" s="47"/>
      <c r="AB44" s="47"/>
      <c r="AC44" s="47"/>
      <c r="AD44" s="47"/>
      <c r="AE44" s="47"/>
      <c r="AF44" s="48" t="str">
        <f>IF(AG44=0,"-",SUM(V44:AE44)/AG44*PARAMETRES!$G$17)</f>
        <v>-</v>
      </c>
      <c r="AG44" s="94">
        <f t="shared" si="1"/>
        <v>0</v>
      </c>
      <c r="AH44" s="50" t="str">
        <f>IF(PARAMETRES!$B43="-","",IF(V$3="",0,IF(PARAMETRES!$D43=V$3,IF(V44="",1,0),0))+IF(W$3="",0,IF(PARAMETRES!$D43=W$3,IF(W44="",1,0),0))+IF(X$3="",0,IF(PARAMETRES!$D43=X$3,IF(X44="",1,0),0))+IF(Y$3="",0,IF(PARAMETRES!$D43=Y$3,IF(Y44="",1,0),0))+IF(Z$3="",0,IF(PARAMETRES!$D43=Z$3,IF(Z44="",1,0),0))+IF(AA$3="",0,IF(PARAMETRES!$D43=AA$3,IF(AA44="",1,0),0))+IF(AB$3="",0,IF(PARAMETRES!$D43=AB$3,IF(AB44="",1,0),0))+IF(AC$3="",0,IF(PARAMETRES!$D43=AC$3,IF(AC44="",1,0),0))+IF(AD$3="",0,IF(PARAMETRES!$D43=AD$3,IF(AD44="",1,0),0))+IF(AE$3="",0,IF(PARAMETRES!$D43=AE$3,IF(AE44="",1,0),0)))</f>
        <v/>
      </c>
      <c r="AI44" s="31">
        <f t="shared" si="14"/>
        <v>39</v>
      </c>
      <c r="AJ44" s="46" t="str">
        <f>PARAMETRES!$B43</f>
        <v>-</v>
      </c>
      <c r="AK44" s="46" t="str">
        <f>PARAMETRES!$C43</f>
        <v>-</v>
      </c>
      <c r="AL44" s="352" t="str">
        <f>IF(PARAMETRES!$D43="-","-",LEFT(PARAMETRES!$D43,1))</f>
        <v>-</v>
      </c>
      <c r="AM44" s="47"/>
      <c r="AN44" s="47"/>
      <c r="AO44" s="47"/>
      <c r="AP44" s="47"/>
      <c r="AQ44" s="47"/>
      <c r="AR44" s="47"/>
      <c r="AS44" s="47"/>
      <c r="AT44" s="47"/>
      <c r="AU44" s="47"/>
      <c r="AV44" s="47"/>
      <c r="AW44" s="48" t="str">
        <f>IF(AX44=0,"-",SUM(AM44:AV44)/AX44*PARAMETRES!$G$17)</f>
        <v>-</v>
      </c>
      <c r="AX44" s="94">
        <f t="shared" si="2"/>
        <v>0</v>
      </c>
      <c r="AY44" s="50" t="str">
        <f>IF(PARAMETRES!$B43="-","",IF(AM$3="",0,IF(PARAMETRES!$D43=AM$3,IF(AM44="",1,0),0))+IF(AN$3="",0,IF(PARAMETRES!$D43=AN$3,IF(AN44="",1,0),0))+IF(AO$3="",0,IF(PARAMETRES!$D43=AO$3,IF(AO44="",1,0),0))+IF(AP$3="",0,IF(PARAMETRES!$D43=AP$3,IF(AP44="",1,0),0))+IF(AQ$3="",0,IF(PARAMETRES!$D43=AQ$3,IF(AQ44="",1,0),0))+IF(AR$3="",0,IF(PARAMETRES!$D43=AR$3,IF(AR44="",1,0),0))+IF(AS$3="",0,IF(PARAMETRES!$D43=AS$3,IF(AS44="",1,0),0))+IF(AT$3="",0,IF(PARAMETRES!$D43=AT$3,IF(AT44="",1,0),0))+IF(AU$3="",0,IF(PARAMETRES!$D43=AU$3,IF(AU44="",1,0),0))+IF(AV$3="",0,IF(PARAMETRES!$D43=AV$3,IF(AV44="",1,0),0)))</f>
        <v/>
      </c>
      <c r="AZ44" s="31">
        <f t="shared" si="15"/>
        <v>39</v>
      </c>
      <c r="BA44" s="46" t="str">
        <f>PARAMETRES!$B43</f>
        <v>-</v>
      </c>
      <c r="BB44" s="46" t="str">
        <f>PARAMETRES!$C43</f>
        <v>-</v>
      </c>
      <c r="BC44" s="352" t="str">
        <f>IF(PARAMETRES!$D43="-","-",LEFT(PARAMETRES!$D43,1))</f>
        <v>-</v>
      </c>
      <c r="BD44" s="47"/>
      <c r="BE44" s="47"/>
      <c r="BF44" s="47"/>
      <c r="BG44" s="47"/>
      <c r="BH44" s="47"/>
      <c r="BI44" s="47"/>
      <c r="BJ44" s="47"/>
      <c r="BK44" s="47"/>
      <c r="BL44" s="47"/>
      <c r="BM44" s="47"/>
      <c r="BN44" s="48" t="str">
        <f>IF(BO44=0,"-",SUM(BD44:BM44)/BO44*PARAMETRES!$G$17)</f>
        <v>-</v>
      </c>
      <c r="BO44" s="94">
        <f t="shared" si="3"/>
        <v>0</v>
      </c>
      <c r="BP44" s="51" t="str">
        <f>IF(PARAMETRES!$B43="-","",IF(BD$3="",0,IF(PARAMETRES!$D43=BD$3,IF(BD44="",1,0),0))+IF(BE$3="",0,IF(PARAMETRES!$D43=BE$3,IF(BE44="",1,0),0))+IF(BF$3="",0,IF(PARAMETRES!$D43=BF$3,IF(BF44="",1,0),0))+IF(BG$3="",0,IF(PARAMETRES!$D43=BG$3,IF(BG44="",1,0),0))+IF(BH$3="",0,IF(PARAMETRES!$D43=BH$3,IF(BH44="",1,0),0))+IF(BI$3="",0,IF(PARAMETRES!$D43=BI$3,IF(BI44="",1,0),0))+IF(BJ$3="",0,IF(PARAMETRES!$D43=BJ$3,IF(BJ44="",1,0),0))+IF(BK$3="",0,IF(PARAMETRES!$D43=BK$3,IF(BK44="",1,0),0))+IF(BL$3="",0,IF(PARAMETRES!$D43=BL$3,IF(BL44="",1,0),0))+IF(BM$3="",0,IF(PARAMETRES!$D43=BM$3,IF(BM44="",1,0),0)))</f>
        <v/>
      </c>
      <c r="BQ44" s="46" t="str">
        <f>PARAMETRES!$B43</f>
        <v>-</v>
      </c>
      <c r="BR44" s="52" t="str">
        <f>PARAMETRES!$C43</f>
        <v>-</v>
      </c>
    </row>
    <row r="45" spans="1:70">
      <c r="A45" s="31">
        <f t="shared" si="12"/>
        <v>40</v>
      </c>
      <c r="B45" s="46" t="str">
        <f>PARAMETRES!$B44</f>
        <v>-</v>
      </c>
      <c r="C45" s="46" t="str">
        <f>PARAMETRES!$C44</f>
        <v>-</v>
      </c>
      <c r="D45" s="352" t="str">
        <f>IF(PARAMETRES!$D44="-","-",LEFT(PARAMETRES!$D44,1))</f>
        <v>-</v>
      </c>
      <c r="E45" s="47"/>
      <c r="F45" s="47"/>
      <c r="G45" s="47"/>
      <c r="H45" s="47"/>
      <c r="I45" s="47"/>
      <c r="J45" s="47"/>
      <c r="K45" s="47"/>
      <c r="L45" s="47"/>
      <c r="M45" s="47"/>
      <c r="N45" s="47"/>
      <c r="O45" s="48" t="str">
        <f>IF(P45=0,"-",SUM(E45:N45)/P45*PARAMETRES!$G$17)</f>
        <v>-</v>
      </c>
      <c r="P45" s="94">
        <f t="shared" si="0"/>
        <v>0</v>
      </c>
      <c r="Q45" s="50" t="str">
        <f>IF(PARAMETRES!$B44="-","",IF(E$3="",0,IF(PARAMETRES!$D44=E$3,IF(E45="",1,0),0))+IF(F$3="",0,IF(PARAMETRES!$D44=F$3,IF(F45="",1,0),0))+IF(G$3="",0,IF(PARAMETRES!$D44=G$3,IF(G45="",1,0),0))+IF(H$3="",0,IF(PARAMETRES!$D44=H$3,IF(H45="",1,0),0))+IF(I$3="",0,IF(PARAMETRES!$D44=I$3,IF(I45="",1,0),0))+IF(J$3="",0,IF(PARAMETRES!$D44=J$3,IF(J45="",1,0),0))+IF(K$3="",0,IF(PARAMETRES!$D44=K$3,IF(K45="",1,0),0))+IF(L$3="",0,IF(PARAMETRES!$D44=L$3,IF(L45="",1,0),0))+IF(M$3="",0,IF(PARAMETRES!$D44=M$3,IF(M45="",1,0),0))+IF(N$3="",0,IF(PARAMETRES!$D44=N$3,IF(N45="",1,0),0)))</f>
        <v/>
      </c>
      <c r="R45" s="31">
        <f t="shared" si="13"/>
        <v>40</v>
      </c>
      <c r="S45" s="46" t="str">
        <f>PARAMETRES!$B44</f>
        <v>-</v>
      </c>
      <c r="T45" s="46" t="str">
        <f>PARAMETRES!$C44</f>
        <v>-</v>
      </c>
      <c r="U45" s="352" t="str">
        <f>IF(PARAMETRES!$D44="-","-",LEFT(PARAMETRES!$D44,1))</f>
        <v>-</v>
      </c>
      <c r="V45" s="47"/>
      <c r="W45" s="47"/>
      <c r="X45" s="47"/>
      <c r="Y45" s="47"/>
      <c r="Z45" s="47"/>
      <c r="AA45" s="47"/>
      <c r="AB45" s="47"/>
      <c r="AC45" s="47"/>
      <c r="AD45" s="47"/>
      <c r="AE45" s="47"/>
      <c r="AF45" s="48" t="str">
        <f>IF(AG45=0,"-",SUM(V45:AE45)/AG45*PARAMETRES!$G$17)</f>
        <v>-</v>
      </c>
      <c r="AG45" s="94">
        <f t="shared" si="1"/>
        <v>0</v>
      </c>
      <c r="AH45" s="50" t="str">
        <f>IF(PARAMETRES!$B44="-","",IF(V$3="",0,IF(PARAMETRES!$D44=V$3,IF(V45="",1,0),0))+IF(W$3="",0,IF(PARAMETRES!$D44=W$3,IF(W45="",1,0),0))+IF(X$3="",0,IF(PARAMETRES!$D44=X$3,IF(X45="",1,0),0))+IF(Y$3="",0,IF(PARAMETRES!$D44=Y$3,IF(Y45="",1,0),0))+IF(Z$3="",0,IF(PARAMETRES!$D44=Z$3,IF(Z45="",1,0),0))+IF(AA$3="",0,IF(PARAMETRES!$D44=AA$3,IF(AA45="",1,0),0))+IF(AB$3="",0,IF(PARAMETRES!$D44=AB$3,IF(AB45="",1,0),0))+IF(AC$3="",0,IF(PARAMETRES!$D44=AC$3,IF(AC45="",1,0),0))+IF(AD$3="",0,IF(PARAMETRES!$D44=AD$3,IF(AD45="",1,0),0))+IF(AE$3="",0,IF(PARAMETRES!$D44=AE$3,IF(AE45="",1,0),0)))</f>
        <v/>
      </c>
      <c r="AI45" s="31">
        <f t="shared" si="14"/>
        <v>40</v>
      </c>
      <c r="AJ45" s="46" t="str">
        <f>PARAMETRES!$B44</f>
        <v>-</v>
      </c>
      <c r="AK45" s="46" t="str">
        <f>PARAMETRES!$C44</f>
        <v>-</v>
      </c>
      <c r="AL45" s="352" t="str">
        <f>IF(PARAMETRES!$D44="-","-",LEFT(PARAMETRES!$D44,1))</f>
        <v>-</v>
      </c>
      <c r="AM45" s="47"/>
      <c r="AN45" s="47"/>
      <c r="AO45" s="47"/>
      <c r="AP45" s="47"/>
      <c r="AQ45" s="47"/>
      <c r="AR45" s="47"/>
      <c r="AS45" s="47"/>
      <c r="AT45" s="47"/>
      <c r="AU45" s="47"/>
      <c r="AV45" s="47"/>
      <c r="AW45" s="48" t="str">
        <f>IF(AX45=0,"-",SUM(AM45:AV45)/AX45*PARAMETRES!$G$17)</f>
        <v>-</v>
      </c>
      <c r="AX45" s="94">
        <f t="shared" si="2"/>
        <v>0</v>
      </c>
      <c r="AY45" s="50" t="str">
        <f>IF(PARAMETRES!$B44="-","",IF(AM$3="",0,IF(PARAMETRES!$D44=AM$3,IF(AM45="",1,0),0))+IF(AN$3="",0,IF(PARAMETRES!$D44=AN$3,IF(AN45="",1,0),0))+IF(AO$3="",0,IF(PARAMETRES!$D44=AO$3,IF(AO45="",1,0),0))+IF(AP$3="",0,IF(PARAMETRES!$D44=AP$3,IF(AP45="",1,0),0))+IF(AQ$3="",0,IF(PARAMETRES!$D44=AQ$3,IF(AQ45="",1,0),0))+IF(AR$3="",0,IF(PARAMETRES!$D44=AR$3,IF(AR45="",1,0),0))+IF(AS$3="",0,IF(PARAMETRES!$D44=AS$3,IF(AS45="",1,0),0))+IF(AT$3="",0,IF(PARAMETRES!$D44=AT$3,IF(AT45="",1,0),0))+IF(AU$3="",0,IF(PARAMETRES!$D44=AU$3,IF(AU45="",1,0),0))+IF(AV$3="",0,IF(PARAMETRES!$D44=AV$3,IF(AV45="",1,0),0)))</f>
        <v/>
      </c>
      <c r="AZ45" s="31">
        <f t="shared" si="15"/>
        <v>40</v>
      </c>
      <c r="BA45" s="46" t="str">
        <f>PARAMETRES!$B44</f>
        <v>-</v>
      </c>
      <c r="BB45" s="46" t="str">
        <f>PARAMETRES!$C44</f>
        <v>-</v>
      </c>
      <c r="BC45" s="352" t="str">
        <f>IF(PARAMETRES!$D44="-","-",LEFT(PARAMETRES!$D44,1))</f>
        <v>-</v>
      </c>
      <c r="BD45" s="47"/>
      <c r="BE45" s="47"/>
      <c r="BF45" s="47"/>
      <c r="BG45" s="47"/>
      <c r="BH45" s="47"/>
      <c r="BI45" s="47"/>
      <c r="BJ45" s="47"/>
      <c r="BK45" s="47"/>
      <c r="BL45" s="47"/>
      <c r="BM45" s="47"/>
      <c r="BN45" s="48" t="str">
        <f>IF(BO45=0,"-",SUM(BD45:BM45)/BO45*PARAMETRES!$G$17)</f>
        <v>-</v>
      </c>
      <c r="BO45" s="94">
        <f t="shared" si="3"/>
        <v>0</v>
      </c>
      <c r="BP45" s="51" t="str">
        <f>IF(PARAMETRES!$B44="-","",IF(BD$3="",0,IF(PARAMETRES!$D44=BD$3,IF(BD45="",1,0),0))+IF(BE$3="",0,IF(PARAMETRES!$D44=BE$3,IF(BE45="",1,0),0))+IF(BF$3="",0,IF(PARAMETRES!$D44=BF$3,IF(BF45="",1,0),0))+IF(BG$3="",0,IF(PARAMETRES!$D44=BG$3,IF(BG45="",1,0),0))+IF(BH$3="",0,IF(PARAMETRES!$D44=BH$3,IF(BH45="",1,0),0))+IF(BI$3="",0,IF(PARAMETRES!$D44=BI$3,IF(BI45="",1,0),0))+IF(BJ$3="",0,IF(PARAMETRES!$D44=BJ$3,IF(BJ45="",1,0),0))+IF(BK$3="",0,IF(PARAMETRES!$D44=BK$3,IF(BK45="",1,0),0))+IF(BL$3="",0,IF(PARAMETRES!$D44=BL$3,IF(BL45="",1,0),0))+IF(BM$3="",0,IF(PARAMETRES!$D44=BM$3,IF(BM45="",1,0),0)))</f>
        <v/>
      </c>
      <c r="BQ45" s="46" t="str">
        <f>PARAMETRES!$B44</f>
        <v>-</v>
      </c>
      <c r="BR45" s="52" t="str">
        <f>PARAMETRES!$C44</f>
        <v>-</v>
      </c>
    </row>
    <row r="46" spans="1:70">
      <c r="A46" s="31"/>
      <c r="B46" s="32"/>
      <c r="C46" s="32"/>
      <c r="D46" s="32"/>
      <c r="E46" s="32"/>
      <c r="F46" s="32"/>
      <c r="G46" s="32"/>
      <c r="H46" s="32"/>
      <c r="I46" s="32"/>
      <c r="J46" s="32"/>
      <c r="K46" s="32"/>
      <c r="L46" s="32"/>
      <c r="M46" s="32"/>
      <c r="N46" s="32"/>
      <c r="O46" s="32"/>
      <c r="P46" s="32"/>
      <c r="Q46" s="35"/>
      <c r="R46" s="31"/>
      <c r="S46" s="32"/>
      <c r="T46" s="32"/>
      <c r="U46" s="32"/>
      <c r="V46" s="32"/>
      <c r="W46" s="32"/>
      <c r="X46" s="32"/>
      <c r="Y46" s="32"/>
      <c r="Z46" s="32"/>
      <c r="AA46" s="32"/>
      <c r="AB46" s="32"/>
      <c r="AC46" s="32"/>
      <c r="AD46" s="32"/>
      <c r="AE46" s="32"/>
      <c r="AF46" s="32"/>
      <c r="AG46" s="32"/>
      <c r="AH46" s="35"/>
      <c r="AI46" s="31"/>
      <c r="AJ46" s="32"/>
      <c r="AK46" s="32"/>
      <c r="AL46" s="32"/>
      <c r="AM46" s="32"/>
      <c r="AN46" s="32"/>
      <c r="AO46" s="32"/>
      <c r="AP46" s="32"/>
      <c r="AQ46" s="32"/>
      <c r="AR46" s="32"/>
      <c r="AS46" s="32"/>
      <c r="AT46" s="32"/>
      <c r="AU46" s="32"/>
      <c r="AV46" s="32"/>
      <c r="AW46" s="32"/>
      <c r="AX46" s="32"/>
      <c r="AY46" s="35"/>
      <c r="AZ46" s="31"/>
      <c r="BA46" s="32"/>
      <c r="BB46" s="32"/>
      <c r="BC46" s="32"/>
      <c r="BD46" s="32"/>
      <c r="BE46" s="32"/>
      <c r="BF46" s="32"/>
      <c r="BG46" s="32"/>
      <c r="BH46" s="32"/>
      <c r="BI46" s="32"/>
      <c r="BJ46" s="32"/>
      <c r="BK46" s="32"/>
      <c r="BL46" s="32"/>
      <c r="BM46" s="32"/>
      <c r="BN46" s="32"/>
      <c r="BO46" s="32"/>
      <c r="BP46" s="32"/>
      <c r="BQ46" s="32"/>
      <c r="BR46" s="35"/>
    </row>
    <row r="47" spans="1:70">
      <c r="A47" s="31"/>
      <c r="B47" s="32"/>
      <c r="C47" s="32"/>
      <c r="D47" s="32"/>
      <c r="E47" s="32"/>
      <c r="F47" s="32"/>
      <c r="G47" s="32"/>
      <c r="H47" s="32"/>
      <c r="I47" s="32"/>
      <c r="J47" s="32"/>
      <c r="K47" s="32"/>
      <c r="L47" s="32"/>
      <c r="M47" s="32"/>
      <c r="N47" s="32"/>
      <c r="O47" s="32"/>
      <c r="P47" s="32"/>
      <c r="Q47" s="35"/>
      <c r="R47" s="31"/>
      <c r="S47" s="32"/>
      <c r="T47" s="32"/>
      <c r="U47" s="32"/>
      <c r="V47" s="32"/>
      <c r="W47" s="32"/>
      <c r="X47" s="32"/>
      <c r="Y47" s="32"/>
      <c r="Z47" s="32"/>
      <c r="AA47" s="32"/>
      <c r="AB47" s="32"/>
      <c r="AC47" s="32"/>
      <c r="AD47" s="32"/>
      <c r="AE47" s="32"/>
      <c r="AF47" s="32"/>
      <c r="AG47" s="32"/>
      <c r="AH47" s="35"/>
      <c r="AI47" s="31"/>
      <c r="AJ47" s="32"/>
      <c r="AK47" s="32"/>
      <c r="AL47" s="32"/>
      <c r="AM47" s="32"/>
      <c r="AN47" s="32"/>
      <c r="AO47" s="32"/>
      <c r="AP47" s="32"/>
      <c r="AQ47" s="32"/>
      <c r="AR47" s="32"/>
      <c r="AS47" s="32"/>
      <c r="AT47" s="32"/>
      <c r="AU47" s="32"/>
      <c r="AV47" s="32"/>
      <c r="AW47" s="32"/>
      <c r="AX47" s="32"/>
      <c r="AY47" s="35"/>
      <c r="AZ47" s="31"/>
      <c r="BA47" s="32"/>
      <c r="BB47" s="32"/>
      <c r="BC47" s="32"/>
      <c r="BD47" s="32"/>
      <c r="BE47" s="32"/>
      <c r="BF47" s="32"/>
      <c r="BG47" s="32"/>
      <c r="BH47" s="32"/>
      <c r="BI47" s="32"/>
      <c r="BJ47" s="32"/>
      <c r="BK47" s="32"/>
      <c r="BL47" s="32"/>
      <c r="BM47" s="32"/>
      <c r="BN47" s="32"/>
      <c r="BO47" s="32"/>
      <c r="BP47" s="32"/>
      <c r="BQ47" s="32"/>
      <c r="BR47" s="35"/>
    </row>
    <row r="48" spans="1:70">
      <c r="A48" s="31"/>
      <c r="B48" s="32"/>
      <c r="C48" s="32" t="s">
        <v>104</v>
      </c>
      <c r="D48" s="32"/>
      <c r="E48" s="55" t="str">
        <f>IF(COUNTA(E6:E45)=0,"",IF(E5="","--",ROUNDUP((SUM(E6:E45)/COUNTA(E6:E45))*100/E5,1)))</f>
        <v/>
      </c>
      <c r="F48" s="56" t="str">
        <f t="shared" ref="F48:N48" si="16">IF(COUNTA(F6:F45)=0,"",IF(F5="","--",ROUNDUP((SUM(F6:F45)/COUNTA(F6:F45))*100/F5,1)))</f>
        <v/>
      </c>
      <c r="G48" s="56" t="str">
        <f t="shared" si="16"/>
        <v/>
      </c>
      <c r="H48" s="56" t="str">
        <f t="shared" si="16"/>
        <v/>
      </c>
      <c r="I48" s="56" t="str">
        <f t="shared" si="16"/>
        <v/>
      </c>
      <c r="J48" s="56" t="str">
        <f t="shared" si="16"/>
        <v/>
      </c>
      <c r="K48" s="56" t="str">
        <f t="shared" si="16"/>
        <v/>
      </c>
      <c r="L48" s="56" t="str">
        <f t="shared" si="16"/>
        <v/>
      </c>
      <c r="M48" s="56" t="str">
        <f t="shared" si="16"/>
        <v/>
      </c>
      <c r="N48" s="57" t="str">
        <f t="shared" si="16"/>
        <v/>
      </c>
      <c r="O48" s="58" t="str">
        <f>IF(COUNTIF(O6:O45,"-")=40,"",IF(O5="","--",ROUNDUP(AVERAGE(O6:O45)*100/$B52,1)))</f>
        <v/>
      </c>
      <c r="P48" s="32"/>
      <c r="Q48" s="35"/>
      <c r="R48" s="31"/>
      <c r="S48" s="32"/>
      <c r="T48" s="32" t="s">
        <v>104</v>
      </c>
      <c r="U48" s="32"/>
      <c r="V48" s="55" t="str">
        <f>IF(COUNTA(V6:V45)=0,"",IF(V5="","--",ROUNDUP((SUM(V6:V45)/COUNTA(V6:V45))*100/V5,1)))</f>
        <v/>
      </c>
      <c r="W48" s="56" t="str">
        <f t="shared" ref="W48:AE48" si="17">IF(COUNTA(W6:W45)=0,"",IF(W5="","--",ROUNDUP((SUM(W6:W45)/COUNTA(W6:W45))*100/W5,1)))</f>
        <v/>
      </c>
      <c r="X48" s="56" t="str">
        <f t="shared" si="17"/>
        <v/>
      </c>
      <c r="Y48" s="56" t="str">
        <f t="shared" si="17"/>
        <v/>
      </c>
      <c r="Z48" s="56" t="str">
        <f t="shared" si="17"/>
        <v/>
      </c>
      <c r="AA48" s="56" t="str">
        <f t="shared" si="17"/>
        <v/>
      </c>
      <c r="AB48" s="56" t="str">
        <f t="shared" si="17"/>
        <v/>
      </c>
      <c r="AC48" s="56" t="str">
        <f t="shared" si="17"/>
        <v/>
      </c>
      <c r="AD48" s="56" t="str">
        <f t="shared" si="17"/>
        <v/>
      </c>
      <c r="AE48" s="57" t="str">
        <f t="shared" si="17"/>
        <v/>
      </c>
      <c r="AF48" s="58" t="str">
        <f>IF(COUNTIF(AF6:AF45,"-")=40,"",IF(AF5="","--",ROUNDUP(AVERAGE(AF6:AF45)*100/$B52,1)))</f>
        <v/>
      </c>
      <c r="AG48" s="32"/>
      <c r="AH48" s="35"/>
      <c r="AI48" s="31"/>
      <c r="AJ48" s="32"/>
      <c r="AK48" s="32" t="s">
        <v>104</v>
      </c>
      <c r="AL48" s="32"/>
      <c r="AM48" s="55" t="str">
        <f>IF(COUNTA(AM6:AM45)=0,"",IF(AM5="","--",ROUNDUP((SUM(AM6:AM45)/COUNTA(AM6:AM45))*100/AM5,1)))</f>
        <v/>
      </c>
      <c r="AN48" s="56" t="str">
        <f t="shared" ref="AN48:AV48" si="18">IF(COUNTA(AN6:AN45)=0,"",IF(AN5="","--",ROUNDUP((SUM(AN6:AN45)/COUNTA(AN6:AN45))*100/AN5,1)))</f>
        <v/>
      </c>
      <c r="AO48" s="56" t="str">
        <f t="shared" si="18"/>
        <v/>
      </c>
      <c r="AP48" s="56" t="str">
        <f t="shared" si="18"/>
        <v/>
      </c>
      <c r="AQ48" s="56" t="str">
        <f t="shared" si="18"/>
        <v/>
      </c>
      <c r="AR48" s="56" t="str">
        <f t="shared" si="18"/>
        <v/>
      </c>
      <c r="AS48" s="56" t="str">
        <f t="shared" si="18"/>
        <v/>
      </c>
      <c r="AT48" s="56" t="str">
        <f t="shared" si="18"/>
        <v/>
      </c>
      <c r="AU48" s="56" t="str">
        <f t="shared" si="18"/>
        <v/>
      </c>
      <c r="AV48" s="57" t="str">
        <f t="shared" si="18"/>
        <v/>
      </c>
      <c r="AW48" s="58" t="str">
        <f>IF(COUNTIF(AW6:AW45,"-")=40,"",IF(AW5="","--",ROUNDUP(AVERAGE(AW6:AW45)*100/$B52,1)))</f>
        <v/>
      </c>
      <c r="AX48" s="32"/>
      <c r="AY48" s="35"/>
      <c r="AZ48" s="31"/>
      <c r="BA48" s="32"/>
      <c r="BB48" s="32" t="s">
        <v>104</v>
      </c>
      <c r="BC48" s="32"/>
      <c r="BD48" s="55" t="str">
        <f>IF(COUNTA(BD6:BD45)=0,"",IF(BD5="","--",ROUNDUP((SUM(BD6:BD45)/COUNTA(BD6:BD45))*100/BD5,1)))</f>
        <v/>
      </c>
      <c r="BE48" s="56" t="str">
        <f t="shared" ref="BE48:BM48" si="19">IF(COUNTA(BE6:BE45)=0,"",IF(BE5="","--",ROUNDUP((SUM(BE6:BE45)/COUNTA(BE6:BE45))*100/BE5,1)))</f>
        <v/>
      </c>
      <c r="BF48" s="56" t="str">
        <f t="shared" si="19"/>
        <v/>
      </c>
      <c r="BG48" s="56" t="str">
        <f t="shared" si="19"/>
        <v/>
      </c>
      <c r="BH48" s="56" t="str">
        <f t="shared" si="19"/>
        <v/>
      </c>
      <c r="BI48" s="56" t="str">
        <f t="shared" si="19"/>
        <v/>
      </c>
      <c r="BJ48" s="56" t="str">
        <f t="shared" si="19"/>
        <v/>
      </c>
      <c r="BK48" s="56" t="str">
        <f t="shared" si="19"/>
        <v/>
      </c>
      <c r="BL48" s="56" t="str">
        <f t="shared" si="19"/>
        <v/>
      </c>
      <c r="BM48" s="57" t="str">
        <f t="shared" si="19"/>
        <v/>
      </c>
      <c r="BN48" s="58" t="str">
        <f>IF(COUNTIF(BN6:BN45,"-")=40,"",IF(BN5="","--",ROUNDUP(AVERAGE(BN6:BN45)*100/$B52,1)))</f>
        <v/>
      </c>
      <c r="BO48" s="32"/>
      <c r="BP48" s="32"/>
      <c r="BQ48" s="32"/>
      <c r="BR48" s="35"/>
    </row>
    <row r="49" spans="1:70">
      <c r="A49" s="59"/>
      <c r="B49" s="60"/>
      <c r="C49" s="60"/>
      <c r="D49" s="60"/>
      <c r="E49" s="60"/>
      <c r="F49" s="60"/>
      <c r="G49" s="60"/>
      <c r="H49" s="60"/>
      <c r="I49" s="60"/>
      <c r="J49" s="60"/>
      <c r="K49" s="60"/>
      <c r="L49" s="60"/>
      <c r="M49" s="60"/>
      <c r="N49" s="60"/>
      <c r="O49" s="60"/>
      <c r="P49" s="60"/>
      <c r="Q49" s="61"/>
      <c r="R49" s="59"/>
      <c r="S49" s="60"/>
      <c r="T49" s="60"/>
      <c r="U49" s="60"/>
      <c r="V49" s="60"/>
      <c r="W49" s="60"/>
      <c r="X49" s="60"/>
      <c r="Y49" s="60"/>
      <c r="Z49" s="60"/>
      <c r="AA49" s="60"/>
      <c r="AB49" s="60"/>
      <c r="AC49" s="60"/>
      <c r="AD49" s="60"/>
      <c r="AE49" s="60"/>
      <c r="AF49" s="60"/>
      <c r="AG49" s="60"/>
      <c r="AH49" s="61"/>
      <c r="AI49" s="59"/>
      <c r="AJ49" s="60"/>
      <c r="AK49" s="60"/>
      <c r="AL49" s="60"/>
      <c r="AM49" s="60"/>
      <c r="AN49" s="60"/>
      <c r="AO49" s="60"/>
      <c r="AP49" s="60"/>
      <c r="AQ49" s="60"/>
      <c r="AR49" s="60"/>
      <c r="AS49" s="60"/>
      <c r="AT49" s="60"/>
      <c r="AU49" s="60"/>
      <c r="AV49" s="60"/>
      <c r="AW49" s="60"/>
      <c r="AX49" s="60"/>
      <c r="AY49" s="61"/>
      <c r="AZ49" s="59"/>
      <c r="BA49" s="60"/>
      <c r="BB49" s="60"/>
      <c r="BC49" s="60"/>
      <c r="BD49" s="60"/>
      <c r="BE49" s="60"/>
      <c r="BF49" s="60"/>
      <c r="BG49" s="60"/>
      <c r="BH49" s="60"/>
      <c r="BI49" s="60"/>
      <c r="BJ49" s="60"/>
      <c r="BK49" s="60"/>
      <c r="BL49" s="60"/>
      <c r="BM49" s="60"/>
      <c r="BN49" s="60"/>
      <c r="BO49" s="60"/>
      <c r="BP49" s="60"/>
      <c r="BQ49" s="60"/>
      <c r="BR49" s="61"/>
    </row>
    <row r="52" spans="1:70">
      <c r="A52" s="62" t="s">
        <v>25</v>
      </c>
      <c r="B52" s="63">
        <f>PARAMETRES!G17</f>
        <v>30</v>
      </c>
      <c r="C52" s="64"/>
      <c r="D52" s="64"/>
    </row>
  </sheetData>
  <sheetProtection password="CAC3" sheet="1" objects="1" scenarios="1"/>
  <mergeCells count="8">
    <mergeCell ref="A1:P1"/>
    <mergeCell ref="R1:AG1"/>
    <mergeCell ref="AI1:AX1"/>
    <mergeCell ref="AZ1:BR1"/>
    <mergeCell ref="A2:P2"/>
    <mergeCell ref="R2:AG2"/>
    <mergeCell ref="AI2:AX2"/>
    <mergeCell ref="AZ2:BR2"/>
  </mergeCells>
  <phoneticPr fontId="43" type="noConversion"/>
  <conditionalFormatting sqref="BN6:BN45 AW6:AW45 AF6:AF45 O6:O45">
    <cfRule type="cellIs" dxfId="323" priority="81" stopIfTrue="1" operator="greaterThan">
      <formula>$B$52</formula>
    </cfRule>
    <cfRule type="cellIs" dxfId="322" priority="82" stopIfTrue="1" operator="lessThan">
      <formula>$B$52/2</formula>
    </cfRule>
  </conditionalFormatting>
  <conditionalFormatting sqref="Q6:Q45 AH6:AH45 AY6:AY45 BP6:BP45">
    <cfRule type="cellIs" dxfId="321" priority="83" stopIfTrue="1" operator="equal">
      <formula>0</formula>
    </cfRule>
  </conditionalFormatting>
  <conditionalFormatting sqref="E6:E45">
    <cfRule type="cellIs" dxfId="320" priority="79" operator="greaterThan">
      <formula>E$5</formula>
    </cfRule>
    <cfRule type="cellIs" dxfId="319" priority="80" operator="lessThan">
      <formula>E$5/2</formula>
    </cfRule>
  </conditionalFormatting>
  <conditionalFormatting sqref="F6:F45">
    <cfRule type="cellIs" dxfId="318" priority="77" operator="greaterThan">
      <formula>F$5</formula>
    </cfRule>
    <cfRule type="cellIs" dxfId="317" priority="78" operator="lessThan">
      <formula>F$5/2</formula>
    </cfRule>
  </conditionalFormatting>
  <conditionalFormatting sqref="G6:G45">
    <cfRule type="cellIs" dxfId="316" priority="75" operator="greaterThan">
      <formula>G$5</formula>
    </cfRule>
    <cfRule type="cellIs" dxfId="315" priority="76" operator="lessThan">
      <formula>G$5/2</formula>
    </cfRule>
  </conditionalFormatting>
  <conditionalFormatting sqref="H6:H45">
    <cfRule type="cellIs" dxfId="314" priority="73" operator="greaterThan">
      <formula>H$5</formula>
    </cfRule>
    <cfRule type="cellIs" dxfId="313" priority="74" operator="lessThan">
      <formula>H$5/2</formula>
    </cfRule>
  </conditionalFormatting>
  <conditionalFormatting sqref="I6:I45">
    <cfRule type="cellIs" dxfId="312" priority="71" operator="greaterThan">
      <formula>I$5</formula>
    </cfRule>
    <cfRule type="cellIs" dxfId="311" priority="72" operator="lessThan">
      <formula>I$5/2</formula>
    </cfRule>
  </conditionalFormatting>
  <conditionalFormatting sqref="J6:J45">
    <cfRule type="cellIs" dxfId="310" priority="69" operator="greaterThan">
      <formula>J$5</formula>
    </cfRule>
    <cfRule type="cellIs" dxfId="309" priority="70" operator="lessThan">
      <formula>J$5/2</formula>
    </cfRule>
  </conditionalFormatting>
  <conditionalFormatting sqref="K6:K45">
    <cfRule type="cellIs" dxfId="308" priority="67" operator="greaterThan">
      <formula>K$5</formula>
    </cfRule>
    <cfRule type="cellIs" dxfId="307" priority="68" operator="lessThan">
      <formula>K$5/2</formula>
    </cfRule>
  </conditionalFormatting>
  <conditionalFormatting sqref="L6:L45">
    <cfRule type="cellIs" dxfId="306" priority="65" operator="greaterThan">
      <formula>L$5</formula>
    </cfRule>
    <cfRule type="cellIs" dxfId="305" priority="66" operator="lessThan">
      <formula>L$5/2</formula>
    </cfRule>
  </conditionalFormatting>
  <conditionalFormatting sqref="M6:M45">
    <cfRule type="cellIs" dxfId="304" priority="63" operator="greaterThan">
      <formula>M$5</formula>
    </cfRule>
    <cfRule type="cellIs" dxfId="303" priority="64" operator="lessThan">
      <formula>M$5/2</formula>
    </cfRule>
  </conditionalFormatting>
  <conditionalFormatting sqref="N6:N45">
    <cfRule type="cellIs" dxfId="302" priority="61" operator="greaterThan">
      <formula>N$5</formula>
    </cfRule>
    <cfRule type="cellIs" dxfId="301" priority="62" operator="lessThan">
      <formula>N$5/2</formula>
    </cfRule>
  </conditionalFormatting>
  <conditionalFormatting sqref="V6:V45">
    <cfRule type="cellIs" dxfId="300" priority="59" operator="greaterThan">
      <formula>V$5</formula>
    </cfRule>
    <cfRule type="cellIs" dxfId="299" priority="60" operator="lessThan">
      <formula>V$5/2</formula>
    </cfRule>
  </conditionalFormatting>
  <conditionalFormatting sqref="W6:W45">
    <cfRule type="cellIs" dxfId="298" priority="57" operator="greaterThan">
      <formula>W$5</formula>
    </cfRule>
    <cfRule type="cellIs" dxfId="297" priority="58" operator="lessThan">
      <formula>W$5/2</formula>
    </cfRule>
  </conditionalFormatting>
  <conditionalFormatting sqref="X6:X45">
    <cfRule type="cellIs" dxfId="296" priority="55" operator="greaterThan">
      <formula>X$5</formula>
    </cfRule>
    <cfRule type="cellIs" dxfId="295" priority="56" operator="lessThan">
      <formula>X$5/2</formula>
    </cfRule>
  </conditionalFormatting>
  <conditionalFormatting sqref="Y6:Y45">
    <cfRule type="cellIs" dxfId="294" priority="53" operator="greaterThan">
      <formula>Y$5</formula>
    </cfRule>
    <cfRule type="cellIs" dxfId="293" priority="54" operator="lessThan">
      <formula>Y$5/2</formula>
    </cfRule>
  </conditionalFormatting>
  <conditionalFormatting sqref="Z6:Z45">
    <cfRule type="cellIs" dxfId="292" priority="51" operator="greaterThan">
      <formula>Z$5</formula>
    </cfRule>
    <cfRule type="cellIs" dxfId="291" priority="52" operator="lessThan">
      <formula>Z$5/2</formula>
    </cfRule>
  </conditionalFormatting>
  <conditionalFormatting sqref="AA6:AA45">
    <cfRule type="cellIs" dxfId="290" priority="49" operator="greaterThan">
      <formula>AA$5</formula>
    </cfRule>
    <cfRule type="cellIs" dxfId="289" priority="50" operator="lessThan">
      <formula>AA$5/2</formula>
    </cfRule>
  </conditionalFormatting>
  <conditionalFormatting sqref="AB6:AB45">
    <cfRule type="cellIs" dxfId="288" priority="47" operator="greaterThan">
      <formula>AB$5</formula>
    </cfRule>
    <cfRule type="cellIs" dxfId="287" priority="48" operator="lessThan">
      <formula>AB$5/2</formula>
    </cfRule>
  </conditionalFormatting>
  <conditionalFormatting sqref="AC6:AC45">
    <cfRule type="cellIs" dxfId="286" priority="45" operator="greaterThan">
      <formula>AC$5</formula>
    </cfRule>
    <cfRule type="cellIs" dxfId="285" priority="46" operator="lessThan">
      <formula>AC$5/2</formula>
    </cfRule>
  </conditionalFormatting>
  <conditionalFormatting sqref="AD6:AD45">
    <cfRule type="cellIs" dxfId="284" priority="43" operator="greaterThan">
      <formula>AD$5</formula>
    </cfRule>
    <cfRule type="cellIs" dxfId="283" priority="44" operator="lessThan">
      <formula>AD$5/2</formula>
    </cfRule>
  </conditionalFormatting>
  <conditionalFormatting sqref="AE6:AE45">
    <cfRule type="cellIs" dxfId="282" priority="41" operator="greaterThan">
      <formula>AE$5</formula>
    </cfRule>
    <cfRule type="cellIs" dxfId="281" priority="42" operator="lessThan">
      <formula>AE$5/2</formula>
    </cfRule>
  </conditionalFormatting>
  <conditionalFormatting sqref="AM6:AM45">
    <cfRule type="cellIs" dxfId="280" priority="39" operator="greaterThan">
      <formula>AM$5</formula>
    </cfRule>
    <cfRule type="cellIs" dxfId="279" priority="40" operator="lessThan">
      <formula>AM$5/2</formula>
    </cfRule>
  </conditionalFormatting>
  <conditionalFormatting sqref="AN6:AN45">
    <cfRule type="cellIs" dxfId="278" priority="37" operator="greaterThan">
      <formula>AN$5</formula>
    </cfRule>
    <cfRule type="cellIs" dxfId="277" priority="38" operator="lessThan">
      <formula>AN$5/2</formula>
    </cfRule>
  </conditionalFormatting>
  <conditionalFormatting sqref="AO6:AO45">
    <cfRule type="cellIs" dxfId="276" priority="35" operator="greaterThan">
      <formula>AO$5</formula>
    </cfRule>
    <cfRule type="cellIs" dxfId="275" priority="36" operator="lessThan">
      <formula>AO$5/2</formula>
    </cfRule>
  </conditionalFormatting>
  <conditionalFormatting sqref="AP6:AP45">
    <cfRule type="cellIs" dxfId="274" priority="33" operator="greaterThan">
      <formula>AP$5</formula>
    </cfRule>
    <cfRule type="cellIs" dxfId="273" priority="34" operator="lessThan">
      <formula>AP$5/2</formula>
    </cfRule>
  </conditionalFormatting>
  <conditionalFormatting sqref="AQ6:AQ45">
    <cfRule type="cellIs" dxfId="272" priority="31" operator="greaterThan">
      <formula>AQ$5</formula>
    </cfRule>
    <cfRule type="cellIs" dxfId="271" priority="32" operator="lessThan">
      <formula>AQ$5/2</formula>
    </cfRule>
  </conditionalFormatting>
  <conditionalFormatting sqref="AR6:AR45">
    <cfRule type="cellIs" dxfId="270" priority="29" operator="greaterThan">
      <formula>AR$5</formula>
    </cfRule>
    <cfRule type="cellIs" dxfId="269" priority="30" operator="lessThan">
      <formula>AR$5/2</formula>
    </cfRule>
  </conditionalFormatting>
  <conditionalFormatting sqref="AS6:AS45">
    <cfRule type="cellIs" dxfId="268" priority="27" operator="greaterThan">
      <formula>AS$5</formula>
    </cfRule>
    <cfRule type="cellIs" dxfId="267" priority="28" operator="lessThan">
      <formula>AS$5/2</formula>
    </cfRule>
  </conditionalFormatting>
  <conditionalFormatting sqref="AT6:AT45">
    <cfRule type="cellIs" dxfId="266" priority="25" operator="greaterThan">
      <formula>AT$5</formula>
    </cfRule>
    <cfRule type="cellIs" dxfId="265" priority="26" operator="lessThan">
      <formula>AT$5/2</formula>
    </cfRule>
  </conditionalFormatting>
  <conditionalFormatting sqref="AU6:AU45">
    <cfRule type="cellIs" dxfId="264" priority="23" operator="greaterThan">
      <formula>AU$5</formula>
    </cfRule>
    <cfRule type="cellIs" dxfId="263" priority="24" operator="lessThan">
      <formula>AU$5/2</formula>
    </cfRule>
  </conditionalFormatting>
  <conditionalFormatting sqref="AV6:AV45">
    <cfRule type="cellIs" dxfId="262" priority="21" operator="greaterThan">
      <formula>AV$5</formula>
    </cfRule>
    <cfRule type="cellIs" dxfId="261" priority="22" operator="lessThan">
      <formula>AV$5/2</formula>
    </cfRule>
  </conditionalFormatting>
  <conditionalFormatting sqref="BD6:BD45">
    <cfRule type="cellIs" dxfId="260" priority="19" operator="greaterThan">
      <formula>BD$5</formula>
    </cfRule>
    <cfRule type="cellIs" dxfId="259" priority="20" operator="lessThan">
      <formula>BD$5/2</formula>
    </cfRule>
  </conditionalFormatting>
  <conditionalFormatting sqref="BE6:BE45">
    <cfRule type="cellIs" dxfId="258" priority="17" operator="greaterThan">
      <formula>BE$5</formula>
    </cfRule>
    <cfRule type="cellIs" dxfId="257" priority="18" operator="lessThan">
      <formula>BE$5/2</formula>
    </cfRule>
  </conditionalFormatting>
  <conditionalFormatting sqref="BF6:BF45">
    <cfRule type="cellIs" dxfId="256" priority="15" operator="greaterThan">
      <formula>BF$5</formula>
    </cfRule>
    <cfRule type="cellIs" dxfId="255" priority="16" operator="lessThan">
      <formula>BF$5/2</formula>
    </cfRule>
  </conditionalFormatting>
  <conditionalFormatting sqref="BG6:BG45">
    <cfRule type="cellIs" dxfId="254" priority="13" operator="greaterThan">
      <formula>BG$5</formula>
    </cfRule>
    <cfRule type="cellIs" dxfId="253" priority="14" operator="lessThan">
      <formula>BG$5/2</formula>
    </cfRule>
  </conditionalFormatting>
  <conditionalFormatting sqref="BH6:BH45">
    <cfRule type="cellIs" dxfId="252" priority="11" operator="greaterThan">
      <formula>BH$5</formula>
    </cfRule>
    <cfRule type="cellIs" dxfId="251" priority="12" operator="lessThan">
      <formula>BH$5/2</formula>
    </cfRule>
  </conditionalFormatting>
  <conditionalFormatting sqref="BI6:BI45">
    <cfRule type="cellIs" dxfId="250" priority="9" operator="greaterThan">
      <formula>BI$5</formula>
    </cfRule>
    <cfRule type="cellIs" dxfId="249" priority="10" operator="lessThan">
      <formula>BI$5/2</formula>
    </cfRule>
  </conditionalFormatting>
  <conditionalFormatting sqref="BJ6:BJ45">
    <cfRule type="cellIs" dxfId="248" priority="7" operator="greaterThan">
      <formula>BJ$5</formula>
    </cfRule>
    <cfRule type="cellIs" dxfId="247" priority="8" operator="lessThan">
      <formula>BJ$5/2</formula>
    </cfRule>
  </conditionalFormatting>
  <conditionalFormatting sqref="BK6:BK45">
    <cfRule type="cellIs" dxfId="246" priority="5" operator="greaterThan">
      <formula>BK$5</formula>
    </cfRule>
    <cfRule type="cellIs" dxfId="245" priority="6" operator="lessThan">
      <formula>BK$5/2</formula>
    </cfRule>
  </conditionalFormatting>
  <conditionalFormatting sqref="BL6:BL45">
    <cfRule type="cellIs" dxfId="244" priority="3" operator="greaterThan">
      <formula>BL$5</formula>
    </cfRule>
    <cfRule type="cellIs" dxfId="243" priority="4" operator="lessThan">
      <formula>BL$5/2</formula>
    </cfRule>
  </conditionalFormatting>
  <conditionalFormatting sqref="BM6:BM45">
    <cfRule type="cellIs" dxfId="242" priority="1" operator="greaterThan">
      <formula>BM$5</formula>
    </cfRule>
    <cfRule type="cellIs" dxfId="241" priority="2" operator="lessThan">
      <formula>BM$5/2</formula>
    </cfRule>
  </conditionalFormatting>
  <pageMargins left="0.74791666666666667" right="0.74791666666666667" top="0.98402777777777772" bottom="0.98402777777777772" header="0.49236111111111114" footer="0.49236111111111114"/>
  <pageSetup paperSize="9" firstPageNumber="0" orientation="portrait" horizontalDpi="300" verticalDpi="300" r:id="rId1"/>
  <headerFooter alignWithMargins="0">
    <oddHeader>&amp;C&amp;A</oddHeader>
    <oddFooter>&amp;CPage &amp;P</oddFooter>
  </headerFooter>
  <drawing r:id="rId2"/>
</worksheet>
</file>

<file path=xl/worksheets/sheet13.xml><?xml version="1.0" encoding="utf-8"?>
<worksheet xmlns="http://schemas.openxmlformats.org/spreadsheetml/2006/main" xmlns:r="http://schemas.openxmlformats.org/officeDocument/2006/relationships">
  <sheetPr>
    <tabColor indexed="10"/>
  </sheetPr>
  <dimension ref="A1:EB107"/>
  <sheetViews>
    <sheetView showGridLines="0" showZeros="0" showOutlineSymbols="0" topLeftCell="H1" zoomScale="80" zoomScaleNormal="80" workbookViewId="0">
      <pane ySplit="5" topLeftCell="A15" activePane="bottomLeft" state="frozen"/>
      <selection activeCell="BG1" sqref="BG1"/>
      <selection pane="bottomLeft" activeCell="T5" sqref="R1:T1048576"/>
    </sheetView>
  </sheetViews>
  <sheetFormatPr baseColWidth="10" defaultRowHeight="12.75"/>
  <cols>
    <col min="1" max="1" width="11.5703125" style="26" customWidth="1"/>
    <col min="2" max="2" width="13.140625" style="1" customWidth="1"/>
    <col min="3" max="3" width="15.85546875" style="1" customWidth="1"/>
    <col min="4" max="4" width="11.42578125" style="1"/>
    <col min="5" max="5" width="11.5703125" style="1" customWidth="1"/>
    <col min="6" max="7" width="11.42578125" style="1" hidden="1" customWidth="1"/>
    <col min="8" max="11" width="15.7109375" style="1" customWidth="1"/>
    <col min="12" max="12" width="19.5703125" style="1" customWidth="1"/>
    <col min="13" max="14" width="11.42578125" style="1" hidden="1" customWidth="1"/>
    <col min="15" max="17" width="15.7109375" style="1" customWidth="1"/>
    <col min="18" max="18" width="19.5703125" style="1" hidden="1" customWidth="1"/>
    <col min="19" max="20" width="11.42578125" style="1" hidden="1" customWidth="1"/>
    <col min="21" max="21" width="19.5703125" style="1" customWidth="1"/>
    <col min="22" max="23" width="11.42578125" style="1" hidden="1" customWidth="1"/>
    <col min="24" max="24" width="19.5703125" style="1" customWidth="1"/>
    <col min="25" max="26" width="11.42578125" style="1" hidden="1" customWidth="1"/>
    <col min="27" max="27" width="19.5703125" style="1" customWidth="1"/>
    <col min="28" max="28" width="11.42578125" style="1" hidden="1" customWidth="1"/>
    <col min="29" max="29" width="11.5703125" style="26" customWidth="1"/>
    <col min="30" max="30" width="15.85546875" style="1" customWidth="1"/>
    <col min="31" max="31" width="11.42578125" style="1"/>
    <col min="32" max="32" width="11.28515625" style="96" customWidth="1"/>
    <col min="33" max="34" width="11.42578125" style="96" hidden="1" customWidth="1"/>
    <col min="35" max="38" width="15.7109375" style="1" customWidth="1"/>
    <col min="39" max="39" width="19.5703125" style="1" customWidth="1"/>
    <col min="40" max="41" width="11.42578125" style="1" hidden="1" customWidth="1"/>
    <col min="42" max="44" width="15.7109375" style="1" customWidth="1"/>
    <col min="45" max="45" width="19.5703125" style="1" customWidth="1"/>
    <col min="46" max="47" width="11.42578125" style="1" hidden="1" customWidth="1"/>
    <col min="48" max="48" width="19.5703125" style="1" customWidth="1"/>
    <col min="49" max="50" width="11.42578125" style="1" customWidth="1"/>
    <col min="51" max="51" width="19.5703125" style="1" customWidth="1"/>
    <col min="52" max="53" width="11.42578125" style="1" customWidth="1"/>
    <col min="54" max="54" width="19.5703125" style="1" customWidth="1"/>
    <col min="55" max="55" width="11.42578125" style="1" customWidth="1"/>
    <col min="56" max="56" width="11.5703125" style="26" customWidth="1"/>
    <col min="57" max="57" width="15.85546875" style="1" customWidth="1"/>
    <col min="58" max="58" width="11.42578125" style="1"/>
    <col min="59" max="59" width="19.5703125" style="1" customWidth="1"/>
    <col min="60" max="61" width="11.42578125" style="1" hidden="1" customWidth="1"/>
    <col min="62" max="65" width="15.7109375" style="1" customWidth="1"/>
    <col min="66" max="66" width="19.5703125" style="1" customWidth="1"/>
    <col min="67" max="68" width="11.42578125" style="1" hidden="1" customWidth="1"/>
    <col min="69" max="71" width="15.7109375" style="1" customWidth="1"/>
    <col min="72" max="72" width="19.5703125" style="1" customWidth="1"/>
    <col min="73" max="74" width="11.42578125" style="1" hidden="1" customWidth="1"/>
    <col min="75" max="75" width="19.5703125" style="1" customWidth="1"/>
    <col min="76" max="77" width="11.42578125" style="1" customWidth="1"/>
    <col min="78" max="78" width="19.5703125" style="1" customWidth="1"/>
    <col min="79" max="80" width="11.42578125" style="1" customWidth="1"/>
    <col min="81" max="81" width="19.5703125" style="1" customWidth="1"/>
    <col min="82" max="82" width="11.42578125" style="1" customWidth="1"/>
    <col min="83" max="83" width="11.5703125" style="26" customWidth="1"/>
    <col min="84" max="84" width="15.85546875" style="1" customWidth="1"/>
    <col min="85" max="85" width="11.42578125" style="1"/>
    <col min="86" max="86" width="19.5703125" style="1" customWidth="1"/>
    <col min="87" max="88" width="11.42578125" style="1" hidden="1" customWidth="1"/>
    <col min="89" max="92" width="15.7109375" style="1" customWidth="1"/>
    <col min="93" max="93" width="19.5703125" style="1" customWidth="1"/>
    <col min="94" max="95" width="11.42578125" style="1" hidden="1" customWidth="1"/>
    <col min="96" max="98" width="15.7109375" style="1" customWidth="1"/>
    <col min="99" max="99" width="19.5703125" style="1" customWidth="1"/>
    <col min="100" max="101" width="11.42578125" style="1" hidden="1" customWidth="1"/>
    <col min="102" max="102" width="19.5703125" style="1" customWidth="1"/>
    <col min="103" max="104" width="11.42578125" style="1" customWidth="1"/>
    <col min="105" max="105" width="19.5703125" style="1" customWidth="1"/>
    <col min="106" max="107" width="11.42578125" style="1" customWidth="1"/>
    <col min="108" max="108" width="19.5703125" style="1" customWidth="1"/>
    <col min="109" max="109" width="11.42578125" style="1" customWidth="1"/>
    <col min="110" max="110" width="2.5703125" style="1" customWidth="1"/>
    <col min="111" max="111" width="16" style="1" customWidth="1"/>
    <col min="112" max="112" width="12.28515625" style="1" customWidth="1"/>
    <col min="113" max="113" width="6.140625" style="1" customWidth="1"/>
    <col min="114" max="119" width="11.42578125" style="1"/>
    <col min="120" max="120" width="2.5703125" style="1" customWidth="1"/>
    <col min="121" max="121" width="16" style="1" customWidth="1"/>
    <col min="122" max="122" width="12.28515625" style="1" customWidth="1"/>
    <col min="123" max="123" width="1.7109375" style="1" customWidth="1"/>
    <col min="124" max="127" width="11.42578125" style="1"/>
    <col min="128" max="128" width="2.5703125" style="1" customWidth="1"/>
    <col min="129" max="16384" width="11.42578125" style="1"/>
  </cols>
  <sheetData>
    <row r="1" spans="1:132" s="97" customFormat="1" ht="13.5" customHeight="1">
      <c r="A1" s="520"/>
      <c r="B1" s="520"/>
      <c r="C1" s="520"/>
      <c r="D1" s="520"/>
      <c r="E1" s="520"/>
      <c r="F1" s="520"/>
      <c r="G1" s="520"/>
      <c r="H1" s="520"/>
      <c r="I1" s="520"/>
      <c r="J1" s="520"/>
      <c r="K1" s="520"/>
      <c r="L1" s="520"/>
      <c r="M1" s="520"/>
      <c r="N1" s="520"/>
      <c r="O1" s="520"/>
      <c r="P1" s="520"/>
      <c r="Q1" s="520"/>
      <c r="R1" s="520"/>
      <c r="S1" s="520"/>
      <c r="T1" s="520"/>
      <c r="U1" s="520"/>
      <c r="V1" s="520"/>
      <c r="W1" s="520"/>
      <c r="X1" s="520"/>
      <c r="Y1" s="520"/>
      <c r="Z1" s="520"/>
      <c r="AA1" s="520"/>
      <c r="AC1" s="521"/>
      <c r="AD1" s="521"/>
      <c r="AE1" s="521"/>
      <c r="AF1" s="521"/>
      <c r="AG1" s="521"/>
      <c r="AH1" s="521"/>
      <c r="AI1" s="521"/>
      <c r="AJ1" s="521"/>
      <c r="AK1" s="521"/>
      <c r="AL1" s="521"/>
      <c r="AM1" s="521"/>
      <c r="AN1" s="521"/>
      <c r="AO1" s="521"/>
      <c r="AP1" s="521"/>
      <c r="AQ1" s="521"/>
      <c r="AR1" s="521"/>
      <c r="AS1" s="521"/>
      <c r="AT1" s="521"/>
      <c r="AU1" s="521"/>
      <c r="AV1" s="521"/>
      <c r="AW1" s="521"/>
      <c r="AX1" s="521"/>
      <c r="AY1" s="521"/>
      <c r="AZ1" s="521"/>
      <c r="BA1" s="521"/>
      <c r="BB1" s="521"/>
      <c r="BD1" s="520"/>
      <c r="BE1" s="520"/>
      <c r="BF1" s="520"/>
      <c r="BG1" s="520"/>
      <c r="BH1" s="520"/>
      <c r="BI1" s="520"/>
      <c r="BJ1" s="520"/>
      <c r="BK1" s="520"/>
      <c r="BL1" s="520"/>
      <c r="BM1" s="520"/>
      <c r="BN1" s="520"/>
      <c r="BO1" s="520"/>
      <c r="BP1" s="520"/>
      <c r="BQ1" s="520"/>
      <c r="BR1" s="520"/>
      <c r="BS1" s="520"/>
      <c r="BT1" s="520"/>
      <c r="BU1" s="520"/>
      <c r="BV1" s="520"/>
      <c r="BW1" s="520"/>
      <c r="BX1" s="520"/>
      <c r="BY1" s="520"/>
      <c r="BZ1" s="520"/>
      <c r="CA1" s="520"/>
      <c r="CB1" s="520"/>
      <c r="CC1" s="520"/>
      <c r="CE1" s="510" t="s">
        <v>37</v>
      </c>
      <c r="CF1" s="511"/>
      <c r="CG1" s="511"/>
      <c r="CH1" s="511"/>
      <c r="CI1" s="511"/>
      <c r="CJ1" s="511"/>
      <c r="CK1" s="511"/>
      <c r="CL1" s="511"/>
      <c r="CM1" s="511"/>
      <c r="CN1" s="511"/>
      <c r="CO1" s="511"/>
      <c r="CP1" s="511"/>
      <c r="CQ1" s="511"/>
      <c r="CR1" s="511"/>
      <c r="CS1" s="511"/>
      <c r="CT1" s="511"/>
      <c r="CU1" s="511"/>
      <c r="CV1" s="511"/>
      <c r="CW1" s="511"/>
      <c r="CX1" s="511"/>
      <c r="CY1" s="511"/>
      <c r="CZ1" s="511"/>
      <c r="DA1" s="511"/>
      <c r="DB1" s="511"/>
      <c r="DC1" s="511"/>
      <c r="DD1" s="511"/>
      <c r="DE1" s="511"/>
      <c r="DF1" s="511"/>
      <c r="DG1" s="511"/>
      <c r="DH1" s="512"/>
      <c r="DI1" s="409"/>
      <c r="DJ1" s="529"/>
      <c r="DK1" s="529"/>
      <c r="DL1" s="529"/>
      <c r="DM1" s="529"/>
      <c r="DN1" s="529"/>
      <c r="DO1" s="529"/>
      <c r="DP1" s="529"/>
      <c r="DQ1" s="529"/>
      <c r="DR1" s="529"/>
    </row>
    <row r="2" spans="1:132" s="97" customFormat="1" ht="18" customHeight="1">
      <c r="A2" s="519" t="s">
        <v>34</v>
      </c>
      <c r="B2" s="519"/>
      <c r="C2" s="519"/>
      <c r="D2" s="519"/>
      <c r="E2" s="519"/>
      <c r="F2" s="519"/>
      <c r="G2" s="519"/>
      <c r="H2" s="519"/>
      <c r="I2" s="519"/>
      <c r="J2" s="519"/>
      <c r="K2" s="519"/>
      <c r="L2" s="519"/>
      <c r="M2" s="519"/>
      <c r="N2" s="519"/>
      <c r="O2" s="519"/>
      <c r="P2" s="519"/>
      <c r="Q2" s="519"/>
      <c r="R2" s="519"/>
      <c r="S2" s="519"/>
      <c r="T2" s="519"/>
      <c r="U2" s="519"/>
      <c r="V2" s="519"/>
      <c r="W2" s="519"/>
      <c r="X2" s="519"/>
      <c r="Y2" s="519"/>
      <c r="Z2" s="519"/>
      <c r="AA2" s="519"/>
      <c r="AC2" s="526" t="s">
        <v>35</v>
      </c>
      <c r="AD2" s="526"/>
      <c r="AE2" s="526"/>
      <c r="AF2" s="526"/>
      <c r="AG2" s="526"/>
      <c r="AH2" s="526"/>
      <c r="AI2" s="526"/>
      <c r="AJ2" s="526"/>
      <c r="AK2" s="526"/>
      <c r="AL2" s="526"/>
      <c r="AM2" s="526"/>
      <c r="AN2" s="526"/>
      <c r="AO2" s="526"/>
      <c r="AP2" s="526"/>
      <c r="AQ2" s="526"/>
      <c r="AR2" s="526"/>
      <c r="AS2" s="526"/>
      <c r="AT2" s="526"/>
      <c r="AU2" s="526"/>
      <c r="AV2" s="526"/>
      <c r="AW2" s="526"/>
      <c r="AX2" s="526"/>
      <c r="AY2" s="526"/>
      <c r="AZ2" s="526"/>
      <c r="BA2" s="526"/>
      <c r="BB2" s="526"/>
      <c r="BD2" s="519" t="s">
        <v>36</v>
      </c>
      <c r="BE2" s="519"/>
      <c r="BF2" s="519"/>
      <c r="BG2" s="519"/>
      <c r="BH2" s="519"/>
      <c r="BI2" s="519"/>
      <c r="BJ2" s="519"/>
      <c r="BK2" s="519"/>
      <c r="BL2" s="519"/>
      <c r="BM2" s="519"/>
      <c r="BN2" s="519"/>
      <c r="BO2" s="519"/>
      <c r="BP2" s="519"/>
      <c r="BQ2" s="519"/>
      <c r="BR2" s="519"/>
      <c r="BS2" s="519"/>
      <c r="BT2" s="519"/>
      <c r="BU2" s="519"/>
      <c r="BV2" s="519"/>
      <c r="BW2" s="519"/>
      <c r="BX2" s="519"/>
      <c r="BY2" s="519"/>
      <c r="BZ2" s="519"/>
      <c r="CA2" s="519"/>
      <c r="CB2" s="519"/>
      <c r="CC2" s="519"/>
      <c r="CE2" s="510"/>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2"/>
      <c r="DI2" s="409"/>
      <c r="DJ2" s="527"/>
      <c r="DK2" s="527"/>
      <c r="DL2" s="527"/>
      <c r="DM2" s="527"/>
      <c r="DN2" s="527"/>
      <c r="DO2" s="527"/>
      <c r="DP2" s="527"/>
      <c r="DQ2" s="527"/>
      <c r="DR2" s="527"/>
    </row>
    <row r="3" spans="1:132" s="97" customFormat="1" ht="30">
      <c r="A3" s="524" t="s">
        <v>38</v>
      </c>
      <c r="B3" s="524"/>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C3" s="525" t="s">
        <v>38</v>
      </c>
      <c r="AD3" s="525"/>
      <c r="AE3" s="525"/>
      <c r="AF3" s="525"/>
      <c r="AG3" s="525"/>
      <c r="AH3" s="525"/>
      <c r="AI3" s="525"/>
      <c r="AJ3" s="525"/>
      <c r="AK3" s="525"/>
      <c r="AL3" s="525"/>
      <c r="AM3" s="525"/>
      <c r="AN3" s="525"/>
      <c r="AO3" s="525"/>
      <c r="AP3" s="525"/>
      <c r="AQ3" s="525"/>
      <c r="AR3" s="525"/>
      <c r="AS3" s="525"/>
      <c r="AT3" s="525"/>
      <c r="AU3" s="525"/>
      <c r="AV3" s="525"/>
      <c r="AW3" s="525"/>
      <c r="AX3" s="525"/>
      <c r="AY3" s="525"/>
      <c r="AZ3" s="525"/>
      <c r="BA3" s="525"/>
      <c r="BB3" s="525"/>
      <c r="BD3" s="524" t="s">
        <v>38</v>
      </c>
      <c r="BE3" s="524"/>
      <c r="BF3" s="524"/>
      <c r="BG3" s="524"/>
      <c r="BH3" s="524"/>
      <c r="BI3" s="524"/>
      <c r="BJ3" s="524"/>
      <c r="BK3" s="524"/>
      <c r="BL3" s="524"/>
      <c r="BM3" s="524"/>
      <c r="BN3" s="524"/>
      <c r="BO3" s="524"/>
      <c r="BP3" s="524"/>
      <c r="BQ3" s="524"/>
      <c r="BR3" s="524"/>
      <c r="BS3" s="524"/>
      <c r="BT3" s="524"/>
      <c r="BU3" s="524"/>
      <c r="BV3" s="524"/>
      <c r="BW3" s="524"/>
      <c r="BX3" s="524"/>
      <c r="BY3" s="524"/>
      <c r="BZ3" s="524"/>
      <c r="CA3" s="524"/>
      <c r="CB3" s="524"/>
      <c r="CC3" s="524"/>
      <c r="CE3" s="513" t="s">
        <v>38</v>
      </c>
      <c r="CF3" s="514"/>
      <c r="CG3" s="514"/>
      <c r="CH3" s="514"/>
      <c r="CI3" s="514"/>
      <c r="CJ3" s="514"/>
      <c r="CK3" s="514"/>
      <c r="CL3" s="514"/>
      <c r="CM3" s="514"/>
      <c r="CN3" s="514"/>
      <c r="CO3" s="514"/>
      <c r="CP3" s="514"/>
      <c r="CQ3" s="514"/>
      <c r="CR3" s="514"/>
      <c r="CS3" s="514"/>
      <c r="CT3" s="514"/>
      <c r="CU3" s="514"/>
      <c r="CV3" s="514"/>
      <c r="CW3" s="514"/>
      <c r="CX3" s="514"/>
      <c r="CY3" s="514"/>
      <c r="CZ3" s="514"/>
      <c r="DA3" s="514"/>
      <c r="DB3" s="514"/>
      <c r="DC3" s="514"/>
      <c r="DD3" s="514"/>
      <c r="DE3" s="514"/>
      <c r="DF3" s="514"/>
      <c r="DG3" s="514"/>
      <c r="DH3" s="515"/>
      <c r="DI3" s="409"/>
      <c r="DJ3" s="527" t="s">
        <v>38</v>
      </c>
      <c r="DK3" s="527"/>
      <c r="DL3" s="527"/>
      <c r="DM3" s="527"/>
      <c r="DN3" s="527"/>
      <c r="DO3" s="527"/>
      <c r="DP3" s="527"/>
      <c r="DQ3" s="527"/>
      <c r="DR3" s="527"/>
    </row>
    <row r="4" spans="1:132" s="98" customFormat="1" ht="30">
      <c r="A4" s="522" t="s">
        <v>18</v>
      </c>
      <c r="B4" s="522"/>
      <c r="C4" s="522"/>
      <c r="D4" s="522"/>
      <c r="E4" s="522"/>
      <c r="F4" s="522"/>
      <c r="G4" s="522"/>
      <c r="H4" s="522"/>
      <c r="I4" s="522"/>
      <c r="J4" s="522"/>
      <c r="K4" s="522"/>
      <c r="L4" s="522"/>
      <c r="M4" s="522"/>
      <c r="N4" s="522"/>
      <c r="O4" s="522"/>
      <c r="P4" s="522"/>
      <c r="Q4" s="522"/>
      <c r="R4" s="522"/>
      <c r="S4" s="522"/>
      <c r="T4" s="522"/>
      <c r="U4" s="522"/>
      <c r="V4" s="522"/>
      <c r="W4" s="522"/>
      <c r="X4" s="522"/>
      <c r="Y4" s="522"/>
      <c r="Z4" s="522"/>
      <c r="AA4" s="522"/>
      <c r="AC4" s="523" t="s">
        <v>19</v>
      </c>
      <c r="AD4" s="523"/>
      <c r="AE4" s="523"/>
      <c r="AF4" s="523"/>
      <c r="AG4" s="523"/>
      <c r="AH4" s="523"/>
      <c r="AI4" s="523"/>
      <c r="AJ4" s="523"/>
      <c r="AK4" s="523"/>
      <c r="AL4" s="523"/>
      <c r="AM4" s="523"/>
      <c r="AN4" s="523"/>
      <c r="AO4" s="523"/>
      <c r="AP4" s="523"/>
      <c r="AQ4" s="523"/>
      <c r="AR4" s="523"/>
      <c r="AS4" s="523"/>
      <c r="AT4" s="523"/>
      <c r="AU4" s="523"/>
      <c r="AV4" s="523"/>
      <c r="AW4" s="523"/>
      <c r="AX4" s="523"/>
      <c r="AY4" s="523"/>
      <c r="AZ4" s="523"/>
      <c r="BA4" s="523"/>
      <c r="BB4" s="523"/>
      <c r="BD4" s="522" t="s">
        <v>20</v>
      </c>
      <c r="BE4" s="522"/>
      <c r="BF4" s="522"/>
      <c r="BG4" s="522"/>
      <c r="BH4" s="522"/>
      <c r="BI4" s="522"/>
      <c r="BJ4" s="522"/>
      <c r="BK4" s="522"/>
      <c r="BL4" s="522"/>
      <c r="BM4" s="522"/>
      <c r="BN4" s="522"/>
      <c r="BO4" s="522"/>
      <c r="BP4" s="522"/>
      <c r="BQ4" s="522"/>
      <c r="BR4" s="522"/>
      <c r="BS4" s="522"/>
      <c r="BT4" s="522"/>
      <c r="BU4" s="522"/>
      <c r="BV4" s="522"/>
      <c r="BW4" s="522"/>
      <c r="BX4" s="522"/>
      <c r="BY4" s="522"/>
      <c r="BZ4" s="522"/>
      <c r="CA4" s="522"/>
      <c r="CB4" s="522"/>
      <c r="CC4" s="522"/>
      <c r="CE4" s="516" t="s">
        <v>21</v>
      </c>
      <c r="CF4" s="517"/>
      <c r="CG4" s="517"/>
      <c r="CH4" s="517"/>
      <c r="CI4" s="517"/>
      <c r="CJ4" s="517"/>
      <c r="CK4" s="517"/>
      <c r="CL4" s="517"/>
      <c r="CM4" s="517"/>
      <c r="CN4" s="517"/>
      <c r="CO4" s="517"/>
      <c r="CP4" s="517"/>
      <c r="CQ4" s="517"/>
      <c r="CR4" s="517"/>
      <c r="CS4" s="517"/>
      <c r="CT4" s="517"/>
      <c r="CU4" s="517"/>
      <c r="CV4" s="517"/>
      <c r="CW4" s="517"/>
      <c r="CX4" s="517"/>
      <c r="CY4" s="517"/>
      <c r="CZ4" s="517"/>
      <c r="DA4" s="517"/>
      <c r="DB4" s="517"/>
      <c r="DC4" s="517"/>
      <c r="DD4" s="517"/>
      <c r="DE4" s="517"/>
      <c r="DF4" s="517"/>
      <c r="DG4" s="517"/>
      <c r="DH4" s="518"/>
      <c r="DI4" s="410"/>
      <c r="DJ4" s="528" t="s">
        <v>39</v>
      </c>
      <c r="DK4" s="528"/>
      <c r="DL4" s="528"/>
      <c r="DM4" s="528"/>
      <c r="DN4" s="528"/>
      <c r="DO4" s="528"/>
      <c r="DP4" s="528"/>
      <c r="DQ4" s="528"/>
      <c r="DR4" s="528"/>
    </row>
    <row r="5" spans="1:132" s="110" customFormat="1" ht="38.25" customHeight="1">
      <c r="A5" s="99" t="s">
        <v>40</v>
      </c>
      <c r="B5" s="100" t="s">
        <v>41</v>
      </c>
      <c r="C5" s="100" t="s">
        <v>42</v>
      </c>
      <c r="D5" s="100" t="s">
        <v>43</v>
      </c>
      <c r="E5" s="100" t="s">
        <v>44</v>
      </c>
      <c r="F5" s="101" t="s">
        <v>45</v>
      </c>
      <c r="G5" s="101" t="s">
        <v>144</v>
      </c>
      <c r="H5" s="100" t="s">
        <v>105</v>
      </c>
      <c r="I5" s="100" t="s">
        <v>113</v>
      </c>
      <c r="J5" s="100" t="s">
        <v>114</v>
      </c>
      <c r="K5" s="100" t="s">
        <v>115</v>
      </c>
      <c r="L5" s="102" t="s">
        <v>103</v>
      </c>
      <c r="M5" s="101" t="s">
        <v>46</v>
      </c>
      <c r="N5" s="103" t="s">
        <v>47</v>
      </c>
      <c r="O5" s="100" t="s">
        <v>102</v>
      </c>
      <c r="P5" s="100" t="s">
        <v>101</v>
      </c>
      <c r="Q5" s="100" t="s">
        <v>100</v>
      </c>
      <c r="R5" s="102" t="s">
        <v>48</v>
      </c>
      <c r="S5" s="101" t="s">
        <v>49</v>
      </c>
      <c r="T5" s="103" t="s">
        <v>50</v>
      </c>
      <c r="U5" s="100" t="s">
        <v>51</v>
      </c>
      <c r="V5" s="101" t="s">
        <v>52</v>
      </c>
      <c r="W5" s="101" t="s">
        <v>145</v>
      </c>
      <c r="X5" s="100" t="s">
        <v>53</v>
      </c>
      <c r="Y5" s="101" t="s">
        <v>147</v>
      </c>
      <c r="Z5" s="426" t="s">
        <v>146</v>
      </c>
      <c r="AA5" s="104" t="s">
        <v>55</v>
      </c>
      <c r="AB5" s="105" t="s">
        <v>56</v>
      </c>
      <c r="AC5" s="99" t="s">
        <v>40</v>
      </c>
      <c r="AD5" s="100" t="s">
        <v>42</v>
      </c>
      <c r="AE5" s="100" t="s">
        <v>43</v>
      </c>
      <c r="AF5" s="100" t="s">
        <v>44</v>
      </c>
      <c r="AG5" s="101" t="s">
        <v>45</v>
      </c>
      <c r="AH5" s="101" t="s">
        <v>144</v>
      </c>
      <c r="AI5" s="100" t="s">
        <v>105</v>
      </c>
      <c r="AJ5" s="100" t="s">
        <v>113</v>
      </c>
      <c r="AK5" s="100" t="s">
        <v>114</v>
      </c>
      <c r="AL5" s="100" t="s">
        <v>115</v>
      </c>
      <c r="AM5" s="102" t="s">
        <v>103</v>
      </c>
      <c r="AN5" s="101" t="s">
        <v>46</v>
      </c>
      <c r="AO5" s="103" t="s">
        <v>47</v>
      </c>
      <c r="AP5" s="100" t="s">
        <v>102</v>
      </c>
      <c r="AQ5" s="100" t="s">
        <v>101</v>
      </c>
      <c r="AR5" s="100" t="s">
        <v>100</v>
      </c>
      <c r="AS5" s="102" t="s">
        <v>48</v>
      </c>
      <c r="AT5" s="101" t="s">
        <v>49</v>
      </c>
      <c r="AU5" s="103" t="s">
        <v>50</v>
      </c>
      <c r="AV5" s="100" t="s">
        <v>51</v>
      </c>
      <c r="AW5" s="101" t="s">
        <v>52</v>
      </c>
      <c r="AX5" s="101" t="s">
        <v>145</v>
      </c>
      <c r="AY5" s="100" t="s">
        <v>53</v>
      </c>
      <c r="AZ5" s="101" t="s">
        <v>147</v>
      </c>
      <c r="BA5" s="426" t="s">
        <v>146</v>
      </c>
      <c r="BB5" s="104" t="s">
        <v>55</v>
      </c>
      <c r="BC5" s="105" t="s">
        <v>57</v>
      </c>
      <c r="BD5" s="99" t="s">
        <v>40</v>
      </c>
      <c r="BE5" s="100" t="s">
        <v>42</v>
      </c>
      <c r="BF5" s="100" t="s">
        <v>43</v>
      </c>
      <c r="BG5" s="100" t="s">
        <v>44</v>
      </c>
      <c r="BH5" s="101" t="s">
        <v>45</v>
      </c>
      <c r="BI5" s="101" t="s">
        <v>144</v>
      </c>
      <c r="BJ5" s="100" t="s">
        <v>105</v>
      </c>
      <c r="BK5" s="100" t="s">
        <v>113</v>
      </c>
      <c r="BL5" s="100" t="s">
        <v>114</v>
      </c>
      <c r="BM5" s="100" t="s">
        <v>115</v>
      </c>
      <c r="BN5" s="102" t="s">
        <v>103</v>
      </c>
      <c r="BO5" s="101" t="s">
        <v>46</v>
      </c>
      <c r="BP5" s="103" t="s">
        <v>47</v>
      </c>
      <c r="BQ5" s="100" t="s">
        <v>102</v>
      </c>
      <c r="BR5" s="100" t="s">
        <v>101</v>
      </c>
      <c r="BS5" s="100" t="s">
        <v>100</v>
      </c>
      <c r="BT5" s="102" t="s">
        <v>48</v>
      </c>
      <c r="BU5" s="101" t="s">
        <v>49</v>
      </c>
      <c r="BV5" s="103" t="s">
        <v>50</v>
      </c>
      <c r="BW5" s="100" t="s">
        <v>51</v>
      </c>
      <c r="BX5" s="101" t="s">
        <v>52</v>
      </c>
      <c r="BY5" s="101" t="s">
        <v>145</v>
      </c>
      <c r="BZ5" s="100" t="s">
        <v>53</v>
      </c>
      <c r="CA5" s="101" t="s">
        <v>147</v>
      </c>
      <c r="CB5" s="426" t="s">
        <v>146</v>
      </c>
      <c r="CC5" s="104" t="s">
        <v>55</v>
      </c>
      <c r="CD5" s="105" t="s">
        <v>57</v>
      </c>
      <c r="CE5" s="384" t="s">
        <v>40</v>
      </c>
      <c r="CF5" s="384" t="s">
        <v>42</v>
      </c>
      <c r="CG5" s="384" t="s">
        <v>43</v>
      </c>
      <c r="CH5" s="384" t="s">
        <v>44</v>
      </c>
      <c r="CI5" s="385" t="s">
        <v>45</v>
      </c>
      <c r="CJ5" s="385" t="s">
        <v>144</v>
      </c>
      <c r="CK5" s="384" t="s">
        <v>105</v>
      </c>
      <c r="CL5" s="384" t="s">
        <v>113</v>
      </c>
      <c r="CM5" s="384" t="s">
        <v>114</v>
      </c>
      <c r="CN5" s="384" t="s">
        <v>115</v>
      </c>
      <c r="CO5" s="386" t="s">
        <v>103</v>
      </c>
      <c r="CP5" s="385" t="s">
        <v>46</v>
      </c>
      <c r="CQ5" s="387" t="s">
        <v>47</v>
      </c>
      <c r="CR5" s="384" t="s">
        <v>102</v>
      </c>
      <c r="CS5" s="384" t="s">
        <v>101</v>
      </c>
      <c r="CT5" s="384" t="s">
        <v>100</v>
      </c>
      <c r="CU5" s="386" t="s">
        <v>48</v>
      </c>
      <c r="CV5" s="385" t="s">
        <v>49</v>
      </c>
      <c r="CW5" s="387" t="s">
        <v>50</v>
      </c>
      <c r="CX5" s="384" t="s">
        <v>51</v>
      </c>
      <c r="CY5" s="385" t="s">
        <v>52</v>
      </c>
      <c r="CZ5" s="385" t="s">
        <v>145</v>
      </c>
      <c r="DA5" s="384" t="s">
        <v>53</v>
      </c>
      <c r="DB5" s="385" t="s">
        <v>147</v>
      </c>
      <c r="DC5" s="385" t="s">
        <v>146</v>
      </c>
      <c r="DD5" s="386" t="s">
        <v>55</v>
      </c>
      <c r="DE5" s="388" t="s">
        <v>57</v>
      </c>
      <c r="DF5" s="411"/>
      <c r="DG5" s="412" t="s">
        <v>42</v>
      </c>
      <c r="DH5" s="413" t="s">
        <v>43</v>
      </c>
      <c r="DI5" s="107"/>
      <c r="DJ5" s="99" t="s">
        <v>44</v>
      </c>
      <c r="DK5" s="100" t="s">
        <v>58</v>
      </c>
      <c r="DL5" s="100" t="s">
        <v>59</v>
      </c>
      <c r="DM5" s="100" t="s">
        <v>51</v>
      </c>
      <c r="DN5" s="100" t="s">
        <v>41</v>
      </c>
      <c r="DO5" s="102" t="s">
        <v>55</v>
      </c>
      <c r="DP5" s="108"/>
      <c r="DQ5" s="108"/>
      <c r="DR5" s="109"/>
    </row>
    <row r="6" spans="1:132" s="110" customFormat="1" ht="15" customHeight="1">
      <c r="A6" s="111"/>
      <c r="B6" s="108"/>
      <c r="C6" s="108"/>
      <c r="D6" s="108"/>
      <c r="E6" s="112"/>
      <c r="F6" s="105"/>
      <c r="G6" s="105"/>
      <c r="H6" s="112"/>
      <c r="I6" s="112"/>
      <c r="J6" s="112"/>
      <c r="K6" s="112"/>
      <c r="L6" s="113"/>
      <c r="M6" s="105"/>
      <c r="N6" s="114"/>
      <c r="O6" s="112"/>
      <c r="P6" s="112"/>
      <c r="Q6" s="112"/>
      <c r="R6" s="113"/>
      <c r="S6" s="105"/>
      <c r="T6" s="114"/>
      <c r="U6" s="112"/>
      <c r="V6" s="105"/>
      <c r="W6" s="105"/>
      <c r="X6" s="112"/>
      <c r="Y6" s="105"/>
      <c r="Z6" s="105"/>
      <c r="AA6" s="115"/>
      <c r="AB6" s="116"/>
      <c r="AC6" s="111"/>
      <c r="AD6" s="108"/>
      <c r="AE6" s="108"/>
      <c r="AF6" s="112"/>
      <c r="AG6" s="105"/>
      <c r="AH6" s="105"/>
      <c r="AI6" s="112"/>
      <c r="AJ6" s="112"/>
      <c r="AK6" s="112"/>
      <c r="AL6" s="112"/>
      <c r="AM6" s="113"/>
      <c r="AN6" s="105"/>
      <c r="AO6" s="114"/>
      <c r="AP6" s="112"/>
      <c r="AQ6" s="112"/>
      <c r="AR6" s="112"/>
      <c r="AS6" s="113"/>
      <c r="AT6" s="105"/>
      <c r="AU6" s="114"/>
      <c r="AV6" s="112"/>
      <c r="AW6" s="105"/>
      <c r="AX6" s="105"/>
      <c r="AY6" s="112"/>
      <c r="AZ6" s="105"/>
      <c r="BA6" s="105"/>
      <c r="BB6" s="115"/>
      <c r="BC6" s="116"/>
      <c r="BD6" s="111"/>
      <c r="BE6" s="108"/>
      <c r="BF6" s="108"/>
      <c r="BG6" s="112"/>
      <c r="BH6" s="105"/>
      <c r="BI6" s="105"/>
      <c r="BJ6" s="112"/>
      <c r="BK6" s="112"/>
      <c r="BL6" s="112"/>
      <c r="BM6" s="112"/>
      <c r="BN6" s="113"/>
      <c r="BO6" s="105"/>
      <c r="BP6" s="114"/>
      <c r="BQ6" s="112"/>
      <c r="BR6" s="112"/>
      <c r="BS6" s="112"/>
      <c r="BT6" s="113"/>
      <c r="BU6" s="105"/>
      <c r="BV6" s="114"/>
      <c r="BW6" s="112"/>
      <c r="BX6" s="105"/>
      <c r="BY6" s="105"/>
      <c r="BZ6" s="112"/>
      <c r="CA6" s="105"/>
      <c r="CB6" s="105"/>
      <c r="CC6" s="115"/>
      <c r="CD6" s="116"/>
      <c r="CE6" s="435"/>
      <c r="CF6" s="436"/>
      <c r="CG6" s="436"/>
      <c r="CH6" s="112"/>
      <c r="CI6" s="105"/>
      <c r="CJ6" s="105"/>
      <c r="CK6" s="112"/>
      <c r="CL6" s="112"/>
      <c r="CM6" s="112"/>
      <c r="CN6" s="112"/>
      <c r="CO6" s="113"/>
      <c r="CP6" s="105"/>
      <c r="CQ6" s="114"/>
      <c r="CR6" s="112"/>
      <c r="CS6" s="112"/>
      <c r="CT6" s="112"/>
      <c r="CU6" s="113"/>
      <c r="CV6" s="105"/>
      <c r="CW6" s="114"/>
      <c r="CX6" s="112"/>
      <c r="CY6" s="105"/>
      <c r="CZ6" s="105"/>
      <c r="DA6" s="112"/>
      <c r="DB6" s="105"/>
      <c r="DC6" s="105"/>
      <c r="DD6" s="443"/>
      <c r="DE6" s="388"/>
      <c r="DF6" s="389"/>
      <c r="DG6" s="108"/>
      <c r="DH6" s="109"/>
      <c r="DI6" s="107"/>
      <c r="DJ6" s="111"/>
      <c r="DK6" s="108"/>
      <c r="DL6" s="108"/>
      <c r="DM6" s="108"/>
      <c r="DN6" s="108"/>
      <c r="DO6" s="117"/>
      <c r="DP6" s="108"/>
      <c r="DQ6" s="108"/>
      <c r="DR6" s="109"/>
    </row>
    <row r="7" spans="1:132" ht="15" customHeight="1">
      <c r="A7" s="118"/>
      <c r="B7" s="32"/>
      <c r="C7" s="32"/>
      <c r="D7" s="32"/>
      <c r="E7" s="119">
        <v>100</v>
      </c>
      <c r="F7" s="119"/>
      <c r="G7" s="119"/>
      <c r="H7" s="119">
        <v>25</v>
      </c>
      <c r="I7" s="119">
        <v>25</v>
      </c>
      <c r="J7" s="119">
        <v>25</v>
      </c>
      <c r="K7" s="119">
        <v>25</v>
      </c>
      <c r="L7" s="119">
        <v>100</v>
      </c>
      <c r="M7" s="119"/>
      <c r="N7" s="119"/>
      <c r="O7" s="119">
        <v>40</v>
      </c>
      <c r="P7" s="119">
        <v>30</v>
      </c>
      <c r="Q7" s="119">
        <v>30</v>
      </c>
      <c r="R7" s="119">
        <v>100</v>
      </c>
      <c r="S7" s="119"/>
      <c r="T7" s="119"/>
      <c r="U7" s="119">
        <v>100</v>
      </c>
      <c r="V7" s="119"/>
      <c r="W7" s="119"/>
      <c r="X7" s="119">
        <v>100</v>
      </c>
      <c r="Y7" s="119"/>
      <c r="Z7" s="427"/>
      <c r="AA7" s="120">
        <v>100</v>
      </c>
      <c r="AB7" s="121"/>
      <c r="AC7" s="118"/>
      <c r="AD7" s="32"/>
      <c r="AE7" s="32"/>
      <c r="AF7" s="119">
        <v>100</v>
      </c>
      <c r="AG7" s="119"/>
      <c r="AH7" s="119"/>
      <c r="AI7" s="119">
        <v>25</v>
      </c>
      <c r="AJ7" s="119">
        <v>25</v>
      </c>
      <c r="AK7" s="119">
        <v>25</v>
      </c>
      <c r="AL7" s="119">
        <v>25</v>
      </c>
      <c r="AM7" s="119">
        <v>100</v>
      </c>
      <c r="AN7" s="119"/>
      <c r="AO7" s="119"/>
      <c r="AP7" s="119">
        <v>40</v>
      </c>
      <c r="AQ7" s="119">
        <v>30</v>
      </c>
      <c r="AR7" s="119">
        <v>30</v>
      </c>
      <c r="AS7" s="119">
        <v>100</v>
      </c>
      <c r="AT7" s="119"/>
      <c r="AU7" s="119"/>
      <c r="AV7" s="119">
        <v>100</v>
      </c>
      <c r="AW7" s="119"/>
      <c r="AX7" s="119"/>
      <c r="AY7" s="119">
        <v>100</v>
      </c>
      <c r="AZ7" s="119"/>
      <c r="BA7" s="427"/>
      <c r="BB7" s="120">
        <v>100</v>
      </c>
      <c r="BC7" s="121"/>
      <c r="BD7" s="118"/>
      <c r="BE7" s="32"/>
      <c r="BF7" s="32"/>
      <c r="BG7" s="119">
        <v>100</v>
      </c>
      <c r="BH7" s="119"/>
      <c r="BI7" s="119"/>
      <c r="BJ7" s="119">
        <v>25</v>
      </c>
      <c r="BK7" s="119">
        <v>25</v>
      </c>
      <c r="BL7" s="119">
        <v>25</v>
      </c>
      <c r="BM7" s="119">
        <v>25</v>
      </c>
      <c r="BN7" s="119">
        <v>100</v>
      </c>
      <c r="BO7" s="119"/>
      <c r="BP7" s="119"/>
      <c r="BQ7" s="119">
        <v>40</v>
      </c>
      <c r="BR7" s="119">
        <v>30</v>
      </c>
      <c r="BS7" s="119">
        <v>30</v>
      </c>
      <c r="BT7" s="119">
        <v>100</v>
      </c>
      <c r="BU7" s="119"/>
      <c r="BV7" s="119"/>
      <c r="BW7" s="119">
        <v>100</v>
      </c>
      <c r="BX7" s="119"/>
      <c r="BY7" s="119"/>
      <c r="BZ7" s="119">
        <v>100</v>
      </c>
      <c r="CA7" s="119"/>
      <c r="CB7" s="427"/>
      <c r="CC7" s="120">
        <v>100</v>
      </c>
      <c r="CD7" s="121"/>
      <c r="CE7" s="437"/>
      <c r="CF7" s="32"/>
      <c r="CG7" s="438"/>
      <c r="CH7" s="390">
        <v>100</v>
      </c>
      <c r="CI7" s="390"/>
      <c r="CJ7" s="390"/>
      <c r="CK7" s="390">
        <v>25</v>
      </c>
      <c r="CL7" s="390">
        <v>25</v>
      </c>
      <c r="CM7" s="390">
        <v>25</v>
      </c>
      <c r="CN7" s="390">
        <v>25</v>
      </c>
      <c r="CO7" s="390">
        <v>100</v>
      </c>
      <c r="CP7" s="390"/>
      <c r="CQ7" s="390"/>
      <c r="CR7" s="390">
        <v>40</v>
      </c>
      <c r="CS7" s="390">
        <v>30</v>
      </c>
      <c r="CT7" s="390">
        <v>30</v>
      </c>
      <c r="CU7" s="390">
        <v>100</v>
      </c>
      <c r="CV7" s="390"/>
      <c r="CW7" s="390"/>
      <c r="CX7" s="390">
        <v>100</v>
      </c>
      <c r="CY7" s="390"/>
      <c r="CZ7" s="390"/>
      <c r="DA7" s="390">
        <v>100</v>
      </c>
      <c r="DB7" s="390"/>
      <c r="DC7" s="390"/>
      <c r="DD7" s="390">
        <v>100</v>
      </c>
      <c r="DE7" s="391"/>
      <c r="DF7" s="392"/>
      <c r="DG7" s="32"/>
      <c r="DH7" s="35"/>
      <c r="DI7" s="122"/>
      <c r="DJ7" s="123"/>
      <c r="DK7" s="36"/>
      <c r="DL7" s="36"/>
      <c r="DM7" s="36"/>
      <c r="DN7" s="36"/>
      <c r="DO7" s="36"/>
      <c r="DP7" s="32"/>
      <c r="DQ7" s="32"/>
      <c r="DR7" s="35"/>
    </row>
    <row r="8" spans="1:132" ht="15" customHeight="1">
      <c r="A8" s="118"/>
      <c r="B8" s="32"/>
      <c r="C8" s="32"/>
      <c r="D8" s="32"/>
      <c r="E8" s="124"/>
      <c r="F8" s="124"/>
      <c r="G8" s="124"/>
      <c r="H8" s="124"/>
      <c r="I8" s="124"/>
      <c r="J8" s="124"/>
      <c r="K8" s="124"/>
      <c r="L8" s="124"/>
      <c r="M8" s="124"/>
      <c r="N8" s="124"/>
      <c r="O8" s="124"/>
      <c r="P8" s="124"/>
      <c r="Q8" s="124"/>
      <c r="R8" s="124"/>
      <c r="S8" s="124"/>
      <c r="T8" s="124"/>
      <c r="U8" s="124"/>
      <c r="V8" s="124"/>
      <c r="W8" s="124"/>
      <c r="X8" s="124"/>
      <c r="Y8" s="124"/>
      <c r="Z8" s="124"/>
      <c r="AA8" s="125"/>
      <c r="AB8" s="121"/>
      <c r="AC8" s="118"/>
      <c r="AD8" s="32"/>
      <c r="AE8" s="32"/>
      <c r="AF8" s="124"/>
      <c r="AG8" s="124"/>
      <c r="AH8" s="124"/>
      <c r="AI8" s="124"/>
      <c r="AJ8" s="124"/>
      <c r="AK8" s="124"/>
      <c r="AL8" s="124"/>
      <c r="AM8" s="124"/>
      <c r="AN8" s="124"/>
      <c r="AO8" s="124"/>
      <c r="AP8" s="124"/>
      <c r="AQ8" s="124"/>
      <c r="AR8" s="124"/>
      <c r="AS8" s="124"/>
      <c r="AT8" s="124"/>
      <c r="AU8" s="124"/>
      <c r="AV8" s="124"/>
      <c r="AW8" s="124"/>
      <c r="AX8" s="124"/>
      <c r="AY8" s="124"/>
      <c r="AZ8" s="124"/>
      <c r="BA8" s="124"/>
      <c r="BB8" s="125"/>
      <c r="BC8" s="121"/>
      <c r="BD8" s="118"/>
      <c r="BE8" s="32"/>
      <c r="BF8" s="32"/>
      <c r="BG8" s="124"/>
      <c r="BH8" s="124"/>
      <c r="BI8" s="124"/>
      <c r="BJ8" s="124"/>
      <c r="BK8" s="124"/>
      <c r="BL8" s="124"/>
      <c r="BM8" s="124"/>
      <c r="BN8" s="124"/>
      <c r="BO8" s="124"/>
      <c r="BP8" s="124"/>
      <c r="BQ8" s="124"/>
      <c r="BR8" s="124"/>
      <c r="BS8" s="124"/>
      <c r="BT8" s="124"/>
      <c r="BU8" s="124"/>
      <c r="BV8" s="124"/>
      <c r="BW8" s="124"/>
      <c r="BX8" s="124"/>
      <c r="BY8" s="124"/>
      <c r="BZ8" s="124"/>
      <c r="CA8" s="124"/>
      <c r="CB8" s="124"/>
      <c r="CC8" s="125"/>
      <c r="CD8" s="121"/>
      <c r="CE8" s="437"/>
      <c r="CF8" s="32"/>
      <c r="CG8" s="32"/>
      <c r="CH8" s="124"/>
      <c r="CI8" s="124"/>
      <c r="CJ8" s="124"/>
      <c r="CK8" s="124"/>
      <c r="CL8" s="124"/>
      <c r="CM8" s="124"/>
      <c r="CN8" s="124"/>
      <c r="CO8" s="124"/>
      <c r="CP8" s="124"/>
      <c r="CQ8" s="124"/>
      <c r="CR8" s="124"/>
      <c r="CS8" s="124"/>
      <c r="CT8" s="124"/>
      <c r="CU8" s="124"/>
      <c r="CV8" s="124"/>
      <c r="CW8" s="124"/>
      <c r="CX8" s="124"/>
      <c r="CY8" s="124"/>
      <c r="CZ8" s="124"/>
      <c r="DA8" s="124"/>
      <c r="DB8" s="124"/>
      <c r="DC8" s="124"/>
      <c r="DD8" s="444"/>
      <c r="DE8" s="391"/>
      <c r="DF8" s="392"/>
      <c r="DG8" s="32"/>
      <c r="DH8" s="35"/>
      <c r="DI8" s="122"/>
      <c r="DJ8" s="123"/>
      <c r="DK8" s="36"/>
      <c r="DL8" s="36"/>
      <c r="DM8" s="36"/>
      <c r="DN8" s="36"/>
      <c r="DO8" s="36"/>
      <c r="DP8" s="32"/>
      <c r="DQ8" s="32"/>
      <c r="DR8" s="35"/>
      <c r="DT8" s="126" t="s">
        <v>60</v>
      </c>
      <c r="DU8" s="126" t="s">
        <v>60</v>
      </c>
      <c r="DV8" s="126" t="s">
        <v>60</v>
      </c>
      <c r="DW8" s="127" t="s">
        <v>60</v>
      </c>
      <c r="DY8" s="126" t="s">
        <v>61</v>
      </c>
      <c r="DZ8" s="126" t="s">
        <v>61</v>
      </c>
      <c r="EA8" s="126" t="s">
        <v>61</v>
      </c>
      <c r="EB8" s="126" t="s">
        <v>61</v>
      </c>
    </row>
    <row r="9" spans="1:132" s="142" customFormat="1" ht="15" customHeight="1">
      <c r="A9" s="128"/>
      <c r="B9" s="129"/>
      <c r="C9" s="129"/>
      <c r="D9" s="129"/>
      <c r="E9" s="130">
        <f>IF(COUNTIF(E12:E51,"-")=40,"-",AVERAGE(E12:E51)/PARAMETRES!$G$3*100)</f>
        <v>73.214285714285708</v>
      </c>
      <c r="F9" s="131"/>
      <c r="G9" s="131"/>
      <c r="H9" s="132">
        <f>IF(COUNTIF(H12:H51,"-")=40,"-",AVERAGE(H12:H51))</f>
        <v>20.545977011494251</v>
      </c>
      <c r="I9" s="132">
        <f>IF(COUNTIF(I12:I51,"-")=40,"-",AVERAGE(I12:I51))</f>
        <v>19.667023501215869</v>
      </c>
      <c r="J9" s="132">
        <f>IF(COUNTIF(J12:J51,"-")=40,"-",AVERAGE(J12:J51))</f>
        <v>18.204022988505749</v>
      </c>
      <c r="K9" s="132">
        <f>IF(COUNTIF(K12:K51,"-")=40,"-",AVERAGE(K12:K51))</f>
        <v>17.310741181133572</v>
      </c>
      <c r="L9" s="130">
        <f>IF(COUNTIF(L12:L51,"-")=40,"-",AVERAGE(L12:L51))</f>
        <v>75.727764682349431</v>
      </c>
      <c r="M9" s="131"/>
      <c r="N9" s="131"/>
      <c r="O9" s="132">
        <f>IF(COUNTIF(O12:O51,"-")=40,"-",AVERAGE(O12:O51))</f>
        <v>34.802508379155285</v>
      </c>
      <c r="P9" s="132" t="str">
        <f>IF(COUNTIF(P12:P51,"-")=40,"-",AVERAGE(P12:P51))</f>
        <v>-</v>
      </c>
      <c r="Q9" s="132" t="str">
        <f>IF(COUNTIF(Q12:Q51,"-")=40,"-",AVERAGE(Q12:Q51))</f>
        <v>-</v>
      </c>
      <c r="R9" s="130">
        <f>IF(COUNTIF(R12:R51,"-")=40,"-",AVERAGE(R12:R51))</f>
        <v>87.006270947888225</v>
      </c>
      <c r="S9" s="131"/>
      <c r="T9" s="131"/>
      <c r="U9" s="130">
        <f>IF(COUNTIF(U12:U51,"-")=40,"-",AVERAGE(U12:U51)/PARAMETRES!$G$16*100)</f>
        <v>78.275862068965523</v>
      </c>
      <c r="V9" s="131"/>
      <c r="W9" s="131"/>
      <c r="X9" s="130" t="str">
        <f>IF(COUNTIF(X12:X51,"-")=40,"-",AVERAGE(X12:X51)/PARAMETRES!$G$17*100)</f>
        <v>-</v>
      </c>
      <c r="Y9" s="131"/>
      <c r="Z9" s="428"/>
      <c r="AA9" s="133">
        <f>IF(COUNTIF(AA12:AA51,"-")=40,"-",AVERAGE(AA12:AA51))</f>
        <v>80.382553263237298</v>
      </c>
      <c r="AB9" s="134"/>
      <c r="AC9" s="135"/>
      <c r="AD9" s="136"/>
      <c r="AE9" s="136"/>
      <c r="AF9" s="130" t="str">
        <f>IF(COUNTIF(AF12:AF51,"-")=40,"-",AVERAGE(AF12:AF51)/PARAMETRES!$G$3*100)</f>
        <v>-</v>
      </c>
      <c r="AG9" s="131"/>
      <c r="AH9" s="131"/>
      <c r="AI9" s="132" t="str">
        <f>IF(COUNTIF(AI12:AI51,"-")=40,"-",AVERAGE(AI12:AI51))</f>
        <v>-</v>
      </c>
      <c r="AJ9" s="132" t="str">
        <f>IF(COUNTIF(AJ12:AJ51,"-")=40,"-",AVERAGE(AJ12:AJ51))</f>
        <v>-</v>
      </c>
      <c r="AK9" s="132" t="str">
        <f>IF(COUNTIF(AK12:AK51,"-")=40,"-",AVERAGE(AK12:AK51))</f>
        <v>-</v>
      </c>
      <c r="AL9" s="132" t="str">
        <f>IF(COUNTIF(AL12:AL51,"-")=40,"-",AVERAGE(AL12:AL51))</f>
        <v>-</v>
      </c>
      <c r="AM9" s="130" t="str">
        <f>IF(COUNTIF(AM12:AM51,"-")=40,"-",AVERAGE(AM12:AM51))</f>
        <v>-</v>
      </c>
      <c r="AN9" s="131"/>
      <c r="AO9" s="131"/>
      <c r="AP9" s="132" t="str">
        <f>IF(COUNTIF(AP12:AP51,"-")=40,"-",AVERAGE(AP12:AP51))</f>
        <v>-</v>
      </c>
      <c r="AQ9" s="132" t="str">
        <f>IF(COUNTIF(AQ12:AQ51,"-")=40,"-",AVERAGE(AQ12:AQ51))</f>
        <v>-</v>
      </c>
      <c r="AR9" s="132" t="str">
        <f>IF(COUNTIF(AR12:AR51,"-")=40,"-",AVERAGE(AR12:AR51))</f>
        <v>-</v>
      </c>
      <c r="AS9" s="130" t="str">
        <f>IF(COUNTIF(AS12:AS51,"-")=40,"-",AVERAGE(AS12:AS51))</f>
        <v>-</v>
      </c>
      <c r="AT9" s="131"/>
      <c r="AU9" s="131"/>
      <c r="AV9" s="130" t="str">
        <f>IF(COUNTIF(AV12:AV51,"-")=40,"-",AVERAGE(AV12:AV51)/PARAMETRES!$G$16*100)</f>
        <v>-</v>
      </c>
      <c r="AW9" s="131"/>
      <c r="AX9" s="131"/>
      <c r="AY9" s="130" t="str">
        <f>IF(COUNTIF(AY12:AY51,"-")=40,"-",AVERAGE(AY12:AY51)/PARAMETRES!$G$17*100)</f>
        <v>-</v>
      </c>
      <c r="AZ9" s="131"/>
      <c r="BA9" s="428"/>
      <c r="BB9" s="133" t="str">
        <f>IF(COUNTIF(BB12:BB51,"-")=40,"-",AVERAGE(BB12:BB51))</f>
        <v>-</v>
      </c>
      <c r="BC9" s="134"/>
      <c r="BD9" s="135"/>
      <c r="BE9" s="136"/>
      <c r="BF9" s="136"/>
      <c r="BG9" s="130" t="str">
        <f>IF(COUNTIF(BG12:BG51,"-")=40,"-",AVERAGE(BG12:BG51)/PARAMETRES!$G$3*100)</f>
        <v>-</v>
      </c>
      <c r="BH9" s="131"/>
      <c r="BI9" s="131"/>
      <c r="BJ9" s="132" t="str">
        <f>IF(COUNTIF(BJ12:BJ51,"-")=40,"-",AVERAGE(BJ12:BJ51))</f>
        <v>-</v>
      </c>
      <c r="BK9" s="132" t="str">
        <f>IF(COUNTIF(BK12:BK51,"-")=40,"-",AVERAGE(BK12:BK51))</f>
        <v>-</v>
      </c>
      <c r="BL9" s="132" t="str">
        <f>IF(COUNTIF(BL12:BL51,"-")=40,"-",AVERAGE(BL12:BL51))</f>
        <v>-</v>
      </c>
      <c r="BM9" s="132" t="str">
        <f>IF(COUNTIF(BM12:BM51,"-")=40,"-",AVERAGE(BM12:BM51))</f>
        <v>-</v>
      </c>
      <c r="BN9" s="130" t="str">
        <f>IF(COUNTIF(BN12:BN51,"-")=40,"-",AVERAGE(BN12:BN51))</f>
        <v>-</v>
      </c>
      <c r="BO9" s="131"/>
      <c r="BP9" s="131"/>
      <c r="BQ9" s="132" t="str">
        <f>IF(COUNTIF(BQ12:BQ51,"-")=40,"-",AVERAGE(BQ12:BQ51))</f>
        <v>-</v>
      </c>
      <c r="BR9" s="132" t="str">
        <f>IF(COUNTIF(BR12:BR51,"-")=40,"-",AVERAGE(BR12:BR51))</f>
        <v>-</v>
      </c>
      <c r="BS9" s="132" t="str">
        <f>IF(COUNTIF(BS12:BS51,"-")=40,"-",AVERAGE(BS12:BS51))</f>
        <v>-</v>
      </c>
      <c r="BT9" s="130" t="str">
        <f>IF(COUNTIF(BT12:BT51,"-")=40,"-",AVERAGE(BT12:BT51))</f>
        <v>-</v>
      </c>
      <c r="BU9" s="131"/>
      <c r="BV9" s="131"/>
      <c r="BW9" s="130" t="str">
        <f>IF(COUNTIF(BW12:BW51,"-")=40,"-",AVERAGE(BW12:BW51)/PARAMETRES!$G$16*100)</f>
        <v>-</v>
      </c>
      <c r="BX9" s="131"/>
      <c r="BY9" s="131"/>
      <c r="BZ9" s="130" t="str">
        <f>IF(COUNTIF(BZ12:BZ51,"-")=40,"-",AVERAGE(BZ12:BZ51)/PARAMETRES!$G$17*100)</f>
        <v>-</v>
      </c>
      <c r="CA9" s="131"/>
      <c r="CB9" s="428"/>
      <c r="CC9" s="133" t="str">
        <f>IF(COUNTIF(CC12:CC51,"-")=40,"-",AVERAGE(CC12:CC51))</f>
        <v>-</v>
      </c>
      <c r="CD9" s="134"/>
      <c r="CE9" s="439"/>
      <c r="CF9" s="136"/>
      <c r="CG9" s="440"/>
      <c r="CH9" s="393" t="str">
        <f>IF(COUNTIF(CH12:CH51,"-")=40,"-",AVERAGE(CH12:CH51)/PARAMETRES!$G$3*100)</f>
        <v>-</v>
      </c>
      <c r="CI9" s="394"/>
      <c r="CJ9" s="394"/>
      <c r="CK9" s="395" t="str">
        <f>IF(COUNTIF(CK12:CK51,"-")=40,"-",AVERAGE(CK12:CK51))</f>
        <v>-</v>
      </c>
      <c r="CL9" s="395" t="str">
        <f>IF(COUNTIF(CL12:CL51,"-")=40,"-",AVERAGE(CL12:CL51))</f>
        <v>-</v>
      </c>
      <c r="CM9" s="395" t="str">
        <f>IF(COUNTIF(CM12:CM51,"-")=40,"-",AVERAGE(CM12:CM51))</f>
        <v>-</v>
      </c>
      <c r="CN9" s="395" t="str">
        <f>IF(COUNTIF(CN12:CN51,"-")=40,"-",AVERAGE(CN12:CN51))</f>
        <v>-</v>
      </c>
      <c r="CO9" s="393" t="str">
        <f>IF(COUNTIF(CO12:CO51,"-")=40,"-",AVERAGE(CO12:CO51))</f>
        <v>-</v>
      </c>
      <c r="CP9" s="394"/>
      <c r="CQ9" s="394"/>
      <c r="CR9" s="395" t="str">
        <f>IF(COUNTIF(CR12:CR51,"-")=40,"-",AVERAGE(CR12:CR51))</f>
        <v>-</v>
      </c>
      <c r="CS9" s="395" t="str">
        <f>IF(COUNTIF(CS12:CS51,"-")=40,"-",AVERAGE(CS12:CS51))</f>
        <v>-</v>
      </c>
      <c r="CT9" s="395" t="str">
        <f>IF(COUNTIF(CT12:CT51,"-")=40,"-",AVERAGE(CT12:CT51))</f>
        <v>-</v>
      </c>
      <c r="CU9" s="393" t="str">
        <f>IF(COUNTIF(CU12:CU51,"-")=40,"-",AVERAGE(CU12:CU51))</f>
        <v>-</v>
      </c>
      <c r="CV9" s="394"/>
      <c r="CW9" s="394"/>
      <c r="CX9" s="393" t="str">
        <f>IF(COUNTIF(CX12:CX51,"-")=40,"-",AVERAGE(CX12:CX51)/PARAMETRES!$G$16*100)</f>
        <v>-</v>
      </c>
      <c r="CY9" s="394"/>
      <c r="CZ9" s="394"/>
      <c r="DA9" s="393" t="str">
        <f>IF(COUNTIF(DA12:DA51,"-")=40,"-",AVERAGE(DA12:DA51)/PARAMETRES!$G$17*100)</f>
        <v>-</v>
      </c>
      <c r="DB9" s="394"/>
      <c r="DC9" s="394"/>
      <c r="DD9" s="396" t="str">
        <f>IF(COUNTIF(DD12:DD51,"-")=40,"-",AVERAGE(DD12:DD51))</f>
        <v>-</v>
      </c>
      <c r="DE9" s="397"/>
      <c r="DF9" s="398"/>
      <c r="DG9" s="129"/>
      <c r="DH9" s="141"/>
      <c r="DI9" s="137"/>
      <c r="DJ9" s="138">
        <f t="shared" ref="DJ9:DO9" si="0">IF(COUNTIF(DJ12:DJ51,"-")=40,"-",AVERAGE(DJ12:DJ51))</f>
        <v>73.214285714285708</v>
      </c>
      <c r="DK9" s="139">
        <f t="shared" si="0"/>
        <v>75.727764682349431</v>
      </c>
      <c r="DL9" s="139">
        <f t="shared" si="0"/>
        <v>87.006270947888225</v>
      </c>
      <c r="DM9" s="139">
        <f t="shared" si="0"/>
        <v>78.275862068965523</v>
      </c>
      <c r="DN9" s="139" t="str">
        <f t="shared" si="0"/>
        <v>-</v>
      </c>
      <c r="DO9" s="140">
        <f t="shared" si="0"/>
        <v>80.382553263237298</v>
      </c>
      <c r="DP9" s="129"/>
      <c r="DQ9" s="129"/>
      <c r="DR9" s="141"/>
      <c r="DT9" s="143" t="s">
        <v>18</v>
      </c>
      <c r="DU9" s="143" t="s">
        <v>19</v>
      </c>
      <c r="DV9" s="143" t="s">
        <v>20</v>
      </c>
      <c r="DW9" s="144" t="s">
        <v>21</v>
      </c>
      <c r="DY9" s="143" t="s">
        <v>18</v>
      </c>
      <c r="DZ9" s="143" t="s">
        <v>19</v>
      </c>
      <c r="EA9" s="143" t="s">
        <v>20</v>
      </c>
      <c r="EB9" s="144" t="s">
        <v>21</v>
      </c>
    </row>
    <row r="10" spans="1:132" s="142" customFormat="1" ht="15" hidden="1" customHeight="1">
      <c r="A10" s="128"/>
      <c r="B10" s="129"/>
      <c r="C10" s="129"/>
      <c r="D10" s="129"/>
      <c r="E10" s="145">
        <f>PARAMETRES!$G$3</f>
        <v>20</v>
      </c>
      <c r="F10" s="145">
        <f>PARAMETRES!$G$3</f>
        <v>20</v>
      </c>
      <c r="G10" s="145"/>
      <c r="H10" s="145">
        <f>PARAMETRES!$G$5</f>
        <v>25</v>
      </c>
      <c r="I10" s="145">
        <f>PARAMETRES!$G$6</f>
        <v>25</v>
      </c>
      <c r="J10" s="145">
        <f>PARAMETRES!$G$7</f>
        <v>25</v>
      </c>
      <c r="K10" s="145">
        <f>PARAMETRES!$G$8</f>
        <v>25</v>
      </c>
      <c r="L10" s="145">
        <f>PARAMETRES!$G$9</f>
        <v>100</v>
      </c>
      <c r="M10" s="145">
        <f>PARAMETRES!$G$3</f>
        <v>20</v>
      </c>
      <c r="N10" s="145"/>
      <c r="O10" s="145">
        <f>PARAMETRES!$G$11</f>
        <v>40</v>
      </c>
      <c r="P10" s="145">
        <f>PARAMETRES!$G$12</f>
        <v>30</v>
      </c>
      <c r="Q10" s="145">
        <f>PARAMETRES!$G$13</f>
        <v>30</v>
      </c>
      <c r="R10" s="145">
        <f>PARAMETRES!$G$14</f>
        <v>100</v>
      </c>
      <c r="S10" s="145"/>
      <c r="T10" s="145"/>
      <c r="U10" s="145">
        <f>PARAMETRES!$G$16</f>
        <v>30</v>
      </c>
      <c r="V10" s="145"/>
      <c r="W10" s="145"/>
      <c r="X10" s="145">
        <f>PARAMETRES!$G$17</f>
        <v>30</v>
      </c>
      <c r="Y10" s="145"/>
      <c r="Z10" s="145"/>
      <c r="AA10" s="145">
        <f>PARAMETRES!$G$19</f>
        <v>100</v>
      </c>
      <c r="AB10" s="134"/>
      <c r="AC10" s="135"/>
      <c r="AD10" s="136"/>
      <c r="AE10" s="136"/>
      <c r="AF10" s="145">
        <f>PARAMETRES!$G$3</f>
        <v>20</v>
      </c>
      <c r="AG10" s="145">
        <f>PARAMETRES!$G$3</f>
        <v>20</v>
      </c>
      <c r="AH10" s="145"/>
      <c r="AI10" s="145">
        <f>PARAMETRES!$G$5</f>
        <v>25</v>
      </c>
      <c r="AJ10" s="145">
        <f>PARAMETRES!$G$6</f>
        <v>25</v>
      </c>
      <c r="AK10" s="145">
        <f>PARAMETRES!$G$7</f>
        <v>25</v>
      </c>
      <c r="AL10" s="145">
        <f>PARAMETRES!$G$8</f>
        <v>25</v>
      </c>
      <c r="AM10" s="145">
        <f>PARAMETRES!$G$9</f>
        <v>100</v>
      </c>
      <c r="AN10" s="145">
        <f>PARAMETRES!$G$3</f>
        <v>20</v>
      </c>
      <c r="AO10" s="145"/>
      <c r="AP10" s="145">
        <f>PARAMETRES!$G$11</f>
        <v>40</v>
      </c>
      <c r="AQ10" s="145">
        <f>PARAMETRES!$G$12</f>
        <v>30</v>
      </c>
      <c r="AR10" s="145">
        <f>PARAMETRES!$G$13</f>
        <v>30</v>
      </c>
      <c r="AS10" s="145">
        <f>PARAMETRES!$G$14</f>
        <v>100</v>
      </c>
      <c r="AT10" s="145"/>
      <c r="AU10" s="145"/>
      <c r="AV10" s="145">
        <f>PARAMETRES!$G$16</f>
        <v>30</v>
      </c>
      <c r="AW10" s="145"/>
      <c r="AX10" s="145"/>
      <c r="AY10" s="145">
        <f>PARAMETRES!$G$17</f>
        <v>30</v>
      </c>
      <c r="AZ10" s="145"/>
      <c r="BA10" s="145"/>
      <c r="BB10" s="145">
        <f>PARAMETRES!$G$19</f>
        <v>100</v>
      </c>
      <c r="BC10" s="134"/>
      <c r="BD10" s="135"/>
      <c r="BE10" s="136"/>
      <c r="BF10" s="136"/>
      <c r="BG10" s="145">
        <f>PARAMETRES!$G$3</f>
        <v>20</v>
      </c>
      <c r="BH10" s="145">
        <f>PARAMETRES!$G$3</f>
        <v>20</v>
      </c>
      <c r="BI10" s="145"/>
      <c r="BJ10" s="145">
        <f>PARAMETRES!$G$5</f>
        <v>25</v>
      </c>
      <c r="BK10" s="145">
        <f>PARAMETRES!$G$6</f>
        <v>25</v>
      </c>
      <c r="BL10" s="145">
        <f>PARAMETRES!$G$7</f>
        <v>25</v>
      </c>
      <c r="BM10" s="145">
        <f>PARAMETRES!$G$8</f>
        <v>25</v>
      </c>
      <c r="BN10" s="145">
        <f>PARAMETRES!$G$9</f>
        <v>100</v>
      </c>
      <c r="BO10" s="145">
        <f>PARAMETRES!$G$3</f>
        <v>20</v>
      </c>
      <c r="BP10" s="145"/>
      <c r="BQ10" s="145">
        <f>PARAMETRES!$G$11</f>
        <v>40</v>
      </c>
      <c r="BR10" s="145">
        <f>PARAMETRES!$G$12</f>
        <v>30</v>
      </c>
      <c r="BS10" s="145">
        <f>PARAMETRES!$G$13</f>
        <v>30</v>
      </c>
      <c r="BT10" s="145">
        <f>PARAMETRES!$G$14</f>
        <v>100</v>
      </c>
      <c r="BU10" s="145"/>
      <c r="BV10" s="145"/>
      <c r="BW10" s="145">
        <f>PARAMETRES!$G$16</f>
        <v>30</v>
      </c>
      <c r="BX10" s="145"/>
      <c r="BY10" s="145"/>
      <c r="BZ10" s="145">
        <f>PARAMETRES!$G$17</f>
        <v>30</v>
      </c>
      <c r="CA10" s="145"/>
      <c r="CB10" s="145"/>
      <c r="CC10" s="145">
        <f>PARAMETRES!$G$19</f>
        <v>100</v>
      </c>
      <c r="CD10" s="134"/>
      <c r="CE10" s="439"/>
      <c r="CF10" s="136"/>
      <c r="CG10" s="440"/>
      <c r="CH10" s="399">
        <f>PARAMETRES!$G$3</f>
        <v>20</v>
      </c>
      <c r="CI10" s="399">
        <f>PARAMETRES!$G$3</f>
        <v>20</v>
      </c>
      <c r="CJ10" s="399"/>
      <c r="CK10" s="399">
        <f>PARAMETRES!$G$5</f>
        <v>25</v>
      </c>
      <c r="CL10" s="399">
        <f>PARAMETRES!$G$6</f>
        <v>25</v>
      </c>
      <c r="CM10" s="399">
        <f>PARAMETRES!$G$7</f>
        <v>25</v>
      </c>
      <c r="CN10" s="399">
        <f>PARAMETRES!$G$8</f>
        <v>25</v>
      </c>
      <c r="CO10" s="399">
        <f>PARAMETRES!$G$9</f>
        <v>100</v>
      </c>
      <c r="CP10" s="399">
        <f>PARAMETRES!$G$3</f>
        <v>20</v>
      </c>
      <c r="CQ10" s="399"/>
      <c r="CR10" s="399">
        <f>PARAMETRES!$G$11</f>
        <v>40</v>
      </c>
      <c r="CS10" s="399">
        <f>PARAMETRES!$G$12</f>
        <v>30</v>
      </c>
      <c r="CT10" s="399">
        <f>PARAMETRES!$G$13</f>
        <v>30</v>
      </c>
      <c r="CU10" s="399">
        <f>PARAMETRES!$G$14</f>
        <v>100</v>
      </c>
      <c r="CV10" s="399"/>
      <c r="CW10" s="399"/>
      <c r="CX10" s="399">
        <f>PARAMETRES!$G$16</f>
        <v>30</v>
      </c>
      <c r="CY10" s="399"/>
      <c r="CZ10" s="399"/>
      <c r="DA10" s="399">
        <f>PARAMETRES!$G$17</f>
        <v>30</v>
      </c>
      <c r="DB10" s="399"/>
      <c r="DC10" s="399"/>
      <c r="DD10" s="400">
        <f>PARAMETRES!$G$19</f>
        <v>100</v>
      </c>
      <c r="DE10" s="397"/>
      <c r="DF10" s="398"/>
      <c r="DG10" s="129"/>
      <c r="DH10" s="141"/>
      <c r="DI10" s="137"/>
      <c r="DJ10" s="146">
        <v>100</v>
      </c>
      <c r="DK10" s="147">
        <v>100</v>
      </c>
      <c r="DL10" s="147">
        <v>100</v>
      </c>
      <c r="DM10" s="147">
        <v>100</v>
      </c>
      <c r="DN10" s="147">
        <v>100</v>
      </c>
      <c r="DO10" s="147">
        <v>100</v>
      </c>
      <c r="DP10" s="129"/>
      <c r="DQ10" s="129"/>
      <c r="DR10" s="141"/>
    </row>
    <row r="11" spans="1:132" s="142" customFormat="1">
      <c r="A11" s="128"/>
      <c r="B11" s="129"/>
      <c r="C11" s="129"/>
      <c r="D11" s="129"/>
      <c r="E11" s="148"/>
      <c r="F11" s="148"/>
      <c r="G11" s="148"/>
      <c r="H11" s="149"/>
      <c r="I11" s="149"/>
      <c r="J11" s="149"/>
      <c r="K11" s="149"/>
      <c r="L11" s="148"/>
      <c r="M11" s="148"/>
      <c r="N11" s="148"/>
      <c r="O11" s="149"/>
      <c r="P11" s="149"/>
      <c r="Q11" s="149"/>
      <c r="R11" s="148"/>
      <c r="S11" s="148"/>
      <c r="T11" s="148"/>
      <c r="U11" s="148"/>
      <c r="V11" s="148"/>
      <c r="W11" s="148"/>
      <c r="X11" s="148"/>
      <c r="Y11" s="148"/>
      <c r="Z11" s="148"/>
      <c r="AA11" s="150"/>
      <c r="AB11" s="134"/>
      <c r="AC11" s="135"/>
      <c r="AD11" s="136"/>
      <c r="AE11" s="136"/>
      <c r="AF11" s="148"/>
      <c r="AG11" s="148"/>
      <c r="AH11" s="148"/>
      <c r="AI11" s="149"/>
      <c r="AJ11" s="149"/>
      <c r="AK11" s="149"/>
      <c r="AL11" s="149"/>
      <c r="AM11" s="148"/>
      <c r="AN11" s="148"/>
      <c r="AO11" s="148"/>
      <c r="AP11" s="149"/>
      <c r="AQ11" s="149"/>
      <c r="AR11" s="149"/>
      <c r="AS11" s="148"/>
      <c r="AT11" s="148"/>
      <c r="AU11" s="148"/>
      <c r="AV11" s="148"/>
      <c r="AW11" s="148"/>
      <c r="AX11" s="148"/>
      <c r="AY11" s="148"/>
      <c r="AZ11" s="148"/>
      <c r="BA11" s="148"/>
      <c r="BB11" s="150"/>
      <c r="BC11" s="134"/>
      <c r="BD11" s="135"/>
      <c r="BE11" s="136"/>
      <c r="BF11" s="136"/>
      <c r="BG11" s="148"/>
      <c r="BH11" s="148"/>
      <c r="BI11" s="148"/>
      <c r="BJ11" s="149"/>
      <c r="BK11" s="149"/>
      <c r="BL11" s="149"/>
      <c r="BM11" s="149"/>
      <c r="BN11" s="148"/>
      <c r="BO11" s="148"/>
      <c r="BP11" s="148"/>
      <c r="BQ11" s="149"/>
      <c r="BR11" s="149"/>
      <c r="BS11" s="149"/>
      <c r="BT11" s="148"/>
      <c r="BU11" s="148"/>
      <c r="BV11" s="148"/>
      <c r="BW11" s="148"/>
      <c r="BX11" s="148"/>
      <c r="BY11" s="148"/>
      <c r="BZ11" s="148"/>
      <c r="CA11" s="148"/>
      <c r="CB11" s="148"/>
      <c r="CC11" s="150"/>
      <c r="CD11" s="134"/>
      <c r="CE11" s="441"/>
      <c r="CF11" s="442"/>
      <c r="CG11" s="442"/>
      <c r="CH11" s="148"/>
      <c r="CI11" s="148"/>
      <c r="CJ11" s="148"/>
      <c r="CK11" s="149"/>
      <c r="CL11" s="149"/>
      <c r="CM11" s="149"/>
      <c r="CN11" s="149"/>
      <c r="CO11" s="148"/>
      <c r="CP11" s="148"/>
      <c r="CQ11" s="148"/>
      <c r="CR11" s="149"/>
      <c r="CS11" s="149"/>
      <c r="CT11" s="149"/>
      <c r="CU11" s="148"/>
      <c r="CV11" s="148"/>
      <c r="CW11" s="148"/>
      <c r="CX11" s="148"/>
      <c r="CY11" s="148"/>
      <c r="CZ11" s="148"/>
      <c r="DA11" s="148"/>
      <c r="DB11" s="148"/>
      <c r="DC11" s="148"/>
      <c r="DD11" s="446"/>
      <c r="DE11" s="445"/>
      <c r="DF11" s="398"/>
      <c r="DG11" s="129"/>
      <c r="DH11" s="141"/>
      <c r="DI11" s="137"/>
      <c r="DJ11" s="151"/>
      <c r="DK11" s="152"/>
      <c r="DL11" s="152"/>
      <c r="DM11" s="152"/>
      <c r="DN11" s="152"/>
      <c r="DO11" s="153"/>
      <c r="DP11" s="129"/>
      <c r="DQ11" s="129"/>
      <c r="DR11" s="141"/>
    </row>
    <row r="12" spans="1:132">
      <c r="A12" s="154">
        <v>1</v>
      </c>
      <c r="B12" s="155" t="str">
        <f>PARAMETRES!$D5</f>
        <v>Anglais</v>
      </c>
      <c r="C12" s="156" t="str">
        <f>PARAMETRES!$B5</f>
        <v>B</v>
      </c>
      <c r="D12" s="156" t="str">
        <f>PARAMETRES!$C5</f>
        <v>C</v>
      </c>
      <c r="E12" s="157">
        <f>IF(F12="-","-",IF(F12&gt;PARAMETRES!$G$3,PARAMETRES!$G$3,F12))</f>
        <v>5.2631578947368416</v>
      </c>
      <c r="F12" s="158">
        <f>IF(E$53=".","-",IF(RELIGION!S6="-","-",RELIGION!S6))</f>
        <v>5.2631578947368416</v>
      </c>
      <c r="G12" s="158">
        <f>IF(E$53=".","-",IF(RELIGION!S6="-","-",RELIGION!S6/PARAMETRES!G$3*100))</f>
        <v>26.315789473684209</v>
      </c>
      <c r="H12" s="157">
        <f>IF(H$53=".","-",IF(LIRE!S6="-","-",IF(LIRE!S6&gt;PARAMETRES!$G$5,PARAMETRES!$G$5,LIRE!S6)))</f>
        <v>13.020833333333334</v>
      </c>
      <c r="I12" s="157">
        <f>IF(I$53=".","-",IF('ECRIRE (orth, rédac)'!S6="-","-",IF('ECRIRE (orth, rédac)'!S6&gt;PARAMETRES!$G$6,PARAMETRES!$G$6,'ECRIRE (orth, rédac)'!S6)))</f>
        <v>15.75</v>
      </c>
      <c r="J12" s="157">
        <f>IF(J$53=".","-",IF('ECOUTER  PARLER'!S6="-","-",IF('ECOUTER  PARLER'!S6&gt;PARAMETRES!$G$7,PARAMETRES!$G$7,'ECOUTER  PARLER'!S6)))</f>
        <v>16.388888888888889</v>
      </c>
      <c r="K12" s="157">
        <f>IF(K$53=".","-",IF('ECRIRE (conj, gramm)'!S6="-","-",IF('ECRIRE (conj, gramm)'!S6&gt;PARAMETRES!$G$8,PARAMETRES!$G$8,'ECRIRE (conj, gramm)'!S6)))</f>
        <v>10.576923076923077</v>
      </c>
      <c r="L12" s="159">
        <f>IF(M12="-","-",IF(M12&gt;PARAMETRES!$G$9,PARAMETRES!$G$9,M12))</f>
        <v>55.736645299145302</v>
      </c>
      <c r="M12" s="158">
        <f>IF(L$53=".","-",IF(N12=0,"-",(IF(LIRE!S6="-",0,LIRE!S6)+IF('ECRIRE (orth, rédac)'!S6="-",0,'ECRIRE (orth, rédac)'!S6)+IF('ECOUTER  PARLER'!S6="-",0,'ECOUTER  PARLER'!S6)+IF('ECRIRE (conj, gramm)'!S6="-",0,'ECRIRE (conj, gramm)'!S6))/N12*PARAMETRES!$G$9))</f>
        <v>55.736645299145302</v>
      </c>
      <c r="N12" s="158">
        <f>IF(LIRE!S6="-",0,PARAMETRES!$G$5)+IF('ECRIRE (orth, rédac)'!S6="-",0,PARAMETRES!$G$6)+IF('ECOUTER  PARLER'!S6="-",0,PARAMETRES!$G$7)+IF('ECRIRE (conj, gramm)'!S6="-",0,PARAMETRES!$G$8)</f>
        <v>100</v>
      </c>
      <c r="O12" s="157">
        <f>IF(O$53=".","-",IF(NO!S6="-","-",IF(NO!S6&gt;PARAMETRES!$G$11,PARAMETRES!$G$11,NO!S6)))</f>
        <v>20.508474576271183</v>
      </c>
      <c r="P12" s="157" t="str">
        <f>IF(P$53=".","-",IF(G!S6="-","-",IF(G!S6&gt;PARAMETRES!$G$12,PARAMETRES!$G$12,G!S6)))</f>
        <v>-</v>
      </c>
      <c r="Q12" s="157" t="str">
        <f>IF(Q$53=".","-",IF(SF!S6="-","-",IF(SF!S6&gt;PARAMETRES!$G$13,PARAMETRES!$G$13,SF!S6)))</f>
        <v>-</v>
      </c>
      <c r="R12" s="159">
        <f>IF(S12="-","-",IF(S12&gt;PARAMETRES!$G$14,PARAMETRES!$G$14,S12))</f>
        <v>51.271186440677965</v>
      </c>
      <c r="S12" s="158">
        <f>IF(R$53=".","-",IF(T12=0,"-",((IF(NO!S6="-",0,NO!S6)+IF(G!S6="-",0,G!S6)+IF(SF!S6="-",0,SF!S6))/T12*PARAMETRES!$G$14)))</f>
        <v>51.271186440677965</v>
      </c>
      <c r="T12" s="158">
        <f>IF(NO!S6="-",0,PARAMETRES!$G$11)+IF(G!S6="-",0,PARAMETRES!$G$12)+IF(SF!S6="-",0,PARAMETRES!$G$13)</f>
        <v>40</v>
      </c>
      <c r="U12" s="157">
        <f>IF(V12="-","-",IF(V12&gt;PARAMETRES!$G$16,PARAMETRES!$G$16,V12))</f>
        <v>12</v>
      </c>
      <c r="V12" s="158">
        <f>IF(U$53=".","-",IF(EVEIL!S6="-","-",EVEIL!S6))</f>
        <v>12</v>
      </c>
      <c r="W12" s="158">
        <f>IF(U$53=".","-",IF(EVEIL!S6="-","-",EVEIL!S6/PARAMETRES!G$16*100))</f>
        <v>40</v>
      </c>
      <c r="X12" s="157" t="str">
        <f>IF(Y12="-","-",IF(Y12&gt;PARAMETRES!$G$17,PARAMETRES!$G$17,Y12))</f>
        <v>-</v>
      </c>
      <c r="Y12" s="158" t="str">
        <f>IF(X$53=".","-",IF(LANGUE!O6="-","-",LANGUE!O6))</f>
        <v>-</v>
      </c>
      <c r="Z12" s="429" t="str">
        <f>IF(X$53=".","-",IF(LANGUE!O6="-","-",LANGUE!O6/PARAMETRES!G$17*100))</f>
        <v>-</v>
      </c>
      <c r="AA12" s="160">
        <f>IF(AB12="-","-",IF(AB12&gt;PARAMETRES!$G$19,PARAMETRES!$G$19,AB12))</f>
        <v>49.708395853824044</v>
      </c>
      <c r="AB12" s="161">
        <f>IF(((IF(E12="-",0,E12)+IF(M12="-",0,M12)+IF(S12="-",0,S12)+IF(U12="-",0,U12)+IF(X12="-",0,X12)))=0,"-",((IF(E12="-",0,E12)+IF(M12="-",0,M12)+IF(S12="-",0,S12)+IF(V12="-",0,V12)+IF(X12="-",0,X12))/((IF(E12="-",0,PARAMETRES!$G$3)+IF(M12="-",0,PARAMETRES!$G$9)+IF(S12="-",0,PARAMETRES!$G$14)+IF(V12="-",0,PARAMETRES!$G$16)+IF(X12="-",0,PARAMETRES!$G$17)))*PARAMETRES!$G$19))</f>
        <v>49.708395853824044</v>
      </c>
      <c r="AC12" s="154">
        <v>1</v>
      </c>
      <c r="AD12" s="156" t="str">
        <f>PARAMETRES!$B5</f>
        <v>B</v>
      </c>
      <c r="AE12" s="156" t="str">
        <f>PARAMETRES!$C5</f>
        <v>C</v>
      </c>
      <c r="AF12" s="157" t="str">
        <f>IF(AG12="-","-",IF(AG12&gt;PARAMETRES!$G$3,PARAMETRES!$G$3,AG12))</f>
        <v>-</v>
      </c>
      <c r="AG12" s="158" t="str">
        <f>IF(AF$53=".","-",IF(RELIGION!AN6="-","-",RELIGION!AN6))</f>
        <v>-</v>
      </c>
      <c r="AH12" s="158" t="str">
        <f>IF(AF$53=".","-",IF(RELIGION!AN6="-","-",RELIGION!AN6/PARAMETRES!G$3*100))</f>
        <v>-</v>
      </c>
      <c r="AI12" s="157" t="str">
        <f>IF(AI$53=".","-",IF(LIRE!AN6="-","-",IF(LIRE!AN6&gt;PARAMETRES!$G$5,PARAMETRES!$G$5,LIRE!AN6)))</f>
        <v>-</v>
      </c>
      <c r="AJ12" s="157" t="str">
        <f>IF(AJ$53=".","-",IF('ECRIRE (orth, rédac)'!AN6="-","-",IF('ECRIRE (orth, rédac)'!AN6&gt;PARAMETRES!$G$6,PARAMETRES!$G$6,'ECRIRE (orth, rédac)'!AN6)))</f>
        <v>-</v>
      </c>
      <c r="AK12" s="157" t="str">
        <f>IF(AK$53=".","-",IF('ECOUTER  PARLER'!AN6="-","-",IF('ECOUTER  PARLER'!AN6&gt;PARAMETRES!$G$7,PARAMETRES!$G$7,'ECOUTER  PARLER'!AN6)))</f>
        <v>-</v>
      </c>
      <c r="AL12" s="157" t="str">
        <f>IF(AL$53=".","-",IF('ECRIRE (conj, gramm)'!AN6="-","-",IF('ECRIRE (conj, gramm)'!AN6&gt;PARAMETRES!$G$8,PARAMETRES!$G$8,'ECRIRE (conj, gramm)'!AN6)))</f>
        <v>-</v>
      </c>
      <c r="AM12" s="159" t="str">
        <f>IF(AN12="-","-",IF(AN12&gt;PARAMETRES!$G$9,PARAMETRES!$G$9,AN12))</f>
        <v>-</v>
      </c>
      <c r="AN12" s="158" t="str">
        <f>IF(AM$53=".","-",IF(AO12=0,"-",(IF(LIRE!AN6="-",0,LIRE!AN6)+IF('ECRIRE (orth, rédac)'!AN6="-",0,'ECRIRE (orth, rédac)'!AN6)+IF('ECOUTER  PARLER'!AN6="-",0,'ECOUTER  PARLER'!AN6)+IF('ECRIRE (conj, gramm)'!AN6="-",0,'ECRIRE (conj, gramm)'!AN6))/AO12*PARAMETRES!$G$9))</f>
        <v>-</v>
      </c>
      <c r="AO12" s="158">
        <f>IF(LIRE!AN6="-",0,PARAMETRES!$G$5)+IF('ECRIRE (orth, rédac)'!AN6="-",0,PARAMETRES!$G$6)+IF('ECOUTER  PARLER'!AN6="-",0,PARAMETRES!$G$7)+IF('ECRIRE (conj, gramm)'!AN6="-",0,PARAMETRES!$G$8)</f>
        <v>0</v>
      </c>
      <c r="AP12" s="157" t="str">
        <f>IF(AP$53=".","-",IF(NO!AN6="-","-",IF(NO!AN6&gt;PARAMETRES!$G$11,PARAMETRES!$G$11,NO!AN6)))</f>
        <v>-</v>
      </c>
      <c r="AQ12" s="157" t="str">
        <f>IF(AQ$53=".","-",IF(G!AN6="-","-",IF(G!AN6&gt;PARAMETRES!$G$12,PARAMETRES!$G$12,G!AN6)))</f>
        <v>-</v>
      </c>
      <c r="AR12" s="157" t="str">
        <f>IF(AR$53=".","-",IF(SF!AN6="-","-",IF(SF!AN6&gt;PARAMETRES!$G$13,PARAMETRES!$G$13,SF!AN6)))</f>
        <v>-</v>
      </c>
      <c r="AS12" s="159" t="str">
        <f>IF(AT12="-","-",IF(AT12&gt;PARAMETRES!$G$14,PARAMETRES!$G$14,AT12))</f>
        <v>-</v>
      </c>
      <c r="AT12" s="158" t="str">
        <f>IF(AS$53=".","-",IF(AU12=0,"-",((IF(NO!AN6="-",0,NO!AN6)+IF(G!AN6="-",0,G!AN6)+IF(SF!AN6="-",0,SF!AN6))/AU12*PARAMETRES!$G$14)))</f>
        <v>-</v>
      </c>
      <c r="AU12" s="158">
        <f>IF(NO!AN6="-",0,PARAMETRES!$G$11)+IF(G!AN6="-",0,PARAMETRES!$G$12)+IF(SF!AN6="-",0,PARAMETRES!$G$13)</f>
        <v>0</v>
      </c>
      <c r="AV12" s="157" t="str">
        <f>IF(AW12="-","-",IF(AW12&gt;PARAMETRES!$G$16,PARAMETRES!$G$16,AW12))</f>
        <v>-</v>
      </c>
      <c r="AW12" s="158" t="str">
        <f>IF(AV$53=".","-",IF(EVEIL!AN6="-","-",EVEIL!AN6))</f>
        <v>-</v>
      </c>
      <c r="AX12" s="158" t="str">
        <f>IF(AV$53=".","-",IF(EVEIL!AN6="-","-",EVEIL!ANS6/PARAMETRES!G$16*100))</f>
        <v>-</v>
      </c>
      <c r="AY12" s="157" t="str">
        <f>IF(AZ12="-","-",IF(AZ12&gt;PARAMETRES!$G$17,PARAMETRES!$G$17,AZ12))</f>
        <v>-</v>
      </c>
      <c r="AZ12" s="158" t="str">
        <f>IF(AY$53=".","-",IF(LANGUE!AF6="-","-",LANGUE!AF6))</f>
        <v>-</v>
      </c>
      <c r="BA12" s="429" t="str">
        <f>IF(AY$53=".","-",IF(LANGUE!AF6="-","-",LANGUE!AF6/PARAMETRES!G$17*100))</f>
        <v>-</v>
      </c>
      <c r="BB12" s="160" t="str">
        <f>IF(BC12="-","-",IF(BC12&gt;PARAMETRES!$G$19,PARAMETRES!$G$19,BC12))</f>
        <v>-</v>
      </c>
      <c r="BC12" s="161" t="str">
        <f>IF(((IF(AF12="-",0,AF12)+IF(AN12="-",0,AN12)+IF(AT12="-",0,AT12)+IF(AV12="-",0,AV12)+IF(AY12="-",0,AY12)))=0,"-",((IF(AF12="-",0,AF12)+IF(AN12="-",0,AN12)+IF(AT12="-",0,AT12)+IF(AW12="-",0,AW12)+IF(AY12="-",0,AY12))/((IF(AF12="-",0,PARAMETRES!$G$3)+IF(AN12="-",0,PARAMETRES!$G$9)+IF(AT12="-",0,PARAMETRES!$G$14)+IF(AW12="-",0,PARAMETRES!$G$16)+IF(AY12="-",0,PARAMETRES!$G$17)))*PARAMETRES!$G$19))</f>
        <v>-</v>
      </c>
      <c r="BD12" s="154">
        <v>1</v>
      </c>
      <c r="BE12" s="156" t="str">
        <f>PARAMETRES!$B5</f>
        <v>B</v>
      </c>
      <c r="BF12" s="156" t="str">
        <f>PARAMETRES!$C5</f>
        <v>C</v>
      </c>
      <c r="BG12" s="157" t="str">
        <f>IF(BH12="-","-",IF(BH12&gt;PARAMETRES!$G$3,PARAMETRES!$G$3,BH12))</f>
        <v>-</v>
      </c>
      <c r="BH12" s="158" t="str">
        <f>IF(BG$53=".","-",IF(RELIGION!BI6="-","-",RELIGION!BI6))</f>
        <v>-</v>
      </c>
      <c r="BI12" s="158" t="str">
        <f>IF(BG$53=".","-",IF(RELIGION!BI6="-","-",RELIGION!BI6/PARAMETRES!G$3*100))</f>
        <v>-</v>
      </c>
      <c r="BJ12" s="157" t="str">
        <f>IF(BJ$53=".","-",IF(LIRE!BI6="-","-",IF(LIRE!BI6&gt;PARAMETRES!$G$5,PARAMETRES!$G$5,LIRE!BI6)))</f>
        <v>-</v>
      </c>
      <c r="BK12" s="157" t="str">
        <f>IF(BK$53=".","-",IF('ECRIRE (orth, rédac)'!BI6="-","-",IF('ECRIRE (orth, rédac)'!BI6&gt;PARAMETRES!$G$6,PARAMETRES!$G$6,'ECRIRE (orth, rédac)'!BI6)))</f>
        <v>-</v>
      </c>
      <c r="BL12" s="157" t="str">
        <f>IF(BL$53=".","-",IF('ECOUTER  PARLER'!BI6="-","-",IF('ECOUTER  PARLER'!BI6&gt;PARAMETRES!$G$7,PARAMETRES!$G$7,'ECOUTER  PARLER'!BI6)))</f>
        <v>-</v>
      </c>
      <c r="BM12" s="157" t="str">
        <f>IF(BM$53=".","-",IF('ECRIRE (conj, gramm)'!BI6="-","-",IF('ECRIRE (conj, gramm)'!BI6&gt;PARAMETRES!$G$8,PARAMETRES!$G$8,'ECRIRE (conj, gramm)'!BI6)))</f>
        <v>-</v>
      </c>
      <c r="BN12" s="159" t="str">
        <f>IF(BO12="-","-",IF(BO12&gt;PARAMETRES!$G$9,PARAMETRES!$G$9,BO12))</f>
        <v>-</v>
      </c>
      <c r="BO12" s="158" t="str">
        <f>IF(BN$53=".","-",IF(BP12=0,"-",(IF(LIRE!BI6="-",0,LIRE!BI6)+IF('ECRIRE (orth, rédac)'!BI6="-",0,'ECRIRE (orth, rédac)'!BI6)+IF('ECOUTER  PARLER'!BI6="-",0,'ECOUTER  PARLER'!BI6)+IF('ECRIRE (conj, gramm)'!BI6="-",0,'ECRIRE (conj, gramm)'!BI6))/BP12*PARAMETRES!$G$9))</f>
        <v>-</v>
      </c>
      <c r="BP12" s="158">
        <f>IF(LIRE!BI6="-",0,PARAMETRES!$G$5)+IF('ECRIRE (orth, rédac)'!BI6="-",0,PARAMETRES!$G$6)+IF('ECOUTER  PARLER'!BI6="-",0,PARAMETRES!$G$7)+IF('ECRIRE (conj, gramm)'!BI6="-",0,PARAMETRES!$G$8)</f>
        <v>0</v>
      </c>
      <c r="BQ12" s="157" t="str">
        <f>IF(BQ$53=".","-",IF(NO!BI6="-","-",IF(NO!BI6&gt;PARAMETRES!$G$11,PARAMETRES!$G$11,NO!BI6)))</f>
        <v>-</v>
      </c>
      <c r="BR12" s="157" t="str">
        <f>IF(BR$53=".","-",IF(G!BI6="-","-",IF(G!BI6&gt;PARAMETRES!$G$12,PARAMETRES!$G$12,G!BI6)))</f>
        <v>-</v>
      </c>
      <c r="BS12" s="157" t="str">
        <f>IF(BS$53=".","-",IF(SF!BI6="-","-",IF(SF!BI6&gt;PARAMETRES!$G$13,PARAMETRES!$G$13,SF!BI6)))</f>
        <v>-</v>
      </c>
      <c r="BT12" s="159" t="str">
        <f>IF(BU12="-","-",IF(BU12&gt;PARAMETRES!$G$14,PARAMETRES!$G$14,BU12))</f>
        <v>-</v>
      </c>
      <c r="BU12" s="158" t="str">
        <f>IF(BT$53=".","-",IF(BV12=0,"-",((IF(NO!BI6="-",0,NO!BI6)+IF(G!BI6="-",0,G!BI6)+IF(SF!BI6="-",0,SF!BI6))/BV12*PARAMETRES!$G$14)))</f>
        <v>-</v>
      </c>
      <c r="BV12" s="158">
        <f>IF(NO!BI6="-",0,PARAMETRES!$G$11)+IF(G!BI6="-",0,PARAMETRES!$G$12)+IF(SF!BI6="-",0,PARAMETRES!$G$13)</f>
        <v>0</v>
      </c>
      <c r="BW12" s="157" t="str">
        <f>IF(BX12="-","-",IF(BX12&gt;PARAMETRES!$G$16,PARAMETRES!$G$16,BX12))</f>
        <v>-</v>
      </c>
      <c r="BX12" s="158" t="str">
        <f>IF(BW$53=".","-",IF(EVEIL!BI6="-","-",EVEIL!BI6))</f>
        <v>-</v>
      </c>
      <c r="BY12" s="158" t="str">
        <f>IF(BW$53=".","-",IF(EVEIL!BI6="-","-",EVEIL!BIS6/PARAMETRES!G$16*100))</f>
        <v>-</v>
      </c>
      <c r="BZ12" s="157" t="str">
        <f>IF(CA12="-","-",IF(CA12&gt;PARAMETRES!$G$17,PARAMETRES!$G$17,CA12))</f>
        <v>-</v>
      </c>
      <c r="CA12" s="158" t="str">
        <f>IF(BZ$53=".","-",IF(LANGUE!AW6="-","-",LANGUE!AW6))</f>
        <v>-</v>
      </c>
      <c r="CB12" s="429" t="str">
        <f>IF(BZ$53=".","-",IF(LANGUE!AW6="-","-",LANGUE!AW6/PARAMETRES!G$17*100))</f>
        <v>-</v>
      </c>
      <c r="CC12" s="160" t="str">
        <f>IF(CD12="-","-",IF(CD12&gt;PARAMETRES!$G$19,PARAMETRES!$G$19,CD12))</f>
        <v>-</v>
      </c>
      <c r="CD12" s="161" t="str">
        <f>IF(((IF(BG12="-",0,BG12)+IF(BO12="-",0,BO12)+IF(BU12="-",0,BU12)+IF(BW12="-",0,BW12)+IF(BZ12="-",0,BZ12)))=0,"-",((IF(BG12="-",0,BG12)+IF(BO12="-",0,BO12)+IF(BU12="-",0,BU12)+IF(BX12="-",0,BX12)+IF(BZ12="-",0,BZ12))/((IF(BG12="-",0,PARAMETRES!$G$3)+IF(BO12="-",0,PARAMETRES!$G$9)+IF(BU12="-",0,PARAMETRES!$G$14)+IF(BX12="-",0,PARAMETRES!$G$16)+IF(BZ12="-",0,PARAMETRES!$G$17)))*PARAMETRES!$G$19))</f>
        <v>-</v>
      </c>
      <c r="CE12" s="401">
        <v>1</v>
      </c>
      <c r="CF12" s="402" t="str">
        <f>PARAMETRES!$B5</f>
        <v>B</v>
      </c>
      <c r="CG12" s="402" t="str">
        <f>PARAMETRES!$C5</f>
        <v>C</v>
      </c>
      <c r="CH12" s="403" t="str">
        <f>IF(CI12="-","-",IF(CI12&gt;PARAMETRES!$G$3,PARAMETRES!$G$3,CI12))</f>
        <v>-</v>
      </c>
      <c r="CI12" s="404" t="str">
        <f>IF(CH$53=".","-",IF(RELIGION!CD6="-","-",RELIGION!CD6))</f>
        <v>-</v>
      </c>
      <c r="CJ12" s="404" t="str">
        <f>IF(CH$53=".","-",IF(RELIGION!CD6="-","-",RELIGION!CD6/PARAMETRES!G$3*100))</f>
        <v>-</v>
      </c>
      <c r="CK12" s="403" t="str">
        <f>IF(CK$53=".","-",IF(LIRE!CD6="-","-",IF(LIRE!CD6&gt;PARAMETRES!$G$5,PARAMETRES!$G$5,LIRE!CD6)))</f>
        <v>-</v>
      </c>
      <c r="CL12" s="403" t="str">
        <f>IF(CL$53=".","-",IF('ECRIRE (orth, rédac)'!CD6="-","-",IF('ECRIRE (orth, rédac)'!CD6&gt;PARAMETRES!$G$6,PARAMETRES!$G$6,'ECRIRE (orth, rédac)'!CD6)))</f>
        <v>-</v>
      </c>
      <c r="CM12" s="403" t="str">
        <f>IF(CM$53=".","-",IF('ECOUTER  PARLER'!CD6="-","-",IF('ECOUTER  PARLER'!CD6&gt;PARAMETRES!$G$7,PARAMETRES!$G$7,'ECOUTER  PARLER'!CD6)))</f>
        <v>-</v>
      </c>
      <c r="CN12" s="403" t="str">
        <f>IF(CN$53=".","-",IF('ECRIRE (conj, gramm)'!CH6="-","-",IF('ECRIRE (conj, gramm)'!CH6&gt;PARAMETRES!$G$8,PARAMETRES!$G$8,'ECRIRE (conj, gramm)'!CH6)))</f>
        <v>-</v>
      </c>
      <c r="CO12" s="405" t="str">
        <f>IF(CP12="-","-",IF(CP12&gt;PARAMETRES!$G$9,PARAMETRES!$G$9,CP12))</f>
        <v>-</v>
      </c>
      <c r="CP12" s="404" t="str">
        <f>IF(CO$53=".","-",IF(CQ12=0,"-",(IF(LIRE!CD6="-",0,LIRE!CD6)+IF('ECRIRE (orth, rédac)'!CD6="-",0,'ECRIRE (orth, rédac)'!CD6)+IF('ECOUTER  PARLER'!CD6="-",0,'ECOUTER  PARLER'!CD6)+IF('ECRIRE (conj, gramm)'!CH6="-",0,'ECRIRE (conj, gramm)'!CH6))/CQ12*PARAMETRES!$G$9))</f>
        <v>-</v>
      </c>
      <c r="CQ12" s="404">
        <f>IF(LIRE!CD6="-",0,PARAMETRES!$G$5)+IF('ECRIRE (orth, rédac)'!CD6="-",0,PARAMETRES!$G$6)+IF('ECOUTER  PARLER'!CD6="-",0,PARAMETRES!$G$7)+IF('ECRIRE (conj, gramm)'!CH6="-",0,PARAMETRES!$G$8)</f>
        <v>0</v>
      </c>
      <c r="CR12" s="403" t="str">
        <f>IF(CR$53=".","-",IF(NO!CD6="-","-",IF(NO!CD6&gt;PARAMETRES!$G$11,PARAMETRES!$G$11,NO!CD6)))</f>
        <v>-</v>
      </c>
      <c r="CS12" s="403" t="str">
        <f>IF(CS$53=".","-",IF(G!CD6="-","-",IF(G!CD6&gt;PARAMETRES!$G$12,PARAMETRES!$G$12,G!CD6)))</f>
        <v>-</v>
      </c>
      <c r="CT12" s="403" t="str">
        <f>IF(CT$53=".","-",IF(SF!CD6="-","-",IF(SF!CD6&gt;PARAMETRES!$G$13,PARAMETRES!$G$13,SF!CD6)))</f>
        <v>-</v>
      </c>
      <c r="CU12" s="405" t="str">
        <f>IF(CV12="-","-",IF(CV12&gt;PARAMETRES!$G$14,PARAMETRES!$G$14,CV12))</f>
        <v>-</v>
      </c>
      <c r="CV12" s="404" t="str">
        <f>IF(CU$53=".","-",IF(CW12=0,"-",((IF(NO!CD6="-",0,NO!CD6)+IF(G!CD6="-",0,G!CD6)+IF(SF!CD6="-",0,SF!CD6))/CW12*PARAMETRES!$G$14)))</f>
        <v>-</v>
      </c>
      <c r="CW12" s="404">
        <f>IF(NO!CD6="-",0,PARAMETRES!$G$11)+IF(G!CD6="-",0,PARAMETRES!$G$12)+IF(SF!CD6="-",0,PARAMETRES!$G$13)</f>
        <v>0</v>
      </c>
      <c r="CX12" s="403" t="str">
        <f>IF(CY12="-","-",IF(CY12&gt;PARAMETRES!$G$16,PARAMETRES!$G$16,CY12))</f>
        <v>-</v>
      </c>
      <c r="CY12" s="404" t="str">
        <f>IF(CX$53=".","-",IF(EVEIL!CD6="-","-",EVEIL!CD6))</f>
        <v>-</v>
      </c>
      <c r="CZ12" s="404" t="str">
        <f>IF(CX$53=".","-",IF(EVEIL!CD6="-","-",EVEIL!CDS6/PARAMETRES!G$16*100))</f>
        <v>-</v>
      </c>
      <c r="DA12" s="403" t="str">
        <f>IF(DB12="-","-",IF(DB12&gt;PARAMETRES!$G$17,PARAMETRES!$G$17,DB12))</f>
        <v>-</v>
      </c>
      <c r="DB12" s="404" t="str">
        <f>IF(DA$53=".","-",IF(LANGUE!BN6="-","-",LANGUE!BN6))</f>
        <v>-</v>
      </c>
      <c r="DC12" s="404" t="str">
        <f>IF(DA$53=".","-",IF(LANGUE!BN6="-","-",LANGUE!BN6/PARAMETRES!G$17*100))</f>
        <v>-</v>
      </c>
      <c r="DD12" s="451" t="str">
        <f>IF(DE12="-","-",IF(DE12&gt;PARAMETRES!$G$19,PARAMETRES!$G$19,DE12))</f>
        <v>-</v>
      </c>
      <c r="DE12" s="455" t="str">
        <f>IF(((IF(CH12="-",0,CH12)+IF(CP12="-",0,CP12)+IF(CV12="-",0,CV12)+IF(CX12="-",0,CX12)+IF(DA12="-",0,DA12)))=0,"-",((IF(CH12="-",0,CH12)+IF(CP12="-",0,CP12)+IF(CV12="-",0,CV12)+IF(CY12="-",0,CY12)+IF(DA12="-",0,DA12))/((IF(CH12="-",0,PARAMETRES!$G$3)+IF(CP12="-",0,PARAMETRES!$G$9)+IF(CV12="-",0,PARAMETRES!$G$14)+IF(CY12="-",0,PARAMETRES!$G$16)+IF(DA12="-",0,PARAMETRES!$G$17)))*PARAMETRES!$G$19))</f>
        <v>-</v>
      </c>
      <c r="DF12" s="452"/>
      <c r="DG12" s="165" t="str">
        <f>PARAMETRES!$B5</f>
        <v>B</v>
      </c>
      <c r="DH12" s="166" t="str">
        <f>PARAMETRES!$C5</f>
        <v>C</v>
      </c>
      <c r="DI12" s="162"/>
      <c r="DJ12" s="163">
        <f>IF(IF(E12="-",0,PARAMETRES!$G$3)+IF(AF12="-",0,PARAMETRES!$G$3)+IF(BG12="-",0,PARAMETRES!$G$3)+IF(CH12="-",0,PARAMETRES!$G$3)=0,"-",IF((IF(F12="-",0,F12)+IF(AG12="-",0,AG12)+IF(BH12="-",0,BH12)+IF(CI12="-",0,CI12))/(IF(F12="-",0,PARAMETRES!$G$3)+IF(AG12="-",0,PARAMETRES!$G$3)+IF(BH12="-",0,PARAMETRES!$G$3)+IF(CI12="-",0,PARAMETRES!$G$3))*100&gt;100,100,(IF(F12="-",0,F12)+IF(AG12="-",0,AG12)+IF(BH12="-",0,BH12)+IF(CI12="-",0,CI12))/(IF(F12="-",0,PARAMETRES!$G$3)+IF(AG12="-",0,PARAMETRES!$G$3)+IF(BH12="-",0,PARAMETRES!$G$3)+IF(CI12="-",0,PARAMETRES!$G$3))*100))</f>
        <v>26.315789473684209</v>
      </c>
      <c r="DK12" s="157">
        <f>IF(IF(M12="-",0,PARAMETRES!$G$9)+IF(AN12="-",0,PARAMETRES!$G$9)+IF(BO12="-",0,PARAMETRES!$G$9)+IF(CP12="-",0,PARAMETRES!$G$9)=0,"-",IF((IF(M12="-",0,M12)+IF(AN12="-",0,AN12)+IF(BO12="-",0,BO12)+IF(CP12="-",0,CP12))/(IF(M12="-",0,PARAMETRES!$G$9)+IF(AN12="-",0,PARAMETRES!$G$9)+IF(BO12="-",0,PARAMETRES!$G$9)+IF(CP12="-",0,PARAMETRES!$G$9))*100&gt;100,100,(IF(M12="-",0,M12)+IF(AN12="-",0,AN12)+IF(BO12="-",0,BO12)+IF(CP12="-",0,CP12))/(IF(M12="-",0,PARAMETRES!$G$9)+IF(AN12="-",0,PARAMETRES!$G$9)+IF(BO12="-",0,PARAMETRES!$G$9)+IF(CP12="-",0,PARAMETRES!$G$9))*100))</f>
        <v>55.736645299145302</v>
      </c>
      <c r="DL12" s="157">
        <f>IF(IF(S12="-",0,PARAMETRES!$G$14)+IF(AT12="-",0,PARAMETRES!$G$14)+IF(BU12="-",0,PARAMETRES!$G$14)+IF(CV12="-",0,PARAMETRES!$G$14)=0,"-",IF((IF(S12="-",0,S12)+IF(AT12="-",0,AT12)+IF(BU12="-",0,BU12)+IF(CV12="-",0,CV12))/(IF(S12="-",0,PARAMETRES!$G$14)+IF(AT12="-",0,PARAMETRES!$G$14)+IF(BU12="-",0,PARAMETRES!$G$14)+IF(CV12="-",0,PARAMETRES!$G$14))*100&gt;100,100,(IF(S12="-",0,S12)+IF(AT12="-",0,AT12)+IF(BU12="-",0,BU12)+IF(CV12="-",0,CV12))/(IF(S12="-",0,PARAMETRES!$G$14)+IF(AT12="-",0,PARAMETRES!$G$14)+IF(BU12="-",0,PARAMETRES!$G$14)+IF(CV12="-",0,PARAMETRES!$G$14))*100))</f>
        <v>51.271186440677965</v>
      </c>
      <c r="DM12" s="157">
        <f>IF(IF(U12="-",0,PARAMETRES!$G$16)+IF(AV12="-",0,PARAMETRES!$G$16)+IF(BW12="-",0,PARAMETRES!$G$16)+IF(CX12="-",0,PARAMETRES!$G$16)=0,"-",IF((IF(V12="-",0,V12)+IF(AW12="-",0,AW12)+IF(BX12="-",0,BX12)+IF(CY12="-",0,CY12))/(IF(V12="-",0,PARAMETRES!$G$16)+IF(AW12="-",0,PARAMETRES!$G$16)+IF(BX12="-",0,PARAMETRES!$G$16)+IF(CY12="-",0,PARAMETRES!$G$16))*100&gt;100,100,(IF(V12="-",0,V12)+IF(AW12="-",0,AW12)+IF(BX12="-",0,BX12)+IF(CY12="-",0,CY12))/(IF(V12="-",0,PARAMETRES!$G$16)+IF(AW12="-",0,PARAMETRES!$G$16)+IF(BX12="-",0,PARAMETRES!$G$16)+IF(CY12="-",0,PARAMETRES!$G$16))*100))</f>
        <v>40</v>
      </c>
      <c r="DN12" s="157" t="str">
        <f>IF(IF(X12="-",0,PARAMETRES!$G$17)+IF(AY12="-",0,PARAMETRES!$G$17)+IF(BZ12="-",0,PARAMETRES!$G$17)+IF(DA12="-",0,PARAMETRES!$G$17)=0,"-",IF((IF(Y12="-",0,Y12)+IF(AZ12="-",0,AZ12)+IF(CA12="-",0,CA12)+IF(DB12="-",0,DB12))/(IF(Y12="-",0,PARAMETRES!$G$17)+IF(AZ12="-",0,PARAMETRES!$G$17)+IF(CA12="-",0,PARAMETRES!$G$17)+IF(DB12="-",0,PARAMETRES!$G$17))*100&gt;100,100,(IF(Y12="-",0,Y12)+IF(AZ12="-",0,AZ12)+IF(CA12="-",0,CA12)+IF(DB12="-",0,DB12))/(IF(Y12="-",0,PARAMETRES!$G$17)+IF(AZ12="-",0,PARAMETRES!$G$17)+IF(CA12="-",0,PARAMETRES!$G$17)+IF(DB12="-",0,PARAMETRES!$G$17))*100))</f>
        <v>-</v>
      </c>
      <c r="DO12" s="159">
        <f>IF(IF(AB12="-",0,PARAMETRES!$G$19)+IF(BC12="-",0,PARAMETRES!$G$19)+IF(CD12="-",0,PARAMETRES!$G$19)+IF(DE12="-",0,PARAMETRES!$G$19)=0,"-",IF((IF(AB12="-",0,AB12)+IF(BC12="-",0,BC12)+IF(CD12="-",0,CD12)+IF(DE12="-",0,DE12))/(IF(AB12="-",0,PARAMETRES!$G$19)+IF(BC12="-",0,PARAMETRES!$G$19)+IF(CD12="-",0,PARAMETRES!$G$19)+IF(DE12="-",0,PARAMETRES!$G$19))*100&gt;100,100,(IF(AB12="-",0,AB12)+IF(BC12="-",0,BC12)+IF(CD12="-",0,CD12)+IF(DE12="-",0,DE12))/(IF(AB12="-",0,PARAMETRES!$G$19)+IF(BC12="-",0,PARAMETRES!$G$19)+IF(CD12="-",0,PARAMETRES!$G$19)+IF(DE12="-",0,PARAMETRES!$G$19))*100))</f>
        <v>49.708395853824044</v>
      </c>
      <c r="DP12" s="164"/>
      <c r="DQ12" s="165" t="str">
        <f>PARAMETRES!$B5</f>
        <v>B</v>
      </c>
      <c r="DR12" s="166" t="str">
        <f>PARAMETRES!$C5</f>
        <v>C</v>
      </c>
      <c r="DT12" s="351">
        <f>IF(AA58="","",AA58)</f>
        <v>49.800000000000004</v>
      </c>
      <c r="DU12" s="351" t="str">
        <f t="shared" ref="DU12:DU51" si="1">IF(BB58="","",AVERAGE(AA58,BB58))</f>
        <v/>
      </c>
      <c r="DV12" s="351" t="str">
        <f t="shared" ref="DV12:DV51" si="2">IF(CC58="","",AVERAGE(AA58,BB58,CC58))</f>
        <v/>
      </c>
      <c r="DW12" s="351" t="str">
        <f t="shared" ref="DW12:DW51" si="3">IF(DD58="","",AVERAGE(AA58,BB58,CC58,DD58))</f>
        <v/>
      </c>
      <c r="DY12" s="351">
        <f>IF(AA58="","",AA58)</f>
        <v>49.800000000000004</v>
      </c>
      <c r="DZ12" s="351" t="str">
        <f>IF(BB58="","",BB58)</f>
        <v/>
      </c>
      <c r="EA12" s="351" t="str">
        <f>IF(CC58="","",CC58)</f>
        <v/>
      </c>
      <c r="EB12" s="351" t="str">
        <f>IF(DD58="","",DD58)</f>
        <v/>
      </c>
    </row>
    <row r="13" spans="1:132" s="485" customFormat="1">
      <c r="A13" s="463">
        <f>A12+1</f>
        <v>2</v>
      </c>
      <c r="B13" s="464" t="str">
        <f>PARAMETRES!$D6</f>
        <v>Néerlandais</v>
      </c>
      <c r="C13" s="465" t="str">
        <f>PARAMETRES!$B6</f>
        <v>B</v>
      </c>
      <c r="D13" s="465" t="str">
        <f>PARAMETRES!$C6</f>
        <v>M</v>
      </c>
      <c r="E13" s="466">
        <f>IF(F13="-","-",IF(F13&gt;PARAMETRES!$G$3,PARAMETRES!$G$3,F13))</f>
        <v>13.684210526315789</v>
      </c>
      <c r="F13" s="467">
        <f>IF(E$53=".","-",IF(RELIGION!S7="-","-",RELIGION!S7))</f>
        <v>13.684210526315789</v>
      </c>
      <c r="G13" s="467">
        <f>IF(E$53=".","-",IF(RELIGION!S7="-","-",RELIGION!S7/PARAMETRES!G$3*100))</f>
        <v>68.421052631578945</v>
      </c>
      <c r="H13" s="466">
        <f>IF(H$53=".","-",IF(LIRE!S7="-","-",IF(LIRE!S7&gt;PARAMETRES!$G$5,PARAMETRES!$G$5,LIRE!S7)))</f>
        <v>19.791666666666664</v>
      </c>
      <c r="I13" s="466">
        <f>IF(I$53=".","-",IF('ECRIRE (orth, rédac)'!S7="-","-",IF('ECRIRE (orth, rédac)'!S7&gt;PARAMETRES!$G$6,PARAMETRES!$G$6,'ECRIRE (orth, rédac)'!S7)))</f>
        <v>19.681372549019606</v>
      </c>
      <c r="J13" s="466">
        <f>IF(J$53=".","-",IF('ECOUTER  PARLER'!S7="-","-",IF('ECOUTER  PARLER'!S7&gt;PARAMETRES!$G$7,PARAMETRES!$G$7,'ECOUTER  PARLER'!S7)))</f>
        <v>24.166666666666668</v>
      </c>
      <c r="K13" s="466">
        <f>IF(K$53=".","-",IF('ECRIRE (conj, gramm)'!S7="-","-",IF('ECRIRE (conj, gramm)'!S7&gt;PARAMETRES!$G$8,PARAMETRES!$G$8,'ECRIRE (conj, gramm)'!S7)))</f>
        <v>19.871794871794872</v>
      </c>
      <c r="L13" s="468">
        <f>IF(M13="-","-",IF(M13&gt;PARAMETRES!$G$9,PARAMETRES!$G$9,M13))</f>
        <v>83.511500754147818</v>
      </c>
      <c r="M13" s="467">
        <f>IF(L$53=".","-",IF(N13=0,"-",(IF(LIRE!S7="-",0,LIRE!S7)+IF('ECRIRE (orth, rédac)'!S7="-",0,'ECRIRE (orth, rédac)'!S7)+IF('ECOUTER  PARLER'!S7="-",0,'ECOUTER  PARLER'!S7)+IF('ECRIRE (conj, gramm)'!S7="-",0,'ECRIRE (conj, gramm)'!S7))/N13*PARAMETRES!$G$9))</f>
        <v>83.511500754147818</v>
      </c>
      <c r="N13" s="467">
        <f>IF(LIRE!S7="-",0,PARAMETRES!$G$5)+IF('ECRIRE (orth, rédac)'!S7="-",0,PARAMETRES!$G$6)+IF('ECOUTER  PARLER'!S7="-",0,PARAMETRES!$G$7)+IF('ECRIRE (conj, gramm)'!S7="-",0,PARAMETRES!$G$8)</f>
        <v>100</v>
      </c>
      <c r="O13" s="466">
        <f>IF(O$53=".","-",IF(NO!S7="-","-",IF(NO!S7&gt;PARAMETRES!$G$11,PARAMETRES!$G$11,NO!S7)))</f>
        <v>37.627118644067799</v>
      </c>
      <c r="P13" s="466" t="str">
        <f>IF(P$53=".","-",IF(G!S7="-","-",IF(G!S7&gt;PARAMETRES!$G$12,PARAMETRES!$G$12,G!S7)))</f>
        <v>-</v>
      </c>
      <c r="Q13" s="466" t="str">
        <f>IF(Q$53=".","-",IF(SF!S7="-","-",IF(SF!S7&gt;PARAMETRES!$G$13,PARAMETRES!$G$13,SF!S7)))</f>
        <v>-</v>
      </c>
      <c r="R13" s="468">
        <f>IF(S13="-","-",IF(S13&gt;PARAMETRES!$G$14,PARAMETRES!$G$14,S13))</f>
        <v>94.067796610169495</v>
      </c>
      <c r="S13" s="467">
        <f>IF(R$53=".","-",IF(T13=0,"-",((IF(NO!S7="-",0,NO!S7)+IF(G!S7="-",0,G!S7)+IF(SF!S7="-",0,SF!S7))/T13*PARAMETRES!$G$14)))</f>
        <v>94.067796610169495</v>
      </c>
      <c r="T13" s="467">
        <f>IF(NO!S7="-",0,PARAMETRES!$G$11)+IF(G!S7="-",0,PARAMETRES!$G$12)+IF(SF!S7="-",0,PARAMETRES!$G$13)</f>
        <v>40</v>
      </c>
      <c r="U13" s="466">
        <f>IF(V13="-","-",IF(V13&gt;PARAMETRES!$G$16,PARAMETRES!$G$16,V13))</f>
        <v>14.7</v>
      </c>
      <c r="V13" s="467">
        <f>IF(U$53=".","-",IF(EVEIL!S7="-","-",EVEIL!S7))</f>
        <v>14.7</v>
      </c>
      <c r="W13" s="467">
        <f>IF(U$53=".","-",IF(EVEIL!S7="-","-",EVEIL!S7/PARAMETRES!G$16*100))</f>
        <v>49</v>
      </c>
      <c r="X13" s="466" t="str">
        <f>IF(Y13="-","-",IF(Y13&gt;PARAMETRES!$G$17,PARAMETRES!$G$17,Y13))</f>
        <v>-</v>
      </c>
      <c r="Y13" s="467" t="str">
        <f>IF(X$53=".","-",IF(LANGUE!O7="-","-",LANGUE!O7))</f>
        <v>-</v>
      </c>
      <c r="Z13" s="469" t="str">
        <f>IF(X$53=".","-",IF(LANGUE!O7="-","-",LANGUE!O7/PARAMETRES!G$17*100))</f>
        <v>-</v>
      </c>
      <c r="AA13" s="470">
        <f>IF(AB13="-","-",IF(AB13&gt;PARAMETRES!$G$19,PARAMETRES!$G$19,AB13))</f>
        <v>82.385403156253233</v>
      </c>
      <c r="AB13" s="471">
        <f>IF(((IF(E13="-",0,E13)+IF(M13="-",0,M13)+IF(S13="-",0,S13)+IF(U13="-",0,U13)+IF(X13="-",0,X13)))=0,"-",((IF(E13="-",0,E13)+IF(M13="-",0,M13)+IF(S13="-",0,S13)+IF(V13="-",0,V13)+IF(X13="-",0,X13))/((IF(E13="-",0,PARAMETRES!$G$3)+IF(M13="-",0,PARAMETRES!$G$9)+IF(S13="-",0,PARAMETRES!$G$14)+IF(V13="-",0,PARAMETRES!$G$16)+IF(X13="-",0,PARAMETRES!$G$17)))*PARAMETRES!$G$19))</f>
        <v>82.385403156253233</v>
      </c>
      <c r="AC13" s="463">
        <f t="shared" ref="AC13:AC38" si="4">AC12+1</f>
        <v>2</v>
      </c>
      <c r="AD13" s="465" t="str">
        <f>PARAMETRES!$B6</f>
        <v>B</v>
      </c>
      <c r="AE13" s="465" t="str">
        <f>PARAMETRES!$C6</f>
        <v>M</v>
      </c>
      <c r="AF13" s="466" t="str">
        <f>IF(AG13="-","-",IF(AG13&gt;PARAMETRES!$G$3,PARAMETRES!$G$3,AG13))</f>
        <v>-</v>
      </c>
      <c r="AG13" s="467" t="str">
        <f>IF(AF$53=".","-",IF(RELIGION!AN7="-","-",RELIGION!AN7))</f>
        <v>-</v>
      </c>
      <c r="AH13" s="467" t="str">
        <f>IF(AF$53=".","-",IF(RELIGION!AN7="-","-",RELIGION!AN7/PARAMETRES!G$3*100))</f>
        <v>-</v>
      </c>
      <c r="AI13" s="466" t="str">
        <f>IF(AI$53=".","-",IF(LIRE!AN7="-","-",IF(LIRE!AN7&gt;PARAMETRES!$G$5,PARAMETRES!$G$5,LIRE!AN7)))</f>
        <v>-</v>
      </c>
      <c r="AJ13" s="466" t="str">
        <f>IF(AJ$53=".","-",IF('ECRIRE (orth, rédac)'!AN7="-","-",IF('ECRIRE (orth, rédac)'!AN7&gt;PARAMETRES!$G$6,PARAMETRES!$G$6,'ECRIRE (orth, rédac)'!AN7)))</f>
        <v>-</v>
      </c>
      <c r="AK13" s="466" t="str">
        <f>IF(AK$53=".","-",IF('ECOUTER  PARLER'!AN7="-","-",IF('ECOUTER  PARLER'!AN7&gt;PARAMETRES!$G$7,PARAMETRES!$G$7,'ECOUTER  PARLER'!AN7)))</f>
        <v>-</v>
      </c>
      <c r="AL13" s="466" t="str">
        <f>IF(AL$53=".","-",IF('ECRIRE (conj, gramm)'!AN7="-","-",IF('ECRIRE (conj, gramm)'!AN7&gt;PARAMETRES!$G$8,PARAMETRES!$G$8,'ECRIRE (conj, gramm)'!AN7)))</f>
        <v>-</v>
      </c>
      <c r="AM13" s="468" t="str">
        <f>IF(AN13="-","-",IF(AN13&gt;PARAMETRES!$G$9,PARAMETRES!$G$9,AN13))</f>
        <v>-</v>
      </c>
      <c r="AN13" s="467" t="str">
        <f>IF(AM$53=".","-",IF(AO13=0,"-",(IF(LIRE!AN7="-",0,LIRE!AN7)+IF('ECRIRE (orth, rédac)'!AN7="-",0,'ECRIRE (orth, rédac)'!AN7)+IF('ECOUTER  PARLER'!AN7="-",0,'ECOUTER  PARLER'!AN7)+IF('ECRIRE (conj, gramm)'!AN7="-",0,'ECRIRE (conj, gramm)'!AN7))/AO13*PARAMETRES!$G$9))</f>
        <v>-</v>
      </c>
      <c r="AO13" s="467">
        <f>IF(LIRE!AN7="-",0,PARAMETRES!$G$5)+IF('ECRIRE (orth, rédac)'!AN7="-",0,PARAMETRES!$G$6)+IF('ECOUTER  PARLER'!AN7="-",0,PARAMETRES!$G$7)+IF('ECRIRE (conj, gramm)'!AN7="-",0,PARAMETRES!$G$8)</f>
        <v>0</v>
      </c>
      <c r="AP13" s="466" t="str">
        <f>IF(AP$53=".","-",IF(NO!AN7="-","-",IF(NO!AN7&gt;PARAMETRES!$G$11,PARAMETRES!$G$11,NO!AN7)))</f>
        <v>-</v>
      </c>
      <c r="AQ13" s="466" t="str">
        <f>IF(AQ$53=".","-",IF(G!AN7="-","-",IF(G!AN7&gt;PARAMETRES!$G$12,PARAMETRES!$G$12,G!AN7)))</f>
        <v>-</v>
      </c>
      <c r="AR13" s="466" t="str">
        <f>IF(AR$53=".","-",IF(SF!AN7="-","-",IF(SF!AN7&gt;PARAMETRES!$G$13,PARAMETRES!$G$13,SF!AN7)))</f>
        <v>-</v>
      </c>
      <c r="AS13" s="468" t="str">
        <f>IF(AT13="-","-",IF(AT13&gt;PARAMETRES!$G$14,PARAMETRES!$G$14,AT13))</f>
        <v>-</v>
      </c>
      <c r="AT13" s="467" t="str">
        <f>IF(AS$53=".","-",IF(AU13=0,"-",((IF(NO!AN7="-",0,NO!AN7)+IF(G!AN7="-",0,G!AN7)+IF(SF!AN7="-",0,SF!AN7))/AU13*PARAMETRES!$G$14)))</f>
        <v>-</v>
      </c>
      <c r="AU13" s="467">
        <f>IF(NO!AN7="-",0,PARAMETRES!$G$11)+IF(G!AN7="-",0,PARAMETRES!$G$12)+IF(SF!AN7="-",0,PARAMETRES!$G$13)</f>
        <v>0</v>
      </c>
      <c r="AV13" s="466" t="str">
        <f>IF(AW13="-","-",IF(AW13&gt;PARAMETRES!$G$16,PARAMETRES!$G$16,AW13))</f>
        <v>-</v>
      </c>
      <c r="AW13" s="467" t="str">
        <f>IF(AV$53=".","-",IF(EVEIL!AN7="-","-",EVEIL!AN7))</f>
        <v>-</v>
      </c>
      <c r="AX13" s="467" t="str">
        <f>IF(AV$53=".","-",IF(EVEIL!AN7="-","-",EVEIL!ANS7/PARAMETRES!G$16*100))</f>
        <v>-</v>
      </c>
      <c r="AY13" s="466" t="str">
        <f>IF(AZ13="-","-",IF(AZ13&gt;PARAMETRES!$G$17,PARAMETRES!$G$17,AZ13))</f>
        <v>-</v>
      </c>
      <c r="AZ13" s="467" t="str">
        <f>IF(AY$53=".","-",IF(LANGUE!AF7="-","-",LANGUE!AF7))</f>
        <v>-</v>
      </c>
      <c r="BA13" s="469" t="str">
        <f>IF(AY$53=".","-",IF(LANGUE!AF7="-","-",LANGUE!AF7/PARAMETRES!G$17*100))</f>
        <v>-</v>
      </c>
      <c r="BB13" s="470" t="str">
        <f>IF(BC13="-","-",IF(BC13&gt;PARAMETRES!$G$19,PARAMETRES!$G$19,BC13))</f>
        <v>-</v>
      </c>
      <c r="BC13" s="471" t="str">
        <f>IF(((IF(AF13="-",0,AF13)+IF(AN13="-",0,AN13)+IF(AT13="-",0,AT13)+IF(AV13="-",0,AV13)+IF(AY13="-",0,AY13)))=0,"-",((IF(AF13="-",0,AF13)+IF(AN13="-",0,AN13)+IF(AT13="-",0,AT13)+IF(AW13="-",0,AW13)+IF(AY13="-",0,AY13))/((IF(AF13="-",0,PARAMETRES!$G$3)+IF(AN13="-",0,PARAMETRES!$G$9)+IF(AT13="-",0,PARAMETRES!$G$14)+IF(AW13="-",0,PARAMETRES!$G$16)+IF(AY13="-",0,PARAMETRES!$G$17)))*PARAMETRES!$G$19))</f>
        <v>-</v>
      </c>
      <c r="BD13" s="463">
        <f t="shared" ref="BD13:BD38" si="5">BD12+1</f>
        <v>2</v>
      </c>
      <c r="BE13" s="465" t="str">
        <f>PARAMETRES!$B6</f>
        <v>B</v>
      </c>
      <c r="BF13" s="465" t="str">
        <f>PARAMETRES!$C6</f>
        <v>M</v>
      </c>
      <c r="BG13" s="466" t="str">
        <f>IF(BH13="-","-",IF(BH13&gt;PARAMETRES!$G$3,PARAMETRES!$G$3,BH13))</f>
        <v>-</v>
      </c>
      <c r="BH13" s="467" t="str">
        <f>IF(BG$53=".","-",IF(RELIGION!BI7="-","-",RELIGION!BI7))</f>
        <v>-</v>
      </c>
      <c r="BI13" s="467" t="str">
        <f>IF(BG$53=".","-",IF(RELIGION!BI7="-","-",RELIGION!BI7/PARAMETRES!G$3*100))</f>
        <v>-</v>
      </c>
      <c r="BJ13" s="466" t="str">
        <f>IF(BJ$53=".","-",IF(LIRE!BI7="-","-",IF(LIRE!BI7&gt;PARAMETRES!$G$5,PARAMETRES!$G$5,LIRE!BI7)))</f>
        <v>-</v>
      </c>
      <c r="BK13" s="466" t="str">
        <f>IF(BK$53=".","-",IF('ECRIRE (orth, rédac)'!BI7="-","-",IF('ECRIRE (orth, rédac)'!BI7&gt;PARAMETRES!$G$6,PARAMETRES!$G$6,'ECRIRE (orth, rédac)'!BI7)))</f>
        <v>-</v>
      </c>
      <c r="BL13" s="466" t="str">
        <f>IF(BL$53=".","-",IF('ECOUTER  PARLER'!BI7="-","-",IF('ECOUTER  PARLER'!BI7&gt;PARAMETRES!$G$7,PARAMETRES!$G$7,'ECOUTER  PARLER'!BI7)))</f>
        <v>-</v>
      </c>
      <c r="BM13" s="466" t="str">
        <f>IF(BM$53=".","-",IF('ECRIRE (conj, gramm)'!BI7="-","-",IF('ECRIRE (conj, gramm)'!BI7&gt;PARAMETRES!$G$8,PARAMETRES!$G$8,'ECRIRE (conj, gramm)'!BI7)))</f>
        <v>-</v>
      </c>
      <c r="BN13" s="468" t="str">
        <f>IF(BO13="-","-",IF(BO13&gt;PARAMETRES!$G$9,PARAMETRES!$G$9,BO13))</f>
        <v>-</v>
      </c>
      <c r="BO13" s="467" t="str">
        <f>IF(BN$53=".","-",IF(BP13=0,"-",(IF(LIRE!BI7="-",0,LIRE!BI7)+IF('ECRIRE (orth, rédac)'!BI7="-",0,'ECRIRE (orth, rédac)'!BI7)+IF('ECOUTER  PARLER'!BI7="-",0,'ECOUTER  PARLER'!BI7)+IF('ECRIRE (conj, gramm)'!BI7="-",0,'ECRIRE (conj, gramm)'!BI7))/BP13*PARAMETRES!$G$9))</f>
        <v>-</v>
      </c>
      <c r="BP13" s="467">
        <f>IF(LIRE!BI7="-",0,PARAMETRES!$G$5)+IF('ECRIRE (orth, rédac)'!BI7="-",0,PARAMETRES!$G$6)+IF('ECOUTER  PARLER'!BI7="-",0,PARAMETRES!$G$7)+IF('ECRIRE (conj, gramm)'!BI7="-",0,PARAMETRES!$G$8)</f>
        <v>0</v>
      </c>
      <c r="BQ13" s="466" t="str">
        <f>IF(BQ$53=".","-",IF(NO!BI7="-","-",IF(NO!BI7&gt;PARAMETRES!$G$11,PARAMETRES!$G$11,NO!BI7)))</f>
        <v>-</v>
      </c>
      <c r="BR13" s="466" t="str">
        <f>IF(BR$53=".","-",IF(G!BI7="-","-",IF(G!BI7&gt;PARAMETRES!$G$12,PARAMETRES!$G$12,G!BI7)))</f>
        <v>-</v>
      </c>
      <c r="BS13" s="466" t="str">
        <f>IF(BS$53=".","-",IF(SF!BI7="-","-",IF(SF!BI7&gt;PARAMETRES!$G$13,PARAMETRES!$G$13,SF!BI7)))</f>
        <v>-</v>
      </c>
      <c r="BT13" s="468" t="str">
        <f>IF(BU13="-","-",IF(BU13&gt;PARAMETRES!$G$14,PARAMETRES!$G$14,BU13))</f>
        <v>-</v>
      </c>
      <c r="BU13" s="467" t="str">
        <f>IF(BT$53=".","-",IF(BV13=0,"-",((IF(NO!BI7="-",0,NO!BI7)+IF(G!BI7="-",0,G!BI7)+IF(SF!BI7="-",0,SF!BI7))/BV13*PARAMETRES!$G$14)))</f>
        <v>-</v>
      </c>
      <c r="BV13" s="467">
        <f>IF(NO!BI7="-",0,PARAMETRES!$G$11)+IF(G!BI7="-",0,PARAMETRES!$G$12)+IF(SF!BI7="-",0,PARAMETRES!$G$13)</f>
        <v>0</v>
      </c>
      <c r="BW13" s="466" t="str">
        <f>IF(BX13="-","-",IF(BX13&gt;PARAMETRES!$G$16,PARAMETRES!$G$16,BX13))</f>
        <v>-</v>
      </c>
      <c r="BX13" s="467" t="str">
        <f>IF(BW$53=".","-",IF(EVEIL!BI7="-","-",EVEIL!BI7))</f>
        <v>-</v>
      </c>
      <c r="BY13" s="467" t="str">
        <f>IF(BW$53=".","-",IF(EVEIL!BI7="-","-",EVEIL!BIS7/PARAMETRES!G$16*100))</f>
        <v>-</v>
      </c>
      <c r="BZ13" s="466" t="str">
        <f>IF(CA13="-","-",IF(CA13&gt;PARAMETRES!$G$17,PARAMETRES!$G$17,CA13))</f>
        <v>-</v>
      </c>
      <c r="CA13" s="467" t="str">
        <f>IF(BZ$53=".","-",IF(LANGUE!AW7="-","-",LANGUE!AW7))</f>
        <v>-</v>
      </c>
      <c r="CB13" s="469" t="str">
        <f>IF(BZ$53=".","-",IF(LANGUE!AW7="-","-",LANGUE!AW7/PARAMETRES!G$17*100))</f>
        <v>-</v>
      </c>
      <c r="CC13" s="470" t="str">
        <f>IF(CD13="-","-",IF(CD13&gt;PARAMETRES!$G$19,PARAMETRES!$G$19,CD13))</f>
        <v>-</v>
      </c>
      <c r="CD13" s="471" t="str">
        <f>IF(((IF(BG13="-",0,BG13)+IF(BO13="-",0,BO13)+IF(BU13="-",0,BU13)+IF(BW13="-",0,BW13)+IF(BZ13="-",0,BZ13)))=0,"-",((IF(BG13="-",0,BG13)+IF(BO13="-",0,BO13)+IF(BU13="-",0,BU13)+IF(BX13="-",0,BX13)+IF(BZ13="-",0,BZ13))/((IF(BG13="-",0,PARAMETRES!$G$3)+IF(BO13="-",0,PARAMETRES!$G$9)+IF(BU13="-",0,PARAMETRES!$G$14)+IF(BX13="-",0,PARAMETRES!$G$16)+IF(BZ13="-",0,PARAMETRES!$G$17)))*PARAMETRES!$G$19))</f>
        <v>-</v>
      </c>
      <c r="CE13" s="472">
        <f t="shared" ref="CE13:CE38" si="6">CE12+1</f>
        <v>2</v>
      </c>
      <c r="CF13" s="473" t="str">
        <f>PARAMETRES!$B6</f>
        <v>B</v>
      </c>
      <c r="CG13" s="473" t="str">
        <f>PARAMETRES!$C6</f>
        <v>M</v>
      </c>
      <c r="CH13" s="474" t="str">
        <f>IF(CI13="-","-",IF(CI13&gt;PARAMETRES!$G$3,PARAMETRES!$G$3,CI13))</f>
        <v>-</v>
      </c>
      <c r="CI13" s="475" t="str">
        <f>IF(CH$53=".","-",IF(RELIGION!CD7="-","-",RELIGION!CD7))</f>
        <v>-</v>
      </c>
      <c r="CJ13" s="475" t="str">
        <f>IF(CH$53=".","-",IF(RELIGION!CD7="-","-",RELIGION!CD7/PARAMETRES!G$3*100))</f>
        <v>-</v>
      </c>
      <c r="CK13" s="474" t="str">
        <f>IF(CK$53=".","-",IF(LIRE!CD7="-","-",IF(LIRE!CD7&gt;PARAMETRES!$G$5,PARAMETRES!$G$5,LIRE!CD7)))</f>
        <v>-</v>
      </c>
      <c r="CL13" s="474" t="str">
        <f>IF(CL$53=".","-",IF('ECRIRE (orth, rédac)'!CD7="-","-",IF('ECRIRE (orth, rédac)'!CD7&gt;PARAMETRES!$G$6,PARAMETRES!$G$6,'ECRIRE (orth, rédac)'!CD7)))</f>
        <v>-</v>
      </c>
      <c r="CM13" s="474" t="str">
        <f>IF(CM$53=".","-",IF('ECOUTER  PARLER'!CD7="-","-",IF('ECOUTER  PARLER'!CD7&gt;PARAMETRES!$G$7,PARAMETRES!$G$7,'ECOUTER  PARLER'!CD7)))</f>
        <v>-</v>
      </c>
      <c r="CN13" s="474" t="str">
        <f>IF(CN$53=".","-",IF('ECRIRE (conj, gramm)'!CH7="-","-",IF('ECRIRE (conj, gramm)'!CH7&gt;PARAMETRES!$G$8,PARAMETRES!$G$8,'ECRIRE (conj, gramm)'!CH7)))</f>
        <v>-</v>
      </c>
      <c r="CO13" s="476" t="str">
        <f>IF(CP13="-","-",IF(CP13&gt;PARAMETRES!$G$9,PARAMETRES!$G$9,CP13))</f>
        <v>-</v>
      </c>
      <c r="CP13" s="475" t="str">
        <f>IF(CO$53=".","-",IF(CQ13=0,"-",(IF(LIRE!CD7="-",0,LIRE!CD7)+IF('ECRIRE (orth, rédac)'!CD7="-",0,'ECRIRE (orth, rédac)'!CD7)+IF('ECOUTER  PARLER'!CD7="-",0,'ECOUTER  PARLER'!CD7)+IF('ECRIRE (conj, gramm)'!CH7="-",0,'ECRIRE (conj, gramm)'!CH7))/CQ13*PARAMETRES!$G$9))</f>
        <v>-</v>
      </c>
      <c r="CQ13" s="475">
        <f>IF(LIRE!CD7="-",0,PARAMETRES!$G$5)+IF('ECRIRE (orth, rédac)'!CD7="-",0,PARAMETRES!$G$6)+IF('ECOUTER  PARLER'!CD7="-",0,PARAMETRES!$G$7)+IF('ECRIRE (conj, gramm)'!CH7="-",0,PARAMETRES!$G$8)</f>
        <v>0</v>
      </c>
      <c r="CR13" s="474" t="str">
        <f>IF(CR$53=".","-",IF(NO!CD7="-","-",IF(NO!CD7&gt;PARAMETRES!$G$11,PARAMETRES!$G$11,NO!CD7)))</f>
        <v>-</v>
      </c>
      <c r="CS13" s="474" t="str">
        <f>IF(CS$53=".","-",IF(G!CD7="-","-",IF(G!CD7&gt;PARAMETRES!$G$12,PARAMETRES!$G$12,G!CD7)))</f>
        <v>-</v>
      </c>
      <c r="CT13" s="474" t="str">
        <f>IF(CT$53=".","-",IF(SF!CD7="-","-",IF(SF!CD7&gt;PARAMETRES!$G$13,PARAMETRES!$G$13,SF!CD7)))</f>
        <v>-</v>
      </c>
      <c r="CU13" s="476" t="str">
        <f>IF(CV13="-","-",IF(CV13&gt;PARAMETRES!$G$14,PARAMETRES!$G$14,CV13))</f>
        <v>-</v>
      </c>
      <c r="CV13" s="475" t="str">
        <f>IF(CU$53=".","-",IF(CW13=0,"-",((IF(NO!CD7="-",0,NO!CD7)+IF(G!CD7="-",0,G!CD7)+IF(SF!CD7="-",0,SF!CD7))/CW13*PARAMETRES!$G$14)))</f>
        <v>-</v>
      </c>
      <c r="CW13" s="475">
        <f>IF(NO!CD7="-",0,PARAMETRES!$G$11)+IF(G!CD7="-",0,PARAMETRES!$G$12)+IF(SF!CD7="-",0,PARAMETRES!$G$13)</f>
        <v>0</v>
      </c>
      <c r="CX13" s="474" t="str">
        <f>IF(CY13="-","-",IF(CY13&gt;PARAMETRES!$G$16,PARAMETRES!$G$16,CY13))</f>
        <v>-</v>
      </c>
      <c r="CY13" s="475" t="str">
        <f>IF(CX$53=".","-",IF(EVEIL!CD7="-","-",EVEIL!CD7))</f>
        <v>-</v>
      </c>
      <c r="CZ13" s="475" t="str">
        <f>IF(CX$53=".","-",IF(EVEIL!CD7="-","-",EVEIL!CDS7/PARAMETRES!G$16*100))</f>
        <v>-</v>
      </c>
      <c r="DA13" s="474" t="str">
        <f>IF(DB13="-","-",IF(DB13&gt;PARAMETRES!$G$17,PARAMETRES!$G$17,DB13))</f>
        <v>-</v>
      </c>
      <c r="DB13" s="475" t="str">
        <f>IF(DA$53=".","-",IF(LANGUE!BN7="-","-",LANGUE!BN7))</f>
        <v>-</v>
      </c>
      <c r="DC13" s="475" t="str">
        <f>IF(DA$53=".","-",IF(LANGUE!BN7="-","-",LANGUE!BN7/PARAMETRES!G$17*100))</f>
        <v>-</v>
      </c>
      <c r="DD13" s="477" t="str">
        <f>IF(DE13="-","-",IF(DE13&gt;PARAMETRES!$G$19,PARAMETRES!$G$19,DE13))</f>
        <v>-</v>
      </c>
      <c r="DE13" s="478" t="str">
        <f>IF(((IF(CH13="-",0,CH13)+IF(CP13="-",0,CP13)+IF(CV13="-",0,CV13)+IF(CX13="-",0,CX13)+IF(DA13="-",0,DA13)))=0,"-",((IF(CH13="-",0,CH13)+IF(CP13="-",0,CP13)+IF(CV13="-",0,CV13)+IF(CY13="-",0,CY13)+IF(DA13="-",0,DA13))/((IF(CH13="-",0,PARAMETRES!$G$3)+IF(CP13="-",0,PARAMETRES!$G$9)+IF(CV13="-",0,PARAMETRES!$G$14)+IF(CY13="-",0,PARAMETRES!$G$16)+IF(DA13="-",0,PARAMETRES!$G$17)))*PARAMETRES!$G$19))</f>
        <v>-</v>
      </c>
      <c r="DF13" s="479"/>
      <c r="DG13" s="480" t="str">
        <f>PARAMETRES!$B6</f>
        <v>B</v>
      </c>
      <c r="DH13" s="481" t="str">
        <f>PARAMETRES!$C6</f>
        <v>M</v>
      </c>
      <c r="DI13" s="482"/>
      <c r="DJ13" s="483">
        <f>IF(IF(E13="-",0,PARAMETRES!$G$3)+IF(AF13="-",0,PARAMETRES!$G$3)+IF(BG13="-",0,PARAMETRES!$G$3)+IF(CH13="-",0,PARAMETRES!$G$3)=0,"-",IF((IF(F13="-",0,F13)+IF(AG13="-",0,AG13)+IF(BH13="-",0,BH13)+IF(CI13="-",0,CI13))/(IF(F13="-",0,PARAMETRES!$G$3)+IF(AG13="-",0,PARAMETRES!$G$3)+IF(BH13="-",0,PARAMETRES!$G$3)+IF(CI13="-",0,PARAMETRES!$G$3))*100&gt;100,100,(IF(F13="-",0,F13)+IF(AG13="-",0,AG13)+IF(BH13="-",0,BH13)+IF(CI13="-",0,CI13))/(IF(F13="-",0,PARAMETRES!$G$3)+IF(AG13="-",0,PARAMETRES!$G$3)+IF(BH13="-",0,PARAMETRES!$G$3)+IF(CI13="-",0,PARAMETRES!$G$3))*100))</f>
        <v>68.421052631578945</v>
      </c>
      <c r="DK13" s="466">
        <f>IF(IF(M13="-",0,PARAMETRES!$G$9)+IF(AN13="-",0,PARAMETRES!$G$9)+IF(BO13="-",0,PARAMETRES!$G$9)+IF(CP13="-",0,PARAMETRES!$G$9)=0,"-",IF((IF(M13="-",0,M13)+IF(AN13="-",0,AN13)+IF(BO13="-",0,BO13)+IF(CP13="-",0,CP13))/(IF(M13="-",0,PARAMETRES!$G$9)+IF(AN13="-",0,PARAMETRES!$G$9)+IF(BO13="-",0,PARAMETRES!$G$9)+IF(CP13="-",0,PARAMETRES!$G$9))*100&gt;100,100,(IF(M13="-",0,M13)+IF(AN13="-",0,AN13)+IF(BO13="-",0,BO13)+IF(CP13="-",0,CP13))/(IF(M13="-",0,PARAMETRES!$G$9)+IF(AN13="-",0,PARAMETRES!$G$9)+IF(BO13="-",0,PARAMETRES!$G$9)+IF(CP13="-",0,PARAMETRES!$G$9))*100))</f>
        <v>83.511500754147818</v>
      </c>
      <c r="DL13" s="466">
        <f>IF(IF(S13="-",0,PARAMETRES!$G$14)+IF(AT13="-",0,PARAMETRES!$G$14)+IF(BU13="-",0,PARAMETRES!$G$14)+IF(CV13="-",0,PARAMETRES!$G$14)=0,"-",IF((IF(S13="-",0,S13)+IF(AT13="-",0,AT13)+IF(BU13="-",0,BU13)+IF(CV13="-",0,CV13))/(IF(S13="-",0,PARAMETRES!$G$14)+IF(AT13="-",0,PARAMETRES!$G$14)+IF(BU13="-",0,PARAMETRES!$G$14)+IF(CV13="-",0,PARAMETRES!$G$14))*100&gt;100,100,(IF(S13="-",0,S13)+IF(AT13="-",0,AT13)+IF(BU13="-",0,BU13)+IF(CV13="-",0,CV13))/(IF(S13="-",0,PARAMETRES!$G$14)+IF(AT13="-",0,PARAMETRES!$G$14)+IF(BU13="-",0,PARAMETRES!$G$14)+IF(CV13="-",0,PARAMETRES!$G$14))*100))</f>
        <v>94.067796610169495</v>
      </c>
      <c r="DM13" s="466">
        <f>IF(IF(U13="-",0,PARAMETRES!$G$16)+IF(AV13="-",0,PARAMETRES!$G$16)+IF(BW13="-",0,PARAMETRES!$G$16)+IF(CX13="-",0,PARAMETRES!$G$16)=0,"-",IF((IF(V13="-",0,V13)+IF(AW13="-",0,AW13)+IF(BX13="-",0,BX13)+IF(CY13="-",0,CY13))/(IF(V13="-",0,PARAMETRES!$G$16)+IF(AW13="-",0,PARAMETRES!$G$16)+IF(BX13="-",0,PARAMETRES!$G$16)+IF(CY13="-",0,PARAMETRES!$G$16))*100&gt;100,100,(IF(V13="-",0,V13)+IF(AW13="-",0,AW13)+IF(BX13="-",0,BX13)+IF(CY13="-",0,CY13))/(IF(V13="-",0,PARAMETRES!$G$16)+IF(AW13="-",0,PARAMETRES!$G$16)+IF(BX13="-",0,PARAMETRES!$G$16)+IF(CY13="-",0,PARAMETRES!$G$16))*100))</f>
        <v>49</v>
      </c>
      <c r="DN13" s="466" t="str">
        <f>IF(IF(X13="-",0,PARAMETRES!$G$17)+IF(AY13="-",0,PARAMETRES!$G$17)+IF(BZ13="-",0,PARAMETRES!$G$17)+IF(DA13="-",0,PARAMETRES!$G$17)=0,"-",IF((IF(Y13="-",0,Y13)+IF(AZ13="-",0,AZ13)+IF(CA13="-",0,CA13)+IF(DB13="-",0,DB13))/(IF(Y13="-",0,PARAMETRES!$G$17)+IF(AZ13="-",0,PARAMETRES!$G$17)+IF(CA13="-",0,PARAMETRES!$G$17)+IF(DB13="-",0,PARAMETRES!$G$17))*100&gt;100,100,(IF(Y13="-",0,Y13)+IF(AZ13="-",0,AZ13)+IF(CA13="-",0,CA13)+IF(DB13="-",0,DB13))/(IF(Y13="-",0,PARAMETRES!$G$17)+IF(AZ13="-",0,PARAMETRES!$G$17)+IF(CA13="-",0,PARAMETRES!$G$17)+IF(DB13="-",0,PARAMETRES!$G$17))*100))</f>
        <v>-</v>
      </c>
      <c r="DO13" s="468">
        <f>IF(IF(AB13="-",0,PARAMETRES!$G$19)+IF(BC13="-",0,PARAMETRES!$G$19)+IF(CD13="-",0,PARAMETRES!$G$19)+IF(DE13="-",0,PARAMETRES!$G$19)=0,"-",IF((IF(AB13="-",0,AB13)+IF(BC13="-",0,BC13)+IF(CD13="-",0,CD13)+IF(DE13="-",0,DE13))/(IF(AB13="-",0,PARAMETRES!$G$19)+IF(BC13="-",0,PARAMETRES!$G$19)+IF(CD13="-",0,PARAMETRES!$G$19)+IF(DE13="-",0,PARAMETRES!$G$19))*100&gt;100,100,(IF(AB13="-",0,AB13)+IF(BC13="-",0,BC13)+IF(CD13="-",0,CD13)+IF(DE13="-",0,DE13))/(IF(AB13="-",0,PARAMETRES!$G$19)+IF(BC13="-",0,PARAMETRES!$G$19)+IF(CD13="-",0,PARAMETRES!$G$19)+IF(DE13="-",0,PARAMETRES!$G$19))*100))</f>
        <v>82.385403156253233</v>
      </c>
      <c r="DP13" s="484"/>
      <c r="DQ13" s="480" t="str">
        <f>PARAMETRES!$B6</f>
        <v>B</v>
      </c>
      <c r="DR13" s="481" t="str">
        <f>PARAMETRES!$C6</f>
        <v>M</v>
      </c>
      <c r="DT13" s="486">
        <f t="shared" ref="DT13:DT51" si="7">IF(AA59="","",AA59)</f>
        <v>82.399999999999991</v>
      </c>
      <c r="DU13" s="486" t="str">
        <f t="shared" si="1"/>
        <v/>
      </c>
      <c r="DV13" s="486" t="str">
        <f t="shared" si="2"/>
        <v/>
      </c>
      <c r="DW13" s="486" t="str">
        <f t="shared" si="3"/>
        <v/>
      </c>
      <c r="DY13" s="486">
        <f t="shared" ref="DY13:DY51" si="8">IF(AA59="","",AA59)</f>
        <v>82.399999999999991</v>
      </c>
      <c r="DZ13" s="486" t="str">
        <f t="shared" ref="DZ13:DZ51" si="9">IF(BB59="","",BB59)</f>
        <v/>
      </c>
      <c r="EA13" s="486" t="str">
        <f t="shared" ref="EA13:EA51" si="10">IF(CC59="","",CC59)</f>
        <v/>
      </c>
      <c r="EB13" s="486" t="str">
        <f t="shared" ref="EB13:EB51" si="11">IF(DD59="","",DD59)</f>
        <v/>
      </c>
    </row>
    <row r="14" spans="1:132">
      <c r="A14" s="154">
        <f t="shared" ref="A14:A29" si="12">A13+1</f>
        <v>3</v>
      </c>
      <c r="B14" s="155" t="str">
        <f>PARAMETRES!$D7</f>
        <v>Anglais</v>
      </c>
      <c r="C14" s="156" t="str">
        <f>PARAMETRES!$B7</f>
        <v>B</v>
      </c>
      <c r="D14" s="156" t="str">
        <f>PARAMETRES!$C7</f>
        <v>P</v>
      </c>
      <c r="E14" s="157">
        <f>IF(F14="-","-",IF(F14&gt;PARAMETRES!$G$3,PARAMETRES!$G$3,F14))</f>
        <v>20</v>
      </c>
      <c r="F14" s="158">
        <f>IF(E$53=".","-",IF(RELIGION!S8="-","-",RELIGION!S8))</f>
        <v>20</v>
      </c>
      <c r="G14" s="158">
        <f>IF(E$53=".","-",IF(RELIGION!S8="-","-",RELIGION!S8/PARAMETRES!G$3*100))</f>
        <v>100</v>
      </c>
      <c r="H14" s="157">
        <f>IF(H$53=".","-",IF(LIRE!S8="-","-",IF(LIRE!S8&gt;PARAMETRES!$G$5,PARAMETRES!$G$5,LIRE!S8)))</f>
        <v>21.875</v>
      </c>
      <c r="I14" s="157">
        <f>IF(I$53=".","-",IF('ECRIRE (orth, rédac)'!S8="-","-",IF('ECRIRE (orth, rédac)'!S8&gt;PARAMETRES!$G$6,PARAMETRES!$G$6,'ECRIRE (orth, rédac)'!S8)))</f>
        <v>22.843137254901961</v>
      </c>
      <c r="J14" s="157">
        <f>IF(J$53=".","-",IF('ECOUTER  PARLER'!S8="-","-",IF('ECOUTER  PARLER'!S8&gt;PARAMETRES!$G$7,PARAMETRES!$G$7,'ECOUTER  PARLER'!S8)))</f>
        <v>17.222222222222221</v>
      </c>
      <c r="K14" s="157">
        <f>IF(K$53=".","-",IF('ECRIRE (conj, gramm)'!S8="-","-",IF('ECRIRE (conj, gramm)'!S8&gt;PARAMETRES!$G$8,PARAMETRES!$G$8,'ECRIRE (conj, gramm)'!S8)))</f>
        <v>19.230769230769234</v>
      </c>
      <c r="L14" s="159">
        <f>IF(M14="-","-",IF(M14&gt;PARAMETRES!$G$9,PARAMETRES!$G$9,M14))</f>
        <v>81.171128707893416</v>
      </c>
      <c r="M14" s="158">
        <f>IF(L$53=".","-",IF(N14=0,"-",(IF(LIRE!S8="-",0,LIRE!S8)+IF('ECRIRE (orth, rédac)'!S8="-",0,'ECRIRE (orth, rédac)'!S8)+IF('ECOUTER  PARLER'!S8="-",0,'ECOUTER  PARLER'!S8)+IF('ECRIRE (conj, gramm)'!S8="-",0,'ECRIRE (conj, gramm)'!S8))/N14*PARAMETRES!$G$9))</f>
        <v>81.171128707893416</v>
      </c>
      <c r="N14" s="158">
        <f>IF(LIRE!S8="-",0,PARAMETRES!$G$5)+IF('ECRIRE (orth, rédac)'!S8="-",0,PARAMETRES!$G$6)+IF('ECOUTER  PARLER'!S8="-",0,PARAMETRES!$G$7)+IF('ECRIRE (conj, gramm)'!S8="-",0,PARAMETRES!$G$8)</f>
        <v>100</v>
      </c>
      <c r="O14" s="157">
        <f>IF(O$53=".","-",IF(NO!S8="-","-",IF(NO!S8&gt;PARAMETRES!$G$11,PARAMETRES!$G$11,NO!S8)))</f>
        <v>39.66101694915254</v>
      </c>
      <c r="P14" s="157" t="str">
        <f>IF(P$53=".","-",IF(G!S8="-","-",IF(G!S8&gt;PARAMETRES!$G$12,PARAMETRES!$G$12,G!S8)))</f>
        <v>-</v>
      </c>
      <c r="Q14" s="157" t="str">
        <f>IF(Q$53=".","-",IF(SF!S8="-","-",IF(SF!S8&gt;PARAMETRES!$G$13,PARAMETRES!$G$13,SF!S8)))</f>
        <v>-</v>
      </c>
      <c r="R14" s="159">
        <f>IF(S14="-","-",IF(S14&gt;PARAMETRES!$G$14,PARAMETRES!$G$14,S14))</f>
        <v>99.152542372881342</v>
      </c>
      <c r="S14" s="158">
        <f>IF(R$53=".","-",IF(T14=0,"-",((IF(NO!S8="-",0,NO!S8)+IF(G!S8="-",0,G!S8)+IF(SF!S8="-",0,SF!S8))/T14*PARAMETRES!$G$14)))</f>
        <v>99.152542372881342</v>
      </c>
      <c r="T14" s="158">
        <f>IF(NO!S8="-",0,PARAMETRES!$G$11)+IF(G!S8="-",0,PARAMETRES!$G$12)+IF(SF!S8="-",0,PARAMETRES!$G$13)</f>
        <v>40</v>
      </c>
      <c r="U14" s="157">
        <f>IF(V14="-","-",IF(V14&gt;PARAMETRES!$G$16,PARAMETRES!$G$16,V14))</f>
        <v>28.2</v>
      </c>
      <c r="V14" s="158">
        <f>IF(U$53=".","-",IF(EVEIL!S8="-","-",EVEIL!S8))</f>
        <v>28.2</v>
      </c>
      <c r="W14" s="158">
        <f>IF(U$53=".","-",IF(EVEIL!S8="-","-",EVEIL!S8/PARAMETRES!G$16*100))</f>
        <v>94</v>
      </c>
      <c r="X14" s="157" t="str">
        <f>IF(Y14="-","-",IF(Y14&gt;PARAMETRES!$G$17,PARAMETRES!$G$17,Y14))</f>
        <v>-</v>
      </c>
      <c r="Y14" s="158" t="str">
        <f>IF(X$53=".","-",IF(LANGUE!O8="-","-",LANGUE!O8))</f>
        <v>-</v>
      </c>
      <c r="Z14" s="429" t="str">
        <f>IF(X$53=".","-",IF(LANGUE!O8="-","-",LANGUE!O8/PARAMETRES!G$17*100))</f>
        <v>-</v>
      </c>
      <c r="AA14" s="160">
        <f>IF(AB14="-","-",IF(AB14&gt;PARAMETRES!$G$19,PARAMETRES!$G$19,AB14))</f>
        <v>91.409468432309907</v>
      </c>
      <c r="AB14" s="161">
        <f>IF(((IF(E14="-",0,E14)+IF(M14="-",0,M14)+IF(S14="-",0,S14)+IF(U14="-",0,U14)+IF(X14="-",0,X14)))=0,"-",((IF(E14="-",0,E14)+IF(M14="-",0,M14)+IF(S14="-",0,S14)+IF(V14="-",0,V14)+IF(X14="-",0,X14))/((IF(E14="-",0,PARAMETRES!$G$3)+IF(M14="-",0,PARAMETRES!$G$9)+IF(S14="-",0,PARAMETRES!$G$14)+IF(V14="-",0,PARAMETRES!$G$16)+IF(X14="-",0,PARAMETRES!$G$17)))*PARAMETRES!$G$19))</f>
        <v>91.409468432309907</v>
      </c>
      <c r="AC14" s="154">
        <f t="shared" si="4"/>
        <v>3</v>
      </c>
      <c r="AD14" s="156" t="str">
        <f>PARAMETRES!$B7</f>
        <v>B</v>
      </c>
      <c r="AE14" s="156" t="str">
        <f>PARAMETRES!$C7</f>
        <v>P</v>
      </c>
      <c r="AF14" s="157" t="str">
        <f>IF(AG14="-","-",IF(AG14&gt;PARAMETRES!$G$3,PARAMETRES!$G$3,AG14))</f>
        <v>-</v>
      </c>
      <c r="AG14" s="158" t="str">
        <f>IF(AF$53=".","-",IF(RELIGION!AN8="-","-",RELIGION!AN8))</f>
        <v>-</v>
      </c>
      <c r="AH14" s="158" t="str">
        <f>IF(AF$53=".","-",IF(RELIGION!AN8="-","-",RELIGION!AN8/PARAMETRES!G$3*100))</f>
        <v>-</v>
      </c>
      <c r="AI14" s="157" t="str">
        <f>IF(AI$53=".","-",IF(LIRE!AN8="-","-",IF(LIRE!AN8&gt;PARAMETRES!$G$5,PARAMETRES!$G$5,LIRE!AN8)))</f>
        <v>-</v>
      </c>
      <c r="AJ14" s="157" t="str">
        <f>IF(AJ$53=".","-",IF('ECRIRE (orth, rédac)'!AN8="-","-",IF('ECRIRE (orth, rédac)'!AN8&gt;PARAMETRES!$G$6,PARAMETRES!$G$6,'ECRIRE (orth, rédac)'!AN8)))</f>
        <v>-</v>
      </c>
      <c r="AK14" s="157" t="str">
        <f>IF(AK$53=".","-",IF('ECOUTER  PARLER'!AN8="-","-",IF('ECOUTER  PARLER'!AN8&gt;PARAMETRES!$G$7,PARAMETRES!$G$7,'ECOUTER  PARLER'!AN8)))</f>
        <v>-</v>
      </c>
      <c r="AL14" s="157" t="str">
        <f>IF(AL$53=".","-",IF('ECRIRE (conj, gramm)'!AN8="-","-",IF('ECRIRE (conj, gramm)'!AN8&gt;PARAMETRES!$G$8,PARAMETRES!$G$8,'ECRIRE (conj, gramm)'!AN8)))</f>
        <v>-</v>
      </c>
      <c r="AM14" s="159" t="str">
        <f>IF(AN14="-","-",IF(AN14&gt;PARAMETRES!$G$9,PARAMETRES!$G$9,AN14))</f>
        <v>-</v>
      </c>
      <c r="AN14" s="158" t="str">
        <f>IF(AM$53=".","-",IF(AO14=0,"-",(IF(LIRE!AN8="-",0,LIRE!AN8)+IF('ECRIRE (orth, rédac)'!AN8="-",0,'ECRIRE (orth, rédac)'!AN8)+IF('ECOUTER  PARLER'!AN8="-",0,'ECOUTER  PARLER'!AN8)+IF('ECRIRE (conj, gramm)'!AN8="-",0,'ECRIRE (conj, gramm)'!AN8))/AO14*PARAMETRES!$G$9))</f>
        <v>-</v>
      </c>
      <c r="AO14" s="158">
        <f>IF(LIRE!AN8="-",0,PARAMETRES!$G$5)+IF('ECRIRE (orth, rédac)'!AN8="-",0,PARAMETRES!$G$6)+IF('ECOUTER  PARLER'!AN8="-",0,PARAMETRES!$G$7)+IF('ECRIRE (conj, gramm)'!AN8="-",0,PARAMETRES!$G$8)</f>
        <v>0</v>
      </c>
      <c r="AP14" s="157" t="str">
        <f>IF(AP$53=".","-",IF(NO!AN8="-","-",IF(NO!AN8&gt;PARAMETRES!$G$11,PARAMETRES!$G$11,NO!AN8)))</f>
        <v>-</v>
      </c>
      <c r="AQ14" s="157" t="str">
        <f>IF(AQ$53=".","-",IF(G!AN8="-","-",IF(G!AN8&gt;PARAMETRES!$G$12,PARAMETRES!$G$12,G!AN8)))</f>
        <v>-</v>
      </c>
      <c r="AR14" s="157" t="str">
        <f>IF(AR$53=".","-",IF(SF!AN8="-","-",IF(SF!AN8&gt;PARAMETRES!$G$13,PARAMETRES!$G$13,SF!AN8)))</f>
        <v>-</v>
      </c>
      <c r="AS14" s="159" t="str">
        <f>IF(AT14="-","-",IF(AT14&gt;PARAMETRES!$G$14,PARAMETRES!$G$14,AT14))</f>
        <v>-</v>
      </c>
      <c r="AT14" s="158" t="str">
        <f>IF(AS$53=".","-",IF(AU14=0,"-",((IF(NO!AN8="-",0,NO!AN8)+IF(G!AN8="-",0,G!AN8)+IF(SF!AN8="-",0,SF!AN8))/AU14*PARAMETRES!$G$14)))</f>
        <v>-</v>
      </c>
      <c r="AU14" s="158">
        <f>IF(NO!AN8="-",0,PARAMETRES!$G$11)+IF(G!AN8="-",0,PARAMETRES!$G$12)+IF(SF!AN8="-",0,PARAMETRES!$G$13)</f>
        <v>0</v>
      </c>
      <c r="AV14" s="157" t="str">
        <f>IF(AW14="-","-",IF(AW14&gt;PARAMETRES!$G$16,PARAMETRES!$G$16,AW14))</f>
        <v>-</v>
      </c>
      <c r="AW14" s="158" t="str">
        <f>IF(AV$53=".","-",IF(EVEIL!AN8="-","-",EVEIL!AN8))</f>
        <v>-</v>
      </c>
      <c r="AX14" s="158" t="str">
        <f>IF(AV$53=".","-",IF(EVEIL!AN8="-","-",EVEIL!ANS8/PARAMETRES!G$16*100))</f>
        <v>-</v>
      </c>
      <c r="AY14" s="157" t="str">
        <f>IF(AZ14="-","-",IF(AZ14&gt;PARAMETRES!$G$17,PARAMETRES!$G$17,AZ14))</f>
        <v>-</v>
      </c>
      <c r="AZ14" s="158" t="str">
        <f>IF(AY$53=".","-",IF(LANGUE!AF8="-","-",LANGUE!AF8))</f>
        <v>-</v>
      </c>
      <c r="BA14" s="429" t="str">
        <f>IF(AY$53=".","-",IF(LANGUE!AF8="-","-",LANGUE!AF8/PARAMETRES!G$17*100))</f>
        <v>-</v>
      </c>
      <c r="BB14" s="160" t="str">
        <f>IF(BC14="-","-",IF(BC14&gt;PARAMETRES!$G$19,PARAMETRES!$G$19,BC14))</f>
        <v>-</v>
      </c>
      <c r="BC14" s="161" t="str">
        <f>IF(((IF(AF14="-",0,AF14)+IF(AN14="-",0,AN14)+IF(AT14="-",0,AT14)+IF(AV14="-",0,AV14)+IF(AY14="-",0,AY14)))=0,"-",((IF(AF14="-",0,AF14)+IF(AN14="-",0,AN14)+IF(AT14="-",0,AT14)+IF(AW14="-",0,AW14)+IF(AY14="-",0,AY14))/((IF(AF14="-",0,PARAMETRES!$G$3)+IF(AN14="-",0,PARAMETRES!$G$9)+IF(AT14="-",0,PARAMETRES!$G$14)+IF(AW14="-",0,PARAMETRES!$G$16)+IF(AY14="-",0,PARAMETRES!$G$17)))*PARAMETRES!$G$19))</f>
        <v>-</v>
      </c>
      <c r="BD14" s="154">
        <f t="shared" si="5"/>
        <v>3</v>
      </c>
      <c r="BE14" s="156" t="str">
        <f>PARAMETRES!$B7</f>
        <v>B</v>
      </c>
      <c r="BF14" s="156" t="str">
        <f>PARAMETRES!$C7</f>
        <v>P</v>
      </c>
      <c r="BG14" s="157" t="str">
        <f>IF(BH14="-","-",IF(BH14&gt;PARAMETRES!$G$3,PARAMETRES!$G$3,BH14))</f>
        <v>-</v>
      </c>
      <c r="BH14" s="158" t="str">
        <f>IF(BG$53=".","-",IF(RELIGION!BI8="-","-",RELIGION!BI8))</f>
        <v>-</v>
      </c>
      <c r="BI14" s="158" t="str">
        <f>IF(BG$53=".","-",IF(RELIGION!BI8="-","-",RELIGION!BI8/PARAMETRES!G$3*100))</f>
        <v>-</v>
      </c>
      <c r="BJ14" s="157" t="str">
        <f>IF(BJ$53=".","-",IF(LIRE!BI8="-","-",IF(LIRE!BI8&gt;PARAMETRES!$G$5,PARAMETRES!$G$5,LIRE!BI8)))</f>
        <v>-</v>
      </c>
      <c r="BK14" s="157" t="str">
        <f>IF(BK$53=".","-",IF('ECRIRE (orth, rédac)'!BI8="-","-",IF('ECRIRE (orth, rédac)'!BI8&gt;PARAMETRES!$G$6,PARAMETRES!$G$6,'ECRIRE (orth, rédac)'!BI8)))</f>
        <v>-</v>
      </c>
      <c r="BL14" s="157" t="str">
        <f>IF(BL$53=".","-",IF('ECOUTER  PARLER'!BI8="-","-",IF('ECOUTER  PARLER'!BI8&gt;PARAMETRES!$G$7,PARAMETRES!$G$7,'ECOUTER  PARLER'!BI8)))</f>
        <v>-</v>
      </c>
      <c r="BM14" s="157" t="str">
        <f>IF(BM$53=".","-",IF('ECRIRE (conj, gramm)'!BI8="-","-",IF('ECRIRE (conj, gramm)'!BI8&gt;PARAMETRES!$G$8,PARAMETRES!$G$8,'ECRIRE (conj, gramm)'!BI8)))</f>
        <v>-</v>
      </c>
      <c r="BN14" s="159" t="str">
        <f>IF(BO14="-","-",IF(BO14&gt;PARAMETRES!$G$9,PARAMETRES!$G$9,BO14))</f>
        <v>-</v>
      </c>
      <c r="BO14" s="158" t="str">
        <f>IF(BN$53=".","-",IF(BP14=0,"-",(IF(LIRE!BI8="-",0,LIRE!BI8)+IF('ECRIRE (orth, rédac)'!BI8="-",0,'ECRIRE (orth, rédac)'!BI8)+IF('ECOUTER  PARLER'!BI8="-",0,'ECOUTER  PARLER'!BI8)+IF('ECRIRE (conj, gramm)'!BI8="-",0,'ECRIRE (conj, gramm)'!BI8))/BP14*PARAMETRES!$G$9))</f>
        <v>-</v>
      </c>
      <c r="BP14" s="158">
        <f>IF(LIRE!BI8="-",0,PARAMETRES!$G$5)+IF('ECRIRE (orth, rédac)'!BI8="-",0,PARAMETRES!$G$6)+IF('ECOUTER  PARLER'!BI8="-",0,PARAMETRES!$G$7)+IF('ECRIRE (conj, gramm)'!BI8="-",0,PARAMETRES!$G$8)</f>
        <v>0</v>
      </c>
      <c r="BQ14" s="157" t="str">
        <f>IF(BQ$53=".","-",IF(NO!BI8="-","-",IF(NO!BI8&gt;PARAMETRES!$G$11,PARAMETRES!$G$11,NO!BI8)))</f>
        <v>-</v>
      </c>
      <c r="BR14" s="157" t="str">
        <f>IF(BR$53=".","-",IF(G!BI8="-","-",IF(G!BI8&gt;PARAMETRES!$G$12,PARAMETRES!$G$12,G!BI8)))</f>
        <v>-</v>
      </c>
      <c r="BS14" s="157" t="str">
        <f>IF(BS$53=".","-",IF(SF!BI8="-","-",IF(SF!BI8&gt;PARAMETRES!$G$13,PARAMETRES!$G$13,SF!BI8)))</f>
        <v>-</v>
      </c>
      <c r="BT14" s="159" t="str">
        <f>IF(BU14="-","-",IF(BU14&gt;PARAMETRES!$G$14,PARAMETRES!$G$14,BU14))</f>
        <v>-</v>
      </c>
      <c r="BU14" s="158" t="str">
        <f>IF(BT$53=".","-",IF(BV14=0,"-",((IF(NO!BI8="-",0,NO!BI8)+IF(G!BI8="-",0,G!BI8)+IF(SF!BI8="-",0,SF!BI8))/BV14*PARAMETRES!$G$14)))</f>
        <v>-</v>
      </c>
      <c r="BV14" s="158">
        <f>IF(NO!BI8="-",0,PARAMETRES!$G$11)+IF(G!BI8="-",0,PARAMETRES!$G$12)+IF(SF!BI8="-",0,PARAMETRES!$G$13)</f>
        <v>0</v>
      </c>
      <c r="BW14" s="157" t="str">
        <f>IF(BX14="-","-",IF(BX14&gt;PARAMETRES!$G$16,PARAMETRES!$G$16,BX14))</f>
        <v>-</v>
      </c>
      <c r="BX14" s="158" t="str">
        <f>IF(BW$53=".","-",IF(EVEIL!BI8="-","-",EVEIL!BI8))</f>
        <v>-</v>
      </c>
      <c r="BY14" s="158" t="str">
        <f>IF(BW$53=".","-",IF(EVEIL!BI8="-","-",EVEIL!BIS8/PARAMETRES!G$16*100))</f>
        <v>-</v>
      </c>
      <c r="BZ14" s="157" t="str">
        <f>IF(CA14="-","-",IF(CA14&gt;PARAMETRES!$G$17,PARAMETRES!$G$17,CA14))</f>
        <v>-</v>
      </c>
      <c r="CA14" s="158" t="str">
        <f>IF(BZ$53=".","-",IF(LANGUE!AW8="-","-",LANGUE!AW8))</f>
        <v>-</v>
      </c>
      <c r="CB14" s="429" t="str">
        <f>IF(BZ$53=".","-",IF(LANGUE!AW8="-","-",LANGUE!AW8/PARAMETRES!G$17*100))</f>
        <v>-</v>
      </c>
      <c r="CC14" s="160" t="str">
        <f>IF(CD14="-","-",IF(CD14&gt;PARAMETRES!$G$19,PARAMETRES!$G$19,CD14))</f>
        <v>-</v>
      </c>
      <c r="CD14" s="161" t="str">
        <f>IF(((IF(BG14="-",0,BG14)+IF(BO14="-",0,BO14)+IF(BU14="-",0,BU14)+IF(BW14="-",0,BW14)+IF(BZ14="-",0,BZ14)))=0,"-",((IF(BG14="-",0,BG14)+IF(BO14="-",0,BO14)+IF(BU14="-",0,BU14)+IF(BX14="-",0,BX14)+IF(BZ14="-",0,BZ14))/((IF(BG14="-",0,PARAMETRES!$G$3)+IF(BO14="-",0,PARAMETRES!$G$9)+IF(BU14="-",0,PARAMETRES!$G$14)+IF(BX14="-",0,PARAMETRES!$G$16)+IF(BZ14="-",0,PARAMETRES!$G$17)))*PARAMETRES!$G$19))</f>
        <v>-</v>
      </c>
      <c r="CE14" s="401">
        <f t="shared" si="6"/>
        <v>3</v>
      </c>
      <c r="CF14" s="402" t="str">
        <f>PARAMETRES!$B7</f>
        <v>B</v>
      </c>
      <c r="CG14" s="402" t="str">
        <f>PARAMETRES!$C7</f>
        <v>P</v>
      </c>
      <c r="CH14" s="403" t="str">
        <f>IF(CI14="-","-",IF(CI14&gt;PARAMETRES!$G$3,PARAMETRES!$G$3,CI14))</f>
        <v>-</v>
      </c>
      <c r="CI14" s="404" t="str">
        <f>IF(CH$53=".","-",IF(RELIGION!CD8="-","-",RELIGION!CD8))</f>
        <v>-</v>
      </c>
      <c r="CJ14" s="404" t="str">
        <f>IF(CH$53=".","-",IF(RELIGION!CD8="-","-",RELIGION!CD8/PARAMETRES!G$3*100))</f>
        <v>-</v>
      </c>
      <c r="CK14" s="403" t="str">
        <f>IF(CK$53=".","-",IF(LIRE!CD8="-","-",IF(LIRE!CD8&gt;PARAMETRES!$G$5,PARAMETRES!$G$5,LIRE!CD8)))</f>
        <v>-</v>
      </c>
      <c r="CL14" s="403" t="str">
        <f>IF(CL$53=".","-",IF('ECRIRE (orth, rédac)'!CD8="-","-",IF('ECRIRE (orth, rédac)'!CD8&gt;PARAMETRES!$G$6,PARAMETRES!$G$6,'ECRIRE (orth, rédac)'!CD8)))</f>
        <v>-</v>
      </c>
      <c r="CM14" s="403" t="str">
        <f>IF(CM$53=".","-",IF('ECOUTER  PARLER'!CD8="-","-",IF('ECOUTER  PARLER'!CD8&gt;PARAMETRES!$G$7,PARAMETRES!$G$7,'ECOUTER  PARLER'!CD8)))</f>
        <v>-</v>
      </c>
      <c r="CN14" s="403" t="str">
        <f>IF(CN$53=".","-",IF('ECRIRE (conj, gramm)'!CH8="-","-",IF('ECRIRE (conj, gramm)'!CH8&gt;PARAMETRES!$G$8,PARAMETRES!$G$8,'ECRIRE (conj, gramm)'!CH8)))</f>
        <v>-</v>
      </c>
      <c r="CO14" s="405" t="str">
        <f>IF(CP14="-","-",IF(CP14&gt;PARAMETRES!$G$9,PARAMETRES!$G$9,CP14))</f>
        <v>-</v>
      </c>
      <c r="CP14" s="404" t="str">
        <f>IF(CO$53=".","-",IF(CQ14=0,"-",(IF(LIRE!CD8="-",0,LIRE!CD8)+IF('ECRIRE (orth, rédac)'!CD8="-",0,'ECRIRE (orth, rédac)'!CD8)+IF('ECOUTER  PARLER'!CD8="-",0,'ECOUTER  PARLER'!CD8)+IF('ECRIRE (conj, gramm)'!CH8="-",0,'ECRIRE (conj, gramm)'!CH8))/CQ14*PARAMETRES!$G$9))</f>
        <v>-</v>
      </c>
      <c r="CQ14" s="404">
        <f>IF(LIRE!CD8="-",0,PARAMETRES!$G$5)+IF('ECRIRE (orth, rédac)'!CD8="-",0,PARAMETRES!$G$6)+IF('ECOUTER  PARLER'!CD8="-",0,PARAMETRES!$G$7)+IF('ECRIRE (conj, gramm)'!CH8="-",0,PARAMETRES!$G$8)</f>
        <v>0</v>
      </c>
      <c r="CR14" s="403" t="str">
        <f>IF(CR$53=".","-",IF(NO!CD8="-","-",IF(NO!CD8&gt;PARAMETRES!$G$11,PARAMETRES!$G$11,NO!CD8)))</f>
        <v>-</v>
      </c>
      <c r="CS14" s="403" t="str">
        <f>IF(CS$53=".","-",IF(G!CD8="-","-",IF(G!CD8&gt;PARAMETRES!$G$12,PARAMETRES!$G$12,G!CD8)))</f>
        <v>-</v>
      </c>
      <c r="CT14" s="403" t="str">
        <f>IF(CT$53=".","-",IF(SF!CD8="-","-",IF(SF!CD8&gt;PARAMETRES!$G$13,PARAMETRES!$G$13,SF!CD8)))</f>
        <v>-</v>
      </c>
      <c r="CU14" s="405" t="str">
        <f>IF(CV14="-","-",IF(CV14&gt;PARAMETRES!$G$14,PARAMETRES!$G$14,CV14))</f>
        <v>-</v>
      </c>
      <c r="CV14" s="404" t="str">
        <f>IF(CU$53=".","-",IF(CW14=0,"-",((IF(NO!CD8="-",0,NO!CD8)+IF(G!CD8="-",0,G!CD8)+IF(SF!CD8="-",0,SF!CD8))/CW14*PARAMETRES!$G$14)))</f>
        <v>-</v>
      </c>
      <c r="CW14" s="404">
        <f>IF(NO!CD8="-",0,PARAMETRES!$G$11)+IF(G!CD8="-",0,PARAMETRES!$G$12)+IF(SF!CD8="-",0,PARAMETRES!$G$13)</f>
        <v>0</v>
      </c>
      <c r="CX14" s="403" t="str">
        <f>IF(CY14="-","-",IF(CY14&gt;PARAMETRES!$G$16,PARAMETRES!$G$16,CY14))</f>
        <v>-</v>
      </c>
      <c r="CY14" s="404" t="str">
        <f>IF(CX$53=".","-",IF(EVEIL!CD8="-","-",EVEIL!CD8))</f>
        <v>-</v>
      </c>
      <c r="CZ14" s="404" t="str">
        <f>IF(CX$53=".","-",IF(EVEIL!CD8="-","-",EVEIL!CDS8/PARAMETRES!G$16*100))</f>
        <v>-</v>
      </c>
      <c r="DA14" s="403" t="str">
        <f>IF(DB14="-","-",IF(DB14&gt;PARAMETRES!$G$17,PARAMETRES!$G$17,DB14))</f>
        <v>-</v>
      </c>
      <c r="DB14" s="404" t="str">
        <f>IF(DA$53=".","-",IF(LANGUE!BN8="-","-",LANGUE!BN8))</f>
        <v>-</v>
      </c>
      <c r="DC14" s="404" t="str">
        <f>IF(DA$53=".","-",IF(LANGUE!BN8="-","-",LANGUE!BN8/PARAMETRES!G$17*100))</f>
        <v>-</v>
      </c>
      <c r="DD14" s="451" t="str">
        <f>IF(DE14="-","-",IF(DE14&gt;PARAMETRES!$G$19,PARAMETRES!$G$19,DE14))</f>
        <v>-</v>
      </c>
      <c r="DE14" s="455" t="str">
        <f>IF(((IF(CH14="-",0,CH14)+IF(CP14="-",0,CP14)+IF(CV14="-",0,CV14)+IF(CX14="-",0,CX14)+IF(DA14="-",0,DA14)))=0,"-",((IF(CH14="-",0,CH14)+IF(CP14="-",0,CP14)+IF(CV14="-",0,CV14)+IF(CY14="-",0,CY14)+IF(DA14="-",0,DA14))/((IF(CH14="-",0,PARAMETRES!$G$3)+IF(CP14="-",0,PARAMETRES!$G$9)+IF(CV14="-",0,PARAMETRES!$G$14)+IF(CY14="-",0,PARAMETRES!$G$16)+IF(DA14="-",0,PARAMETRES!$G$17)))*PARAMETRES!$G$19))</f>
        <v>-</v>
      </c>
      <c r="DF14" s="452"/>
      <c r="DG14" s="165" t="str">
        <f>PARAMETRES!$B7</f>
        <v>B</v>
      </c>
      <c r="DH14" s="166" t="str">
        <f>PARAMETRES!$C7</f>
        <v>P</v>
      </c>
      <c r="DI14" s="162"/>
      <c r="DJ14" s="163">
        <f>IF(IF(E14="-",0,PARAMETRES!$G$3)+IF(AF14="-",0,PARAMETRES!$G$3)+IF(BG14="-",0,PARAMETRES!$G$3)+IF(CH14="-",0,PARAMETRES!$G$3)=0,"-",IF((IF(F14="-",0,F14)+IF(AG14="-",0,AG14)+IF(BH14="-",0,BH14)+IF(CI14="-",0,CI14))/(IF(F14="-",0,PARAMETRES!$G$3)+IF(AG14="-",0,PARAMETRES!$G$3)+IF(BH14="-",0,PARAMETRES!$G$3)+IF(CI14="-",0,PARAMETRES!$G$3))*100&gt;100,100,(IF(F14="-",0,F14)+IF(AG14="-",0,AG14)+IF(BH14="-",0,BH14)+IF(CI14="-",0,CI14))/(IF(F14="-",0,PARAMETRES!$G$3)+IF(AG14="-",0,PARAMETRES!$G$3)+IF(BH14="-",0,PARAMETRES!$G$3)+IF(CI14="-",0,PARAMETRES!$G$3))*100))</f>
        <v>100</v>
      </c>
      <c r="DK14" s="157">
        <f>IF(IF(M14="-",0,PARAMETRES!$G$9)+IF(AN14="-",0,PARAMETRES!$G$9)+IF(BO14="-",0,PARAMETRES!$G$9)+IF(CP14="-",0,PARAMETRES!$G$9)=0,"-",IF((IF(M14="-",0,M14)+IF(AN14="-",0,AN14)+IF(BO14="-",0,BO14)+IF(CP14="-",0,CP14))/(IF(M14="-",0,PARAMETRES!$G$9)+IF(AN14="-",0,PARAMETRES!$G$9)+IF(BO14="-",0,PARAMETRES!$G$9)+IF(CP14="-",0,PARAMETRES!$G$9))*100&gt;100,100,(IF(M14="-",0,M14)+IF(AN14="-",0,AN14)+IF(BO14="-",0,BO14)+IF(CP14="-",0,CP14))/(IF(M14="-",0,PARAMETRES!$G$9)+IF(AN14="-",0,PARAMETRES!$G$9)+IF(BO14="-",0,PARAMETRES!$G$9)+IF(CP14="-",0,PARAMETRES!$G$9))*100))</f>
        <v>81.171128707893416</v>
      </c>
      <c r="DL14" s="157">
        <f>IF(IF(S14="-",0,PARAMETRES!$G$14)+IF(AT14="-",0,PARAMETRES!$G$14)+IF(BU14="-",0,PARAMETRES!$G$14)+IF(CV14="-",0,PARAMETRES!$G$14)=0,"-",IF((IF(S14="-",0,S14)+IF(AT14="-",0,AT14)+IF(BU14="-",0,BU14)+IF(CV14="-",0,CV14))/(IF(S14="-",0,PARAMETRES!$G$14)+IF(AT14="-",0,PARAMETRES!$G$14)+IF(BU14="-",0,PARAMETRES!$G$14)+IF(CV14="-",0,PARAMETRES!$G$14))*100&gt;100,100,(IF(S14="-",0,S14)+IF(AT14="-",0,AT14)+IF(BU14="-",0,BU14)+IF(CV14="-",0,CV14))/(IF(S14="-",0,PARAMETRES!$G$14)+IF(AT14="-",0,PARAMETRES!$G$14)+IF(BU14="-",0,PARAMETRES!$G$14)+IF(CV14="-",0,PARAMETRES!$G$14))*100))</f>
        <v>99.152542372881342</v>
      </c>
      <c r="DM14" s="157">
        <f>IF(IF(U14="-",0,PARAMETRES!$G$16)+IF(AV14="-",0,PARAMETRES!$G$16)+IF(BW14="-",0,PARAMETRES!$G$16)+IF(CX14="-",0,PARAMETRES!$G$16)=0,"-",IF((IF(V14="-",0,V14)+IF(AW14="-",0,AW14)+IF(BX14="-",0,BX14)+IF(CY14="-",0,CY14))/(IF(V14="-",0,PARAMETRES!$G$16)+IF(AW14="-",0,PARAMETRES!$G$16)+IF(BX14="-",0,PARAMETRES!$G$16)+IF(CY14="-",0,PARAMETRES!$G$16))*100&gt;100,100,(IF(V14="-",0,V14)+IF(AW14="-",0,AW14)+IF(BX14="-",0,BX14)+IF(CY14="-",0,CY14))/(IF(V14="-",0,PARAMETRES!$G$16)+IF(AW14="-",0,PARAMETRES!$G$16)+IF(BX14="-",0,PARAMETRES!$G$16)+IF(CY14="-",0,PARAMETRES!$G$16))*100))</f>
        <v>94</v>
      </c>
      <c r="DN14" s="157" t="str">
        <f>IF(IF(X14="-",0,PARAMETRES!$G$17)+IF(AY14="-",0,PARAMETRES!$G$17)+IF(BZ14="-",0,PARAMETRES!$G$17)+IF(DA14="-",0,PARAMETRES!$G$17)=0,"-",IF((IF(Y14="-",0,Y14)+IF(AZ14="-",0,AZ14)+IF(CA14="-",0,CA14)+IF(DB14="-",0,DB14))/(IF(Y14="-",0,PARAMETRES!$G$17)+IF(AZ14="-",0,PARAMETRES!$G$17)+IF(CA14="-",0,PARAMETRES!$G$17)+IF(DB14="-",0,PARAMETRES!$G$17))*100&gt;100,100,(IF(Y14="-",0,Y14)+IF(AZ14="-",0,AZ14)+IF(CA14="-",0,CA14)+IF(DB14="-",0,DB14))/(IF(Y14="-",0,PARAMETRES!$G$17)+IF(AZ14="-",0,PARAMETRES!$G$17)+IF(CA14="-",0,PARAMETRES!$G$17)+IF(DB14="-",0,PARAMETRES!$G$17))*100))</f>
        <v>-</v>
      </c>
      <c r="DO14" s="159">
        <f>IF(IF(AB14="-",0,PARAMETRES!$G$19)+IF(BC14="-",0,PARAMETRES!$G$19)+IF(CD14="-",0,PARAMETRES!$G$19)+IF(DE14="-",0,PARAMETRES!$G$19)=0,"-",IF((IF(AB14="-",0,AB14)+IF(BC14="-",0,BC14)+IF(CD14="-",0,CD14)+IF(DE14="-",0,DE14))/(IF(AB14="-",0,PARAMETRES!$G$19)+IF(BC14="-",0,PARAMETRES!$G$19)+IF(CD14="-",0,PARAMETRES!$G$19)+IF(DE14="-",0,PARAMETRES!$G$19))*100&gt;100,100,(IF(AB14="-",0,AB14)+IF(BC14="-",0,BC14)+IF(CD14="-",0,CD14)+IF(DE14="-",0,DE14))/(IF(AB14="-",0,PARAMETRES!$G$19)+IF(BC14="-",0,PARAMETRES!$G$19)+IF(CD14="-",0,PARAMETRES!$G$19)+IF(DE14="-",0,PARAMETRES!$G$19))*100))</f>
        <v>91.409468432309907</v>
      </c>
      <c r="DP14" s="164"/>
      <c r="DQ14" s="165" t="str">
        <f>PARAMETRES!$B7</f>
        <v>B</v>
      </c>
      <c r="DR14" s="166" t="str">
        <f>PARAMETRES!$C7</f>
        <v>P</v>
      </c>
      <c r="DT14" s="351">
        <f t="shared" si="7"/>
        <v>91.5</v>
      </c>
      <c r="DU14" s="351" t="str">
        <f t="shared" si="1"/>
        <v/>
      </c>
      <c r="DV14" s="351" t="str">
        <f t="shared" si="2"/>
        <v/>
      </c>
      <c r="DW14" s="351" t="str">
        <f t="shared" si="3"/>
        <v/>
      </c>
      <c r="DY14" s="351">
        <f t="shared" si="8"/>
        <v>91.5</v>
      </c>
      <c r="DZ14" s="351" t="str">
        <f t="shared" si="9"/>
        <v/>
      </c>
      <c r="EA14" s="351" t="str">
        <f t="shared" si="10"/>
        <v/>
      </c>
      <c r="EB14" s="351" t="str">
        <f t="shared" si="11"/>
        <v/>
      </c>
    </row>
    <row r="15" spans="1:132" s="485" customFormat="1">
      <c r="A15" s="463">
        <f t="shared" si="12"/>
        <v>4</v>
      </c>
      <c r="B15" s="464" t="str">
        <f>PARAMETRES!$D8</f>
        <v>Anglais</v>
      </c>
      <c r="C15" s="465" t="str">
        <f>PARAMETRES!$B8</f>
        <v>B</v>
      </c>
      <c r="D15" s="465" t="str">
        <f>PARAMETRES!$C8</f>
        <v>S</v>
      </c>
      <c r="E15" s="466" t="str">
        <f>IF(F15="-","-",IF(F15&gt;PARAMETRES!$G$3,PARAMETRES!$G$3,F15))</f>
        <v>-</v>
      </c>
      <c r="F15" s="467" t="str">
        <f>IF(E$53=".","-",IF(RELIGION!S9="-","-",RELIGION!S9))</f>
        <v>-</v>
      </c>
      <c r="G15" s="467" t="str">
        <f>IF(E$53=".","-",IF(RELIGION!S9="-","-",RELIGION!S9/PARAMETRES!G$3*100))</f>
        <v>-</v>
      </c>
      <c r="H15" s="466">
        <f>IF(H$53=".","-",IF(LIRE!S9="-","-",IF(LIRE!S9&gt;PARAMETRES!$G$5,PARAMETRES!$G$5,LIRE!S9)))</f>
        <v>22.135416666666664</v>
      </c>
      <c r="I15" s="466">
        <f>IF(I$53=".","-",IF('ECRIRE (orth, rédac)'!S9="-","-",IF('ECRIRE (orth, rédac)'!S9&gt;PARAMETRES!$G$6,PARAMETRES!$G$6,'ECRIRE (orth, rédac)'!S9)))</f>
        <v>22.1078431372549</v>
      </c>
      <c r="J15" s="466">
        <f>IF(J$53=".","-",IF('ECOUTER  PARLER'!S9="-","-",IF('ECOUTER  PARLER'!S9&gt;PARAMETRES!$G$7,PARAMETRES!$G$7,'ECOUTER  PARLER'!S9)))</f>
        <v>19.722222222222221</v>
      </c>
      <c r="K15" s="466">
        <f>IF(K$53=".","-",IF('ECRIRE (conj, gramm)'!S9="-","-",IF('ECRIRE (conj, gramm)'!S9&gt;PARAMETRES!$G$8,PARAMETRES!$G$8,'ECRIRE (conj, gramm)'!S9)))</f>
        <v>15.865384615384615</v>
      </c>
      <c r="L15" s="468">
        <f>IF(M15="-","-",IF(M15&gt;PARAMETRES!$G$9,PARAMETRES!$G$9,M15))</f>
        <v>79.830866641528402</v>
      </c>
      <c r="M15" s="467">
        <f>IF(L$53=".","-",IF(N15=0,"-",(IF(LIRE!S9="-",0,LIRE!S9)+IF('ECRIRE (orth, rédac)'!S9="-",0,'ECRIRE (orth, rédac)'!S9)+IF('ECOUTER  PARLER'!S9="-",0,'ECOUTER  PARLER'!S9)+IF('ECRIRE (conj, gramm)'!S9="-",0,'ECRIRE (conj, gramm)'!S9))/N15*PARAMETRES!$G$9))</f>
        <v>79.830866641528402</v>
      </c>
      <c r="N15" s="467">
        <f>IF(LIRE!S9="-",0,PARAMETRES!$G$5)+IF('ECRIRE (orth, rédac)'!S9="-",0,PARAMETRES!$G$6)+IF('ECOUTER  PARLER'!S9="-",0,PARAMETRES!$G$7)+IF('ECRIRE (conj, gramm)'!S9="-",0,PARAMETRES!$G$8)</f>
        <v>100</v>
      </c>
      <c r="O15" s="466">
        <f>IF(O$53=".","-",IF(NO!S9="-","-",IF(NO!S9&gt;PARAMETRES!$G$11,PARAMETRES!$G$11,NO!S9)))</f>
        <v>36.779661016949149</v>
      </c>
      <c r="P15" s="466" t="str">
        <f>IF(P$53=".","-",IF(G!S9="-","-",IF(G!S9&gt;PARAMETRES!$G$12,PARAMETRES!$G$12,G!S9)))</f>
        <v>-</v>
      </c>
      <c r="Q15" s="466" t="str">
        <f>IF(Q$53=".","-",IF(SF!S9="-","-",IF(SF!S9&gt;PARAMETRES!$G$13,PARAMETRES!$G$13,SF!S9)))</f>
        <v>-</v>
      </c>
      <c r="R15" s="468">
        <f>IF(S15="-","-",IF(S15&gt;PARAMETRES!$G$14,PARAMETRES!$G$14,S15))</f>
        <v>91.949152542372872</v>
      </c>
      <c r="S15" s="467">
        <f>IF(R$53=".","-",IF(T15=0,"-",((IF(NO!S9="-",0,NO!S9)+IF(G!S9="-",0,G!S9)+IF(SF!S9="-",0,SF!S9))/T15*PARAMETRES!$G$14)))</f>
        <v>91.949152542372872</v>
      </c>
      <c r="T15" s="467">
        <f>IF(NO!S9="-",0,PARAMETRES!$G$11)+IF(G!S9="-",0,PARAMETRES!$G$12)+IF(SF!S9="-",0,PARAMETRES!$G$13)</f>
        <v>40</v>
      </c>
      <c r="U15" s="466">
        <f>IF(V15="-","-",IF(V15&gt;PARAMETRES!$G$16,PARAMETRES!$G$16,V15))</f>
        <v>24</v>
      </c>
      <c r="V15" s="467">
        <f>IF(U$53=".","-",IF(EVEIL!S9="-","-",EVEIL!S9))</f>
        <v>24</v>
      </c>
      <c r="W15" s="467">
        <f>IF(U$53=".","-",IF(EVEIL!S9="-","-",EVEIL!S9/PARAMETRES!G$16*100))</f>
        <v>80</v>
      </c>
      <c r="X15" s="466" t="str">
        <f>IF(Y15="-","-",IF(Y15&gt;PARAMETRES!$G$17,PARAMETRES!$G$17,Y15))</f>
        <v>-</v>
      </c>
      <c r="Y15" s="467" t="str">
        <f>IF(X$53=".","-",IF(LANGUE!O9="-","-",LANGUE!O9))</f>
        <v>-</v>
      </c>
      <c r="Z15" s="469" t="str">
        <f>IF(X$53=".","-",IF(LANGUE!O9="-","-",LANGUE!O9/PARAMETRES!G$17*100))</f>
        <v>-</v>
      </c>
      <c r="AA15" s="470">
        <f>IF(AB15="-","-",IF(AB15&gt;PARAMETRES!$G$19,PARAMETRES!$G$19,AB15))</f>
        <v>85.121747471261429</v>
      </c>
      <c r="AB15" s="471">
        <f>IF(((IF(E15="-",0,E15)+IF(M15="-",0,M15)+IF(S15="-",0,S15)+IF(U15="-",0,U15)+IF(X15="-",0,X15)))=0,"-",((IF(E15="-",0,E15)+IF(M15="-",0,M15)+IF(S15="-",0,S15)+IF(V15="-",0,V15)+IF(X15="-",0,X15))/((IF(E15="-",0,PARAMETRES!$G$3)+IF(M15="-",0,PARAMETRES!$G$9)+IF(S15="-",0,PARAMETRES!$G$14)+IF(V15="-",0,PARAMETRES!$G$16)+IF(X15="-",0,PARAMETRES!$G$17)))*PARAMETRES!$G$19))</f>
        <v>85.121747471261429</v>
      </c>
      <c r="AC15" s="463">
        <f t="shared" si="4"/>
        <v>4</v>
      </c>
      <c r="AD15" s="465" t="str">
        <f>PARAMETRES!$B8</f>
        <v>B</v>
      </c>
      <c r="AE15" s="465" t="str">
        <f>PARAMETRES!$C8</f>
        <v>S</v>
      </c>
      <c r="AF15" s="466" t="str">
        <f>IF(AG15="-","-",IF(AG15&gt;PARAMETRES!$G$3,PARAMETRES!$G$3,AG15))</f>
        <v>-</v>
      </c>
      <c r="AG15" s="467" t="str">
        <f>IF(AF$53=".","-",IF(RELIGION!AN9="-","-",RELIGION!AN9))</f>
        <v>-</v>
      </c>
      <c r="AH15" s="467" t="str">
        <f>IF(AF$53=".","-",IF(RELIGION!AN9="-","-",RELIGION!AN9/PARAMETRES!G$3*100))</f>
        <v>-</v>
      </c>
      <c r="AI15" s="466" t="str">
        <f>IF(AI$53=".","-",IF(LIRE!AN9="-","-",IF(LIRE!AN9&gt;PARAMETRES!$G$5,PARAMETRES!$G$5,LIRE!AN9)))</f>
        <v>-</v>
      </c>
      <c r="AJ15" s="466" t="str">
        <f>IF(AJ$53=".","-",IF('ECRIRE (orth, rédac)'!AN9="-","-",IF('ECRIRE (orth, rédac)'!AN9&gt;PARAMETRES!$G$6,PARAMETRES!$G$6,'ECRIRE (orth, rédac)'!AN9)))</f>
        <v>-</v>
      </c>
      <c r="AK15" s="466" t="str">
        <f>IF(AK$53=".","-",IF('ECOUTER  PARLER'!AN9="-","-",IF('ECOUTER  PARLER'!AN9&gt;PARAMETRES!$G$7,PARAMETRES!$G$7,'ECOUTER  PARLER'!AN9)))</f>
        <v>-</v>
      </c>
      <c r="AL15" s="466" t="str">
        <f>IF(AL$53=".","-",IF('ECRIRE (conj, gramm)'!AN9="-","-",IF('ECRIRE (conj, gramm)'!AN9&gt;PARAMETRES!$G$8,PARAMETRES!$G$8,'ECRIRE (conj, gramm)'!AN9)))</f>
        <v>-</v>
      </c>
      <c r="AM15" s="468" t="str">
        <f>IF(AN15="-","-",IF(AN15&gt;PARAMETRES!$G$9,PARAMETRES!$G$9,AN15))</f>
        <v>-</v>
      </c>
      <c r="AN15" s="467" t="str">
        <f>IF(AM$53=".","-",IF(AO15=0,"-",(IF(LIRE!AN9="-",0,LIRE!AN9)+IF('ECRIRE (orth, rédac)'!AN9="-",0,'ECRIRE (orth, rédac)'!AN9)+IF('ECOUTER  PARLER'!AN9="-",0,'ECOUTER  PARLER'!AN9)+IF('ECRIRE (conj, gramm)'!AN9="-",0,'ECRIRE (conj, gramm)'!AN9))/AO15*PARAMETRES!$G$9))</f>
        <v>-</v>
      </c>
      <c r="AO15" s="467">
        <f>IF(LIRE!AN9="-",0,PARAMETRES!$G$5)+IF('ECRIRE (orth, rédac)'!AN9="-",0,PARAMETRES!$G$6)+IF('ECOUTER  PARLER'!AN9="-",0,PARAMETRES!$G$7)+IF('ECRIRE (conj, gramm)'!AN9="-",0,PARAMETRES!$G$8)</f>
        <v>0</v>
      </c>
      <c r="AP15" s="466" t="str">
        <f>IF(AP$53=".","-",IF(NO!AN9="-","-",IF(NO!AN9&gt;PARAMETRES!$G$11,PARAMETRES!$G$11,NO!AN9)))</f>
        <v>-</v>
      </c>
      <c r="AQ15" s="466" t="str">
        <f>IF(AQ$53=".","-",IF(G!AN9="-","-",IF(G!AN9&gt;PARAMETRES!$G$12,PARAMETRES!$G$12,G!AN9)))</f>
        <v>-</v>
      </c>
      <c r="AR15" s="466" t="str">
        <f>IF(AR$53=".","-",IF(SF!AN9="-","-",IF(SF!AN9&gt;PARAMETRES!$G$13,PARAMETRES!$G$13,SF!AN9)))</f>
        <v>-</v>
      </c>
      <c r="AS15" s="468" t="str">
        <f>IF(AT15="-","-",IF(AT15&gt;PARAMETRES!$G$14,PARAMETRES!$G$14,AT15))</f>
        <v>-</v>
      </c>
      <c r="AT15" s="467" t="str">
        <f>IF(AS$53=".","-",IF(AU15=0,"-",((IF(NO!AN9="-",0,NO!AN9)+IF(G!AN9="-",0,G!AN9)+IF(SF!AN9="-",0,SF!AN9))/AU15*PARAMETRES!$G$14)))</f>
        <v>-</v>
      </c>
      <c r="AU15" s="467">
        <f>IF(NO!AN9="-",0,PARAMETRES!$G$11)+IF(G!AN9="-",0,PARAMETRES!$G$12)+IF(SF!AN9="-",0,PARAMETRES!$G$13)</f>
        <v>0</v>
      </c>
      <c r="AV15" s="466" t="str">
        <f>IF(AW15="-","-",IF(AW15&gt;PARAMETRES!$G$16,PARAMETRES!$G$16,AW15))</f>
        <v>-</v>
      </c>
      <c r="AW15" s="467" t="str">
        <f>IF(AV$53=".","-",IF(EVEIL!AN9="-","-",EVEIL!AN9))</f>
        <v>-</v>
      </c>
      <c r="AX15" s="467" t="str">
        <f>IF(AV$53=".","-",IF(EVEIL!AN9="-","-",EVEIL!ANS9/PARAMETRES!G$16*100))</f>
        <v>-</v>
      </c>
      <c r="AY15" s="466" t="str">
        <f>IF(AZ15="-","-",IF(AZ15&gt;PARAMETRES!$G$17,PARAMETRES!$G$17,AZ15))</f>
        <v>-</v>
      </c>
      <c r="AZ15" s="467" t="str">
        <f>IF(AY$53=".","-",IF(LANGUE!AF9="-","-",LANGUE!AF9))</f>
        <v>-</v>
      </c>
      <c r="BA15" s="469" t="str">
        <f>IF(AY$53=".","-",IF(LANGUE!AF9="-","-",LANGUE!AF9/PARAMETRES!G$17*100))</f>
        <v>-</v>
      </c>
      <c r="BB15" s="470" t="str">
        <f>IF(BC15="-","-",IF(BC15&gt;PARAMETRES!$G$19,PARAMETRES!$G$19,BC15))</f>
        <v>-</v>
      </c>
      <c r="BC15" s="471" t="str">
        <f>IF(((IF(AF15="-",0,AF15)+IF(AN15="-",0,AN15)+IF(AT15="-",0,AT15)+IF(AV15="-",0,AV15)+IF(AY15="-",0,AY15)))=0,"-",((IF(AF15="-",0,AF15)+IF(AN15="-",0,AN15)+IF(AT15="-",0,AT15)+IF(AW15="-",0,AW15)+IF(AY15="-",0,AY15))/((IF(AF15="-",0,PARAMETRES!$G$3)+IF(AN15="-",0,PARAMETRES!$G$9)+IF(AT15="-",0,PARAMETRES!$G$14)+IF(AW15="-",0,PARAMETRES!$G$16)+IF(AY15="-",0,PARAMETRES!$G$17)))*PARAMETRES!$G$19))</f>
        <v>-</v>
      </c>
      <c r="BD15" s="463">
        <f t="shared" si="5"/>
        <v>4</v>
      </c>
      <c r="BE15" s="465" t="str">
        <f>PARAMETRES!$B8</f>
        <v>B</v>
      </c>
      <c r="BF15" s="465" t="str">
        <f>PARAMETRES!$C8</f>
        <v>S</v>
      </c>
      <c r="BG15" s="466" t="str">
        <f>IF(BH15="-","-",IF(BH15&gt;PARAMETRES!$G$3,PARAMETRES!$G$3,BH15))</f>
        <v>-</v>
      </c>
      <c r="BH15" s="467" t="str">
        <f>IF(BG$53=".","-",IF(RELIGION!BI9="-","-",RELIGION!BI9))</f>
        <v>-</v>
      </c>
      <c r="BI15" s="467" t="str">
        <f>IF(BG$53=".","-",IF(RELIGION!BI9="-","-",RELIGION!BI9/PARAMETRES!G$3*100))</f>
        <v>-</v>
      </c>
      <c r="BJ15" s="466" t="str">
        <f>IF(BJ$53=".","-",IF(LIRE!BI9="-","-",IF(LIRE!BI9&gt;PARAMETRES!$G$5,PARAMETRES!$G$5,LIRE!BI9)))</f>
        <v>-</v>
      </c>
      <c r="BK15" s="466" t="str">
        <f>IF(BK$53=".","-",IF('ECRIRE (orth, rédac)'!BI9="-","-",IF('ECRIRE (orth, rédac)'!BI9&gt;PARAMETRES!$G$6,PARAMETRES!$G$6,'ECRIRE (orth, rédac)'!BI9)))</f>
        <v>-</v>
      </c>
      <c r="BL15" s="466" t="str">
        <f>IF(BL$53=".","-",IF('ECOUTER  PARLER'!BI9="-","-",IF('ECOUTER  PARLER'!BI9&gt;PARAMETRES!$G$7,PARAMETRES!$G$7,'ECOUTER  PARLER'!BI9)))</f>
        <v>-</v>
      </c>
      <c r="BM15" s="466" t="str">
        <f>IF(BM$53=".","-",IF('ECRIRE (conj, gramm)'!BI9="-","-",IF('ECRIRE (conj, gramm)'!BI9&gt;PARAMETRES!$G$8,PARAMETRES!$G$8,'ECRIRE (conj, gramm)'!BI9)))</f>
        <v>-</v>
      </c>
      <c r="BN15" s="468" t="str">
        <f>IF(BO15="-","-",IF(BO15&gt;PARAMETRES!$G$9,PARAMETRES!$G$9,BO15))</f>
        <v>-</v>
      </c>
      <c r="BO15" s="467" t="str">
        <f>IF(BN$53=".","-",IF(BP15=0,"-",(IF(LIRE!BI9="-",0,LIRE!BI9)+IF('ECRIRE (orth, rédac)'!BI9="-",0,'ECRIRE (orth, rédac)'!BI9)+IF('ECOUTER  PARLER'!BI9="-",0,'ECOUTER  PARLER'!BI9)+IF('ECRIRE (conj, gramm)'!BI9="-",0,'ECRIRE (conj, gramm)'!BI9))/BP15*PARAMETRES!$G$9))</f>
        <v>-</v>
      </c>
      <c r="BP15" s="467">
        <f>IF(LIRE!BI9="-",0,PARAMETRES!$G$5)+IF('ECRIRE (orth, rédac)'!BI9="-",0,PARAMETRES!$G$6)+IF('ECOUTER  PARLER'!BI9="-",0,PARAMETRES!$G$7)+IF('ECRIRE (conj, gramm)'!BI9="-",0,PARAMETRES!$G$8)</f>
        <v>0</v>
      </c>
      <c r="BQ15" s="466" t="str">
        <f>IF(BQ$53=".","-",IF(NO!BI9="-","-",IF(NO!BI9&gt;PARAMETRES!$G$11,PARAMETRES!$G$11,NO!BI9)))</f>
        <v>-</v>
      </c>
      <c r="BR15" s="466" t="str">
        <f>IF(BR$53=".","-",IF(G!BI9="-","-",IF(G!BI9&gt;PARAMETRES!$G$12,PARAMETRES!$G$12,G!BI9)))</f>
        <v>-</v>
      </c>
      <c r="BS15" s="466" t="str">
        <f>IF(BS$53=".","-",IF(SF!BI9="-","-",IF(SF!BI9&gt;PARAMETRES!$G$13,PARAMETRES!$G$13,SF!BI9)))</f>
        <v>-</v>
      </c>
      <c r="BT15" s="468" t="str">
        <f>IF(BU15="-","-",IF(BU15&gt;PARAMETRES!$G$14,PARAMETRES!$G$14,BU15))</f>
        <v>-</v>
      </c>
      <c r="BU15" s="467" t="str">
        <f>IF(BT$53=".","-",IF(BV15=0,"-",((IF(NO!BI9="-",0,NO!BI9)+IF(G!BI9="-",0,G!BI9)+IF(SF!BI9="-",0,SF!BI9))/BV15*PARAMETRES!$G$14)))</f>
        <v>-</v>
      </c>
      <c r="BV15" s="467">
        <f>IF(NO!BI9="-",0,PARAMETRES!$G$11)+IF(G!BI9="-",0,PARAMETRES!$G$12)+IF(SF!BI9="-",0,PARAMETRES!$G$13)</f>
        <v>0</v>
      </c>
      <c r="BW15" s="466" t="str">
        <f>IF(BX15="-","-",IF(BX15&gt;PARAMETRES!$G$16,PARAMETRES!$G$16,BX15))</f>
        <v>-</v>
      </c>
      <c r="BX15" s="467" t="str">
        <f>IF(BW$53=".","-",IF(EVEIL!BI9="-","-",EVEIL!BI9))</f>
        <v>-</v>
      </c>
      <c r="BY15" s="467" t="str">
        <f>IF(BW$53=".","-",IF(EVEIL!BI9="-","-",EVEIL!BIS9/PARAMETRES!G$16*100))</f>
        <v>-</v>
      </c>
      <c r="BZ15" s="466" t="str">
        <f>IF(CA15="-","-",IF(CA15&gt;PARAMETRES!$G$17,PARAMETRES!$G$17,CA15))</f>
        <v>-</v>
      </c>
      <c r="CA15" s="467" t="str">
        <f>IF(BZ$53=".","-",IF(LANGUE!AW9="-","-",LANGUE!AW9))</f>
        <v>-</v>
      </c>
      <c r="CB15" s="469" t="str">
        <f>IF(BZ$53=".","-",IF(LANGUE!AW9="-","-",LANGUE!AW9/PARAMETRES!G$17*100))</f>
        <v>-</v>
      </c>
      <c r="CC15" s="470" t="str">
        <f>IF(CD15="-","-",IF(CD15&gt;PARAMETRES!$G$19,PARAMETRES!$G$19,CD15))</f>
        <v>-</v>
      </c>
      <c r="CD15" s="471" t="str">
        <f>IF(((IF(BG15="-",0,BG15)+IF(BO15="-",0,BO15)+IF(BU15="-",0,BU15)+IF(BW15="-",0,BW15)+IF(BZ15="-",0,BZ15)))=0,"-",((IF(BG15="-",0,BG15)+IF(BO15="-",0,BO15)+IF(BU15="-",0,BU15)+IF(BX15="-",0,BX15)+IF(BZ15="-",0,BZ15))/((IF(BG15="-",0,PARAMETRES!$G$3)+IF(BO15="-",0,PARAMETRES!$G$9)+IF(BU15="-",0,PARAMETRES!$G$14)+IF(BX15="-",0,PARAMETRES!$G$16)+IF(BZ15="-",0,PARAMETRES!$G$17)))*PARAMETRES!$G$19))</f>
        <v>-</v>
      </c>
      <c r="CE15" s="472">
        <f t="shared" si="6"/>
        <v>4</v>
      </c>
      <c r="CF15" s="473" t="str">
        <f>PARAMETRES!$B8</f>
        <v>B</v>
      </c>
      <c r="CG15" s="473" t="str">
        <f>PARAMETRES!$C8</f>
        <v>S</v>
      </c>
      <c r="CH15" s="474" t="str">
        <f>IF(CI15="-","-",IF(CI15&gt;PARAMETRES!$G$3,PARAMETRES!$G$3,CI15))</f>
        <v>-</v>
      </c>
      <c r="CI15" s="475" t="str">
        <f>IF(CH$53=".","-",IF(RELIGION!CD9="-","-",RELIGION!CD9))</f>
        <v>-</v>
      </c>
      <c r="CJ15" s="475" t="str">
        <f>IF(CH$53=".","-",IF(RELIGION!CD9="-","-",RELIGION!CD9/PARAMETRES!G$3*100))</f>
        <v>-</v>
      </c>
      <c r="CK15" s="474" t="str">
        <f>IF(CK$53=".","-",IF(LIRE!CD9="-","-",IF(LIRE!CD9&gt;PARAMETRES!$G$5,PARAMETRES!$G$5,LIRE!CD9)))</f>
        <v>-</v>
      </c>
      <c r="CL15" s="474" t="str">
        <f>IF(CL$53=".","-",IF('ECRIRE (orth, rédac)'!CD9="-","-",IF('ECRIRE (orth, rédac)'!CD9&gt;PARAMETRES!$G$6,PARAMETRES!$G$6,'ECRIRE (orth, rédac)'!CD9)))</f>
        <v>-</v>
      </c>
      <c r="CM15" s="474" t="str">
        <f>IF(CM$53=".","-",IF('ECOUTER  PARLER'!CD9="-","-",IF('ECOUTER  PARLER'!CD9&gt;PARAMETRES!$G$7,PARAMETRES!$G$7,'ECOUTER  PARLER'!CD9)))</f>
        <v>-</v>
      </c>
      <c r="CN15" s="474" t="str">
        <f>IF(CN$53=".","-",IF('ECRIRE (conj, gramm)'!CH9="-","-",IF('ECRIRE (conj, gramm)'!CH9&gt;PARAMETRES!$G$8,PARAMETRES!$G$8,'ECRIRE (conj, gramm)'!CH9)))</f>
        <v>-</v>
      </c>
      <c r="CO15" s="476" t="str">
        <f>IF(CP15="-","-",IF(CP15&gt;PARAMETRES!$G$9,PARAMETRES!$G$9,CP15))</f>
        <v>-</v>
      </c>
      <c r="CP15" s="475" t="str">
        <f>IF(CO$53=".","-",IF(CQ15=0,"-",(IF(LIRE!CD9="-",0,LIRE!CD9)+IF('ECRIRE (orth, rédac)'!CD9="-",0,'ECRIRE (orth, rédac)'!CD9)+IF('ECOUTER  PARLER'!CD9="-",0,'ECOUTER  PARLER'!CD9)+IF('ECRIRE (conj, gramm)'!CH9="-",0,'ECRIRE (conj, gramm)'!CH9))/CQ15*PARAMETRES!$G$9))</f>
        <v>-</v>
      </c>
      <c r="CQ15" s="475">
        <f>IF(LIRE!CD9="-",0,PARAMETRES!$G$5)+IF('ECRIRE (orth, rédac)'!CD9="-",0,PARAMETRES!$G$6)+IF('ECOUTER  PARLER'!CD9="-",0,PARAMETRES!$G$7)+IF('ECRIRE (conj, gramm)'!CH9="-",0,PARAMETRES!$G$8)</f>
        <v>0</v>
      </c>
      <c r="CR15" s="474" t="str">
        <f>IF(CR$53=".","-",IF(NO!CD9="-","-",IF(NO!CD9&gt;PARAMETRES!$G$11,PARAMETRES!$G$11,NO!CD9)))</f>
        <v>-</v>
      </c>
      <c r="CS15" s="474" t="str">
        <f>IF(CS$53=".","-",IF(G!CD9="-","-",IF(G!CD9&gt;PARAMETRES!$G$12,PARAMETRES!$G$12,G!CD9)))</f>
        <v>-</v>
      </c>
      <c r="CT15" s="474" t="str">
        <f>IF(CT$53=".","-",IF(SF!CD9="-","-",IF(SF!CD9&gt;PARAMETRES!$G$13,PARAMETRES!$G$13,SF!CD9)))</f>
        <v>-</v>
      </c>
      <c r="CU15" s="476" t="str">
        <f>IF(CV15="-","-",IF(CV15&gt;PARAMETRES!$G$14,PARAMETRES!$G$14,CV15))</f>
        <v>-</v>
      </c>
      <c r="CV15" s="475" t="str">
        <f>IF(CU$53=".","-",IF(CW15=0,"-",((IF(NO!CD9="-",0,NO!CD9)+IF(G!CD9="-",0,G!CD9)+IF(SF!CD9="-",0,SF!CD9))/CW15*PARAMETRES!$G$14)))</f>
        <v>-</v>
      </c>
      <c r="CW15" s="475">
        <f>IF(NO!CD9="-",0,PARAMETRES!$G$11)+IF(G!CD9="-",0,PARAMETRES!$G$12)+IF(SF!CD9="-",0,PARAMETRES!$G$13)</f>
        <v>0</v>
      </c>
      <c r="CX15" s="474" t="str">
        <f>IF(CY15="-","-",IF(CY15&gt;PARAMETRES!$G$16,PARAMETRES!$G$16,CY15))</f>
        <v>-</v>
      </c>
      <c r="CY15" s="475" t="str">
        <f>IF(CX$53=".","-",IF(EVEIL!CD9="-","-",EVEIL!CD9))</f>
        <v>-</v>
      </c>
      <c r="CZ15" s="475" t="str">
        <f>IF(CX$53=".","-",IF(EVEIL!CD9="-","-",EVEIL!CDS9/PARAMETRES!G$16*100))</f>
        <v>-</v>
      </c>
      <c r="DA15" s="474" t="str">
        <f>IF(DB15="-","-",IF(DB15&gt;PARAMETRES!$G$17,PARAMETRES!$G$17,DB15))</f>
        <v>-</v>
      </c>
      <c r="DB15" s="475" t="str">
        <f>IF(DA$53=".","-",IF(LANGUE!BN9="-","-",LANGUE!BN9))</f>
        <v>-</v>
      </c>
      <c r="DC15" s="475" t="str">
        <f>IF(DA$53=".","-",IF(LANGUE!BN9="-","-",LANGUE!BN9/PARAMETRES!G$17*100))</f>
        <v>-</v>
      </c>
      <c r="DD15" s="477" t="str">
        <f>IF(DE15="-","-",IF(DE15&gt;PARAMETRES!$G$19,PARAMETRES!$G$19,DE15))</f>
        <v>-</v>
      </c>
      <c r="DE15" s="478" t="str">
        <f>IF(((IF(CH15="-",0,CH15)+IF(CP15="-",0,CP15)+IF(CV15="-",0,CV15)+IF(CX15="-",0,CX15)+IF(DA15="-",0,DA15)))=0,"-",((IF(CH15="-",0,CH15)+IF(CP15="-",0,CP15)+IF(CV15="-",0,CV15)+IF(CY15="-",0,CY15)+IF(DA15="-",0,DA15))/((IF(CH15="-",0,PARAMETRES!$G$3)+IF(CP15="-",0,PARAMETRES!$G$9)+IF(CV15="-",0,PARAMETRES!$G$14)+IF(CY15="-",0,PARAMETRES!$G$16)+IF(DA15="-",0,PARAMETRES!$G$17)))*PARAMETRES!$G$19))</f>
        <v>-</v>
      </c>
      <c r="DF15" s="479"/>
      <c r="DG15" s="480" t="str">
        <f>PARAMETRES!$B8</f>
        <v>B</v>
      </c>
      <c r="DH15" s="481" t="str">
        <f>PARAMETRES!$C8</f>
        <v>S</v>
      </c>
      <c r="DI15" s="482"/>
      <c r="DJ15" s="483" t="str">
        <f>IF(IF(E15="-",0,PARAMETRES!$G$3)+IF(AF15="-",0,PARAMETRES!$G$3)+IF(BG15="-",0,PARAMETRES!$G$3)+IF(CH15="-",0,PARAMETRES!$G$3)=0,"-",IF((IF(F15="-",0,F15)+IF(AG15="-",0,AG15)+IF(BH15="-",0,BH15)+IF(CI15="-",0,CI15))/(IF(F15="-",0,PARAMETRES!$G$3)+IF(AG15="-",0,PARAMETRES!$G$3)+IF(BH15="-",0,PARAMETRES!$G$3)+IF(CI15="-",0,PARAMETRES!$G$3))*100&gt;100,100,(IF(F15="-",0,F15)+IF(AG15="-",0,AG15)+IF(BH15="-",0,BH15)+IF(CI15="-",0,CI15))/(IF(F15="-",0,PARAMETRES!$G$3)+IF(AG15="-",0,PARAMETRES!$G$3)+IF(BH15="-",0,PARAMETRES!$G$3)+IF(CI15="-",0,PARAMETRES!$G$3))*100))</f>
        <v>-</v>
      </c>
      <c r="DK15" s="466">
        <f>IF(IF(M15="-",0,PARAMETRES!$G$9)+IF(AN15="-",0,PARAMETRES!$G$9)+IF(BO15="-",0,PARAMETRES!$G$9)+IF(CP15="-",0,PARAMETRES!$G$9)=0,"-",IF((IF(M15="-",0,M15)+IF(AN15="-",0,AN15)+IF(BO15="-",0,BO15)+IF(CP15="-",0,CP15))/(IF(M15="-",0,PARAMETRES!$G$9)+IF(AN15="-",0,PARAMETRES!$G$9)+IF(BO15="-",0,PARAMETRES!$G$9)+IF(CP15="-",0,PARAMETRES!$G$9))*100&gt;100,100,(IF(M15="-",0,M15)+IF(AN15="-",0,AN15)+IF(BO15="-",0,BO15)+IF(CP15="-",0,CP15))/(IF(M15="-",0,PARAMETRES!$G$9)+IF(AN15="-",0,PARAMETRES!$G$9)+IF(BO15="-",0,PARAMETRES!$G$9)+IF(CP15="-",0,PARAMETRES!$G$9))*100))</f>
        <v>79.830866641528402</v>
      </c>
      <c r="DL15" s="466">
        <f>IF(IF(S15="-",0,PARAMETRES!$G$14)+IF(AT15="-",0,PARAMETRES!$G$14)+IF(BU15="-",0,PARAMETRES!$G$14)+IF(CV15="-",0,PARAMETRES!$G$14)=0,"-",IF((IF(S15="-",0,S15)+IF(AT15="-",0,AT15)+IF(BU15="-",0,BU15)+IF(CV15="-",0,CV15))/(IF(S15="-",0,PARAMETRES!$G$14)+IF(AT15="-",0,PARAMETRES!$G$14)+IF(BU15="-",0,PARAMETRES!$G$14)+IF(CV15="-",0,PARAMETRES!$G$14))*100&gt;100,100,(IF(S15="-",0,S15)+IF(AT15="-",0,AT15)+IF(BU15="-",0,BU15)+IF(CV15="-",0,CV15))/(IF(S15="-",0,PARAMETRES!$G$14)+IF(AT15="-",0,PARAMETRES!$G$14)+IF(BU15="-",0,PARAMETRES!$G$14)+IF(CV15="-",0,PARAMETRES!$G$14))*100))</f>
        <v>91.949152542372872</v>
      </c>
      <c r="DM15" s="466">
        <f>IF(IF(U15="-",0,PARAMETRES!$G$16)+IF(AV15="-",0,PARAMETRES!$G$16)+IF(BW15="-",0,PARAMETRES!$G$16)+IF(CX15="-",0,PARAMETRES!$G$16)=0,"-",IF((IF(V15="-",0,V15)+IF(AW15="-",0,AW15)+IF(BX15="-",0,BX15)+IF(CY15="-",0,CY15))/(IF(V15="-",0,PARAMETRES!$G$16)+IF(AW15="-",0,PARAMETRES!$G$16)+IF(BX15="-",0,PARAMETRES!$G$16)+IF(CY15="-",0,PARAMETRES!$G$16))*100&gt;100,100,(IF(V15="-",0,V15)+IF(AW15="-",0,AW15)+IF(BX15="-",0,BX15)+IF(CY15="-",0,CY15))/(IF(V15="-",0,PARAMETRES!$G$16)+IF(AW15="-",0,PARAMETRES!$G$16)+IF(BX15="-",0,PARAMETRES!$G$16)+IF(CY15="-",0,PARAMETRES!$G$16))*100))</f>
        <v>80</v>
      </c>
      <c r="DN15" s="466" t="str">
        <f>IF(IF(X15="-",0,PARAMETRES!$G$17)+IF(AY15="-",0,PARAMETRES!$G$17)+IF(BZ15="-",0,PARAMETRES!$G$17)+IF(DA15="-",0,PARAMETRES!$G$17)=0,"-",IF((IF(Y15="-",0,Y15)+IF(AZ15="-",0,AZ15)+IF(CA15="-",0,CA15)+IF(DB15="-",0,DB15))/(IF(Y15="-",0,PARAMETRES!$G$17)+IF(AZ15="-",0,PARAMETRES!$G$17)+IF(CA15="-",0,PARAMETRES!$G$17)+IF(DB15="-",0,PARAMETRES!$G$17))*100&gt;100,100,(IF(Y15="-",0,Y15)+IF(AZ15="-",0,AZ15)+IF(CA15="-",0,CA15)+IF(DB15="-",0,DB15))/(IF(Y15="-",0,PARAMETRES!$G$17)+IF(AZ15="-",0,PARAMETRES!$G$17)+IF(CA15="-",0,PARAMETRES!$G$17)+IF(DB15="-",0,PARAMETRES!$G$17))*100))</f>
        <v>-</v>
      </c>
      <c r="DO15" s="468">
        <f>IF(IF(AB15="-",0,PARAMETRES!$G$19)+IF(BC15="-",0,PARAMETRES!$G$19)+IF(CD15="-",0,PARAMETRES!$G$19)+IF(DE15="-",0,PARAMETRES!$G$19)=0,"-",IF((IF(AB15="-",0,AB15)+IF(BC15="-",0,BC15)+IF(CD15="-",0,CD15)+IF(DE15="-",0,DE15))/(IF(AB15="-",0,PARAMETRES!$G$19)+IF(BC15="-",0,PARAMETRES!$G$19)+IF(CD15="-",0,PARAMETRES!$G$19)+IF(DE15="-",0,PARAMETRES!$G$19))*100&gt;100,100,(IF(AB15="-",0,AB15)+IF(BC15="-",0,BC15)+IF(CD15="-",0,CD15)+IF(DE15="-",0,DE15))/(IF(AB15="-",0,PARAMETRES!$G$19)+IF(BC15="-",0,PARAMETRES!$G$19)+IF(CD15="-",0,PARAMETRES!$G$19)+IF(DE15="-",0,PARAMETRES!$G$19))*100))</f>
        <v>85.121747471261429</v>
      </c>
      <c r="DP15" s="484"/>
      <c r="DQ15" s="480" t="str">
        <f>PARAMETRES!$B8</f>
        <v>B</v>
      </c>
      <c r="DR15" s="481" t="str">
        <f>PARAMETRES!$C8</f>
        <v>S</v>
      </c>
      <c r="DT15" s="486">
        <f t="shared" si="7"/>
        <v>85.199999999999989</v>
      </c>
      <c r="DU15" s="486" t="str">
        <f t="shared" si="1"/>
        <v/>
      </c>
      <c r="DV15" s="486" t="str">
        <f t="shared" si="2"/>
        <v/>
      </c>
      <c r="DW15" s="486" t="str">
        <f t="shared" si="3"/>
        <v/>
      </c>
      <c r="DY15" s="486">
        <f t="shared" si="8"/>
        <v>85.199999999999989</v>
      </c>
      <c r="DZ15" s="486" t="str">
        <f t="shared" si="9"/>
        <v/>
      </c>
      <c r="EA15" s="486" t="str">
        <f t="shared" si="10"/>
        <v/>
      </c>
      <c r="EB15" s="486" t="str">
        <f t="shared" si="11"/>
        <v/>
      </c>
    </row>
    <row r="16" spans="1:132">
      <c r="A16" s="154">
        <f t="shared" si="12"/>
        <v>5</v>
      </c>
      <c r="B16" s="155" t="str">
        <f>PARAMETRES!$D9</f>
        <v>Anglais</v>
      </c>
      <c r="C16" s="156" t="str">
        <f>PARAMETRES!$B9</f>
        <v>C</v>
      </c>
      <c r="D16" s="156" t="str">
        <f>PARAMETRES!$C9</f>
        <v>H</v>
      </c>
      <c r="E16" s="157">
        <f>IF(F16="-","-",IF(F16&gt;PARAMETRES!$G$3,PARAMETRES!$G$3,F16))</f>
        <v>16.842105263157894</v>
      </c>
      <c r="F16" s="158">
        <f>IF(E$53=".","-",IF(RELIGION!S10="-","-",RELIGION!S10))</f>
        <v>16.842105263157894</v>
      </c>
      <c r="G16" s="158">
        <f>IF(E$53=".","-",IF(RELIGION!S10="-","-",RELIGION!S10/PARAMETRES!G$3*100))</f>
        <v>84.210526315789465</v>
      </c>
      <c r="H16" s="157">
        <f>IF(H$53=".","-",IF(LIRE!S10="-","-",IF(LIRE!S10&gt;PARAMETRES!$G$5,PARAMETRES!$G$5,LIRE!S10)))</f>
        <v>21.354166666666664</v>
      </c>
      <c r="I16" s="157">
        <f>IF(I$53=".","-",IF('ECRIRE (orth, rédac)'!S10="-","-",IF('ECRIRE (orth, rédac)'!S10&gt;PARAMETRES!$G$6,PARAMETRES!$G$6,'ECRIRE (orth, rédac)'!S10)))</f>
        <v>21.348039215686274</v>
      </c>
      <c r="J16" s="157">
        <f>IF(J$53=".","-",IF('ECOUTER  PARLER'!S10="-","-",IF('ECOUTER  PARLER'!S10&gt;PARAMETRES!$G$7,PARAMETRES!$G$7,'ECOUTER  PARLER'!S10)))</f>
        <v>21.666666666666668</v>
      </c>
      <c r="K16" s="157">
        <f>IF(K$53=".","-",IF('ECRIRE (conj, gramm)'!S10="-","-",IF('ECRIRE (conj, gramm)'!S10&gt;PARAMETRES!$G$8,PARAMETRES!$G$8,'ECRIRE (conj, gramm)'!S10)))</f>
        <v>20.673076923076923</v>
      </c>
      <c r="L16" s="159">
        <f>IF(M16="-","-",IF(M16&gt;PARAMETRES!$G$9,PARAMETRES!$G$9,M16))</f>
        <v>85.041949472096533</v>
      </c>
      <c r="M16" s="158">
        <f>IF(L$53=".","-",IF(N16=0,"-",(IF(LIRE!S10="-",0,LIRE!S10)+IF('ECRIRE (orth, rédac)'!S10="-",0,'ECRIRE (orth, rédac)'!S10)+IF('ECOUTER  PARLER'!S10="-",0,'ECOUTER  PARLER'!S10)+IF('ECRIRE (conj, gramm)'!S10="-",0,'ECRIRE (conj, gramm)'!S10))/N16*PARAMETRES!$G$9))</f>
        <v>85.041949472096533</v>
      </c>
      <c r="N16" s="158">
        <f>IF(LIRE!S10="-",0,PARAMETRES!$G$5)+IF('ECRIRE (orth, rédac)'!S10="-",0,PARAMETRES!$G$6)+IF('ECOUTER  PARLER'!S10="-",0,PARAMETRES!$G$7)+IF('ECRIRE (conj, gramm)'!S10="-",0,PARAMETRES!$G$8)</f>
        <v>100</v>
      </c>
      <c r="O16" s="157">
        <f>IF(O$53=".","-",IF(NO!S10="-","-",IF(NO!S10&gt;PARAMETRES!$G$11,PARAMETRES!$G$11,NO!S10)))</f>
        <v>33.728813559322035</v>
      </c>
      <c r="P16" s="157" t="str">
        <f>IF(P$53=".","-",IF(G!S10="-","-",IF(G!S10&gt;PARAMETRES!$G$12,PARAMETRES!$G$12,G!S10)))</f>
        <v>-</v>
      </c>
      <c r="Q16" s="157" t="str">
        <f>IF(Q$53=".","-",IF(SF!S10="-","-",IF(SF!S10&gt;PARAMETRES!$G$13,PARAMETRES!$G$13,SF!S10)))</f>
        <v>-</v>
      </c>
      <c r="R16" s="159">
        <f>IF(S16="-","-",IF(S16&gt;PARAMETRES!$G$14,PARAMETRES!$G$14,S16))</f>
        <v>84.322033898305079</v>
      </c>
      <c r="S16" s="158">
        <f>IF(R$53=".","-",IF(T16=0,"-",((IF(NO!S10="-",0,NO!S10)+IF(G!S10="-",0,G!S10)+IF(SF!S10="-",0,SF!S10))/T16*PARAMETRES!$G$14)))</f>
        <v>84.322033898305079</v>
      </c>
      <c r="T16" s="158">
        <f>IF(NO!S10="-",0,PARAMETRES!$G$11)+IF(G!S10="-",0,PARAMETRES!$G$12)+IF(SF!S10="-",0,PARAMETRES!$G$13)</f>
        <v>40</v>
      </c>
      <c r="U16" s="157">
        <f>IF(V16="-","-",IF(V16&gt;PARAMETRES!$G$16,PARAMETRES!$G$16,V16))</f>
        <v>25.5</v>
      </c>
      <c r="V16" s="158">
        <f>IF(U$53=".","-",IF(EVEIL!S10="-","-",EVEIL!S10))</f>
        <v>25.5</v>
      </c>
      <c r="W16" s="158">
        <f>IF(U$53=".","-",IF(EVEIL!S10="-","-",EVEIL!S10/PARAMETRES!G$16*100))</f>
        <v>85</v>
      </c>
      <c r="X16" s="157" t="str">
        <f>IF(Y16="-","-",IF(Y16&gt;PARAMETRES!$G$17,PARAMETRES!$G$17,Y16))</f>
        <v>-</v>
      </c>
      <c r="Y16" s="158" t="str">
        <f>IF(X$53=".","-",IF(LANGUE!O10="-","-",LANGUE!O10))</f>
        <v>-</v>
      </c>
      <c r="Z16" s="429" t="str">
        <f>IF(X$53=".","-",IF(LANGUE!O10="-","-",LANGUE!O10/PARAMETRES!G$17*100))</f>
        <v>-</v>
      </c>
      <c r="AA16" s="160">
        <f>IF(AB16="-","-",IF(AB16&gt;PARAMETRES!$G$19,PARAMETRES!$G$19,AB16))</f>
        <v>84.682435453423793</v>
      </c>
      <c r="AB16" s="161">
        <f>IF(((IF(E16="-",0,E16)+IF(M16="-",0,M16)+IF(S16="-",0,S16)+IF(U16="-",0,U16)+IF(X16="-",0,X16)))=0,"-",((IF(E16="-",0,E16)+IF(M16="-",0,M16)+IF(S16="-",0,S16)+IF(V16="-",0,V16)+IF(X16="-",0,X16))/((IF(E16="-",0,PARAMETRES!$G$3)+IF(M16="-",0,PARAMETRES!$G$9)+IF(S16="-",0,PARAMETRES!$G$14)+IF(V16="-",0,PARAMETRES!$G$16)+IF(X16="-",0,PARAMETRES!$G$17)))*PARAMETRES!$G$19))</f>
        <v>84.682435453423793</v>
      </c>
      <c r="AC16" s="154">
        <f t="shared" si="4"/>
        <v>5</v>
      </c>
      <c r="AD16" s="156" t="str">
        <f>PARAMETRES!$B9</f>
        <v>C</v>
      </c>
      <c r="AE16" s="156" t="str">
        <f>PARAMETRES!$C9</f>
        <v>H</v>
      </c>
      <c r="AF16" s="157" t="str">
        <f>IF(AG16="-","-",IF(AG16&gt;PARAMETRES!$G$3,PARAMETRES!$G$3,AG16))</f>
        <v>-</v>
      </c>
      <c r="AG16" s="158" t="str">
        <f>IF(AF$53=".","-",IF(RELIGION!AN10="-","-",RELIGION!AN10))</f>
        <v>-</v>
      </c>
      <c r="AH16" s="158" t="str">
        <f>IF(AF$53=".","-",IF(RELIGION!AN10="-","-",RELIGION!AN10/PARAMETRES!G$3*100))</f>
        <v>-</v>
      </c>
      <c r="AI16" s="157" t="str">
        <f>IF(AI$53=".","-",IF(LIRE!AN10="-","-",IF(LIRE!AN10&gt;PARAMETRES!$G$5,PARAMETRES!$G$5,LIRE!AN10)))</f>
        <v>-</v>
      </c>
      <c r="AJ16" s="157" t="str">
        <f>IF(AJ$53=".","-",IF('ECRIRE (orth, rédac)'!AN10="-","-",IF('ECRIRE (orth, rédac)'!AN10&gt;PARAMETRES!$G$6,PARAMETRES!$G$6,'ECRIRE (orth, rédac)'!AN10)))</f>
        <v>-</v>
      </c>
      <c r="AK16" s="157" t="str">
        <f>IF(AK$53=".","-",IF('ECOUTER  PARLER'!AN10="-","-",IF('ECOUTER  PARLER'!AN10&gt;PARAMETRES!$G$7,PARAMETRES!$G$7,'ECOUTER  PARLER'!AN10)))</f>
        <v>-</v>
      </c>
      <c r="AL16" s="157" t="str">
        <f>IF(AL$53=".","-",IF('ECRIRE (conj, gramm)'!AN10="-","-",IF('ECRIRE (conj, gramm)'!AN10&gt;PARAMETRES!$G$8,PARAMETRES!$G$8,'ECRIRE (conj, gramm)'!AN10)))</f>
        <v>-</v>
      </c>
      <c r="AM16" s="159" t="str">
        <f>IF(AN16="-","-",IF(AN16&gt;PARAMETRES!$G$9,PARAMETRES!$G$9,AN16))</f>
        <v>-</v>
      </c>
      <c r="AN16" s="158" t="str">
        <f>IF(AM$53=".","-",IF(AO16=0,"-",(IF(LIRE!AN10="-",0,LIRE!AN10)+IF('ECRIRE (orth, rédac)'!AN10="-",0,'ECRIRE (orth, rédac)'!AN10)+IF('ECOUTER  PARLER'!AN10="-",0,'ECOUTER  PARLER'!AN10)+IF('ECRIRE (conj, gramm)'!AN10="-",0,'ECRIRE (conj, gramm)'!AN10))/AO16*PARAMETRES!$G$9))</f>
        <v>-</v>
      </c>
      <c r="AO16" s="158">
        <f>IF(LIRE!AN10="-",0,PARAMETRES!$G$5)+IF('ECRIRE (orth, rédac)'!AN10="-",0,PARAMETRES!$G$6)+IF('ECOUTER  PARLER'!AN10="-",0,PARAMETRES!$G$7)+IF('ECRIRE (conj, gramm)'!AN10="-",0,PARAMETRES!$G$8)</f>
        <v>0</v>
      </c>
      <c r="AP16" s="157" t="str">
        <f>IF(AP$53=".","-",IF(NO!AN10="-","-",IF(NO!AN10&gt;PARAMETRES!$G$11,PARAMETRES!$G$11,NO!AN10)))</f>
        <v>-</v>
      </c>
      <c r="AQ16" s="157" t="str">
        <f>IF(AQ$53=".","-",IF(G!AN10="-","-",IF(G!AN10&gt;PARAMETRES!$G$12,PARAMETRES!$G$12,G!AN10)))</f>
        <v>-</v>
      </c>
      <c r="AR16" s="157" t="str">
        <f>IF(AR$53=".","-",IF(SF!AN10="-","-",IF(SF!AN10&gt;PARAMETRES!$G$13,PARAMETRES!$G$13,SF!AN10)))</f>
        <v>-</v>
      </c>
      <c r="AS16" s="159" t="str">
        <f>IF(AT16="-","-",IF(AT16&gt;PARAMETRES!$G$14,PARAMETRES!$G$14,AT16))</f>
        <v>-</v>
      </c>
      <c r="AT16" s="158" t="str">
        <f>IF(AS$53=".","-",IF(AU16=0,"-",((IF(NO!AN10="-",0,NO!AN10)+IF(G!AN10="-",0,G!AN10)+IF(SF!AN10="-",0,SF!AN10))/AU16*PARAMETRES!$G$14)))</f>
        <v>-</v>
      </c>
      <c r="AU16" s="158">
        <f>IF(NO!AN10="-",0,PARAMETRES!$G$11)+IF(G!AN10="-",0,PARAMETRES!$G$12)+IF(SF!AN10="-",0,PARAMETRES!$G$13)</f>
        <v>0</v>
      </c>
      <c r="AV16" s="157" t="str">
        <f>IF(AW16="-","-",IF(AW16&gt;PARAMETRES!$G$16,PARAMETRES!$G$16,AW16))</f>
        <v>-</v>
      </c>
      <c r="AW16" s="158" t="str">
        <f>IF(AV$53=".","-",IF(EVEIL!AN10="-","-",EVEIL!AN10))</f>
        <v>-</v>
      </c>
      <c r="AX16" s="158" t="str">
        <f>IF(AV$53=".","-",IF(EVEIL!AN10="-","-",EVEIL!ANS10/PARAMETRES!G$16*100))</f>
        <v>-</v>
      </c>
      <c r="AY16" s="157" t="str">
        <f>IF(AZ16="-","-",IF(AZ16&gt;PARAMETRES!$G$17,PARAMETRES!$G$17,AZ16))</f>
        <v>-</v>
      </c>
      <c r="AZ16" s="158" t="str">
        <f>IF(AY$53=".","-",IF(LANGUE!AF10="-","-",LANGUE!AF10))</f>
        <v>-</v>
      </c>
      <c r="BA16" s="429" t="str">
        <f>IF(AY$53=".","-",IF(LANGUE!AF10="-","-",LANGUE!AF10/PARAMETRES!G$17*100))</f>
        <v>-</v>
      </c>
      <c r="BB16" s="160" t="str">
        <f>IF(BC16="-","-",IF(BC16&gt;PARAMETRES!$G$19,PARAMETRES!$G$19,BC16))</f>
        <v>-</v>
      </c>
      <c r="BC16" s="161" t="str">
        <f>IF(((IF(AF16="-",0,AF16)+IF(AN16="-",0,AN16)+IF(AT16="-",0,AT16)+IF(AV16="-",0,AV16)+IF(AY16="-",0,AY16)))=0,"-",((IF(AF16="-",0,AF16)+IF(AN16="-",0,AN16)+IF(AT16="-",0,AT16)+IF(AW16="-",0,AW16)+IF(AY16="-",0,AY16))/((IF(AF16="-",0,PARAMETRES!$G$3)+IF(AN16="-",0,PARAMETRES!$G$9)+IF(AT16="-",0,PARAMETRES!$G$14)+IF(AW16="-",0,PARAMETRES!$G$16)+IF(AY16="-",0,PARAMETRES!$G$17)))*PARAMETRES!$G$19))</f>
        <v>-</v>
      </c>
      <c r="BD16" s="154">
        <f t="shared" si="5"/>
        <v>5</v>
      </c>
      <c r="BE16" s="156" t="str">
        <f>PARAMETRES!$B9</f>
        <v>C</v>
      </c>
      <c r="BF16" s="156" t="str">
        <f>PARAMETRES!$C9</f>
        <v>H</v>
      </c>
      <c r="BG16" s="157" t="str">
        <f>IF(BH16="-","-",IF(BH16&gt;PARAMETRES!$G$3,PARAMETRES!$G$3,BH16))</f>
        <v>-</v>
      </c>
      <c r="BH16" s="158" t="str">
        <f>IF(BG$53=".","-",IF(RELIGION!BI10="-","-",RELIGION!BI10))</f>
        <v>-</v>
      </c>
      <c r="BI16" s="158" t="str">
        <f>IF(BG$53=".","-",IF(RELIGION!BI10="-","-",RELIGION!BI10/PARAMETRES!G$3*100))</f>
        <v>-</v>
      </c>
      <c r="BJ16" s="157" t="str">
        <f>IF(BJ$53=".","-",IF(LIRE!BI10="-","-",IF(LIRE!BI10&gt;PARAMETRES!$G$5,PARAMETRES!$G$5,LIRE!BI10)))</f>
        <v>-</v>
      </c>
      <c r="BK16" s="157" t="str">
        <f>IF(BK$53=".","-",IF('ECRIRE (orth, rédac)'!BI10="-","-",IF('ECRIRE (orth, rédac)'!BI10&gt;PARAMETRES!$G$6,PARAMETRES!$G$6,'ECRIRE (orth, rédac)'!BI10)))</f>
        <v>-</v>
      </c>
      <c r="BL16" s="157" t="str">
        <f>IF(BL$53=".","-",IF('ECOUTER  PARLER'!BI10="-","-",IF('ECOUTER  PARLER'!BI10&gt;PARAMETRES!$G$7,PARAMETRES!$G$7,'ECOUTER  PARLER'!BI10)))</f>
        <v>-</v>
      </c>
      <c r="BM16" s="157" t="str">
        <f>IF(BM$53=".","-",IF('ECRIRE (conj, gramm)'!BI10="-","-",IF('ECRIRE (conj, gramm)'!BI10&gt;PARAMETRES!$G$8,PARAMETRES!$G$8,'ECRIRE (conj, gramm)'!BI10)))</f>
        <v>-</v>
      </c>
      <c r="BN16" s="159" t="str">
        <f>IF(BO16="-","-",IF(BO16&gt;PARAMETRES!$G$9,PARAMETRES!$G$9,BO16))</f>
        <v>-</v>
      </c>
      <c r="BO16" s="158" t="str">
        <f>IF(BN$53=".","-",IF(BP16=0,"-",(IF(LIRE!BI10="-",0,LIRE!BI10)+IF('ECRIRE (orth, rédac)'!BI10="-",0,'ECRIRE (orth, rédac)'!BI10)+IF('ECOUTER  PARLER'!BI10="-",0,'ECOUTER  PARLER'!BI10)+IF('ECRIRE (conj, gramm)'!BI10="-",0,'ECRIRE (conj, gramm)'!BI10))/BP16*PARAMETRES!$G$9))</f>
        <v>-</v>
      </c>
      <c r="BP16" s="158">
        <f>IF(LIRE!BI10="-",0,PARAMETRES!$G$5)+IF('ECRIRE (orth, rédac)'!BI10="-",0,PARAMETRES!$G$6)+IF('ECOUTER  PARLER'!BI10="-",0,PARAMETRES!$G$7)+IF('ECRIRE (conj, gramm)'!BI10="-",0,PARAMETRES!$G$8)</f>
        <v>0</v>
      </c>
      <c r="BQ16" s="157" t="str">
        <f>IF(BQ$53=".","-",IF(NO!BI10="-","-",IF(NO!BI10&gt;PARAMETRES!$G$11,PARAMETRES!$G$11,NO!BI10)))</f>
        <v>-</v>
      </c>
      <c r="BR16" s="157" t="str">
        <f>IF(BR$53=".","-",IF(G!BI10="-","-",IF(G!BI10&gt;PARAMETRES!$G$12,PARAMETRES!$G$12,G!BI10)))</f>
        <v>-</v>
      </c>
      <c r="BS16" s="157" t="str">
        <f>IF(BS$53=".","-",IF(SF!BI10="-","-",IF(SF!BI10&gt;PARAMETRES!$G$13,PARAMETRES!$G$13,SF!BI10)))</f>
        <v>-</v>
      </c>
      <c r="BT16" s="159" t="str">
        <f>IF(BU16="-","-",IF(BU16&gt;PARAMETRES!$G$14,PARAMETRES!$G$14,BU16))</f>
        <v>-</v>
      </c>
      <c r="BU16" s="158" t="str">
        <f>IF(BT$53=".","-",IF(BV16=0,"-",((IF(NO!BI10="-",0,NO!BI10)+IF(G!BI10="-",0,G!BI10)+IF(SF!BI10="-",0,SF!BI10))/BV16*PARAMETRES!$G$14)))</f>
        <v>-</v>
      </c>
      <c r="BV16" s="158">
        <f>IF(NO!BI10="-",0,PARAMETRES!$G$11)+IF(G!BI10="-",0,PARAMETRES!$G$12)+IF(SF!BI10="-",0,PARAMETRES!$G$13)</f>
        <v>0</v>
      </c>
      <c r="BW16" s="157" t="str">
        <f>IF(BX16="-","-",IF(BX16&gt;PARAMETRES!$G$16,PARAMETRES!$G$16,BX16))</f>
        <v>-</v>
      </c>
      <c r="BX16" s="158" t="str">
        <f>IF(BW$53=".","-",IF(EVEIL!BI10="-","-",EVEIL!BI10))</f>
        <v>-</v>
      </c>
      <c r="BY16" s="158" t="str">
        <f>IF(BW$53=".","-",IF(EVEIL!BI10="-","-",EVEIL!BIS10/PARAMETRES!G$16*100))</f>
        <v>-</v>
      </c>
      <c r="BZ16" s="157" t="str">
        <f>IF(CA16="-","-",IF(CA16&gt;PARAMETRES!$G$17,PARAMETRES!$G$17,CA16))</f>
        <v>-</v>
      </c>
      <c r="CA16" s="158" t="str">
        <f>IF(BZ$53=".","-",IF(LANGUE!AW10="-","-",LANGUE!AW10))</f>
        <v>-</v>
      </c>
      <c r="CB16" s="429" t="str">
        <f>IF(BZ$53=".","-",IF(LANGUE!AW10="-","-",LANGUE!AW10/PARAMETRES!G$17*100))</f>
        <v>-</v>
      </c>
      <c r="CC16" s="160" t="str">
        <f>IF(CD16="-","-",IF(CD16&gt;PARAMETRES!$G$19,PARAMETRES!$G$19,CD16))</f>
        <v>-</v>
      </c>
      <c r="CD16" s="161" t="str">
        <f>IF(((IF(BG16="-",0,BG16)+IF(BO16="-",0,BO16)+IF(BU16="-",0,BU16)+IF(BW16="-",0,BW16)+IF(BZ16="-",0,BZ16)))=0,"-",((IF(BG16="-",0,BG16)+IF(BO16="-",0,BO16)+IF(BU16="-",0,BU16)+IF(BX16="-",0,BX16)+IF(BZ16="-",0,BZ16))/((IF(BG16="-",0,PARAMETRES!$G$3)+IF(BO16="-",0,PARAMETRES!$G$9)+IF(BU16="-",0,PARAMETRES!$G$14)+IF(BX16="-",0,PARAMETRES!$G$16)+IF(BZ16="-",0,PARAMETRES!$G$17)))*PARAMETRES!$G$19))</f>
        <v>-</v>
      </c>
      <c r="CE16" s="401">
        <f t="shared" si="6"/>
        <v>5</v>
      </c>
      <c r="CF16" s="402" t="str">
        <f>PARAMETRES!$B9</f>
        <v>C</v>
      </c>
      <c r="CG16" s="402" t="str">
        <f>PARAMETRES!$C9</f>
        <v>H</v>
      </c>
      <c r="CH16" s="403" t="str">
        <f>IF(CI16="-","-",IF(CI16&gt;PARAMETRES!$G$3,PARAMETRES!$G$3,CI16))</f>
        <v>-</v>
      </c>
      <c r="CI16" s="404" t="str">
        <f>IF(CH$53=".","-",IF(RELIGION!CD10="-","-",RELIGION!CD10))</f>
        <v>-</v>
      </c>
      <c r="CJ16" s="404" t="str">
        <f>IF(CH$53=".","-",IF(RELIGION!CD10="-","-",RELIGION!CD10/PARAMETRES!G$3*100))</f>
        <v>-</v>
      </c>
      <c r="CK16" s="403" t="str">
        <f>IF(CK$53=".","-",IF(LIRE!CD10="-","-",IF(LIRE!CD10&gt;PARAMETRES!$G$5,PARAMETRES!$G$5,LIRE!CD10)))</f>
        <v>-</v>
      </c>
      <c r="CL16" s="403" t="str">
        <f>IF(CL$53=".","-",IF('ECRIRE (orth, rédac)'!CD10="-","-",IF('ECRIRE (orth, rédac)'!CD10&gt;PARAMETRES!$G$6,PARAMETRES!$G$6,'ECRIRE (orth, rédac)'!CD10)))</f>
        <v>-</v>
      </c>
      <c r="CM16" s="403" t="str">
        <f>IF(CM$53=".","-",IF('ECOUTER  PARLER'!CD10="-","-",IF('ECOUTER  PARLER'!CD10&gt;PARAMETRES!$G$7,PARAMETRES!$G$7,'ECOUTER  PARLER'!CD10)))</f>
        <v>-</v>
      </c>
      <c r="CN16" s="403" t="str">
        <f>IF(CN$53=".","-",IF('ECRIRE (conj, gramm)'!CH10="-","-",IF('ECRIRE (conj, gramm)'!CH10&gt;PARAMETRES!$G$8,PARAMETRES!$G$8,'ECRIRE (conj, gramm)'!CH10)))</f>
        <v>-</v>
      </c>
      <c r="CO16" s="405" t="str">
        <f>IF(CP16="-","-",IF(CP16&gt;PARAMETRES!$G$9,PARAMETRES!$G$9,CP16))</f>
        <v>-</v>
      </c>
      <c r="CP16" s="404" t="str">
        <f>IF(CO$53=".","-",IF(CQ16=0,"-",(IF(LIRE!CD10="-",0,LIRE!CD10)+IF('ECRIRE (orth, rédac)'!CD10="-",0,'ECRIRE (orth, rédac)'!CD10)+IF('ECOUTER  PARLER'!CD10="-",0,'ECOUTER  PARLER'!CD10)+IF('ECRIRE (conj, gramm)'!CH10="-",0,'ECRIRE (conj, gramm)'!CH10))/CQ16*PARAMETRES!$G$9))</f>
        <v>-</v>
      </c>
      <c r="CQ16" s="404">
        <f>IF(LIRE!CD10="-",0,PARAMETRES!$G$5)+IF('ECRIRE (orth, rédac)'!CD10="-",0,PARAMETRES!$G$6)+IF('ECOUTER  PARLER'!CD10="-",0,PARAMETRES!$G$7)+IF('ECRIRE (conj, gramm)'!CH10="-",0,PARAMETRES!$G$8)</f>
        <v>0</v>
      </c>
      <c r="CR16" s="403" t="str">
        <f>IF(CR$53=".","-",IF(NO!CD10="-","-",IF(NO!CD10&gt;PARAMETRES!$G$11,PARAMETRES!$G$11,NO!CD10)))</f>
        <v>-</v>
      </c>
      <c r="CS16" s="403" t="str">
        <f>IF(CS$53=".","-",IF(G!CD10="-","-",IF(G!CD10&gt;PARAMETRES!$G$12,PARAMETRES!$G$12,G!CD10)))</f>
        <v>-</v>
      </c>
      <c r="CT16" s="403" t="str">
        <f>IF(CT$53=".","-",IF(SF!CD10="-","-",IF(SF!CD10&gt;PARAMETRES!$G$13,PARAMETRES!$G$13,SF!CD10)))</f>
        <v>-</v>
      </c>
      <c r="CU16" s="405" t="str">
        <f>IF(CV16="-","-",IF(CV16&gt;PARAMETRES!$G$14,PARAMETRES!$G$14,CV16))</f>
        <v>-</v>
      </c>
      <c r="CV16" s="404" t="str">
        <f>IF(CU$53=".","-",IF(CW16=0,"-",((IF(NO!CD10="-",0,NO!CD10)+IF(G!CD10="-",0,G!CD10)+IF(SF!CD10="-",0,SF!CD10))/CW16*PARAMETRES!$G$14)))</f>
        <v>-</v>
      </c>
      <c r="CW16" s="404">
        <f>IF(NO!CD10="-",0,PARAMETRES!$G$11)+IF(G!CD10="-",0,PARAMETRES!$G$12)+IF(SF!CD10="-",0,PARAMETRES!$G$13)</f>
        <v>0</v>
      </c>
      <c r="CX16" s="403" t="str">
        <f>IF(CY16="-","-",IF(CY16&gt;PARAMETRES!$G$16,PARAMETRES!$G$16,CY16))</f>
        <v>-</v>
      </c>
      <c r="CY16" s="404" t="str">
        <f>IF(CX$53=".","-",IF(EVEIL!CD10="-","-",EVEIL!CD10))</f>
        <v>-</v>
      </c>
      <c r="CZ16" s="404" t="str">
        <f>IF(CX$53=".","-",IF(EVEIL!CD10="-","-",EVEIL!CDS10/PARAMETRES!G$16*100))</f>
        <v>-</v>
      </c>
      <c r="DA16" s="403" t="str">
        <f>IF(DB16="-","-",IF(DB16&gt;PARAMETRES!$G$17,PARAMETRES!$G$17,DB16))</f>
        <v>-</v>
      </c>
      <c r="DB16" s="404" t="str">
        <f>IF(DA$53=".","-",IF(LANGUE!BN10="-","-",LANGUE!BN10))</f>
        <v>-</v>
      </c>
      <c r="DC16" s="404" t="str">
        <f>IF(DA$53=".","-",IF(LANGUE!BN10="-","-",LANGUE!BN10/PARAMETRES!G$17*100))</f>
        <v>-</v>
      </c>
      <c r="DD16" s="451" t="str">
        <f>IF(DE16="-","-",IF(DE16&gt;PARAMETRES!$G$19,PARAMETRES!$G$19,DE16))</f>
        <v>-</v>
      </c>
      <c r="DE16" s="455" t="str">
        <f>IF(((IF(CH16="-",0,CH16)+IF(CP16="-",0,CP16)+IF(CV16="-",0,CV16)+IF(CX16="-",0,CX16)+IF(DA16="-",0,DA16)))=0,"-",((IF(CH16="-",0,CH16)+IF(CP16="-",0,CP16)+IF(CV16="-",0,CV16)+IF(CY16="-",0,CY16)+IF(DA16="-",0,DA16))/((IF(CH16="-",0,PARAMETRES!$G$3)+IF(CP16="-",0,PARAMETRES!$G$9)+IF(CV16="-",0,PARAMETRES!$G$14)+IF(CY16="-",0,PARAMETRES!$G$16)+IF(DA16="-",0,PARAMETRES!$G$17)))*PARAMETRES!$G$19))</f>
        <v>-</v>
      </c>
      <c r="DF16" s="453"/>
      <c r="DG16" s="165" t="str">
        <f>PARAMETRES!$B9</f>
        <v>C</v>
      </c>
      <c r="DH16" s="166" t="str">
        <f>PARAMETRES!$C9</f>
        <v>H</v>
      </c>
      <c r="DI16" s="162"/>
      <c r="DJ16" s="163">
        <f>IF(IF(E16="-",0,PARAMETRES!$G$3)+IF(AF16="-",0,PARAMETRES!$G$3)+IF(BG16="-",0,PARAMETRES!$G$3)+IF(CH16="-",0,PARAMETRES!$G$3)=0,"-",IF((IF(F16="-",0,F16)+IF(AG16="-",0,AG16)+IF(BH16="-",0,BH16)+IF(CI16="-",0,CI16))/(IF(F16="-",0,PARAMETRES!$G$3)+IF(AG16="-",0,PARAMETRES!$G$3)+IF(BH16="-",0,PARAMETRES!$G$3)+IF(CI16="-",0,PARAMETRES!$G$3))*100&gt;100,100,(IF(F16="-",0,F16)+IF(AG16="-",0,AG16)+IF(BH16="-",0,BH16)+IF(CI16="-",0,CI16))/(IF(F16="-",0,PARAMETRES!$G$3)+IF(AG16="-",0,PARAMETRES!$G$3)+IF(BH16="-",0,PARAMETRES!$G$3)+IF(CI16="-",0,PARAMETRES!$G$3))*100))</f>
        <v>84.210526315789465</v>
      </c>
      <c r="DK16" s="157">
        <f>IF(IF(M16="-",0,PARAMETRES!$G$9)+IF(AN16="-",0,PARAMETRES!$G$9)+IF(BO16="-",0,PARAMETRES!$G$9)+IF(CP16="-",0,PARAMETRES!$G$9)=0,"-",IF((IF(M16="-",0,M16)+IF(AN16="-",0,AN16)+IF(BO16="-",0,BO16)+IF(CP16="-",0,CP16))/(IF(M16="-",0,PARAMETRES!$G$9)+IF(AN16="-",0,PARAMETRES!$G$9)+IF(BO16="-",0,PARAMETRES!$G$9)+IF(CP16="-",0,PARAMETRES!$G$9))*100&gt;100,100,(IF(M16="-",0,M16)+IF(AN16="-",0,AN16)+IF(BO16="-",0,BO16)+IF(CP16="-",0,CP16))/(IF(M16="-",0,PARAMETRES!$G$9)+IF(AN16="-",0,PARAMETRES!$G$9)+IF(BO16="-",0,PARAMETRES!$G$9)+IF(CP16="-",0,PARAMETRES!$G$9))*100))</f>
        <v>85.041949472096533</v>
      </c>
      <c r="DL16" s="157">
        <f>IF(IF(S16="-",0,PARAMETRES!$G$14)+IF(AT16="-",0,PARAMETRES!$G$14)+IF(BU16="-",0,PARAMETRES!$G$14)+IF(CV16="-",0,PARAMETRES!$G$14)=0,"-",IF((IF(S16="-",0,S16)+IF(AT16="-",0,AT16)+IF(BU16="-",0,BU16)+IF(CV16="-",0,CV16))/(IF(S16="-",0,PARAMETRES!$G$14)+IF(AT16="-",0,PARAMETRES!$G$14)+IF(BU16="-",0,PARAMETRES!$G$14)+IF(CV16="-",0,PARAMETRES!$G$14))*100&gt;100,100,(IF(S16="-",0,S16)+IF(AT16="-",0,AT16)+IF(BU16="-",0,BU16)+IF(CV16="-",0,CV16))/(IF(S16="-",0,PARAMETRES!$G$14)+IF(AT16="-",0,PARAMETRES!$G$14)+IF(BU16="-",0,PARAMETRES!$G$14)+IF(CV16="-",0,PARAMETRES!$G$14))*100))</f>
        <v>84.322033898305079</v>
      </c>
      <c r="DM16" s="157">
        <f>IF(IF(U16="-",0,PARAMETRES!$G$16)+IF(AV16="-",0,PARAMETRES!$G$16)+IF(BW16="-",0,PARAMETRES!$G$16)+IF(CX16="-",0,PARAMETRES!$G$16)=0,"-",IF((IF(V16="-",0,V16)+IF(AW16="-",0,AW16)+IF(BX16="-",0,BX16)+IF(CY16="-",0,CY16))/(IF(V16="-",0,PARAMETRES!$G$16)+IF(AW16="-",0,PARAMETRES!$G$16)+IF(BX16="-",0,PARAMETRES!$G$16)+IF(CY16="-",0,PARAMETRES!$G$16))*100&gt;100,100,(IF(V16="-",0,V16)+IF(AW16="-",0,AW16)+IF(BX16="-",0,BX16)+IF(CY16="-",0,CY16))/(IF(V16="-",0,PARAMETRES!$G$16)+IF(AW16="-",0,PARAMETRES!$G$16)+IF(BX16="-",0,PARAMETRES!$G$16)+IF(CY16="-",0,PARAMETRES!$G$16))*100))</f>
        <v>85</v>
      </c>
      <c r="DN16" s="157" t="str">
        <f>IF(IF(X16="-",0,PARAMETRES!$G$17)+IF(AY16="-",0,PARAMETRES!$G$17)+IF(BZ16="-",0,PARAMETRES!$G$17)+IF(DA16="-",0,PARAMETRES!$G$17)=0,"-",IF((IF(Y16="-",0,Y16)+IF(AZ16="-",0,AZ16)+IF(CA16="-",0,CA16)+IF(DB16="-",0,DB16))/(IF(Y16="-",0,PARAMETRES!$G$17)+IF(AZ16="-",0,PARAMETRES!$G$17)+IF(CA16="-",0,PARAMETRES!$G$17)+IF(DB16="-",0,PARAMETRES!$G$17))*100&gt;100,100,(IF(Y16="-",0,Y16)+IF(AZ16="-",0,AZ16)+IF(CA16="-",0,CA16)+IF(DB16="-",0,DB16))/(IF(Y16="-",0,PARAMETRES!$G$17)+IF(AZ16="-",0,PARAMETRES!$G$17)+IF(CA16="-",0,PARAMETRES!$G$17)+IF(DB16="-",0,PARAMETRES!$G$17))*100))</f>
        <v>-</v>
      </c>
      <c r="DO16" s="159">
        <f>IF(IF(AB16="-",0,PARAMETRES!$G$19)+IF(BC16="-",0,PARAMETRES!$G$19)+IF(CD16="-",0,PARAMETRES!$G$19)+IF(DE16="-",0,PARAMETRES!$G$19)=0,"-",IF((IF(AB16="-",0,AB16)+IF(BC16="-",0,BC16)+IF(CD16="-",0,CD16)+IF(DE16="-",0,DE16))/(IF(AB16="-",0,PARAMETRES!$G$19)+IF(BC16="-",0,PARAMETRES!$G$19)+IF(CD16="-",0,PARAMETRES!$G$19)+IF(DE16="-",0,PARAMETRES!$G$19))*100&gt;100,100,(IF(AB16="-",0,AB16)+IF(BC16="-",0,BC16)+IF(CD16="-",0,CD16)+IF(DE16="-",0,DE16))/(IF(AB16="-",0,PARAMETRES!$G$19)+IF(BC16="-",0,PARAMETRES!$G$19)+IF(CD16="-",0,PARAMETRES!$G$19)+IF(DE16="-",0,PARAMETRES!$G$19))*100))</f>
        <v>84.682435453423793</v>
      </c>
      <c r="DP16" s="168"/>
      <c r="DQ16" s="165" t="str">
        <f>PARAMETRES!$B9</f>
        <v>C</v>
      </c>
      <c r="DR16" s="166" t="str">
        <f>PARAMETRES!$C9</f>
        <v>H</v>
      </c>
      <c r="DT16" s="351">
        <f t="shared" si="7"/>
        <v>84.699999999999989</v>
      </c>
      <c r="DU16" s="351" t="str">
        <f t="shared" si="1"/>
        <v/>
      </c>
      <c r="DV16" s="351" t="str">
        <f t="shared" si="2"/>
        <v/>
      </c>
      <c r="DW16" s="351" t="str">
        <f t="shared" si="3"/>
        <v/>
      </c>
      <c r="DY16" s="351">
        <f t="shared" si="8"/>
        <v>84.699999999999989</v>
      </c>
      <c r="DZ16" s="351" t="str">
        <f t="shared" si="9"/>
        <v/>
      </c>
      <c r="EA16" s="351" t="str">
        <f t="shared" si="10"/>
        <v/>
      </c>
      <c r="EB16" s="351" t="str">
        <f t="shared" si="11"/>
        <v/>
      </c>
    </row>
    <row r="17" spans="1:132" s="485" customFormat="1">
      <c r="A17" s="463">
        <f t="shared" si="12"/>
        <v>6</v>
      </c>
      <c r="B17" s="464" t="str">
        <f>PARAMETRES!$D10</f>
        <v>Anglais</v>
      </c>
      <c r="C17" s="465" t="str">
        <f>PARAMETRES!$B10</f>
        <v>C</v>
      </c>
      <c r="D17" s="465" t="str">
        <f>PARAMETRES!$C10</f>
        <v>A</v>
      </c>
      <c r="E17" s="466">
        <f>IF(F17="-","-",IF(F17&gt;PARAMETRES!$G$3,PARAMETRES!$G$3,F17))</f>
        <v>13.684210526315789</v>
      </c>
      <c r="F17" s="467">
        <f>IF(E$53=".","-",IF(RELIGION!S11="-","-",RELIGION!S11))</f>
        <v>13.684210526315789</v>
      </c>
      <c r="G17" s="467">
        <f>IF(E$53=".","-",IF(RELIGION!S11="-","-",RELIGION!S11/PARAMETRES!G$3*100))</f>
        <v>68.421052631578945</v>
      </c>
      <c r="H17" s="466">
        <f>IF(H$53=".","-",IF(LIRE!S11="-","-",IF(LIRE!S11&gt;PARAMETRES!$G$5,PARAMETRES!$G$5,LIRE!S11)))</f>
        <v>16.40625</v>
      </c>
      <c r="I17" s="466">
        <f>IF(I$53=".","-",IF('ECRIRE (orth, rédac)'!S11="-","-",IF('ECRIRE (orth, rédac)'!S11&gt;PARAMETRES!$G$6,PARAMETRES!$G$6,'ECRIRE (orth, rédac)'!S11)))</f>
        <v>16.102941176470591</v>
      </c>
      <c r="J17" s="466">
        <f>IF(J$53=".","-",IF('ECOUTER  PARLER'!S11="-","-",IF('ECOUTER  PARLER'!S11&gt;PARAMETRES!$G$7,PARAMETRES!$G$7,'ECOUTER  PARLER'!S11)))</f>
        <v>13.055555555555557</v>
      </c>
      <c r="K17" s="466">
        <f>IF(K$53=".","-",IF('ECRIRE (conj, gramm)'!S11="-","-",IF('ECRIRE (conj, gramm)'!S11&gt;PARAMETRES!$G$8,PARAMETRES!$G$8,'ECRIRE (conj, gramm)'!S11)))</f>
        <v>15.224358974358973</v>
      </c>
      <c r="L17" s="468">
        <f>IF(M17="-","-",IF(M17&gt;PARAMETRES!$G$9,PARAMETRES!$G$9,M17))</f>
        <v>60.789105706385129</v>
      </c>
      <c r="M17" s="467">
        <f>IF(L$53=".","-",IF(N17=0,"-",(IF(LIRE!S11="-",0,LIRE!S11)+IF('ECRIRE (orth, rédac)'!S11="-",0,'ECRIRE (orth, rédac)'!S11)+IF('ECOUTER  PARLER'!S11="-",0,'ECOUTER  PARLER'!S11)+IF('ECRIRE (conj, gramm)'!S11="-",0,'ECRIRE (conj, gramm)'!S11))/N17*PARAMETRES!$G$9))</f>
        <v>60.789105706385129</v>
      </c>
      <c r="N17" s="467">
        <f>IF(LIRE!S11="-",0,PARAMETRES!$G$5)+IF('ECRIRE (orth, rédac)'!S11="-",0,PARAMETRES!$G$6)+IF('ECOUTER  PARLER'!S11="-",0,PARAMETRES!$G$7)+IF('ECRIRE (conj, gramm)'!S11="-",0,PARAMETRES!$G$8)</f>
        <v>100</v>
      </c>
      <c r="O17" s="466">
        <f>IF(O$53=".","-",IF(NO!S11="-","-",IF(NO!S11&gt;PARAMETRES!$G$11,PARAMETRES!$G$11,NO!S11)))</f>
        <v>30.338983050847457</v>
      </c>
      <c r="P17" s="466" t="str">
        <f>IF(P$53=".","-",IF(G!S11="-","-",IF(G!S11&gt;PARAMETRES!$G$12,PARAMETRES!$G$12,G!S11)))</f>
        <v>-</v>
      </c>
      <c r="Q17" s="466" t="str">
        <f>IF(Q$53=".","-",IF(SF!S11="-","-",IF(SF!S11&gt;PARAMETRES!$G$13,PARAMETRES!$G$13,SF!S11)))</f>
        <v>-</v>
      </c>
      <c r="R17" s="468">
        <f>IF(S17="-","-",IF(S17&gt;PARAMETRES!$G$14,PARAMETRES!$G$14,S17))</f>
        <v>75.847457627118644</v>
      </c>
      <c r="S17" s="467">
        <f>IF(R$53=".","-",IF(T17=0,"-",((IF(NO!S11="-",0,NO!S11)+IF(G!S11="-",0,G!S11)+IF(SF!S11="-",0,SF!S11))/T17*PARAMETRES!$G$14)))</f>
        <v>75.847457627118644</v>
      </c>
      <c r="T17" s="467">
        <f>IF(NO!S11="-",0,PARAMETRES!$G$11)+IF(G!S11="-",0,PARAMETRES!$G$12)+IF(SF!S11="-",0,PARAMETRES!$G$13)</f>
        <v>40</v>
      </c>
      <c r="U17" s="466">
        <f>IF(V17="-","-",IF(V17&gt;PARAMETRES!$G$16,PARAMETRES!$G$16,V17))</f>
        <v>24</v>
      </c>
      <c r="V17" s="467">
        <f>IF(U$53=".","-",IF(EVEIL!S11="-","-",EVEIL!S11))</f>
        <v>24</v>
      </c>
      <c r="W17" s="467">
        <f>IF(U$53=".","-",IF(EVEIL!S11="-","-",EVEIL!S11/PARAMETRES!G$16*100))</f>
        <v>80</v>
      </c>
      <c r="X17" s="466" t="str">
        <f>IF(Y17="-","-",IF(Y17&gt;PARAMETRES!$G$17,PARAMETRES!$G$17,Y17))</f>
        <v>-</v>
      </c>
      <c r="Y17" s="467" t="str">
        <f>IF(X$53=".","-",IF(LANGUE!O11="-","-",LANGUE!O11))</f>
        <v>-</v>
      </c>
      <c r="Z17" s="469" t="str">
        <f>IF(X$53=".","-",IF(LANGUE!O11="-","-",LANGUE!O11/PARAMETRES!G$17*100))</f>
        <v>-</v>
      </c>
      <c r="AA17" s="470">
        <f>IF(AB17="-","-",IF(AB17&gt;PARAMETRES!$G$19,PARAMETRES!$G$19,AB17))</f>
        <v>69.728309543927821</v>
      </c>
      <c r="AB17" s="471">
        <f>IF(((IF(E17="-",0,E17)+IF(M17="-",0,M17)+IF(S17="-",0,S17)+IF(U17="-",0,U17)+IF(X17="-",0,X17)))=0,"-",((IF(E17="-",0,E17)+IF(M17="-",0,M17)+IF(S17="-",0,S17)+IF(V17="-",0,V17)+IF(X17="-",0,X17))/((IF(E17="-",0,PARAMETRES!$G$3)+IF(M17="-",0,PARAMETRES!$G$9)+IF(S17="-",0,PARAMETRES!$G$14)+IF(V17="-",0,PARAMETRES!$G$16)+IF(X17="-",0,PARAMETRES!$G$17)))*PARAMETRES!$G$19))</f>
        <v>69.728309543927821</v>
      </c>
      <c r="AC17" s="463">
        <f t="shared" si="4"/>
        <v>6</v>
      </c>
      <c r="AD17" s="465" t="str">
        <f>PARAMETRES!$B10</f>
        <v>C</v>
      </c>
      <c r="AE17" s="465" t="str">
        <f>PARAMETRES!$C10</f>
        <v>A</v>
      </c>
      <c r="AF17" s="466" t="str">
        <f>IF(AG17="-","-",IF(AG17&gt;PARAMETRES!$G$3,PARAMETRES!$G$3,AG17))</f>
        <v>-</v>
      </c>
      <c r="AG17" s="467" t="str">
        <f>IF(AF$53=".","-",IF(RELIGION!AN11="-","-",RELIGION!AN11))</f>
        <v>-</v>
      </c>
      <c r="AH17" s="467" t="str">
        <f>IF(AF$53=".","-",IF(RELIGION!AN11="-","-",RELIGION!AN11/PARAMETRES!G$3*100))</f>
        <v>-</v>
      </c>
      <c r="AI17" s="466" t="str">
        <f>IF(AI$53=".","-",IF(LIRE!AN11="-","-",IF(LIRE!AN11&gt;PARAMETRES!$G$5,PARAMETRES!$G$5,LIRE!AN11)))</f>
        <v>-</v>
      </c>
      <c r="AJ17" s="466" t="str">
        <f>IF(AJ$53=".","-",IF('ECRIRE (orth, rédac)'!AN11="-","-",IF('ECRIRE (orth, rédac)'!AN11&gt;PARAMETRES!$G$6,PARAMETRES!$G$6,'ECRIRE (orth, rédac)'!AN11)))</f>
        <v>-</v>
      </c>
      <c r="AK17" s="466" t="str">
        <f>IF(AK$53=".","-",IF('ECOUTER  PARLER'!AN11="-","-",IF('ECOUTER  PARLER'!AN11&gt;PARAMETRES!$G$7,PARAMETRES!$G$7,'ECOUTER  PARLER'!AN11)))</f>
        <v>-</v>
      </c>
      <c r="AL17" s="466" t="str">
        <f>IF(AL$53=".","-",IF('ECRIRE (conj, gramm)'!AN11="-","-",IF('ECRIRE (conj, gramm)'!AN11&gt;PARAMETRES!$G$8,PARAMETRES!$G$8,'ECRIRE (conj, gramm)'!AN11)))</f>
        <v>-</v>
      </c>
      <c r="AM17" s="468" t="str">
        <f>IF(AN17="-","-",IF(AN17&gt;PARAMETRES!$G$9,PARAMETRES!$G$9,AN17))</f>
        <v>-</v>
      </c>
      <c r="AN17" s="467" t="str">
        <f>IF(AM$53=".","-",IF(AO17=0,"-",(IF(LIRE!AN11="-",0,LIRE!AN11)+IF('ECRIRE (orth, rédac)'!AN11="-",0,'ECRIRE (orth, rédac)'!AN11)+IF('ECOUTER  PARLER'!AN11="-",0,'ECOUTER  PARLER'!AN11)+IF('ECRIRE (conj, gramm)'!AN11="-",0,'ECRIRE (conj, gramm)'!AN11))/AO17*PARAMETRES!$G$9))</f>
        <v>-</v>
      </c>
      <c r="AO17" s="467">
        <f>IF(LIRE!AN11="-",0,PARAMETRES!$G$5)+IF('ECRIRE (orth, rédac)'!AN11="-",0,PARAMETRES!$G$6)+IF('ECOUTER  PARLER'!AN11="-",0,PARAMETRES!$G$7)+IF('ECRIRE (conj, gramm)'!AN11="-",0,PARAMETRES!$G$8)</f>
        <v>0</v>
      </c>
      <c r="AP17" s="466" t="str">
        <f>IF(AP$53=".","-",IF(NO!AN11="-","-",IF(NO!AN11&gt;PARAMETRES!$G$11,PARAMETRES!$G$11,NO!AN11)))</f>
        <v>-</v>
      </c>
      <c r="AQ17" s="466" t="str">
        <f>IF(AQ$53=".","-",IF(G!AN11="-","-",IF(G!AN11&gt;PARAMETRES!$G$12,PARAMETRES!$G$12,G!AN11)))</f>
        <v>-</v>
      </c>
      <c r="AR17" s="466" t="str">
        <f>IF(AR$53=".","-",IF(SF!AN11="-","-",IF(SF!AN11&gt;PARAMETRES!$G$13,PARAMETRES!$G$13,SF!AN11)))</f>
        <v>-</v>
      </c>
      <c r="AS17" s="468" t="str">
        <f>IF(AT17="-","-",IF(AT17&gt;PARAMETRES!$G$14,PARAMETRES!$G$14,AT17))</f>
        <v>-</v>
      </c>
      <c r="AT17" s="467" t="str">
        <f>IF(AS$53=".","-",IF(AU17=0,"-",((IF(NO!AN11="-",0,NO!AN11)+IF(G!AN11="-",0,G!AN11)+IF(SF!AN11="-",0,SF!AN11))/AU17*PARAMETRES!$G$14)))</f>
        <v>-</v>
      </c>
      <c r="AU17" s="467">
        <f>IF(NO!AN11="-",0,PARAMETRES!$G$11)+IF(G!AN11="-",0,PARAMETRES!$G$12)+IF(SF!AN11="-",0,PARAMETRES!$G$13)</f>
        <v>0</v>
      </c>
      <c r="AV17" s="466" t="str">
        <f>IF(AW17="-","-",IF(AW17&gt;PARAMETRES!$G$16,PARAMETRES!$G$16,AW17))</f>
        <v>-</v>
      </c>
      <c r="AW17" s="467" t="str">
        <f>IF(AV$53=".","-",IF(EVEIL!AN11="-","-",EVEIL!AN11))</f>
        <v>-</v>
      </c>
      <c r="AX17" s="467" t="str">
        <f>IF(AV$53=".","-",IF(EVEIL!AN11="-","-",EVEIL!ANS11/PARAMETRES!G$16*100))</f>
        <v>-</v>
      </c>
      <c r="AY17" s="466" t="str">
        <f>IF(AZ17="-","-",IF(AZ17&gt;PARAMETRES!$G$17,PARAMETRES!$G$17,AZ17))</f>
        <v>-</v>
      </c>
      <c r="AZ17" s="467" t="str">
        <f>IF(AY$53=".","-",IF(LANGUE!AF11="-","-",LANGUE!AF11))</f>
        <v>-</v>
      </c>
      <c r="BA17" s="469" t="str">
        <f>IF(AY$53=".","-",IF(LANGUE!AF11="-","-",LANGUE!AF11/PARAMETRES!G$17*100))</f>
        <v>-</v>
      </c>
      <c r="BB17" s="470" t="str">
        <f>IF(BC17="-","-",IF(BC17&gt;PARAMETRES!$G$19,PARAMETRES!$G$19,BC17))</f>
        <v>-</v>
      </c>
      <c r="BC17" s="471" t="str">
        <f>IF(((IF(AF17="-",0,AF17)+IF(AN17="-",0,AN17)+IF(AT17="-",0,AT17)+IF(AV17="-",0,AV17)+IF(AY17="-",0,AY17)))=0,"-",((IF(AF17="-",0,AF17)+IF(AN17="-",0,AN17)+IF(AT17="-",0,AT17)+IF(AW17="-",0,AW17)+IF(AY17="-",0,AY17))/((IF(AF17="-",0,PARAMETRES!$G$3)+IF(AN17="-",0,PARAMETRES!$G$9)+IF(AT17="-",0,PARAMETRES!$G$14)+IF(AW17="-",0,PARAMETRES!$G$16)+IF(AY17="-",0,PARAMETRES!$G$17)))*PARAMETRES!$G$19))</f>
        <v>-</v>
      </c>
      <c r="BD17" s="463">
        <f t="shared" si="5"/>
        <v>6</v>
      </c>
      <c r="BE17" s="465" t="str">
        <f>PARAMETRES!$B10</f>
        <v>C</v>
      </c>
      <c r="BF17" s="465" t="str">
        <f>PARAMETRES!$C10</f>
        <v>A</v>
      </c>
      <c r="BG17" s="466" t="str">
        <f>IF(BH17="-","-",IF(BH17&gt;PARAMETRES!$G$3,PARAMETRES!$G$3,BH17))</f>
        <v>-</v>
      </c>
      <c r="BH17" s="467" t="str">
        <f>IF(BG$53=".","-",IF(RELIGION!BI11="-","-",RELIGION!BI11))</f>
        <v>-</v>
      </c>
      <c r="BI17" s="467" t="str">
        <f>IF(BG$53=".","-",IF(RELIGION!BI11="-","-",RELIGION!BI11/PARAMETRES!G$3*100))</f>
        <v>-</v>
      </c>
      <c r="BJ17" s="466" t="str">
        <f>IF(BJ$53=".","-",IF(LIRE!BI11="-","-",IF(LIRE!BI11&gt;PARAMETRES!$G$5,PARAMETRES!$G$5,LIRE!BI11)))</f>
        <v>-</v>
      </c>
      <c r="BK17" s="466" t="str">
        <f>IF(BK$53=".","-",IF('ECRIRE (orth, rédac)'!BI11="-","-",IF('ECRIRE (orth, rédac)'!BI11&gt;PARAMETRES!$G$6,PARAMETRES!$G$6,'ECRIRE (orth, rédac)'!BI11)))</f>
        <v>-</v>
      </c>
      <c r="BL17" s="466" t="str">
        <f>IF(BL$53=".","-",IF('ECOUTER  PARLER'!BI11="-","-",IF('ECOUTER  PARLER'!BI11&gt;PARAMETRES!$G$7,PARAMETRES!$G$7,'ECOUTER  PARLER'!BI11)))</f>
        <v>-</v>
      </c>
      <c r="BM17" s="466" t="str">
        <f>IF(BM$53=".","-",IF('ECRIRE (conj, gramm)'!BI11="-","-",IF('ECRIRE (conj, gramm)'!BI11&gt;PARAMETRES!$G$8,PARAMETRES!$G$8,'ECRIRE (conj, gramm)'!BI11)))</f>
        <v>-</v>
      </c>
      <c r="BN17" s="468" t="str">
        <f>IF(BO17="-","-",IF(BO17&gt;PARAMETRES!$G$9,PARAMETRES!$G$9,BO17))</f>
        <v>-</v>
      </c>
      <c r="BO17" s="467" t="str">
        <f>IF(BN$53=".","-",IF(BP17=0,"-",(IF(LIRE!BI11="-",0,LIRE!BI11)+IF('ECRIRE (orth, rédac)'!BI11="-",0,'ECRIRE (orth, rédac)'!BI11)+IF('ECOUTER  PARLER'!BI11="-",0,'ECOUTER  PARLER'!BI11)+IF('ECRIRE (conj, gramm)'!BI11="-",0,'ECRIRE (conj, gramm)'!BI11))/BP17*PARAMETRES!$G$9))</f>
        <v>-</v>
      </c>
      <c r="BP17" s="467">
        <f>IF(LIRE!BI11="-",0,PARAMETRES!$G$5)+IF('ECRIRE (orth, rédac)'!BI11="-",0,PARAMETRES!$G$6)+IF('ECOUTER  PARLER'!BI11="-",0,PARAMETRES!$G$7)+IF('ECRIRE (conj, gramm)'!BI11="-",0,PARAMETRES!$G$8)</f>
        <v>0</v>
      </c>
      <c r="BQ17" s="466" t="str">
        <f>IF(BQ$53=".","-",IF(NO!BI11="-","-",IF(NO!BI11&gt;PARAMETRES!$G$11,PARAMETRES!$G$11,NO!BI11)))</f>
        <v>-</v>
      </c>
      <c r="BR17" s="466" t="str">
        <f>IF(BR$53=".","-",IF(G!BI11="-","-",IF(G!BI11&gt;PARAMETRES!$G$12,PARAMETRES!$G$12,G!BI11)))</f>
        <v>-</v>
      </c>
      <c r="BS17" s="466" t="str">
        <f>IF(BS$53=".","-",IF(SF!BI11="-","-",IF(SF!BI11&gt;PARAMETRES!$G$13,PARAMETRES!$G$13,SF!BI11)))</f>
        <v>-</v>
      </c>
      <c r="BT17" s="468" t="str">
        <f>IF(BU17="-","-",IF(BU17&gt;PARAMETRES!$G$14,PARAMETRES!$G$14,BU17))</f>
        <v>-</v>
      </c>
      <c r="BU17" s="467" t="str">
        <f>IF(BT$53=".","-",IF(BV17=0,"-",((IF(NO!BI11="-",0,NO!BI11)+IF(G!BI11="-",0,G!BI11)+IF(SF!BI11="-",0,SF!BI11))/BV17*PARAMETRES!$G$14)))</f>
        <v>-</v>
      </c>
      <c r="BV17" s="467">
        <f>IF(NO!BI11="-",0,PARAMETRES!$G$11)+IF(G!BI11="-",0,PARAMETRES!$G$12)+IF(SF!BI11="-",0,PARAMETRES!$G$13)</f>
        <v>0</v>
      </c>
      <c r="BW17" s="466" t="str">
        <f>IF(BX17="-","-",IF(BX17&gt;PARAMETRES!$G$16,PARAMETRES!$G$16,BX17))</f>
        <v>-</v>
      </c>
      <c r="BX17" s="467" t="str">
        <f>IF(BW$53=".","-",IF(EVEIL!BI11="-","-",EVEIL!BI11))</f>
        <v>-</v>
      </c>
      <c r="BY17" s="467" t="str">
        <f>IF(BW$53=".","-",IF(EVEIL!BI11="-","-",EVEIL!BIS11/PARAMETRES!G$16*100))</f>
        <v>-</v>
      </c>
      <c r="BZ17" s="466" t="str">
        <f>IF(CA17="-","-",IF(CA17&gt;PARAMETRES!$G$17,PARAMETRES!$G$17,CA17))</f>
        <v>-</v>
      </c>
      <c r="CA17" s="467" t="str">
        <f>IF(BZ$53=".","-",IF(LANGUE!AW11="-","-",LANGUE!AW11))</f>
        <v>-</v>
      </c>
      <c r="CB17" s="469" t="str">
        <f>IF(BZ$53=".","-",IF(LANGUE!AW11="-","-",LANGUE!AW11/PARAMETRES!G$17*100))</f>
        <v>-</v>
      </c>
      <c r="CC17" s="470" t="str">
        <f>IF(CD17="-","-",IF(CD17&gt;PARAMETRES!$G$19,PARAMETRES!$G$19,CD17))</f>
        <v>-</v>
      </c>
      <c r="CD17" s="471" t="str">
        <f>IF(((IF(BG17="-",0,BG17)+IF(BO17="-",0,BO17)+IF(BU17="-",0,BU17)+IF(BW17="-",0,BW17)+IF(BZ17="-",0,BZ17)))=0,"-",((IF(BG17="-",0,BG17)+IF(BO17="-",0,BO17)+IF(BU17="-",0,BU17)+IF(BX17="-",0,BX17)+IF(BZ17="-",0,BZ17))/((IF(BG17="-",0,PARAMETRES!$G$3)+IF(BO17="-",0,PARAMETRES!$G$9)+IF(BU17="-",0,PARAMETRES!$G$14)+IF(BX17="-",0,PARAMETRES!$G$16)+IF(BZ17="-",0,PARAMETRES!$G$17)))*PARAMETRES!$G$19))</f>
        <v>-</v>
      </c>
      <c r="CE17" s="472">
        <f t="shared" si="6"/>
        <v>6</v>
      </c>
      <c r="CF17" s="473" t="str">
        <f>PARAMETRES!$B10</f>
        <v>C</v>
      </c>
      <c r="CG17" s="473" t="str">
        <f>PARAMETRES!$C10</f>
        <v>A</v>
      </c>
      <c r="CH17" s="474" t="str">
        <f>IF(CI17="-","-",IF(CI17&gt;PARAMETRES!$G$3,PARAMETRES!$G$3,CI17))</f>
        <v>-</v>
      </c>
      <c r="CI17" s="475" t="str">
        <f>IF(CH$53=".","-",IF(RELIGION!CD11="-","-",RELIGION!CD11))</f>
        <v>-</v>
      </c>
      <c r="CJ17" s="475" t="str">
        <f>IF(CH$53=".","-",IF(RELIGION!CD11="-","-",RELIGION!CD11/PARAMETRES!G$3*100))</f>
        <v>-</v>
      </c>
      <c r="CK17" s="474" t="str">
        <f>IF(CK$53=".","-",IF(LIRE!CD11="-","-",IF(LIRE!CD11&gt;PARAMETRES!$G$5,PARAMETRES!$G$5,LIRE!CD11)))</f>
        <v>-</v>
      </c>
      <c r="CL17" s="474" t="str">
        <f>IF(CL$53=".","-",IF('ECRIRE (orth, rédac)'!CD11="-","-",IF('ECRIRE (orth, rédac)'!CD11&gt;PARAMETRES!$G$6,PARAMETRES!$G$6,'ECRIRE (orth, rédac)'!CD11)))</f>
        <v>-</v>
      </c>
      <c r="CM17" s="474" t="str">
        <f>IF(CM$53=".","-",IF('ECOUTER  PARLER'!CD11="-","-",IF('ECOUTER  PARLER'!CD11&gt;PARAMETRES!$G$7,PARAMETRES!$G$7,'ECOUTER  PARLER'!CD11)))</f>
        <v>-</v>
      </c>
      <c r="CN17" s="474" t="str">
        <f>IF(CN$53=".","-",IF('ECRIRE (conj, gramm)'!CH11="-","-",IF('ECRIRE (conj, gramm)'!CH11&gt;PARAMETRES!$G$8,PARAMETRES!$G$8,'ECRIRE (conj, gramm)'!CH11)))</f>
        <v>-</v>
      </c>
      <c r="CO17" s="476" t="str">
        <f>IF(CP17="-","-",IF(CP17&gt;PARAMETRES!$G$9,PARAMETRES!$G$9,CP17))</f>
        <v>-</v>
      </c>
      <c r="CP17" s="475" t="str">
        <f>IF(CO$53=".","-",IF(CQ17=0,"-",(IF(LIRE!CD11="-",0,LIRE!CD11)+IF('ECRIRE (orth, rédac)'!CD11="-",0,'ECRIRE (orth, rédac)'!CD11)+IF('ECOUTER  PARLER'!CD11="-",0,'ECOUTER  PARLER'!CD11)+IF('ECRIRE (conj, gramm)'!CH11="-",0,'ECRIRE (conj, gramm)'!CH11))/CQ17*PARAMETRES!$G$9))</f>
        <v>-</v>
      </c>
      <c r="CQ17" s="475">
        <f>IF(LIRE!CD11="-",0,PARAMETRES!$G$5)+IF('ECRIRE (orth, rédac)'!CD11="-",0,PARAMETRES!$G$6)+IF('ECOUTER  PARLER'!CD11="-",0,PARAMETRES!$G$7)+IF('ECRIRE (conj, gramm)'!CH11="-",0,PARAMETRES!$G$8)</f>
        <v>0</v>
      </c>
      <c r="CR17" s="474" t="str">
        <f>IF(CR$53=".","-",IF(NO!CD11="-","-",IF(NO!CD11&gt;PARAMETRES!$G$11,PARAMETRES!$G$11,NO!CD11)))</f>
        <v>-</v>
      </c>
      <c r="CS17" s="474" t="str">
        <f>IF(CS$53=".","-",IF(G!CD11="-","-",IF(G!CD11&gt;PARAMETRES!$G$12,PARAMETRES!$G$12,G!CD11)))</f>
        <v>-</v>
      </c>
      <c r="CT17" s="474" t="str">
        <f>IF(CT$53=".","-",IF(SF!CD11="-","-",IF(SF!CD11&gt;PARAMETRES!$G$13,PARAMETRES!$G$13,SF!CD11)))</f>
        <v>-</v>
      </c>
      <c r="CU17" s="476" t="str">
        <f>IF(CV17="-","-",IF(CV17&gt;PARAMETRES!$G$14,PARAMETRES!$G$14,CV17))</f>
        <v>-</v>
      </c>
      <c r="CV17" s="475" t="str">
        <f>IF(CU$53=".","-",IF(CW17=0,"-",((IF(NO!CD11="-",0,NO!CD11)+IF(G!CD11="-",0,G!CD11)+IF(SF!CD11="-",0,SF!CD11))/CW17*PARAMETRES!$G$14)))</f>
        <v>-</v>
      </c>
      <c r="CW17" s="475">
        <f>IF(NO!CD11="-",0,PARAMETRES!$G$11)+IF(G!CD11="-",0,PARAMETRES!$G$12)+IF(SF!CD11="-",0,PARAMETRES!$G$13)</f>
        <v>0</v>
      </c>
      <c r="CX17" s="474" t="str">
        <f>IF(CY17="-","-",IF(CY17&gt;PARAMETRES!$G$16,PARAMETRES!$G$16,CY17))</f>
        <v>-</v>
      </c>
      <c r="CY17" s="475" t="str">
        <f>IF(CX$53=".","-",IF(EVEIL!CD11="-","-",EVEIL!CD11))</f>
        <v>-</v>
      </c>
      <c r="CZ17" s="475" t="str">
        <f>IF(CX$53=".","-",IF(EVEIL!CD11="-","-",EVEIL!CDS11/PARAMETRES!G$16*100))</f>
        <v>-</v>
      </c>
      <c r="DA17" s="474" t="str">
        <f>IF(DB17="-","-",IF(DB17&gt;PARAMETRES!$G$17,PARAMETRES!$G$17,DB17))</f>
        <v>-</v>
      </c>
      <c r="DB17" s="475" t="str">
        <f>IF(DA$53=".","-",IF(LANGUE!BN11="-","-",LANGUE!BN11))</f>
        <v>-</v>
      </c>
      <c r="DC17" s="475" t="str">
        <f>IF(DA$53=".","-",IF(LANGUE!BN11="-","-",LANGUE!BN11/PARAMETRES!G$17*100))</f>
        <v>-</v>
      </c>
      <c r="DD17" s="477" t="str">
        <f>IF(DE17="-","-",IF(DE17&gt;PARAMETRES!$G$19,PARAMETRES!$G$19,DE17))</f>
        <v>-</v>
      </c>
      <c r="DE17" s="478" t="str">
        <f>IF(((IF(CH17="-",0,CH17)+IF(CP17="-",0,CP17)+IF(CV17="-",0,CV17)+IF(CX17="-",0,CX17)+IF(DA17="-",0,DA17)))=0,"-",((IF(CH17="-",0,CH17)+IF(CP17="-",0,CP17)+IF(CV17="-",0,CV17)+IF(CY17="-",0,CY17)+IF(DA17="-",0,DA17))/((IF(CH17="-",0,PARAMETRES!$G$3)+IF(CP17="-",0,PARAMETRES!$G$9)+IF(CV17="-",0,PARAMETRES!$G$14)+IF(CY17="-",0,PARAMETRES!$G$16)+IF(DA17="-",0,PARAMETRES!$G$17)))*PARAMETRES!$G$19))</f>
        <v>-</v>
      </c>
      <c r="DF17" s="479"/>
      <c r="DG17" s="480" t="str">
        <f>PARAMETRES!$B10</f>
        <v>C</v>
      </c>
      <c r="DH17" s="481" t="str">
        <f>PARAMETRES!$C10</f>
        <v>A</v>
      </c>
      <c r="DI17" s="482"/>
      <c r="DJ17" s="483">
        <f>IF(IF(E17="-",0,PARAMETRES!$G$3)+IF(AF17="-",0,PARAMETRES!$G$3)+IF(BG17="-",0,PARAMETRES!$G$3)+IF(CH17="-",0,PARAMETRES!$G$3)=0,"-",IF((IF(F17="-",0,F17)+IF(AG17="-",0,AG17)+IF(BH17="-",0,BH17)+IF(CI17="-",0,CI17))/(IF(F17="-",0,PARAMETRES!$G$3)+IF(AG17="-",0,PARAMETRES!$G$3)+IF(BH17="-",0,PARAMETRES!$G$3)+IF(CI17="-",0,PARAMETRES!$G$3))*100&gt;100,100,(IF(F17="-",0,F17)+IF(AG17="-",0,AG17)+IF(BH17="-",0,BH17)+IF(CI17="-",0,CI17))/(IF(F17="-",0,PARAMETRES!$G$3)+IF(AG17="-",0,PARAMETRES!$G$3)+IF(BH17="-",0,PARAMETRES!$G$3)+IF(CI17="-",0,PARAMETRES!$G$3))*100))</f>
        <v>68.421052631578945</v>
      </c>
      <c r="DK17" s="466">
        <f>IF(IF(M17="-",0,PARAMETRES!$G$9)+IF(AN17="-",0,PARAMETRES!$G$9)+IF(BO17="-",0,PARAMETRES!$G$9)+IF(CP17="-",0,PARAMETRES!$G$9)=0,"-",IF((IF(M17="-",0,M17)+IF(AN17="-",0,AN17)+IF(BO17="-",0,BO17)+IF(CP17="-",0,CP17))/(IF(M17="-",0,PARAMETRES!$G$9)+IF(AN17="-",0,PARAMETRES!$G$9)+IF(BO17="-",0,PARAMETRES!$G$9)+IF(CP17="-",0,PARAMETRES!$G$9))*100&gt;100,100,(IF(M17="-",0,M17)+IF(AN17="-",0,AN17)+IF(BO17="-",0,BO17)+IF(CP17="-",0,CP17))/(IF(M17="-",0,PARAMETRES!$G$9)+IF(AN17="-",0,PARAMETRES!$G$9)+IF(BO17="-",0,PARAMETRES!$G$9)+IF(CP17="-",0,PARAMETRES!$G$9))*100))</f>
        <v>60.789105706385129</v>
      </c>
      <c r="DL17" s="466">
        <f>IF(IF(S17="-",0,PARAMETRES!$G$14)+IF(AT17="-",0,PARAMETRES!$G$14)+IF(BU17="-",0,PARAMETRES!$G$14)+IF(CV17="-",0,PARAMETRES!$G$14)=0,"-",IF((IF(S17="-",0,S17)+IF(AT17="-",0,AT17)+IF(BU17="-",0,BU17)+IF(CV17="-",0,CV17))/(IF(S17="-",0,PARAMETRES!$G$14)+IF(AT17="-",0,PARAMETRES!$G$14)+IF(BU17="-",0,PARAMETRES!$G$14)+IF(CV17="-",0,PARAMETRES!$G$14))*100&gt;100,100,(IF(S17="-",0,S17)+IF(AT17="-",0,AT17)+IF(BU17="-",0,BU17)+IF(CV17="-",0,CV17))/(IF(S17="-",0,PARAMETRES!$G$14)+IF(AT17="-",0,PARAMETRES!$G$14)+IF(BU17="-",0,PARAMETRES!$G$14)+IF(CV17="-",0,PARAMETRES!$G$14))*100))</f>
        <v>75.847457627118644</v>
      </c>
      <c r="DM17" s="466">
        <f>IF(IF(U17="-",0,PARAMETRES!$G$16)+IF(AV17="-",0,PARAMETRES!$G$16)+IF(BW17="-",0,PARAMETRES!$G$16)+IF(CX17="-",0,PARAMETRES!$G$16)=0,"-",IF((IF(V17="-",0,V17)+IF(AW17="-",0,AW17)+IF(BX17="-",0,BX17)+IF(CY17="-",0,CY17))/(IF(V17="-",0,PARAMETRES!$G$16)+IF(AW17="-",0,PARAMETRES!$G$16)+IF(BX17="-",0,PARAMETRES!$G$16)+IF(CY17="-",0,PARAMETRES!$G$16))*100&gt;100,100,(IF(V17="-",0,V17)+IF(AW17="-",0,AW17)+IF(BX17="-",0,BX17)+IF(CY17="-",0,CY17))/(IF(V17="-",0,PARAMETRES!$G$16)+IF(AW17="-",0,PARAMETRES!$G$16)+IF(BX17="-",0,PARAMETRES!$G$16)+IF(CY17="-",0,PARAMETRES!$G$16))*100))</f>
        <v>80</v>
      </c>
      <c r="DN17" s="466" t="str">
        <f>IF(IF(X17="-",0,PARAMETRES!$G$17)+IF(AY17="-",0,PARAMETRES!$G$17)+IF(BZ17="-",0,PARAMETRES!$G$17)+IF(DA17="-",0,PARAMETRES!$G$17)=0,"-",IF((IF(Y17="-",0,Y17)+IF(AZ17="-",0,AZ17)+IF(CA17="-",0,CA17)+IF(DB17="-",0,DB17))/(IF(Y17="-",0,PARAMETRES!$G$17)+IF(AZ17="-",0,PARAMETRES!$G$17)+IF(CA17="-",0,PARAMETRES!$G$17)+IF(DB17="-",0,PARAMETRES!$G$17))*100&gt;100,100,(IF(Y17="-",0,Y17)+IF(AZ17="-",0,AZ17)+IF(CA17="-",0,CA17)+IF(DB17="-",0,DB17))/(IF(Y17="-",0,PARAMETRES!$G$17)+IF(AZ17="-",0,PARAMETRES!$G$17)+IF(CA17="-",0,PARAMETRES!$G$17)+IF(DB17="-",0,PARAMETRES!$G$17))*100))</f>
        <v>-</v>
      </c>
      <c r="DO17" s="468">
        <f>IF(IF(AB17="-",0,PARAMETRES!$G$19)+IF(BC17="-",0,PARAMETRES!$G$19)+IF(CD17="-",0,PARAMETRES!$G$19)+IF(DE17="-",0,PARAMETRES!$G$19)=0,"-",IF((IF(AB17="-",0,AB17)+IF(BC17="-",0,BC17)+IF(CD17="-",0,CD17)+IF(DE17="-",0,DE17))/(IF(AB17="-",0,PARAMETRES!$G$19)+IF(BC17="-",0,PARAMETRES!$G$19)+IF(CD17="-",0,PARAMETRES!$G$19)+IF(DE17="-",0,PARAMETRES!$G$19))*100&gt;100,100,(IF(AB17="-",0,AB17)+IF(BC17="-",0,BC17)+IF(CD17="-",0,CD17)+IF(DE17="-",0,DE17))/(IF(AB17="-",0,PARAMETRES!$G$19)+IF(BC17="-",0,PARAMETRES!$G$19)+IF(CD17="-",0,PARAMETRES!$G$19)+IF(DE17="-",0,PARAMETRES!$G$19))*100))</f>
        <v>69.728309543927821</v>
      </c>
      <c r="DP17" s="484"/>
      <c r="DQ17" s="480" t="str">
        <f>PARAMETRES!$B10</f>
        <v>C</v>
      </c>
      <c r="DR17" s="481" t="str">
        <f>PARAMETRES!$C10</f>
        <v>A</v>
      </c>
      <c r="DT17" s="486">
        <f t="shared" si="7"/>
        <v>69.8</v>
      </c>
      <c r="DU17" s="486" t="str">
        <f t="shared" si="1"/>
        <v/>
      </c>
      <c r="DV17" s="486" t="str">
        <f t="shared" si="2"/>
        <v/>
      </c>
      <c r="DW17" s="486" t="str">
        <f t="shared" si="3"/>
        <v/>
      </c>
      <c r="DY17" s="486">
        <f t="shared" si="8"/>
        <v>69.8</v>
      </c>
      <c r="DZ17" s="486" t="str">
        <f t="shared" si="9"/>
        <v/>
      </c>
      <c r="EA17" s="486" t="str">
        <f t="shared" si="10"/>
        <v/>
      </c>
      <c r="EB17" s="486" t="str">
        <f t="shared" si="11"/>
        <v/>
      </c>
    </row>
    <row r="18" spans="1:132" ht="12.75" customHeight="1">
      <c r="A18" s="154">
        <f t="shared" si="12"/>
        <v>7</v>
      </c>
      <c r="B18" s="155" t="str">
        <f>PARAMETRES!$D11</f>
        <v>Anglais</v>
      </c>
      <c r="C18" s="156" t="str">
        <f>PARAMETRES!$B11</f>
        <v>C</v>
      </c>
      <c r="D18" s="156" t="str">
        <f>PARAMETRES!$C11</f>
        <v>R</v>
      </c>
      <c r="E18" s="157">
        <f>IF(F18="-","-",IF(F18&gt;PARAMETRES!$G$3,PARAMETRES!$G$3,F18))</f>
        <v>20</v>
      </c>
      <c r="F18" s="158">
        <f>IF(E$53=".","-",IF(RELIGION!S12="-","-",RELIGION!S12))</f>
        <v>20</v>
      </c>
      <c r="G18" s="158">
        <f>IF(E$53=".","-",IF(RELIGION!S12="-","-",RELIGION!S12/PARAMETRES!G$3*100))</f>
        <v>100</v>
      </c>
      <c r="H18" s="157">
        <f>IF(H$53=".","-",IF(LIRE!S12="-","-",IF(LIRE!S12&gt;PARAMETRES!$G$5,PARAMETRES!$G$5,LIRE!S12)))</f>
        <v>23.958333333333336</v>
      </c>
      <c r="I18" s="157">
        <f>IF(I$53=".","-",IF('ECRIRE (orth, rédac)'!S12="-","-",IF('ECRIRE (orth, rédac)'!S12&gt;PARAMETRES!$G$6,PARAMETRES!$G$6,'ECRIRE (orth, rédac)'!S12)))</f>
        <v>23.480392156862745</v>
      </c>
      <c r="J18" s="157">
        <f>IF(J$53=".","-",IF('ECOUTER  PARLER'!S12="-","-",IF('ECOUTER  PARLER'!S12&gt;PARAMETRES!$G$7,PARAMETRES!$G$7,'ECOUTER  PARLER'!S12)))</f>
        <v>23.333333333333332</v>
      </c>
      <c r="K18" s="157">
        <f>IF(K$53=".","-",IF('ECRIRE (conj, gramm)'!S12="-","-",IF('ECRIRE (conj, gramm)'!S12&gt;PARAMETRES!$G$8,PARAMETRES!$G$8,'ECRIRE (conj, gramm)'!S12)))</f>
        <v>23.076923076923077</v>
      </c>
      <c r="L18" s="159">
        <f>IF(M18="-","-",IF(M18&gt;PARAMETRES!$G$9,PARAMETRES!$G$9,M18))</f>
        <v>93.848981900452486</v>
      </c>
      <c r="M18" s="158">
        <f>IF(L$53=".","-",IF(N18=0,"-",(IF(LIRE!S12="-",0,LIRE!S12)+IF('ECRIRE (orth, rédac)'!S12="-",0,'ECRIRE (orth, rédac)'!S12)+IF('ECOUTER  PARLER'!S12="-",0,'ECOUTER  PARLER'!S12)+IF('ECRIRE (conj, gramm)'!S12="-",0,'ECRIRE (conj, gramm)'!S12))/N18*PARAMETRES!$G$9))</f>
        <v>93.848981900452486</v>
      </c>
      <c r="N18" s="158">
        <f>IF(LIRE!S12="-",0,PARAMETRES!$G$5)+IF('ECRIRE (orth, rédac)'!S12="-",0,PARAMETRES!$G$6)+IF('ECOUTER  PARLER'!S12="-",0,PARAMETRES!$G$7)+IF('ECRIRE (conj, gramm)'!S12="-",0,PARAMETRES!$G$8)</f>
        <v>100</v>
      </c>
      <c r="O18" s="157">
        <f>IF(O$53=".","-",IF(NO!S12="-","-",IF(NO!S12&gt;PARAMETRES!$G$11,PARAMETRES!$G$11,NO!S12)))</f>
        <v>40</v>
      </c>
      <c r="P18" s="157" t="str">
        <f>IF(P$53=".","-",IF(G!S12="-","-",IF(G!S12&gt;PARAMETRES!$G$12,PARAMETRES!$G$12,G!S12)))</f>
        <v>-</v>
      </c>
      <c r="Q18" s="157" t="str">
        <f>IF(Q$53=".","-",IF(SF!S12="-","-",IF(SF!S12&gt;PARAMETRES!$G$13,PARAMETRES!$G$13,SF!S12)))</f>
        <v>-</v>
      </c>
      <c r="R18" s="159">
        <f>IF(S18="-","-",IF(S18&gt;PARAMETRES!$G$14,PARAMETRES!$G$14,S18))</f>
        <v>100</v>
      </c>
      <c r="S18" s="158">
        <f>IF(R$53=".","-",IF(T18=0,"-",((IF(NO!S12="-",0,NO!S12)+IF(G!S12="-",0,G!S12)+IF(SF!S12="-",0,SF!S12))/T18*PARAMETRES!$G$14)))</f>
        <v>100</v>
      </c>
      <c r="T18" s="158">
        <f>IF(NO!S12="-",0,PARAMETRES!$G$11)+IF(G!S12="-",0,PARAMETRES!$G$12)+IF(SF!S12="-",0,PARAMETRES!$G$13)</f>
        <v>40</v>
      </c>
      <c r="U18" s="157">
        <f>IF(V18="-","-",IF(V18&gt;PARAMETRES!$G$16,PARAMETRES!$G$16,V18))</f>
        <v>29.4</v>
      </c>
      <c r="V18" s="158">
        <f>IF(U$53=".","-",IF(EVEIL!S12="-","-",EVEIL!S12))</f>
        <v>29.4</v>
      </c>
      <c r="W18" s="158">
        <f>IF(U$53=".","-",IF(EVEIL!S12="-","-",EVEIL!S12/PARAMETRES!G$16*100))</f>
        <v>98</v>
      </c>
      <c r="X18" s="157" t="str">
        <f>IF(Y18="-","-",IF(Y18&gt;PARAMETRES!$G$17,PARAMETRES!$G$17,Y18))</f>
        <v>-</v>
      </c>
      <c r="Y18" s="158" t="str">
        <f>IF(X$53=".","-",IF(LANGUE!O12="-","-",LANGUE!O12))</f>
        <v>-</v>
      </c>
      <c r="Z18" s="429" t="str">
        <f>IF(X$53=".","-",IF(LANGUE!O12="-","-",LANGUE!O12/PARAMETRES!G$17*100))</f>
        <v>-</v>
      </c>
      <c r="AA18" s="160">
        <f>IF(AB18="-","-",IF(AB18&gt;PARAMETRES!$G$19,PARAMETRES!$G$19,AB18))</f>
        <v>97.299592760181</v>
      </c>
      <c r="AB18" s="161">
        <f>IF(((IF(E18="-",0,E18)+IF(M18="-",0,M18)+IF(S18="-",0,S18)+IF(U18="-",0,U18)+IF(X18="-",0,X18)))=0,"-",((IF(E18="-",0,E18)+IF(M18="-",0,M18)+IF(S18="-",0,S18)+IF(V18="-",0,V18)+IF(X18="-",0,X18))/((IF(E18="-",0,PARAMETRES!$G$3)+IF(M18="-",0,PARAMETRES!$G$9)+IF(S18="-",0,PARAMETRES!$G$14)+IF(V18="-",0,PARAMETRES!$G$16)+IF(X18="-",0,PARAMETRES!$G$17)))*PARAMETRES!$G$19))</f>
        <v>97.299592760181</v>
      </c>
      <c r="AC18" s="154">
        <f t="shared" si="4"/>
        <v>7</v>
      </c>
      <c r="AD18" s="156" t="str">
        <f>PARAMETRES!$B11</f>
        <v>C</v>
      </c>
      <c r="AE18" s="156" t="str">
        <f>PARAMETRES!$C11</f>
        <v>R</v>
      </c>
      <c r="AF18" s="157" t="str">
        <f>IF(AG18="-","-",IF(AG18&gt;PARAMETRES!$G$3,PARAMETRES!$G$3,AG18))</f>
        <v>-</v>
      </c>
      <c r="AG18" s="158" t="str">
        <f>IF(AF$53=".","-",IF(RELIGION!AN12="-","-",RELIGION!AN12))</f>
        <v>-</v>
      </c>
      <c r="AH18" s="158" t="str">
        <f>IF(AF$53=".","-",IF(RELIGION!AN12="-","-",RELIGION!AN12/PARAMETRES!G$3*100))</f>
        <v>-</v>
      </c>
      <c r="AI18" s="157" t="str">
        <f>IF(AI$53=".","-",IF(LIRE!AN12="-","-",IF(LIRE!AN12&gt;PARAMETRES!$G$5,PARAMETRES!$G$5,LIRE!AN12)))</f>
        <v>-</v>
      </c>
      <c r="AJ18" s="157" t="str">
        <f>IF(AJ$53=".","-",IF('ECRIRE (orth, rédac)'!AN12="-","-",IF('ECRIRE (orth, rédac)'!AN12&gt;PARAMETRES!$G$6,PARAMETRES!$G$6,'ECRIRE (orth, rédac)'!AN12)))</f>
        <v>-</v>
      </c>
      <c r="AK18" s="157" t="str">
        <f>IF(AK$53=".","-",IF('ECOUTER  PARLER'!AN12="-","-",IF('ECOUTER  PARLER'!AN12&gt;PARAMETRES!$G$7,PARAMETRES!$G$7,'ECOUTER  PARLER'!AN12)))</f>
        <v>-</v>
      </c>
      <c r="AL18" s="157" t="str">
        <f>IF(AL$53=".","-",IF('ECRIRE (conj, gramm)'!AN12="-","-",IF('ECRIRE (conj, gramm)'!AN12&gt;PARAMETRES!$G$8,PARAMETRES!$G$8,'ECRIRE (conj, gramm)'!AN12)))</f>
        <v>-</v>
      </c>
      <c r="AM18" s="159" t="str">
        <f>IF(AN18="-","-",IF(AN18&gt;PARAMETRES!$G$9,PARAMETRES!$G$9,AN18))</f>
        <v>-</v>
      </c>
      <c r="AN18" s="158" t="str">
        <f>IF(AM$53=".","-",IF(AO18=0,"-",(IF(LIRE!AN12="-",0,LIRE!AN12)+IF('ECRIRE (orth, rédac)'!AN12="-",0,'ECRIRE (orth, rédac)'!AN12)+IF('ECOUTER  PARLER'!AN12="-",0,'ECOUTER  PARLER'!AN12)+IF('ECRIRE (conj, gramm)'!AN12="-",0,'ECRIRE (conj, gramm)'!AN12))/AO18*PARAMETRES!$G$9))</f>
        <v>-</v>
      </c>
      <c r="AO18" s="158">
        <f>IF(LIRE!AN12="-",0,PARAMETRES!$G$5)+IF('ECRIRE (orth, rédac)'!AN12="-",0,PARAMETRES!$G$6)+IF('ECOUTER  PARLER'!AN12="-",0,PARAMETRES!$G$7)+IF('ECRIRE (conj, gramm)'!AN12="-",0,PARAMETRES!$G$8)</f>
        <v>0</v>
      </c>
      <c r="AP18" s="157" t="str">
        <f>IF(AP$53=".","-",IF(NO!AN12="-","-",IF(NO!AN12&gt;PARAMETRES!$G$11,PARAMETRES!$G$11,NO!AN12)))</f>
        <v>-</v>
      </c>
      <c r="AQ18" s="157" t="str">
        <f>IF(AQ$53=".","-",IF(G!AN12="-","-",IF(G!AN12&gt;PARAMETRES!$G$12,PARAMETRES!$G$12,G!AN12)))</f>
        <v>-</v>
      </c>
      <c r="AR18" s="157" t="str">
        <f>IF(AR$53=".","-",IF(SF!AN12="-","-",IF(SF!AN12&gt;PARAMETRES!$G$13,PARAMETRES!$G$13,SF!AN12)))</f>
        <v>-</v>
      </c>
      <c r="AS18" s="159" t="str">
        <f>IF(AT18="-","-",IF(AT18&gt;PARAMETRES!$G$14,PARAMETRES!$G$14,AT18))</f>
        <v>-</v>
      </c>
      <c r="AT18" s="158" t="str">
        <f>IF(AS$53=".","-",IF(AU18=0,"-",((IF(NO!AN12="-",0,NO!AN12)+IF(G!AN12="-",0,G!AN12)+IF(SF!AN12="-",0,SF!AN12))/AU18*PARAMETRES!$G$14)))</f>
        <v>-</v>
      </c>
      <c r="AU18" s="158">
        <f>IF(NO!AN12="-",0,PARAMETRES!$G$11)+IF(G!AN12="-",0,PARAMETRES!$G$12)+IF(SF!AN12="-",0,PARAMETRES!$G$13)</f>
        <v>0</v>
      </c>
      <c r="AV18" s="157" t="str">
        <f>IF(AW18="-","-",IF(AW18&gt;PARAMETRES!$G$16,PARAMETRES!$G$16,AW18))</f>
        <v>-</v>
      </c>
      <c r="AW18" s="158" t="str">
        <f>IF(AV$53=".","-",IF(EVEIL!AN12="-","-",EVEIL!AN12))</f>
        <v>-</v>
      </c>
      <c r="AX18" s="158" t="str">
        <f>IF(AV$53=".","-",IF(EVEIL!AN12="-","-",EVEIL!ANS12/PARAMETRES!G$16*100))</f>
        <v>-</v>
      </c>
      <c r="AY18" s="157" t="str">
        <f>IF(AZ18="-","-",IF(AZ18&gt;PARAMETRES!$G$17,PARAMETRES!$G$17,AZ18))</f>
        <v>-</v>
      </c>
      <c r="AZ18" s="158" t="str">
        <f>IF(AY$53=".","-",IF(LANGUE!AF12="-","-",LANGUE!AF12))</f>
        <v>-</v>
      </c>
      <c r="BA18" s="429" t="str">
        <f>IF(AY$53=".","-",IF(LANGUE!AF12="-","-",LANGUE!AF12/PARAMETRES!G$17*100))</f>
        <v>-</v>
      </c>
      <c r="BB18" s="160" t="str">
        <f>IF(BC18="-","-",IF(BC18&gt;PARAMETRES!$G$19,PARAMETRES!$G$19,BC18))</f>
        <v>-</v>
      </c>
      <c r="BC18" s="161" t="str">
        <f>IF(((IF(AF18="-",0,AF18)+IF(AN18="-",0,AN18)+IF(AT18="-",0,AT18)+IF(AV18="-",0,AV18)+IF(AY18="-",0,AY18)))=0,"-",((IF(AF18="-",0,AF18)+IF(AN18="-",0,AN18)+IF(AT18="-",0,AT18)+IF(AW18="-",0,AW18)+IF(AY18="-",0,AY18))/((IF(AF18="-",0,PARAMETRES!$G$3)+IF(AN18="-",0,PARAMETRES!$G$9)+IF(AT18="-",0,PARAMETRES!$G$14)+IF(AW18="-",0,PARAMETRES!$G$16)+IF(AY18="-",0,PARAMETRES!$G$17)))*PARAMETRES!$G$19))</f>
        <v>-</v>
      </c>
      <c r="BD18" s="154">
        <f t="shared" si="5"/>
        <v>7</v>
      </c>
      <c r="BE18" s="156" t="str">
        <f>PARAMETRES!$B11</f>
        <v>C</v>
      </c>
      <c r="BF18" s="156" t="str">
        <f>PARAMETRES!$C11</f>
        <v>R</v>
      </c>
      <c r="BG18" s="157" t="str">
        <f>IF(BH18="-","-",IF(BH18&gt;PARAMETRES!$G$3,PARAMETRES!$G$3,BH18))</f>
        <v>-</v>
      </c>
      <c r="BH18" s="158" t="str">
        <f>IF(BG$53=".","-",IF(RELIGION!BI12="-","-",RELIGION!BI12))</f>
        <v>-</v>
      </c>
      <c r="BI18" s="158" t="str">
        <f>IF(BG$53=".","-",IF(RELIGION!BI12="-","-",RELIGION!BI12/PARAMETRES!G$3*100))</f>
        <v>-</v>
      </c>
      <c r="BJ18" s="157" t="str">
        <f>IF(BJ$53=".","-",IF(LIRE!BI12="-","-",IF(LIRE!BI12&gt;PARAMETRES!$G$5,PARAMETRES!$G$5,LIRE!BI12)))</f>
        <v>-</v>
      </c>
      <c r="BK18" s="157" t="str">
        <f>IF(BK$53=".","-",IF('ECRIRE (orth, rédac)'!BI12="-","-",IF('ECRIRE (orth, rédac)'!BI12&gt;PARAMETRES!$G$6,PARAMETRES!$G$6,'ECRIRE (orth, rédac)'!BI12)))</f>
        <v>-</v>
      </c>
      <c r="BL18" s="157" t="str">
        <f>IF(BL$53=".","-",IF('ECOUTER  PARLER'!BI12="-","-",IF('ECOUTER  PARLER'!BI12&gt;PARAMETRES!$G$7,PARAMETRES!$G$7,'ECOUTER  PARLER'!BI12)))</f>
        <v>-</v>
      </c>
      <c r="BM18" s="157" t="str">
        <f>IF(BM$53=".","-",IF('ECRIRE (conj, gramm)'!BI12="-","-",IF('ECRIRE (conj, gramm)'!BI12&gt;PARAMETRES!$G$8,PARAMETRES!$G$8,'ECRIRE (conj, gramm)'!BI12)))</f>
        <v>-</v>
      </c>
      <c r="BN18" s="159" t="str">
        <f>IF(BO18="-","-",IF(BO18&gt;PARAMETRES!$G$9,PARAMETRES!$G$9,BO18))</f>
        <v>-</v>
      </c>
      <c r="BO18" s="158" t="str">
        <f>IF(BN$53=".","-",IF(BP18=0,"-",(IF(LIRE!BI12="-",0,LIRE!BI12)+IF('ECRIRE (orth, rédac)'!BI12="-",0,'ECRIRE (orth, rédac)'!BI12)+IF('ECOUTER  PARLER'!BI12="-",0,'ECOUTER  PARLER'!BI12)+IF('ECRIRE (conj, gramm)'!BI12="-",0,'ECRIRE (conj, gramm)'!BI12))/BP18*PARAMETRES!$G$9))</f>
        <v>-</v>
      </c>
      <c r="BP18" s="158">
        <f>IF(LIRE!BI12="-",0,PARAMETRES!$G$5)+IF('ECRIRE (orth, rédac)'!BI12="-",0,PARAMETRES!$G$6)+IF('ECOUTER  PARLER'!BI12="-",0,PARAMETRES!$G$7)+IF('ECRIRE (conj, gramm)'!BI12="-",0,PARAMETRES!$G$8)</f>
        <v>0</v>
      </c>
      <c r="BQ18" s="157" t="str">
        <f>IF(BQ$53=".","-",IF(NO!BI12="-","-",IF(NO!BI12&gt;PARAMETRES!$G$11,PARAMETRES!$G$11,NO!BI12)))</f>
        <v>-</v>
      </c>
      <c r="BR18" s="157" t="str">
        <f>IF(BR$53=".","-",IF(G!BI12="-","-",IF(G!BI12&gt;PARAMETRES!$G$12,PARAMETRES!$G$12,G!BI12)))</f>
        <v>-</v>
      </c>
      <c r="BS18" s="157" t="str">
        <f>IF(BS$53=".","-",IF(SF!BI12="-","-",IF(SF!BI12&gt;PARAMETRES!$G$13,PARAMETRES!$G$13,SF!BI12)))</f>
        <v>-</v>
      </c>
      <c r="BT18" s="159" t="str">
        <f>IF(BU18="-","-",IF(BU18&gt;PARAMETRES!$G$14,PARAMETRES!$G$14,BU18))</f>
        <v>-</v>
      </c>
      <c r="BU18" s="158" t="str">
        <f>IF(BT$53=".","-",IF(BV18=0,"-",((IF(NO!BI12="-",0,NO!BI12)+IF(G!BI12="-",0,G!BI12)+IF(SF!BI12="-",0,SF!BI12))/BV18*PARAMETRES!$G$14)))</f>
        <v>-</v>
      </c>
      <c r="BV18" s="158">
        <f>IF(NO!BI12="-",0,PARAMETRES!$G$11)+IF(G!BI12="-",0,PARAMETRES!$G$12)+IF(SF!BI12="-",0,PARAMETRES!$G$13)</f>
        <v>0</v>
      </c>
      <c r="BW18" s="157" t="str">
        <f>IF(BX18="-","-",IF(BX18&gt;PARAMETRES!$G$16,PARAMETRES!$G$16,BX18))</f>
        <v>-</v>
      </c>
      <c r="BX18" s="158" t="str">
        <f>IF(BW$53=".","-",IF(EVEIL!BI12="-","-",EVEIL!BI12))</f>
        <v>-</v>
      </c>
      <c r="BY18" s="158" t="str">
        <f>IF(BW$53=".","-",IF(EVEIL!BI12="-","-",EVEIL!BIS12/PARAMETRES!G$16*100))</f>
        <v>-</v>
      </c>
      <c r="BZ18" s="157" t="str">
        <f>IF(CA18="-","-",IF(CA18&gt;PARAMETRES!$G$17,PARAMETRES!$G$17,CA18))</f>
        <v>-</v>
      </c>
      <c r="CA18" s="158" t="str">
        <f>IF(BZ$53=".","-",IF(LANGUE!AW12="-","-",LANGUE!AW12))</f>
        <v>-</v>
      </c>
      <c r="CB18" s="429" t="str">
        <f>IF(BZ$53=".","-",IF(LANGUE!AW12="-","-",LANGUE!AW12/PARAMETRES!G$17*100))</f>
        <v>-</v>
      </c>
      <c r="CC18" s="160" t="str">
        <f>IF(CD18="-","-",IF(CD18&gt;PARAMETRES!$G$19,PARAMETRES!$G$19,CD18))</f>
        <v>-</v>
      </c>
      <c r="CD18" s="161" t="str">
        <f>IF(((IF(BG18="-",0,BG18)+IF(BO18="-",0,BO18)+IF(BU18="-",0,BU18)+IF(BW18="-",0,BW18)+IF(BZ18="-",0,BZ18)))=0,"-",((IF(BG18="-",0,BG18)+IF(BO18="-",0,BO18)+IF(BU18="-",0,BU18)+IF(BX18="-",0,BX18)+IF(BZ18="-",0,BZ18))/((IF(BG18="-",0,PARAMETRES!$G$3)+IF(BO18="-",0,PARAMETRES!$G$9)+IF(BU18="-",0,PARAMETRES!$G$14)+IF(BX18="-",0,PARAMETRES!$G$16)+IF(BZ18="-",0,PARAMETRES!$G$17)))*PARAMETRES!$G$19))</f>
        <v>-</v>
      </c>
      <c r="CE18" s="401">
        <f t="shared" si="6"/>
        <v>7</v>
      </c>
      <c r="CF18" s="402" t="str">
        <f>PARAMETRES!$B11</f>
        <v>C</v>
      </c>
      <c r="CG18" s="402" t="str">
        <f>PARAMETRES!$C11</f>
        <v>R</v>
      </c>
      <c r="CH18" s="403" t="str">
        <f>IF(CI18="-","-",IF(CI18&gt;PARAMETRES!$G$3,PARAMETRES!$G$3,CI18))</f>
        <v>-</v>
      </c>
      <c r="CI18" s="404" t="str">
        <f>IF(CH$53=".","-",IF(RELIGION!CD12="-","-",RELIGION!CD12))</f>
        <v>-</v>
      </c>
      <c r="CJ18" s="404" t="str">
        <f>IF(CH$53=".","-",IF(RELIGION!CD12="-","-",RELIGION!CD12/PARAMETRES!G$3*100))</f>
        <v>-</v>
      </c>
      <c r="CK18" s="403" t="str">
        <f>IF(CK$53=".","-",IF(LIRE!CD12="-","-",IF(LIRE!CD12&gt;PARAMETRES!$G$5,PARAMETRES!$G$5,LIRE!CD12)))</f>
        <v>-</v>
      </c>
      <c r="CL18" s="403" t="str">
        <f>IF(CL$53=".","-",IF('ECRIRE (orth, rédac)'!CD12="-","-",IF('ECRIRE (orth, rédac)'!CD12&gt;PARAMETRES!$G$6,PARAMETRES!$G$6,'ECRIRE (orth, rédac)'!CD12)))</f>
        <v>-</v>
      </c>
      <c r="CM18" s="403" t="str">
        <f>IF(CM$53=".","-",IF('ECOUTER  PARLER'!CD12="-","-",IF('ECOUTER  PARLER'!CD12&gt;PARAMETRES!$G$7,PARAMETRES!$G$7,'ECOUTER  PARLER'!CD12)))</f>
        <v>-</v>
      </c>
      <c r="CN18" s="403" t="str">
        <f>IF(CN$53=".","-",IF('ECRIRE (conj, gramm)'!CH12="-","-",IF('ECRIRE (conj, gramm)'!CH12&gt;PARAMETRES!$G$8,PARAMETRES!$G$8,'ECRIRE (conj, gramm)'!CH12)))</f>
        <v>-</v>
      </c>
      <c r="CO18" s="405" t="str">
        <f>IF(CP18="-","-",IF(CP18&gt;PARAMETRES!$G$9,PARAMETRES!$G$9,CP18))</f>
        <v>-</v>
      </c>
      <c r="CP18" s="404" t="str">
        <f>IF(CO$53=".","-",IF(CQ18=0,"-",(IF(LIRE!CD12="-",0,LIRE!CD12)+IF('ECRIRE (orth, rédac)'!CD12="-",0,'ECRIRE (orth, rédac)'!CD12)+IF('ECOUTER  PARLER'!CD12="-",0,'ECOUTER  PARLER'!CD12)+IF('ECRIRE (conj, gramm)'!CH12="-",0,'ECRIRE (conj, gramm)'!CH12))/CQ18*PARAMETRES!$G$9))</f>
        <v>-</v>
      </c>
      <c r="CQ18" s="404">
        <f>IF(LIRE!CD12="-",0,PARAMETRES!$G$5)+IF('ECRIRE (orth, rédac)'!CD12="-",0,PARAMETRES!$G$6)+IF('ECOUTER  PARLER'!CD12="-",0,PARAMETRES!$G$7)+IF('ECRIRE (conj, gramm)'!CH12="-",0,PARAMETRES!$G$8)</f>
        <v>0</v>
      </c>
      <c r="CR18" s="403" t="str">
        <f>IF(CR$53=".","-",IF(NO!CD12="-","-",IF(NO!CD12&gt;PARAMETRES!$G$11,PARAMETRES!$G$11,NO!CD12)))</f>
        <v>-</v>
      </c>
      <c r="CS18" s="403" t="str">
        <f>IF(CS$53=".","-",IF(G!CD12="-","-",IF(G!CD12&gt;PARAMETRES!$G$12,PARAMETRES!$G$12,G!CD12)))</f>
        <v>-</v>
      </c>
      <c r="CT18" s="403" t="str">
        <f>IF(CT$53=".","-",IF(SF!CD12="-","-",IF(SF!CD12&gt;PARAMETRES!$G$13,PARAMETRES!$G$13,SF!CD12)))</f>
        <v>-</v>
      </c>
      <c r="CU18" s="405" t="str">
        <f>IF(CV18="-","-",IF(CV18&gt;PARAMETRES!$G$14,PARAMETRES!$G$14,CV18))</f>
        <v>-</v>
      </c>
      <c r="CV18" s="404" t="str">
        <f>IF(CU$53=".","-",IF(CW18=0,"-",((IF(NO!CD12="-",0,NO!CD12)+IF(G!CD12="-",0,G!CD12)+IF(SF!CD12="-",0,SF!CD12))/CW18*PARAMETRES!$G$14)))</f>
        <v>-</v>
      </c>
      <c r="CW18" s="404">
        <f>IF(NO!CD12="-",0,PARAMETRES!$G$11)+IF(G!CD12="-",0,PARAMETRES!$G$12)+IF(SF!CD12="-",0,PARAMETRES!$G$13)</f>
        <v>0</v>
      </c>
      <c r="CX18" s="403" t="str">
        <f>IF(CY18="-","-",IF(CY18&gt;PARAMETRES!$G$16,PARAMETRES!$G$16,CY18))</f>
        <v>-</v>
      </c>
      <c r="CY18" s="404" t="str">
        <f>IF(CX$53=".","-",IF(EVEIL!CD12="-","-",EVEIL!CD12))</f>
        <v>-</v>
      </c>
      <c r="CZ18" s="404" t="str">
        <f>IF(CX$53=".","-",IF(EVEIL!CD12="-","-",EVEIL!CDS12/PARAMETRES!G$16*100))</f>
        <v>-</v>
      </c>
      <c r="DA18" s="403" t="str">
        <f>IF(DB18="-","-",IF(DB18&gt;PARAMETRES!$G$17,PARAMETRES!$G$17,DB18))</f>
        <v>-</v>
      </c>
      <c r="DB18" s="404" t="str">
        <f>IF(DA$53=".","-",IF(LANGUE!BN12="-","-",LANGUE!BN12))</f>
        <v>-</v>
      </c>
      <c r="DC18" s="404" t="str">
        <f>IF(DA$53=".","-",IF(LANGUE!BN12="-","-",LANGUE!BN12/PARAMETRES!G$17*100))</f>
        <v>-</v>
      </c>
      <c r="DD18" s="451" t="str">
        <f>IF(DE18="-","-",IF(DE18&gt;PARAMETRES!$G$19,PARAMETRES!$G$19,DE18))</f>
        <v>-</v>
      </c>
      <c r="DE18" s="455" t="str">
        <f>IF(((IF(CH18="-",0,CH18)+IF(CP18="-",0,CP18)+IF(CV18="-",0,CV18)+IF(CX18="-",0,CX18)+IF(DA18="-",0,DA18)))=0,"-",((IF(CH18="-",0,CH18)+IF(CP18="-",0,CP18)+IF(CV18="-",0,CV18)+IF(CY18="-",0,CY18)+IF(DA18="-",0,DA18))/((IF(CH18="-",0,PARAMETRES!$G$3)+IF(CP18="-",0,PARAMETRES!$G$9)+IF(CV18="-",0,PARAMETRES!$G$14)+IF(CY18="-",0,PARAMETRES!$G$16)+IF(DA18="-",0,PARAMETRES!$G$17)))*PARAMETRES!$G$19))</f>
        <v>-</v>
      </c>
      <c r="DF18" s="452"/>
      <c r="DG18" s="165" t="str">
        <f>PARAMETRES!$B11</f>
        <v>C</v>
      </c>
      <c r="DH18" s="166" t="str">
        <f>PARAMETRES!$C11</f>
        <v>R</v>
      </c>
      <c r="DI18" s="162"/>
      <c r="DJ18" s="163">
        <f>IF(IF(E18="-",0,PARAMETRES!$G$3)+IF(AF18="-",0,PARAMETRES!$G$3)+IF(BG18="-",0,PARAMETRES!$G$3)+IF(CH18="-",0,PARAMETRES!$G$3)=0,"-",IF((IF(F18="-",0,F18)+IF(AG18="-",0,AG18)+IF(BH18="-",0,BH18)+IF(CI18="-",0,CI18))/(IF(F18="-",0,PARAMETRES!$G$3)+IF(AG18="-",0,PARAMETRES!$G$3)+IF(BH18="-",0,PARAMETRES!$G$3)+IF(CI18="-",0,PARAMETRES!$G$3))*100&gt;100,100,(IF(F18="-",0,F18)+IF(AG18="-",0,AG18)+IF(BH18="-",0,BH18)+IF(CI18="-",0,CI18))/(IF(F18="-",0,PARAMETRES!$G$3)+IF(AG18="-",0,PARAMETRES!$G$3)+IF(BH18="-",0,PARAMETRES!$G$3)+IF(CI18="-",0,PARAMETRES!$G$3))*100))</f>
        <v>100</v>
      </c>
      <c r="DK18" s="157">
        <f>IF(IF(M18="-",0,PARAMETRES!$G$9)+IF(AN18="-",0,PARAMETRES!$G$9)+IF(BO18="-",0,PARAMETRES!$G$9)+IF(CP18="-",0,PARAMETRES!$G$9)=0,"-",IF((IF(M18="-",0,M18)+IF(AN18="-",0,AN18)+IF(BO18="-",0,BO18)+IF(CP18="-",0,CP18))/(IF(M18="-",0,PARAMETRES!$G$9)+IF(AN18="-",0,PARAMETRES!$G$9)+IF(BO18="-",0,PARAMETRES!$G$9)+IF(CP18="-",0,PARAMETRES!$G$9))*100&gt;100,100,(IF(M18="-",0,M18)+IF(AN18="-",0,AN18)+IF(BO18="-",0,BO18)+IF(CP18="-",0,CP18))/(IF(M18="-",0,PARAMETRES!$G$9)+IF(AN18="-",0,PARAMETRES!$G$9)+IF(BO18="-",0,PARAMETRES!$G$9)+IF(CP18="-",0,PARAMETRES!$G$9))*100))</f>
        <v>93.848981900452486</v>
      </c>
      <c r="DL18" s="157">
        <f>IF(IF(S18="-",0,PARAMETRES!$G$14)+IF(AT18="-",0,PARAMETRES!$G$14)+IF(BU18="-",0,PARAMETRES!$G$14)+IF(CV18="-",0,PARAMETRES!$G$14)=0,"-",IF((IF(S18="-",0,S18)+IF(AT18="-",0,AT18)+IF(BU18="-",0,BU18)+IF(CV18="-",0,CV18))/(IF(S18="-",0,PARAMETRES!$G$14)+IF(AT18="-",0,PARAMETRES!$G$14)+IF(BU18="-",0,PARAMETRES!$G$14)+IF(CV18="-",0,PARAMETRES!$G$14))*100&gt;100,100,(IF(S18="-",0,S18)+IF(AT18="-",0,AT18)+IF(BU18="-",0,BU18)+IF(CV18="-",0,CV18))/(IF(S18="-",0,PARAMETRES!$G$14)+IF(AT18="-",0,PARAMETRES!$G$14)+IF(BU18="-",0,PARAMETRES!$G$14)+IF(CV18="-",0,PARAMETRES!$G$14))*100))</f>
        <v>100</v>
      </c>
      <c r="DM18" s="157">
        <f>IF(IF(U18="-",0,PARAMETRES!$G$16)+IF(AV18="-",0,PARAMETRES!$G$16)+IF(BW18="-",0,PARAMETRES!$G$16)+IF(CX18="-",0,PARAMETRES!$G$16)=0,"-",IF((IF(V18="-",0,V18)+IF(AW18="-",0,AW18)+IF(BX18="-",0,BX18)+IF(CY18="-",0,CY18))/(IF(V18="-",0,PARAMETRES!$G$16)+IF(AW18="-",0,PARAMETRES!$G$16)+IF(BX18="-",0,PARAMETRES!$G$16)+IF(CY18="-",0,PARAMETRES!$G$16))*100&gt;100,100,(IF(V18="-",0,V18)+IF(AW18="-",0,AW18)+IF(BX18="-",0,BX18)+IF(CY18="-",0,CY18))/(IF(V18="-",0,PARAMETRES!$G$16)+IF(AW18="-",0,PARAMETRES!$G$16)+IF(BX18="-",0,PARAMETRES!$G$16)+IF(CY18="-",0,PARAMETRES!$G$16))*100))</f>
        <v>98</v>
      </c>
      <c r="DN18" s="157" t="str">
        <f>IF(IF(X18="-",0,PARAMETRES!$G$17)+IF(AY18="-",0,PARAMETRES!$G$17)+IF(BZ18="-",0,PARAMETRES!$G$17)+IF(DA18="-",0,PARAMETRES!$G$17)=0,"-",IF((IF(Y18="-",0,Y18)+IF(AZ18="-",0,AZ18)+IF(CA18="-",0,CA18)+IF(DB18="-",0,DB18))/(IF(Y18="-",0,PARAMETRES!$G$17)+IF(AZ18="-",0,PARAMETRES!$G$17)+IF(CA18="-",0,PARAMETRES!$G$17)+IF(DB18="-",0,PARAMETRES!$G$17))*100&gt;100,100,(IF(Y18="-",0,Y18)+IF(AZ18="-",0,AZ18)+IF(CA18="-",0,CA18)+IF(DB18="-",0,DB18))/(IF(Y18="-",0,PARAMETRES!$G$17)+IF(AZ18="-",0,PARAMETRES!$G$17)+IF(CA18="-",0,PARAMETRES!$G$17)+IF(DB18="-",0,PARAMETRES!$G$17))*100))</f>
        <v>-</v>
      </c>
      <c r="DO18" s="159">
        <f>IF(IF(AB18="-",0,PARAMETRES!$G$19)+IF(BC18="-",0,PARAMETRES!$G$19)+IF(CD18="-",0,PARAMETRES!$G$19)+IF(DE18="-",0,PARAMETRES!$G$19)=0,"-",IF((IF(AB18="-",0,AB18)+IF(BC18="-",0,BC18)+IF(CD18="-",0,CD18)+IF(DE18="-",0,DE18))/(IF(AB18="-",0,PARAMETRES!$G$19)+IF(BC18="-",0,PARAMETRES!$G$19)+IF(CD18="-",0,PARAMETRES!$G$19)+IF(DE18="-",0,PARAMETRES!$G$19))*100&gt;100,100,(IF(AB18="-",0,AB18)+IF(BC18="-",0,BC18)+IF(CD18="-",0,CD18)+IF(DE18="-",0,DE18))/(IF(AB18="-",0,PARAMETRES!$G$19)+IF(BC18="-",0,PARAMETRES!$G$19)+IF(CD18="-",0,PARAMETRES!$G$19)+IF(DE18="-",0,PARAMETRES!$G$19))*100))</f>
        <v>97.299592760181</v>
      </c>
      <c r="DP18" s="164"/>
      <c r="DQ18" s="165" t="str">
        <f>PARAMETRES!$B11</f>
        <v>C</v>
      </c>
      <c r="DR18" s="166" t="str">
        <f>PARAMETRES!$C11</f>
        <v>R</v>
      </c>
      <c r="DT18" s="351">
        <f t="shared" si="7"/>
        <v>97.3</v>
      </c>
      <c r="DU18" s="351" t="str">
        <f t="shared" si="1"/>
        <v/>
      </c>
      <c r="DV18" s="351" t="str">
        <f t="shared" si="2"/>
        <v/>
      </c>
      <c r="DW18" s="351" t="str">
        <f t="shared" si="3"/>
        <v/>
      </c>
      <c r="DY18" s="351">
        <f t="shared" si="8"/>
        <v>97.3</v>
      </c>
      <c r="DZ18" s="351" t="str">
        <f t="shared" si="9"/>
        <v/>
      </c>
      <c r="EA18" s="351" t="str">
        <f t="shared" si="10"/>
        <v/>
      </c>
      <c r="EB18" s="351" t="str">
        <f t="shared" si="11"/>
        <v/>
      </c>
    </row>
    <row r="19" spans="1:132" s="485" customFormat="1">
      <c r="A19" s="463">
        <f t="shared" si="12"/>
        <v>8</v>
      </c>
      <c r="B19" s="464" t="str">
        <f>PARAMETRES!$D12</f>
        <v>Anglais</v>
      </c>
      <c r="C19" s="465" t="str">
        <f>PARAMETRES!$B12</f>
        <v>D</v>
      </c>
      <c r="D19" s="465" t="str">
        <f>PARAMETRES!$C12</f>
        <v>L</v>
      </c>
      <c r="E19" s="466">
        <f>IF(F19="-","-",IF(F19&gt;PARAMETRES!$G$3,PARAMETRES!$G$3,F19))</f>
        <v>10.526315789473683</v>
      </c>
      <c r="F19" s="467">
        <f>IF(E$53=".","-",IF(RELIGION!S13="-","-",RELIGION!S13))</f>
        <v>10.526315789473683</v>
      </c>
      <c r="G19" s="467">
        <f>IF(E$53=".","-",IF(RELIGION!S13="-","-",RELIGION!S13/PARAMETRES!G$3*100))</f>
        <v>52.631578947368418</v>
      </c>
      <c r="H19" s="466">
        <f>IF(H$53=".","-",IF(LIRE!S13="-","-",IF(LIRE!S13&gt;PARAMETRES!$G$5,PARAMETRES!$G$5,LIRE!S13)))</f>
        <v>19.270833333333336</v>
      </c>
      <c r="I19" s="466">
        <f>IF(I$53=".","-",IF('ECRIRE (orth, rédac)'!S13="-","-",IF('ECRIRE (orth, rédac)'!S13&gt;PARAMETRES!$G$6,PARAMETRES!$G$6,'ECRIRE (orth, rédac)'!S13)))</f>
        <v>23.830645161290324</v>
      </c>
      <c r="J19" s="466">
        <f>IF(J$53=".","-",IF('ECOUTER  PARLER'!S13="-","-",IF('ECOUTER  PARLER'!S13&gt;PARAMETRES!$G$7,PARAMETRES!$G$7,'ECOUTER  PARLER'!S13)))</f>
        <v>14.444444444444443</v>
      </c>
      <c r="K19" s="466">
        <f>IF(K$53=".","-",IF('ECRIRE (conj, gramm)'!S13="-","-",IF('ECRIRE (conj, gramm)'!S13&gt;PARAMETRES!$G$8,PARAMETRES!$G$8,'ECRIRE (conj, gramm)'!S13)))</f>
        <v>16.506410256410255</v>
      </c>
      <c r="L19" s="468">
        <f>IF(M19="-","-",IF(M19&gt;PARAMETRES!$G$9,PARAMETRES!$G$9,M19))</f>
        <v>74.052333195478354</v>
      </c>
      <c r="M19" s="467">
        <f>IF(L$53=".","-",IF(N19=0,"-",(IF(LIRE!S13="-",0,LIRE!S13)+IF('ECRIRE (orth, rédac)'!S13="-",0,'ECRIRE (orth, rédac)'!S13)+IF('ECOUTER  PARLER'!S13="-",0,'ECOUTER  PARLER'!S13)+IF('ECRIRE (conj, gramm)'!S13="-",0,'ECRIRE (conj, gramm)'!S13))/N19*PARAMETRES!$G$9))</f>
        <v>74.052333195478354</v>
      </c>
      <c r="N19" s="467">
        <f>IF(LIRE!S13="-",0,PARAMETRES!$G$5)+IF('ECRIRE (orth, rédac)'!S13="-",0,PARAMETRES!$G$6)+IF('ECOUTER  PARLER'!S13="-",0,PARAMETRES!$G$7)+IF('ECRIRE (conj, gramm)'!S13="-",0,PARAMETRES!$G$8)</f>
        <v>100</v>
      </c>
      <c r="O19" s="466">
        <f>IF(O$53=".","-",IF(NO!S13="-","-",IF(NO!S13&gt;PARAMETRES!$G$11,PARAMETRES!$G$11,NO!S13)))</f>
        <v>33.469387755102041</v>
      </c>
      <c r="P19" s="466" t="str">
        <f>IF(P$53=".","-",IF(G!S13="-","-",IF(G!S13&gt;PARAMETRES!$G$12,PARAMETRES!$G$12,G!S13)))</f>
        <v>-</v>
      </c>
      <c r="Q19" s="466" t="str">
        <f>IF(Q$53=".","-",IF(SF!S13="-","-",IF(SF!S13&gt;PARAMETRES!$G$13,PARAMETRES!$G$13,SF!S13)))</f>
        <v>-</v>
      </c>
      <c r="R19" s="468">
        <f>IF(S19="-","-",IF(S19&gt;PARAMETRES!$G$14,PARAMETRES!$G$14,S19))</f>
        <v>83.673469387755105</v>
      </c>
      <c r="S19" s="467">
        <f>IF(R$53=".","-",IF(T19=0,"-",((IF(NO!S13="-",0,NO!S13)+IF(G!S13="-",0,G!S13)+IF(SF!S13="-",0,SF!S13))/T19*PARAMETRES!$G$14)))</f>
        <v>83.673469387755105</v>
      </c>
      <c r="T19" s="467">
        <f>IF(NO!S13="-",0,PARAMETRES!$G$11)+IF(G!S13="-",0,PARAMETRES!$G$12)+IF(SF!S13="-",0,PARAMETRES!$G$13)</f>
        <v>40</v>
      </c>
      <c r="U19" s="466">
        <f>IF(V19="-","-",IF(V19&gt;PARAMETRES!$G$16,PARAMETRES!$G$16,V19))</f>
        <v>22.8</v>
      </c>
      <c r="V19" s="467">
        <f>IF(U$53=".","-",IF(EVEIL!S13="-","-",EVEIL!S13))</f>
        <v>22.8</v>
      </c>
      <c r="W19" s="467">
        <f>IF(U$53=".","-",IF(EVEIL!S13="-","-",EVEIL!S13/PARAMETRES!G$16*100))</f>
        <v>76</v>
      </c>
      <c r="X19" s="466" t="str">
        <f>IF(Y19="-","-",IF(Y19&gt;PARAMETRES!$G$17,PARAMETRES!$G$17,Y19))</f>
        <v>-</v>
      </c>
      <c r="Y19" s="467" t="str">
        <f>IF(X$53=".","-",IF(LANGUE!O13="-","-",LANGUE!O13))</f>
        <v>-</v>
      </c>
      <c r="Z19" s="469" t="str">
        <f>IF(X$53=".","-",IF(LANGUE!O13="-","-",LANGUE!O13/PARAMETRES!G$17*100))</f>
        <v>-</v>
      </c>
      <c r="AA19" s="470">
        <f>IF(AB19="-","-",IF(AB19&gt;PARAMETRES!$G$19,PARAMETRES!$G$19,AB19))</f>
        <v>76.420847349082862</v>
      </c>
      <c r="AB19" s="471">
        <f>IF(((IF(E19="-",0,E19)+IF(M19="-",0,M19)+IF(S19="-",0,S19)+IF(U19="-",0,U19)+IF(X19="-",0,X19)))=0,"-",((IF(E19="-",0,E19)+IF(M19="-",0,M19)+IF(S19="-",0,S19)+IF(V19="-",0,V19)+IF(X19="-",0,X19))/((IF(E19="-",0,PARAMETRES!$G$3)+IF(M19="-",0,PARAMETRES!$G$9)+IF(S19="-",0,PARAMETRES!$G$14)+IF(V19="-",0,PARAMETRES!$G$16)+IF(X19="-",0,PARAMETRES!$G$17)))*PARAMETRES!$G$19))</f>
        <v>76.420847349082862</v>
      </c>
      <c r="AC19" s="463">
        <f t="shared" si="4"/>
        <v>8</v>
      </c>
      <c r="AD19" s="465" t="str">
        <f>PARAMETRES!$B12</f>
        <v>D</v>
      </c>
      <c r="AE19" s="465" t="str">
        <f>PARAMETRES!$C12</f>
        <v>L</v>
      </c>
      <c r="AF19" s="466" t="str">
        <f>IF(AG19="-","-",IF(AG19&gt;PARAMETRES!$G$3,PARAMETRES!$G$3,AG19))</f>
        <v>-</v>
      </c>
      <c r="AG19" s="467" t="str">
        <f>IF(AF$53=".","-",IF(RELIGION!AN13="-","-",RELIGION!AN13))</f>
        <v>-</v>
      </c>
      <c r="AH19" s="467" t="str">
        <f>IF(AF$53=".","-",IF(RELIGION!AN13="-","-",RELIGION!AN13/PARAMETRES!G$3*100))</f>
        <v>-</v>
      </c>
      <c r="AI19" s="466" t="str">
        <f>IF(AI$53=".","-",IF(LIRE!AN13="-","-",IF(LIRE!AN13&gt;PARAMETRES!$G$5,PARAMETRES!$G$5,LIRE!AN13)))</f>
        <v>-</v>
      </c>
      <c r="AJ19" s="466" t="str">
        <f>IF(AJ$53=".","-",IF('ECRIRE (orth, rédac)'!AN13="-","-",IF('ECRIRE (orth, rédac)'!AN13&gt;PARAMETRES!$G$6,PARAMETRES!$G$6,'ECRIRE (orth, rédac)'!AN13)))</f>
        <v>-</v>
      </c>
      <c r="AK19" s="466" t="str">
        <f>IF(AK$53=".","-",IF('ECOUTER  PARLER'!AN13="-","-",IF('ECOUTER  PARLER'!AN13&gt;PARAMETRES!$G$7,PARAMETRES!$G$7,'ECOUTER  PARLER'!AN13)))</f>
        <v>-</v>
      </c>
      <c r="AL19" s="466" t="str">
        <f>IF(AL$53=".","-",IF('ECRIRE (conj, gramm)'!AN13="-","-",IF('ECRIRE (conj, gramm)'!AN13&gt;PARAMETRES!$G$8,PARAMETRES!$G$8,'ECRIRE (conj, gramm)'!AN13)))</f>
        <v>-</v>
      </c>
      <c r="AM19" s="468" t="str">
        <f>IF(AN19="-","-",IF(AN19&gt;PARAMETRES!$G$9,PARAMETRES!$G$9,AN19))</f>
        <v>-</v>
      </c>
      <c r="AN19" s="467" t="str">
        <f>IF(AM$53=".","-",IF(AO19=0,"-",(IF(LIRE!AN13="-",0,LIRE!AN13)+IF('ECRIRE (orth, rédac)'!AN13="-",0,'ECRIRE (orth, rédac)'!AN13)+IF('ECOUTER  PARLER'!AN13="-",0,'ECOUTER  PARLER'!AN13)+IF('ECRIRE (conj, gramm)'!AN13="-",0,'ECRIRE (conj, gramm)'!AN13))/AO19*PARAMETRES!$G$9))</f>
        <v>-</v>
      </c>
      <c r="AO19" s="467">
        <f>IF(LIRE!AN13="-",0,PARAMETRES!$G$5)+IF('ECRIRE (orth, rédac)'!AN13="-",0,PARAMETRES!$G$6)+IF('ECOUTER  PARLER'!AN13="-",0,PARAMETRES!$G$7)+IF('ECRIRE (conj, gramm)'!AN13="-",0,PARAMETRES!$G$8)</f>
        <v>0</v>
      </c>
      <c r="AP19" s="466" t="str">
        <f>IF(AP$53=".","-",IF(NO!AN13="-","-",IF(NO!AN13&gt;PARAMETRES!$G$11,PARAMETRES!$G$11,NO!AN13)))</f>
        <v>-</v>
      </c>
      <c r="AQ19" s="466" t="str">
        <f>IF(AQ$53=".","-",IF(G!AN13="-","-",IF(G!AN13&gt;PARAMETRES!$G$12,PARAMETRES!$G$12,G!AN13)))</f>
        <v>-</v>
      </c>
      <c r="AR19" s="466" t="str">
        <f>IF(AR$53=".","-",IF(SF!AN13="-","-",IF(SF!AN13&gt;PARAMETRES!$G$13,PARAMETRES!$G$13,SF!AN13)))</f>
        <v>-</v>
      </c>
      <c r="AS19" s="468" t="str">
        <f>IF(AT19="-","-",IF(AT19&gt;PARAMETRES!$G$14,PARAMETRES!$G$14,AT19))</f>
        <v>-</v>
      </c>
      <c r="AT19" s="467" t="str">
        <f>IF(AS$53=".","-",IF(AU19=0,"-",((IF(NO!AN13="-",0,NO!AN13)+IF(G!AN13="-",0,G!AN13)+IF(SF!AN13="-",0,SF!AN13))/AU19*PARAMETRES!$G$14)))</f>
        <v>-</v>
      </c>
      <c r="AU19" s="467">
        <f>IF(NO!AN13="-",0,PARAMETRES!$G$11)+IF(G!AN13="-",0,PARAMETRES!$G$12)+IF(SF!AN13="-",0,PARAMETRES!$G$13)</f>
        <v>0</v>
      </c>
      <c r="AV19" s="466" t="str">
        <f>IF(AW19="-","-",IF(AW19&gt;PARAMETRES!$G$16,PARAMETRES!$G$16,AW19))</f>
        <v>-</v>
      </c>
      <c r="AW19" s="467" t="str">
        <f>IF(AV$53=".","-",IF(EVEIL!AN13="-","-",EVEIL!AN13))</f>
        <v>-</v>
      </c>
      <c r="AX19" s="467" t="str">
        <f>IF(AV$53=".","-",IF(EVEIL!AN13="-","-",EVEIL!ANS13/PARAMETRES!G$16*100))</f>
        <v>-</v>
      </c>
      <c r="AY19" s="466" t="str">
        <f>IF(AZ19="-","-",IF(AZ19&gt;PARAMETRES!$G$17,PARAMETRES!$G$17,AZ19))</f>
        <v>-</v>
      </c>
      <c r="AZ19" s="467" t="str">
        <f>IF(AY$53=".","-",IF(LANGUE!AF13="-","-",LANGUE!AF13))</f>
        <v>-</v>
      </c>
      <c r="BA19" s="469" t="str">
        <f>IF(AY$53=".","-",IF(LANGUE!AF13="-","-",LANGUE!AF13/PARAMETRES!G$17*100))</f>
        <v>-</v>
      </c>
      <c r="BB19" s="470" t="str">
        <f>IF(BC19="-","-",IF(BC19&gt;PARAMETRES!$G$19,PARAMETRES!$G$19,BC19))</f>
        <v>-</v>
      </c>
      <c r="BC19" s="471" t="str">
        <f>IF(((IF(AF19="-",0,AF19)+IF(AN19="-",0,AN19)+IF(AT19="-",0,AT19)+IF(AV19="-",0,AV19)+IF(AY19="-",0,AY19)))=0,"-",((IF(AF19="-",0,AF19)+IF(AN19="-",0,AN19)+IF(AT19="-",0,AT19)+IF(AW19="-",0,AW19)+IF(AY19="-",0,AY19))/((IF(AF19="-",0,PARAMETRES!$G$3)+IF(AN19="-",0,PARAMETRES!$G$9)+IF(AT19="-",0,PARAMETRES!$G$14)+IF(AW19="-",0,PARAMETRES!$G$16)+IF(AY19="-",0,PARAMETRES!$G$17)))*PARAMETRES!$G$19))</f>
        <v>-</v>
      </c>
      <c r="BD19" s="463">
        <f t="shared" si="5"/>
        <v>8</v>
      </c>
      <c r="BE19" s="465" t="str">
        <f>PARAMETRES!$B12</f>
        <v>D</v>
      </c>
      <c r="BF19" s="465" t="str">
        <f>PARAMETRES!$C12</f>
        <v>L</v>
      </c>
      <c r="BG19" s="466" t="str">
        <f>IF(BH19="-","-",IF(BH19&gt;PARAMETRES!$G$3,PARAMETRES!$G$3,BH19))</f>
        <v>-</v>
      </c>
      <c r="BH19" s="467" t="str">
        <f>IF(BG$53=".","-",IF(RELIGION!BI13="-","-",RELIGION!BI13))</f>
        <v>-</v>
      </c>
      <c r="BI19" s="467" t="str">
        <f>IF(BG$53=".","-",IF(RELIGION!BI13="-","-",RELIGION!BI13/PARAMETRES!G$3*100))</f>
        <v>-</v>
      </c>
      <c r="BJ19" s="466" t="str">
        <f>IF(BJ$53=".","-",IF(LIRE!BI13="-","-",IF(LIRE!BI13&gt;PARAMETRES!$G$5,PARAMETRES!$G$5,LIRE!BI13)))</f>
        <v>-</v>
      </c>
      <c r="BK19" s="466" t="str">
        <f>IF(BK$53=".","-",IF('ECRIRE (orth, rédac)'!BI13="-","-",IF('ECRIRE (orth, rédac)'!BI13&gt;PARAMETRES!$G$6,PARAMETRES!$G$6,'ECRIRE (orth, rédac)'!BI13)))</f>
        <v>-</v>
      </c>
      <c r="BL19" s="466" t="str">
        <f>IF(BL$53=".","-",IF('ECOUTER  PARLER'!BI13="-","-",IF('ECOUTER  PARLER'!BI13&gt;PARAMETRES!$G$7,PARAMETRES!$G$7,'ECOUTER  PARLER'!BI13)))</f>
        <v>-</v>
      </c>
      <c r="BM19" s="466" t="str">
        <f>IF(BM$53=".","-",IF('ECRIRE (conj, gramm)'!BI13="-","-",IF('ECRIRE (conj, gramm)'!BI13&gt;PARAMETRES!$G$8,PARAMETRES!$G$8,'ECRIRE (conj, gramm)'!BI13)))</f>
        <v>-</v>
      </c>
      <c r="BN19" s="468" t="str">
        <f>IF(BO19="-","-",IF(BO19&gt;PARAMETRES!$G$9,PARAMETRES!$G$9,BO19))</f>
        <v>-</v>
      </c>
      <c r="BO19" s="467" t="str">
        <f>IF(BN$53=".","-",IF(BP19=0,"-",(IF(LIRE!BI13="-",0,LIRE!BI13)+IF('ECRIRE (orth, rédac)'!BI13="-",0,'ECRIRE (orth, rédac)'!BI13)+IF('ECOUTER  PARLER'!BI13="-",0,'ECOUTER  PARLER'!BI13)+IF('ECRIRE (conj, gramm)'!BI13="-",0,'ECRIRE (conj, gramm)'!BI13))/BP19*PARAMETRES!$G$9))</f>
        <v>-</v>
      </c>
      <c r="BP19" s="467">
        <f>IF(LIRE!BI13="-",0,PARAMETRES!$G$5)+IF('ECRIRE (orth, rédac)'!BI13="-",0,PARAMETRES!$G$6)+IF('ECOUTER  PARLER'!BI13="-",0,PARAMETRES!$G$7)+IF('ECRIRE (conj, gramm)'!BI13="-",0,PARAMETRES!$G$8)</f>
        <v>0</v>
      </c>
      <c r="BQ19" s="466" t="str">
        <f>IF(BQ$53=".","-",IF(NO!BI13="-","-",IF(NO!BI13&gt;PARAMETRES!$G$11,PARAMETRES!$G$11,NO!BI13)))</f>
        <v>-</v>
      </c>
      <c r="BR19" s="466" t="str">
        <f>IF(BR$53=".","-",IF(G!BI13="-","-",IF(G!BI13&gt;PARAMETRES!$G$12,PARAMETRES!$G$12,G!BI13)))</f>
        <v>-</v>
      </c>
      <c r="BS19" s="466" t="str">
        <f>IF(BS$53=".","-",IF(SF!BI13="-","-",IF(SF!BI13&gt;PARAMETRES!$G$13,PARAMETRES!$G$13,SF!BI13)))</f>
        <v>-</v>
      </c>
      <c r="BT19" s="468" t="str">
        <f>IF(BU19="-","-",IF(BU19&gt;PARAMETRES!$G$14,PARAMETRES!$G$14,BU19))</f>
        <v>-</v>
      </c>
      <c r="BU19" s="467" t="str">
        <f>IF(BT$53=".","-",IF(BV19=0,"-",((IF(NO!BI13="-",0,NO!BI13)+IF(G!BI13="-",0,G!BI13)+IF(SF!BI13="-",0,SF!BI13))/BV19*PARAMETRES!$G$14)))</f>
        <v>-</v>
      </c>
      <c r="BV19" s="467">
        <f>IF(NO!BI13="-",0,PARAMETRES!$G$11)+IF(G!BI13="-",0,PARAMETRES!$G$12)+IF(SF!BI13="-",0,PARAMETRES!$G$13)</f>
        <v>0</v>
      </c>
      <c r="BW19" s="466" t="str">
        <f>IF(BX19="-","-",IF(BX19&gt;PARAMETRES!$G$16,PARAMETRES!$G$16,BX19))</f>
        <v>-</v>
      </c>
      <c r="BX19" s="467" t="str">
        <f>IF(BW$53=".","-",IF(EVEIL!BI13="-","-",EVEIL!BI13))</f>
        <v>-</v>
      </c>
      <c r="BY19" s="467" t="str">
        <f>IF(BW$53=".","-",IF(EVEIL!BI13="-","-",EVEIL!BIS13/PARAMETRES!G$16*100))</f>
        <v>-</v>
      </c>
      <c r="BZ19" s="466" t="str">
        <f>IF(CA19="-","-",IF(CA19&gt;PARAMETRES!$G$17,PARAMETRES!$G$17,CA19))</f>
        <v>-</v>
      </c>
      <c r="CA19" s="467" t="str">
        <f>IF(BZ$53=".","-",IF(LANGUE!AW13="-","-",LANGUE!AW13))</f>
        <v>-</v>
      </c>
      <c r="CB19" s="469" t="str">
        <f>IF(BZ$53=".","-",IF(LANGUE!AW13="-","-",LANGUE!AW13/PARAMETRES!G$17*100))</f>
        <v>-</v>
      </c>
      <c r="CC19" s="470" t="str">
        <f>IF(CD19="-","-",IF(CD19&gt;PARAMETRES!$G$19,PARAMETRES!$G$19,CD19))</f>
        <v>-</v>
      </c>
      <c r="CD19" s="471" t="str">
        <f>IF(((IF(BG19="-",0,BG19)+IF(BO19="-",0,BO19)+IF(BU19="-",0,BU19)+IF(BW19="-",0,BW19)+IF(BZ19="-",0,BZ19)))=0,"-",((IF(BG19="-",0,BG19)+IF(BO19="-",0,BO19)+IF(BU19="-",0,BU19)+IF(BX19="-",0,BX19)+IF(BZ19="-",0,BZ19))/((IF(BG19="-",0,PARAMETRES!$G$3)+IF(BO19="-",0,PARAMETRES!$G$9)+IF(BU19="-",0,PARAMETRES!$G$14)+IF(BX19="-",0,PARAMETRES!$G$16)+IF(BZ19="-",0,PARAMETRES!$G$17)))*PARAMETRES!$G$19))</f>
        <v>-</v>
      </c>
      <c r="CE19" s="472">
        <f t="shared" si="6"/>
        <v>8</v>
      </c>
      <c r="CF19" s="473" t="str">
        <f>PARAMETRES!$B12</f>
        <v>D</v>
      </c>
      <c r="CG19" s="473" t="str">
        <f>PARAMETRES!$C12</f>
        <v>L</v>
      </c>
      <c r="CH19" s="474" t="str">
        <f>IF(CI19="-","-",IF(CI19&gt;PARAMETRES!$G$3,PARAMETRES!$G$3,CI19))</f>
        <v>-</v>
      </c>
      <c r="CI19" s="475" t="str">
        <f>IF(CH$53=".","-",IF(RELIGION!CD13="-","-",RELIGION!CD13))</f>
        <v>-</v>
      </c>
      <c r="CJ19" s="475" t="str">
        <f>IF(CH$53=".","-",IF(RELIGION!CD13="-","-",RELIGION!CD13/PARAMETRES!G$3*100))</f>
        <v>-</v>
      </c>
      <c r="CK19" s="474" t="str">
        <f>IF(CK$53=".","-",IF(LIRE!CD13="-","-",IF(LIRE!CD13&gt;PARAMETRES!$G$5,PARAMETRES!$G$5,LIRE!CD13)))</f>
        <v>-</v>
      </c>
      <c r="CL19" s="474" t="str">
        <f>IF(CL$53=".","-",IF('ECRIRE (orth, rédac)'!CD13="-","-",IF('ECRIRE (orth, rédac)'!CD13&gt;PARAMETRES!$G$6,PARAMETRES!$G$6,'ECRIRE (orth, rédac)'!CD13)))</f>
        <v>-</v>
      </c>
      <c r="CM19" s="474" t="str">
        <f>IF(CM$53=".","-",IF('ECOUTER  PARLER'!CD13="-","-",IF('ECOUTER  PARLER'!CD13&gt;PARAMETRES!$G$7,PARAMETRES!$G$7,'ECOUTER  PARLER'!CD13)))</f>
        <v>-</v>
      </c>
      <c r="CN19" s="474" t="str">
        <f>IF(CN$53=".","-",IF('ECRIRE (conj, gramm)'!CH13="-","-",IF('ECRIRE (conj, gramm)'!CH13&gt;PARAMETRES!$G$8,PARAMETRES!$G$8,'ECRIRE (conj, gramm)'!CH13)))</f>
        <v>-</v>
      </c>
      <c r="CO19" s="476" t="str">
        <f>IF(CP19="-","-",IF(CP19&gt;PARAMETRES!$G$9,PARAMETRES!$G$9,CP19))</f>
        <v>-</v>
      </c>
      <c r="CP19" s="475" t="str">
        <f>IF(CO$53=".","-",IF(CQ19=0,"-",(IF(LIRE!CD13="-",0,LIRE!CD13)+IF('ECRIRE (orth, rédac)'!CD13="-",0,'ECRIRE (orth, rédac)'!CD13)+IF('ECOUTER  PARLER'!CD13="-",0,'ECOUTER  PARLER'!CD13)+IF('ECRIRE (conj, gramm)'!CH13="-",0,'ECRIRE (conj, gramm)'!CH13))/CQ19*PARAMETRES!$G$9))</f>
        <v>-</v>
      </c>
      <c r="CQ19" s="475">
        <f>IF(LIRE!CD13="-",0,PARAMETRES!$G$5)+IF('ECRIRE (orth, rédac)'!CD13="-",0,PARAMETRES!$G$6)+IF('ECOUTER  PARLER'!CD13="-",0,PARAMETRES!$G$7)+IF('ECRIRE (conj, gramm)'!CH13="-",0,PARAMETRES!$G$8)</f>
        <v>0</v>
      </c>
      <c r="CR19" s="474" t="str">
        <f>IF(CR$53=".","-",IF(NO!CD13="-","-",IF(NO!CD13&gt;PARAMETRES!$G$11,PARAMETRES!$G$11,NO!CD13)))</f>
        <v>-</v>
      </c>
      <c r="CS19" s="474" t="str">
        <f>IF(CS$53=".","-",IF(G!CD13="-","-",IF(G!CD13&gt;PARAMETRES!$G$12,PARAMETRES!$G$12,G!CD13)))</f>
        <v>-</v>
      </c>
      <c r="CT19" s="474" t="str">
        <f>IF(CT$53=".","-",IF(SF!CD13="-","-",IF(SF!CD13&gt;PARAMETRES!$G$13,PARAMETRES!$G$13,SF!CD13)))</f>
        <v>-</v>
      </c>
      <c r="CU19" s="476" t="str">
        <f>IF(CV19="-","-",IF(CV19&gt;PARAMETRES!$G$14,PARAMETRES!$G$14,CV19))</f>
        <v>-</v>
      </c>
      <c r="CV19" s="475" t="str">
        <f>IF(CU$53=".","-",IF(CW19=0,"-",((IF(NO!CD13="-",0,NO!CD13)+IF(G!CD13="-",0,G!CD13)+IF(SF!CD13="-",0,SF!CD13))/CW19*PARAMETRES!$G$14)))</f>
        <v>-</v>
      </c>
      <c r="CW19" s="475">
        <f>IF(NO!CD13="-",0,PARAMETRES!$G$11)+IF(G!CD13="-",0,PARAMETRES!$G$12)+IF(SF!CD13="-",0,PARAMETRES!$G$13)</f>
        <v>0</v>
      </c>
      <c r="CX19" s="474" t="str">
        <f>IF(CY19="-","-",IF(CY19&gt;PARAMETRES!$G$16,PARAMETRES!$G$16,CY19))</f>
        <v>-</v>
      </c>
      <c r="CY19" s="475" t="str">
        <f>IF(CX$53=".","-",IF(EVEIL!CD13="-","-",EVEIL!CD13))</f>
        <v>-</v>
      </c>
      <c r="CZ19" s="475" t="str">
        <f>IF(CX$53=".","-",IF(EVEIL!CD13="-","-",EVEIL!CDS13/PARAMETRES!G$16*100))</f>
        <v>-</v>
      </c>
      <c r="DA19" s="474" t="str">
        <f>IF(DB19="-","-",IF(DB19&gt;PARAMETRES!$G$17,PARAMETRES!$G$17,DB19))</f>
        <v>-</v>
      </c>
      <c r="DB19" s="475" t="str">
        <f>IF(DA$53=".","-",IF(LANGUE!BN13="-","-",LANGUE!BN13))</f>
        <v>-</v>
      </c>
      <c r="DC19" s="475" t="str">
        <f>IF(DA$53=".","-",IF(LANGUE!BN13="-","-",LANGUE!BN13/PARAMETRES!G$17*100))</f>
        <v>-</v>
      </c>
      <c r="DD19" s="477" t="str">
        <f>IF(DE19="-","-",IF(DE19&gt;PARAMETRES!$G$19,PARAMETRES!$G$19,DE19))</f>
        <v>-</v>
      </c>
      <c r="DE19" s="478" t="str">
        <f>IF(((IF(CH19="-",0,CH19)+IF(CP19="-",0,CP19)+IF(CV19="-",0,CV19)+IF(CX19="-",0,CX19)+IF(DA19="-",0,DA19)))=0,"-",((IF(CH19="-",0,CH19)+IF(CP19="-",0,CP19)+IF(CV19="-",0,CV19)+IF(CY19="-",0,CY19)+IF(DA19="-",0,DA19))/((IF(CH19="-",0,PARAMETRES!$G$3)+IF(CP19="-",0,PARAMETRES!$G$9)+IF(CV19="-",0,PARAMETRES!$G$14)+IF(CY19="-",0,PARAMETRES!$G$16)+IF(DA19="-",0,PARAMETRES!$G$17)))*PARAMETRES!$G$19))</f>
        <v>-</v>
      </c>
      <c r="DF19" s="479"/>
      <c r="DG19" s="480" t="str">
        <f>PARAMETRES!$B12</f>
        <v>D</v>
      </c>
      <c r="DH19" s="481" t="str">
        <f>PARAMETRES!$C12</f>
        <v>L</v>
      </c>
      <c r="DI19" s="482"/>
      <c r="DJ19" s="483">
        <f>IF(IF(E19="-",0,PARAMETRES!$G$3)+IF(AF19="-",0,PARAMETRES!$G$3)+IF(BG19="-",0,PARAMETRES!$G$3)+IF(CH19="-",0,PARAMETRES!$G$3)=0,"-",IF((IF(F19="-",0,F19)+IF(AG19="-",0,AG19)+IF(BH19="-",0,BH19)+IF(CI19="-",0,CI19))/(IF(F19="-",0,PARAMETRES!$G$3)+IF(AG19="-",0,PARAMETRES!$G$3)+IF(BH19="-",0,PARAMETRES!$G$3)+IF(CI19="-",0,PARAMETRES!$G$3))*100&gt;100,100,(IF(F19="-",0,F19)+IF(AG19="-",0,AG19)+IF(BH19="-",0,BH19)+IF(CI19="-",0,CI19))/(IF(F19="-",0,PARAMETRES!$G$3)+IF(AG19="-",0,PARAMETRES!$G$3)+IF(BH19="-",0,PARAMETRES!$G$3)+IF(CI19="-",0,PARAMETRES!$G$3))*100))</f>
        <v>52.631578947368418</v>
      </c>
      <c r="DK19" s="466">
        <f>IF(IF(M19="-",0,PARAMETRES!$G$9)+IF(AN19="-",0,PARAMETRES!$G$9)+IF(BO19="-",0,PARAMETRES!$G$9)+IF(CP19="-",0,PARAMETRES!$G$9)=0,"-",IF((IF(M19="-",0,M19)+IF(AN19="-",0,AN19)+IF(BO19="-",0,BO19)+IF(CP19="-",0,CP19))/(IF(M19="-",0,PARAMETRES!$G$9)+IF(AN19="-",0,PARAMETRES!$G$9)+IF(BO19="-",0,PARAMETRES!$G$9)+IF(CP19="-",0,PARAMETRES!$G$9))*100&gt;100,100,(IF(M19="-",0,M19)+IF(AN19="-",0,AN19)+IF(BO19="-",0,BO19)+IF(CP19="-",0,CP19))/(IF(M19="-",0,PARAMETRES!$G$9)+IF(AN19="-",0,PARAMETRES!$G$9)+IF(BO19="-",0,PARAMETRES!$G$9)+IF(CP19="-",0,PARAMETRES!$G$9))*100))</f>
        <v>74.052333195478354</v>
      </c>
      <c r="DL19" s="466">
        <f>IF(IF(S19="-",0,PARAMETRES!$G$14)+IF(AT19="-",0,PARAMETRES!$G$14)+IF(BU19="-",0,PARAMETRES!$G$14)+IF(CV19="-",0,PARAMETRES!$G$14)=0,"-",IF((IF(S19="-",0,S19)+IF(AT19="-",0,AT19)+IF(BU19="-",0,BU19)+IF(CV19="-",0,CV19))/(IF(S19="-",0,PARAMETRES!$G$14)+IF(AT19="-",0,PARAMETRES!$G$14)+IF(BU19="-",0,PARAMETRES!$G$14)+IF(CV19="-",0,PARAMETRES!$G$14))*100&gt;100,100,(IF(S19="-",0,S19)+IF(AT19="-",0,AT19)+IF(BU19="-",0,BU19)+IF(CV19="-",0,CV19))/(IF(S19="-",0,PARAMETRES!$G$14)+IF(AT19="-",0,PARAMETRES!$G$14)+IF(BU19="-",0,PARAMETRES!$G$14)+IF(CV19="-",0,PARAMETRES!$G$14))*100))</f>
        <v>83.673469387755105</v>
      </c>
      <c r="DM19" s="466">
        <f>IF(IF(U19="-",0,PARAMETRES!$G$16)+IF(AV19="-",0,PARAMETRES!$G$16)+IF(BW19="-",0,PARAMETRES!$G$16)+IF(CX19="-",0,PARAMETRES!$G$16)=0,"-",IF((IF(V19="-",0,V19)+IF(AW19="-",0,AW19)+IF(BX19="-",0,BX19)+IF(CY19="-",0,CY19))/(IF(V19="-",0,PARAMETRES!$G$16)+IF(AW19="-",0,PARAMETRES!$G$16)+IF(BX19="-",0,PARAMETRES!$G$16)+IF(CY19="-",0,PARAMETRES!$G$16))*100&gt;100,100,(IF(V19="-",0,V19)+IF(AW19="-",0,AW19)+IF(BX19="-",0,BX19)+IF(CY19="-",0,CY19))/(IF(V19="-",0,PARAMETRES!$G$16)+IF(AW19="-",0,PARAMETRES!$G$16)+IF(BX19="-",0,PARAMETRES!$G$16)+IF(CY19="-",0,PARAMETRES!$G$16))*100))</f>
        <v>76</v>
      </c>
      <c r="DN19" s="466" t="str">
        <f>IF(IF(X19="-",0,PARAMETRES!$G$17)+IF(AY19="-",0,PARAMETRES!$G$17)+IF(BZ19="-",0,PARAMETRES!$G$17)+IF(DA19="-",0,PARAMETRES!$G$17)=0,"-",IF((IF(Y19="-",0,Y19)+IF(AZ19="-",0,AZ19)+IF(CA19="-",0,CA19)+IF(DB19="-",0,DB19))/(IF(Y19="-",0,PARAMETRES!$G$17)+IF(AZ19="-",0,PARAMETRES!$G$17)+IF(CA19="-",0,PARAMETRES!$G$17)+IF(DB19="-",0,PARAMETRES!$G$17))*100&gt;100,100,(IF(Y19="-",0,Y19)+IF(AZ19="-",0,AZ19)+IF(CA19="-",0,CA19)+IF(DB19="-",0,DB19))/(IF(Y19="-",0,PARAMETRES!$G$17)+IF(AZ19="-",0,PARAMETRES!$G$17)+IF(CA19="-",0,PARAMETRES!$G$17)+IF(DB19="-",0,PARAMETRES!$G$17))*100))</f>
        <v>-</v>
      </c>
      <c r="DO19" s="468">
        <f>IF(IF(AB19="-",0,PARAMETRES!$G$19)+IF(BC19="-",0,PARAMETRES!$G$19)+IF(CD19="-",0,PARAMETRES!$G$19)+IF(DE19="-",0,PARAMETRES!$G$19)=0,"-",IF((IF(AB19="-",0,AB19)+IF(BC19="-",0,BC19)+IF(CD19="-",0,CD19)+IF(DE19="-",0,DE19))/(IF(AB19="-",0,PARAMETRES!$G$19)+IF(BC19="-",0,PARAMETRES!$G$19)+IF(CD19="-",0,PARAMETRES!$G$19)+IF(DE19="-",0,PARAMETRES!$G$19))*100&gt;100,100,(IF(AB19="-",0,AB19)+IF(BC19="-",0,BC19)+IF(CD19="-",0,CD19)+IF(DE19="-",0,DE19))/(IF(AB19="-",0,PARAMETRES!$G$19)+IF(BC19="-",0,PARAMETRES!$G$19)+IF(CD19="-",0,PARAMETRES!$G$19)+IF(DE19="-",0,PARAMETRES!$G$19))*100))</f>
        <v>76.420847349082862</v>
      </c>
      <c r="DP19" s="484"/>
      <c r="DQ19" s="480" t="str">
        <f>PARAMETRES!$B12</f>
        <v>D</v>
      </c>
      <c r="DR19" s="481" t="str">
        <f>PARAMETRES!$C12</f>
        <v>L</v>
      </c>
      <c r="DT19" s="486">
        <f t="shared" si="7"/>
        <v>76.5</v>
      </c>
      <c r="DU19" s="486" t="str">
        <f t="shared" si="1"/>
        <v/>
      </c>
      <c r="DV19" s="486" t="str">
        <f t="shared" si="2"/>
        <v/>
      </c>
      <c r="DW19" s="486" t="str">
        <f t="shared" si="3"/>
        <v/>
      </c>
      <c r="DY19" s="486">
        <f t="shared" si="8"/>
        <v>76.5</v>
      </c>
      <c r="DZ19" s="486" t="str">
        <f t="shared" si="9"/>
        <v/>
      </c>
      <c r="EA19" s="486" t="str">
        <f t="shared" si="10"/>
        <v/>
      </c>
      <c r="EB19" s="486" t="str">
        <f t="shared" si="11"/>
        <v/>
      </c>
    </row>
    <row r="20" spans="1:132">
      <c r="A20" s="154">
        <f t="shared" si="12"/>
        <v>9</v>
      </c>
      <c r="B20" s="155" t="str">
        <f>PARAMETRES!$D13</f>
        <v>Anglais</v>
      </c>
      <c r="C20" s="156" t="str">
        <f>PARAMETRES!$B13</f>
        <v>D</v>
      </c>
      <c r="D20" s="156" t="str">
        <f>PARAMETRES!$C13</f>
        <v>M</v>
      </c>
      <c r="E20" s="157">
        <f>IF(F20="-","-",IF(F20&gt;PARAMETRES!$G$3,PARAMETRES!$G$3,F20))</f>
        <v>8.4210526315789469</v>
      </c>
      <c r="F20" s="158">
        <f>IF(E$53=".","-",IF(RELIGION!S14="-","-",RELIGION!S14))</f>
        <v>8.4210526315789469</v>
      </c>
      <c r="G20" s="158">
        <f>IF(E$53=".","-",IF(RELIGION!S14="-","-",RELIGION!S14/PARAMETRES!G$3*100))</f>
        <v>42.105263157894733</v>
      </c>
      <c r="H20" s="157">
        <f>IF(H$53=".","-",IF(LIRE!S14="-","-",IF(LIRE!S14&gt;PARAMETRES!$G$5,PARAMETRES!$G$5,LIRE!S14)))</f>
        <v>17.96875</v>
      </c>
      <c r="I20" s="157">
        <f>IF(I$53=".","-",IF('ECRIRE (orth, rédac)'!S14="-","-",IF('ECRIRE (orth, rédac)'!S14&gt;PARAMETRES!$G$6,PARAMETRES!$G$6,'ECRIRE (orth, rédac)'!S14)))</f>
        <v>16.25</v>
      </c>
      <c r="J20" s="157">
        <f>IF(J$53=".","-",IF('ECOUTER  PARLER'!S14="-","-",IF('ECOUTER  PARLER'!S14&gt;PARAMETRES!$G$7,PARAMETRES!$G$7,'ECOUTER  PARLER'!S14)))</f>
        <v>18.055555555555554</v>
      </c>
      <c r="K20" s="157">
        <f>IF(K$53=".","-",IF('ECRIRE (conj, gramm)'!S14="-","-",IF('ECRIRE (conj, gramm)'!S14&gt;PARAMETRES!$G$8,PARAMETRES!$G$8,'ECRIRE (conj, gramm)'!S14)))</f>
        <v>17.307692307692307</v>
      </c>
      <c r="L20" s="159">
        <f>IF(M20="-","-",IF(M20&gt;PARAMETRES!$G$9,PARAMETRES!$G$9,M20))</f>
        <v>69.581997863247864</v>
      </c>
      <c r="M20" s="158">
        <f>IF(L$53=".","-",IF(N20=0,"-",(IF(LIRE!S14="-",0,LIRE!S14)+IF('ECRIRE (orth, rédac)'!S14="-",0,'ECRIRE (orth, rédac)'!S14)+IF('ECOUTER  PARLER'!S14="-",0,'ECOUTER  PARLER'!S14)+IF('ECRIRE (conj, gramm)'!S14="-",0,'ECRIRE (conj, gramm)'!S14))/N20*PARAMETRES!$G$9))</f>
        <v>69.581997863247864</v>
      </c>
      <c r="N20" s="158">
        <f>IF(LIRE!S14="-",0,PARAMETRES!$G$5)+IF('ECRIRE (orth, rédac)'!S14="-",0,PARAMETRES!$G$6)+IF('ECOUTER  PARLER'!S14="-",0,PARAMETRES!$G$7)+IF('ECRIRE (conj, gramm)'!S14="-",0,PARAMETRES!$G$8)</f>
        <v>100</v>
      </c>
      <c r="O20" s="157">
        <f>IF(O$53=".","-",IF(NO!S14="-","-",IF(NO!S14&gt;PARAMETRES!$G$11,PARAMETRES!$G$11,NO!S14)))</f>
        <v>32.711864406779661</v>
      </c>
      <c r="P20" s="157" t="str">
        <f>IF(P$53=".","-",IF(G!S14="-","-",IF(G!S14&gt;PARAMETRES!$G$12,PARAMETRES!$G$12,G!S14)))</f>
        <v>-</v>
      </c>
      <c r="Q20" s="157" t="str">
        <f>IF(Q$53=".","-",IF(SF!S14="-","-",IF(SF!S14&gt;PARAMETRES!$G$13,PARAMETRES!$G$13,SF!S14)))</f>
        <v>-</v>
      </c>
      <c r="R20" s="159">
        <f>IF(S20="-","-",IF(S20&gt;PARAMETRES!$G$14,PARAMETRES!$G$14,S20))</f>
        <v>81.779661016949163</v>
      </c>
      <c r="S20" s="158">
        <f>IF(R$53=".","-",IF(T20=0,"-",((IF(NO!S14="-",0,NO!S14)+IF(G!S14="-",0,G!S14)+IF(SF!S14="-",0,SF!S14))/T20*PARAMETRES!$G$14)))</f>
        <v>81.779661016949163</v>
      </c>
      <c r="T20" s="158">
        <f>IF(NO!S14="-",0,PARAMETRES!$G$11)+IF(G!S14="-",0,PARAMETRES!$G$12)+IF(SF!S14="-",0,PARAMETRES!$G$13)</f>
        <v>40</v>
      </c>
      <c r="U20" s="157">
        <f>IF(V20="-","-",IF(V20&gt;PARAMETRES!$G$16,PARAMETRES!$G$16,V20))</f>
        <v>21</v>
      </c>
      <c r="V20" s="158">
        <f>IF(U$53=".","-",IF(EVEIL!S14="-","-",EVEIL!S14))</f>
        <v>21</v>
      </c>
      <c r="W20" s="158">
        <f>IF(U$53=".","-",IF(EVEIL!S14="-","-",EVEIL!S14/PARAMETRES!G$16*100))</f>
        <v>70</v>
      </c>
      <c r="X20" s="157" t="str">
        <f>IF(Y20="-","-",IF(Y20&gt;PARAMETRES!$G$17,PARAMETRES!$G$17,Y20))</f>
        <v>-</v>
      </c>
      <c r="Y20" s="158" t="str">
        <f>IF(X$53=".","-",IF(LANGUE!O14="-","-",LANGUE!O14))</f>
        <v>-</v>
      </c>
      <c r="Z20" s="429" t="str">
        <f>IF(X$53=".","-",IF(LANGUE!O14="-","-",LANGUE!O14/PARAMETRES!G$17*100))</f>
        <v>-</v>
      </c>
      <c r="AA20" s="160">
        <f>IF(AB20="-","-",IF(AB20&gt;PARAMETRES!$G$19,PARAMETRES!$G$19,AB20))</f>
        <v>72.313084604710383</v>
      </c>
      <c r="AB20" s="161">
        <f>IF(((IF(E20="-",0,E20)+IF(M20="-",0,M20)+IF(S20="-",0,S20)+IF(U20="-",0,U20)+IF(X20="-",0,X20)))=0,"-",((IF(E20="-",0,E20)+IF(M20="-",0,M20)+IF(S20="-",0,S20)+IF(V20="-",0,V20)+IF(X20="-",0,X20))/((IF(E20="-",0,PARAMETRES!$G$3)+IF(M20="-",0,PARAMETRES!$G$9)+IF(S20="-",0,PARAMETRES!$G$14)+IF(V20="-",0,PARAMETRES!$G$16)+IF(X20="-",0,PARAMETRES!$G$17)))*PARAMETRES!$G$19))</f>
        <v>72.313084604710383</v>
      </c>
      <c r="AC20" s="154">
        <f t="shared" si="4"/>
        <v>9</v>
      </c>
      <c r="AD20" s="156" t="str">
        <f>PARAMETRES!$B13</f>
        <v>D</v>
      </c>
      <c r="AE20" s="156" t="str">
        <f>PARAMETRES!$C13</f>
        <v>M</v>
      </c>
      <c r="AF20" s="157" t="str">
        <f>IF(AG20="-","-",IF(AG20&gt;PARAMETRES!$G$3,PARAMETRES!$G$3,AG20))</f>
        <v>-</v>
      </c>
      <c r="AG20" s="158" t="str">
        <f>IF(AF$53=".","-",IF(RELIGION!AN14="-","-",RELIGION!AN14))</f>
        <v>-</v>
      </c>
      <c r="AH20" s="158" t="str">
        <f>IF(AF$53=".","-",IF(RELIGION!AN14="-","-",RELIGION!AN14/PARAMETRES!G$3*100))</f>
        <v>-</v>
      </c>
      <c r="AI20" s="157" t="str">
        <f>IF(AI$53=".","-",IF(LIRE!AN14="-","-",IF(LIRE!AN14&gt;PARAMETRES!$G$5,PARAMETRES!$G$5,LIRE!AN14)))</f>
        <v>-</v>
      </c>
      <c r="AJ20" s="157" t="str">
        <f>IF(AJ$53=".","-",IF('ECRIRE (orth, rédac)'!AN14="-","-",IF('ECRIRE (orth, rédac)'!AN14&gt;PARAMETRES!$G$6,PARAMETRES!$G$6,'ECRIRE (orth, rédac)'!AN14)))</f>
        <v>-</v>
      </c>
      <c r="AK20" s="157" t="str">
        <f>IF(AK$53=".","-",IF('ECOUTER  PARLER'!AN14="-","-",IF('ECOUTER  PARLER'!AN14&gt;PARAMETRES!$G$7,PARAMETRES!$G$7,'ECOUTER  PARLER'!AN14)))</f>
        <v>-</v>
      </c>
      <c r="AL20" s="157" t="str">
        <f>IF(AL$53=".","-",IF('ECRIRE (conj, gramm)'!AN14="-","-",IF('ECRIRE (conj, gramm)'!AN14&gt;PARAMETRES!$G$8,PARAMETRES!$G$8,'ECRIRE (conj, gramm)'!AN14)))</f>
        <v>-</v>
      </c>
      <c r="AM20" s="159" t="str">
        <f>IF(AN20="-","-",IF(AN20&gt;PARAMETRES!$G$9,PARAMETRES!$G$9,AN20))</f>
        <v>-</v>
      </c>
      <c r="AN20" s="158" t="str">
        <f>IF(AM$53=".","-",IF(AO20=0,"-",(IF(LIRE!AN14="-",0,LIRE!AN14)+IF('ECRIRE (orth, rédac)'!AN14="-",0,'ECRIRE (orth, rédac)'!AN14)+IF('ECOUTER  PARLER'!AN14="-",0,'ECOUTER  PARLER'!AN14)+IF('ECRIRE (conj, gramm)'!AN14="-",0,'ECRIRE (conj, gramm)'!AN14))/AO20*PARAMETRES!$G$9))</f>
        <v>-</v>
      </c>
      <c r="AO20" s="158">
        <f>IF(LIRE!AN14="-",0,PARAMETRES!$G$5)+IF('ECRIRE (orth, rédac)'!AN14="-",0,PARAMETRES!$G$6)+IF('ECOUTER  PARLER'!AN14="-",0,PARAMETRES!$G$7)+IF('ECRIRE (conj, gramm)'!AN14="-",0,PARAMETRES!$G$8)</f>
        <v>0</v>
      </c>
      <c r="AP20" s="157" t="str">
        <f>IF(AP$53=".","-",IF(NO!AN14="-","-",IF(NO!AN14&gt;PARAMETRES!$G$11,PARAMETRES!$G$11,NO!AN14)))</f>
        <v>-</v>
      </c>
      <c r="AQ20" s="157" t="str">
        <f>IF(AQ$53=".","-",IF(G!AN14="-","-",IF(G!AN14&gt;PARAMETRES!$G$12,PARAMETRES!$G$12,G!AN14)))</f>
        <v>-</v>
      </c>
      <c r="AR20" s="157" t="str">
        <f>IF(AR$53=".","-",IF(SF!AN14="-","-",IF(SF!AN14&gt;PARAMETRES!$G$13,PARAMETRES!$G$13,SF!AN14)))</f>
        <v>-</v>
      </c>
      <c r="AS20" s="159" t="str">
        <f>IF(AT20="-","-",IF(AT20&gt;PARAMETRES!$G$14,PARAMETRES!$G$14,AT20))</f>
        <v>-</v>
      </c>
      <c r="AT20" s="158" t="str">
        <f>IF(AS$53=".","-",IF(AU20=0,"-",((IF(NO!AN14="-",0,NO!AN14)+IF(G!AN14="-",0,G!AN14)+IF(SF!AN14="-",0,SF!AN14))/AU20*PARAMETRES!$G$14)))</f>
        <v>-</v>
      </c>
      <c r="AU20" s="158">
        <f>IF(NO!AN14="-",0,PARAMETRES!$G$11)+IF(G!AN14="-",0,PARAMETRES!$G$12)+IF(SF!AN14="-",0,PARAMETRES!$G$13)</f>
        <v>0</v>
      </c>
      <c r="AV20" s="157" t="str">
        <f>IF(AW20="-","-",IF(AW20&gt;PARAMETRES!$G$16,PARAMETRES!$G$16,AW20))</f>
        <v>-</v>
      </c>
      <c r="AW20" s="158" t="str">
        <f>IF(AV$53=".","-",IF(EVEIL!AN14="-","-",EVEIL!AN14))</f>
        <v>-</v>
      </c>
      <c r="AX20" s="158" t="str">
        <f>IF(AV$53=".","-",IF(EVEIL!AN14="-","-",EVEIL!ANS14/PARAMETRES!G$16*100))</f>
        <v>-</v>
      </c>
      <c r="AY20" s="157" t="str">
        <f>IF(AZ20="-","-",IF(AZ20&gt;PARAMETRES!$G$17,PARAMETRES!$G$17,AZ20))</f>
        <v>-</v>
      </c>
      <c r="AZ20" s="158" t="str">
        <f>IF(AY$53=".","-",IF(LANGUE!AF14="-","-",LANGUE!AF14))</f>
        <v>-</v>
      </c>
      <c r="BA20" s="429" t="str">
        <f>IF(AY$53=".","-",IF(LANGUE!AF14="-","-",LANGUE!AF14/PARAMETRES!G$17*100))</f>
        <v>-</v>
      </c>
      <c r="BB20" s="160" t="str">
        <f>IF(BC20="-","-",IF(BC20&gt;PARAMETRES!$G$19,PARAMETRES!$G$19,BC20))</f>
        <v>-</v>
      </c>
      <c r="BC20" s="161" t="str">
        <f>IF(((IF(AF20="-",0,AF20)+IF(AN20="-",0,AN20)+IF(AT20="-",0,AT20)+IF(AV20="-",0,AV20)+IF(AY20="-",0,AY20)))=0,"-",((IF(AF20="-",0,AF20)+IF(AN20="-",0,AN20)+IF(AT20="-",0,AT20)+IF(AW20="-",0,AW20)+IF(AY20="-",0,AY20))/((IF(AF20="-",0,PARAMETRES!$G$3)+IF(AN20="-",0,PARAMETRES!$G$9)+IF(AT20="-",0,PARAMETRES!$G$14)+IF(AW20="-",0,PARAMETRES!$G$16)+IF(AY20="-",0,PARAMETRES!$G$17)))*PARAMETRES!$G$19))</f>
        <v>-</v>
      </c>
      <c r="BD20" s="154">
        <f t="shared" si="5"/>
        <v>9</v>
      </c>
      <c r="BE20" s="156" t="str">
        <f>PARAMETRES!$B13</f>
        <v>D</v>
      </c>
      <c r="BF20" s="156" t="str">
        <f>PARAMETRES!$C13</f>
        <v>M</v>
      </c>
      <c r="BG20" s="157" t="str">
        <f>IF(BH20="-","-",IF(BH20&gt;PARAMETRES!$G$3,PARAMETRES!$G$3,BH20))</f>
        <v>-</v>
      </c>
      <c r="BH20" s="158" t="str">
        <f>IF(BG$53=".","-",IF(RELIGION!BI14="-","-",RELIGION!BI14))</f>
        <v>-</v>
      </c>
      <c r="BI20" s="158" t="str">
        <f>IF(BG$53=".","-",IF(RELIGION!BI14="-","-",RELIGION!BI14/PARAMETRES!G$3*100))</f>
        <v>-</v>
      </c>
      <c r="BJ20" s="157" t="str">
        <f>IF(BJ$53=".","-",IF(LIRE!BI14="-","-",IF(LIRE!BI14&gt;PARAMETRES!$G$5,PARAMETRES!$G$5,LIRE!BI14)))</f>
        <v>-</v>
      </c>
      <c r="BK20" s="157" t="str">
        <f>IF(BK$53=".","-",IF('ECRIRE (orth, rédac)'!BI14="-","-",IF('ECRIRE (orth, rédac)'!BI14&gt;PARAMETRES!$G$6,PARAMETRES!$G$6,'ECRIRE (orth, rédac)'!BI14)))</f>
        <v>-</v>
      </c>
      <c r="BL20" s="157" t="str">
        <f>IF(BL$53=".","-",IF('ECOUTER  PARLER'!BI14="-","-",IF('ECOUTER  PARLER'!BI14&gt;PARAMETRES!$G$7,PARAMETRES!$G$7,'ECOUTER  PARLER'!BI14)))</f>
        <v>-</v>
      </c>
      <c r="BM20" s="157" t="str">
        <f>IF(BM$53=".","-",IF('ECRIRE (conj, gramm)'!BI14="-","-",IF('ECRIRE (conj, gramm)'!BI14&gt;PARAMETRES!$G$8,PARAMETRES!$G$8,'ECRIRE (conj, gramm)'!BI14)))</f>
        <v>-</v>
      </c>
      <c r="BN20" s="159" t="str">
        <f>IF(BO20="-","-",IF(BO20&gt;PARAMETRES!$G$9,PARAMETRES!$G$9,BO20))</f>
        <v>-</v>
      </c>
      <c r="BO20" s="158" t="str">
        <f>IF(BN$53=".","-",IF(BP20=0,"-",(IF(LIRE!BI14="-",0,LIRE!BI14)+IF('ECRIRE (orth, rédac)'!BI14="-",0,'ECRIRE (orth, rédac)'!BI14)+IF('ECOUTER  PARLER'!BI14="-",0,'ECOUTER  PARLER'!BI14)+IF('ECRIRE (conj, gramm)'!BI14="-",0,'ECRIRE (conj, gramm)'!BI14))/BP20*PARAMETRES!$G$9))</f>
        <v>-</v>
      </c>
      <c r="BP20" s="158">
        <f>IF(LIRE!BI14="-",0,PARAMETRES!$G$5)+IF('ECRIRE (orth, rédac)'!BI14="-",0,PARAMETRES!$G$6)+IF('ECOUTER  PARLER'!BI14="-",0,PARAMETRES!$G$7)+IF('ECRIRE (conj, gramm)'!BI14="-",0,PARAMETRES!$G$8)</f>
        <v>0</v>
      </c>
      <c r="BQ20" s="157" t="str">
        <f>IF(BQ$53=".","-",IF(NO!BI14="-","-",IF(NO!BI14&gt;PARAMETRES!$G$11,PARAMETRES!$G$11,NO!BI14)))</f>
        <v>-</v>
      </c>
      <c r="BR20" s="157" t="str">
        <f>IF(BR$53=".","-",IF(G!BI14="-","-",IF(G!BI14&gt;PARAMETRES!$G$12,PARAMETRES!$G$12,G!BI14)))</f>
        <v>-</v>
      </c>
      <c r="BS20" s="157" t="str">
        <f>IF(BS$53=".","-",IF(SF!BI14="-","-",IF(SF!BI14&gt;PARAMETRES!$G$13,PARAMETRES!$G$13,SF!BI14)))</f>
        <v>-</v>
      </c>
      <c r="BT20" s="159" t="str">
        <f>IF(BU20="-","-",IF(BU20&gt;PARAMETRES!$G$14,PARAMETRES!$G$14,BU20))</f>
        <v>-</v>
      </c>
      <c r="BU20" s="158" t="str">
        <f>IF(BT$53=".","-",IF(BV20=0,"-",((IF(NO!BI14="-",0,NO!BI14)+IF(G!BI14="-",0,G!BI14)+IF(SF!BI14="-",0,SF!BI14))/BV20*PARAMETRES!$G$14)))</f>
        <v>-</v>
      </c>
      <c r="BV20" s="158">
        <f>IF(NO!BI14="-",0,PARAMETRES!$G$11)+IF(G!BI14="-",0,PARAMETRES!$G$12)+IF(SF!BI14="-",0,PARAMETRES!$G$13)</f>
        <v>0</v>
      </c>
      <c r="BW20" s="157" t="str">
        <f>IF(BX20="-","-",IF(BX20&gt;PARAMETRES!$G$16,PARAMETRES!$G$16,BX20))</f>
        <v>-</v>
      </c>
      <c r="BX20" s="158" t="str">
        <f>IF(BW$53=".","-",IF(EVEIL!BI14="-","-",EVEIL!BI14))</f>
        <v>-</v>
      </c>
      <c r="BY20" s="158" t="str">
        <f>IF(BW$53=".","-",IF(EVEIL!BI14="-","-",EVEIL!BIS14/PARAMETRES!G$16*100))</f>
        <v>-</v>
      </c>
      <c r="BZ20" s="157" t="str">
        <f>IF(CA20="-","-",IF(CA20&gt;PARAMETRES!$G$17,PARAMETRES!$G$17,CA20))</f>
        <v>-</v>
      </c>
      <c r="CA20" s="158" t="str">
        <f>IF(BZ$53=".","-",IF(LANGUE!AW14="-","-",LANGUE!AW14))</f>
        <v>-</v>
      </c>
      <c r="CB20" s="429" t="str">
        <f>IF(BZ$53=".","-",IF(LANGUE!AW14="-","-",LANGUE!AW14/PARAMETRES!G$17*100))</f>
        <v>-</v>
      </c>
      <c r="CC20" s="160" t="str">
        <f>IF(CD20="-","-",IF(CD20&gt;PARAMETRES!$G$19,PARAMETRES!$G$19,CD20))</f>
        <v>-</v>
      </c>
      <c r="CD20" s="161" t="str">
        <f>IF(((IF(BG20="-",0,BG20)+IF(BO20="-",0,BO20)+IF(BU20="-",0,BU20)+IF(BW20="-",0,BW20)+IF(BZ20="-",0,BZ20)))=0,"-",((IF(BG20="-",0,BG20)+IF(BO20="-",0,BO20)+IF(BU20="-",0,BU20)+IF(BX20="-",0,BX20)+IF(BZ20="-",0,BZ20))/((IF(BG20="-",0,PARAMETRES!$G$3)+IF(BO20="-",0,PARAMETRES!$G$9)+IF(BU20="-",0,PARAMETRES!$G$14)+IF(BX20="-",0,PARAMETRES!$G$16)+IF(BZ20="-",0,PARAMETRES!$G$17)))*PARAMETRES!$G$19))</f>
        <v>-</v>
      </c>
      <c r="CE20" s="401">
        <f t="shared" si="6"/>
        <v>9</v>
      </c>
      <c r="CF20" s="402" t="str">
        <f>PARAMETRES!$B13</f>
        <v>D</v>
      </c>
      <c r="CG20" s="402" t="str">
        <f>PARAMETRES!$C13</f>
        <v>M</v>
      </c>
      <c r="CH20" s="403" t="str">
        <f>IF(CI20="-","-",IF(CI20&gt;PARAMETRES!$G$3,PARAMETRES!$G$3,CI20))</f>
        <v>-</v>
      </c>
      <c r="CI20" s="404" t="str">
        <f>IF(CH$53=".","-",IF(RELIGION!CD14="-","-",RELIGION!CD14))</f>
        <v>-</v>
      </c>
      <c r="CJ20" s="404" t="str">
        <f>IF(CH$53=".","-",IF(RELIGION!CD14="-","-",RELIGION!CD14/PARAMETRES!G$3*100))</f>
        <v>-</v>
      </c>
      <c r="CK20" s="403" t="str">
        <f>IF(CK$53=".","-",IF(LIRE!CD14="-","-",IF(LIRE!CD14&gt;PARAMETRES!$G$5,PARAMETRES!$G$5,LIRE!CD14)))</f>
        <v>-</v>
      </c>
      <c r="CL20" s="403" t="str">
        <f>IF(CL$53=".","-",IF('ECRIRE (orth, rédac)'!CD14="-","-",IF('ECRIRE (orth, rédac)'!CD14&gt;PARAMETRES!$G$6,PARAMETRES!$G$6,'ECRIRE (orth, rédac)'!CD14)))</f>
        <v>-</v>
      </c>
      <c r="CM20" s="403" t="str">
        <f>IF(CM$53=".","-",IF('ECOUTER  PARLER'!CD14="-","-",IF('ECOUTER  PARLER'!CD14&gt;PARAMETRES!$G$7,PARAMETRES!$G$7,'ECOUTER  PARLER'!CD14)))</f>
        <v>-</v>
      </c>
      <c r="CN20" s="403" t="str">
        <f>IF(CN$53=".","-",IF('ECRIRE (conj, gramm)'!CH14="-","-",IF('ECRIRE (conj, gramm)'!CH14&gt;PARAMETRES!$G$8,PARAMETRES!$G$8,'ECRIRE (conj, gramm)'!CH14)))</f>
        <v>-</v>
      </c>
      <c r="CO20" s="405" t="str">
        <f>IF(CP20="-","-",IF(CP20&gt;PARAMETRES!$G$9,PARAMETRES!$G$9,CP20))</f>
        <v>-</v>
      </c>
      <c r="CP20" s="404" t="str">
        <f>IF(CO$53=".","-",IF(CQ20=0,"-",(IF(LIRE!CD14="-",0,LIRE!CD14)+IF('ECRIRE (orth, rédac)'!CD14="-",0,'ECRIRE (orth, rédac)'!CD14)+IF('ECOUTER  PARLER'!CD14="-",0,'ECOUTER  PARLER'!CD14)+IF('ECRIRE (conj, gramm)'!CH14="-",0,'ECRIRE (conj, gramm)'!CH14))/CQ20*PARAMETRES!$G$9))</f>
        <v>-</v>
      </c>
      <c r="CQ20" s="404">
        <f>IF(LIRE!CD14="-",0,PARAMETRES!$G$5)+IF('ECRIRE (orth, rédac)'!CD14="-",0,PARAMETRES!$G$6)+IF('ECOUTER  PARLER'!CD14="-",0,PARAMETRES!$G$7)+IF('ECRIRE (conj, gramm)'!CH14="-",0,PARAMETRES!$G$8)</f>
        <v>0</v>
      </c>
      <c r="CR20" s="403" t="str">
        <f>IF(CR$53=".","-",IF(NO!CD14="-","-",IF(NO!CD14&gt;PARAMETRES!$G$11,PARAMETRES!$G$11,NO!CD14)))</f>
        <v>-</v>
      </c>
      <c r="CS20" s="403" t="str">
        <f>IF(CS$53=".","-",IF(G!CD14="-","-",IF(G!CD14&gt;PARAMETRES!$G$12,PARAMETRES!$G$12,G!CD14)))</f>
        <v>-</v>
      </c>
      <c r="CT20" s="403" t="str">
        <f>IF(CT$53=".","-",IF(SF!CD14="-","-",IF(SF!CD14&gt;PARAMETRES!$G$13,PARAMETRES!$G$13,SF!CD14)))</f>
        <v>-</v>
      </c>
      <c r="CU20" s="405" t="str">
        <f>IF(CV20="-","-",IF(CV20&gt;PARAMETRES!$G$14,PARAMETRES!$G$14,CV20))</f>
        <v>-</v>
      </c>
      <c r="CV20" s="404" t="str">
        <f>IF(CU$53=".","-",IF(CW20=0,"-",((IF(NO!CD14="-",0,NO!CD14)+IF(G!CD14="-",0,G!CD14)+IF(SF!CD14="-",0,SF!CD14))/CW20*PARAMETRES!$G$14)))</f>
        <v>-</v>
      </c>
      <c r="CW20" s="404">
        <f>IF(NO!CD14="-",0,PARAMETRES!$G$11)+IF(G!CD14="-",0,PARAMETRES!$G$12)+IF(SF!CD14="-",0,PARAMETRES!$G$13)</f>
        <v>0</v>
      </c>
      <c r="CX20" s="403" t="str">
        <f>IF(CY20="-","-",IF(CY20&gt;PARAMETRES!$G$16,PARAMETRES!$G$16,CY20))</f>
        <v>-</v>
      </c>
      <c r="CY20" s="404" t="str">
        <f>IF(CX$53=".","-",IF(EVEIL!CD14="-","-",EVEIL!CD14))</f>
        <v>-</v>
      </c>
      <c r="CZ20" s="404" t="str">
        <f>IF(CX$53=".","-",IF(EVEIL!CD14="-","-",EVEIL!CDS14/PARAMETRES!G$16*100))</f>
        <v>-</v>
      </c>
      <c r="DA20" s="403" t="str">
        <f>IF(DB20="-","-",IF(DB20&gt;PARAMETRES!$G$17,PARAMETRES!$G$17,DB20))</f>
        <v>-</v>
      </c>
      <c r="DB20" s="404" t="str">
        <f>IF(DA$53=".","-",IF(LANGUE!BN14="-","-",LANGUE!BN14))</f>
        <v>-</v>
      </c>
      <c r="DC20" s="404" t="str">
        <f>IF(DA$53=".","-",IF(LANGUE!BN14="-","-",LANGUE!BN14/PARAMETRES!G$17*100))</f>
        <v>-</v>
      </c>
      <c r="DD20" s="451" t="str">
        <f>IF(DE20="-","-",IF(DE20&gt;PARAMETRES!$G$19,PARAMETRES!$G$19,DE20))</f>
        <v>-</v>
      </c>
      <c r="DE20" s="455" t="str">
        <f>IF(((IF(CH20="-",0,CH20)+IF(CP20="-",0,CP20)+IF(CV20="-",0,CV20)+IF(CX20="-",0,CX20)+IF(DA20="-",0,DA20)))=0,"-",((IF(CH20="-",0,CH20)+IF(CP20="-",0,CP20)+IF(CV20="-",0,CV20)+IF(CY20="-",0,CY20)+IF(DA20="-",0,DA20))/((IF(CH20="-",0,PARAMETRES!$G$3)+IF(CP20="-",0,PARAMETRES!$G$9)+IF(CV20="-",0,PARAMETRES!$G$14)+IF(CY20="-",0,PARAMETRES!$G$16)+IF(DA20="-",0,PARAMETRES!$G$17)))*PARAMETRES!$G$19))</f>
        <v>-</v>
      </c>
      <c r="DF20" s="452"/>
      <c r="DG20" s="165" t="str">
        <f>PARAMETRES!$B13</f>
        <v>D</v>
      </c>
      <c r="DH20" s="166" t="str">
        <f>PARAMETRES!$C13</f>
        <v>M</v>
      </c>
      <c r="DI20" s="162"/>
      <c r="DJ20" s="163">
        <f>IF(IF(E20="-",0,PARAMETRES!$G$3)+IF(AF20="-",0,PARAMETRES!$G$3)+IF(BG20="-",0,PARAMETRES!$G$3)+IF(CH20="-",0,PARAMETRES!$G$3)=0,"-",IF((IF(F20="-",0,F20)+IF(AG20="-",0,AG20)+IF(BH20="-",0,BH20)+IF(CI20="-",0,CI20))/(IF(F20="-",0,PARAMETRES!$G$3)+IF(AG20="-",0,PARAMETRES!$G$3)+IF(BH20="-",0,PARAMETRES!$G$3)+IF(CI20="-",0,PARAMETRES!$G$3))*100&gt;100,100,(IF(F20="-",0,F20)+IF(AG20="-",0,AG20)+IF(BH20="-",0,BH20)+IF(CI20="-",0,CI20))/(IF(F20="-",0,PARAMETRES!$G$3)+IF(AG20="-",0,PARAMETRES!$G$3)+IF(BH20="-",0,PARAMETRES!$G$3)+IF(CI20="-",0,PARAMETRES!$G$3))*100))</f>
        <v>42.105263157894733</v>
      </c>
      <c r="DK20" s="157">
        <f>IF(IF(M20="-",0,PARAMETRES!$G$9)+IF(AN20="-",0,PARAMETRES!$G$9)+IF(BO20="-",0,PARAMETRES!$G$9)+IF(CP20="-",0,PARAMETRES!$G$9)=0,"-",IF((IF(M20="-",0,M20)+IF(AN20="-",0,AN20)+IF(BO20="-",0,BO20)+IF(CP20="-",0,CP20))/(IF(M20="-",0,PARAMETRES!$G$9)+IF(AN20="-",0,PARAMETRES!$G$9)+IF(BO20="-",0,PARAMETRES!$G$9)+IF(CP20="-",0,PARAMETRES!$G$9))*100&gt;100,100,(IF(M20="-",0,M20)+IF(AN20="-",0,AN20)+IF(BO20="-",0,BO20)+IF(CP20="-",0,CP20))/(IF(M20="-",0,PARAMETRES!$G$9)+IF(AN20="-",0,PARAMETRES!$G$9)+IF(BO20="-",0,PARAMETRES!$G$9)+IF(CP20="-",0,PARAMETRES!$G$9))*100))</f>
        <v>69.581997863247864</v>
      </c>
      <c r="DL20" s="157">
        <f>IF(IF(S20="-",0,PARAMETRES!$G$14)+IF(AT20="-",0,PARAMETRES!$G$14)+IF(BU20="-",0,PARAMETRES!$G$14)+IF(CV20="-",0,PARAMETRES!$G$14)=0,"-",IF((IF(S20="-",0,S20)+IF(AT20="-",0,AT20)+IF(BU20="-",0,BU20)+IF(CV20="-",0,CV20))/(IF(S20="-",0,PARAMETRES!$G$14)+IF(AT20="-",0,PARAMETRES!$G$14)+IF(BU20="-",0,PARAMETRES!$G$14)+IF(CV20="-",0,PARAMETRES!$G$14))*100&gt;100,100,(IF(S20="-",0,S20)+IF(AT20="-",0,AT20)+IF(BU20="-",0,BU20)+IF(CV20="-",0,CV20))/(IF(S20="-",0,PARAMETRES!$G$14)+IF(AT20="-",0,PARAMETRES!$G$14)+IF(BU20="-",0,PARAMETRES!$G$14)+IF(CV20="-",0,PARAMETRES!$G$14))*100))</f>
        <v>81.779661016949163</v>
      </c>
      <c r="DM20" s="157">
        <f>IF(IF(U20="-",0,PARAMETRES!$G$16)+IF(AV20="-",0,PARAMETRES!$G$16)+IF(BW20="-",0,PARAMETRES!$G$16)+IF(CX20="-",0,PARAMETRES!$G$16)=0,"-",IF((IF(V20="-",0,V20)+IF(AW20="-",0,AW20)+IF(BX20="-",0,BX20)+IF(CY20="-",0,CY20))/(IF(V20="-",0,PARAMETRES!$G$16)+IF(AW20="-",0,PARAMETRES!$G$16)+IF(BX20="-",0,PARAMETRES!$G$16)+IF(CY20="-",0,PARAMETRES!$G$16))*100&gt;100,100,(IF(V20="-",0,V20)+IF(AW20="-",0,AW20)+IF(BX20="-",0,BX20)+IF(CY20="-",0,CY20))/(IF(V20="-",0,PARAMETRES!$G$16)+IF(AW20="-",0,PARAMETRES!$G$16)+IF(BX20="-",0,PARAMETRES!$G$16)+IF(CY20="-",0,PARAMETRES!$G$16))*100))</f>
        <v>70</v>
      </c>
      <c r="DN20" s="157" t="str">
        <f>IF(IF(X20="-",0,PARAMETRES!$G$17)+IF(AY20="-",0,PARAMETRES!$G$17)+IF(BZ20="-",0,PARAMETRES!$G$17)+IF(DA20="-",0,PARAMETRES!$G$17)=0,"-",IF((IF(Y20="-",0,Y20)+IF(AZ20="-",0,AZ20)+IF(CA20="-",0,CA20)+IF(DB20="-",0,DB20))/(IF(Y20="-",0,PARAMETRES!$G$17)+IF(AZ20="-",0,PARAMETRES!$G$17)+IF(CA20="-",0,PARAMETRES!$G$17)+IF(DB20="-",0,PARAMETRES!$G$17))*100&gt;100,100,(IF(Y20="-",0,Y20)+IF(AZ20="-",0,AZ20)+IF(CA20="-",0,CA20)+IF(DB20="-",0,DB20))/(IF(Y20="-",0,PARAMETRES!$G$17)+IF(AZ20="-",0,PARAMETRES!$G$17)+IF(CA20="-",0,PARAMETRES!$G$17)+IF(DB20="-",0,PARAMETRES!$G$17))*100))</f>
        <v>-</v>
      </c>
      <c r="DO20" s="159">
        <f>IF(IF(AB20="-",0,PARAMETRES!$G$19)+IF(BC20="-",0,PARAMETRES!$G$19)+IF(CD20="-",0,PARAMETRES!$G$19)+IF(DE20="-",0,PARAMETRES!$G$19)=0,"-",IF((IF(AB20="-",0,AB20)+IF(BC20="-",0,BC20)+IF(CD20="-",0,CD20)+IF(DE20="-",0,DE20))/(IF(AB20="-",0,PARAMETRES!$G$19)+IF(BC20="-",0,PARAMETRES!$G$19)+IF(CD20="-",0,PARAMETRES!$G$19)+IF(DE20="-",0,PARAMETRES!$G$19))*100&gt;100,100,(IF(AB20="-",0,AB20)+IF(BC20="-",0,BC20)+IF(CD20="-",0,CD20)+IF(DE20="-",0,DE20))/(IF(AB20="-",0,PARAMETRES!$G$19)+IF(BC20="-",0,PARAMETRES!$G$19)+IF(CD20="-",0,PARAMETRES!$G$19)+IF(DE20="-",0,PARAMETRES!$G$19))*100))</f>
        <v>72.313084604710383</v>
      </c>
      <c r="DP20" s="164"/>
      <c r="DQ20" s="165" t="str">
        <f>PARAMETRES!$B13</f>
        <v>D</v>
      </c>
      <c r="DR20" s="166" t="str">
        <f>PARAMETRES!$C13</f>
        <v>M</v>
      </c>
      <c r="DT20" s="351">
        <f t="shared" si="7"/>
        <v>72.399999999999991</v>
      </c>
      <c r="DU20" s="351" t="str">
        <f t="shared" si="1"/>
        <v/>
      </c>
      <c r="DV20" s="351" t="str">
        <f t="shared" si="2"/>
        <v/>
      </c>
      <c r="DW20" s="351" t="str">
        <f t="shared" si="3"/>
        <v/>
      </c>
      <c r="DY20" s="351">
        <f t="shared" si="8"/>
        <v>72.399999999999991</v>
      </c>
      <c r="DZ20" s="351" t="str">
        <f t="shared" si="9"/>
        <v/>
      </c>
      <c r="EA20" s="351" t="str">
        <f t="shared" si="10"/>
        <v/>
      </c>
      <c r="EB20" s="351" t="str">
        <f t="shared" si="11"/>
        <v/>
      </c>
    </row>
    <row r="21" spans="1:132" s="485" customFormat="1">
      <c r="A21" s="463">
        <f t="shared" si="12"/>
        <v>10</v>
      </c>
      <c r="B21" s="464" t="str">
        <f>PARAMETRES!$D14</f>
        <v>Néerlandais</v>
      </c>
      <c r="C21" s="465" t="str">
        <f>PARAMETRES!$B14</f>
        <v>F</v>
      </c>
      <c r="D21" s="465" t="str">
        <f>PARAMETRES!$C14</f>
        <v>F</v>
      </c>
      <c r="E21" s="466">
        <f>IF(F21="-","-",IF(F21&gt;PARAMETRES!$G$3,PARAMETRES!$G$3,F21))</f>
        <v>15.789473684210527</v>
      </c>
      <c r="F21" s="467">
        <f>IF(E$53=".","-",IF(RELIGION!S15="-","-",RELIGION!S15))</f>
        <v>15.789473684210527</v>
      </c>
      <c r="G21" s="467">
        <f>IF(E$53=".","-",IF(RELIGION!S15="-","-",RELIGION!S15/PARAMETRES!G$3*100))</f>
        <v>78.94736842105263</v>
      </c>
      <c r="H21" s="466">
        <f>IF(H$53=".","-",IF(LIRE!S15="-","-",IF(LIRE!S15&gt;PARAMETRES!$G$5,PARAMETRES!$G$5,LIRE!S15)))</f>
        <v>19.270833333333336</v>
      </c>
      <c r="I21" s="466">
        <f>IF(I$53=".","-",IF('ECRIRE (orth, rédac)'!S15="-","-",IF('ECRIRE (orth, rédac)'!S15&gt;PARAMETRES!$G$6,PARAMETRES!$G$6,'ECRIRE (orth, rédac)'!S15)))</f>
        <v>21.25</v>
      </c>
      <c r="J21" s="466">
        <f>IF(J$53=".","-",IF('ECOUTER  PARLER'!S15="-","-",IF('ECOUTER  PARLER'!S15&gt;PARAMETRES!$G$7,PARAMETRES!$G$7,'ECOUTER  PARLER'!S15)))</f>
        <v>13.888888888888889</v>
      </c>
      <c r="K21" s="466">
        <f>IF(K$53=".","-",IF('ECRIRE (conj, gramm)'!S15="-","-",IF('ECRIRE (conj, gramm)'!S15&gt;PARAMETRES!$G$8,PARAMETRES!$G$8,'ECRIRE (conj, gramm)'!S15)))</f>
        <v>16.666666666666664</v>
      </c>
      <c r="L21" s="468">
        <f>IF(M21="-","-",IF(M21&gt;PARAMETRES!$G$9,PARAMETRES!$G$9,M21))</f>
        <v>71.076388888888886</v>
      </c>
      <c r="M21" s="467">
        <f>IF(L$53=".","-",IF(N21=0,"-",(IF(LIRE!S15="-",0,LIRE!S15)+IF('ECRIRE (orth, rédac)'!S15="-",0,'ECRIRE (orth, rédac)'!S15)+IF('ECOUTER  PARLER'!S15="-",0,'ECOUTER  PARLER'!S15)+IF('ECRIRE (conj, gramm)'!S15="-",0,'ECRIRE (conj, gramm)'!S15))/N21*PARAMETRES!$G$9))</f>
        <v>71.076388888888886</v>
      </c>
      <c r="N21" s="467">
        <f>IF(LIRE!S15="-",0,PARAMETRES!$G$5)+IF('ECRIRE (orth, rédac)'!S15="-",0,PARAMETRES!$G$6)+IF('ECOUTER  PARLER'!S15="-",0,PARAMETRES!$G$7)+IF('ECRIRE (conj, gramm)'!S15="-",0,PARAMETRES!$G$8)</f>
        <v>100</v>
      </c>
      <c r="O21" s="466">
        <f>IF(O$53=".","-",IF(NO!S15="-","-",IF(NO!S15&gt;PARAMETRES!$G$11,PARAMETRES!$G$11,NO!S15)))</f>
        <v>37.288135593220339</v>
      </c>
      <c r="P21" s="466" t="str">
        <f>IF(P$53=".","-",IF(G!S15="-","-",IF(G!S15&gt;PARAMETRES!$G$12,PARAMETRES!$G$12,G!S15)))</f>
        <v>-</v>
      </c>
      <c r="Q21" s="466" t="str">
        <f>IF(Q$53=".","-",IF(SF!S15="-","-",IF(SF!S15&gt;PARAMETRES!$G$13,PARAMETRES!$G$13,SF!S15)))</f>
        <v>-</v>
      </c>
      <c r="R21" s="468">
        <f>IF(S21="-","-",IF(S21&gt;PARAMETRES!$G$14,PARAMETRES!$G$14,S21))</f>
        <v>93.220338983050837</v>
      </c>
      <c r="S21" s="467">
        <f>IF(R$53=".","-",IF(T21=0,"-",((IF(NO!S15="-",0,NO!S15)+IF(G!S15="-",0,G!S15)+IF(SF!S15="-",0,SF!S15))/T21*PARAMETRES!$G$14)))</f>
        <v>93.220338983050837</v>
      </c>
      <c r="T21" s="467">
        <f>IF(NO!S15="-",0,PARAMETRES!$G$11)+IF(G!S15="-",0,PARAMETRES!$G$12)+IF(SF!S15="-",0,PARAMETRES!$G$13)</f>
        <v>40</v>
      </c>
      <c r="U21" s="466">
        <f>IF(V21="-","-",IF(V21&gt;PARAMETRES!$G$16,PARAMETRES!$G$16,V21))</f>
        <v>15</v>
      </c>
      <c r="V21" s="467">
        <f>IF(U$53=".","-",IF(EVEIL!S15="-","-",EVEIL!S15))</f>
        <v>15</v>
      </c>
      <c r="W21" s="467">
        <f>IF(U$53=".","-",IF(EVEIL!S15="-","-",EVEIL!S15/PARAMETRES!G$16*100))</f>
        <v>50</v>
      </c>
      <c r="X21" s="466" t="str">
        <f>IF(Y21="-","-",IF(Y21&gt;PARAMETRES!$G$17,PARAMETRES!$G$17,Y21))</f>
        <v>-</v>
      </c>
      <c r="Y21" s="467" t="str">
        <f>IF(X$53=".","-",IF(LANGUE!O15="-","-",LANGUE!O15))</f>
        <v>-</v>
      </c>
      <c r="Z21" s="469" t="str">
        <f>IF(X$53=".","-",IF(LANGUE!O15="-","-",LANGUE!O15/PARAMETRES!G$17*100))</f>
        <v>-</v>
      </c>
      <c r="AA21" s="470">
        <f>IF(AB21="-","-",IF(AB21&gt;PARAMETRES!$G$19,PARAMETRES!$G$19,AB21))</f>
        <v>78.034480622460094</v>
      </c>
      <c r="AB21" s="471">
        <f>IF(((IF(E21="-",0,E21)+IF(M21="-",0,M21)+IF(S21="-",0,S21)+IF(U21="-",0,U21)+IF(X21="-",0,X21)))=0,"-",((IF(E21="-",0,E21)+IF(M21="-",0,M21)+IF(S21="-",0,S21)+IF(V21="-",0,V21)+IF(X21="-",0,X21))/((IF(E21="-",0,PARAMETRES!$G$3)+IF(M21="-",0,PARAMETRES!$G$9)+IF(S21="-",0,PARAMETRES!$G$14)+IF(V21="-",0,PARAMETRES!$G$16)+IF(X21="-",0,PARAMETRES!$G$17)))*PARAMETRES!$G$19))</f>
        <v>78.034480622460094</v>
      </c>
      <c r="AC21" s="463">
        <f t="shared" si="4"/>
        <v>10</v>
      </c>
      <c r="AD21" s="465" t="str">
        <f>PARAMETRES!$B14</f>
        <v>F</v>
      </c>
      <c r="AE21" s="465" t="str">
        <f>PARAMETRES!$C14</f>
        <v>F</v>
      </c>
      <c r="AF21" s="466" t="str">
        <f>IF(AG21="-","-",IF(AG21&gt;PARAMETRES!$G$3,PARAMETRES!$G$3,AG21))</f>
        <v>-</v>
      </c>
      <c r="AG21" s="467" t="str">
        <f>IF(AF$53=".","-",IF(RELIGION!AN15="-","-",RELIGION!AN15))</f>
        <v>-</v>
      </c>
      <c r="AH21" s="467" t="str">
        <f>IF(AF$53=".","-",IF(RELIGION!AN15="-","-",RELIGION!AN15/PARAMETRES!G$3*100))</f>
        <v>-</v>
      </c>
      <c r="AI21" s="466" t="str">
        <f>IF(AI$53=".","-",IF(LIRE!AN15="-","-",IF(LIRE!AN15&gt;PARAMETRES!$G$5,PARAMETRES!$G$5,LIRE!AN15)))</f>
        <v>-</v>
      </c>
      <c r="AJ21" s="466" t="str">
        <f>IF(AJ$53=".","-",IF('ECRIRE (orth, rédac)'!AN15="-","-",IF('ECRIRE (orth, rédac)'!AN15&gt;PARAMETRES!$G$6,PARAMETRES!$G$6,'ECRIRE (orth, rédac)'!AN15)))</f>
        <v>-</v>
      </c>
      <c r="AK21" s="466" t="str">
        <f>IF(AK$53=".","-",IF('ECOUTER  PARLER'!AN15="-","-",IF('ECOUTER  PARLER'!AN15&gt;PARAMETRES!$G$7,PARAMETRES!$G$7,'ECOUTER  PARLER'!AN15)))</f>
        <v>-</v>
      </c>
      <c r="AL21" s="466" t="str">
        <f>IF(AL$53=".","-",IF('ECRIRE (conj, gramm)'!AN15="-","-",IF('ECRIRE (conj, gramm)'!AN15&gt;PARAMETRES!$G$8,PARAMETRES!$G$8,'ECRIRE (conj, gramm)'!AN15)))</f>
        <v>-</v>
      </c>
      <c r="AM21" s="468" t="str">
        <f>IF(AN21="-","-",IF(AN21&gt;PARAMETRES!$G$9,PARAMETRES!$G$9,AN21))</f>
        <v>-</v>
      </c>
      <c r="AN21" s="467" t="str">
        <f>IF(AM$53=".","-",IF(AO21=0,"-",(IF(LIRE!AN15="-",0,LIRE!AN15)+IF('ECRIRE (orth, rédac)'!AN15="-",0,'ECRIRE (orth, rédac)'!AN15)+IF('ECOUTER  PARLER'!AN15="-",0,'ECOUTER  PARLER'!AN15)+IF('ECRIRE (conj, gramm)'!AN15="-",0,'ECRIRE (conj, gramm)'!AN15))/AO21*PARAMETRES!$G$9))</f>
        <v>-</v>
      </c>
      <c r="AO21" s="467">
        <f>IF(LIRE!AN15="-",0,PARAMETRES!$G$5)+IF('ECRIRE (orth, rédac)'!AN15="-",0,PARAMETRES!$G$6)+IF('ECOUTER  PARLER'!AN15="-",0,PARAMETRES!$G$7)+IF('ECRIRE (conj, gramm)'!AN15="-",0,PARAMETRES!$G$8)</f>
        <v>0</v>
      </c>
      <c r="AP21" s="466" t="str">
        <f>IF(AP$53=".","-",IF(NO!AN15="-","-",IF(NO!AN15&gt;PARAMETRES!$G$11,PARAMETRES!$G$11,NO!AN15)))</f>
        <v>-</v>
      </c>
      <c r="AQ21" s="466" t="str">
        <f>IF(AQ$53=".","-",IF(G!AN15="-","-",IF(G!AN15&gt;PARAMETRES!$G$12,PARAMETRES!$G$12,G!AN15)))</f>
        <v>-</v>
      </c>
      <c r="AR21" s="466" t="str">
        <f>IF(AR$53=".","-",IF(SF!AN15="-","-",IF(SF!AN15&gt;PARAMETRES!$G$13,PARAMETRES!$G$13,SF!AN15)))</f>
        <v>-</v>
      </c>
      <c r="AS21" s="468" t="str">
        <f>IF(AT21="-","-",IF(AT21&gt;PARAMETRES!$G$14,PARAMETRES!$G$14,AT21))</f>
        <v>-</v>
      </c>
      <c r="AT21" s="467" t="str">
        <f>IF(AS$53=".","-",IF(AU21=0,"-",((IF(NO!AN15="-",0,NO!AN15)+IF(G!AN15="-",0,G!AN15)+IF(SF!AN15="-",0,SF!AN15))/AU21*PARAMETRES!$G$14)))</f>
        <v>-</v>
      </c>
      <c r="AU21" s="467">
        <f>IF(NO!AN15="-",0,PARAMETRES!$G$11)+IF(G!AN15="-",0,PARAMETRES!$G$12)+IF(SF!AN15="-",0,PARAMETRES!$G$13)</f>
        <v>0</v>
      </c>
      <c r="AV21" s="466" t="str">
        <f>IF(AW21="-","-",IF(AW21&gt;PARAMETRES!$G$16,PARAMETRES!$G$16,AW21))</f>
        <v>-</v>
      </c>
      <c r="AW21" s="467" t="str">
        <f>IF(AV$53=".","-",IF(EVEIL!AN15="-","-",EVEIL!AN15))</f>
        <v>-</v>
      </c>
      <c r="AX21" s="467" t="str">
        <f>IF(AV$53=".","-",IF(EVEIL!AN15="-","-",EVEIL!ANS15/PARAMETRES!G$16*100))</f>
        <v>-</v>
      </c>
      <c r="AY21" s="466" t="str">
        <f>IF(AZ21="-","-",IF(AZ21&gt;PARAMETRES!$G$17,PARAMETRES!$G$17,AZ21))</f>
        <v>-</v>
      </c>
      <c r="AZ21" s="467" t="str">
        <f>IF(AY$53=".","-",IF(LANGUE!AF15="-","-",LANGUE!AF15))</f>
        <v>-</v>
      </c>
      <c r="BA21" s="469" t="str">
        <f>IF(AY$53=".","-",IF(LANGUE!AF15="-","-",LANGUE!AF15/PARAMETRES!G$17*100))</f>
        <v>-</v>
      </c>
      <c r="BB21" s="470" t="str">
        <f>IF(BC21="-","-",IF(BC21&gt;PARAMETRES!$G$19,PARAMETRES!$G$19,BC21))</f>
        <v>-</v>
      </c>
      <c r="BC21" s="471" t="str">
        <f>IF(((IF(AF21="-",0,AF21)+IF(AN21="-",0,AN21)+IF(AT21="-",0,AT21)+IF(AV21="-",0,AV21)+IF(AY21="-",0,AY21)))=0,"-",((IF(AF21="-",0,AF21)+IF(AN21="-",0,AN21)+IF(AT21="-",0,AT21)+IF(AW21="-",0,AW21)+IF(AY21="-",0,AY21))/((IF(AF21="-",0,PARAMETRES!$G$3)+IF(AN21="-",0,PARAMETRES!$G$9)+IF(AT21="-",0,PARAMETRES!$G$14)+IF(AW21="-",0,PARAMETRES!$G$16)+IF(AY21="-",0,PARAMETRES!$G$17)))*PARAMETRES!$G$19))</f>
        <v>-</v>
      </c>
      <c r="BD21" s="463">
        <f t="shared" si="5"/>
        <v>10</v>
      </c>
      <c r="BE21" s="465" t="str">
        <f>PARAMETRES!$B14</f>
        <v>F</v>
      </c>
      <c r="BF21" s="465" t="str">
        <f>PARAMETRES!$C14</f>
        <v>F</v>
      </c>
      <c r="BG21" s="466" t="str">
        <f>IF(BH21="-","-",IF(BH21&gt;PARAMETRES!$G$3,PARAMETRES!$G$3,BH21))</f>
        <v>-</v>
      </c>
      <c r="BH21" s="467" t="str">
        <f>IF(BG$53=".","-",IF(RELIGION!BI15="-","-",RELIGION!BI15))</f>
        <v>-</v>
      </c>
      <c r="BI21" s="467" t="str">
        <f>IF(BG$53=".","-",IF(RELIGION!BI15="-","-",RELIGION!BI15/PARAMETRES!G$3*100))</f>
        <v>-</v>
      </c>
      <c r="BJ21" s="466" t="str">
        <f>IF(BJ$53=".","-",IF(LIRE!BI15="-","-",IF(LIRE!BI15&gt;PARAMETRES!$G$5,PARAMETRES!$G$5,LIRE!BI15)))</f>
        <v>-</v>
      </c>
      <c r="BK21" s="466" t="str">
        <f>IF(BK$53=".","-",IF('ECRIRE (orth, rédac)'!BI15="-","-",IF('ECRIRE (orth, rédac)'!BI15&gt;PARAMETRES!$G$6,PARAMETRES!$G$6,'ECRIRE (orth, rédac)'!BI15)))</f>
        <v>-</v>
      </c>
      <c r="BL21" s="466" t="str">
        <f>IF(BL$53=".","-",IF('ECOUTER  PARLER'!BI15="-","-",IF('ECOUTER  PARLER'!BI15&gt;PARAMETRES!$G$7,PARAMETRES!$G$7,'ECOUTER  PARLER'!BI15)))</f>
        <v>-</v>
      </c>
      <c r="BM21" s="466" t="str">
        <f>IF(BM$53=".","-",IF('ECRIRE (conj, gramm)'!BI15="-","-",IF('ECRIRE (conj, gramm)'!BI15&gt;PARAMETRES!$G$8,PARAMETRES!$G$8,'ECRIRE (conj, gramm)'!BI15)))</f>
        <v>-</v>
      </c>
      <c r="BN21" s="468" t="str">
        <f>IF(BO21="-","-",IF(BO21&gt;PARAMETRES!$G$9,PARAMETRES!$G$9,BO21))</f>
        <v>-</v>
      </c>
      <c r="BO21" s="467" t="str">
        <f>IF(BN$53=".","-",IF(BP21=0,"-",(IF(LIRE!BI15="-",0,LIRE!BI15)+IF('ECRIRE (orth, rédac)'!BI15="-",0,'ECRIRE (orth, rédac)'!BI15)+IF('ECOUTER  PARLER'!BI15="-",0,'ECOUTER  PARLER'!BI15)+IF('ECRIRE (conj, gramm)'!BI15="-",0,'ECRIRE (conj, gramm)'!BI15))/BP21*PARAMETRES!$G$9))</f>
        <v>-</v>
      </c>
      <c r="BP21" s="467">
        <f>IF(LIRE!BI15="-",0,PARAMETRES!$G$5)+IF('ECRIRE (orth, rédac)'!BI15="-",0,PARAMETRES!$G$6)+IF('ECOUTER  PARLER'!BI15="-",0,PARAMETRES!$G$7)+IF('ECRIRE (conj, gramm)'!BI15="-",0,PARAMETRES!$G$8)</f>
        <v>0</v>
      </c>
      <c r="BQ21" s="466" t="str">
        <f>IF(BQ$53=".","-",IF(NO!BI15="-","-",IF(NO!BI15&gt;PARAMETRES!$G$11,PARAMETRES!$G$11,NO!BI15)))</f>
        <v>-</v>
      </c>
      <c r="BR21" s="466" t="str">
        <f>IF(BR$53=".","-",IF(G!BI15="-","-",IF(G!BI15&gt;PARAMETRES!$G$12,PARAMETRES!$G$12,G!BI15)))</f>
        <v>-</v>
      </c>
      <c r="BS21" s="466" t="str">
        <f>IF(BS$53=".","-",IF(SF!BI15="-","-",IF(SF!BI15&gt;PARAMETRES!$G$13,PARAMETRES!$G$13,SF!BI15)))</f>
        <v>-</v>
      </c>
      <c r="BT21" s="468" t="str">
        <f>IF(BU21="-","-",IF(BU21&gt;PARAMETRES!$G$14,PARAMETRES!$G$14,BU21))</f>
        <v>-</v>
      </c>
      <c r="BU21" s="467" t="str">
        <f>IF(BT$53=".","-",IF(BV21=0,"-",((IF(NO!BI15="-",0,NO!BI15)+IF(G!BI15="-",0,G!BI15)+IF(SF!BI15="-",0,SF!BI15))/BV21*PARAMETRES!$G$14)))</f>
        <v>-</v>
      </c>
      <c r="BV21" s="467">
        <f>IF(NO!BI15="-",0,PARAMETRES!$G$11)+IF(G!BI15="-",0,PARAMETRES!$G$12)+IF(SF!BI15="-",0,PARAMETRES!$G$13)</f>
        <v>0</v>
      </c>
      <c r="BW21" s="466" t="str">
        <f>IF(BX21="-","-",IF(BX21&gt;PARAMETRES!$G$16,PARAMETRES!$G$16,BX21))</f>
        <v>-</v>
      </c>
      <c r="BX21" s="467" t="str">
        <f>IF(BW$53=".","-",IF(EVEIL!BI15="-","-",EVEIL!BI15))</f>
        <v>-</v>
      </c>
      <c r="BY21" s="467" t="str">
        <f>IF(BW$53=".","-",IF(EVEIL!BI15="-","-",EVEIL!BIS15/PARAMETRES!G$16*100))</f>
        <v>-</v>
      </c>
      <c r="BZ21" s="466" t="str">
        <f>IF(CA21="-","-",IF(CA21&gt;PARAMETRES!$G$17,PARAMETRES!$G$17,CA21))</f>
        <v>-</v>
      </c>
      <c r="CA21" s="467" t="str">
        <f>IF(BZ$53=".","-",IF(LANGUE!AW15="-","-",LANGUE!AW15))</f>
        <v>-</v>
      </c>
      <c r="CB21" s="469" t="str">
        <f>IF(BZ$53=".","-",IF(LANGUE!AW15="-","-",LANGUE!AW15/PARAMETRES!G$17*100))</f>
        <v>-</v>
      </c>
      <c r="CC21" s="470" t="str">
        <f>IF(CD21="-","-",IF(CD21&gt;PARAMETRES!$G$19,PARAMETRES!$G$19,CD21))</f>
        <v>-</v>
      </c>
      <c r="CD21" s="471" t="str">
        <f>IF(((IF(BG21="-",0,BG21)+IF(BO21="-",0,BO21)+IF(BU21="-",0,BU21)+IF(BW21="-",0,BW21)+IF(BZ21="-",0,BZ21)))=0,"-",((IF(BG21="-",0,BG21)+IF(BO21="-",0,BO21)+IF(BU21="-",0,BU21)+IF(BX21="-",0,BX21)+IF(BZ21="-",0,BZ21))/((IF(BG21="-",0,PARAMETRES!$G$3)+IF(BO21="-",0,PARAMETRES!$G$9)+IF(BU21="-",0,PARAMETRES!$G$14)+IF(BX21="-",0,PARAMETRES!$G$16)+IF(BZ21="-",0,PARAMETRES!$G$17)))*PARAMETRES!$G$19))</f>
        <v>-</v>
      </c>
      <c r="CE21" s="472">
        <f t="shared" si="6"/>
        <v>10</v>
      </c>
      <c r="CF21" s="473" t="str">
        <f>PARAMETRES!$B14</f>
        <v>F</v>
      </c>
      <c r="CG21" s="473" t="str">
        <f>PARAMETRES!$C14</f>
        <v>F</v>
      </c>
      <c r="CH21" s="474" t="str">
        <f>IF(CI21="-","-",IF(CI21&gt;PARAMETRES!$G$3,PARAMETRES!$G$3,CI21))</f>
        <v>-</v>
      </c>
      <c r="CI21" s="475" t="str">
        <f>IF(CH$53=".","-",IF(RELIGION!CD15="-","-",RELIGION!CD15))</f>
        <v>-</v>
      </c>
      <c r="CJ21" s="475" t="str">
        <f>IF(CH$53=".","-",IF(RELIGION!CD15="-","-",RELIGION!CD15/PARAMETRES!G$3*100))</f>
        <v>-</v>
      </c>
      <c r="CK21" s="474" t="str">
        <f>IF(CK$53=".","-",IF(LIRE!CD15="-","-",IF(LIRE!CD15&gt;PARAMETRES!$G$5,PARAMETRES!$G$5,LIRE!CD15)))</f>
        <v>-</v>
      </c>
      <c r="CL21" s="474" t="str">
        <f>IF(CL$53=".","-",IF('ECRIRE (orth, rédac)'!CD15="-","-",IF('ECRIRE (orth, rédac)'!CD15&gt;PARAMETRES!$G$6,PARAMETRES!$G$6,'ECRIRE (orth, rédac)'!CD15)))</f>
        <v>-</v>
      </c>
      <c r="CM21" s="474" t="str">
        <f>IF(CM$53=".","-",IF('ECOUTER  PARLER'!CD15="-","-",IF('ECOUTER  PARLER'!CD15&gt;PARAMETRES!$G$7,PARAMETRES!$G$7,'ECOUTER  PARLER'!CD15)))</f>
        <v>-</v>
      </c>
      <c r="CN21" s="474" t="str">
        <f>IF(CN$53=".","-",IF('ECRIRE (conj, gramm)'!CH15="-","-",IF('ECRIRE (conj, gramm)'!CH15&gt;PARAMETRES!$G$8,PARAMETRES!$G$8,'ECRIRE (conj, gramm)'!CH15)))</f>
        <v>-</v>
      </c>
      <c r="CO21" s="476" t="str">
        <f>IF(CP21="-","-",IF(CP21&gt;PARAMETRES!$G$9,PARAMETRES!$G$9,CP21))</f>
        <v>-</v>
      </c>
      <c r="CP21" s="475" t="str">
        <f>IF(CO$53=".","-",IF(CQ21=0,"-",(IF(LIRE!CD15="-",0,LIRE!CD15)+IF('ECRIRE (orth, rédac)'!CD15="-",0,'ECRIRE (orth, rédac)'!CD15)+IF('ECOUTER  PARLER'!CD15="-",0,'ECOUTER  PARLER'!CD15)+IF('ECRIRE (conj, gramm)'!CH15="-",0,'ECRIRE (conj, gramm)'!CH15))/CQ21*PARAMETRES!$G$9))</f>
        <v>-</v>
      </c>
      <c r="CQ21" s="475">
        <f>IF(LIRE!CD15="-",0,PARAMETRES!$G$5)+IF('ECRIRE (orth, rédac)'!CD15="-",0,PARAMETRES!$G$6)+IF('ECOUTER  PARLER'!CD15="-",0,PARAMETRES!$G$7)+IF('ECRIRE (conj, gramm)'!CH15="-",0,PARAMETRES!$G$8)</f>
        <v>0</v>
      </c>
      <c r="CR21" s="474" t="str">
        <f>IF(CR$53=".","-",IF(NO!CD15="-","-",IF(NO!CD15&gt;PARAMETRES!$G$11,PARAMETRES!$G$11,NO!CD15)))</f>
        <v>-</v>
      </c>
      <c r="CS21" s="474" t="str">
        <f>IF(CS$53=".","-",IF(G!CD15="-","-",IF(G!CD15&gt;PARAMETRES!$G$12,PARAMETRES!$G$12,G!CD15)))</f>
        <v>-</v>
      </c>
      <c r="CT21" s="474" t="str">
        <f>IF(CT$53=".","-",IF(SF!CD15="-","-",IF(SF!CD15&gt;PARAMETRES!$G$13,PARAMETRES!$G$13,SF!CD15)))</f>
        <v>-</v>
      </c>
      <c r="CU21" s="476" t="str">
        <f>IF(CV21="-","-",IF(CV21&gt;PARAMETRES!$G$14,PARAMETRES!$G$14,CV21))</f>
        <v>-</v>
      </c>
      <c r="CV21" s="475" t="str">
        <f>IF(CU$53=".","-",IF(CW21=0,"-",((IF(NO!CD15="-",0,NO!CD15)+IF(G!CD15="-",0,G!CD15)+IF(SF!CD15="-",0,SF!CD15))/CW21*PARAMETRES!$G$14)))</f>
        <v>-</v>
      </c>
      <c r="CW21" s="475">
        <f>IF(NO!CD15="-",0,PARAMETRES!$G$11)+IF(G!CD15="-",0,PARAMETRES!$G$12)+IF(SF!CD15="-",0,PARAMETRES!$G$13)</f>
        <v>0</v>
      </c>
      <c r="CX21" s="474" t="str">
        <f>IF(CY21="-","-",IF(CY21&gt;PARAMETRES!$G$16,PARAMETRES!$G$16,CY21))</f>
        <v>-</v>
      </c>
      <c r="CY21" s="475" t="str">
        <f>IF(CX$53=".","-",IF(EVEIL!CD15="-","-",EVEIL!CD15))</f>
        <v>-</v>
      </c>
      <c r="CZ21" s="475" t="str">
        <f>IF(CX$53=".","-",IF(EVEIL!CD15="-","-",EVEIL!CDS15/PARAMETRES!G$16*100))</f>
        <v>-</v>
      </c>
      <c r="DA21" s="474" t="str">
        <f>IF(DB21="-","-",IF(DB21&gt;PARAMETRES!$G$17,PARAMETRES!$G$17,DB21))</f>
        <v>-</v>
      </c>
      <c r="DB21" s="475" t="str">
        <f>IF(DA$53=".","-",IF(LANGUE!BN15="-","-",LANGUE!BN15))</f>
        <v>-</v>
      </c>
      <c r="DC21" s="475" t="str">
        <f>IF(DA$53=".","-",IF(LANGUE!BN15="-","-",LANGUE!BN15/PARAMETRES!G$17*100))</f>
        <v>-</v>
      </c>
      <c r="DD21" s="477" t="str">
        <f>IF(DE21="-","-",IF(DE21&gt;PARAMETRES!$G$19,PARAMETRES!$G$19,DE21))</f>
        <v>-</v>
      </c>
      <c r="DE21" s="478" t="str">
        <f>IF(((IF(CH21="-",0,CH21)+IF(CP21="-",0,CP21)+IF(CV21="-",0,CV21)+IF(CX21="-",0,CX21)+IF(DA21="-",0,DA21)))=0,"-",((IF(CH21="-",0,CH21)+IF(CP21="-",0,CP21)+IF(CV21="-",0,CV21)+IF(CY21="-",0,CY21)+IF(DA21="-",0,DA21))/((IF(CH21="-",0,PARAMETRES!$G$3)+IF(CP21="-",0,PARAMETRES!$G$9)+IF(CV21="-",0,PARAMETRES!$G$14)+IF(CY21="-",0,PARAMETRES!$G$16)+IF(DA21="-",0,PARAMETRES!$G$17)))*PARAMETRES!$G$19))</f>
        <v>-</v>
      </c>
      <c r="DF21" s="479"/>
      <c r="DG21" s="480" t="str">
        <f>PARAMETRES!$B14</f>
        <v>F</v>
      </c>
      <c r="DH21" s="481" t="str">
        <f>PARAMETRES!$C14</f>
        <v>F</v>
      </c>
      <c r="DI21" s="482"/>
      <c r="DJ21" s="483">
        <f>IF(IF(E21="-",0,PARAMETRES!$G$3)+IF(AF21="-",0,PARAMETRES!$G$3)+IF(BG21="-",0,PARAMETRES!$G$3)+IF(CH21="-",0,PARAMETRES!$G$3)=0,"-",IF((IF(F21="-",0,F21)+IF(AG21="-",0,AG21)+IF(BH21="-",0,BH21)+IF(CI21="-",0,CI21))/(IF(F21="-",0,PARAMETRES!$G$3)+IF(AG21="-",0,PARAMETRES!$G$3)+IF(BH21="-",0,PARAMETRES!$G$3)+IF(CI21="-",0,PARAMETRES!$G$3))*100&gt;100,100,(IF(F21="-",0,F21)+IF(AG21="-",0,AG21)+IF(BH21="-",0,BH21)+IF(CI21="-",0,CI21))/(IF(F21="-",0,PARAMETRES!$G$3)+IF(AG21="-",0,PARAMETRES!$G$3)+IF(BH21="-",0,PARAMETRES!$G$3)+IF(CI21="-",0,PARAMETRES!$G$3))*100))</f>
        <v>78.94736842105263</v>
      </c>
      <c r="DK21" s="466">
        <f>IF(IF(M21="-",0,PARAMETRES!$G$9)+IF(AN21="-",0,PARAMETRES!$G$9)+IF(BO21="-",0,PARAMETRES!$G$9)+IF(CP21="-",0,PARAMETRES!$G$9)=0,"-",IF((IF(M21="-",0,M21)+IF(AN21="-",0,AN21)+IF(BO21="-",0,BO21)+IF(CP21="-",0,CP21))/(IF(M21="-",0,PARAMETRES!$G$9)+IF(AN21="-",0,PARAMETRES!$G$9)+IF(BO21="-",0,PARAMETRES!$G$9)+IF(CP21="-",0,PARAMETRES!$G$9))*100&gt;100,100,(IF(M21="-",0,M21)+IF(AN21="-",0,AN21)+IF(BO21="-",0,BO21)+IF(CP21="-",0,CP21))/(IF(M21="-",0,PARAMETRES!$G$9)+IF(AN21="-",0,PARAMETRES!$G$9)+IF(BO21="-",0,PARAMETRES!$G$9)+IF(CP21="-",0,PARAMETRES!$G$9))*100))</f>
        <v>71.076388888888886</v>
      </c>
      <c r="DL21" s="466">
        <f>IF(IF(S21="-",0,PARAMETRES!$G$14)+IF(AT21="-",0,PARAMETRES!$G$14)+IF(BU21="-",0,PARAMETRES!$G$14)+IF(CV21="-",0,PARAMETRES!$G$14)=0,"-",IF((IF(S21="-",0,S21)+IF(AT21="-",0,AT21)+IF(BU21="-",0,BU21)+IF(CV21="-",0,CV21))/(IF(S21="-",0,PARAMETRES!$G$14)+IF(AT21="-",0,PARAMETRES!$G$14)+IF(BU21="-",0,PARAMETRES!$G$14)+IF(CV21="-",0,PARAMETRES!$G$14))*100&gt;100,100,(IF(S21="-",0,S21)+IF(AT21="-",0,AT21)+IF(BU21="-",0,BU21)+IF(CV21="-",0,CV21))/(IF(S21="-",0,PARAMETRES!$G$14)+IF(AT21="-",0,PARAMETRES!$G$14)+IF(BU21="-",0,PARAMETRES!$G$14)+IF(CV21="-",0,PARAMETRES!$G$14))*100))</f>
        <v>93.220338983050837</v>
      </c>
      <c r="DM21" s="466">
        <f>IF(IF(U21="-",0,PARAMETRES!$G$16)+IF(AV21="-",0,PARAMETRES!$G$16)+IF(BW21="-",0,PARAMETRES!$G$16)+IF(CX21="-",0,PARAMETRES!$G$16)=0,"-",IF((IF(V21="-",0,V21)+IF(AW21="-",0,AW21)+IF(BX21="-",0,BX21)+IF(CY21="-",0,CY21))/(IF(V21="-",0,PARAMETRES!$G$16)+IF(AW21="-",0,PARAMETRES!$G$16)+IF(BX21="-",0,PARAMETRES!$G$16)+IF(CY21="-",0,PARAMETRES!$G$16))*100&gt;100,100,(IF(V21="-",0,V21)+IF(AW21="-",0,AW21)+IF(BX21="-",0,BX21)+IF(CY21="-",0,CY21))/(IF(V21="-",0,PARAMETRES!$G$16)+IF(AW21="-",0,PARAMETRES!$G$16)+IF(BX21="-",0,PARAMETRES!$G$16)+IF(CY21="-",0,PARAMETRES!$G$16))*100))</f>
        <v>50</v>
      </c>
      <c r="DN21" s="466" t="str">
        <f>IF(IF(X21="-",0,PARAMETRES!$G$17)+IF(AY21="-",0,PARAMETRES!$G$17)+IF(BZ21="-",0,PARAMETRES!$G$17)+IF(DA21="-",0,PARAMETRES!$G$17)=0,"-",IF((IF(Y21="-",0,Y21)+IF(AZ21="-",0,AZ21)+IF(CA21="-",0,CA21)+IF(DB21="-",0,DB21))/(IF(Y21="-",0,PARAMETRES!$G$17)+IF(AZ21="-",0,PARAMETRES!$G$17)+IF(CA21="-",0,PARAMETRES!$G$17)+IF(DB21="-",0,PARAMETRES!$G$17))*100&gt;100,100,(IF(Y21="-",0,Y21)+IF(AZ21="-",0,AZ21)+IF(CA21="-",0,CA21)+IF(DB21="-",0,DB21))/(IF(Y21="-",0,PARAMETRES!$G$17)+IF(AZ21="-",0,PARAMETRES!$G$17)+IF(CA21="-",0,PARAMETRES!$G$17)+IF(DB21="-",0,PARAMETRES!$G$17))*100))</f>
        <v>-</v>
      </c>
      <c r="DO21" s="468">
        <f>IF(IF(AB21="-",0,PARAMETRES!$G$19)+IF(BC21="-",0,PARAMETRES!$G$19)+IF(CD21="-",0,PARAMETRES!$G$19)+IF(DE21="-",0,PARAMETRES!$G$19)=0,"-",IF((IF(AB21="-",0,AB21)+IF(BC21="-",0,BC21)+IF(CD21="-",0,CD21)+IF(DE21="-",0,DE21))/(IF(AB21="-",0,PARAMETRES!$G$19)+IF(BC21="-",0,PARAMETRES!$G$19)+IF(CD21="-",0,PARAMETRES!$G$19)+IF(DE21="-",0,PARAMETRES!$G$19))*100&gt;100,100,(IF(AB21="-",0,AB21)+IF(BC21="-",0,BC21)+IF(CD21="-",0,CD21)+IF(DE21="-",0,DE21))/(IF(AB21="-",0,PARAMETRES!$G$19)+IF(BC21="-",0,PARAMETRES!$G$19)+IF(CD21="-",0,PARAMETRES!$G$19)+IF(DE21="-",0,PARAMETRES!$G$19))*100))</f>
        <v>78.034480622460094</v>
      </c>
      <c r="DP21" s="484"/>
      <c r="DQ21" s="480" t="str">
        <f>PARAMETRES!$B14</f>
        <v>F</v>
      </c>
      <c r="DR21" s="481" t="str">
        <f>PARAMETRES!$C14</f>
        <v>F</v>
      </c>
      <c r="DT21" s="486">
        <f t="shared" si="7"/>
        <v>78.099999999999994</v>
      </c>
      <c r="DU21" s="486" t="str">
        <f t="shared" si="1"/>
        <v/>
      </c>
      <c r="DV21" s="486" t="str">
        <f t="shared" si="2"/>
        <v/>
      </c>
      <c r="DW21" s="486" t="str">
        <f t="shared" si="3"/>
        <v/>
      </c>
      <c r="DY21" s="486">
        <f t="shared" si="8"/>
        <v>78.099999999999994</v>
      </c>
      <c r="DZ21" s="486" t="str">
        <f t="shared" si="9"/>
        <v/>
      </c>
      <c r="EA21" s="486" t="str">
        <f t="shared" si="10"/>
        <v/>
      </c>
      <c r="EB21" s="486" t="str">
        <f t="shared" si="11"/>
        <v/>
      </c>
    </row>
    <row r="22" spans="1:132">
      <c r="A22" s="154">
        <f t="shared" si="12"/>
        <v>11</v>
      </c>
      <c r="B22" s="155" t="str">
        <f>PARAMETRES!$D15</f>
        <v>Anglais</v>
      </c>
      <c r="C22" s="156" t="str">
        <f>PARAMETRES!$B15</f>
        <v>G</v>
      </c>
      <c r="D22" s="156" t="str">
        <f>PARAMETRES!$C15</f>
        <v>L</v>
      </c>
      <c r="E22" s="157">
        <f>IF(F22="-","-",IF(F22&gt;PARAMETRES!$G$3,PARAMETRES!$G$3,F22))</f>
        <v>17.894736842105264</v>
      </c>
      <c r="F22" s="158">
        <f>IF(E$53=".","-",IF(RELIGION!S16="-","-",RELIGION!S16))</f>
        <v>17.894736842105264</v>
      </c>
      <c r="G22" s="158">
        <f>IF(E$53=".","-",IF(RELIGION!S16="-","-",RELIGION!S16/PARAMETRES!G$3*100))</f>
        <v>89.473684210526315</v>
      </c>
      <c r="H22" s="157">
        <f>IF(H$53=".","-",IF(LIRE!S16="-","-",IF(LIRE!S16&gt;PARAMETRES!$G$5,PARAMETRES!$G$5,LIRE!S16)))</f>
        <v>20.572916666666664</v>
      </c>
      <c r="I22" s="157">
        <f>IF(I$53=".","-",IF('ECRIRE (orth, rédac)'!S16="-","-",IF('ECRIRE (orth, rédac)'!S16&gt;PARAMETRES!$G$6,PARAMETRES!$G$6,'ECRIRE (orth, rédac)'!S16)))</f>
        <v>22.401960784313726</v>
      </c>
      <c r="J22" s="157">
        <f>IF(J$53=".","-",IF('ECOUTER  PARLER'!S16="-","-",IF('ECOUTER  PARLER'!S16&gt;PARAMETRES!$G$7,PARAMETRES!$G$7,'ECOUTER  PARLER'!S16)))</f>
        <v>20.277777777777779</v>
      </c>
      <c r="K22" s="157">
        <f>IF(K$53=".","-",IF('ECRIRE (conj, gramm)'!S16="-","-",IF('ECRIRE (conj, gramm)'!S16&gt;PARAMETRES!$G$8,PARAMETRES!$G$8,'ECRIRE (conj, gramm)'!S16)))</f>
        <v>19.391025641025642</v>
      </c>
      <c r="L22" s="159">
        <f>IF(M22="-","-",IF(M22&gt;PARAMETRES!$G$9,PARAMETRES!$G$9,M22))</f>
        <v>82.643680869783807</v>
      </c>
      <c r="M22" s="158">
        <f>IF(L$53=".","-",IF(N22=0,"-",(IF(LIRE!S16="-",0,LIRE!S16)+IF('ECRIRE (orth, rédac)'!S16="-",0,'ECRIRE (orth, rédac)'!S16)+IF('ECOUTER  PARLER'!S16="-",0,'ECOUTER  PARLER'!S16)+IF('ECRIRE (conj, gramm)'!S16="-",0,'ECRIRE (conj, gramm)'!S16))/N22*PARAMETRES!$G$9))</f>
        <v>82.643680869783807</v>
      </c>
      <c r="N22" s="158">
        <f>IF(LIRE!S16="-",0,PARAMETRES!$G$5)+IF('ECRIRE (orth, rédac)'!S16="-",0,PARAMETRES!$G$6)+IF('ECOUTER  PARLER'!S16="-",0,PARAMETRES!$G$7)+IF('ECRIRE (conj, gramm)'!S16="-",0,PARAMETRES!$G$8)</f>
        <v>100</v>
      </c>
      <c r="O22" s="157">
        <f>IF(O$53=".","-",IF(NO!S16="-","-",IF(NO!S16&gt;PARAMETRES!$G$11,PARAMETRES!$G$11,NO!S16)))</f>
        <v>40</v>
      </c>
      <c r="P22" s="157" t="str">
        <f>IF(P$53=".","-",IF(G!S16="-","-",IF(G!S16&gt;PARAMETRES!$G$12,PARAMETRES!$G$12,G!S16)))</f>
        <v>-</v>
      </c>
      <c r="Q22" s="157" t="str">
        <f>IF(Q$53=".","-",IF(SF!S16="-","-",IF(SF!S16&gt;PARAMETRES!$G$13,PARAMETRES!$G$13,SF!S16)))</f>
        <v>-</v>
      </c>
      <c r="R22" s="159">
        <f>IF(S22="-","-",IF(S22&gt;PARAMETRES!$G$14,PARAMETRES!$G$14,S22))</f>
        <v>100</v>
      </c>
      <c r="S22" s="158">
        <f>IF(R$53=".","-",IF(T22=0,"-",((IF(NO!S16="-",0,NO!S16)+IF(G!S16="-",0,G!S16)+IF(SF!S16="-",0,SF!S16))/T22*PARAMETRES!$G$14)))</f>
        <v>100.42372881355932</v>
      </c>
      <c r="T22" s="158">
        <f>IF(NO!S16="-",0,PARAMETRES!$G$11)+IF(G!S16="-",0,PARAMETRES!$G$12)+IF(SF!S16="-",0,PARAMETRES!$G$13)</f>
        <v>40</v>
      </c>
      <c r="U22" s="157">
        <f>IF(V22="-","-",IF(V22&gt;PARAMETRES!$G$16,PARAMETRES!$G$16,V22))</f>
        <v>27</v>
      </c>
      <c r="V22" s="158">
        <f>IF(U$53=".","-",IF(EVEIL!S16="-","-",EVEIL!S16))</f>
        <v>27</v>
      </c>
      <c r="W22" s="158">
        <f>IF(U$53=".","-",IF(EVEIL!S16="-","-",EVEIL!S16/PARAMETRES!G$16*100))</f>
        <v>90</v>
      </c>
      <c r="X22" s="157" t="str">
        <f>IF(Y22="-","-",IF(Y22&gt;PARAMETRES!$G$17,PARAMETRES!$G$17,Y22))</f>
        <v>-</v>
      </c>
      <c r="Y22" s="158" t="str">
        <f>IF(X$53=".","-",IF(LANGUE!O16="-","-",LANGUE!O16))</f>
        <v>-</v>
      </c>
      <c r="Z22" s="429" t="str">
        <f>IF(X$53=".","-",IF(LANGUE!O16="-","-",LANGUE!O16/PARAMETRES!G$17*100))</f>
        <v>-</v>
      </c>
      <c r="AA22" s="160">
        <f>IF(AB22="-","-",IF(AB22&gt;PARAMETRES!$G$19,PARAMETRES!$G$19,AB22))</f>
        <v>91.184858610179347</v>
      </c>
      <c r="AB22" s="161">
        <f>IF(((IF(E22="-",0,E22)+IF(M22="-",0,M22)+IF(S22="-",0,S22)+IF(U22="-",0,U22)+IF(X22="-",0,X22)))=0,"-",((IF(E22="-",0,E22)+IF(M22="-",0,M22)+IF(S22="-",0,S22)+IF(V22="-",0,V22)+IF(X22="-",0,X22))/((IF(E22="-",0,PARAMETRES!$G$3)+IF(M22="-",0,PARAMETRES!$G$9)+IF(S22="-",0,PARAMETRES!$G$14)+IF(V22="-",0,PARAMETRES!$G$16)+IF(X22="-",0,PARAMETRES!$G$17)))*PARAMETRES!$G$19))</f>
        <v>91.184858610179347</v>
      </c>
      <c r="AC22" s="154">
        <f t="shared" si="4"/>
        <v>11</v>
      </c>
      <c r="AD22" s="156" t="str">
        <f>PARAMETRES!$B15</f>
        <v>G</v>
      </c>
      <c r="AE22" s="156" t="str">
        <f>PARAMETRES!$C15</f>
        <v>L</v>
      </c>
      <c r="AF22" s="157" t="str">
        <f>IF(AG22="-","-",IF(AG22&gt;PARAMETRES!$G$3,PARAMETRES!$G$3,AG22))</f>
        <v>-</v>
      </c>
      <c r="AG22" s="158" t="str">
        <f>IF(AF$53=".","-",IF(RELIGION!AN16="-","-",RELIGION!AN16))</f>
        <v>-</v>
      </c>
      <c r="AH22" s="158" t="str">
        <f>IF(AF$53=".","-",IF(RELIGION!AN16="-","-",RELIGION!AN16/PARAMETRES!G$3*100))</f>
        <v>-</v>
      </c>
      <c r="AI22" s="157" t="str">
        <f>IF(AI$53=".","-",IF(LIRE!AN16="-","-",IF(LIRE!AN16&gt;PARAMETRES!$G$5,PARAMETRES!$G$5,LIRE!AN16)))</f>
        <v>-</v>
      </c>
      <c r="AJ22" s="157" t="str">
        <f>IF(AJ$53=".","-",IF('ECRIRE (orth, rédac)'!AN16="-","-",IF('ECRIRE (orth, rédac)'!AN16&gt;PARAMETRES!$G$6,PARAMETRES!$G$6,'ECRIRE (orth, rédac)'!AN16)))</f>
        <v>-</v>
      </c>
      <c r="AK22" s="157" t="str">
        <f>IF(AK$53=".","-",IF('ECOUTER  PARLER'!AN16="-","-",IF('ECOUTER  PARLER'!AN16&gt;PARAMETRES!$G$7,PARAMETRES!$G$7,'ECOUTER  PARLER'!AN16)))</f>
        <v>-</v>
      </c>
      <c r="AL22" s="157" t="str">
        <f>IF(AL$53=".","-",IF('ECRIRE (conj, gramm)'!AN16="-","-",IF('ECRIRE (conj, gramm)'!AN16&gt;PARAMETRES!$G$8,PARAMETRES!$G$8,'ECRIRE (conj, gramm)'!AN16)))</f>
        <v>-</v>
      </c>
      <c r="AM22" s="159" t="str">
        <f>IF(AN22="-","-",IF(AN22&gt;PARAMETRES!$G$9,PARAMETRES!$G$9,AN22))</f>
        <v>-</v>
      </c>
      <c r="AN22" s="158" t="str">
        <f>IF(AM$53=".","-",IF(AO22=0,"-",(IF(LIRE!AN16="-",0,LIRE!AN16)+IF('ECRIRE (orth, rédac)'!AN16="-",0,'ECRIRE (orth, rédac)'!AN16)+IF('ECOUTER  PARLER'!AN16="-",0,'ECOUTER  PARLER'!AN16)+IF('ECRIRE (conj, gramm)'!AN16="-",0,'ECRIRE (conj, gramm)'!AN16))/AO22*PARAMETRES!$G$9))</f>
        <v>-</v>
      </c>
      <c r="AO22" s="158">
        <f>IF(LIRE!AN16="-",0,PARAMETRES!$G$5)+IF('ECRIRE (orth, rédac)'!AN16="-",0,PARAMETRES!$G$6)+IF('ECOUTER  PARLER'!AN16="-",0,PARAMETRES!$G$7)+IF('ECRIRE (conj, gramm)'!AN16="-",0,PARAMETRES!$G$8)</f>
        <v>0</v>
      </c>
      <c r="AP22" s="157" t="str">
        <f>IF(AP$53=".","-",IF(NO!AN16="-","-",IF(NO!AN16&gt;PARAMETRES!$G$11,PARAMETRES!$G$11,NO!AN16)))</f>
        <v>-</v>
      </c>
      <c r="AQ22" s="157" t="str">
        <f>IF(AQ$53=".","-",IF(G!AN16="-","-",IF(G!AN16&gt;PARAMETRES!$G$12,PARAMETRES!$G$12,G!AN16)))</f>
        <v>-</v>
      </c>
      <c r="AR22" s="157" t="str">
        <f>IF(AR$53=".","-",IF(SF!AN16="-","-",IF(SF!AN16&gt;PARAMETRES!$G$13,PARAMETRES!$G$13,SF!AN16)))</f>
        <v>-</v>
      </c>
      <c r="AS22" s="159" t="str">
        <f>IF(AT22="-","-",IF(AT22&gt;PARAMETRES!$G$14,PARAMETRES!$G$14,AT22))</f>
        <v>-</v>
      </c>
      <c r="AT22" s="158" t="str">
        <f>IF(AS$53=".","-",IF(AU22=0,"-",((IF(NO!AN16="-",0,NO!AN16)+IF(G!AN16="-",0,G!AN16)+IF(SF!AN16="-",0,SF!AN16))/AU22*PARAMETRES!$G$14)))</f>
        <v>-</v>
      </c>
      <c r="AU22" s="158">
        <f>IF(NO!AN16="-",0,PARAMETRES!$G$11)+IF(G!AN16="-",0,PARAMETRES!$G$12)+IF(SF!AN16="-",0,PARAMETRES!$G$13)</f>
        <v>0</v>
      </c>
      <c r="AV22" s="157" t="str">
        <f>IF(AW22="-","-",IF(AW22&gt;PARAMETRES!$G$16,PARAMETRES!$G$16,AW22))</f>
        <v>-</v>
      </c>
      <c r="AW22" s="158" t="str">
        <f>IF(AV$53=".","-",IF(EVEIL!AN16="-","-",EVEIL!AN16))</f>
        <v>-</v>
      </c>
      <c r="AX22" s="158" t="str">
        <f>IF(AV$53=".","-",IF(EVEIL!AN16="-","-",EVEIL!ANS16/PARAMETRES!G$16*100))</f>
        <v>-</v>
      </c>
      <c r="AY22" s="157" t="str">
        <f>IF(AZ22="-","-",IF(AZ22&gt;PARAMETRES!$G$17,PARAMETRES!$G$17,AZ22))</f>
        <v>-</v>
      </c>
      <c r="AZ22" s="158" t="str">
        <f>IF(AY$53=".","-",IF(LANGUE!AF16="-","-",LANGUE!AF16))</f>
        <v>-</v>
      </c>
      <c r="BA22" s="429" t="str">
        <f>IF(AY$53=".","-",IF(LANGUE!AF16="-","-",LANGUE!AF16/PARAMETRES!G$17*100))</f>
        <v>-</v>
      </c>
      <c r="BB22" s="160" t="str">
        <f>IF(BC22="-","-",IF(BC22&gt;PARAMETRES!$G$19,PARAMETRES!$G$19,BC22))</f>
        <v>-</v>
      </c>
      <c r="BC22" s="161" t="str">
        <f>IF(((IF(AF22="-",0,AF22)+IF(AN22="-",0,AN22)+IF(AT22="-",0,AT22)+IF(AV22="-",0,AV22)+IF(AY22="-",0,AY22)))=0,"-",((IF(AF22="-",0,AF22)+IF(AN22="-",0,AN22)+IF(AT22="-",0,AT22)+IF(AW22="-",0,AW22)+IF(AY22="-",0,AY22))/((IF(AF22="-",0,PARAMETRES!$G$3)+IF(AN22="-",0,PARAMETRES!$G$9)+IF(AT22="-",0,PARAMETRES!$G$14)+IF(AW22="-",0,PARAMETRES!$G$16)+IF(AY22="-",0,PARAMETRES!$G$17)))*PARAMETRES!$G$19))</f>
        <v>-</v>
      </c>
      <c r="BD22" s="154">
        <f t="shared" si="5"/>
        <v>11</v>
      </c>
      <c r="BE22" s="156" t="str">
        <f>PARAMETRES!$B15</f>
        <v>G</v>
      </c>
      <c r="BF22" s="156" t="str">
        <f>PARAMETRES!$C15</f>
        <v>L</v>
      </c>
      <c r="BG22" s="157" t="str">
        <f>IF(BH22="-","-",IF(BH22&gt;PARAMETRES!$G$3,PARAMETRES!$G$3,BH22))</f>
        <v>-</v>
      </c>
      <c r="BH22" s="158" t="str">
        <f>IF(BG$53=".","-",IF(RELIGION!BI16="-","-",RELIGION!BI16))</f>
        <v>-</v>
      </c>
      <c r="BI22" s="158" t="str">
        <f>IF(BG$53=".","-",IF(RELIGION!BI16="-","-",RELIGION!BI16/PARAMETRES!G$3*100))</f>
        <v>-</v>
      </c>
      <c r="BJ22" s="157" t="str">
        <f>IF(BJ$53=".","-",IF(LIRE!BI16="-","-",IF(LIRE!BI16&gt;PARAMETRES!$G$5,PARAMETRES!$G$5,LIRE!BI16)))</f>
        <v>-</v>
      </c>
      <c r="BK22" s="157" t="str">
        <f>IF(BK$53=".","-",IF('ECRIRE (orth, rédac)'!BI16="-","-",IF('ECRIRE (orth, rédac)'!BI16&gt;PARAMETRES!$G$6,PARAMETRES!$G$6,'ECRIRE (orth, rédac)'!BI16)))</f>
        <v>-</v>
      </c>
      <c r="BL22" s="157" t="str">
        <f>IF(BL$53=".","-",IF('ECOUTER  PARLER'!BI16="-","-",IF('ECOUTER  PARLER'!BI16&gt;PARAMETRES!$G$7,PARAMETRES!$G$7,'ECOUTER  PARLER'!BI16)))</f>
        <v>-</v>
      </c>
      <c r="BM22" s="157" t="str">
        <f>IF(BM$53=".","-",IF('ECRIRE (conj, gramm)'!BI16="-","-",IF('ECRIRE (conj, gramm)'!BI16&gt;PARAMETRES!$G$8,PARAMETRES!$G$8,'ECRIRE (conj, gramm)'!BI16)))</f>
        <v>-</v>
      </c>
      <c r="BN22" s="159" t="str">
        <f>IF(BO22="-","-",IF(BO22&gt;PARAMETRES!$G$9,PARAMETRES!$G$9,BO22))</f>
        <v>-</v>
      </c>
      <c r="BO22" s="158" t="str">
        <f>IF(BN$53=".","-",IF(BP22=0,"-",(IF(LIRE!BI16="-",0,LIRE!BI16)+IF('ECRIRE (orth, rédac)'!BI16="-",0,'ECRIRE (orth, rédac)'!BI16)+IF('ECOUTER  PARLER'!BI16="-",0,'ECOUTER  PARLER'!BI16)+IF('ECRIRE (conj, gramm)'!BI16="-",0,'ECRIRE (conj, gramm)'!BI16))/BP22*PARAMETRES!$G$9))</f>
        <v>-</v>
      </c>
      <c r="BP22" s="158">
        <f>IF(LIRE!BI16="-",0,PARAMETRES!$G$5)+IF('ECRIRE (orth, rédac)'!BI16="-",0,PARAMETRES!$G$6)+IF('ECOUTER  PARLER'!BI16="-",0,PARAMETRES!$G$7)+IF('ECRIRE (conj, gramm)'!BI16="-",0,PARAMETRES!$G$8)</f>
        <v>0</v>
      </c>
      <c r="BQ22" s="157" t="str">
        <f>IF(BQ$53=".","-",IF(NO!BI16="-","-",IF(NO!BI16&gt;PARAMETRES!$G$11,PARAMETRES!$G$11,NO!BI16)))</f>
        <v>-</v>
      </c>
      <c r="BR22" s="157" t="str">
        <f>IF(BR$53=".","-",IF(G!BI16="-","-",IF(G!BI16&gt;PARAMETRES!$G$12,PARAMETRES!$G$12,G!BI16)))</f>
        <v>-</v>
      </c>
      <c r="BS22" s="157" t="str">
        <f>IF(BS$53=".","-",IF(SF!BI16="-","-",IF(SF!BI16&gt;PARAMETRES!$G$13,PARAMETRES!$G$13,SF!BI16)))</f>
        <v>-</v>
      </c>
      <c r="BT22" s="159" t="str">
        <f>IF(BU22="-","-",IF(BU22&gt;PARAMETRES!$G$14,PARAMETRES!$G$14,BU22))</f>
        <v>-</v>
      </c>
      <c r="BU22" s="158" t="str">
        <f>IF(BT$53=".","-",IF(BV22=0,"-",((IF(NO!BI16="-",0,NO!BI16)+IF(G!BI16="-",0,G!BI16)+IF(SF!BI16="-",0,SF!BI16))/BV22*PARAMETRES!$G$14)))</f>
        <v>-</v>
      </c>
      <c r="BV22" s="158">
        <f>IF(NO!BI16="-",0,PARAMETRES!$G$11)+IF(G!BI16="-",0,PARAMETRES!$G$12)+IF(SF!BI16="-",0,PARAMETRES!$G$13)</f>
        <v>0</v>
      </c>
      <c r="BW22" s="157" t="str">
        <f>IF(BX22="-","-",IF(BX22&gt;PARAMETRES!$G$16,PARAMETRES!$G$16,BX22))</f>
        <v>-</v>
      </c>
      <c r="BX22" s="158" t="str">
        <f>IF(BW$53=".","-",IF(EVEIL!BI16="-","-",EVEIL!BI16))</f>
        <v>-</v>
      </c>
      <c r="BY22" s="158" t="str">
        <f>IF(BW$53=".","-",IF(EVEIL!BI16="-","-",EVEIL!BIS16/PARAMETRES!G$16*100))</f>
        <v>-</v>
      </c>
      <c r="BZ22" s="157" t="str">
        <f>IF(CA22="-","-",IF(CA22&gt;PARAMETRES!$G$17,PARAMETRES!$G$17,CA22))</f>
        <v>-</v>
      </c>
      <c r="CA22" s="158" t="str">
        <f>IF(BZ$53=".","-",IF(LANGUE!AW16="-","-",LANGUE!AW16))</f>
        <v>-</v>
      </c>
      <c r="CB22" s="429" t="str">
        <f>IF(BZ$53=".","-",IF(LANGUE!AW16="-","-",LANGUE!AW16/PARAMETRES!G$17*100))</f>
        <v>-</v>
      </c>
      <c r="CC22" s="160" t="str">
        <f>IF(CD22="-","-",IF(CD22&gt;PARAMETRES!$G$19,PARAMETRES!$G$19,CD22))</f>
        <v>-</v>
      </c>
      <c r="CD22" s="161" t="str">
        <f>IF(((IF(BG22="-",0,BG22)+IF(BO22="-",0,BO22)+IF(BU22="-",0,BU22)+IF(BW22="-",0,BW22)+IF(BZ22="-",0,BZ22)))=0,"-",((IF(BG22="-",0,BG22)+IF(BO22="-",0,BO22)+IF(BU22="-",0,BU22)+IF(BX22="-",0,BX22)+IF(BZ22="-",0,BZ22))/((IF(BG22="-",0,PARAMETRES!$G$3)+IF(BO22="-",0,PARAMETRES!$G$9)+IF(BU22="-",0,PARAMETRES!$G$14)+IF(BX22="-",0,PARAMETRES!$G$16)+IF(BZ22="-",0,PARAMETRES!$G$17)))*PARAMETRES!$G$19))</f>
        <v>-</v>
      </c>
      <c r="CE22" s="401">
        <f t="shared" si="6"/>
        <v>11</v>
      </c>
      <c r="CF22" s="402" t="str">
        <f>PARAMETRES!$B15</f>
        <v>G</v>
      </c>
      <c r="CG22" s="402" t="str">
        <f>PARAMETRES!$C15</f>
        <v>L</v>
      </c>
      <c r="CH22" s="403" t="str">
        <f>IF(CI22="-","-",IF(CI22&gt;PARAMETRES!$G$3,PARAMETRES!$G$3,CI22))</f>
        <v>-</v>
      </c>
      <c r="CI22" s="404" t="str">
        <f>IF(CH$53=".","-",IF(RELIGION!CD16="-","-",RELIGION!CD16))</f>
        <v>-</v>
      </c>
      <c r="CJ22" s="404" t="str">
        <f>IF(CH$53=".","-",IF(RELIGION!CD16="-","-",RELIGION!CD16/PARAMETRES!G$3*100))</f>
        <v>-</v>
      </c>
      <c r="CK22" s="403" t="str">
        <f>IF(CK$53=".","-",IF(LIRE!CD16="-","-",IF(LIRE!CD16&gt;PARAMETRES!$G$5,PARAMETRES!$G$5,LIRE!CD16)))</f>
        <v>-</v>
      </c>
      <c r="CL22" s="403" t="str">
        <f>IF(CL$53=".","-",IF('ECRIRE (orth, rédac)'!CD16="-","-",IF('ECRIRE (orth, rédac)'!CD16&gt;PARAMETRES!$G$6,PARAMETRES!$G$6,'ECRIRE (orth, rédac)'!CD16)))</f>
        <v>-</v>
      </c>
      <c r="CM22" s="403" t="str">
        <f>IF(CM$53=".","-",IF('ECOUTER  PARLER'!CD16="-","-",IF('ECOUTER  PARLER'!CD16&gt;PARAMETRES!$G$7,PARAMETRES!$G$7,'ECOUTER  PARLER'!CD16)))</f>
        <v>-</v>
      </c>
      <c r="CN22" s="403" t="str">
        <f>IF(CN$53=".","-",IF('ECRIRE (conj, gramm)'!CH16="-","-",IF('ECRIRE (conj, gramm)'!CH16&gt;PARAMETRES!$G$8,PARAMETRES!$G$8,'ECRIRE (conj, gramm)'!CH16)))</f>
        <v>-</v>
      </c>
      <c r="CO22" s="405" t="str">
        <f>IF(CP22="-","-",IF(CP22&gt;PARAMETRES!$G$9,PARAMETRES!$G$9,CP22))</f>
        <v>-</v>
      </c>
      <c r="CP22" s="404" t="str">
        <f>IF(CO$53=".","-",IF(CQ22=0,"-",(IF(LIRE!CD16="-",0,LIRE!CD16)+IF('ECRIRE (orth, rédac)'!CD16="-",0,'ECRIRE (orth, rédac)'!CD16)+IF('ECOUTER  PARLER'!CD16="-",0,'ECOUTER  PARLER'!CD16)+IF('ECRIRE (conj, gramm)'!CH16="-",0,'ECRIRE (conj, gramm)'!CH16))/CQ22*PARAMETRES!$G$9))</f>
        <v>-</v>
      </c>
      <c r="CQ22" s="404">
        <f>IF(LIRE!CD16="-",0,PARAMETRES!$G$5)+IF('ECRIRE (orth, rédac)'!CD16="-",0,PARAMETRES!$G$6)+IF('ECOUTER  PARLER'!CD16="-",0,PARAMETRES!$G$7)+IF('ECRIRE (conj, gramm)'!CH16="-",0,PARAMETRES!$G$8)</f>
        <v>0</v>
      </c>
      <c r="CR22" s="403" t="str">
        <f>IF(CR$53=".","-",IF(NO!CD16="-","-",IF(NO!CD16&gt;PARAMETRES!$G$11,PARAMETRES!$G$11,NO!CD16)))</f>
        <v>-</v>
      </c>
      <c r="CS22" s="403" t="str">
        <f>IF(CS$53=".","-",IF(G!CD16="-","-",IF(G!CD16&gt;PARAMETRES!$G$12,PARAMETRES!$G$12,G!CD16)))</f>
        <v>-</v>
      </c>
      <c r="CT22" s="403" t="str">
        <f>IF(CT$53=".","-",IF(SF!CD16="-","-",IF(SF!CD16&gt;PARAMETRES!$G$13,PARAMETRES!$G$13,SF!CD16)))</f>
        <v>-</v>
      </c>
      <c r="CU22" s="405" t="str">
        <f>IF(CV22="-","-",IF(CV22&gt;PARAMETRES!$G$14,PARAMETRES!$G$14,CV22))</f>
        <v>-</v>
      </c>
      <c r="CV22" s="404" t="str">
        <f>IF(CU$53=".","-",IF(CW22=0,"-",((IF(NO!CD16="-",0,NO!CD16)+IF(G!CD16="-",0,G!CD16)+IF(SF!CD16="-",0,SF!CD16))/CW22*PARAMETRES!$G$14)))</f>
        <v>-</v>
      </c>
      <c r="CW22" s="404">
        <f>IF(NO!CD16="-",0,PARAMETRES!$G$11)+IF(G!CD16="-",0,PARAMETRES!$G$12)+IF(SF!CD16="-",0,PARAMETRES!$G$13)</f>
        <v>0</v>
      </c>
      <c r="CX22" s="403" t="str">
        <f>IF(CY22="-","-",IF(CY22&gt;PARAMETRES!$G$16,PARAMETRES!$G$16,CY22))</f>
        <v>-</v>
      </c>
      <c r="CY22" s="404" t="str">
        <f>IF(CX$53=".","-",IF(EVEIL!CD16="-","-",EVEIL!CD16))</f>
        <v>-</v>
      </c>
      <c r="CZ22" s="404" t="str">
        <f>IF(CX$53=".","-",IF(EVEIL!CD16="-","-",EVEIL!CDS16/PARAMETRES!G$16*100))</f>
        <v>-</v>
      </c>
      <c r="DA22" s="403" t="str">
        <f>IF(DB22="-","-",IF(DB22&gt;PARAMETRES!$G$17,PARAMETRES!$G$17,DB22))</f>
        <v>-</v>
      </c>
      <c r="DB22" s="404" t="str">
        <f>IF(DA$53=".","-",IF(LANGUE!BN16="-","-",LANGUE!BN16))</f>
        <v>-</v>
      </c>
      <c r="DC22" s="404" t="str">
        <f>IF(DA$53=".","-",IF(LANGUE!BN16="-","-",LANGUE!BN16/PARAMETRES!G$17*100))</f>
        <v>-</v>
      </c>
      <c r="DD22" s="451" t="str">
        <f>IF(DE22="-","-",IF(DE22&gt;PARAMETRES!$G$19,PARAMETRES!$G$19,DE22))</f>
        <v>-</v>
      </c>
      <c r="DE22" s="455" t="str">
        <f>IF(((IF(CH22="-",0,CH22)+IF(CP22="-",0,CP22)+IF(CV22="-",0,CV22)+IF(CX22="-",0,CX22)+IF(DA22="-",0,DA22)))=0,"-",((IF(CH22="-",0,CH22)+IF(CP22="-",0,CP22)+IF(CV22="-",0,CV22)+IF(CY22="-",0,CY22)+IF(DA22="-",0,DA22))/((IF(CH22="-",0,PARAMETRES!$G$3)+IF(CP22="-",0,PARAMETRES!$G$9)+IF(CV22="-",0,PARAMETRES!$G$14)+IF(CY22="-",0,PARAMETRES!$G$16)+IF(DA22="-",0,PARAMETRES!$G$17)))*PARAMETRES!$G$19))</f>
        <v>-</v>
      </c>
      <c r="DF22" s="452"/>
      <c r="DG22" s="165" t="str">
        <f>PARAMETRES!$B15</f>
        <v>G</v>
      </c>
      <c r="DH22" s="166" t="str">
        <f>PARAMETRES!$C15</f>
        <v>L</v>
      </c>
      <c r="DI22" s="162"/>
      <c r="DJ22" s="163">
        <f>IF(IF(E22="-",0,PARAMETRES!$G$3)+IF(AF22="-",0,PARAMETRES!$G$3)+IF(BG22="-",0,PARAMETRES!$G$3)+IF(CH22="-",0,PARAMETRES!$G$3)=0,"-",IF((IF(F22="-",0,F22)+IF(AG22="-",0,AG22)+IF(BH22="-",0,BH22)+IF(CI22="-",0,CI22))/(IF(F22="-",0,PARAMETRES!$G$3)+IF(AG22="-",0,PARAMETRES!$G$3)+IF(BH22="-",0,PARAMETRES!$G$3)+IF(CI22="-",0,PARAMETRES!$G$3))*100&gt;100,100,(IF(F22="-",0,F22)+IF(AG22="-",0,AG22)+IF(BH22="-",0,BH22)+IF(CI22="-",0,CI22))/(IF(F22="-",0,PARAMETRES!$G$3)+IF(AG22="-",0,PARAMETRES!$G$3)+IF(BH22="-",0,PARAMETRES!$G$3)+IF(CI22="-",0,PARAMETRES!$G$3))*100))</f>
        <v>89.473684210526315</v>
      </c>
      <c r="DK22" s="157">
        <f>IF(IF(M22="-",0,PARAMETRES!$G$9)+IF(AN22="-",0,PARAMETRES!$G$9)+IF(BO22="-",0,PARAMETRES!$G$9)+IF(CP22="-",0,PARAMETRES!$G$9)=0,"-",IF((IF(M22="-",0,M22)+IF(AN22="-",0,AN22)+IF(BO22="-",0,BO22)+IF(CP22="-",0,CP22))/(IF(M22="-",0,PARAMETRES!$G$9)+IF(AN22="-",0,PARAMETRES!$G$9)+IF(BO22="-",0,PARAMETRES!$G$9)+IF(CP22="-",0,PARAMETRES!$G$9))*100&gt;100,100,(IF(M22="-",0,M22)+IF(AN22="-",0,AN22)+IF(BO22="-",0,BO22)+IF(CP22="-",0,CP22))/(IF(M22="-",0,PARAMETRES!$G$9)+IF(AN22="-",0,PARAMETRES!$G$9)+IF(BO22="-",0,PARAMETRES!$G$9)+IF(CP22="-",0,PARAMETRES!$G$9))*100))</f>
        <v>82.643680869783807</v>
      </c>
      <c r="DL22" s="157">
        <f>IF(IF(S22="-",0,PARAMETRES!$G$14)+IF(AT22="-",0,PARAMETRES!$G$14)+IF(BU22="-",0,PARAMETRES!$G$14)+IF(CV22="-",0,PARAMETRES!$G$14)=0,"-",IF((IF(S22="-",0,S22)+IF(AT22="-",0,AT22)+IF(BU22="-",0,BU22)+IF(CV22="-",0,CV22))/(IF(S22="-",0,PARAMETRES!$G$14)+IF(AT22="-",0,PARAMETRES!$G$14)+IF(BU22="-",0,PARAMETRES!$G$14)+IF(CV22="-",0,PARAMETRES!$G$14))*100&gt;100,100,(IF(S22="-",0,S22)+IF(AT22="-",0,AT22)+IF(BU22="-",0,BU22)+IF(CV22="-",0,CV22))/(IF(S22="-",0,PARAMETRES!$G$14)+IF(AT22="-",0,PARAMETRES!$G$14)+IF(BU22="-",0,PARAMETRES!$G$14)+IF(CV22="-",0,PARAMETRES!$G$14))*100))</f>
        <v>100</v>
      </c>
      <c r="DM22" s="157">
        <f>IF(IF(U22="-",0,PARAMETRES!$G$16)+IF(AV22="-",0,PARAMETRES!$G$16)+IF(BW22="-",0,PARAMETRES!$G$16)+IF(CX22="-",0,PARAMETRES!$G$16)=0,"-",IF((IF(V22="-",0,V22)+IF(AW22="-",0,AW22)+IF(BX22="-",0,BX22)+IF(CY22="-",0,CY22))/(IF(V22="-",0,PARAMETRES!$G$16)+IF(AW22="-",0,PARAMETRES!$G$16)+IF(BX22="-",0,PARAMETRES!$G$16)+IF(CY22="-",0,PARAMETRES!$G$16))*100&gt;100,100,(IF(V22="-",0,V22)+IF(AW22="-",0,AW22)+IF(BX22="-",0,BX22)+IF(CY22="-",0,CY22))/(IF(V22="-",0,PARAMETRES!$G$16)+IF(AW22="-",0,PARAMETRES!$G$16)+IF(BX22="-",0,PARAMETRES!$G$16)+IF(CY22="-",0,PARAMETRES!$G$16))*100))</f>
        <v>90</v>
      </c>
      <c r="DN22" s="157" t="str">
        <f>IF(IF(X22="-",0,PARAMETRES!$G$17)+IF(AY22="-",0,PARAMETRES!$G$17)+IF(BZ22="-",0,PARAMETRES!$G$17)+IF(DA22="-",0,PARAMETRES!$G$17)=0,"-",IF((IF(Y22="-",0,Y22)+IF(AZ22="-",0,AZ22)+IF(CA22="-",0,CA22)+IF(DB22="-",0,DB22))/(IF(Y22="-",0,PARAMETRES!$G$17)+IF(AZ22="-",0,PARAMETRES!$G$17)+IF(CA22="-",0,PARAMETRES!$G$17)+IF(DB22="-",0,PARAMETRES!$G$17))*100&gt;100,100,(IF(Y22="-",0,Y22)+IF(AZ22="-",0,AZ22)+IF(CA22="-",0,CA22)+IF(DB22="-",0,DB22))/(IF(Y22="-",0,PARAMETRES!$G$17)+IF(AZ22="-",0,PARAMETRES!$G$17)+IF(CA22="-",0,PARAMETRES!$G$17)+IF(DB22="-",0,PARAMETRES!$G$17))*100))</f>
        <v>-</v>
      </c>
      <c r="DO22" s="159">
        <f>IF(IF(AB22="-",0,PARAMETRES!$G$19)+IF(BC22="-",0,PARAMETRES!$G$19)+IF(CD22="-",0,PARAMETRES!$G$19)+IF(DE22="-",0,PARAMETRES!$G$19)=0,"-",IF((IF(AB22="-",0,AB22)+IF(BC22="-",0,BC22)+IF(CD22="-",0,CD22)+IF(DE22="-",0,DE22))/(IF(AB22="-",0,PARAMETRES!$G$19)+IF(BC22="-",0,PARAMETRES!$G$19)+IF(CD22="-",0,PARAMETRES!$G$19)+IF(DE22="-",0,PARAMETRES!$G$19))*100&gt;100,100,(IF(AB22="-",0,AB22)+IF(BC22="-",0,BC22)+IF(CD22="-",0,CD22)+IF(DE22="-",0,DE22))/(IF(AB22="-",0,PARAMETRES!$G$19)+IF(BC22="-",0,PARAMETRES!$G$19)+IF(CD22="-",0,PARAMETRES!$G$19)+IF(DE22="-",0,PARAMETRES!$G$19))*100))</f>
        <v>91.184858610179347</v>
      </c>
      <c r="DP22" s="164"/>
      <c r="DQ22" s="165" t="str">
        <f>PARAMETRES!$B15</f>
        <v>G</v>
      </c>
      <c r="DR22" s="166" t="str">
        <f>PARAMETRES!$C15</f>
        <v>L</v>
      </c>
      <c r="DT22" s="351">
        <f t="shared" si="7"/>
        <v>91.199999999999989</v>
      </c>
      <c r="DU22" s="351" t="str">
        <f t="shared" si="1"/>
        <v/>
      </c>
      <c r="DV22" s="351" t="str">
        <f t="shared" si="2"/>
        <v/>
      </c>
      <c r="DW22" s="351" t="str">
        <f t="shared" si="3"/>
        <v/>
      </c>
      <c r="DY22" s="351">
        <f t="shared" si="8"/>
        <v>91.199999999999989</v>
      </c>
      <c r="DZ22" s="351" t="str">
        <f t="shared" si="9"/>
        <v/>
      </c>
      <c r="EA22" s="351" t="str">
        <f t="shared" si="10"/>
        <v/>
      </c>
      <c r="EB22" s="351" t="str">
        <f t="shared" si="11"/>
        <v/>
      </c>
    </row>
    <row r="23" spans="1:132" s="485" customFormat="1">
      <c r="A23" s="463">
        <f t="shared" si="12"/>
        <v>12</v>
      </c>
      <c r="B23" s="464" t="str">
        <f>PARAMETRES!$D16</f>
        <v>Anglais</v>
      </c>
      <c r="C23" s="465" t="str">
        <f>PARAMETRES!$B16</f>
        <v>H</v>
      </c>
      <c r="D23" s="465" t="str">
        <f>PARAMETRES!$C16</f>
        <v>L</v>
      </c>
      <c r="E23" s="466">
        <f>IF(F23="-","-",IF(F23&gt;PARAMETRES!$G$3,PARAMETRES!$G$3,F23))</f>
        <v>11.578947368421053</v>
      </c>
      <c r="F23" s="467">
        <f>IF(E$53=".","-",IF(RELIGION!S17="-","-",RELIGION!S17))</f>
        <v>11.578947368421053</v>
      </c>
      <c r="G23" s="467">
        <f>IF(E$53=".","-",IF(RELIGION!S17="-","-",RELIGION!S17/PARAMETRES!G$3*100))</f>
        <v>57.894736842105267</v>
      </c>
      <c r="H23" s="466">
        <f>IF(H$53=".","-",IF(LIRE!S17="-","-",IF(LIRE!S17&gt;PARAMETRES!$G$5,PARAMETRES!$G$5,LIRE!S17)))</f>
        <v>20.3125</v>
      </c>
      <c r="I23" s="466">
        <f>IF(I$53=".","-",IF('ECRIRE (orth, rédac)'!S17="-","-",IF('ECRIRE (orth, rédac)'!S17&gt;PARAMETRES!$G$6,PARAMETRES!$G$6,'ECRIRE (orth, rédac)'!S17)))</f>
        <v>18.921568627450981</v>
      </c>
      <c r="J23" s="466">
        <f>IF(J$53=".","-",IF('ECOUTER  PARLER'!S17="-","-",IF('ECOUTER  PARLER'!S17&gt;PARAMETRES!$G$7,PARAMETRES!$G$7,'ECOUTER  PARLER'!S17)))</f>
        <v>14.722222222222223</v>
      </c>
      <c r="K23" s="466">
        <f>IF(K$53=".","-",IF('ECRIRE (conj, gramm)'!S17="-","-",IF('ECRIRE (conj, gramm)'!S17&gt;PARAMETRES!$G$8,PARAMETRES!$G$8,'ECRIRE (conj, gramm)'!S17)))</f>
        <v>13.141025641025642</v>
      </c>
      <c r="L23" s="468">
        <f>IF(M23="-","-",IF(M23&gt;PARAMETRES!$G$9,PARAMETRES!$G$9,M23))</f>
        <v>67.097316490698844</v>
      </c>
      <c r="M23" s="467">
        <f>IF(L$53=".","-",IF(N23=0,"-",(IF(LIRE!S17="-",0,LIRE!S17)+IF('ECRIRE (orth, rédac)'!S17="-",0,'ECRIRE (orth, rédac)'!S17)+IF('ECOUTER  PARLER'!S17="-",0,'ECOUTER  PARLER'!S17)+IF('ECRIRE (conj, gramm)'!S17="-",0,'ECRIRE (conj, gramm)'!S17))/N23*PARAMETRES!$G$9))</f>
        <v>67.097316490698844</v>
      </c>
      <c r="N23" s="467">
        <f>IF(LIRE!S17="-",0,PARAMETRES!$G$5)+IF('ECRIRE (orth, rédac)'!S17="-",0,PARAMETRES!$G$6)+IF('ECOUTER  PARLER'!S17="-",0,PARAMETRES!$G$7)+IF('ECRIRE (conj, gramm)'!S17="-",0,PARAMETRES!$G$8)</f>
        <v>100</v>
      </c>
      <c r="O23" s="466">
        <f>IF(O$53=".","-",IF(NO!S17="-","-",IF(NO!S17&gt;PARAMETRES!$G$11,PARAMETRES!$G$11,NO!S17)))</f>
        <v>32.711864406779661</v>
      </c>
      <c r="P23" s="466" t="str">
        <f>IF(P$53=".","-",IF(G!S17="-","-",IF(G!S17&gt;PARAMETRES!$G$12,PARAMETRES!$G$12,G!S17)))</f>
        <v>-</v>
      </c>
      <c r="Q23" s="466" t="str">
        <f>IF(Q$53=".","-",IF(SF!S17="-","-",IF(SF!S17&gt;PARAMETRES!$G$13,PARAMETRES!$G$13,SF!S17)))</f>
        <v>-</v>
      </c>
      <c r="R23" s="468">
        <f>IF(S23="-","-",IF(S23&gt;PARAMETRES!$G$14,PARAMETRES!$G$14,S23))</f>
        <v>81.779661016949163</v>
      </c>
      <c r="S23" s="467">
        <f>IF(R$53=".","-",IF(T23=0,"-",((IF(NO!S17="-",0,NO!S17)+IF(G!S17="-",0,G!S17)+IF(SF!S17="-",0,SF!S17))/T23*PARAMETRES!$G$14)))</f>
        <v>81.779661016949163</v>
      </c>
      <c r="T23" s="467">
        <f>IF(NO!S17="-",0,PARAMETRES!$G$11)+IF(G!S17="-",0,PARAMETRES!$G$12)+IF(SF!S17="-",0,PARAMETRES!$G$13)</f>
        <v>40</v>
      </c>
      <c r="U23" s="466">
        <f>IF(V23="-","-",IF(V23&gt;PARAMETRES!$G$16,PARAMETRES!$G$16,V23))</f>
        <v>22.8</v>
      </c>
      <c r="V23" s="467">
        <f>IF(U$53=".","-",IF(EVEIL!S17="-","-",EVEIL!S17))</f>
        <v>22.8</v>
      </c>
      <c r="W23" s="467">
        <f>IF(U$53=".","-",IF(EVEIL!S17="-","-",EVEIL!S17/PARAMETRES!G$16*100))</f>
        <v>76</v>
      </c>
      <c r="X23" s="466" t="str">
        <f>IF(Y23="-","-",IF(Y23&gt;PARAMETRES!$G$17,PARAMETRES!$G$17,Y23))</f>
        <v>-</v>
      </c>
      <c r="Y23" s="467" t="str">
        <f>IF(X$53=".","-",IF(LANGUE!O17="-","-",LANGUE!O17))</f>
        <v>-</v>
      </c>
      <c r="Z23" s="469" t="str">
        <f>IF(X$53=".","-",IF(LANGUE!O17="-","-",LANGUE!O17/PARAMETRES!G$17*100))</f>
        <v>-</v>
      </c>
      <c r="AA23" s="470">
        <f>IF(AB23="-","-",IF(AB23&gt;PARAMETRES!$G$19,PARAMETRES!$G$19,AB23))</f>
        <v>73.302369950427632</v>
      </c>
      <c r="AB23" s="471">
        <f>IF(((IF(E23="-",0,E23)+IF(M23="-",0,M23)+IF(S23="-",0,S23)+IF(U23="-",0,U23)+IF(X23="-",0,X23)))=0,"-",((IF(E23="-",0,E23)+IF(M23="-",0,M23)+IF(S23="-",0,S23)+IF(V23="-",0,V23)+IF(X23="-",0,X23))/((IF(E23="-",0,PARAMETRES!$G$3)+IF(M23="-",0,PARAMETRES!$G$9)+IF(S23="-",0,PARAMETRES!$G$14)+IF(V23="-",0,PARAMETRES!$G$16)+IF(X23="-",0,PARAMETRES!$G$17)))*PARAMETRES!$G$19))</f>
        <v>73.302369950427632</v>
      </c>
      <c r="AC23" s="463">
        <f t="shared" si="4"/>
        <v>12</v>
      </c>
      <c r="AD23" s="465" t="str">
        <f>PARAMETRES!$B16</f>
        <v>H</v>
      </c>
      <c r="AE23" s="465" t="str">
        <f>PARAMETRES!$C16</f>
        <v>L</v>
      </c>
      <c r="AF23" s="466" t="str">
        <f>IF(AG23="-","-",IF(AG23&gt;PARAMETRES!$G$3,PARAMETRES!$G$3,AG23))</f>
        <v>-</v>
      </c>
      <c r="AG23" s="467" t="str">
        <f>IF(AF$53=".","-",IF(RELIGION!AN17="-","-",RELIGION!AN17))</f>
        <v>-</v>
      </c>
      <c r="AH23" s="467" t="str">
        <f>IF(AF$53=".","-",IF(RELIGION!AN17="-","-",RELIGION!AN17/PARAMETRES!G$3*100))</f>
        <v>-</v>
      </c>
      <c r="AI23" s="466" t="str">
        <f>IF(AI$53=".","-",IF(LIRE!AN17="-","-",IF(LIRE!AN17&gt;PARAMETRES!$G$5,PARAMETRES!$G$5,LIRE!AN17)))</f>
        <v>-</v>
      </c>
      <c r="AJ23" s="466" t="str">
        <f>IF(AJ$53=".","-",IF('ECRIRE (orth, rédac)'!AN17="-","-",IF('ECRIRE (orth, rédac)'!AN17&gt;PARAMETRES!$G$6,PARAMETRES!$G$6,'ECRIRE (orth, rédac)'!AN17)))</f>
        <v>-</v>
      </c>
      <c r="AK23" s="466" t="str">
        <f>IF(AK$53=".","-",IF('ECOUTER  PARLER'!AN17="-","-",IF('ECOUTER  PARLER'!AN17&gt;PARAMETRES!$G$7,PARAMETRES!$G$7,'ECOUTER  PARLER'!AN17)))</f>
        <v>-</v>
      </c>
      <c r="AL23" s="466" t="str">
        <f>IF(AL$53=".","-",IF('ECRIRE (conj, gramm)'!AN17="-","-",IF('ECRIRE (conj, gramm)'!AN17&gt;PARAMETRES!$G$8,PARAMETRES!$G$8,'ECRIRE (conj, gramm)'!AN17)))</f>
        <v>-</v>
      </c>
      <c r="AM23" s="468" t="str">
        <f>IF(AN23="-","-",IF(AN23&gt;PARAMETRES!$G$9,PARAMETRES!$G$9,AN23))</f>
        <v>-</v>
      </c>
      <c r="AN23" s="467" t="str">
        <f>IF(AM$53=".","-",IF(AO23=0,"-",(IF(LIRE!AN17="-",0,LIRE!AN17)+IF('ECRIRE (orth, rédac)'!AN17="-",0,'ECRIRE (orth, rédac)'!AN17)+IF('ECOUTER  PARLER'!AN17="-",0,'ECOUTER  PARLER'!AN17)+IF('ECRIRE (conj, gramm)'!AN17="-",0,'ECRIRE (conj, gramm)'!AN17))/AO23*PARAMETRES!$G$9))</f>
        <v>-</v>
      </c>
      <c r="AO23" s="467">
        <f>IF(LIRE!AN17="-",0,PARAMETRES!$G$5)+IF('ECRIRE (orth, rédac)'!AN17="-",0,PARAMETRES!$G$6)+IF('ECOUTER  PARLER'!AN17="-",0,PARAMETRES!$G$7)+IF('ECRIRE (conj, gramm)'!AN17="-",0,PARAMETRES!$G$8)</f>
        <v>0</v>
      </c>
      <c r="AP23" s="466" t="str">
        <f>IF(AP$53=".","-",IF(NO!AN17="-","-",IF(NO!AN17&gt;PARAMETRES!$G$11,PARAMETRES!$G$11,NO!AN17)))</f>
        <v>-</v>
      </c>
      <c r="AQ23" s="466" t="str">
        <f>IF(AQ$53=".","-",IF(G!AN17="-","-",IF(G!AN17&gt;PARAMETRES!$G$12,PARAMETRES!$G$12,G!AN17)))</f>
        <v>-</v>
      </c>
      <c r="AR23" s="466" t="str">
        <f>IF(AR$53=".","-",IF(SF!AN17="-","-",IF(SF!AN17&gt;PARAMETRES!$G$13,PARAMETRES!$G$13,SF!AN17)))</f>
        <v>-</v>
      </c>
      <c r="AS23" s="468" t="str">
        <f>IF(AT23="-","-",IF(AT23&gt;PARAMETRES!$G$14,PARAMETRES!$G$14,AT23))</f>
        <v>-</v>
      </c>
      <c r="AT23" s="467" t="str">
        <f>IF(AS$53=".","-",IF(AU23=0,"-",((IF(NO!AN17="-",0,NO!AN17)+IF(G!AN17="-",0,G!AN17)+IF(SF!AN17="-",0,SF!AN17))/AU23*PARAMETRES!$G$14)))</f>
        <v>-</v>
      </c>
      <c r="AU23" s="467">
        <f>IF(NO!AN17="-",0,PARAMETRES!$G$11)+IF(G!AN17="-",0,PARAMETRES!$G$12)+IF(SF!AN17="-",0,PARAMETRES!$G$13)</f>
        <v>0</v>
      </c>
      <c r="AV23" s="466" t="str">
        <f>IF(AW23="-","-",IF(AW23&gt;PARAMETRES!$G$16,PARAMETRES!$G$16,AW23))</f>
        <v>-</v>
      </c>
      <c r="AW23" s="467" t="str">
        <f>IF(AV$53=".","-",IF(EVEIL!AN17="-","-",EVEIL!AN17))</f>
        <v>-</v>
      </c>
      <c r="AX23" s="467" t="str">
        <f>IF(AV$53=".","-",IF(EVEIL!AN17="-","-",EVEIL!ANS17/PARAMETRES!G$16*100))</f>
        <v>-</v>
      </c>
      <c r="AY23" s="466" t="str">
        <f>IF(AZ23="-","-",IF(AZ23&gt;PARAMETRES!$G$17,PARAMETRES!$G$17,AZ23))</f>
        <v>-</v>
      </c>
      <c r="AZ23" s="467" t="str">
        <f>IF(AY$53=".","-",IF(LANGUE!AF17="-","-",LANGUE!AF17))</f>
        <v>-</v>
      </c>
      <c r="BA23" s="469" t="str">
        <f>IF(AY$53=".","-",IF(LANGUE!AF17="-","-",LANGUE!AF17/PARAMETRES!G$17*100))</f>
        <v>-</v>
      </c>
      <c r="BB23" s="470" t="str">
        <f>IF(BC23="-","-",IF(BC23&gt;PARAMETRES!$G$19,PARAMETRES!$G$19,BC23))</f>
        <v>-</v>
      </c>
      <c r="BC23" s="471" t="str">
        <f>IF(((IF(AF23="-",0,AF23)+IF(AN23="-",0,AN23)+IF(AT23="-",0,AT23)+IF(AV23="-",0,AV23)+IF(AY23="-",0,AY23)))=0,"-",((IF(AF23="-",0,AF23)+IF(AN23="-",0,AN23)+IF(AT23="-",0,AT23)+IF(AW23="-",0,AW23)+IF(AY23="-",0,AY23))/((IF(AF23="-",0,PARAMETRES!$G$3)+IF(AN23="-",0,PARAMETRES!$G$9)+IF(AT23="-",0,PARAMETRES!$G$14)+IF(AW23="-",0,PARAMETRES!$G$16)+IF(AY23="-",0,PARAMETRES!$G$17)))*PARAMETRES!$G$19))</f>
        <v>-</v>
      </c>
      <c r="BD23" s="463">
        <f t="shared" si="5"/>
        <v>12</v>
      </c>
      <c r="BE23" s="465" t="str">
        <f>PARAMETRES!$B16</f>
        <v>H</v>
      </c>
      <c r="BF23" s="465" t="str">
        <f>PARAMETRES!$C16</f>
        <v>L</v>
      </c>
      <c r="BG23" s="466" t="str">
        <f>IF(BH23="-","-",IF(BH23&gt;PARAMETRES!$G$3,PARAMETRES!$G$3,BH23))</f>
        <v>-</v>
      </c>
      <c r="BH23" s="467" t="str">
        <f>IF(BG$53=".","-",IF(RELIGION!BI17="-","-",RELIGION!BI17))</f>
        <v>-</v>
      </c>
      <c r="BI23" s="467" t="str">
        <f>IF(BG$53=".","-",IF(RELIGION!BI17="-","-",RELIGION!BI17/PARAMETRES!G$3*100))</f>
        <v>-</v>
      </c>
      <c r="BJ23" s="466" t="str">
        <f>IF(BJ$53=".","-",IF(LIRE!BI17="-","-",IF(LIRE!BI17&gt;PARAMETRES!$G$5,PARAMETRES!$G$5,LIRE!BI17)))</f>
        <v>-</v>
      </c>
      <c r="BK23" s="466" t="str">
        <f>IF(BK$53=".","-",IF('ECRIRE (orth, rédac)'!BI17="-","-",IF('ECRIRE (orth, rédac)'!BI17&gt;PARAMETRES!$G$6,PARAMETRES!$G$6,'ECRIRE (orth, rédac)'!BI17)))</f>
        <v>-</v>
      </c>
      <c r="BL23" s="466" t="str">
        <f>IF(BL$53=".","-",IF('ECOUTER  PARLER'!BI17="-","-",IF('ECOUTER  PARLER'!BI17&gt;PARAMETRES!$G$7,PARAMETRES!$G$7,'ECOUTER  PARLER'!BI17)))</f>
        <v>-</v>
      </c>
      <c r="BM23" s="466" t="str">
        <f>IF(BM$53=".","-",IF('ECRIRE (conj, gramm)'!BI17="-","-",IF('ECRIRE (conj, gramm)'!BI17&gt;PARAMETRES!$G$8,PARAMETRES!$G$8,'ECRIRE (conj, gramm)'!BI17)))</f>
        <v>-</v>
      </c>
      <c r="BN23" s="468" t="str">
        <f>IF(BO23="-","-",IF(BO23&gt;PARAMETRES!$G$9,PARAMETRES!$G$9,BO23))</f>
        <v>-</v>
      </c>
      <c r="BO23" s="467" t="str">
        <f>IF(BN$53=".","-",IF(BP23=0,"-",(IF(LIRE!BI17="-",0,LIRE!BI17)+IF('ECRIRE (orth, rédac)'!BI17="-",0,'ECRIRE (orth, rédac)'!BI17)+IF('ECOUTER  PARLER'!BI17="-",0,'ECOUTER  PARLER'!BI17)+IF('ECRIRE (conj, gramm)'!BI17="-",0,'ECRIRE (conj, gramm)'!BI17))/BP23*PARAMETRES!$G$9))</f>
        <v>-</v>
      </c>
      <c r="BP23" s="467">
        <f>IF(LIRE!BI17="-",0,PARAMETRES!$G$5)+IF('ECRIRE (orth, rédac)'!BI17="-",0,PARAMETRES!$G$6)+IF('ECOUTER  PARLER'!BI17="-",0,PARAMETRES!$G$7)+IF('ECRIRE (conj, gramm)'!BI17="-",0,PARAMETRES!$G$8)</f>
        <v>0</v>
      </c>
      <c r="BQ23" s="466" t="str">
        <f>IF(BQ$53=".","-",IF(NO!BI17="-","-",IF(NO!BI17&gt;PARAMETRES!$G$11,PARAMETRES!$G$11,NO!BI17)))</f>
        <v>-</v>
      </c>
      <c r="BR23" s="466" t="str">
        <f>IF(BR$53=".","-",IF(G!BI17="-","-",IF(G!BI17&gt;PARAMETRES!$G$12,PARAMETRES!$G$12,G!BI17)))</f>
        <v>-</v>
      </c>
      <c r="BS23" s="466" t="str">
        <f>IF(BS$53=".","-",IF(SF!BI17="-","-",IF(SF!BI17&gt;PARAMETRES!$G$13,PARAMETRES!$G$13,SF!BI17)))</f>
        <v>-</v>
      </c>
      <c r="BT23" s="468" t="str">
        <f>IF(BU23="-","-",IF(BU23&gt;PARAMETRES!$G$14,PARAMETRES!$G$14,BU23))</f>
        <v>-</v>
      </c>
      <c r="BU23" s="467" t="str">
        <f>IF(BT$53=".","-",IF(BV23=0,"-",((IF(NO!BI17="-",0,NO!BI17)+IF(G!BI17="-",0,G!BI17)+IF(SF!BI17="-",0,SF!BI17))/BV23*PARAMETRES!$G$14)))</f>
        <v>-</v>
      </c>
      <c r="BV23" s="467">
        <f>IF(NO!BI17="-",0,PARAMETRES!$G$11)+IF(G!BI17="-",0,PARAMETRES!$G$12)+IF(SF!BI17="-",0,PARAMETRES!$G$13)</f>
        <v>0</v>
      </c>
      <c r="BW23" s="466" t="str">
        <f>IF(BX23="-","-",IF(BX23&gt;PARAMETRES!$G$16,PARAMETRES!$G$16,BX23))</f>
        <v>-</v>
      </c>
      <c r="BX23" s="467" t="str">
        <f>IF(BW$53=".","-",IF(EVEIL!BI17="-","-",EVEIL!BI17))</f>
        <v>-</v>
      </c>
      <c r="BY23" s="467" t="str">
        <f>IF(BW$53=".","-",IF(EVEIL!BI17="-","-",EVEIL!BIS17/PARAMETRES!G$16*100))</f>
        <v>-</v>
      </c>
      <c r="BZ23" s="466" t="str">
        <f>IF(CA23="-","-",IF(CA23&gt;PARAMETRES!$G$17,PARAMETRES!$G$17,CA23))</f>
        <v>-</v>
      </c>
      <c r="CA23" s="467" t="str">
        <f>IF(BZ$53=".","-",IF(LANGUE!AW17="-","-",LANGUE!AW17))</f>
        <v>-</v>
      </c>
      <c r="CB23" s="469" t="str">
        <f>IF(BZ$53=".","-",IF(LANGUE!AW17="-","-",LANGUE!AW17/PARAMETRES!G$17*100))</f>
        <v>-</v>
      </c>
      <c r="CC23" s="470" t="str">
        <f>IF(CD23="-","-",IF(CD23&gt;PARAMETRES!$G$19,PARAMETRES!$G$19,CD23))</f>
        <v>-</v>
      </c>
      <c r="CD23" s="471" t="str">
        <f>IF(((IF(BG23="-",0,BG23)+IF(BO23="-",0,BO23)+IF(BU23="-",0,BU23)+IF(BW23="-",0,BW23)+IF(BZ23="-",0,BZ23)))=0,"-",((IF(BG23="-",0,BG23)+IF(BO23="-",0,BO23)+IF(BU23="-",0,BU23)+IF(BX23="-",0,BX23)+IF(BZ23="-",0,BZ23))/((IF(BG23="-",0,PARAMETRES!$G$3)+IF(BO23="-",0,PARAMETRES!$G$9)+IF(BU23="-",0,PARAMETRES!$G$14)+IF(BX23="-",0,PARAMETRES!$G$16)+IF(BZ23="-",0,PARAMETRES!$G$17)))*PARAMETRES!$G$19))</f>
        <v>-</v>
      </c>
      <c r="CE23" s="472">
        <f t="shared" si="6"/>
        <v>12</v>
      </c>
      <c r="CF23" s="473" t="str">
        <f>PARAMETRES!$B16</f>
        <v>H</v>
      </c>
      <c r="CG23" s="473" t="str">
        <f>PARAMETRES!$C16</f>
        <v>L</v>
      </c>
      <c r="CH23" s="474" t="str">
        <f>IF(CI23="-","-",IF(CI23&gt;PARAMETRES!$G$3,PARAMETRES!$G$3,CI23))</f>
        <v>-</v>
      </c>
      <c r="CI23" s="475" t="str">
        <f>IF(CH$53=".","-",IF(RELIGION!CD17="-","-",RELIGION!CD17))</f>
        <v>-</v>
      </c>
      <c r="CJ23" s="475" t="str">
        <f>IF(CH$53=".","-",IF(RELIGION!CD17="-","-",RELIGION!CD17/PARAMETRES!G$3*100))</f>
        <v>-</v>
      </c>
      <c r="CK23" s="474" t="str">
        <f>IF(CK$53=".","-",IF(LIRE!CD17="-","-",IF(LIRE!CD17&gt;PARAMETRES!$G$5,PARAMETRES!$G$5,LIRE!CD17)))</f>
        <v>-</v>
      </c>
      <c r="CL23" s="474" t="str">
        <f>IF(CL$53=".","-",IF('ECRIRE (orth, rédac)'!CD17="-","-",IF('ECRIRE (orth, rédac)'!CD17&gt;PARAMETRES!$G$6,PARAMETRES!$G$6,'ECRIRE (orth, rédac)'!CD17)))</f>
        <v>-</v>
      </c>
      <c r="CM23" s="474" t="str">
        <f>IF(CM$53=".","-",IF('ECOUTER  PARLER'!CD17="-","-",IF('ECOUTER  PARLER'!CD17&gt;PARAMETRES!$G$7,PARAMETRES!$G$7,'ECOUTER  PARLER'!CD17)))</f>
        <v>-</v>
      </c>
      <c r="CN23" s="474" t="str">
        <f>IF(CN$53=".","-",IF('ECRIRE (conj, gramm)'!CH17="-","-",IF('ECRIRE (conj, gramm)'!CH17&gt;PARAMETRES!$G$8,PARAMETRES!$G$8,'ECRIRE (conj, gramm)'!CH17)))</f>
        <v>-</v>
      </c>
      <c r="CO23" s="476" t="str">
        <f>IF(CP23="-","-",IF(CP23&gt;PARAMETRES!$G$9,PARAMETRES!$G$9,CP23))</f>
        <v>-</v>
      </c>
      <c r="CP23" s="475" t="str">
        <f>IF(CO$53=".","-",IF(CQ23=0,"-",(IF(LIRE!CD17="-",0,LIRE!CD17)+IF('ECRIRE (orth, rédac)'!CD17="-",0,'ECRIRE (orth, rédac)'!CD17)+IF('ECOUTER  PARLER'!CD17="-",0,'ECOUTER  PARLER'!CD17)+IF('ECRIRE (conj, gramm)'!CH17="-",0,'ECRIRE (conj, gramm)'!CH17))/CQ23*PARAMETRES!$G$9))</f>
        <v>-</v>
      </c>
      <c r="CQ23" s="475">
        <f>IF(LIRE!CD17="-",0,PARAMETRES!$G$5)+IF('ECRIRE (orth, rédac)'!CD17="-",0,PARAMETRES!$G$6)+IF('ECOUTER  PARLER'!CD17="-",0,PARAMETRES!$G$7)+IF('ECRIRE (conj, gramm)'!CH17="-",0,PARAMETRES!$G$8)</f>
        <v>0</v>
      </c>
      <c r="CR23" s="474" t="str">
        <f>IF(CR$53=".","-",IF(NO!CD17="-","-",IF(NO!CD17&gt;PARAMETRES!$G$11,PARAMETRES!$G$11,NO!CD17)))</f>
        <v>-</v>
      </c>
      <c r="CS23" s="474" t="str">
        <f>IF(CS$53=".","-",IF(G!CD17="-","-",IF(G!CD17&gt;PARAMETRES!$G$12,PARAMETRES!$G$12,G!CD17)))</f>
        <v>-</v>
      </c>
      <c r="CT23" s="474" t="str">
        <f>IF(CT$53=".","-",IF(SF!CD17="-","-",IF(SF!CD17&gt;PARAMETRES!$G$13,PARAMETRES!$G$13,SF!CD17)))</f>
        <v>-</v>
      </c>
      <c r="CU23" s="476" t="str">
        <f>IF(CV23="-","-",IF(CV23&gt;PARAMETRES!$G$14,PARAMETRES!$G$14,CV23))</f>
        <v>-</v>
      </c>
      <c r="CV23" s="475" t="str">
        <f>IF(CU$53=".","-",IF(CW23=0,"-",((IF(NO!CD17="-",0,NO!CD17)+IF(G!CD17="-",0,G!CD17)+IF(SF!CD17="-",0,SF!CD17))/CW23*PARAMETRES!$G$14)))</f>
        <v>-</v>
      </c>
      <c r="CW23" s="475">
        <f>IF(NO!CD17="-",0,PARAMETRES!$G$11)+IF(G!CD17="-",0,PARAMETRES!$G$12)+IF(SF!CD17="-",0,PARAMETRES!$G$13)</f>
        <v>0</v>
      </c>
      <c r="CX23" s="474" t="str">
        <f>IF(CY23="-","-",IF(CY23&gt;PARAMETRES!$G$16,PARAMETRES!$G$16,CY23))</f>
        <v>-</v>
      </c>
      <c r="CY23" s="475" t="str">
        <f>IF(CX$53=".","-",IF(EVEIL!CD17="-","-",EVEIL!CD17))</f>
        <v>-</v>
      </c>
      <c r="CZ23" s="475" t="str">
        <f>IF(CX$53=".","-",IF(EVEIL!CD17="-","-",EVEIL!CDS17/PARAMETRES!G$16*100))</f>
        <v>-</v>
      </c>
      <c r="DA23" s="474" t="str">
        <f>IF(DB23="-","-",IF(DB23&gt;PARAMETRES!$G$17,PARAMETRES!$G$17,DB23))</f>
        <v>-</v>
      </c>
      <c r="DB23" s="475" t="str">
        <f>IF(DA$53=".","-",IF(LANGUE!BN17="-","-",LANGUE!BN17))</f>
        <v>-</v>
      </c>
      <c r="DC23" s="475" t="str">
        <f>IF(DA$53=".","-",IF(LANGUE!BN17="-","-",LANGUE!BN17/PARAMETRES!G$17*100))</f>
        <v>-</v>
      </c>
      <c r="DD23" s="477" t="str">
        <f>IF(DE23="-","-",IF(DE23&gt;PARAMETRES!$G$19,PARAMETRES!$G$19,DE23))</f>
        <v>-</v>
      </c>
      <c r="DE23" s="478" t="str">
        <f>IF(((IF(CH23="-",0,CH23)+IF(CP23="-",0,CP23)+IF(CV23="-",0,CV23)+IF(CX23="-",0,CX23)+IF(DA23="-",0,DA23)))=0,"-",((IF(CH23="-",0,CH23)+IF(CP23="-",0,CP23)+IF(CV23="-",0,CV23)+IF(CY23="-",0,CY23)+IF(DA23="-",0,DA23))/((IF(CH23="-",0,PARAMETRES!$G$3)+IF(CP23="-",0,PARAMETRES!$G$9)+IF(CV23="-",0,PARAMETRES!$G$14)+IF(CY23="-",0,PARAMETRES!$G$16)+IF(DA23="-",0,PARAMETRES!$G$17)))*PARAMETRES!$G$19))</f>
        <v>-</v>
      </c>
      <c r="DF23" s="479"/>
      <c r="DG23" s="480" t="str">
        <f>PARAMETRES!$B16</f>
        <v>H</v>
      </c>
      <c r="DH23" s="481" t="str">
        <f>PARAMETRES!$C16</f>
        <v>L</v>
      </c>
      <c r="DI23" s="482"/>
      <c r="DJ23" s="483">
        <f>IF(IF(E23="-",0,PARAMETRES!$G$3)+IF(AF23="-",0,PARAMETRES!$G$3)+IF(BG23="-",0,PARAMETRES!$G$3)+IF(CH23="-",0,PARAMETRES!$G$3)=0,"-",IF((IF(F23="-",0,F23)+IF(AG23="-",0,AG23)+IF(BH23="-",0,BH23)+IF(CI23="-",0,CI23))/(IF(F23="-",0,PARAMETRES!$G$3)+IF(AG23="-",0,PARAMETRES!$G$3)+IF(BH23="-",0,PARAMETRES!$G$3)+IF(CI23="-",0,PARAMETRES!$G$3))*100&gt;100,100,(IF(F23="-",0,F23)+IF(AG23="-",0,AG23)+IF(BH23="-",0,BH23)+IF(CI23="-",0,CI23))/(IF(F23="-",0,PARAMETRES!$G$3)+IF(AG23="-",0,PARAMETRES!$G$3)+IF(BH23="-",0,PARAMETRES!$G$3)+IF(CI23="-",0,PARAMETRES!$G$3))*100))</f>
        <v>57.894736842105267</v>
      </c>
      <c r="DK23" s="466">
        <f>IF(IF(M23="-",0,PARAMETRES!$G$9)+IF(AN23="-",0,PARAMETRES!$G$9)+IF(BO23="-",0,PARAMETRES!$G$9)+IF(CP23="-",0,PARAMETRES!$G$9)=0,"-",IF((IF(M23="-",0,M23)+IF(AN23="-",0,AN23)+IF(BO23="-",0,BO23)+IF(CP23="-",0,CP23))/(IF(M23="-",0,PARAMETRES!$G$9)+IF(AN23="-",0,PARAMETRES!$G$9)+IF(BO23="-",0,PARAMETRES!$G$9)+IF(CP23="-",0,PARAMETRES!$G$9))*100&gt;100,100,(IF(M23="-",0,M23)+IF(AN23="-",0,AN23)+IF(BO23="-",0,BO23)+IF(CP23="-",0,CP23))/(IF(M23="-",0,PARAMETRES!$G$9)+IF(AN23="-",0,PARAMETRES!$G$9)+IF(BO23="-",0,PARAMETRES!$G$9)+IF(CP23="-",0,PARAMETRES!$G$9))*100))</f>
        <v>67.097316490698844</v>
      </c>
      <c r="DL23" s="466">
        <f>IF(IF(S23="-",0,PARAMETRES!$G$14)+IF(AT23="-",0,PARAMETRES!$G$14)+IF(BU23="-",0,PARAMETRES!$G$14)+IF(CV23="-",0,PARAMETRES!$G$14)=0,"-",IF((IF(S23="-",0,S23)+IF(AT23="-",0,AT23)+IF(BU23="-",0,BU23)+IF(CV23="-",0,CV23))/(IF(S23="-",0,PARAMETRES!$G$14)+IF(AT23="-",0,PARAMETRES!$G$14)+IF(BU23="-",0,PARAMETRES!$G$14)+IF(CV23="-",0,PARAMETRES!$G$14))*100&gt;100,100,(IF(S23="-",0,S23)+IF(AT23="-",0,AT23)+IF(BU23="-",0,BU23)+IF(CV23="-",0,CV23))/(IF(S23="-",0,PARAMETRES!$G$14)+IF(AT23="-",0,PARAMETRES!$G$14)+IF(BU23="-",0,PARAMETRES!$G$14)+IF(CV23="-",0,PARAMETRES!$G$14))*100))</f>
        <v>81.779661016949163</v>
      </c>
      <c r="DM23" s="466">
        <f>IF(IF(U23="-",0,PARAMETRES!$G$16)+IF(AV23="-",0,PARAMETRES!$G$16)+IF(BW23="-",0,PARAMETRES!$G$16)+IF(CX23="-",0,PARAMETRES!$G$16)=0,"-",IF((IF(V23="-",0,V23)+IF(AW23="-",0,AW23)+IF(BX23="-",0,BX23)+IF(CY23="-",0,CY23))/(IF(V23="-",0,PARAMETRES!$G$16)+IF(AW23="-",0,PARAMETRES!$G$16)+IF(BX23="-",0,PARAMETRES!$G$16)+IF(CY23="-",0,PARAMETRES!$G$16))*100&gt;100,100,(IF(V23="-",0,V23)+IF(AW23="-",0,AW23)+IF(BX23="-",0,BX23)+IF(CY23="-",0,CY23))/(IF(V23="-",0,PARAMETRES!$G$16)+IF(AW23="-",0,PARAMETRES!$G$16)+IF(BX23="-",0,PARAMETRES!$G$16)+IF(CY23="-",0,PARAMETRES!$G$16))*100))</f>
        <v>76</v>
      </c>
      <c r="DN23" s="466" t="str">
        <f>IF(IF(X23="-",0,PARAMETRES!$G$17)+IF(AY23="-",0,PARAMETRES!$G$17)+IF(BZ23="-",0,PARAMETRES!$G$17)+IF(DA23="-",0,PARAMETRES!$G$17)=0,"-",IF((IF(Y23="-",0,Y23)+IF(AZ23="-",0,AZ23)+IF(CA23="-",0,CA23)+IF(DB23="-",0,DB23))/(IF(Y23="-",0,PARAMETRES!$G$17)+IF(AZ23="-",0,PARAMETRES!$G$17)+IF(CA23="-",0,PARAMETRES!$G$17)+IF(DB23="-",0,PARAMETRES!$G$17))*100&gt;100,100,(IF(Y23="-",0,Y23)+IF(AZ23="-",0,AZ23)+IF(CA23="-",0,CA23)+IF(DB23="-",0,DB23))/(IF(Y23="-",0,PARAMETRES!$G$17)+IF(AZ23="-",0,PARAMETRES!$G$17)+IF(CA23="-",0,PARAMETRES!$G$17)+IF(DB23="-",0,PARAMETRES!$G$17))*100))</f>
        <v>-</v>
      </c>
      <c r="DO23" s="468">
        <f>IF(IF(AB23="-",0,PARAMETRES!$G$19)+IF(BC23="-",0,PARAMETRES!$G$19)+IF(CD23="-",0,PARAMETRES!$G$19)+IF(DE23="-",0,PARAMETRES!$G$19)=0,"-",IF((IF(AB23="-",0,AB23)+IF(BC23="-",0,BC23)+IF(CD23="-",0,CD23)+IF(DE23="-",0,DE23))/(IF(AB23="-",0,PARAMETRES!$G$19)+IF(BC23="-",0,PARAMETRES!$G$19)+IF(CD23="-",0,PARAMETRES!$G$19)+IF(DE23="-",0,PARAMETRES!$G$19))*100&gt;100,100,(IF(AB23="-",0,AB23)+IF(BC23="-",0,BC23)+IF(CD23="-",0,CD23)+IF(DE23="-",0,DE23))/(IF(AB23="-",0,PARAMETRES!$G$19)+IF(BC23="-",0,PARAMETRES!$G$19)+IF(CD23="-",0,PARAMETRES!$G$19)+IF(DE23="-",0,PARAMETRES!$G$19))*100))</f>
        <v>73.302369950427632</v>
      </c>
      <c r="DP23" s="484"/>
      <c r="DQ23" s="480" t="str">
        <f>PARAMETRES!$B16</f>
        <v>H</v>
      </c>
      <c r="DR23" s="481" t="str">
        <f>PARAMETRES!$C16</f>
        <v>L</v>
      </c>
      <c r="DT23" s="486">
        <f t="shared" si="7"/>
        <v>73.399999999999991</v>
      </c>
      <c r="DU23" s="486" t="str">
        <f t="shared" si="1"/>
        <v/>
      </c>
      <c r="DV23" s="486" t="str">
        <f t="shared" si="2"/>
        <v/>
      </c>
      <c r="DW23" s="486" t="str">
        <f t="shared" si="3"/>
        <v/>
      </c>
      <c r="DY23" s="486">
        <f t="shared" si="8"/>
        <v>73.399999999999991</v>
      </c>
      <c r="DZ23" s="486" t="str">
        <f t="shared" si="9"/>
        <v/>
      </c>
      <c r="EA23" s="486" t="str">
        <f t="shared" si="10"/>
        <v/>
      </c>
      <c r="EB23" s="486" t="str">
        <f t="shared" si="11"/>
        <v/>
      </c>
    </row>
    <row r="24" spans="1:132">
      <c r="A24" s="154">
        <f t="shared" si="12"/>
        <v>13</v>
      </c>
      <c r="B24" s="155" t="str">
        <f>PARAMETRES!$D17</f>
        <v>Anglais</v>
      </c>
      <c r="C24" s="156" t="str">
        <f>PARAMETRES!$B17</f>
        <v>K</v>
      </c>
      <c r="D24" s="156" t="str">
        <f>PARAMETRES!$C17</f>
        <v>L</v>
      </c>
      <c r="E24" s="157">
        <f>IF(F24="-","-",IF(F24&gt;PARAMETRES!$G$3,PARAMETRES!$G$3,F24))</f>
        <v>11.578947368421053</v>
      </c>
      <c r="F24" s="158">
        <f>IF(E$53=".","-",IF(RELIGION!S18="-","-",RELIGION!S18))</f>
        <v>11.578947368421053</v>
      </c>
      <c r="G24" s="158">
        <f>IF(E$53=".","-",IF(RELIGION!S18="-","-",RELIGION!S18/PARAMETRES!G$3*100))</f>
        <v>57.894736842105267</v>
      </c>
      <c r="H24" s="157">
        <f>IF(H$53=".","-",IF(LIRE!S18="-","-",IF(LIRE!S18&gt;PARAMETRES!$G$5,PARAMETRES!$G$5,LIRE!S18)))</f>
        <v>17.96875</v>
      </c>
      <c r="I24" s="157">
        <f>IF(I$53=".","-",IF('ECRIRE (orth, rédac)'!S18="-","-",IF('ECRIRE (orth, rédac)'!S18&gt;PARAMETRES!$G$6,PARAMETRES!$G$6,'ECRIRE (orth, rédac)'!S18)))</f>
        <v>17.965686274509803</v>
      </c>
      <c r="J24" s="157">
        <f>IF(J$53=".","-",IF('ECOUTER  PARLER'!S18="-","-",IF('ECOUTER  PARLER'!S18&gt;PARAMETRES!$G$7,PARAMETRES!$G$7,'ECOUTER  PARLER'!S18)))</f>
        <v>16.388888888888889</v>
      </c>
      <c r="K24" s="157">
        <f>IF(K$53=".","-",IF('ECRIRE (conj, gramm)'!S18="-","-",IF('ECRIRE (conj, gramm)'!S18&gt;PARAMETRES!$G$8,PARAMETRES!$G$8,'ECRIRE (conj, gramm)'!S18)))</f>
        <v>13.782051282051283</v>
      </c>
      <c r="L24" s="159">
        <f>IF(M24="-","-",IF(M24&gt;PARAMETRES!$G$9,PARAMETRES!$G$9,M24))</f>
        <v>66.105376445449977</v>
      </c>
      <c r="M24" s="158">
        <f>IF(L$53=".","-",IF(N24=0,"-",(IF(LIRE!S18="-",0,LIRE!S18)+IF('ECRIRE (orth, rédac)'!S18="-",0,'ECRIRE (orth, rédac)'!S18)+IF('ECOUTER  PARLER'!S18="-",0,'ECOUTER  PARLER'!S18)+IF('ECRIRE (conj, gramm)'!S18="-",0,'ECRIRE (conj, gramm)'!S18))/N24*PARAMETRES!$G$9))</f>
        <v>66.105376445449977</v>
      </c>
      <c r="N24" s="158">
        <f>IF(LIRE!S18="-",0,PARAMETRES!$G$5)+IF('ECRIRE (orth, rédac)'!S18="-",0,PARAMETRES!$G$6)+IF('ECOUTER  PARLER'!S18="-",0,PARAMETRES!$G$7)+IF('ECRIRE (conj, gramm)'!S18="-",0,PARAMETRES!$G$8)</f>
        <v>100</v>
      </c>
      <c r="O24" s="157">
        <f>IF(O$53=".","-",IF(NO!S18="-","-",IF(NO!S18&gt;PARAMETRES!$G$11,PARAMETRES!$G$11,NO!S18)))</f>
        <v>32.033898305084747</v>
      </c>
      <c r="P24" s="157" t="str">
        <f>IF(P$53=".","-",IF(G!S18="-","-",IF(G!S18&gt;PARAMETRES!$G$12,PARAMETRES!$G$12,G!S18)))</f>
        <v>-</v>
      </c>
      <c r="Q24" s="157" t="str">
        <f>IF(Q$53=".","-",IF(SF!S18="-","-",IF(SF!S18&gt;PARAMETRES!$G$13,PARAMETRES!$G$13,SF!S18)))</f>
        <v>-</v>
      </c>
      <c r="R24" s="159">
        <f>IF(S24="-","-",IF(S24&gt;PARAMETRES!$G$14,PARAMETRES!$G$14,S24))</f>
        <v>80.084745762711876</v>
      </c>
      <c r="S24" s="158">
        <f>IF(R$53=".","-",IF(T24=0,"-",((IF(NO!S18="-",0,NO!S18)+IF(G!S18="-",0,G!S18)+IF(SF!S18="-",0,SF!S18))/T24*PARAMETRES!$G$14)))</f>
        <v>80.084745762711876</v>
      </c>
      <c r="T24" s="158">
        <f>IF(NO!S18="-",0,PARAMETRES!$G$11)+IF(G!S18="-",0,PARAMETRES!$G$12)+IF(SF!S18="-",0,PARAMETRES!$G$13)</f>
        <v>40</v>
      </c>
      <c r="U24" s="157">
        <f>IF(V24="-","-",IF(V24&gt;PARAMETRES!$G$16,PARAMETRES!$G$16,V24))</f>
        <v>20.7</v>
      </c>
      <c r="V24" s="158">
        <f>IF(U$53=".","-",IF(EVEIL!S18="-","-",EVEIL!S18))</f>
        <v>20.7</v>
      </c>
      <c r="W24" s="158">
        <f>IF(U$53=".","-",IF(EVEIL!S18="-","-",EVEIL!S18/PARAMETRES!G$16*100))</f>
        <v>69</v>
      </c>
      <c r="X24" s="157" t="str">
        <f>IF(Y24="-","-",IF(Y24&gt;PARAMETRES!$G$17,PARAMETRES!$G$17,Y24))</f>
        <v>-</v>
      </c>
      <c r="Y24" s="158" t="str">
        <f>IF(X$53=".","-",IF(LANGUE!O18="-","-",LANGUE!O18))</f>
        <v>-</v>
      </c>
      <c r="Z24" s="429" t="str">
        <f>IF(X$53=".","-",IF(LANGUE!O18="-","-",LANGUE!O18/PARAMETRES!G$17*100))</f>
        <v>-</v>
      </c>
      <c r="AA24" s="160">
        <f>IF(AB24="-","-",IF(AB24&gt;PARAMETRES!$G$19,PARAMETRES!$G$19,AB24))</f>
        <v>71.387627830633164</v>
      </c>
      <c r="AB24" s="161">
        <f>IF(((IF(E24="-",0,E24)+IF(M24="-",0,M24)+IF(S24="-",0,S24)+IF(U24="-",0,U24)+IF(X24="-",0,X24)))=0,"-",((IF(E24="-",0,E24)+IF(M24="-",0,M24)+IF(S24="-",0,S24)+IF(V24="-",0,V24)+IF(X24="-",0,X24))/((IF(E24="-",0,PARAMETRES!$G$3)+IF(M24="-",0,PARAMETRES!$G$9)+IF(S24="-",0,PARAMETRES!$G$14)+IF(V24="-",0,PARAMETRES!$G$16)+IF(X24="-",0,PARAMETRES!$G$17)))*PARAMETRES!$G$19))</f>
        <v>71.387627830633164</v>
      </c>
      <c r="AC24" s="154">
        <f t="shared" si="4"/>
        <v>13</v>
      </c>
      <c r="AD24" s="156" t="str">
        <f>PARAMETRES!$B17</f>
        <v>K</v>
      </c>
      <c r="AE24" s="156" t="str">
        <f>PARAMETRES!$C17</f>
        <v>L</v>
      </c>
      <c r="AF24" s="157" t="str">
        <f>IF(AG24="-","-",IF(AG24&gt;PARAMETRES!$G$3,PARAMETRES!$G$3,AG24))</f>
        <v>-</v>
      </c>
      <c r="AG24" s="158" t="str">
        <f>IF(AF$53=".","-",IF(RELIGION!AN18="-","-",RELIGION!AN18))</f>
        <v>-</v>
      </c>
      <c r="AH24" s="158" t="str">
        <f>IF(AF$53=".","-",IF(RELIGION!AN18="-","-",RELIGION!AN18/PARAMETRES!G$3*100))</f>
        <v>-</v>
      </c>
      <c r="AI24" s="157" t="str">
        <f>IF(AI$53=".","-",IF(LIRE!AN18="-","-",IF(LIRE!AN18&gt;PARAMETRES!$G$5,PARAMETRES!$G$5,LIRE!AN18)))</f>
        <v>-</v>
      </c>
      <c r="AJ24" s="157" t="str">
        <f>IF(AJ$53=".","-",IF('ECRIRE (orth, rédac)'!AN18="-","-",IF('ECRIRE (orth, rédac)'!AN18&gt;PARAMETRES!$G$6,PARAMETRES!$G$6,'ECRIRE (orth, rédac)'!AN18)))</f>
        <v>-</v>
      </c>
      <c r="AK24" s="157" t="str">
        <f>IF(AK$53=".","-",IF('ECOUTER  PARLER'!AN18="-","-",IF('ECOUTER  PARLER'!AN18&gt;PARAMETRES!$G$7,PARAMETRES!$G$7,'ECOUTER  PARLER'!AN18)))</f>
        <v>-</v>
      </c>
      <c r="AL24" s="157" t="str">
        <f>IF(AL$53=".","-",IF('ECRIRE (conj, gramm)'!AN18="-","-",IF('ECRIRE (conj, gramm)'!AN18&gt;PARAMETRES!$G$8,PARAMETRES!$G$8,'ECRIRE (conj, gramm)'!AN18)))</f>
        <v>-</v>
      </c>
      <c r="AM24" s="159" t="str">
        <f>IF(AN24="-","-",IF(AN24&gt;PARAMETRES!$G$9,PARAMETRES!$G$9,AN24))</f>
        <v>-</v>
      </c>
      <c r="AN24" s="158" t="str">
        <f>IF(AM$53=".","-",IF(AO24=0,"-",(IF(LIRE!AN18="-",0,LIRE!AN18)+IF('ECRIRE (orth, rédac)'!AN18="-",0,'ECRIRE (orth, rédac)'!AN18)+IF('ECOUTER  PARLER'!AN18="-",0,'ECOUTER  PARLER'!AN18)+IF('ECRIRE (conj, gramm)'!AN18="-",0,'ECRIRE (conj, gramm)'!AN18))/AO24*PARAMETRES!$G$9))</f>
        <v>-</v>
      </c>
      <c r="AO24" s="158">
        <f>IF(LIRE!AN18="-",0,PARAMETRES!$G$5)+IF('ECRIRE (orth, rédac)'!AN18="-",0,PARAMETRES!$G$6)+IF('ECOUTER  PARLER'!AN18="-",0,PARAMETRES!$G$7)+IF('ECRIRE (conj, gramm)'!AN18="-",0,PARAMETRES!$G$8)</f>
        <v>0</v>
      </c>
      <c r="AP24" s="157" t="str">
        <f>IF(AP$53=".","-",IF(NO!AN18="-","-",IF(NO!AN18&gt;PARAMETRES!$G$11,PARAMETRES!$G$11,NO!AN18)))</f>
        <v>-</v>
      </c>
      <c r="AQ24" s="157" t="str">
        <f>IF(AQ$53=".","-",IF(G!AN18="-","-",IF(G!AN18&gt;PARAMETRES!$G$12,PARAMETRES!$G$12,G!AN18)))</f>
        <v>-</v>
      </c>
      <c r="AR24" s="157" t="str">
        <f>IF(AR$53=".","-",IF(SF!AN18="-","-",IF(SF!AN18&gt;PARAMETRES!$G$13,PARAMETRES!$G$13,SF!AN18)))</f>
        <v>-</v>
      </c>
      <c r="AS24" s="159" t="str">
        <f>IF(AT24="-","-",IF(AT24&gt;PARAMETRES!$G$14,PARAMETRES!$G$14,AT24))</f>
        <v>-</v>
      </c>
      <c r="AT24" s="158" t="str">
        <f>IF(AS$53=".","-",IF(AU24=0,"-",((IF(NO!AN18="-",0,NO!AN18)+IF(G!AN18="-",0,G!AN18)+IF(SF!AN18="-",0,SF!AN18))/AU24*PARAMETRES!$G$14)))</f>
        <v>-</v>
      </c>
      <c r="AU24" s="158">
        <f>IF(NO!AN18="-",0,PARAMETRES!$G$11)+IF(G!AN18="-",0,PARAMETRES!$G$12)+IF(SF!AN18="-",0,PARAMETRES!$G$13)</f>
        <v>0</v>
      </c>
      <c r="AV24" s="157" t="str">
        <f>IF(AW24="-","-",IF(AW24&gt;PARAMETRES!$G$16,PARAMETRES!$G$16,AW24))</f>
        <v>-</v>
      </c>
      <c r="AW24" s="158" t="str">
        <f>IF(AV$53=".","-",IF(EVEIL!AN18="-","-",EVEIL!AN18))</f>
        <v>-</v>
      </c>
      <c r="AX24" s="158" t="str">
        <f>IF(AV$53=".","-",IF(EVEIL!AN18="-","-",EVEIL!ANS18/PARAMETRES!G$16*100))</f>
        <v>-</v>
      </c>
      <c r="AY24" s="157" t="str">
        <f>IF(AZ24="-","-",IF(AZ24&gt;PARAMETRES!$G$17,PARAMETRES!$G$17,AZ24))</f>
        <v>-</v>
      </c>
      <c r="AZ24" s="158" t="str">
        <f>IF(AY$53=".","-",IF(LANGUE!AF18="-","-",LANGUE!AF18))</f>
        <v>-</v>
      </c>
      <c r="BA24" s="429" t="str">
        <f>IF(AY$53=".","-",IF(LANGUE!AF18="-","-",LANGUE!AF18/PARAMETRES!G$17*100))</f>
        <v>-</v>
      </c>
      <c r="BB24" s="160" t="str">
        <f>IF(BC24="-","-",IF(BC24&gt;PARAMETRES!$G$19,PARAMETRES!$G$19,BC24))</f>
        <v>-</v>
      </c>
      <c r="BC24" s="161" t="str">
        <f>IF(((IF(AF24="-",0,AF24)+IF(AN24="-",0,AN24)+IF(AT24="-",0,AT24)+IF(AV24="-",0,AV24)+IF(AY24="-",0,AY24)))=0,"-",((IF(AF24="-",0,AF24)+IF(AN24="-",0,AN24)+IF(AT24="-",0,AT24)+IF(AW24="-",0,AW24)+IF(AY24="-",0,AY24))/((IF(AF24="-",0,PARAMETRES!$G$3)+IF(AN24="-",0,PARAMETRES!$G$9)+IF(AT24="-",0,PARAMETRES!$G$14)+IF(AW24="-",0,PARAMETRES!$G$16)+IF(AY24="-",0,PARAMETRES!$G$17)))*PARAMETRES!$G$19))</f>
        <v>-</v>
      </c>
      <c r="BD24" s="154">
        <f t="shared" si="5"/>
        <v>13</v>
      </c>
      <c r="BE24" s="156" t="str">
        <f>PARAMETRES!$B17</f>
        <v>K</v>
      </c>
      <c r="BF24" s="156" t="str">
        <f>PARAMETRES!$C17</f>
        <v>L</v>
      </c>
      <c r="BG24" s="157" t="str">
        <f>IF(BH24="-","-",IF(BH24&gt;PARAMETRES!$G$3,PARAMETRES!$G$3,BH24))</f>
        <v>-</v>
      </c>
      <c r="BH24" s="158" t="str">
        <f>IF(BG$53=".","-",IF(RELIGION!BI18="-","-",RELIGION!BI18))</f>
        <v>-</v>
      </c>
      <c r="BI24" s="158" t="str">
        <f>IF(BG$53=".","-",IF(RELIGION!BI18="-","-",RELIGION!BI18/PARAMETRES!G$3*100))</f>
        <v>-</v>
      </c>
      <c r="BJ24" s="157" t="str">
        <f>IF(BJ$53=".","-",IF(LIRE!BI18="-","-",IF(LIRE!BI18&gt;PARAMETRES!$G$5,PARAMETRES!$G$5,LIRE!BI18)))</f>
        <v>-</v>
      </c>
      <c r="BK24" s="157" t="str">
        <f>IF(BK$53=".","-",IF('ECRIRE (orth, rédac)'!BI18="-","-",IF('ECRIRE (orth, rédac)'!BI18&gt;PARAMETRES!$G$6,PARAMETRES!$G$6,'ECRIRE (orth, rédac)'!BI18)))</f>
        <v>-</v>
      </c>
      <c r="BL24" s="157" t="str">
        <f>IF(BL$53=".","-",IF('ECOUTER  PARLER'!BI18="-","-",IF('ECOUTER  PARLER'!BI18&gt;PARAMETRES!$G$7,PARAMETRES!$G$7,'ECOUTER  PARLER'!BI18)))</f>
        <v>-</v>
      </c>
      <c r="BM24" s="157" t="str">
        <f>IF(BM$53=".","-",IF('ECRIRE (conj, gramm)'!BI18="-","-",IF('ECRIRE (conj, gramm)'!BI18&gt;PARAMETRES!$G$8,PARAMETRES!$G$8,'ECRIRE (conj, gramm)'!BI18)))</f>
        <v>-</v>
      </c>
      <c r="BN24" s="159" t="str">
        <f>IF(BO24="-","-",IF(BO24&gt;PARAMETRES!$G$9,PARAMETRES!$G$9,BO24))</f>
        <v>-</v>
      </c>
      <c r="BO24" s="158" t="str">
        <f>IF(BN$53=".","-",IF(BP24=0,"-",(IF(LIRE!BI18="-",0,LIRE!BI18)+IF('ECRIRE (orth, rédac)'!BI18="-",0,'ECRIRE (orth, rédac)'!BI18)+IF('ECOUTER  PARLER'!BI18="-",0,'ECOUTER  PARLER'!BI18)+IF('ECRIRE (conj, gramm)'!BI18="-",0,'ECRIRE (conj, gramm)'!BI18))/BP24*PARAMETRES!$G$9))</f>
        <v>-</v>
      </c>
      <c r="BP24" s="158">
        <f>IF(LIRE!BI18="-",0,PARAMETRES!$G$5)+IF('ECRIRE (orth, rédac)'!BI18="-",0,PARAMETRES!$G$6)+IF('ECOUTER  PARLER'!BI18="-",0,PARAMETRES!$G$7)+IF('ECRIRE (conj, gramm)'!BI18="-",0,PARAMETRES!$G$8)</f>
        <v>0</v>
      </c>
      <c r="BQ24" s="157" t="str">
        <f>IF(BQ$53=".","-",IF(NO!BI18="-","-",IF(NO!BI18&gt;PARAMETRES!$G$11,PARAMETRES!$G$11,NO!BI18)))</f>
        <v>-</v>
      </c>
      <c r="BR24" s="157" t="str">
        <f>IF(BR$53=".","-",IF(G!BI18="-","-",IF(G!BI18&gt;PARAMETRES!$G$12,PARAMETRES!$G$12,G!BI18)))</f>
        <v>-</v>
      </c>
      <c r="BS24" s="157" t="str">
        <f>IF(BS$53=".","-",IF(SF!BI18="-","-",IF(SF!BI18&gt;PARAMETRES!$G$13,PARAMETRES!$G$13,SF!BI18)))</f>
        <v>-</v>
      </c>
      <c r="BT24" s="159" t="str">
        <f>IF(BU24="-","-",IF(BU24&gt;PARAMETRES!$G$14,PARAMETRES!$G$14,BU24))</f>
        <v>-</v>
      </c>
      <c r="BU24" s="158" t="str">
        <f>IF(BT$53=".","-",IF(BV24=0,"-",((IF(NO!BI18="-",0,NO!BI18)+IF(G!BI18="-",0,G!BI18)+IF(SF!BI18="-",0,SF!BI18))/BV24*PARAMETRES!$G$14)))</f>
        <v>-</v>
      </c>
      <c r="BV24" s="158">
        <f>IF(NO!BI18="-",0,PARAMETRES!$G$11)+IF(G!BI18="-",0,PARAMETRES!$G$12)+IF(SF!BI18="-",0,PARAMETRES!$G$13)</f>
        <v>0</v>
      </c>
      <c r="BW24" s="157" t="str">
        <f>IF(BX24="-","-",IF(BX24&gt;PARAMETRES!$G$16,PARAMETRES!$G$16,BX24))</f>
        <v>-</v>
      </c>
      <c r="BX24" s="158" t="str">
        <f>IF(BW$53=".","-",IF(EVEIL!BI18="-","-",EVEIL!BI18))</f>
        <v>-</v>
      </c>
      <c r="BY24" s="158" t="str">
        <f>IF(BW$53=".","-",IF(EVEIL!BI18="-","-",EVEIL!BIS18/PARAMETRES!G$16*100))</f>
        <v>-</v>
      </c>
      <c r="BZ24" s="157" t="str">
        <f>IF(CA24="-","-",IF(CA24&gt;PARAMETRES!$G$17,PARAMETRES!$G$17,CA24))</f>
        <v>-</v>
      </c>
      <c r="CA24" s="158" t="str">
        <f>IF(BZ$53=".","-",IF(LANGUE!AW18="-","-",LANGUE!AW18))</f>
        <v>-</v>
      </c>
      <c r="CB24" s="429" t="str">
        <f>IF(BZ$53=".","-",IF(LANGUE!AW18="-","-",LANGUE!AW18/PARAMETRES!G$17*100))</f>
        <v>-</v>
      </c>
      <c r="CC24" s="160" t="str">
        <f>IF(CD24="-","-",IF(CD24&gt;PARAMETRES!$G$19,PARAMETRES!$G$19,CD24))</f>
        <v>-</v>
      </c>
      <c r="CD24" s="161" t="str">
        <f>IF(((IF(BG24="-",0,BG24)+IF(BO24="-",0,BO24)+IF(BU24="-",0,BU24)+IF(BW24="-",0,BW24)+IF(BZ24="-",0,BZ24)))=0,"-",((IF(BG24="-",0,BG24)+IF(BO24="-",0,BO24)+IF(BU24="-",0,BU24)+IF(BX24="-",0,BX24)+IF(BZ24="-",0,BZ24))/((IF(BG24="-",0,PARAMETRES!$G$3)+IF(BO24="-",0,PARAMETRES!$G$9)+IF(BU24="-",0,PARAMETRES!$G$14)+IF(BX24="-",0,PARAMETRES!$G$16)+IF(BZ24="-",0,PARAMETRES!$G$17)))*PARAMETRES!$G$19))</f>
        <v>-</v>
      </c>
      <c r="CE24" s="401">
        <f t="shared" si="6"/>
        <v>13</v>
      </c>
      <c r="CF24" s="402" t="str">
        <f>PARAMETRES!$B17</f>
        <v>K</v>
      </c>
      <c r="CG24" s="402" t="str">
        <f>PARAMETRES!$C17</f>
        <v>L</v>
      </c>
      <c r="CH24" s="403" t="str">
        <f>IF(CI24="-","-",IF(CI24&gt;PARAMETRES!$G$3,PARAMETRES!$G$3,CI24))</f>
        <v>-</v>
      </c>
      <c r="CI24" s="404" t="str">
        <f>IF(CH$53=".","-",IF(RELIGION!CD18="-","-",RELIGION!CD18))</f>
        <v>-</v>
      </c>
      <c r="CJ24" s="404" t="str">
        <f>IF(CH$53=".","-",IF(RELIGION!CD18="-","-",RELIGION!CD18/PARAMETRES!G$3*100))</f>
        <v>-</v>
      </c>
      <c r="CK24" s="403" t="str">
        <f>IF(CK$53=".","-",IF(LIRE!CD18="-","-",IF(LIRE!CD18&gt;PARAMETRES!$G$5,PARAMETRES!$G$5,LIRE!CD18)))</f>
        <v>-</v>
      </c>
      <c r="CL24" s="403" t="str">
        <f>IF(CL$53=".","-",IF('ECRIRE (orth, rédac)'!CD18="-","-",IF('ECRIRE (orth, rédac)'!CD18&gt;PARAMETRES!$G$6,PARAMETRES!$G$6,'ECRIRE (orth, rédac)'!CD18)))</f>
        <v>-</v>
      </c>
      <c r="CM24" s="403" t="str">
        <f>IF(CM$53=".","-",IF('ECOUTER  PARLER'!CD18="-","-",IF('ECOUTER  PARLER'!CD18&gt;PARAMETRES!$G$7,PARAMETRES!$G$7,'ECOUTER  PARLER'!CD18)))</f>
        <v>-</v>
      </c>
      <c r="CN24" s="403" t="str">
        <f>IF(CN$53=".","-",IF('ECRIRE (conj, gramm)'!CH18="-","-",IF('ECRIRE (conj, gramm)'!CH18&gt;PARAMETRES!$G$8,PARAMETRES!$G$8,'ECRIRE (conj, gramm)'!CH18)))</f>
        <v>-</v>
      </c>
      <c r="CO24" s="405" t="str">
        <f>IF(CP24="-","-",IF(CP24&gt;PARAMETRES!$G$9,PARAMETRES!$G$9,CP24))</f>
        <v>-</v>
      </c>
      <c r="CP24" s="404" t="str">
        <f>IF(CO$53=".","-",IF(CQ24=0,"-",(IF(LIRE!CD18="-",0,LIRE!CD18)+IF('ECRIRE (orth, rédac)'!CD18="-",0,'ECRIRE (orth, rédac)'!CD18)+IF('ECOUTER  PARLER'!CD18="-",0,'ECOUTER  PARLER'!CD18)+IF('ECRIRE (conj, gramm)'!CH18="-",0,'ECRIRE (conj, gramm)'!CH18))/CQ24*PARAMETRES!$G$9))</f>
        <v>-</v>
      </c>
      <c r="CQ24" s="404">
        <f>IF(LIRE!CD18="-",0,PARAMETRES!$G$5)+IF('ECRIRE (orth, rédac)'!CD18="-",0,PARAMETRES!$G$6)+IF('ECOUTER  PARLER'!CD18="-",0,PARAMETRES!$G$7)+IF('ECRIRE (conj, gramm)'!CH18="-",0,PARAMETRES!$G$8)</f>
        <v>0</v>
      </c>
      <c r="CR24" s="403" t="str">
        <f>IF(CR$53=".","-",IF(NO!CD18="-","-",IF(NO!CD18&gt;PARAMETRES!$G$11,PARAMETRES!$G$11,NO!CD18)))</f>
        <v>-</v>
      </c>
      <c r="CS24" s="403" t="str">
        <f>IF(CS$53=".","-",IF(G!CD18="-","-",IF(G!CD18&gt;PARAMETRES!$G$12,PARAMETRES!$G$12,G!CD18)))</f>
        <v>-</v>
      </c>
      <c r="CT24" s="403" t="str">
        <f>IF(CT$53=".","-",IF(SF!CD18="-","-",IF(SF!CD18&gt;PARAMETRES!$G$13,PARAMETRES!$G$13,SF!CD18)))</f>
        <v>-</v>
      </c>
      <c r="CU24" s="405" t="str">
        <f>IF(CV24="-","-",IF(CV24&gt;PARAMETRES!$G$14,PARAMETRES!$G$14,CV24))</f>
        <v>-</v>
      </c>
      <c r="CV24" s="404" t="str">
        <f>IF(CU$53=".","-",IF(CW24=0,"-",((IF(NO!CD18="-",0,NO!CD18)+IF(G!CD18="-",0,G!CD18)+IF(SF!CD18="-",0,SF!CD18))/CW24*PARAMETRES!$G$14)))</f>
        <v>-</v>
      </c>
      <c r="CW24" s="404">
        <f>IF(NO!CD18="-",0,PARAMETRES!$G$11)+IF(G!CD18="-",0,PARAMETRES!$G$12)+IF(SF!CD18="-",0,PARAMETRES!$G$13)</f>
        <v>0</v>
      </c>
      <c r="CX24" s="403" t="str">
        <f>IF(CY24="-","-",IF(CY24&gt;PARAMETRES!$G$16,PARAMETRES!$G$16,CY24))</f>
        <v>-</v>
      </c>
      <c r="CY24" s="404" t="str">
        <f>IF(CX$53=".","-",IF(EVEIL!CD18="-","-",EVEIL!CD18))</f>
        <v>-</v>
      </c>
      <c r="CZ24" s="404" t="str">
        <f>IF(CX$53=".","-",IF(EVEIL!CD18="-","-",EVEIL!CDS18/PARAMETRES!G$16*100))</f>
        <v>-</v>
      </c>
      <c r="DA24" s="403" t="str">
        <f>IF(DB24="-","-",IF(DB24&gt;PARAMETRES!$G$17,PARAMETRES!$G$17,DB24))</f>
        <v>-</v>
      </c>
      <c r="DB24" s="404" t="str">
        <f>IF(DA$53=".","-",IF(LANGUE!BN18="-","-",LANGUE!BN18))</f>
        <v>-</v>
      </c>
      <c r="DC24" s="404" t="str">
        <f>IF(DA$53=".","-",IF(LANGUE!BN18="-","-",LANGUE!BN18/PARAMETRES!G$17*100))</f>
        <v>-</v>
      </c>
      <c r="DD24" s="451" t="str">
        <f>IF(DE24="-","-",IF(DE24&gt;PARAMETRES!$G$19,PARAMETRES!$G$19,DE24))</f>
        <v>-</v>
      </c>
      <c r="DE24" s="455" t="str">
        <f>IF(((IF(CH24="-",0,CH24)+IF(CP24="-",0,CP24)+IF(CV24="-",0,CV24)+IF(CX24="-",0,CX24)+IF(DA24="-",0,DA24)))=0,"-",((IF(CH24="-",0,CH24)+IF(CP24="-",0,CP24)+IF(CV24="-",0,CV24)+IF(CY24="-",0,CY24)+IF(DA24="-",0,DA24))/((IF(CH24="-",0,PARAMETRES!$G$3)+IF(CP24="-",0,PARAMETRES!$G$9)+IF(CV24="-",0,PARAMETRES!$G$14)+IF(CY24="-",0,PARAMETRES!$G$16)+IF(DA24="-",0,PARAMETRES!$G$17)))*PARAMETRES!$G$19))</f>
        <v>-</v>
      </c>
      <c r="DF24" s="452"/>
      <c r="DG24" s="165" t="str">
        <f>PARAMETRES!$B17</f>
        <v>K</v>
      </c>
      <c r="DH24" s="166" t="str">
        <f>PARAMETRES!$C17</f>
        <v>L</v>
      </c>
      <c r="DI24" s="162"/>
      <c r="DJ24" s="163">
        <f>IF(IF(E24="-",0,PARAMETRES!$G$3)+IF(AF24="-",0,PARAMETRES!$G$3)+IF(BG24="-",0,PARAMETRES!$G$3)+IF(CH24="-",0,PARAMETRES!$G$3)=0,"-",IF((IF(F24="-",0,F24)+IF(AG24="-",0,AG24)+IF(BH24="-",0,BH24)+IF(CI24="-",0,CI24))/(IF(F24="-",0,PARAMETRES!$G$3)+IF(AG24="-",0,PARAMETRES!$G$3)+IF(BH24="-",0,PARAMETRES!$G$3)+IF(CI24="-",0,PARAMETRES!$G$3))*100&gt;100,100,(IF(F24="-",0,F24)+IF(AG24="-",0,AG24)+IF(BH24="-",0,BH24)+IF(CI24="-",0,CI24))/(IF(F24="-",0,PARAMETRES!$G$3)+IF(AG24="-",0,PARAMETRES!$G$3)+IF(BH24="-",0,PARAMETRES!$G$3)+IF(CI24="-",0,PARAMETRES!$G$3))*100))</f>
        <v>57.894736842105267</v>
      </c>
      <c r="DK24" s="157">
        <f>IF(IF(M24="-",0,PARAMETRES!$G$9)+IF(AN24="-",0,PARAMETRES!$G$9)+IF(BO24="-",0,PARAMETRES!$G$9)+IF(CP24="-",0,PARAMETRES!$G$9)=0,"-",IF((IF(M24="-",0,M24)+IF(AN24="-",0,AN24)+IF(BO24="-",0,BO24)+IF(CP24="-",0,CP24))/(IF(M24="-",0,PARAMETRES!$G$9)+IF(AN24="-",0,PARAMETRES!$G$9)+IF(BO24="-",0,PARAMETRES!$G$9)+IF(CP24="-",0,PARAMETRES!$G$9))*100&gt;100,100,(IF(M24="-",0,M24)+IF(AN24="-",0,AN24)+IF(BO24="-",0,BO24)+IF(CP24="-",0,CP24))/(IF(M24="-",0,PARAMETRES!$G$9)+IF(AN24="-",0,PARAMETRES!$G$9)+IF(BO24="-",0,PARAMETRES!$G$9)+IF(CP24="-",0,PARAMETRES!$G$9))*100))</f>
        <v>66.105376445449977</v>
      </c>
      <c r="DL24" s="157">
        <f>IF(IF(S24="-",0,PARAMETRES!$G$14)+IF(AT24="-",0,PARAMETRES!$G$14)+IF(BU24="-",0,PARAMETRES!$G$14)+IF(CV24="-",0,PARAMETRES!$G$14)=0,"-",IF((IF(S24="-",0,S24)+IF(AT24="-",0,AT24)+IF(BU24="-",0,BU24)+IF(CV24="-",0,CV24))/(IF(S24="-",0,PARAMETRES!$G$14)+IF(AT24="-",0,PARAMETRES!$G$14)+IF(BU24="-",0,PARAMETRES!$G$14)+IF(CV24="-",0,PARAMETRES!$G$14))*100&gt;100,100,(IF(S24="-",0,S24)+IF(AT24="-",0,AT24)+IF(BU24="-",0,BU24)+IF(CV24="-",0,CV24))/(IF(S24="-",0,PARAMETRES!$G$14)+IF(AT24="-",0,PARAMETRES!$G$14)+IF(BU24="-",0,PARAMETRES!$G$14)+IF(CV24="-",0,PARAMETRES!$G$14))*100))</f>
        <v>80.084745762711876</v>
      </c>
      <c r="DM24" s="157">
        <f>IF(IF(U24="-",0,PARAMETRES!$G$16)+IF(AV24="-",0,PARAMETRES!$G$16)+IF(BW24="-",0,PARAMETRES!$G$16)+IF(CX24="-",0,PARAMETRES!$G$16)=0,"-",IF((IF(V24="-",0,V24)+IF(AW24="-",0,AW24)+IF(BX24="-",0,BX24)+IF(CY24="-",0,CY24))/(IF(V24="-",0,PARAMETRES!$G$16)+IF(AW24="-",0,PARAMETRES!$G$16)+IF(BX24="-",0,PARAMETRES!$G$16)+IF(CY24="-",0,PARAMETRES!$G$16))*100&gt;100,100,(IF(V24="-",0,V24)+IF(AW24="-",0,AW24)+IF(BX24="-",0,BX24)+IF(CY24="-",0,CY24))/(IF(V24="-",0,PARAMETRES!$G$16)+IF(AW24="-",0,PARAMETRES!$G$16)+IF(BX24="-",0,PARAMETRES!$G$16)+IF(CY24="-",0,PARAMETRES!$G$16))*100))</f>
        <v>69</v>
      </c>
      <c r="DN24" s="157" t="str">
        <f>IF(IF(X24="-",0,PARAMETRES!$G$17)+IF(AY24="-",0,PARAMETRES!$G$17)+IF(BZ24="-",0,PARAMETRES!$G$17)+IF(DA24="-",0,PARAMETRES!$G$17)=0,"-",IF((IF(Y24="-",0,Y24)+IF(AZ24="-",0,AZ24)+IF(CA24="-",0,CA24)+IF(DB24="-",0,DB24))/(IF(Y24="-",0,PARAMETRES!$G$17)+IF(AZ24="-",0,PARAMETRES!$G$17)+IF(CA24="-",0,PARAMETRES!$G$17)+IF(DB24="-",0,PARAMETRES!$G$17))*100&gt;100,100,(IF(Y24="-",0,Y24)+IF(AZ24="-",0,AZ24)+IF(CA24="-",0,CA24)+IF(DB24="-",0,DB24))/(IF(Y24="-",0,PARAMETRES!$G$17)+IF(AZ24="-",0,PARAMETRES!$G$17)+IF(CA24="-",0,PARAMETRES!$G$17)+IF(DB24="-",0,PARAMETRES!$G$17))*100))</f>
        <v>-</v>
      </c>
      <c r="DO24" s="159">
        <f>IF(IF(AB24="-",0,PARAMETRES!$G$19)+IF(BC24="-",0,PARAMETRES!$G$19)+IF(CD24="-",0,PARAMETRES!$G$19)+IF(DE24="-",0,PARAMETRES!$G$19)=0,"-",IF((IF(AB24="-",0,AB24)+IF(BC24="-",0,BC24)+IF(CD24="-",0,CD24)+IF(DE24="-",0,DE24))/(IF(AB24="-",0,PARAMETRES!$G$19)+IF(BC24="-",0,PARAMETRES!$G$19)+IF(CD24="-",0,PARAMETRES!$G$19)+IF(DE24="-",0,PARAMETRES!$G$19))*100&gt;100,100,(IF(AB24="-",0,AB24)+IF(BC24="-",0,BC24)+IF(CD24="-",0,CD24)+IF(DE24="-",0,DE24))/(IF(AB24="-",0,PARAMETRES!$G$19)+IF(BC24="-",0,PARAMETRES!$G$19)+IF(CD24="-",0,PARAMETRES!$G$19)+IF(DE24="-",0,PARAMETRES!$G$19))*100))</f>
        <v>71.387627830633164</v>
      </c>
      <c r="DP24" s="164"/>
      <c r="DQ24" s="165" t="str">
        <f>PARAMETRES!$B17</f>
        <v>K</v>
      </c>
      <c r="DR24" s="166" t="str">
        <f>PARAMETRES!$C17</f>
        <v>L</v>
      </c>
      <c r="DT24" s="351">
        <f t="shared" si="7"/>
        <v>71.399999999999991</v>
      </c>
      <c r="DU24" s="351" t="str">
        <f t="shared" si="1"/>
        <v/>
      </c>
      <c r="DV24" s="351" t="str">
        <f t="shared" si="2"/>
        <v/>
      </c>
      <c r="DW24" s="351" t="str">
        <f t="shared" si="3"/>
        <v/>
      </c>
      <c r="DY24" s="351">
        <f t="shared" si="8"/>
        <v>71.399999999999991</v>
      </c>
      <c r="DZ24" s="351" t="str">
        <f t="shared" si="9"/>
        <v/>
      </c>
      <c r="EA24" s="351" t="str">
        <f t="shared" si="10"/>
        <v/>
      </c>
      <c r="EB24" s="351" t="str">
        <f t="shared" si="11"/>
        <v/>
      </c>
    </row>
    <row r="25" spans="1:132" s="485" customFormat="1">
      <c r="A25" s="463">
        <f t="shared" si="12"/>
        <v>14</v>
      </c>
      <c r="B25" s="464" t="str">
        <f>PARAMETRES!$D18</f>
        <v>Anglais</v>
      </c>
      <c r="C25" s="465" t="str">
        <f>PARAMETRES!$B18</f>
        <v>K</v>
      </c>
      <c r="D25" s="465" t="str">
        <f>PARAMETRES!$C18</f>
        <v>L</v>
      </c>
      <c r="E25" s="466">
        <f>IF(F25="-","-",IF(F25&gt;PARAMETRES!$G$3,PARAMETRES!$G$3,F25))</f>
        <v>8.4210526315789469</v>
      </c>
      <c r="F25" s="467">
        <f>IF(E$53=".","-",IF(RELIGION!S19="-","-",RELIGION!S19))</f>
        <v>8.4210526315789469</v>
      </c>
      <c r="G25" s="467">
        <f>IF(E$53=".","-",IF(RELIGION!S19="-","-",RELIGION!S19/PARAMETRES!G$3*100))</f>
        <v>42.105263157894733</v>
      </c>
      <c r="H25" s="466">
        <f>IF(H$53=".","-",IF(LIRE!S19="-","-",IF(LIRE!S19&gt;PARAMETRES!$G$5,PARAMETRES!$G$5,LIRE!S19)))</f>
        <v>18.489583333333336</v>
      </c>
      <c r="I25" s="466">
        <f>IF(I$53=".","-",IF('ECRIRE (orth, rédac)'!S19="-","-",IF('ECRIRE (orth, rédac)'!S19&gt;PARAMETRES!$G$6,PARAMETRES!$G$6,'ECRIRE (orth, rédac)'!S19)))</f>
        <v>20.686274509803923</v>
      </c>
      <c r="J25" s="466">
        <f>IF(J$53=".","-",IF('ECOUTER  PARLER'!S19="-","-",IF('ECOUTER  PARLER'!S19&gt;PARAMETRES!$G$7,PARAMETRES!$G$7,'ECOUTER  PARLER'!S19)))</f>
        <v>13.055555555555557</v>
      </c>
      <c r="K25" s="466">
        <f>IF(K$53=".","-",IF('ECRIRE (conj, gramm)'!S19="-","-",IF('ECRIRE (conj, gramm)'!S19&gt;PARAMETRES!$G$8,PARAMETRES!$G$8,'ECRIRE (conj, gramm)'!S19)))</f>
        <v>15.064102564102564</v>
      </c>
      <c r="L25" s="468">
        <f>IF(M25="-","-",IF(M25&gt;PARAMETRES!$G$9,PARAMETRES!$G$9,M25))</f>
        <v>67.295515962795378</v>
      </c>
      <c r="M25" s="467">
        <f>IF(L$53=".","-",IF(N25=0,"-",(IF(LIRE!S19="-",0,LIRE!S19)+IF('ECRIRE (orth, rédac)'!S19="-",0,'ECRIRE (orth, rédac)'!S19)+IF('ECOUTER  PARLER'!S19="-",0,'ECOUTER  PARLER'!S19)+IF('ECRIRE (conj, gramm)'!S19="-",0,'ECRIRE (conj, gramm)'!S19))/N25*PARAMETRES!$G$9))</f>
        <v>67.295515962795378</v>
      </c>
      <c r="N25" s="467">
        <f>IF(LIRE!S19="-",0,PARAMETRES!$G$5)+IF('ECRIRE (orth, rédac)'!S19="-",0,PARAMETRES!$G$6)+IF('ECOUTER  PARLER'!S19="-",0,PARAMETRES!$G$7)+IF('ECRIRE (conj, gramm)'!S19="-",0,PARAMETRES!$G$8)</f>
        <v>100</v>
      </c>
      <c r="O25" s="466">
        <f>IF(O$53=".","-",IF(NO!S19="-","-",IF(NO!S19&gt;PARAMETRES!$G$11,PARAMETRES!$G$11,NO!S19)))</f>
        <v>32.20338983050847</v>
      </c>
      <c r="P25" s="466" t="str">
        <f>IF(P$53=".","-",IF(G!S19="-","-",IF(G!S19&gt;PARAMETRES!$G$12,PARAMETRES!$G$12,G!S19)))</f>
        <v>-</v>
      </c>
      <c r="Q25" s="466" t="str">
        <f>IF(Q$53=".","-",IF(SF!S19="-","-",IF(SF!S19&gt;PARAMETRES!$G$13,PARAMETRES!$G$13,SF!S19)))</f>
        <v>-</v>
      </c>
      <c r="R25" s="468">
        <f>IF(S25="-","-",IF(S25&gt;PARAMETRES!$G$14,PARAMETRES!$G$14,S25))</f>
        <v>80.508474576271169</v>
      </c>
      <c r="S25" s="467">
        <f>IF(R$53=".","-",IF(T25=0,"-",((IF(NO!S19="-",0,NO!S19)+IF(G!S19="-",0,G!S19)+IF(SF!S19="-",0,SF!S19))/T25*PARAMETRES!$G$14)))</f>
        <v>80.508474576271169</v>
      </c>
      <c r="T25" s="467">
        <f>IF(NO!S19="-",0,PARAMETRES!$G$11)+IF(G!S19="-",0,PARAMETRES!$G$12)+IF(SF!S19="-",0,PARAMETRES!$G$13)</f>
        <v>40</v>
      </c>
      <c r="U25" s="466">
        <f>IF(V25="-","-",IF(V25&gt;PARAMETRES!$G$16,PARAMETRES!$G$16,V25))</f>
        <v>21.299999999999997</v>
      </c>
      <c r="V25" s="467">
        <f>IF(U$53=".","-",IF(EVEIL!S19="-","-",EVEIL!S19))</f>
        <v>21.299999999999997</v>
      </c>
      <c r="W25" s="467">
        <f>IF(U$53=".","-",IF(EVEIL!S19="-","-",EVEIL!S19/PARAMETRES!G$16*100))</f>
        <v>70.999999999999986</v>
      </c>
      <c r="X25" s="466" t="str">
        <f>IF(Y25="-","-",IF(Y25&gt;PARAMETRES!$G$17,PARAMETRES!$G$17,Y25))</f>
        <v>-</v>
      </c>
      <c r="Y25" s="467" t="str">
        <f>IF(X$53=".","-",IF(LANGUE!O19="-","-",LANGUE!O19))</f>
        <v>-</v>
      </c>
      <c r="Z25" s="469" t="str">
        <f>IF(X$53=".","-",IF(LANGUE!O19="-","-",LANGUE!O19/PARAMETRES!G$17*100))</f>
        <v>-</v>
      </c>
      <c r="AA25" s="470">
        <f>IF(AB25="-","-",IF(AB25&gt;PARAMETRES!$G$19,PARAMETRES!$G$19,AB25))</f>
        <v>71.01001726825821</v>
      </c>
      <c r="AB25" s="471">
        <f>IF(((IF(E25="-",0,E25)+IF(M25="-",0,M25)+IF(S25="-",0,S25)+IF(U25="-",0,U25)+IF(X25="-",0,X25)))=0,"-",((IF(E25="-",0,E25)+IF(M25="-",0,M25)+IF(S25="-",0,S25)+IF(V25="-",0,V25)+IF(X25="-",0,X25))/((IF(E25="-",0,PARAMETRES!$G$3)+IF(M25="-",0,PARAMETRES!$G$9)+IF(S25="-",0,PARAMETRES!$G$14)+IF(V25="-",0,PARAMETRES!$G$16)+IF(X25="-",0,PARAMETRES!$G$17)))*PARAMETRES!$G$19))</f>
        <v>71.01001726825821</v>
      </c>
      <c r="AC25" s="463">
        <f t="shared" si="4"/>
        <v>14</v>
      </c>
      <c r="AD25" s="465" t="str">
        <f>PARAMETRES!$B18</f>
        <v>K</v>
      </c>
      <c r="AE25" s="465" t="str">
        <f>PARAMETRES!$C18</f>
        <v>L</v>
      </c>
      <c r="AF25" s="466" t="str">
        <f>IF(AG25="-","-",IF(AG25&gt;PARAMETRES!$G$3,PARAMETRES!$G$3,AG25))</f>
        <v>-</v>
      </c>
      <c r="AG25" s="467" t="str">
        <f>IF(AF$53=".","-",IF(RELIGION!AN19="-","-",RELIGION!AN19))</f>
        <v>-</v>
      </c>
      <c r="AH25" s="467" t="str">
        <f>IF(AF$53=".","-",IF(RELIGION!AN19="-","-",RELIGION!AN19/PARAMETRES!G$3*100))</f>
        <v>-</v>
      </c>
      <c r="AI25" s="466" t="str">
        <f>IF(AI$53=".","-",IF(LIRE!AN19="-","-",IF(LIRE!AN19&gt;PARAMETRES!$G$5,PARAMETRES!$G$5,LIRE!AN19)))</f>
        <v>-</v>
      </c>
      <c r="AJ25" s="466" t="str">
        <f>IF(AJ$53=".","-",IF('ECRIRE (orth, rédac)'!AN19="-","-",IF('ECRIRE (orth, rédac)'!AN19&gt;PARAMETRES!$G$6,PARAMETRES!$G$6,'ECRIRE (orth, rédac)'!AN19)))</f>
        <v>-</v>
      </c>
      <c r="AK25" s="466" t="str">
        <f>IF(AK$53=".","-",IF('ECOUTER  PARLER'!AN19="-","-",IF('ECOUTER  PARLER'!AN19&gt;PARAMETRES!$G$7,PARAMETRES!$G$7,'ECOUTER  PARLER'!AN19)))</f>
        <v>-</v>
      </c>
      <c r="AL25" s="466" t="str">
        <f>IF(AL$53=".","-",IF('ECRIRE (conj, gramm)'!AN19="-","-",IF('ECRIRE (conj, gramm)'!AN19&gt;PARAMETRES!$G$8,PARAMETRES!$G$8,'ECRIRE (conj, gramm)'!AN19)))</f>
        <v>-</v>
      </c>
      <c r="AM25" s="468" t="str">
        <f>IF(AN25="-","-",IF(AN25&gt;PARAMETRES!$G$9,PARAMETRES!$G$9,AN25))</f>
        <v>-</v>
      </c>
      <c r="AN25" s="467" t="str">
        <f>IF(AM$53=".","-",IF(AO25=0,"-",(IF(LIRE!AN19="-",0,LIRE!AN19)+IF('ECRIRE (orth, rédac)'!AN19="-",0,'ECRIRE (orth, rédac)'!AN19)+IF('ECOUTER  PARLER'!AN19="-",0,'ECOUTER  PARLER'!AN19)+IF('ECRIRE (conj, gramm)'!AN19="-",0,'ECRIRE (conj, gramm)'!AN19))/AO25*PARAMETRES!$G$9))</f>
        <v>-</v>
      </c>
      <c r="AO25" s="467">
        <f>IF(LIRE!AN19="-",0,PARAMETRES!$G$5)+IF('ECRIRE (orth, rédac)'!AN19="-",0,PARAMETRES!$G$6)+IF('ECOUTER  PARLER'!AN19="-",0,PARAMETRES!$G$7)+IF('ECRIRE (conj, gramm)'!AN19="-",0,PARAMETRES!$G$8)</f>
        <v>0</v>
      </c>
      <c r="AP25" s="466" t="str">
        <f>IF(AP$53=".","-",IF(NO!AN19="-","-",IF(NO!AN19&gt;PARAMETRES!$G$11,PARAMETRES!$G$11,NO!AN19)))</f>
        <v>-</v>
      </c>
      <c r="AQ25" s="466" t="str">
        <f>IF(AQ$53=".","-",IF(G!AN19="-","-",IF(G!AN19&gt;PARAMETRES!$G$12,PARAMETRES!$G$12,G!AN19)))</f>
        <v>-</v>
      </c>
      <c r="AR25" s="466" t="str">
        <f>IF(AR$53=".","-",IF(SF!AN19="-","-",IF(SF!AN19&gt;PARAMETRES!$G$13,PARAMETRES!$G$13,SF!AN19)))</f>
        <v>-</v>
      </c>
      <c r="AS25" s="468" t="str">
        <f>IF(AT25="-","-",IF(AT25&gt;PARAMETRES!$G$14,PARAMETRES!$G$14,AT25))</f>
        <v>-</v>
      </c>
      <c r="AT25" s="467" t="str">
        <f>IF(AS$53=".","-",IF(AU25=0,"-",((IF(NO!AN19="-",0,NO!AN19)+IF(G!AN19="-",0,G!AN19)+IF(SF!AN19="-",0,SF!AN19))/AU25*PARAMETRES!$G$14)))</f>
        <v>-</v>
      </c>
      <c r="AU25" s="467">
        <f>IF(NO!AN19="-",0,PARAMETRES!$G$11)+IF(G!AN19="-",0,PARAMETRES!$G$12)+IF(SF!AN19="-",0,PARAMETRES!$G$13)</f>
        <v>0</v>
      </c>
      <c r="AV25" s="466" t="str">
        <f>IF(AW25="-","-",IF(AW25&gt;PARAMETRES!$G$16,PARAMETRES!$G$16,AW25))</f>
        <v>-</v>
      </c>
      <c r="AW25" s="467" t="str">
        <f>IF(AV$53=".","-",IF(EVEIL!AN19="-","-",EVEIL!AN19))</f>
        <v>-</v>
      </c>
      <c r="AX25" s="467" t="str">
        <f>IF(AV$53=".","-",IF(EVEIL!AN19="-","-",EVEIL!ANS19/PARAMETRES!G$16*100))</f>
        <v>-</v>
      </c>
      <c r="AY25" s="466" t="str">
        <f>IF(AZ25="-","-",IF(AZ25&gt;PARAMETRES!$G$17,PARAMETRES!$G$17,AZ25))</f>
        <v>-</v>
      </c>
      <c r="AZ25" s="467" t="str">
        <f>IF(AY$53=".","-",IF(LANGUE!AF19="-","-",LANGUE!AF19))</f>
        <v>-</v>
      </c>
      <c r="BA25" s="469" t="str">
        <f>IF(AY$53=".","-",IF(LANGUE!AF19="-","-",LANGUE!AF19/PARAMETRES!G$17*100))</f>
        <v>-</v>
      </c>
      <c r="BB25" s="470" t="str">
        <f>IF(BC25="-","-",IF(BC25&gt;PARAMETRES!$G$19,PARAMETRES!$G$19,BC25))</f>
        <v>-</v>
      </c>
      <c r="BC25" s="471" t="str">
        <f>IF(((IF(AF25="-",0,AF25)+IF(AN25="-",0,AN25)+IF(AT25="-",0,AT25)+IF(AV25="-",0,AV25)+IF(AY25="-",0,AY25)))=0,"-",((IF(AF25="-",0,AF25)+IF(AN25="-",0,AN25)+IF(AT25="-",0,AT25)+IF(AW25="-",0,AW25)+IF(AY25="-",0,AY25))/((IF(AF25="-",0,PARAMETRES!$G$3)+IF(AN25="-",0,PARAMETRES!$G$9)+IF(AT25="-",0,PARAMETRES!$G$14)+IF(AW25="-",0,PARAMETRES!$G$16)+IF(AY25="-",0,PARAMETRES!$G$17)))*PARAMETRES!$G$19))</f>
        <v>-</v>
      </c>
      <c r="BD25" s="463">
        <f t="shared" si="5"/>
        <v>14</v>
      </c>
      <c r="BE25" s="465" t="str">
        <f>PARAMETRES!$B18</f>
        <v>K</v>
      </c>
      <c r="BF25" s="465" t="str">
        <f>PARAMETRES!$C18</f>
        <v>L</v>
      </c>
      <c r="BG25" s="466" t="str">
        <f>IF(BH25="-","-",IF(BH25&gt;PARAMETRES!$G$3,PARAMETRES!$G$3,BH25))</f>
        <v>-</v>
      </c>
      <c r="BH25" s="467" t="str">
        <f>IF(BG$53=".","-",IF(RELIGION!BI19="-","-",RELIGION!BI19))</f>
        <v>-</v>
      </c>
      <c r="BI25" s="467" t="str">
        <f>IF(BG$53=".","-",IF(RELIGION!BI19="-","-",RELIGION!BI19/PARAMETRES!G$3*100))</f>
        <v>-</v>
      </c>
      <c r="BJ25" s="466" t="str">
        <f>IF(BJ$53=".","-",IF(LIRE!BI19="-","-",IF(LIRE!BI19&gt;PARAMETRES!$G$5,PARAMETRES!$G$5,LIRE!BI19)))</f>
        <v>-</v>
      </c>
      <c r="BK25" s="466" t="str">
        <f>IF(BK$53=".","-",IF('ECRIRE (orth, rédac)'!BI19="-","-",IF('ECRIRE (orth, rédac)'!BI19&gt;PARAMETRES!$G$6,PARAMETRES!$G$6,'ECRIRE (orth, rédac)'!BI19)))</f>
        <v>-</v>
      </c>
      <c r="BL25" s="466" t="str">
        <f>IF(BL$53=".","-",IF('ECOUTER  PARLER'!BI19="-","-",IF('ECOUTER  PARLER'!BI19&gt;PARAMETRES!$G$7,PARAMETRES!$G$7,'ECOUTER  PARLER'!BI19)))</f>
        <v>-</v>
      </c>
      <c r="BM25" s="466" t="str">
        <f>IF(BM$53=".","-",IF('ECRIRE (conj, gramm)'!BI19="-","-",IF('ECRIRE (conj, gramm)'!BI19&gt;PARAMETRES!$G$8,PARAMETRES!$G$8,'ECRIRE (conj, gramm)'!BI19)))</f>
        <v>-</v>
      </c>
      <c r="BN25" s="468" t="str">
        <f>IF(BO25="-","-",IF(BO25&gt;PARAMETRES!$G$9,PARAMETRES!$G$9,BO25))</f>
        <v>-</v>
      </c>
      <c r="BO25" s="467" t="str">
        <f>IF(BN$53=".","-",IF(BP25=0,"-",(IF(LIRE!BI19="-",0,LIRE!BI19)+IF('ECRIRE (orth, rédac)'!BI19="-",0,'ECRIRE (orth, rédac)'!BI19)+IF('ECOUTER  PARLER'!BI19="-",0,'ECOUTER  PARLER'!BI19)+IF('ECRIRE (conj, gramm)'!BI19="-",0,'ECRIRE (conj, gramm)'!BI19))/BP25*PARAMETRES!$G$9))</f>
        <v>-</v>
      </c>
      <c r="BP25" s="467">
        <f>IF(LIRE!BI19="-",0,PARAMETRES!$G$5)+IF('ECRIRE (orth, rédac)'!BI19="-",0,PARAMETRES!$G$6)+IF('ECOUTER  PARLER'!BI19="-",0,PARAMETRES!$G$7)+IF('ECRIRE (conj, gramm)'!BI19="-",0,PARAMETRES!$G$8)</f>
        <v>0</v>
      </c>
      <c r="BQ25" s="466" t="str">
        <f>IF(BQ$53=".","-",IF(NO!BI19="-","-",IF(NO!BI19&gt;PARAMETRES!$G$11,PARAMETRES!$G$11,NO!BI19)))</f>
        <v>-</v>
      </c>
      <c r="BR25" s="466" t="str">
        <f>IF(BR$53=".","-",IF(G!BI19="-","-",IF(G!BI19&gt;PARAMETRES!$G$12,PARAMETRES!$G$12,G!BI19)))</f>
        <v>-</v>
      </c>
      <c r="BS25" s="466" t="str">
        <f>IF(BS$53=".","-",IF(SF!BI19="-","-",IF(SF!BI19&gt;PARAMETRES!$G$13,PARAMETRES!$G$13,SF!BI19)))</f>
        <v>-</v>
      </c>
      <c r="BT25" s="468" t="str">
        <f>IF(BU25="-","-",IF(BU25&gt;PARAMETRES!$G$14,PARAMETRES!$G$14,BU25))</f>
        <v>-</v>
      </c>
      <c r="BU25" s="467" t="str">
        <f>IF(BT$53=".","-",IF(BV25=0,"-",((IF(NO!BI19="-",0,NO!BI19)+IF(G!BI19="-",0,G!BI19)+IF(SF!BI19="-",0,SF!BI19))/BV25*PARAMETRES!$G$14)))</f>
        <v>-</v>
      </c>
      <c r="BV25" s="467">
        <f>IF(NO!BI19="-",0,PARAMETRES!$G$11)+IF(G!BI19="-",0,PARAMETRES!$G$12)+IF(SF!BI19="-",0,PARAMETRES!$G$13)</f>
        <v>0</v>
      </c>
      <c r="BW25" s="466" t="str">
        <f>IF(BX25="-","-",IF(BX25&gt;PARAMETRES!$G$16,PARAMETRES!$G$16,BX25))</f>
        <v>-</v>
      </c>
      <c r="BX25" s="467" t="str">
        <f>IF(BW$53=".","-",IF(EVEIL!BI19="-","-",EVEIL!BI19))</f>
        <v>-</v>
      </c>
      <c r="BY25" s="467" t="str">
        <f>IF(BW$53=".","-",IF(EVEIL!BI19="-","-",EVEIL!BIS19/PARAMETRES!G$16*100))</f>
        <v>-</v>
      </c>
      <c r="BZ25" s="466" t="str">
        <f>IF(CA25="-","-",IF(CA25&gt;PARAMETRES!$G$17,PARAMETRES!$G$17,CA25))</f>
        <v>-</v>
      </c>
      <c r="CA25" s="467" t="str">
        <f>IF(BZ$53=".","-",IF(LANGUE!AW19="-","-",LANGUE!AW19))</f>
        <v>-</v>
      </c>
      <c r="CB25" s="469" t="str">
        <f>IF(BZ$53=".","-",IF(LANGUE!AW19="-","-",LANGUE!AW19/PARAMETRES!G$17*100))</f>
        <v>-</v>
      </c>
      <c r="CC25" s="470" t="str">
        <f>IF(CD25="-","-",IF(CD25&gt;PARAMETRES!$G$19,PARAMETRES!$G$19,CD25))</f>
        <v>-</v>
      </c>
      <c r="CD25" s="471" t="str">
        <f>IF(((IF(BG25="-",0,BG25)+IF(BO25="-",0,BO25)+IF(BU25="-",0,BU25)+IF(BW25="-",0,BW25)+IF(BZ25="-",0,BZ25)))=0,"-",((IF(BG25="-",0,BG25)+IF(BO25="-",0,BO25)+IF(BU25="-",0,BU25)+IF(BX25="-",0,BX25)+IF(BZ25="-",0,BZ25))/((IF(BG25="-",0,PARAMETRES!$G$3)+IF(BO25="-",0,PARAMETRES!$G$9)+IF(BU25="-",0,PARAMETRES!$G$14)+IF(BX25="-",0,PARAMETRES!$G$16)+IF(BZ25="-",0,PARAMETRES!$G$17)))*PARAMETRES!$G$19))</f>
        <v>-</v>
      </c>
      <c r="CE25" s="472">
        <f t="shared" si="6"/>
        <v>14</v>
      </c>
      <c r="CF25" s="473" t="str">
        <f>PARAMETRES!$B18</f>
        <v>K</v>
      </c>
      <c r="CG25" s="473" t="str">
        <f>PARAMETRES!$C18</f>
        <v>L</v>
      </c>
      <c r="CH25" s="474" t="str">
        <f>IF(CI25="-","-",IF(CI25&gt;PARAMETRES!$G$3,PARAMETRES!$G$3,CI25))</f>
        <v>-</v>
      </c>
      <c r="CI25" s="475" t="str">
        <f>IF(CH$53=".","-",IF(RELIGION!CD19="-","-",RELIGION!CD19))</f>
        <v>-</v>
      </c>
      <c r="CJ25" s="475" t="str">
        <f>IF(CH$53=".","-",IF(RELIGION!CD19="-","-",RELIGION!CD19/PARAMETRES!G$3*100))</f>
        <v>-</v>
      </c>
      <c r="CK25" s="474" t="str">
        <f>IF(CK$53=".","-",IF(LIRE!CD19="-","-",IF(LIRE!CD19&gt;PARAMETRES!$G$5,PARAMETRES!$G$5,LIRE!CD19)))</f>
        <v>-</v>
      </c>
      <c r="CL25" s="474" t="str">
        <f>IF(CL$53=".","-",IF('ECRIRE (orth, rédac)'!CD19="-","-",IF('ECRIRE (orth, rédac)'!CD19&gt;PARAMETRES!$G$6,PARAMETRES!$G$6,'ECRIRE (orth, rédac)'!CD19)))</f>
        <v>-</v>
      </c>
      <c r="CM25" s="474" t="str">
        <f>IF(CM$53=".","-",IF('ECOUTER  PARLER'!CD19="-","-",IF('ECOUTER  PARLER'!CD19&gt;PARAMETRES!$G$7,PARAMETRES!$G$7,'ECOUTER  PARLER'!CD19)))</f>
        <v>-</v>
      </c>
      <c r="CN25" s="474" t="str">
        <f>IF(CN$53=".","-",IF('ECRIRE (conj, gramm)'!CH19="-","-",IF('ECRIRE (conj, gramm)'!CH19&gt;PARAMETRES!$G$8,PARAMETRES!$G$8,'ECRIRE (conj, gramm)'!CH19)))</f>
        <v>-</v>
      </c>
      <c r="CO25" s="476" t="str">
        <f>IF(CP25="-","-",IF(CP25&gt;PARAMETRES!$G$9,PARAMETRES!$G$9,CP25))</f>
        <v>-</v>
      </c>
      <c r="CP25" s="475" t="str">
        <f>IF(CO$53=".","-",IF(CQ25=0,"-",(IF(LIRE!CD19="-",0,LIRE!CD19)+IF('ECRIRE (orth, rédac)'!CD19="-",0,'ECRIRE (orth, rédac)'!CD19)+IF('ECOUTER  PARLER'!CD19="-",0,'ECOUTER  PARLER'!CD19)+IF('ECRIRE (conj, gramm)'!CH19="-",0,'ECRIRE (conj, gramm)'!CH19))/CQ25*PARAMETRES!$G$9))</f>
        <v>-</v>
      </c>
      <c r="CQ25" s="475">
        <f>IF(LIRE!CD19="-",0,PARAMETRES!$G$5)+IF('ECRIRE (orth, rédac)'!CD19="-",0,PARAMETRES!$G$6)+IF('ECOUTER  PARLER'!CD19="-",0,PARAMETRES!$G$7)+IF('ECRIRE (conj, gramm)'!CH19="-",0,PARAMETRES!$G$8)</f>
        <v>0</v>
      </c>
      <c r="CR25" s="474" t="str">
        <f>IF(CR$53=".","-",IF(NO!CD19="-","-",IF(NO!CD19&gt;PARAMETRES!$G$11,PARAMETRES!$G$11,NO!CD19)))</f>
        <v>-</v>
      </c>
      <c r="CS25" s="474" t="str">
        <f>IF(CS$53=".","-",IF(G!CD19="-","-",IF(G!CD19&gt;PARAMETRES!$G$12,PARAMETRES!$G$12,G!CD19)))</f>
        <v>-</v>
      </c>
      <c r="CT25" s="474" t="str">
        <f>IF(CT$53=".","-",IF(SF!CD19="-","-",IF(SF!CD19&gt;PARAMETRES!$G$13,PARAMETRES!$G$13,SF!CD19)))</f>
        <v>-</v>
      </c>
      <c r="CU25" s="476" t="str">
        <f>IF(CV25="-","-",IF(CV25&gt;PARAMETRES!$G$14,PARAMETRES!$G$14,CV25))</f>
        <v>-</v>
      </c>
      <c r="CV25" s="475" t="str">
        <f>IF(CU$53=".","-",IF(CW25=0,"-",((IF(NO!CD19="-",0,NO!CD19)+IF(G!CD19="-",0,G!CD19)+IF(SF!CD19="-",0,SF!CD19))/CW25*PARAMETRES!$G$14)))</f>
        <v>-</v>
      </c>
      <c r="CW25" s="475">
        <f>IF(NO!CD19="-",0,PARAMETRES!$G$11)+IF(G!CD19="-",0,PARAMETRES!$G$12)+IF(SF!CD19="-",0,PARAMETRES!$G$13)</f>
        <v>0</v>
      </c>
      <c r="CX25" s="474" t="str">
        <f>IF(CY25="-","-",IF(CY25&gt;PARAMETRES!$G$16,PARAMETRES!$G$16,CY25))</f>
        <v>-</v>
      </c>
      <c r="CY25" s="475" t="str">
        <f>IF(CX$53=".","-",IF(EVEIL!CD19="-","-",EVEIL!CD19))</f>
        <v>-</v>
      </c>
      <c r="CZ25" s="475" t="str">
        <f>IF(CX$53=".","-",IF(EVEIL!CD19="-","-",EVEIL!CDS19/PARAMETRES!G$16*100))</f>
        <v>-</v>
      </c>
      <c r="DA25" s="474" t="str">
        <f>IF(DB25="-","-",IF(DB25&gt;PARAMETRES!$G$17,PARAMETRES!$G$17,DB25))</f>
        <v>-</v>
      </c>
      <c r="DB25" s="475" t="str">
        <f>IF(DA$53=".","-",IF(LANGUE!BN19="-","-",LANGUE!BN19))</f>
        <v>-</v>
      </c>
      <c r="DC25" s="475" t="str">
        <f>IF(DA$53=".","-",IF(LANGUE!BN19="-","-",LANGUE!BN19/PARAMETRES!G$17*100))</f>
        <v>-</v>
      </c>
      <c r="DD25" s="477" t="str">
        <f>IF(DE25="-","-",IF(DE25&gt;PARAMETRES!$G$19,PARAMETRES!$G$19,DE25))</f>
        <v>-</v>
      </c>
      <c r="DE25" s="478" t="str">
        <f>IF(((IF(CH25="-",0,CH25)+IF(CP25="-",0,CP25)+IF(CV25="-",0,CV25)+IF(CX25="-",0,CX25)+IF(DA25="-",0,DA25)))=0,"-",((IF(CH25="-",0,CH25)+IF(CP25="-",0,CP25)+IF(CV25="-",0,CV25)+IF(CY25="-",0,CY25)+IF(DA25="-",0,DA25))/((IF(CH25="-",0,PARAMETRES!$G$3)+IF(CP25="-",0,PARAMETRES!$G$9)+IF(CV25="-",0,PARAMETRES!$G$14)+IF(CY25="-",0,PARAMETRES!$G$16)+IF(DA25="-",0,PARAMETRES!$G$17)))*PARAMETRES!$G$19))</f>
        <v>-</v>
      </c>
      <c r="DF25" s="479"/>
      <c r="DG25" s="480" t="str">
        <f>PARAMETRES!$B18</f>
        <v>K</v>
      </c>
      <c r="DH25" s="481" t="str">
        <f>PARAMETRES!$C18</f>
        <v>L</v>
      </c>
      <c r="DI25" s="482"/>
      <c r="DJ25" s="483">
        <f>IF(IF(E25="-",0,PARAMETRES!$G$3)+IF(AF25="-",0,PARAMETRES!$G$3)+IF(BG25="-",0,PARAMETRES!$G$3)+IF(CH25="-",0,PARAMETRES!$G$3)=0,"-",IF((IF(F25="-",0,F25)+IF(AG25="-",0,AG25)+IF(BH25="-",0,BH25)+IF(CI25="-",0,CI25))/(IF(F25="-",0,PARAMETRES!$G$3)+IF(AG25="-",0,PARAMETRES!$G$3)+IF(BH25="-",0,PARAMETRES!$G$3)+IF(CI25="-",0,PARAMETRES!$G$3))*100&gt;100,100,(IF(F25="-",0,F25)+IF(AG25="-",0,AG25)+IF(BH25="-",0,BH25)+IF(CI25="-",0,CI25))/(IF(F25="-",0,PARAMETRES!$G$3)+IF(AG25="-",0,PARAMETRES!$G$3)+IF(BH25="-",0,PARAMETRES!$G$3)+IF(CI25="-",0,PARAMETRES!$G$3))*100))</f>
        <v>42.105263157894733</v>
      </c>
      <c r="DK25" s="466">
        <f>IF(IF(M25="-",0,PARAMETRES!$G$9)+IF(AN25="-",0,PARAMETRES!$G$9)+IF(BO25="-",0,PARAMETRES!$G$9)+IF(CP25="-",0,PARAMETRES!$G$9)=0,"-",IF((IF(M25="-",0,M25)+IF(AN25="-",0,AN25)+IF(BO25="-",0,BO25)+IF(CP25="-",0,CP25))/(IF(M25="-",0,PARAMETRES!$G$9)+IF(AN25="-",0,PARAMETRES!$G$9)+IF(BO25="-",0,PARAMETRES!$G$9)+IF(CP25="-",0,PARAMETRES!$G$9))*100&gt;100,100,(IF(M25="-",0,M25)+IF(AN25="-",0,AN25)+IF(BO25="-",0,BO25)+IF(CP25="-",0,CP25))/(IF(M25="-",0,PARAMETRES!$G$9)+IF(AN25="-",0,PARAMETRES!$G$9)+IF(BO25="-",0,PARAMETRES!$G$9)+IF(CP25="-",0,PARAMETRES!$G$9))*100))</f>
        <v>67.295515962795378</v>
      </c>
      <c r="DL25" s="466">
        <f>IF(IF(S25="-",0,PARAMETRES!$G$14)+IF(AT25="-",0,PARAMETRES!$G$14)+IF(BU25="-",0,PARAMETRES!$G$14)+IF(CV25="-",0,PARAMETRES!$G$14)=0,"-",IF((IF(S25="-",0,S25)+IF(AT25="-",0,AT25)+IF(BU25="-",0,BU25)+IF(CV25="-",0,CV25))/(IF(S25="-",0,PARAMETRES!$G$14)+IF(AT25="-",0,PARAMETRES!$G$14)+IF(BU25="-",0,PARAMETRES!$G$14)+IF(CV25="-",0,PARAMETRES!$G$14))*100&gt;100,100,(IF(S25="-",0,S25)+IF(AT25="-",0,AT25)+IF(BU25="-",0,BU25)+IF(CV25="-",0,CV25))/(IF(S25="-",0,PARAMETRES!$G$14)+IF(AT25="-",0,PARAMETRES!$G$14)+IF(BU25="-",0,PARAMETRES!$G$14)+IF(CV25="-",0,PARAMETRES!$G$14))*100))</f>
        <v>80.508474576271169</v>
      </c>
      <c r="DM25" s="466">
        <f>IF(IF(U25="-",0,PARAMETRES!$G$16)+IF(AV25="-",0,PARAMETRES!$G$16)+IF(BW25="-",0,PARAMETRES!$G$16)+IF(CX25="-",0,PARAMETRES!$G$16)=0,"-",IF((IF(V25="-",0,V25)+IF(AW25="-",0,AW25)+IF(BX25="-",0,BX25)+IF(CY25="-",0,CY25))/(IF(V25="-",0,PARAMETRES!$G$16)+IF(AW25="-",0,PARAMETRES!$G$16)+IF(BX25="-",0,PARAMETRES!$G$16)+IF(CY25="-",0,PARAMETRES!$G$16))*100&gt;100,100,(IF(V25="-",0,V25)+IF(AW25="-",0,AW25)+IF(BX25="-",0,BX25)+IF(CY25="-",0,CY25))/(IF(V25="-",0,PARAMETRES!$G$16)+IF(AW25="-",0,PARAMETRES!$G$16)+IF(BX25="-",0,PARAMETRES!$G$16)+IF(CY25="-",0,PARAMETRES!$G$16))*100))</f>
        <v>70.999999999999986</v>
      </c>
      <c r="DN25" s="466" t="str">
        <f>IF(IF(X25="-",0,PARAMETRES!$G$17)+IF(AY25="-",0,PARAMETRES!$G$17)+IF(BZ25="-",0,PARAMETRES!$G$17)+IF(DA25="-",0,PARAMETRES!$G$17)=0,"-",IF((IF(Y25="-",0,Y25)+IF(AZ25="-",0,AZ25)+IF(CA25="-",0,CA25)+IF(DB25="-",0,DB25))/(IF(Y25="-",0,PARAMETRES!$G$17)+IF(AZ25="-",0,PARAMETRES!$G$17)+IF(CA25="-",0,PARAMETRES!$G$17)+IF(DB25="-",0,PARAMETRES!$G$17))*100&gt;100,100,(IF(Y25="-",0,Y25)+IF(AZ25="-",0,AZ25)+IF(CA25="-",0,CA25)+IF(DB25="-",0,DB25))/(IF(Y25="-",0,PARAMETRES!$G$17)+IF(AZ25="-",0,PARAMETRES!$G$17)+IF(CA25="-",0,PARAMETRES!$G$17)+IF(DB25="-",0,PARAMETRES!$G$17))*100))</f>
        <v>-</v>
      </c>
      <c r="DO25" s="468">
        <f>IF(IF(AB25="-",0,PARAMETRES!$G$19)+IF(BC25="-",0,PARAMETRES!$G$19)+IF(CD25="-",0,PARAMETRES!$G$19)+IF(DE25="-",0,PARAMETRES!$G$19)=0,"-",IF((IF(AB25="-",0,AB25)+IF(BC25="-",0,BC25)+IF(CD25="-",0,CD25)+IF(DE25="-",0,DE25))/(IF(AB25="-",0,PARAMETRES!$G$19)+IF(BC25="-",0,PARAMETRES!$G$19)+IF(CD25="-",0,PARAMETRES!$G$19)+IF(DE25="-",0,PARAMETRES!$G$19))*100&gt;100,100,(IF(AB25="-",0,AB25)+IF(BC25="-",0,BC25)+IF(CD25="-",0,CD25)+IF(DE25="-",0,DE25))/(IF(AB25="-",0,PARAMETRES!$G$19)+IF(BC25="-",0,PARAMETRES!$G$19)+IF(CD25="-",0,PARAMETRES!$G$19)+IF(DE25="-",0,PARAMETRES!$G$19))*100))</f>
        <v>71.01001726825821</v>
      </c>
      <c r="DP25" s="484"/>
      <c r="DQ25" s="480" t="str">
        <f>PARAMETRES!$B18</f>
        <v>K</v>
      </c>
      <c r="DR25" s="481" t="str">
        <f>PARAMETRES!$C18</f>
        <v>L</v>
      </c>
      <c r="DT25" s="486">
        <f t="shared" si="7"/>
        <v>71.099999999999994</v>
      </c>
      <c r="DU25" s="486" t="str">
        <f t="shared" si="1"/>
        <v/>
      </c>
      <c r="DV25" s="486" t="str">
        <f t="shared" si="2"/>
        <v/>
      </c>
      <c r="DW25" s="486" t="str">
        <f t="shared" si="3"/>
        <v/>
      </c>
      <c r="DY25" s="486">
        <f t="shared" si="8"/>
        <v>71.099999999999994</v>
      </c>
      <c r="DZ25" s="486" t="str">
        <f t="shared" si="9"/>
        <v/>
      </c>
      <c r="EA25" s="486" t="str">
        <f t="shared" si="10"/>
        <v/>
      </c>
      <c r="EB25" s="486" t="str">
        <f t="shared" si="11"/>
        <v/>
      </c>
    </row>
    <row r="26" spans="1:132">
      <c r="A26" s="154">
        <f t="shared" si="12"/>
        <v>15</v>
      </c>
      <c r="B26" s="155" t="str">
        <f>PARAMETRES!$D19</f>
        <v>Anglais</v>
      </c>
      <c r="C26" s="156" t="str">
        <f>PARAMETRES!$B19</f>
        <v>M</v>
      </c>
      <c r="D26" s="156" t="str">
        <f>PARAMETRES!$C19</f>
        <v>M</v>
      </c>
      <c r="E26" s="157">
        <f>IF(F26="-","-",IF(F26&gt;PARAMETRES!$G$3,PARAMETRES!$G$3,F26))</f>
        <v>15.789473684210527</v>
      </c>
      <c r="F26" s="158">
        <f>IF(E$53=".","-",IF(RELIGION!S20="-","-",RELIGION!S20))</f>
        <v>15.789473684210527</v>
      </c>
      <c r="G26" s="158">
        <f>IF(E$53=".","-",IF(RELIGION!S20="-","-",RELIGION!S20/PARAMETRES!G$3*100))</f>
        <v>78.94736842105263</v>
      </c>
      <c r="H26" s="157">
        <f>IF(H$53=".","-",IF(LIRE!S20="-","-",IF(LIRE!S20&gt;PARAMETRES!$G$5,PARAMETRES!$G$5,LIRE!S20)))</f>
        <v>24.479166666666664</v>
      </c>
      <c r="I26" s="157">
        <f>IF(I$53=".","-",IF('ECRIRE (orth, rédac)'!S20="-","-",IF('ECRIRE (orth, rédac)'!S20&gt;PARAMETRES!$G$6,PARAMETRES!$G$6,'ECRIRE (orth, rédac)'!S20)))</f>
        <v>22.769607843137258</v>
      </c>
      <c r="J26" s="157">
        <f>IF(J$53=".","-",IF('ECOUTER  PARLER'!S20="-","-",IF('ECOUTER  PARLER'!S20&gt;PARAMETRES!$G$7,PARAMETRES!$G$7,'ECOUTER  PARLER'!S20)))</f>
        <v>18.888888888888889</v>
      </c>
      <c r="K26" s="157">
        <f>IF(K$53=".","-",IF('ECRIRE (conj, gramm)'!S20="-","-",IF('ECRIRE (conj, gramm)'!S20&gt;PARAMETRES!$G$8,PARAMETRES!$G$8,'ECRIRE (conj, gramm)'!S20)))</f>
        <v>19.230769230769234</v>
      </c>
      <c r="L26" s="159">
        <f>IF(M26="-","-",IF(M26&gt;PARAMETRES!$G$9,PARAMETRES!$G$9,M26))</f>
        <v>85.368432629462035</v>
      </c>
      <c r="M26" s="158">
        <f>IF(L$53=".","-",IF(N26=0,"-",(IF(LIRE!S20="-",0,LIRE!S20)+IF('ECRIRE (orth, rédac)'!S20="-",0,'ECRIRE (orth, rédac)'!S20)+IF('ECOUTER  PARLER'!S20="-",0,'ECOUTER  PARLER'!S20)+IF('ECRIRE (conj, gramm)'!S20="-",0,'ECRIRE (conj, gramm)'!S20))/N26*PARAMETRES!$G$9))</f>
        <v>85.368432629462035</v>
      </c>
      <c r="N26" s="158">
        <f>IF(LIRE!S20="-",0,PARAMETRES!$G$5)+IF('ECRIRE (orth, rédac)'!S20="-",0,PARAMETRES!$G$6)+IF('ECOUTER  PARLER'!S20="-",0,PARAMETRES!$G$7)+IF('ECRIRE (conj, gramm)'!S20="-",0,PARAMETRES!$G$8)</f>
        <v>100</v>
      </c>
      <c r="O26" s="157">
        <f>IF(O$53=".","-",IF(NO!S20="-","-",IF(NO!S20&gt;PARAMETRES!$G$11,PARAMETRES!$G$11,NO!S20)))</f>
        <v>37.288135593220339</v>
      </c>
      <c r="P26" s="157" t="str">
        <f>IF(P$53=".","-",IF(G!S20="-","-",IF(G!S20&gt;PARAMETRES!$G$12,PARAMETRES!$G$12,G!S20)))</f>
        <v>-</v>
      </c>
      <c r="Q26" s="157" t="str">
        <f>IF(Q$53=".","-",IF(SF!S20="-","-",IF(SF!S20&gt;PARAMETRES!$G$13,PARAMETRES!$G$13,SF!S20)))</f>
        <v>-</v>
      </c>
      <c r="R26" s="159">
        <f>IF(S26="-","-",IF(S26&gt;PARAMETRES!$G$14,PARAMETRES!$G$14,S26))</f>
        <v>93.220338983050837</v>
      </c>
      <c r="S26" s="158">
        <f>IF(R$53=".","-",IF(T26=0,"-",((IF(NO!S20="-",0,NO!S20)+IF(G!S20="-",0,G!S20)+IF(SF!S20="-",0,SF!S20))/T26*PARAMETRES!$G$14)))</f>
        <v>93.220338983050837</v>
      </c>
      <c r="T26" s="158">
        <f>IF(NO!S20="-",0,PARAMETRES!$G$11)+IF(G!S20="-",0,PARAMETRES!$G$12)+IF(SF!S20="-",0,PARAMETRES!$G$13)</f>
        <v>40</v>
      </c>
      <c r="U26" s="157">
        <f>IF(V26="-","-",IF(V26&gt;PARAMETRES!$G$16,PARAMETRES!$G$16,V26))</f>
        <v>25.8</v>
      </c>
      <c r="V26" s="158">
        <f>IF(U$53=".","-",IF(EVEIL!S20="-","-",EVEIL!S20))</f>
        <v>25.8</v>
      </c>
      <c r="W26" s="158">
        <f>IF(U$53=".","-",IF(EVEIL!S20="-","-",EVEIL!S20/PARAMETRES!G$16*100))</f>
        <v>86</v>
      </c>
      <c r="X26" s="157" t="str">
        <f>IF(Y26="-","-",IF(Y26&gt;PARAMETRES!$G$17,PARAMETRES!$G$17,Y26))</f>
        <v>-</v>
      </c>
      <c r="Y26" s="158" t="str">
        <f>IF(X$53=".","-",IF(LANGUE!O20="-","-",LANGUE!O20))</f>
        <v>-</v>
      </c>
      <c r="Z26" s="429" t="str">
        <f>IF(X$53=".","-",IF(LANGUE!O20="-","-",LANGUE!O20/PARAMETRES!G$17*100))</f>
        <v>-</v>
      </c>
      <c r="AA26" s="160">
        <f>IF(AB26="-","-",IF(AB26&gt;PARAMETRES!$G$19,PARAMETRES!$G$19,AB26))</f>
        <v>88.071298118689356</v>
      </c>
      <c r="AB26" s="161">
        <f>IF(((IF(E26="-",0,E26)+IF(M26="-",0,M26)+IF(S26="-",0,S26)+IF(U26="-",0,U26)+IF(X26="-",0,X26)))=0,"-",((IF(E26="-",0,E26)+IF(M26="-",0,M26)+IF(S26="-",0,S26)+IF(V26="-",0,V26)+IF(X26="-",0,X26))/((IF(E26="-",0,PARAMETRES!$G$3)+IF(M26="-",0,PARAMETRES!$G$9)+IF(S26="-",0,PARAMETRES!$G$14)+IF(V26="-",0,PARAMETRES!$G$16)+IF(X26="-",0,PARAMETRES!$G$17)))*PARAMETRES!$G$19))</f>
        <v>88.071298118689356</v>
      </c>
      <c r="AC26" s="154">
        <f t="shared" si="4"/>
        <v>15</v>
      </c>
      <c r="AD26" s="156" t="str">
        <f>PARAMETRES!$B19</f>
        <v>M</v>
      </c>
      <c r="AE26" s="156" t="str">
        <f>PARAMETRES!$C19</f>
        <v>M</v>
      </c>
      <c r="AF26" s="157" t="str">
        <f>IF(AG26="-","-",IF(AG26&gt;PARAMETRES!$G$3,PARAMETRES!$G$3,AG26))</f>
        <v>-</v>
      </c>
      <c r="AG26" s="158" t="str">
        <f>IF(AF$53=".","-",IF(RELIGION!AN20="-","-",RELIGION!AN20))</f>
        <v>-</v>
      </c>
      <c r="AH26" s="158" t="str">
        <f>IF(AF$53=".","-",IF(RELIGION!AN20="-","-",RELIGION!AN20/PARAMETRES!G$3*100))</f>
        <v>-</v>
      </c>
      <c r="AI26" s="157" t="str">
        <f>IF(AI$53=".","-",IF(LIRE!AN20="-","-",IF(LIRE!AN20&gt;PARAMETRES!$G$5,PARAMETRES!$G$5,LIRE!AN20)))</f>
        <v>-</v>
      </c>
      <c r="AJ26" s="157" t="str">
        <f>IF(AJ$53=".","-",IF('ECRIRE (orth, rédac)'!AN20="-","-",IF('ECRIRE (orth, rédac)'!AN20&gt;PARAMETRES!$G$6,PARAMETRES!$G$6,'ECRIRE (orth, rédac)'!AN20)))</f>
        <v>-</v>
      </c>
      <c r="AK26" s="157" t="str">
        <f>IF(AK$53=".","-",IF('ECOUTER  PARLER'!AN20="-","-",IF('ECOUTER  PARLER'!AN20&gt;PARAMETRES!$G$7,PARAMETRES!$G$7,'ECOUTER  PARLER'!AN20)))</f>
        <v>-</v>
      </c>
      <c r="AL26" s="157" t="str">
        <f>IF(AL$53=".","-",IF('ECRIRE (conj, gramm)'!AN20="-","-",IF('ECRIRE (conj, gramm)'!AN20&gt;PARAMETRES!$G$8,PARAMETRES!$G$8,'ECRIRE (conj, gramm)'!AN20)))</f>
        <v>-</v>
      </c>
      <c r="AM26" s="159" t="str">
        <f>IF(AN26="-","-",IF(AN26&gt;PARAMETRES!$G$9,PARAMETRES!$G$9,AN26))</f>
        <v>-</v>
      </c>
      <c r="AN26" s="158" t="str">
        <f>IF(AM$53=".","-",IF(AO26=0,"-",(IF(LIRE!AN20="-",0,LIRE!AN20)+IF('ECRIRE (orth, rédac)'!AN20="-",0,'ECRIRE (orth, rédac)'!AN20)+IF('ECOUTER  PARLER'!AN20="-",0,'ECOUTER  PARLER'!AN20)+IF('ECRIRE (conj, gramm)'!AN20="-",0,'ECRIRE (conj, gramm)'!AN20))/AO26*PARAMETRES!$G$9))</f>
        <v>-</v>
      </c>
      <c r="AO26" s="158">
        <f>IF(LIRE!AN20="-",0,PARAMETRES!$G$5)+IF('ECRIRE (orth, rédac)'!AN20="-",0,PARAMETRES!$G$6)+IF('ECOUTER  PARLER'!AN20="-",0,PARAMETRES!$G$7)+IF('ECRIRE (conj, gramm)'!AN20="-",0,PARAMETRES!$G$8)</f>
        <v>0</v>
      </c>
      <c r="AP26" s="157" t="str">
        <f>IF(AP$53=".","-",IF(NO!AN20="-","-",IF(NO!AN20&gt;PARAMETRES!$G$11,PARAMETRES!$G$11,NO!AN20)))</f>
        <v>-</v>
      </c>
      <c r="AQ26" s="157" t="str">
        <f>IF(AQ$53=".","-",IF(G!AN20="-","-",IF(G!AN20&gt;PARAMETRES!$G$12,PARAMETRES!$G$12,G!AN20)))</f>
        <v>-</v>
      </c>
      <c r="AR26" s="157" t="str">
        <f>IF(AR$53=".","-",IF(SF!AN20="-","-",IF(SF!AN20&gt;PARAMETRES!$G$13,PARAMETRES!$G$13,SF!AN20)))</f>
        <v>-</v>
      </c>
      <c r="AS26" s="159" t="str">
        <f>IF(AT26="-","-",IF(AT26&gt;PARAMETRES!$G$14,PARAMETRES!$G$14,AT26))</f>
        <v>-</v>
      </c>
      <c r="AT26" s="158" t="str">
        <f>IF(AS$53=".","-",IF(AU26=0,"-",((IF(NO!AN20="-",0,NO!AN20)+IF(G!AN20="-",0,G!AN20)+IF(SF!AN20="-",0,SF!AN20))/AU26*PARAMETRES!$G$14)))</f>
        <v>-</v>
      </c>
      <c r="AU26" s="158">
        <f>IF(NO!AN20="-",0,PARAMETRES!$G$11)+IF(G!AN20="-",0,PARAMETRES!$G$12)+IF(SF!AN20="-",0,PARAMETRES!$G$13)</f>
        <v>0</v>
      </c>
      <c r="AV26" s="157" t="str">
        <f>IF(AW26="-","-",IF(AW26&gt;PARAMETRES!$G$16,PARAMETRES!$G$16,AW26))</f>
        <v>-</v>
      </c>
      <c r="AW26" s="158" t="str">
        <f>IF(AV$53=".","-",IF(EVEIL!AN20="-","-",EVEIL!AN20))</f>
        <v>-</v>
      </c>
      <c r="AX26" s="158" t="str">
        <f>IF(AV$53=".","-",IF(EVEIL!AN20="-","-",EVEIL!ANS20/PARAMETRES!G$16*100))</f>
        <v>-</v>
      </c>
      <c r="AY26" s="157" t="str">
        <f>IF(AZ26="-","-",IF(AZ26&gt;PARAMETRES!$G$17,PARAMETRES!$G$17,AZ26))</f>
        <v>-</v>
      </c>
      <c r="AZ26" s="158" t="str">
        <f>IF(AY$53=".","-",IF(LANGUE!AF20="-","-",LANGUE!AF20))</f>
        <v>-</v>
      </c>
      <c r="BA26" s="429" t="str">
        <f>IF(AY$53=".","-",IF(LANGUE!AF20="-","-",LANGUE!AF20/PARAMETRES!G$17*100))</f>
        <v>-</v>
      </c>
      <c r="BB26" s="160" t="str">
        <f>IF(BC26="-","-",IF(BC26&gt;PARAMETRES!$G$19,PARAMETRES!$G$19,BC26))</f>
        <v>-</v>
      </c>
      <c r="BC26" s="161" t="str">
        <f>IF(((IF(AF26="-",0,AF26)+IF(AN26="-",0,AN26)+IF(AT26="-",0,AT26)+IF(AV26="-",0,AV26)+IF(AY26="-",0,AY26)))=0,"-",((IF(AF26="-",0,AF26)+IF(AN26="-",0,AN26)+IF(AT26="-",0,AT26)+IF(AW26="-",0,AW26)+IF(AY26="-",0,AY26))/((IF(AF26="-",0,PARAMETRES!$G$3)+IF(AN26="-",0,PARAMETRES!$G$9)+IF(AT26="-",0,PARAMETRES!$G$14)+IF(AW26="-",0,PARAMETRES!$G$16)+IF(AY26="-",0,PARAMETRES!$G$17)))*PARAMETRES!$G$19))</f>
        <v>-</v>
      </c>
      <c r="BD26" s="154">
        <f t="shared" si="5"/>
        <v>15</v>
      </c>
      <c r="BE26" s="156" t="str">
        <f>PARAMETRES!$B19</f>
        <v>M</v>
      </c>
      <c r="BF26" s="156" t="str">
        <f>PARAMETRES!$C19</f>
        <v>M</v>
      </c>
      <c r="BG26" s="157" t="str">
        <f>IF(BH26="-","-",IF(BH26&gt;PARAMETRES!$G$3,PARAMETRES!$G$3,BH26))</f>
        <v>-</v>
      </c>
      <c r="BH26" s="158" t="str">
        <f>IF(BG$53=".","-",IF(RELIGION!BI20="-","-",RELIGION!BI20))</f>
        <v>-</v>
      </c>
      <c r="BI26" s="158" t="str">
        <f>IF(BG$53=".","-",IF(RELIGION!BI20="-","-",RELIGION!BI20/PARAMETRES!G$3*100))</f>
        <v>-</v>
      </c>
      <c r="BJ26" s="157" t="str">
        <f>IF(BJ$53=".","-",IF(LIRE!BI20="-","-",IF(LIRE!BI20&gt;PARAMETRES!$G$5,PARAMETRES!$G$5,LIRE!BI20)))</f>
        <v>-</v>
      </c>
      <c r="BK26" s="157" t="str">
        <f>IF(BK$53=".","-",IF('ECRIRE (orth, rédac)'!BI20="-","-",IF('ECRIRE (orth, rédac)'!BI20&gt;PARAMETRES!$G$6,PARAMETRES!$G$6,'ECRIRE (orth, rédac)'!BI20)))</f>
        <v>-</v>
      </c>
      <c r="BL26" s="157" t="str">
        <f>IF(BL$53=".","-",IF('ECOUTER  PARLER'!BI20="-","-",IF('ECOUTER  PARLER'!BI20&gt;PARAMETRES!$G$7,PARAMETRES!$G$7,'ECOUTER  PARLER'!BI20)))</f>
        <v>-</v>
      </c>
      <c r="BM26" s="157" t="str">
        <f>IF(BM$53=".","-",IF('ECRIRE (conj, gramm)'!BI20="-","-",IF('ECRIRE (conj, gramm)'!BI20&gt;PARAMETRES!$G$8,PARAMETRES!$G$8,'ECRIRE (conj, gramm)'!BI20)))</f>
        <v>-</v>
      </c>
      <c r="BN26" s="159" t="str">
        <f>IF(BO26="-","-",IF(BO26&gt;PARAMETRES!$G$9,PARAMETRES!$G$9,BO26))</f>
        <v>-</v>
      </c>
      <c r="BO26" s="158" t="str">
        <f>IF(BN$53=".","-",IF(BP26=0,"-",(IF(LIRE!BI20="-",0,LIRE!BI20)+IF('ECRIRE (orth, rédac)'!BI20="-",0,'ECRIRE (orth, rédac)'!BI20)+IF('ECOUTER  PARLER'!BI20="-",0,'ECOUTER  PARLER'!BI20)+IF('ECRIRE (conj, gramm)'!BI20="-",0,'ECRIRE (conj, gramm)'!BI20))/BP26*PARAMETRES!$G$9))</f>
        <v>-</v>
      </c>
      <c r="BP26" s="158">
        <f>IF(LIRE!BI20="-",0,PARAMETRES!$G$5)+IF('ECRIRE (orth, rédac)'!BI20="-",0,PARAMETRES!$G$6)+IF('ECOUTER  PARLER'!BI20="-",0,PARAMETRES!$G$7)+IF('ECRIRE (conj, gramm)'!BI20="-",0,PARAMETRES!$G$8)</f>
        <v>0</v>
      </c>
      <c r="BQ26" s="157" t="str">
        <f>IF(BQ$53=".","-",IF(NO!BI20="-","-",IF(NO!BI20&gt;PARAMETRES!$G$11,PARAMETRES!$G$11,NO!BI20)))</f>
        <v>-</v>
      </c>
      <c r="BR26" s="157" t="str">
        <f>IF(BR$53=".","-",IF(G!BI20="-","-",IF(G!BI20&gt;PARAMETRES!$G$12,PARAMETRES!$G$12,G!BI20)))</f>
        <v>-</v>
      </c>
      <c r="BS26" s="157" t="str">
        <f>IF(BS$53=".","-",IF(SF!BI20="-","-",IF(SF!BI20&gt;PARAMETRES!$G$13,PARAMETRES!$G$13,SF!BI20)))</f>
        <v>-</v>
      </c>
      <c r="BT26" s="159" t="str">
        <f>IF(BU26="-","-",IF(BU26&gt;PARAMETRES!$G$14,PARAMETRES!$G$14,BU26))</f>
        <v>-</v>
      </c>
      <c r="BU26" s="158" t="str">
        <f>IF(BT$53=".","-",IF(BV26=0,"-",((IF(NO!BI20="-",0,NO!BI20)+IF(G!BI20="-",0,G!BI20)+IF(SF!BI20="-",0,SF!BI20))/BV26*PARAMETRES!$G$14)))</f>
        <v>-</v>
      </c>
      <c r="BV26" s="158">
        <f>IF(NO!BI20="-",0,PARAMETRES!$G$11)+IF(G!BI20="-",0,PARAMETRES!$G$12)+IF(SF!BI20="-",0,PARAMETRES!$G$13)</f>
        <v>0</v>
      </c>
      <c r="BW26" s="157" t="str">
        <f>IF(BX26="-","-",IF(BX26&gt;PARAMETRES!$G$16,PARAMETRES!$G$16,BX26))</f>
        <v>-</v>
      </c>
      <c r="BX26" s="158" t="str">
        <f>IF(BW$53=".","-",IF(EVEIL!BI20="-","-",EVEIL!BI20))</f>
        <v>-</v>
      </c>
      <c r="BY26" s="158" t="str">
        <f>IF(BW$53=".","-",IF(EVEIL!BI20="-","-",EVEIL!BIS20/PARAMETRES!G$16*100))</f>
        <v>-</v>
      </c>
      <c r="BZ26" s="157" t="str">
        <f>IF(CA26="-","-",IF(CA26&gt;PARAMETRES!$G$17,PARAMETRES!$G$17,CA26))</f>
        <v>-</v>
      </c>
      <c r="CA26" s="158" t="str">
        <f>IF(BZ$53=".","-",IF(LANGUE!AW20="-","-",LANGUE!AW20))</f>
        <v>-</v>
      </c>
      <c r="CB26" s="429" t="str">
        <f>IF(BZ$53=".","-",IF(LANGUE!AW20="-","-",LANGUE!AW20/PARAMETRES!G$17*100))</f>
        <v>-</v>
      </c>
      <c r="CC26" s="160" t="str">
        <f>IF(CD26="-","-",IF(CD26&gt;PARAMETRES!$G$19,PARAMETRES!$G$19,CD26))</f>
        <v>-</v>
      </c>
      <c r="CD26" s="161" t="str">
        <f>IF(((IF(BG26="-",0,BG26)+IF(BO26="-",0,BO26)+IF(BU26="-",0,BU26)+IF(BW26="-",0,BW26)+IF(BZ26="-",0,BZ26)))=0,"-",((IF(BG26="-",0,BG26)+IF(BO26="-",0,BO26)+IF(BU26="-",0,BU26)+IF(BX26="-",0,BX26)+IF(BZ26="-",0,BZ26))/((IF(BG26="-",0,PARAMETRES!$G$3)+IF(BO26="-",0,PARAMETRES!$G$9)+IF(BU26="-",0,PARAMETRES!$G$14)+IF(BX26="-",0,PARAMETRES!$G$16)+IF(BZ26="-",0,PARAMETRES!$G$17)))*PARAMETRES!$G$19))</f>
        <v>-</v>
      </c>
      <c r="CE26" s="401">
        <f t="shared" si="6"/>
        <v>15</v>
      </c>
      <c r="CF26" s="402" t="str">
        <f>PARAMETRES!$B19</f>
        <v>M</v>
      </c>
      <c r="CG26" s="402" t="str">
        <f>PARAMETRES!$C19</f>
        <v>M</v>
      </c>
      <c r="CH26" s="403" t="str">
        <f>IF(CI26="-","-",IF(CI26&gt;PARAMETRES!$G$3,PARAMETRES!$G$3,CI26))</f>
        <v>-</v>
      </c>
      <c r="CI26" s="404" t="str">
        <f>IF(CH$53=".","-",IF(RELIGION!CD20="-","-",RELIGION!CD20))</f>
        <v>-</v>
      </c>
      <c r="CJ26" s="404" t="str">
        <f>IF(CH$53=".","-",IF(RELIGION!CD20="-","-",RELIGION!CD20/PARAMETRES!G$3*100))</f>
        <v>-</v>
      </c>
      <c r="CK26" s="403" t="str">
        <f>IF(CK$53=".","-",IF(LIRE!CD20="-","-",IF(LIRE!CD20&gt;PARAMETRES!$G$5,PARAMETRES!$G$5,LIRE!CD20)))</f>
        <v>-</v>
      </c>
      <c r="CL26" s="403" t="str">
        <f>IF(CL$53=".","-",IF('ECRIRE (orth, rédac)'!CD20="-","-",IF('ECRIRE (orth, rédac)'!CD20&gt;PARAMETRES!$G$6,PARAMETRES!$G$6,'ECRIRE (orth, rédac)'!CD20)))</f>
        <v>-</v>
      </c>
      <c r="CM26" s="403" t="str">
        <f>IF(CM$53=".","-",IF('ECOUTER  PARLER'!CD20="-","-",IF('ECOUTER  PARLER'!CD20&gt;PARAMETRES!$G$7,PARAMETRES!$G$7,'ECOUTER  PARLER'!CD20)))</f>
        <v>-</v>
      </c>
      <c r="CN26" s="403" t="str">
        <f>IF(CN$53=".","-",IF('ECRIRE (conj, gramm)'!CH20="-","-",IF('ECRIRE (conj, gramm)'!CH20&gt;PARAMETRES!$G$8,PARAMETRES!$G$8,'ECRIRE (conj, gramm)'!CH20)))</f>
        <v>-</v>
      </c>
      <c r="CO26" s="405" t="str">
        <f>IF(CP26="-","-",IF(CP26&gt;PARAMETRES!$G$9,PARAMETRES!$G$9,CP26))</f>
        <v>-</v>
      </c>
      <c r="CP26" s="404" t="str">
        <f>IF(CO$53=".","-",IF(CQ26=0,"-",(IF(LIRE!CD20="-",0,LIRE!CD20)+IF('ECRIRE (orth, rédac)'!CD20="-",0,'ECRIRE (orth, rédac)'!CD20)+IF('ECOUTER  PARLER'!CD20="-",0,'ECOUTER  PARLER'!CD20)+IF('ECRIRE (conj, gramm)'!CH20="-",0,'ECRIRE (conj, gramm)'!CH20))/CQ26*PARAMETRES!$G$9))</f>
        <v>-</v>
      </c>
      <c r="CQ26" s="404">
        <f>IF(LIRE!CD20="-",0,PARAMETRES!$G$5)+IF('ECRIRE (orth, rédac)'!CD20="-",0,PARAMETRES!$G$6)+IF('ECOUTER  PARLER'!CD20="-",0,PARAMETRES!$G$7)+IF('ECRIRE (conj, gramm)'!CH20="-",0,PARAMETRES!$G$8)</f>
        <v>0</v>
      </c>
      <c r="CR26" s="403" t="str">
        <f>IF(CR$53=".","-",IF(NO!CD20="-","-",IF(NO!CD20&gt;PARAMETRES!$G$11,PARAMETRES!$G$11,NO!CD20)))</f>
        <v>-</v>
      </c>
      <c r="CS26" s="403" t="str">
        <f>IF(CS$53=".","-",IF(G!CD20="-","-",IF(G!CD20&gt;PARAMETRES!$G$12,PARAMETRES!$G$12,G!CD20)))</f>
        <v>-</v>
      </c>
      <c r="CT26" s="403" t="str">
        <f>IF(CT$53=".","-",IF(SF!CD20="-","-",IF(SF!CD20&gt;PARAMETRES!$G$13,PARAMETRES!$G$13,SF!CD20)))</f>
        <v>-</v>
      </c>
      <c r="CU26" s="405" t="str">
        <f>IF(CV26="-","-",IF(CV26&gt;PARAMETRES!$G$14,PARAMETRES!$G$14,CV26))</f>
        <v>-</v>
      </c>
      <c r="CV26" s="404" t="str">
        <f>IF(CU$53=".","-",IF(CW26=0,"-",((IF(NO!CD20="-",0,NO!CD20)+IF(G!CD20="-",0,G!CD20)+IF(SF!CD20="-",0,SF!CD20))/CW26*PARAMETRES!$G$14)))</f>
        <v>-</v>
      </c>
      <c r="CW26" s="404">
        <f>IF(NO!CD20="-",0,PARAMETRES!$G$11)+IF(G!CD20="-",0,PARAMETRES!$G$12)+IF(SF!CD20="-",0,PARAMETRES!$G$13)</f>
        <v>0</v>
      </c>
      <c r="CX26" s="403" t="str">
        <f>IF(CY26="-","-",IF(CY26&gt;PARAMETRES!$G$16,PARAMETRES!$G$16,CY26))</f>
        <v>-</v>
      </c>
      <c r="CY26" s="404" t="str">
        <f>IF(CX$53=".","-",IF(EVEIL!CD20="-","-",EVEIL!CD20))</f>
        <v>-</v>
      </c>
      <c r="CZ26" s="404" t="str">
        <f>IF(CX$53=".","-",IF(EVEIL!CD20="-","-",EVEIL!CDS20/PARAMETRES!G$16*100))</f>
        <v>-</v>
      </c>
      <c r="DA26" s="403" t="str">
        <f>IF(DB26="-","-",IF(DB26&gt;PARAMETRES!$G$17,PARAMETRES!$G$17,DB26))</f>
        <v>-</v>
      </c>
      <c r="DB26" s="404" t="str">
        <f>IF(DA$53=".","-",IF(LANGUE!BN20="-","-",LANGUE!BN20))</f>
        <v>-</v>
      </c>
      <c r="DC26" s="404" t="str">
        <f>IF(DA$53=".","-",IF(LANGUE!BN20="-","-",LANGUE!BN20/PARAMETRES!G$17*100))</f>
        <v>-</v>
      </c>
      <c r="DD26" s="451" t="str">
        <f>IF(DE26="-","-",IF(DE26&gt;PARAMETRES!$G$19,PARAMETRES!$G$19,DE26))</f>
        <v>-</v>
      </c>
      <c r="DE26" s="455" t="str">
        <f>IF(((IF(CH26="-",0,CH26)+IF(CP26="-",0,CP26)+IF(CV26="-",0,CV26)+IF(CX26="-",0,CX26)+IF(DA26="-",0,DA26)))=0,"-",((IF(CH26="-",0,CH26)+IF(CP26="-",0,CP26)+IF(CV26="-",0,CV26)+IF(CY26="-",0,CY26)+IF(DA26="-",0,DA26))/((IF(CH26="-",0,PARAMETRES!$G$3)+IF(CP26="-",0,PARAMETRES!$G$9)+IF(CV26="-",0,PARAMETRES!$G$14)+IF(CY26="-",0,PARAMETRES!$G$16)+IF(DA26="-",0,PARAMETRES!$G$17)))*PARAMETRES!$G$19))</f>
        <v>-</v>
      </c>
      <c r="DF26" s="452"/>
      <c r="DG26" s="165" t="str">
        <f>PARAMETRES!$B19</f>
        <v>M</v>
      </c>
      <c r="DH26" s="166" t="str">
        <f>PARAMETRES!$C19</f>
        <v>M</v>
      </c>
      <c r="DI26" s="162"/>
      <c r="DJ26" s="163">
        <f>IF(IF(E26="-",0,PARAMETRES!$G$3)+IF(AF26="-",0,PARAMETRES!$G$3)+IF(BG26="-",0,PARAMETRES!$G$3)+IF(CH26="-",0,PARAMETRES!$G$3)=0,"-",IF((IF(F26="-",0,F26)+IF(AG26="-",0,AG26)+IF(BH26="-",0,BH26)+IF(CI26="-",0,CI26))/(IF(F26="-",0,PARAMETRES!$G$3)+IF(AG26="-",0,PARAMETRES!$G$3)+IF(BH26="-",0,PARAMETRES!$G$3)+IF(CI26="-",0,PARAMETRES!$G$3))*100&gt;100,100,(IF(F26="-",0,F26)+IF(AG26="-",0,AG26)+IF(BH26="-",0,BH26)+IF(CI26="-",0,CI26))/(IF(F26="-",0,PARAMETRES!$G$3)+IF(AG26="-",0,PARAMETRES!$G$3)+IF(BH26="-",0,PARAMETRES!$G$3)+IF(CI26="-",0,PARAMETRES!$G$3))*100))</f>
        <v>78.94736842105263</v>
      </c>
      <c r="DK26" s="157">
        <f>IF(IF(M26="-",0,PARAMETRES!$G$9)+IF(AN26="-",0,PARAMETRES!$G$9)+IF(BO26="-",0,PARAMETRES!$G$9)+IF(CP26="-",0,PARAMETRES!$G$9)=0,"-",IF((IF(M26="-",0,M26)+IF(AN26="-",0,AN26)+IF(BO26="-",0,BO26)+IF(CP26="-",0,CP26))/(IF(M26="-",0,PARAMETRES!$G$9)+IF(AN26="-",0,PARAMETRES!$G$9)+IF(BO26="-",0,PARAMETRES!$G$9)+IF(CP26="-",0,PARAMETRES!$G$9))*100&gt;100,100,(IF(M26="-",0,M26)+IF(AN26="-",0,AN26)+IF(BO26="-",0,BO26)+IF(CP26="-",0,CP26))/(IF(M26="-",0,PARAMETRES!$G$9)+IF(AN26="-",0,PARAMETRES!$G$9)+IF(BO26="-",0,PARAMETRES!$G$9)+IF(CP26="-",0,PARAMETRES!$G$9))*100))</f>
        <v>85.368432629462035</v>
      </c>
      <c r="DL26" s="157">
        <f>IF(IF(S26="-",0,PARAMETRES!$G$14)+IF(AT26="-",0,PARAMETRES!$G$14)+IF(BU26="-",0,PARAMETRES!$G$14)+IF(CV26="-",0,PARAMETRES!$G$14)=0,"-",IF((IF(S26="-",0,S26)+IF(AT26="-",0,AT26)+IF(BU26="-",0,BU26)+IF(CV26="-",0,CV26))/(IF(S26="-",0,PARAMETRES!$G$14)+IF(AT26="-",0,PARAMETRES!$G$14)+IF(BU26="-",0,PARAMETRES!$G$14)+IF(CV26="-",0,PARAMETRES!$G$14))*100&gt;100,100,(IF(S26="-",0,S26)+IF(AT26="-",0,AT26)+IF(BU26="-",0,BU26)+IF(CV26="-",0,CV26))/(IF(S26="-",0,PARAMETRES!$G$14)+IF(AT26="-",0,PARAMETRES!$G$14)+IF(BU26="-",0,PARAMETRES!$G$14)+IF(CV26="-",0,PARAMETRES!$G$14))*100))</f>
        <v>93.220338983050837</v>
      </c>
      <c r="DM26" s="157">
        <f>IF(IF(U26="-",0,PARAMETRES!$G$16)+IF(AV26="-",0,PARAMETRES!$G$16)+IF(BW26="-",0,PARAMETRES!$G$16)+IF(CX26="-",0,PARAMETRES!$G$16)=0,"-",IF((IF(V26="-",0,V26)+IF(AW26="-",0,AW26)+IF(BX26="-",0,BX26)+IF(CY26="-",0,CY26))/(IF(V26="-",0,PARAMETRES!$G$16)+IF(AW26="-",0,PARAMETRES!$G$16)+IF(BX26="-",0,PARAMETRES!$G$16)+IF(CY26="-",0,PARAMETRES!$G$16))*100&gt;100,100,(IF(V26="-",0,V26)+IF(AW26="-",0,AW26)+IF(BX26="-",0,BX26)+IF(CY26="-",0,CY26))/(IF(V26="-",0,PARAMETRES!$G$16)+IF(AW26="-",0,PARAMETRES!$G$16)+IF(BX26="-",0,PARAMETRES!$G$16)+IF(CY26="-",0,PARAMETRES!$G$16))*100))</f>
        <v>86</v>
      </c>
      <c r="DN26" s="157" t="str">
        <f>IF(IF(X26="-",0,PARAMETRES!$G$17)+IF(AY26="-",0,PARAMETRES!$G$17)+IF(BZ26="-",0,PARAMETRES!$G$17)+IF(DA26="-",0,PARAMETRES!$G$17)=0,"-",IF((IF(Y26="-",0,Y26)+IF(AZ26="-",0,AZ26)+IF(CA26="-",0,CA26)+IF(DB26="-",0,DB26))/(IF(Y26="-",0,PARAMETRES!$G$17)+IF(AZ26="-",0,PARAMETRES!$G$17)+IF(CA26="-",0,PARAMETRES!$G$17)+IF(DB26="-",0,PARAMETRES!$G$17))*100&gt;100,100,(IF(Y26="-",0,Y26)+IF(AZ26="-",0,AZ26)+IF(CA26="-",0,CA26)+IF(DB26="-",0,DB26))/(IF(Y26="-",0,PARAMETRES!$G$17)+IF(AZ26="-",0,PARAMETRES!$G$17)+IF(CA26="-",0,PARAMETRES!$G$17)+IF(DB26="-",0,PARAMETRES!$G$17))*100))</f>
        <v>-</v>
      </c>
      <c r="DO26" s="159">
        <f>IF(IF(AB26="-",0,PARAMETRES!$G$19)+IF(BC26="-",0,PARAMETRES!$G$19)+IF(CD26="-",0,PARAMETRES!$G$19)+IF(DE26="-",0,PARAMETRES!$G$19)=0,"-",IF((IF(AB26="-",0,AB26)+IF(BC26="-",0,BC26)+IF(CD26="-",0,CD26)+IF(DE26="-",0,DE26))/(IF(AB26="-",0,PARAMETRES!$G$19)+IF(BC26="-",0,PARAMETRES!$G$19)+IF(CD26="-",0,PARAMETRES!$G$19)+IF(DE26="-",0,PARAMETRES!$G$19))*100&gt;100,100,(IF(AB26="-",0,AB26)+IF(BC26="-",0,BC26)+IF(CD26="-",0,CD26)+IF(DE26="-",0,DE26))/(IF(AB26="-",0,PARAMETRES!$G$19)+IF(BC26="-",0,PARAMETRES!$G$19)+IF(CD26="-",0,PARAMETRES!$G$19)+IF(DE26="-",0,PARAMETRES!$G$19))*100))</f>
        <v>88.071298118689356</v>
      </c>
      <c r="DP26" s="164"/>
      <c r="DQ26" s="165" t="str">
        <f>PARAMETRES!$B19</f>
        <v>M</v>
      </c>
      <c r="DR26" s="166" t="str">
        <f>PARAMETRES!$C19</f>
        <v>M</v>
      </c>
      <c r="DT26" s="351">
        <f t="shared" si="7"/>
        <v>88.1</v>
      </c>
      <c r="DU26" s="351" t="str">
        <f t="shared" si="1"/>
        <v/>
      </c>
      <c r="DV26" s="351" t="str">
        <f t="shared" si="2"/>
        <v/>
      </c>
      <c r="DW26" s="351" t="str">
        <f t="shared" si="3"/>
        <v/>
      </c>
      <c r="DY26" s="351">
        <f t="shared" si="8"/>
        <v>88.1</v>
      </c>
      <c r="DZ26" s="351" t="str">
        <f t="shared" si="9"/>
        <v/>
      </c>
      <c r="EA26" s="351" t="str">
        <f t="shared" si="10"/>
        <v/>
      </c>
      <c r="EB26" s="351" t="str">
        <f t="shared" si="11"/>
        <v/>
      </c>
    </row>
    <row r="27" spans="1:132" s="485" customFormat="1">
      <c r="A27" s="463">
        <f t="shared" si="12"/>
        <v>16</v>
      </c>
      <c r="B27" s="464" t="str">
        <f>PARAMETRES!$D20</f>
        <v>Anglais</v>
      </c>
      <c r="C27" s="465" t="str">
        <f>PARAMETRES!$B20</f>
        <v>M</v>
      </c>
      <c r="D27" s="465" t="str">
        <f>PARAMETRES!$C20</f>
        <v>D</v>
      </c>
      <c r="E27" s="466">
        <f>IF(F27="-","-",IF(F27&gt;PARAMETRES!$G$3,PARAMETRES!$G$3,F27))</f>
        <v>16.842105263157894</v>
      </c>
      <c r="F27" s="467">
        <f>IF(E$53=".","-",IF(RELIGION!S21="-","-",RELIGION!S21))</f>
        <v>16.842105263157894</v>
      </c>
      <c r="G27" s="467">
        <f>IF(E$53=".","-",IF(RELIGION!S21="-","-",RELIGION!S21/PARAMETRES!G$3*100))</f>
        <v>84.210526315789465</v>
      </c>
      <c r="H27" s="466">
        <f>IF(H$53=".","-",IF(LIRE!S21="-","-",IF(LIRE!S21&gt;PARAMETRES!$G$5,PARAMETRES!$G$5,LIRE!S21)))</f>
        <v>21.614583333333336</v>
      </c>
      <c r="I27" s="466">
        <f>IF(I$53=".","-",IF('ECRIRE (orth, rédac)'!S21="-","-",IF('ECRIRE (orth, rédac)'!S21&gt;PARAMETRES!$G$6,PARAMETRES!$G$6,'ECRIRE (orth, rédac)'!S21)))</f>
        <v>18.725490196078432</v>
      </c>
      <c r="J27" s="466">
        <f>IF(J$53=".","-",IF('ECOUTER  PARLER'!S21="-","-",IF('ECOUTER  PARLER'!S21&gt;PARAMETRES!$G$7,PARAMETRES!$G$7,'ECOUTER  PARLER'!S21)))</f>
        <v>18.055555555555554</v>
      </c>
      <c r="K27" s="466">
        <f>IF(K$53=".","-",IF('ECRIRE (conj, gramm)'!S21="-","-",IF('ECRIRE (conj, gramm)'!S21&gt;PARAMETRES!$G$8,PARAMETRES!$G$8,'ECRIRE (conj, gramm)'!S21)))</f>
        <v>12.5</v>
      </c>
      <c r="L27" s="468">
        <f>IF(M27="-","-",IF(M27&gt;PARAMETRES!$G$9,PARAMETRES!$G$9,M27))</f>
        <v>70.895629084967325</v>
      </c>
      <c r="M27" s="467">
        <f>IF(L$53=".","-",IF(N27=0,"-",(IF(LIRE!S21="-",0,LIRE!S21)+IF('ECRIRE (orth, rédac)'!S21="-",0,'ECRIRE (orth, rédac)'!S21)+IF('ECOUTER  PARLER'!S21="-",0,'ECOUTER  PARLER'!S21)+IF('ECRIRE (conj, gramm)'!S21="-",0,'ECRIRE (conj, gramm)'!S21))/N27*PARAMETRES!$G$9))</f>
        <v>70.895629084967325</v>
      </c>
      <c r="N27" s="467">
        <f>IF(LIRE!S21="-",0,PARAMETRES!$G$5)+IF('ECRIRE (orth, rédac)'!S21="-",0,PARAMETRES!$G$6)+IF('ECOUTER  PARLER'!S21="-",0,PARAMETRES!$G$7)+IF('ECRIRE (conj, gramm)'!S21="-",0,PARAMETRES!$G$8)</f>
        <v>100</v>
      </c>
      <c r="O27" s="466">
        <f>IF(O$53=".","-",IF(NO!S21="-","-",IF(NO!S21&gt;PARAMETRES!$G$11,PARAMETRES!$G$11,NO!S21)))</f>
        <v>35.932203389830512</v>
      </c>
      <c r="P27" s="466" t="str">
        <f>IF(P$53=".","-",IF(G!S21="-","-",IF(G!S21&gt;PARAMETRES!$G$12,PARAMETRES!$G$12,G!S21)))</f>
        <v>-</v>
      </c>
      <c r="Q27" s="466" t="str">
        <f>IF(Q$53=".","-",IF(SF!S21="-","-",IF(SF!S21&gt;PARAMETRES!$G$13,PARAMETRES!$G$13,SF!S21)))</f>
        <v>-</v>
      </c>
      <c r="R27" s="468">
        <f>IF(S27="-","-",IF(S27&gt;PARAMETRES!$G$14,PARAMETRES!$G$14,S27))</f>
        <v>89.830508474576277</v>
      </c>
      <c r="S27" s="467">
        <f>IF(R$53=".","-",IF(T27=0,"-",((IF(NO!S21="-",0,NO!S21)+IF(G!S21="-",0,G!S21)+IF(SF!S21="-",0,SF!S21))/T27*PARAMETRES!$G$14)))</f>
        <v>89.830508474576277</v>
      </c>
      <c r="T27" s="467">
        <f>IF(NO!S21="-",0,PARAMETRES!$G$11)+IF(G!S21="-",0,PARAMETRES!$G$12)+IF(SF!S21="-",0,PARAMETRES!$G$13)</f>
        <v>40</v>
      </c>
      <c r="U27" s="466">
        <f>IF(V27="-","-",IF(V27&gt;PARAMETRES!$G$16,PARAMETRES!$G$16,V27))</f>
        <v>24.599999999999998</v>
      </c>
      <c r="V27" s="467">
        <f>IF(U$53=".","-",IF(EVEIL!S21="-","-",EVEIL!S21))</f>
        <v>24.599999999999998</v>
      </c>
      <c r="W27" s="467">
        <f>IF(U$53=".","-",IF(EVEIL!S21="-","-",EVEIL!S21/PARAMETRES!G$16*100))</f>
        <v>82</v>
      </c>
      <c r="X27" s="466" t="str">
        <f>IF(Y27="-","-",IF(Y27&gt;PARAMETRES!$G$17,PARAMETRES!$G$17,Y27))</f>
        <v>-</v>
      </c>
      <c r="Y27" s="467" t="str">
        <f>IF(X$53=".","-",IF(LANGUE!O21="-","-",LANGUE!O21))</f>
        <v>-</v>
      </c>
      <c r="Z27" s="469" t="str">
        <f>IF(X$53=".","-",IF(LANGUE!O21="-","-",LANGUE!O21/PARAMETRES!G$17*100))</f>
        <v>-</v>
      </c>
      <c r="AA27" s="470">
        <f>IF(AB27="-","-",IF(AB27&gt;PARAMETRES!$G$19,PARAMETRES!$G$19,AB27))</f>
        <v>80.867297129080598</v>
      </c>
      <c r="AB27" s="471">
        <f>IF(((IF(E27="-",0,E27)+IF(M27="-",0,M27)+IF(S27="-",0,S27)+IF(U27="-",0,U27)+IF(X27="-",0,X27)))=0,"-",((IF(E27="-",0,E27)+IF(M27="-",0,M27)+IF(S27="-",0,S27)+IF(V27="-",0,V27)+IF(X27="-",0,X27))/((IF(E27="-",0,PARAMETRES!$G$3)+IF(M27="-",0,PARAMETRES!$G$9)+IF(S27="-",0,PARAMETRES!$G$14)+IF(V27="-",0,PARAMETRES!$G$16)+IF(X27="-",0,PARAMETRES!$G$17)))*PARAMETRES!$G$19))</f>
        <v>80.867297129080598</v>
      </c>
      <c r="AC27" s="463">
        <f t="shared" si="4"/>
        <v>16</v>
      </c>
      <c r="AD27" s="465" t="str">
        <f>PARAMETRES!$B20</f>
        <v>M</v>
      </c>
      <c r="AE27" s="465" t="str">
        <f>PARAMETRES!$C20</f>
        <v>D</v>
      </c>
      <c r="AF27" s="466" t="str">
        <f>IF(AG27="-","-",IF(AG27&gt;PARAMETRES!$G$3,PARAMETRES!$G$3,AG27))</f>
        <v>-</v>
      </c>
      <c r="AG27" s="467" t="str">
        <f>IF(AF$53=".","-",IF(RELIGION!AN21="-","-",RELIGION!AN21))</f>
        <v>-</v>
      </c>
      <c r="AH27" s="467" t="str">
        <f>IF(AF$53=".","-",IF(RELIGION!AN21="-","-",RELIGION!AN21/PARAMETRES!G$3*100))</f>
        <v>-</v>
      </c>
      <c r="AI27" s="466" t="str">
        <f>IF(AI$53=".","-",IF(LIRE!AN21="-","-",IF(LIRE!AN21&gt;PARAMETRES!$G$5,PARAMETRES!$G$5,LIRE!AN21)))</f>
        <v>-</v>
      </c>
      <c r="AJ27" s="466" t="str">
        <f>IF(AJ$53=".","-",IF('ECRIRE (orth, rédac)'!AN21="-","-",IF('ECRIRE (orth, rédac)'!AN21&gt;PARAMETRES!$G$6,PARAMETRES!$G$6,'ECRIRE (orth, rédac)'!AN21)))</f>
        <v>-</v>
      </c>
      <c r="AK27" s="466" t="str">
        <f>IF(AK$53=".","-",IF('ECOUTER  PARLER'!AN21="-","-",IF('ECOUTER  PARLER'!AN21&gt;PARAMETRES!$G$7,PARAMETRES!$G$7,'ECOUTER  PARLER'!AN21)))</f>
        <v>-</v>
      </c>
      <c r="AL27" s="466" t="str">
        <f>IF(AL$53=".","-",IF('ECRIRE (conj, gramm)'!AN21="-","-",IF('ECRIRE (conj, gramm)'!AN21&gt;PARAMETRES!$G$8,PARAMETRES!$G$8,'ECRIRE (conj, gramm)'!AN21)))</f>
        <v>-</v>
      </c>
      <c r="AM27" s="468" t="str">
        <f>IF(AN27="-","-",IF(AN27&gt;PARAMETRES!$G$9,PARAMETRES!$G$9,AN27))</f>
        <v>-</v>
      </c>
      <c r="AN27" s="467" t="str">
        <f>IF(AM$53=".","-",IF(AO27=0,"-",(IF(LIRE!AN21="-",0,LIRE!AN21)+IF('ECRIRE (orth, rédac)'!AN21="-",0,'ECRIRE (orth, rédac)'!AN21)+IF('ECOUTER  PARLER'!AN21="-",0,'ECOUTER  PARLER'!AN21)+IF('ECRIRE (conj, gramm)'!AN21="-",0,'ECRIRE (conj, gramm)'!AN21))/AO27*PARAMETRES!$G$9))</f>
        <v>-</v>
      </c>
      <c r="AO27" s="467">
        <f>IF(LIRE!AN21="-",0,PARAMETRES!$G$5)+IF('ECRIRE (orth, rédac)'!AN21="-",0,PARAMETRES!$G$6)+IF('ECOUTER  PARLER'!AN21="-",0,PARAMETRES!$G$7)+IF('ECRIRE (conj, gramm)'!AN21="-",0,PARAMETRES!$G$8)</f>
        <v>0</v>
      </c>
      <c r="AP27" s="466" t="str">
        <f>IF(AP$53=".","-",IF(NO!AN21="-","-",IF(NO!AN21&gt;PARAMETRES!$G$11,PARAMETRES!$G$11,NO!AN21)))</f>
        <v>-</v>
      </c>
      <c r="AQ27" s="466" t="str">
        <f>IF(AQ$53=".","-",IF(G!AN21="-","-",IF(G!AN21&gt;PARAMETRES!$G$12,PARAMETRES!$G$12,G!AN21)))</f>
        <v>-</v>
      </c>
      <c r="AR27" s="466" t="str">
        <f>IF(AR$53=".","-",IF(SF!AN21="-","-",IF(SF!AN21&gt;PARAMETRES!$G$13,PARAMETRES!$G$13,SF!AN21)))</f>
        <v>-</v>
      </c>
      <c r="AS27" s="468" t="str">
        <f>IF(AT27="-","-",IF(AT27&gt;PARAMETRES!$G$14,PARAMETRES!$G$14,AT27))</f>
        <v>-</v>
      </c>
      <c r="AT27" s="467" t="str">
        <f>IF(AS$53=".","-",IF(AU27=0,"-",((IF(NO!AN21="-",0,NO!AN21)+IF(G!AN21="-",0,G!AN21)+IF(SF!AN21="-",0,SF!AN21))/AU27*PARAMETRES!$G$14)))</f>
        <v>-</v>
      </c>
      <c r="AU27" s="467">
        <f>IF(NO!AN21="-",0,PARAMETRES!$G$11)+IF(G!AN21="-",0,PARAMETRES!$G$12)+IF(SF!AN21="-",0,PARAMETRES!$G$13)</f>
        <v>0</v>
      </c>
      <c r="AV27" s="466" t="str">
        <f>IF(AW27="-","-",IF(AW27&gt;PARAMETRES!$G$16,PARAMETRES!$G$16,AW27))</f>
        <v>-</v>
      </c>
      <c r="AW27" s="467" t="str">
        <f>IF(AV$53=".","-",IF(EVEIL!AN21="-","-",EVEIL!AN21))</f>
        <v>-</v>
      </c>
      <c r="AX27" s="467" t="str">
        <f>IF(AV$53=".","-",IF(EVEIL!AN21="-","-",EVEIL!ANS21/PARAMETRES!G$16*100))</f>
        <v>-</v>
      </c>
      <c r="AY27" s="466" t="str">
        <f>IF(AZ27="-","-",IF(AZ27&gt;PARAMETRES!$G$17,PARAMETRES!$G$17,AZ27))</f>
        <v>-</v>
      </c>
      <c r="AZ27" s="467" t="str">
        <f>IF(AY$53=".","-",IF(LANGUE!AF21="-","-",LANGUE!AF21))</f>
        <v>-</v>
      </c>
      <c r="BA27" s="469" t="str">
        <f>IF(AY$53=".","-",IF(LANGUE!AF21="-","-",LANGUE!AF21/PARAMETRES!G$17*100))</f>
        <v>-</v>
      </c>
      <c r="BB27" s="470" t="str">
        <f>IF(BC27="-","-",IF(BC27&gt;PARAMETRES!$G$19,PARAMETRES!$G$19,BC27))</f>
        <v>-</v>
      </c>
      <c r="BC27" s="471" t="str">
        <f>IF(((IF(AF27="-",0,AF27)+IF(AN27="-",0,AN27)+IF(AT27="-",0,AT27)+IF(AV27="-",0,AV27)+IF(AY27="-",0,AY27)))=0,"-",((IF(AF27="-",0,AF27)+IF(AN27="-",0,AN27)+IF(AT27="-",0,AT27)+IF(AW27="-",0,AW27)+IF(AY27="-",0,AY27))/((IF(AF27="-",0,PARAMETRES!$G$3)+IF(AN27="-",0,PARAMETRES!$G$9)+IF(AT27="-",0,PARAMETRES!$G$14)+IF(AW27="-",0,PARAMETRES!$G$16)+IF(AY27="-",0,PARAMETRES!$G$17)))*PARAMETRES!$G$19))</f>
        <v>-</v>
      </c>
      <c r="BD27" s="463">
        <f t="shared" si="5"/>
        <v>16</v>
      </c>
      <c r="BE27" s="465" t="str">
        <f>PARAMETRES!$B20</f>
        <v>M</v>
      </c>
      <c r="BF27" s="465" t="str">
        <f>PARAMETRES!$C20</f>
        <v>D</v>
      </c>
      <c r="BG27" s="466" t="str">
        <f>IF(BH27="-","-",IF(BH27&gt;PARAMETRES!$G$3,PARAMETRES!$G$3,BH27))</f>
        <v>-</v>
      </c>
      <c r="BH27" s="467" t="str">
        <f>IF(BG$53=".","-",IF(RELIGION!BI21="-","-",RELIGION!BI21))</f>
        <v>-</v>
      </c>
      <c r="BI27" s="467" t="str">
        <f>IF(BG$53=".","-",IF(RELIGION!BI21="-","-",RELIGION!BI21/PARAMETRES!G$3*100))</f>
        <v>-</v>
      </c>
      <c r="BJ27" s="466" t="str">
        <f>IF(BJ$53=".","-",IF(LIRE!BI21="-","-",IF(LIRE!BI21&gt;PARAMETRES!$G$5,PARAMETRES!$G$5,LIRE!BI21)))</f>
        <v>-</v>
      </c>
      <c r="BK27" s="466" t="str">
        <f>IF(BK$53=".","-",IF('ECRIRE (orth, rédac)'!BI21="-","-",IF('ECRIRE (orth, rédac)'!BI21&gt;PARAMETRES!$G$6,PARAMETRES!$G$6,'ECRIRE (orth, rédac)'!BI21)))</f>
        <v>-</v>
      </c>
      <c r="BL27" s="466" t="str">
        <f>IF(BL$53=".","-",IF('ECOUTER  PARLER'!BI21="-","-",IF('ECOUTER  PARLER'!BI21&gt;PARAMETRES!$G$7,PARAMETRES!$G$7,'ECOUTER  PARLER'!BI21)))</f>
        <v>-</v>
      </c>
      <c r="BM27" s="466" t="str">
        <f>IF(BM$53=".","-",IF('ECRIRE (conj, gramm)'!BI21="-","-",IF('ECRIRE (conj, gramm)'!BI21&gt;PARAMETRES!$G$8,PARAMETRES!$G$8,'ECRIRE (conj, gramm)'!BI21)))</f>
        <v>-</v>
      </c>
      <c r="BN27" s="468" t="str">
        <f>IF(BO27="-","-",IF(BO27&gt;PARAMETRES!$G$9,PARAMETRES!$G$9,BO27))</f>
        <v>-</v>
      </c>
      <c r="BO27" s="467" t="str">
        <f>IF(BN$53=".","-",IF(BP27=0,"-",(IF(LIRE!BI21="-",0,LIRE!BI21)+IF('ECRIRE (orth, rédac)'!BI21="-",0,'ECRIRE (orth, rédac)'!BI21)+IF('ECOUTER  PARLER'!BI21="-",0,'ECOUTER  PARLER'!BI21)+IF('ECRIRE (conj, gramm)'!BI21="-",0,'ECRIRE (conj, gramm)'!BI21))/BP27*PARAMETRES!$G$9))</f>
        <v>-</v>
      </c>
      <c r="BP27" s="467">
        <f>IF(LIRE!BI21="-",0,PARAMETRES!$G$5)+IF('ECRIRE (orth, rédac)'!BI21="-",0,PARAMETRES!$G$6)+IF('ECOUTER  PARLER'!BI21="-",0,PARAMETRES!$G$7)+IF('ECRIRE (conj, gramm)'!BI21="-",0,PARAMETRES!$G$8)</f>
        <v>0</v>
      </c>
      <c r="BQ27" s="466" t="str">
        <f>IF(BQ$53=".","-",IF(NO!BI21="-","-",IF(NO!BI21&gt;PARAMETRES!$G$11,PARAMETRES!$G$11,NO!BI21)))</f>
        <v>-</v>
      </c>
      <c r="BR27" s="466" t="str">
        <f>IF(BR$53=".","-",IF(G!BI21="-","-",IF(G!BI21&gt;PARAMETRES!$G$12,PARAMETRES!$G$12,G!BI21)))</f>
        <v>-</v>
      </c>
      <c r="BS27" s="466" t="str">
        <f>IF(BS$53=".","-",IF(SF!BI21="-","-",IF(SF!BI21&gt;PARAMETRES!$G$13,PARAMETRES!$G$13,SF!BI21)))</f>
        <v>-</v>
      </c>
      <c r="BT27" s="468" t="str">
        <f>IF(BU27="-","-",IF(BU27&gt;PARAMETRES!$G$14,PARAMETRES!$G$14,BU27))</f>
        <v>-</v>
      </c>
      <c r="BU27" s="467" t="str">
        <f>IF(BT$53=".","-",IF(BV27=0,"-",((IF(NO!BI21="-",0,NO!BI21)+IF(G!BI21="-",0,G!BI21)+IF(SF!BI21="-",0,SF!BI21))/BV27*PARAMETRES!$G$14)))</f>
        <v>-</v>
      </c>
      <c r="BV27" s="467">
        <f>IF(NO!BI21="-",0,PARAMETRES!$G$11)+IF(G!BI21="-",0,PARAMETRES!$G$12)+IF(SF!BI21="-",0,PARAMETRES!$G$13)</f>
        <v>0</v>
      </c>
      <c r="BW27" s="466" t="str">
        <f>IF(BX27="-","-",IF(BX27&gt;PARAMETRES!$G$16,PARAMETRES!$G$16,BX27))</f>
        <v>-</v>
      </c>
      <c r="BX27" s="467" t="str">
        <f>IF(BW$53=".","-",IF(EVEIL!BI21="-","-",EVEIL!BI21))</f>
        <v>-</v>
      </c>
      <c r="BY27" s="467" t="str">
        <f>IF(BW$53=".","-",IF(EVEIL!BI21="-","-",EVEIL!BIS21/PARAMETRES!G$16*100))</f>
        <v>-</v>
      </c>
      <c r="BZ27" s="466" t="str">
        <f>IF(CA27="-","-",IF(CA27&gt;PARAMETRES!$G$17,PARAMETRES!$G$17,CA27))</f>
        <v>-</v>
      </c>
      <c r="CA27" s="467" t="str">
        <f>IF(BZ$53=".","-",IF(LANGUE!AW21="-","-",LANGUE!AW21))</f>
        <v>-</v>
      </c>
      <c r="CB27" s="469" t="str">
        <f>IF(BZ$53=".","-",IF(LANGUE!AW21="-","-",LANGUE!AW21/PARAMETRES!G$17*100))</f>
        <v>-</v>
      </c>
      <c r="CC27" s="470" t="str">
        <f>IF(CD27="-","-",IF(CD27&gt;PARAMETRES!$G$19,PARAMETRES!$G$19,CD27))</f>
        <v>-</v>
      </c>
      <c r="CD27" s="471" t="str">
        <f>IF(((IF(BG27="-",0,BG27)+IF(BO27="-",0,BO27)+IF(BU27="-",0,BU27)+IF(BW27="-",0,BW27)+IF(BZ27="-",0,BZ27)))=0,"-",((IF(BG27="-",0,BG27)+IF(BO27="-",0,BO27)+IF(BU27="-",0,BU27)+IF(BX27="-",0,BX27)+IF(BZ27="-",0,BZ27))/((IF(BG27="-",0,PARAMETRES!$G$3)+IF(BO27="-",0,PARAMETRES!$G$9)+IF(BU27="-",0,PARAMETRES!$G$14)+IF(BX27="-",0,PARAMETRES!$G$16)+IF(BZ27="-",0,PARAMETRES!$G$17)))*PARAMETRES!$G$19))</f>
        <v>-</v>
      </c>
      <c r="CE27" s="472">
        <f t="shared" si="6"/>
        <v>16</v>
      </c>
      <c r="CF27" s="473" t="str">
        <f>PARAMETRES!$B20</f>
        <v>M</v>
      </c>
      <c r="CG27" s="473" t="str">
        <f>PARAMETRES!$C20</f>
        <v>D</v>
      </c>
      <c r="CH27" s="474" t="str">
        <f>IF(CI27="-","-",IF(CI27&gt;PARAMETRES!$G$3,PARAMETRES!$G$3,CI27))</f>
        <v>-</v>
      </c>
      <c r="CI27" s="475" t="str">
        <f>IF(CH$53=".","-",IF(RELIGION!CD21="-","-",RELIGION!CD21))</f>
        <v>-</v>
      </c>
      <c r="CJ27" s="475" t="str">
        <f>IF(CH$53=".","-",IF(RELIGION!CD21="-","-",RELIGION!CD21/PARAMETRES!G$3*100))</f>
        <v>-</v>
      </c>
      <c r="CK27" s="474" t="str">
        <f>IF(CK$53=".","-",IF(LIRE!CD21="-","-",IF(LIRE!CD21&gt;PARAMETRES!$G$5,PARAMETRES!$G$5,LIRE!CD21)))</f>
        <v>-</v>
      </c>
      <c r="CL27" s="474" t="str">
        <f>IF(CL$53=".","-",IF('ECRIRE (orth, rédac)'!CD21="-","-",IF('ECRIRE (orth, rédac)'!CD21&gt;PARAMETRES!$G$6,PARAMETRES!$G$6,'ECRIRE (orth, rédac)'!CD21)))</f>
        <v>-</v>
      </c>
      <c r="CM27" s="474" t="str">
        <f>IF(CM$53=".","-",IF('ECOUTER  PARLER'!CD21="-","-",IF('ECOUTER  PARLER'!CD21&gt;PARAMETRES!$G$7,PARAMETRES!$G$7,'ECOUTER  PARLER'!CD21)))</f>
        <v>-</v>
      </c>
      <c r="CN27" s="474" t="str">
        <f>IF(CN$53=".","-",IF('ECRIRE (conj, gramm)'!CH21="-","-",IF('ECRIRE (conj, gramm)'!CH21&gt;PARAMETRES!$G$8,PARAMETRES!$G$8,'ECRIRE (conj, gramm)'!CH21)))</f>
        <v>-</v>
      </c>
      <c r="CO27" s="476" t="str">
        <f>IF(CP27="-","-",IF(CP27&gt;PARAMETRES!$G$9,PARAMETRES!$G$9,CP27))</f>
        <v>-</v>
      </c>
      <c r="CP27" s="475" t="str">
        <f>IF(CO$53=".","-",IF(CQ27=0,"-",(IF(LIRE!CD21="-",0,LIRE!CD21)+IF('ECRIRE (orth, rédac)'!CD21="-",0,'ECRIRE (orth, rédac)'!CD21)+IF('ECOUTER  PARLER'!CD21="-",0,'ECOUTER  PARLER'!CD21)+IF('ECRIRE (conj, gramm)'!CH21="-",0,'ECRIRE (conj, gramm)'!CH21))/CQ27*PARAMETRES!$G$9))</f>
        <v>-</v>
      </c>
      <c r="CQ27" s="475">
        <f>IF(LIRE!CD21="-",0,PARAMETRES!$G$5)+IF('ECRIRE (orth, rédac)'!CD21="-",0,PARAMETRES!$G$6)+IF('ECOUTER  PARLER'!CD21="-",0,PARAMETRES!$G$7)+IF('ECRIRE (conj, gramm)'!CH21="-",0,PARAMETRES!$G$8)</f>
        <v>0</v>
      </c>
      <c r="CR27" s="474" t="str">
        <f>IF(CR$53=".","-",IF(NO!CD21="-","-",IF(NO!CD21&gt;PARAMETRES!$G$11,PARAMETRES!$G$11,NO!CD21)))</f>
        <v>-</v>
      </c>
      <c r="CS27" s="474" t="str">
        <f>IF(CS$53=".","-",IF(G!CD21="-","-",IF(G!CD21&gt;PARAMETRES!$G$12,PARAMETRES!$G$12,G!CD21)))</f>
        <v>-</v>
      </c>
      <c r="CT27" s="474" t="str">
        <f>IF(CT$53=".","-",IF(SF!CD21="-","-",IF(SF!CD21&gt;PARAMETRES!$G$13,PARAMETRES!$G$13,SF!CD21)))</f>
        <v>-</v>
      </c>
      <c r="CU27" s="476" t="str">
        <f>IF(CV27="-","-",IF(CV27&gt;PARAMETRES!$G$14,PARAMETRES!$G$14,CV27))</f>
        <v>-</v>
      </c>
      <c r="CV27" s="475" t="str">
        <f>IF(CU$53=".","-",IF(CW27=0,"-",((IF(NO!CD21="-",0,NO!CD21)+IF(G!CD21="-",0,G!CD21)+IF(SF!CD21="-",0,SF!CD21))/CW27*PARAMETRES!$G$14)))</f>
        <v>-</v>
      </c>
      <c r="CW27" s="475">
        <f>IF(NO!CD21="-",0,PARAMETRES!$G$11)+IF(G!CD21="-",0,PARAMETRES!$G$12)+IF(SF!CD21="-",0,PARAMETRES!$G$13)</f>
        <v>0</v>
      </c>
      <c r="CX27" s="474" t="str">
        <f>IF(CY27="-","-",IF(CY27&gt;PARAMETRES!$G$16,PARAMETRES!$G$16,CY27))</f>
        <v>-</v>
      </c>
      <c r="CY27" s="475" t="str">
        <f>IF(CX$53=".","-",IF(EVEIL!CD21="-","-",EVEIL!CD21))</f>
        <v>-</v>
      </c>
      <c r="CZ27" s="475" t="str">
        <f>IF(CX$53=".","-",IF(EVEIL!CD21="-","-",EVEIL!CDS21/PARAMETRES!G$16*100))</f>
        <v>-</v>
      </c>
      <c r="DA27" s="474" t="str">
        <f>IF(DB27="-","-",IF(DB27&gt;PARAMETRES!$G$17,PARAMETRES!$G$17,DB27))</f>
        <v>-</v>
      </c>
      <c r="DB27" s="475" t="str">
        <f>IF(DA$53=".","-",IF(LANGUE!BN21="-","-",LANGUE!BN21))</f>
        <v>-</v>
      </c>
      <c r="DC27" s="475" t="str">
        <f>IF(DA$53=".","-",IF(LANGUE!BN21="-","-",LANGUE!BN21/PARAMETRES!G$17*100))</f>
        <v>-</v>
      </c>
      <c r="DD27" s="477" t="str">
        <f>IF(DE27="-","-",IF(DE27&gt;PARAMETRES!$G$19,PARAMETRES!$G$19,DE27))</f>
        <v>-</v>
      </c>
      <c r="DE27" s="478" t="str">
        <f>IF(((IF(CH27="-",0,CH27)+IF(CP27="-",0,CP27)+IF(CV27="-",0,CV27)+IF(CX27="-",0,CX27)+IF(DA27="-",0,DA27)))=0,"-",((IF(CH27="-",0,CH27)+IF(CP27="-",0,CP27)+IF(CV27="-",0,CV27)+IF(CY27="-",0,CY27)+IF(DA27="-",0,DA27))/((IF(CH27="-",0,PARAMETRES!$G$3)+IF(CP27="-",0,PARAMETRES!$G$9)+IF(CV27="-",0,PARAMETRES!$G$14)+IF(CY27="-",0,PARAMETRES!$G$16)+IF(DA27="-",0,PARAMETRES!$G$17)))*PARAMETRES!$G$19))</f>
        <v>-</v>
      </c>
      <c r="DF27" s="479"/>
      <c r="DG27" s="480" t="str">
        <f>PARAMETRES!$B20</f>
        <v>M</v>
      </c>
      <c r="DH27" s="481" t="str">
        <f>PARAMETRES!$C20</f>
        <v>D</v>
      </c>
      <c r="DI27" s="482"/>
      <c r="DJ27" s="483">
        <f>IF(IF(E27="-",0,PARAMETRES!$G$3)+IF(AF27="-",0,PARAMETRES!$G$3)+IF(BG27="-",0,PARAMETRES!$G$3)+IF(CH27="-",0,PARAMETRES!$G$3)=0,"-",IF((IF(F27="-",0,F27)+IF(AG27="-",0,AG27)+IF(BH27="-",0,BH27)+IF(CI27="-",0,CI27))/(IF(F27="-",0,PARAMETRES!$G$3)+IF(AG27="-",0,PARAMETRES!$G$3)+IF(BH27="-",0,PARAMETRES!$G$3)+IF(CI27="-",0,PARAMETRES!$G$3))*100&gt;100,100,(IF(F27="-",0,F27)+IF(AG27="-",0,AG27)+IF(BH27="-",0,BH27)+IF(CI27="-",0,CI27))/(IF(F27="-",0,PARAMETRES!$G$3)+IF(AG27="-",0,PARAMETRES!$G$3)+IF(BH27="-",0,PARAMETRES!$G$3)+IF(CI27="-",0,PARAMETRES!$G$3))*100))</f>
        <v>84.210526315789465</v>
      </c>
      <c r="DK27" s="466">
        <f>IF(IF(M27="-",0,PARAMETRES!$G$9)+IF(AN27="-",0,PARAMETRES!$G$9)+IF(BO27="-",0,PARAMETRES!$G$9)+IF(CP27="-",0,PARAMETRES!$G$9)=0,"-",IF((IF(M27="-",0,M27)+IF(AN27="-",0,AN27)+IF(BO27="-",0,BO27)+IF(CP27="-",0,CP27))/(IF(M27="-",0,PARAMETRES!$G$9)+IF(AN27="-",0,PARAMETRES!$G$9)+IF(BO27="-",0,PARAMETRES!$G$9)+IF(CP27="-",0,PARAMETRES!$G$9))*100&gt;100,100,(IF(M27="-",0,M27)+IF(AN27="-",0,AN27)+IF(BO27="-",0,BO27)+IF(CP27="-",0,CP27))/(IF(M27="-",0,PARAMETRES!$G$9)+IF(AN27="-",0,PARAMETRES!$G$9)+IF(BO27="-",0,PARAMETRES!$G$9)+IF(CP27="-",0,PARAMETRES!$G$9))*100))</f>
        <v>70.895629084967325</v>
      </c>
      <c r="DL27" s="466">
        <f>IF(IF(S27="-",0,PARAMETRES!$G$14)+IF(AT27="-",0,PARAMETRES!$G$14)+IF(BU27="-",0,PARAMETRES!$G$14)+IF(CV27="-",0,PARAMETRES!$G$14)=0,"-",IF((IF(S27="-",0,S27)+IF(AT27="-",0,AT27)+IF(BU27="-",0,BU27)+IF(CV27="-",0,CV27))/(IF(S27="-",0,PARAMETRES!$G$14)+IF(AT27="-",0,PARAMETRES!$G$14)+IF(BU27="-",0,PARAMETRES!$G$14)+IF(CV27="-",0,PARAMETRES!$G$14))*100&gt;100,100,(IF(S27="-",0,S27)+IF(AT27="-",0,AT27)+IF(BU27="-",0,BU27)+IF(CV27="-",0,CV27))/(IF(S27="-",0,PARAMETRES!$G$14)+IF(AT27="-",0,PARAMETRES!$G$14)+IF(BU27="-",0,PARAMETRES!$G$14)+IF(CV27="-",0,PARAMETRES!$G$14))*100))</f>
        <v>89.830508474576277</v>
      </c>
      <c r="DM27" s="466">
        <f>IF(IF(U27="-",0,PARAMETRES!$G$16)+IF(AV27="-",0,PARAMETRES!$G$16)+IF(BW27="-",0,PARAMETRES!$G$16)+IF(CX27="-",0,PARAMETRES!$G$16)=0,"-",IF((IF(V27="-",0,V27)+IF(AW27="-",0,AW27)+IF(BX27="-",0,BX27)+IF(CY27="-",0,CY27))/(IF(V27="-",0,PARAMETRES!$G$16)+IF(AW27="-",0,PARAMETRES!$G$16)+IF(BX27="-",0,PARAMETRES!$G$16)+IF(CY27="-",0,PARAMETRES!$G$16))*100&gt;100,100,(IF(V27="-",0,V27)+IF(AW27="-",0,AW27)+IF(BX27="-",0,BX27)+IF(CY27="-",0,CY27))/(IF(V27="-",0,PARAMETRES!$G$16)+IF(AW27="-",0,PARAMETRES!$G$16)+IF(BX27="-",0,PARAMETRES!$G$16)+IF(CY27="-",0,PARAMETRES!$G$16))*100))</f>
        <v>82</v>
      </c>
      <c r="DN27" s="466" t="str">
        <f>IF(IF(X27="-",0,PARAMETRES!$G$17)+IF(AY27="-",0,PARAMETRES!$G$17)+IF(BZ27="-",0,PARAMETRES!$G$17)+IF(DA27="-",0,PARAMETRES!$G$17)=0,"-",IF((IF(Y27="-",0,Y27)+IF(AZ27="-",0,AZ27)+IF(CA27="-",0,CA27)+IF(DB27="-",0,DB27))/(IF(Y27="-",0,PARAMETRES!$G$17)+IF(AZ27="-",0,PARAMETRES!$G$17)+IF(CA27="-",0,PARAMETRES!$G$17)+IF(DB27="-",0,PARAMETRES!$G$17))*100&gt;100,100,(IF(Y27="-",0,Y27)+IF(AZ27="-",0,AZ27)+IF(CA27="-",0,CA27)+IF(DB27="-",0,DB27))/(IF(Y27="-",0,PARAMETRES!$G$17)+IF(AZ27="-",0,PARAMETRES!$G$17)+IF(CA27="-",0,PARAMETRES!$G$17)+IF(DB27="-",0,PARAMETRES!$G$17))*100))</f>
        <v>-</v>
      </c>
      <c r="DO27" s="468">
        <f>IF(IF(AB27="-",0,PARAMETRES!$G$19)+IF(BC27="-",0,PARAMETRES!$G$19)+IF(CD27="-",0,PARAMETRES!$G$19)+IF(DE27="-",0,PARAMETRES!$G$19)=0,"-",IF((IF(AB27="-",0,AB27)+IF(BC27="-",0,BC27)+IF(CD27="-",0,CD27)+IF(DE27="-",0,DE27))/(IF(AB27="-",0,PARAMETRES!$G$19)+IF(BC27="-",0,PARAMETRES!$G$19)+IF(CD27="-",0,PARAMETRES!$G$19)+IF(DE27="-",0,PARAMETRES!$G$19))*100&gt;100,100,(IF(AB27="-",0,AB27)+IF(BC27="-",0,BC27)+IF(CD27="-",0,CD27)+IF(DE27="-",0,DE27))/(IF(AB27="-",0,PARAMETRES!$G$19)+IF(BC27="-",0,PARAMETRES!$G$19)+IF(CD27="-",0,PARAMETRES!$G$19)+IF(DE27="-",0,PARAMETRES!$G$19))*100))</f>
        <v>80.867297129080598</v>
      </c>
      <c r="DP27" s="484"/>
      <c r="DQ27" s="480" t="str">
        <f>PARAMETRES!$B20</f>
        <v>M</v>
      </c>
      <c r="DR27" s="481" t="str">
        <f>PARAMETRES!$C20</f>
        <v>D</v>
      </c>
      <c r="DT27" s="486">
        <f t="shared" si="7"/>
        <v>80.899999999999991</v>
      </c>
      <c r="DU27" s="486" t="str">
        <f t="shared" si="1"/>
        <v/>
      </c>
      <c r="DV27" s="486" t="str">
        <f t="shared" si="2"/>
        <v/>
      </c>
      <c r="DW27" s="486" t="str">
        <f t="shared" si="3"/>
        <v/>
      </c>
      <c r="DY27" s="486">
        <f t="shared" si="8"/>
        <v>80.899999999999991</v>
      </c>
      <c r="DZ27" s="486" t="str">
        <f t="shared" si="9"/>
        <v/>
      </c>
      <c r="EA27" s="486" t="str">
        <f t="shared" si="10"/>
        <v/>
      </c>
      <c r="EB27" s="486" t="str">
        <f t="shared" si="11"/>
        <v/>
      </c>
    </row>
    <row r="28" spans="1:132">
      <c r="A28" s="154">
        <f t="shared" si="12"/>
        <v>17</v>
      </c>
      <c r="B28" s="155" t="str">
        <f>PARAMETRES!$D21</f>
        <v>Anglais</v>
      </c>
      <c r="C28" s="156" t="str">
        <f>PARAMETRES!$B21</f>
        <v>N</v>
      </c>
      <c r="D28" s="156" t="str">
        <f>PARAMETRES!$C21</f>
        <v>G</v>
      </c>
      <c r="E28" s="157">
        <f>IF(F28="-","-",IF(F28&gt;PARAMETRES!$G$3,PARAMETRES!$G$3,F28))</f>
        <v>13.684210526315789</v>
      </c>
      <c r="F28" s="158">
        <f>IF(E$53=".","-",IF(RELIGION!S22="-","-",RELIGION!S22))</f>
        <v>13.684210526315789</v>
      </c>
      <c r="G28" s="158">
        <f>IF(E$53=".","-",IF(RELIGION!S22="-","-",RELIGION!S22/PARAMETRES!G$3*100))</f>
        <v>68.421052631578945</v>
      </c>
      <c r="H28" s="157">
        <f>IF(H$53=".","-",IF(LIRE!S22="-","-",IF(LIRE!S22&gt;PARAMETRES!$G$5,PARAMETRES!$G$5,LIRE!S22)))</f>
        <v>18.229166666666664</v>
      </c>
      <c r="I28" s="157">
        <f>IF(I$53=".","-",IF('ECRIRE (orth, rédac)'!S22="-","-",IF('ECRIRE (orth, rédac)'!S22&gt;PARAMETRES!$G$6,PARAMETRES!$G$6,'ECRIRE (orth, rédac)'!S22)))</f>
        <v>15.000000000000002</v>
      </c>
      <c r="J28" s="157">
        <f>IF(J$53=".","-",IF('ECOUTER  PARLER'!S22="-","-",IF('ECOUTER  PARLER'!S22&gt;PARAMETRES!$G$7,PARAMETRES!$G$7,'ECOUTER  PARLER'!S22)))</f>
        <v>21.25</v>
      </c>
      <c r="K28" s="157">
        <f>IF(K$53=".","-",IF('ECRIRE (conj, gramm)'!S22="-","-",IF('ECRIRE (conj, gramm)'!S22&gt;PARAMETRES!$G$8,PARAMETRES!$G$8,'ECRIRE (conj, gramm)'!S22)))</f>
        <v>17.78846153846154</v>
      </c>
      <c r="L28" s="159">
        <f>IF(M28="-","-",IF(M28&gt;PARAMETRES!$G$9,PARAMETRES!$G$9,M28))</f>
        <v>72.267628205128204</v>
      </c>
      <c r="M28" s="158">
        <f>IF(L$53=".","-",IF(N28=0,"-",(IF(LIRE!S22="-",0,LIRE!S22)+IF('ECRIRE (orth, rédac)'!S22="-",0,'ECRIRE (orth, rédac)'!S22)+IF('ECOUTER  PARLER'!S22="-",0,'ECOUTER  PARLER'!S22)+IF('ECRIRE (conj, gramm)'!S22="-",0,'ECRIRE (conj, gramm)'!S22))/N28*PARAMETRES!$G$9))</f>
        <v>72.267628205128204</v>
      </c>
      <c r="N28" s="158">
        <f>IF(LIRE!S22="-",0,PARAMETRES!$G$5)+IF('ECRIRE (orth, rédac)'!S22="-",0,PARAMETRES!$G$6)+IF('ECOUTER  PARLER'!S22="-",0,PARAMETRES!$G$7)+IF('ECRIRE (conj, gramm)'!S22="-",0,PARAMETRES!$G$8)</f>
        <v>100</v>
      </c>
      <c r="O28" s="157">
        <f>IF(O$53=".","-",IF(NO!S22="-","-",IF(NO!S22&gt;PARAMETRES!$G$11,PARAMETRES!$G$11,NO!S22)))</f>
        <v>32.5</v>
      </c>
      <c r="P28" s="157" t="str">
        <f>IF(P$53=".","-",IF(G!S22="-","-",IF(G!S22&gt;PARAMETRES!$G$12,PARAMETRES!$G$12,G!S22)))</f>
        <v>-</v>
      </c>
      <c r="Q28" s="157" t="str">
        <f>IF(Q$53=".","-",IF(SF!S22="-","-",IF(SF!S22&gt;PARAMETRES!$G$13,PARAMETRES!$G$13,SF!S22)))</f>
        <v>-</v>
      </c>
      <c r="R28" s="159">
        <f>IF(S28="-","-",IF(S28&gt;PARAMETRES!$G$14,PARAMETRES!$G$14,S28))</f>
        <v>81.25</v>
      </c>
      <c r="S28" s="158">
        <f>IF(R$53=".","-",IF(T28=0,"-",((IF(NO!S22="-",0,NO!S22)+IF(G!S22="-",0,G!S22)+IF(SF!S22="-",0,SF!S22))/T28*PARAMETRES!$G$14)))</f>
        <v>81.25</v>
      </c>
      <c r="T28" s="158">
        <f>IF(NO!S22="-",0,PARAMETRES!$G$11)+IF(G!S22="-",0,PARAMETRES!$G$12)+IF(SF!S22="-",0,PARAMETRES!$G$13)</f>
        <v>40</v>
      </c>
      <c r="U28" s="157">
        <f>IF(V28="-","-",IF(V28&gt;PARAMETRES!$G$16,PARAMETRES!$G$16,V28))</f>
        <v>24</v>
      </c>
      <c r="V28" s="158">
        <f>IF(U$53=".","-",IF(EVEIL!S22="-","-",EVEIL!S22))</f>
        <v>24</v>
      </c>
      <c r="W28" s="158">
        <f>IF(U$53=".","-",IF(EVEIL!S22="-","-",EVEIL!S22/PARAMETRES!G$16*100))</f>
        <v>80</v>
      </c>
      <c r="X28" s="157" t="str">
        <f>IF(Y28="-","-",IF(Y28&gt;PARAMETRES!$G$17,PARAMETRES!$G$17,Y28))</f>
        <v>-</v>
      </c>
      <c r="Y28" s="158" t="str">
        <f>IF(X$53=".","-",IF(LANGUE!O22="-","-",LANGUE!O22))</f>
        <v>-</v>
      </c>
      <c r="Z28" s="429" t="str">
        <f>IF(X$53=".","-",IF(LANGUE!O22="-","-",LANGUE!O22/PARAMETRES!G$17*100))</f>
        <v>-</v>
      </c>
      <c r="AA28" s="160">
        <f>IF(AB28="-","-",IF(AB28&gt;PARAMETRES!$G$19,PARAMETRES!$G$19,AB28))</f>
        <v>76.480735492577594</v>
      </c>
      <c r="AB28" s="161">
        <f>IF(((IF(E28="-",0,E28)+IF(M28="-",0,M28)+IF(S28="-",0,S28)+IF(U28="-",0,U28)+IF(X28="-",0,X28)))=0,"-",((IF(E28="-",0,E28)+IF(M28="-",0,M28)+IF(S28="-",0,S28)+IF(V28="-",0,V28)+IF(X28="-",0,X28))/((IF(E28="-",0,PARAMETRES!$G$3)+IF(M28="-",0,PARAMETRES!$G$9)+IF(S28="-",0,PARAMETRES!$G$14)+IF(V28="-",0,PARAMETRES!$G$16)+IF(X28="-",0,PARAMETRES!$G$17)))*PARAMETRES!$G$19))</f>
        <v>76.480735492577594</v>
      </c>
      <c r="AC28" s="154">
        <f t="shared" si="4"/>
        <v>17</v>
      </c>
      <c r="AD28" s="156" t="str">
        <f>PARAMETRES!$B21</f>
        <v>N</v>
      </c>
      <c r="AE28" s="156" t="str">
        <f>PARAMETRES!$C21</f>
        <v>G</v>
      </c>
      <c r="AF28" s="157" t="str">
        <f>IF(AG28="-","-",IF(AG28&gt;PARAMETRES!$G$3,PARAMETRES!$G$3,AG28))</f>
        <v>-</v>
      </c>
      <c r="AG28" s="158" t="str">
        <f>IF(AF$53=".","-",IF(RELIGION!AN22="-","-",RELIGION!AN22))</f>
        <v>-</v>
      </c>
      <c r="AH28" s="158" t="str">
        <f>IF(AF$53=".","-",IF(RELIGION!AN22="-","-",RELIGION!AN22/PARAMETRES!G$3*100))</f>
        <v>-</v>
      </c>
      <c r="AI28" s="157" t="str">
        <f>IF(AI$53=".","-",IF(LIRE!AN22="-","-",IF(LIRE!AN22&gt;PARAMETRES!$G$5,PARAMETRES!$G$5,LIRE!AN22)))</f>
        <v>-</v>
      </c>
      <c r="AJ28" s="157" t="str">
        <f>IF(AJ$53=".","-",IF('ECRIRE (orth, rédac)'!AN22="-","-",IF('ECRIRE (orth, rédac)'!AN22&gt;PARAMETRES!$G$6,PARAMETRES!$G$6,'ECRIRE (orth, rédac)'!AN22)))</f>
        <v>-</v>
      </c>
      <c r="AK28" s="157" t="str">
        <f>IF(AK$53=".","-",IF('ECOUTER  PARLER'!AN22="-","-",IF('ECOUTER  PARLER'!AN22&gt;PARAMETRES!$G$7,PARAMETRES!$G$7,'ECOUTER  PARLER'!AN22)))</f>
        <v>-</v>
      </c>
      <c r="AL28" s="157" t="str">
        <f>IF(AL$53=".","-",IF('ECRIRE (conj, gramm)'!AN22="-","-",IF('ECRIRE (conj, gramm)'!AN22&gt;PARAMETRES!$G$8,PARAMETRES!$G$8,'ECRIRE (conj, gramm)'!AN22)))</f>
        <v>-</v>
      </c>
      <c r="AM28" s="159" t="str">
        <f>IF(AN28="-","-",IF(AN28&gt;PARAMETRES!$G$9,PARAMETRES!$G$9,AN28))</f>
        <v>-</v>
      </c>
      <c r="AN28" s="158" t="str">
        <f>IF(AM$53=".","-",IF(AO28=0,"-",(IF(LIRE!AN22="-",0,LIRE!AN22)+IF('ECRIRE (orth, rédac)'!AN22="-",0,'ECRIRE (orth, rédac)'!AN22)+IF('ECOUTER  PARLER'!AN22="-",0,'ECOUTER  PARLER'!AN22)+IF('ECRIRE (conj, gramm)'!AN22="-",0,'ECRIRE (conj, gramm)'!AN22))/AO28*PARAMETRES!$G$9))</f>
        <v>-</v>
      </c>
      <c r="AO28" s="158">
        <f>IF(LIRE!AN22="-",0,PARAMETRES!$G$5)+IF('ECRIRE (orth, rédac)'!AN22="-",0,PARAMETRES!$G$6)+IF('ECOUTER  PARLER'!AN22="-",0,PARAMETRES!$G$7)+IF('ECRIRE (conj, gramm)'!AN22="-",0,PARAMETRES!$G$8)</f>
        <v>0</v>
      </c>
      <c r="AP28" s="157" t="str">
        <f>IF(AP$53=".","-",IF(NO!AN22="-","-",IF(NO!AN22&gt;PARAMETRES!$G$11,PARAMETRES!$G$11,NO!AN22)))</f>
        <v>-</v>
      </c>
      <c r="AQ28" s="157" t="str">
        <f>IF(AQ$53=".","-",IF(G!AN22="-","-",IF(G!AN22&gt;PARAMETRES!$G$12,PARAMETRES!$G$12,G!AN22)))</f>
        <v>-</v>
      </c>
      <c r="AR28" s="157" t="str">
        <f>IF(AR$53=".","-",IF(SF!AN22="-","-",IF(SF!AN22&gt;PARAMETRES!$G$13,PARAMETRES!$G$13,SF!AN22)))</f>
        <v>-</v>
      </c>
      <c r="AS28" s="159" t="str">
        <f>IF(AT28="-","-",IF(AT28&gt;PARAMETRES!$G$14,PARAMETRES!$G$14,AT28))</f>
        <v>-</v>
      </c>
      <c r="AT28" s="158" t="str">
        <f>IF(AS$53=".","-",IF(AU28=0,"-",((IF(NO!AN22="-",0,NO!AN22)+IF(G!AN22="-",0,G!AN22)+IF(SF!AN22="-",0,SF!AN22))/AU28*PARAMETRES!$G$14)))</f>
        <v>-</v>
      </c>
      <c r="AU28" s="158">
        <f>IF(NO!AN22="-",0,PARAMETRES!$G$11)+IF(G!AN22="-",0,PARAMETRES!$G$12)+IF(SF!AN22="-",0,PARAMETRES!$G$13)</f>
        <v>0</v>
      </c>
      <c r="AV28" s="157" t="str">
        <f>IF(AW28="-","-",IF(AW28&gt;PARAMETRES!$G$16,PARAMETRES!$G$16,AW28))</f>
        <v>-</v>
      </c>
      <c r="AW28" s="158" t="str">
        <f>IF(AV$53=".","-",IF(EVEIL!AN22="-","-",EVEIL!AN22))</f>
        <v>-</v>
      </c>
      <c r="AX28" s="158" t="str">
        <f>IF(AV$53=".","-",IF(EVEIL!AN22="-","-",EVEIL!ANS22/PARAMETRES!G$16*100))</f>
        <v>-</v>
      </c>
      <c r="AY28" s="157" t="str">
        <f>IF(AZ28="-","-",IF(AZ28&gt;PARAMETRES!$G$17,PARAMETRES!$G$17,AZ28))</f>
        <v>-</v>
      </c>
      <c r="AZ28" s="158" t="str">
        <f>IF(AY$53=".","-",IF(LANGUE!AF22="-","-",LANGUE!AF22))</f>
        <v>-</v>
      </c>
      <c r="BA28" s="429" t="str">
        <f>IF(AY$53=".","-",IF(LANGUE!AF22="-","-",LANGUE!AF22/PARAMETRES!G$17*100))</f>
        <v>-</v>
      </c>
      <c r="BB28" s="160" t="str">
        <f>IF(BC28="-","-",IF(BC28&gt;PARAMETRES!$G$19,PARAMETRES!$G$19,BC28))</f>
        <v>-</v>
      </c>
      <c r="BC28" s="161" t="str">
        <f>IF(((IF(AF28="-",0,AF28)+IF(AN28="-",0,AN28)+IF(AT28="-",0,AT28)+IF(AV28="-",0,AV28)+IF(AY28="-",0,AY28)))=0,"-",((IF(AF28="-",0,AF28)+IF(AN28="-",0,AN28)+IF(AT28="-",0,AT28)+IF(AW28="-",0,AW28)+IF(AY28="-",0,AY28))/((IF(AF28="-",0,PARAMETRES!$G$3)+IF(AN28="-",0,PARAMETRES!$G$9)+IF(AT28="-",0,PARAMETRES!$G$14)+IF(AW28="-",0,PARAMETRES!$G$16)+IF(AY28="-",0,PARAMETRES!$G$17)))*PARAMETRES!$G$19))</f>
        <v>-</v>
      </c>
      <c r="BD28" s="154">
        <f t="shared" si="5"/>
        <v>17</v>
      </c>
      <c r="BE28" s="156" t="str">
        <f>PARAMETRES!$B21</f>
        <v>N</v>
      </c>
      <c r="BF28" s="156" t="str">
        <f>PARAMETRES!$C21</f>
        <v>G</v>
      </c>
      <c r="BG28" s="157" t="str">
        <f>IF(BH28="-","-",IF(BH28&gt;PARAMETRES!$G$3,PARAMETRES!$G$3,BH28))</f>
        <v>-</v>
      </c>
      <c r="BH28" s="158" t="str">
        <f>IF(BG$53=".","-",IF(RELIGION!BI22="-","-",RELIGION!BI22))</f>
        <v>-</v>
      </c>
      <c r="BI28" s="158" t="str">
        <f>IF(BG$53=".","-",IF(RELIGION!BI22="-","-",RELIGION!BI22/PARAMETRES!G$3*100))</f>
        <v>-</v>
      </c>
      <c r="BJ28" s="157" t="str">
        <f>IF(BJ$53=".","-",IF(LIRE!BI22="-","-",IF(LIRE!BI22&gt;PARAMETRES!$G$5,PARAMETRES!$G$5,LIRE!BI22)))</f>
        <v>-</v>
      </c>
      <c r="BK28" s="157" t="str">
        <f>IF(BK$53=".","-",IF('ECRIRE (orth, rédac)'!BI22="-","-",IF('ECRIRE (orth, rédac)'!BI22&gt;PARAMETRES!$G$6,PARAMETRES!$G$6,'ECRIRE (orth, rédac)'!BI22)))</f>
        <v>-</v>
      </c>
      <c r="BL28" s="157" t="str">
        <f>IF(BL$53=".","-",IF('ECOUTER  PARLER'!BI22="-","-",IF('ECOUTER  PARLER'!BI22&gt;PARAMETRES!$G$7,PARAMETRES!$G$7,'ECOUTER  PARLER'!BI22)))</f>
        <v>-</v>
      </c>
      <c r="BM28" s="157" t="str">
        <f>IF(BM$53=".","-",IF('ECRIRE (conj, gramm)'!BI22="-","-",IF('ECRIRE (conj, gramm)'!BI22&gt;PARAMETRES!$G$8,PARAMETRES!$G$8,'ECRIRE (conj, gramm)'!BI22)))</f>
        <v>-</v>
      </c>
      <c r="BN28" s="159" t="str">
        <f>IF(BO28="-","-",IF(BO28&gt;PARAMETRES!$G$9,PARAMETRES!$G$9,BO28))</f>
        <v>-</v>
      </c>
      <c r="BO28" s="158" t="str">
        <f>IF(BN$53=".","-",IF(BP28=0,"-",(IF(LIRE!BI22="-",0,LIRE!BI22)+IF('ECRIRE (orth, rédac)'!BI22="-",0,'ECRIRE (orth, rédac)'!BI22)+IF('ECOUTER  PARLER'!BI22="-",0,'ECOUTER  PARLER'!BI22)+IF('ECRIRE (conj, gramm)'!BI22="-",0,'ECRIRE (conj, gramm)'!BI22))/BP28*PARAMETRES!$G$9))</f>
        <v>-</v>
      </c>
      <c r="BP28" s="158">
        <f>IF(LIRE!BI22="-",0,PARAMETRES!$G$5)+IF('ECRIRE (orth, rédac)'!BI22="-",0,PARAMETRES!$G$6)+IF('ECOUTER  PARLER'!BI22="-",0,PARAMETRES!$G$7)+IF('ECRIRE (conj, gramm)'!BI22="-",0,PARAMETRES!$G$8)</f>
        <v>0</v>
      </c>
      <c r="BQ28" s="157" t="str">
        <f>IF(BQ$53=".","-",IF(NO!BI22="-","-",IF(NO!BI22&gt;PARAMETRES!$G$11,PARAMETRES!$G$11,NO!BI22)))</f>
        <v>-</v>
      </c>
      <c r="BR28" s="157" t="str">
        <f>IF(BR$53=".","-",IF(G!BI22="-","-",IF(G!BI22&gt;PARAMETRES!$G$12,PARAMETRES!$G$12,G!BI22)))</f>
        <v>-</v>
      </c>
      <c r="BS28" s="157" t="str">
        <f>IF(BS$53=".","-",IF(SF!BI22="-","-",IF(SF!BI22&gt;PARAMETRES!$G$13,PARAMETRES!$G$13,SF!BI22)))</f>
        <v>-</v>
      </c>
      <c r="BT28" s="159" t="str">
        <f>IF(BU28="-","-",IF(BU28&gt;PARAMETRES!$G$14,PARAMETRES!$G$14,BU28))</f>
        <v>-</v>
      </c>
      <c r="BU28" s="158" t="str">
        <f>IF(BT$53=".","-",IF(BV28=0,"-",((IF(NO!BI22="-",0,NO!BI22)+IF(G!BI22="-",0,G!BI22)+IF(SF!BI22="-",0,SF!BI22))/BV28*PARAMETRES!$G$14)))</f>
        <v>-</v>
      </c>
      <c r="BV28" s="158">
        <f>IF(NO!BI22="-",0,PARAMETRES!$G$11)+IF(G!BI22="-",0,PARAMETRES!$G$12)+IF(SF!BI22="-",0,PARAMETRES!$G$13)</f>
        <v>0</v>
      </c>
      <c r="BW28" s="157" t="str">
        <f>IF(BX28="-","-",IF(BX28&gt;PARAMETRES!$G$16,PARAMETRES!$G$16,BX28))</f>
        <v>-</v>
      </c>
      <c r="BX28" s="158" t="str">
        <f>IF(BW$53=".","-",IF(EVEIL!BI22="-","-",EVEIL!BI22))</f>
        <v>-</v>
      </c>
      <c r="BY28" s="158" t="str">
        <f>IF(BW$53=".","-",IF(EVEIL!BI22="-","-",EVEIL!BIS22/PARAMETRES!G$16*100))</f>
        <v>-</v>
      </c>
      <c r="BZ28" s="157" t="str">
        <f>IF(CA28="-","-",IF(CA28&gt;PARAMETRES!$G$17,PARAMETRES!$G$17,CA28))</f>
        <v>-</v>
      </c>
      <c r="CA28" s="158" t="str">
        <f>IF(BZ$53=".","-",IF(LANGUE!AW22="-","-",LANGUE!AW22))</f>
        <v>-</v>
      </c>
      <c r="CB28" s="429" t="str">
        <f>IF(BZ$53=".","-",IF(LANGUE!AW22="-","-",LANGUE!AW22/PARAMETRES!G$17*100))</f>
        <v>-</v>
      </c>
      <c r="CC28" s="160" t="str">
        <f>IF(CD28="-","-",IF(CD28&gt;PARAMETRES!$G$19,PARAMETRES!$G$19,CD28))</f>
        <v>-</v>
      </c>
      <c r="CD28" s="161" t="str">
        <f>IF(((IF(BG28="-",0,BG28)+IF(BO28="-",0,BO28)+IF(BU28="-",0,BU28)+IF(BW28="-",0,BW28)+IF(BZ28="-",0,BZ28)))=0,"-",((IF(BG28="-",0,BG28)+IF(BO28="-",0,BO28)+IF(BU28="-",0,BU28)+IF(BX28="-",0,BX28)+IF(BZ28="-",0,BZ28))/((IF(BG28="-",0,PARAMETRES!$G$3)+IF(BO28="-",0,PARAMETRES!$G$9)+IF(BU28="-",0,PARAMETRES!$G$14)+IF(BX28="-",0,PARAMETRES!$G$16)+IF(BZ28="-",0,PARAMETRES!$G$17)))*PARAMETRES!$G$19))</f>
        <v>-</v>
      </c>
      <c r="CE28" s="401">
        <f t="shared" si="6"/>
        <v>17</v>
      </c>
      <c r="CF28" s="402" t="str">
        <f>PARAMETRES!$B21</f>
        <v>N</v>
      </c>
      <c r="CG28" s="402" t="str">
        <f>PARAMETRES!$C21</f>
        <v>G</v>
      </c>
      <c r="CH28" s="403" t="str">
        <f>IF(CI28="-","-",IF(CI28&gt;PARAMETRES!$G$3,PARAMETRES!$G$3,CI28))</f>
        <v>-</v>
      </c>
      <c r="CI28" s="404" t="str">
        <f>IF(CH$53=".","-",IF(RELIGION!CD22="-","-",RELIGION!CD22))</f>
        <v>-</v>
      </c>
      <c r="CJ28" s="404" t="str">
        <f>IF(CH$53=".","-",IF(RELIGION!CD22="-","-",RELIGION!CD22/PARAMETRES!G$3*100))</f>
        <v>-</v>
      </c>
      <c r="CK28" s="403" t="str">
        <f>IF(CK$53=".","-",IF(LIRE!CD22="-","-",IF(LIRE!CD22&gt;PARAMETRES!$G$5,PARAMETRES!$G$5,LIRE!CD22)))</f>
        <v>-</v>
      </c>
      <c r="CL28" s="403" t="str">
        <f>IF(CL$53=".","-",IF('ECRIRE (orth, rédac)'!CD22="-","-",IF('ECRIRE (orth, rédac)'!CD22&gt;PARAMETRES!$G$6,PARAMETRES!$G$6,'ECRIRE (orth, rédac)'!CD22)))</f>
        <v>-</v>
      </c>
      <c r="CM28" s="403" t="str">
        <f>IF(CM$53=".","-",IF('ECOUTER  PARLER'!CD22="-","-",IF('ECOUTER  PARLER'!CD22&gt;PARAMETRES!$G$7,PARAMETRES!$G$7,'ECOUTER  PARLER'!CD22)))</f>
        <v>-</v>
      </c>
      <c r="CN28" s="403" t="str">
        <f>IF(CN$53=".","-",IF('ECRIRE (conj, gramm)'!CH22="-","-",IF('ECRIRE (conj, gramm)'!CH22&gt;PARAMETRES!$G$8,PARAMETRES!$G$8,'ECRIRE (conj, gramm)'!CH22)))</f>
        <v>-</v>
      </c>
      <c r="CO28" s="405" t="str">
        <f>IF(CP28="-","-",IF(CP28&gt;PARAMETRES!$G$9,PARAMETRES!$G$9,CP28))</f>
        <v>-</v>
      </c>
      <c r="CP28" s="404" t="str">
        <f>IF(CO$53=".","-",IF(CQ28=0,"-",(IF(LIRE!CD22="-",0,LIRE!CD22)+IF('ECRIRE (orth, rédac)'!CD22="-",0,'ECRIRE (orth, rédac)'!CD22)+IF('ECOUTER  PARLER'!CD22="-",0,'ECOUTER  PARLER'!CD22)+IF('ECRIRE (conj, gramm)'!CH22="-",0,'ECRIRE (conj, gramm)'!CH22))/CQ28*PARAMETRES!$G$9))</f>
        <v>-</v>
      </c>
      <c r="CQ28" s="404">
        <f>IF(LIRE!CD22="-",0,PARAMETRES!$G$5)+IF('ECRIRE (orth, rédac)'!CD22="-",0,PARAMETRES!$G$6)+IF('ECOUTER  PARLER'!CD22="-",0,PARAMETRES!$G$7)+IF('ECRIRE (conj, gramm)'!CH22="-",0,PARAMETRES!$G$8)</f>
        <v>0</v>
      </c>
      <c r="CR28" s="403" t="str">
        <f>IF(CR$53=".","-",IF(NO!CD22="-","-",IF(NO!CD22&gt;PARAMETRES!$G$11,PARAMETRES!$G$11,NO!CD22)))</f>
        <v>-</v>
      </c>
      <c r="CS28" s="403" t="str">
        <f>IF(CS$53=".","-",IF(G!CD22="-","-",IF(G!CD22&gt;PARAMETRES!$G$12,PARAMETRES!$G$12,G!CD22)))</f>
        <v>-</v>
      </c>
      <c r="CT28" s="403" t="str">
        <f>IF(CT$53=".","-",IF(SF!CD22="-","-",IF(SF!CD22&gt;PARAMETRES!$G$13,PARAMETRES!$G$13,SF!CD22)))</f>
        <v>-</v>
      </c>
      <c r="CU28" s="405" t="str">
        <f>IF(CV28="-","-",IF(CV28&gt;PARAMETRES!$G$14,PARAMETRES!$G$14,CV28))</f>
        <v>-</v>
      </c>
      <c r="CV28" s="404" t="str">
        <f>IF(CU$53=".","-",IF(CW28=0,"-",((IF(NO!CD22="-",0,NO!CD22)+IF(G!CD22="-",0,G!CD22)+IF(SF!CD22="-",0,SF!CD22))/CW28*PARAMETRES!$G$14)))</f>
        <v>-</v>
      </c>
      <c r="CW28" s="404">
        <f>IF(NO!CD22="-",0,PARAMETRES!$G$11)+IF(G!CD22="-",0,PARAMETRES!$G$12)+IF(SF!CD22="-",0,PARAMETRES!$G$13)</f>
        <v>0</v>
      </c>
      <c r="CX28" s="403" t="str">
        <f>IF(CY28="-","-",IF(CY28&gt;PARAMETRES!$G$16,PARAMETRES!$G$16,CY28))</f>
        <v>-</v>
      </c>
      <c r="CY28" s="404" t="str">
        <f>IF(CX$53=".","-",IF(EVEIL!CD22="-","-",EVEIL!CD22))</f>
        <v>-</v>
      </c>
      <c r="CZ28" s="404" t="str">
        <f>IF(CX$53=".","-",IF(EVEIL!CD22="-","-",EVEIL!CDS22/PARAMETRES!G$16*100))</f>
        <v>-</v>
      </c>
      <c r="DA28" s="403" t="str">
        <f>IF(DB28="-","-",IF(DB28&gt;PARAMETRES!$G$17,PARAMETRES!$G$17,DB28))</f>
        <v>-</v>
      </c>
      <c r="DB28" s="404" t="str">
        <f>IF(DA$53=".","-",IF(LANGUE!BN22="-","-",LANGUE!BN22))</f>
        <v>-</v>
      </c>
      <c r="DC28" s="404" t="str">
        <f>IF(DA$53=".","-",IF(LANGUE!BN22="-","-",LANGUE!BN22/PARAMETRES!G$17*100))</f>
        <v>-</v>
      </c>
      <c r="DD28" s="451" t="str">
        <f>IF(DE28="-","-",IF(DE28&gt;PARAMETRES!$G$19,PARAMETRES!$G$19,DE28))</f>
        <v>-</v>
      </c>
      <c r="DE28" s="455" t="str">
        <f>IF(((IF(CH28="-",0,CH28)+IF(CP28="-",0,CP28)+IF(CV28="-",0,CV28)+IF(CX28="-",0,CX28)+IF(DA28="-",0,DA28)))=0,"-",((IF(CH28="-",0,CH28)+IF(CP28="-",0,CP28)+IF(CV28="-",0,CV28)+IF(CY28="-",0,CY28)+IF(DA28="-",0,DA28))/((IF(CH28="-",0,PARAMETRES!$G$3)+IF(CP28="-",0,PARAMETRES!$G$9)+IF(CV28="-",0,PARAMETRES!$G$14)+IF(CY28="-",0,PARAMETRES!$G$16)+IF(DA28="-",0,PARAMETRES!$G$17)))*PARAMETRES!$G$19))</f>
        <v>-</v>
      </c>
      <c r="DF28" s="452"/>
      <c r="DG28" s="165" t="str">
        <f>PARAMETRES!$B21</f>
        <v>N</v>
      </c>
      <c r="DH28" s="166" t="str">
        <f>PARAMETRES!$C21</f>
        <v>G</v>
      </c>
      <c r="DI28" s="162"/>
      <c r="DJ28" s="163">
        <f>IF(IF(E28="-",0,PARAMETRES!$G$3)+IF(AF28="-",0,PARAMETRES!$G$3)+IF(BG28="-",0,PARAMETRES!$G$3)+IF(CH28="-",0,PARAMETRES!$G$3)=0,"-",IF((IF(F28="-",0,F28)+IF(AG28="-",0,AG28)+IF(BH28="-",0,BH28)+IF(CI28="-",0,CI28))/(IF(F28="-",0,PARAMETRES!$G$3)+IF(AG28="-",0,PARAMETRES!$G$3)+IF(BH28="-",0,PARAMETRES!$G$3)+IF(CI28="-",0,PARAMETRES!$G$3))*100&gt;100,100,(IF(F28="-",0,F28)+IF(AG28="-",0,AG28)+IF(BH28="-",0,BH28)+IF(CI28="-",0,CI28))/(IF(F28="-",0,PARAMETRES!$G$3)+IF(AG28="-",0,PARAMETRES!$G$3)+IF(BH28="-",0,PARAMETRES!$G$3)+IF(CI28="-",0,PARAMETRES!$G$3))*100))</f>
        <v>68.421052631578945</v>
      </c>
      <c r="DK28" s="157">
        <f>IF(IF(M28="-",0,PARAMETRES!$G$9)+IF(AN28="-",0,PARAMETRES!$G$9)+IF(BO28="-",0,PARAMETRES!$G$9)+IF(CP28="-",0,PARAMETRES!$G$9)=0,"-",IF((IF(M28="-",0,M28)+IF(AN28="-",0,AN28)+IF(BO28="-",0,BO28)+IF(CP28="-",0,CP28))/(IF(M28="-",0,PARAMETRES!$G$9)+IF(AN28="-",0,PARAMETRES!$G$9)+IF(BO28="-",0,PARAMETRES!$G$9)+IF(CP28="-",0,PARAMETRES!$G$9))*100&gt;100,100,(IF(M28="-",0,M28)+IF(AN28="-",0,AN28)+IF(BO28="-",0,BO28)+IF(CP28="-",0,CP28))/(IF(M28="-",0,PARAMETRES!$G$9)+IF(AN28="-",0,PARAMETRES!$G$9)+IF(BO28="-",0,PARAMETRES!$G$9)+IF(CP28="-",0,PARAMETRES!$G$9))*100))</f>
        <v>72.267628205128204</v>
      </c>
      <c r="DL28" s="157">
        <f>IF(IF(S28="-",0,PARAMETRES!$G$14)+IF(AT28="-",0,PARAMETRES!$G$14)+IF(BU28="-",0,PARAMETRES!$G$14)+IF(CV28="-",0,PARAMETRES!$G$14)=0,"-",IF((IF(S28="-",0,S28)+IF(AT28="-",0,AT28)+IF(BU28="-",0,BU28)+IF(CV28="-",0,CV28))/(IF(S28="-",0,PARAMETRES!$G$14)+IF(AT28="-",0,PARAMETRES!$G$14)+IF(BU28="-",0,PARAMETRES!$G$14)+IF(CV28="-",0,PARAMETRES!$G$14))*100&gt;100,100,(IF(S28="-",0,S28)+IF(AT28="-",0,AT28)+IF(BU28="-",0,BU28)+IF(CV28="-",0,CV28))/(IF(S28="-",0,PARAMETRES!$G$14)+IF(AT28="-",0,PARAMETRES!$G$14)+IF(BU28="-",0,PARAMETRES!$G$14)+IF(CV28="-",0,PARAMETRES!$G$14))*100))</f>
        <v>81.25</v>
      </c>
      <c r="DM28" s="157">
        <f>IF(IF(U28="-",0,PARAMETRES!$G$16)+IF(AV28="-",0,PARAMETRES!$G$16)+IF(BW28="-",0,PARAMETRES!$G$16)+IF(CX28="-",0,PARAMETRES!$G$16)=0,"-",IF((IF(V28="-",0,V28)+IF(AW28="-",0,AW28)+IF(BX28="-",0,BX28)+IF(CY28="-",0,CY28))/(IF(V28="-",0,PARAMETRES!$G$16)+IF(AW28="-",0,PARAMETRES!$G$16)+IF(BX28="-",0,PARAMETRES!$G$16)+IF(CY28="-",0,PARAMETRES!$G$16))*100&gt;100,100,(IF(V28="-",0,V28)+IF(AW28="-",0,AW28)+IF(BX28="-",0,BX28)+IF(CY28="-",0,CY28))/(IF(V28="-",0,PARAMETRES!$G$16)+IF(AW28="-",0,PARAMETRES!$G$16)+IF(BX28="-",0,PARAMETRES!$G$16)+IF(CY28="-",0,PARAMETRES!$G$16))*100))</f>
        <v>80</v>
      </c>
      <c r="DN28" s="157" t="str">
        <f>IF(IF(X28="-",0,PARAMETRES!$G$17)+IF(AY28="-",0,PARAMETRES!$G$17)+IF(BZ28="-",0,PARAMETRES!$G$17)+IF(DA28="-",0,PARAMETRES!$G$17)=0,"-",IF((IF(Y28="-",0,Y28)+IF(AZ28="-",0,AZ28)+IF(CA28="-",0,CA28)+IF(DB28="-",0,DB28))/(IF(Y28="-",0,PARAMETRES!$G$17)+IF(AZ28="-",0,PARAMETRES!$G$17)+IF(CA28="-",0,PARAMETRES!$G$17)+IF(DB28="-",0,PARAMETRES!$G$17))*100&gt;100,100,(IF(Y28="-",0,Y28)+IF(AZ28="-",0,AZ28)+IF(CA28="-",0,CA28)+IF(DB28="-",0,DB28))/(IF(Y28="-",0,PARAMETRES!$G$17)+IF(AZ28="-",0,PARAMETRES!$G$17)+IF(CA28="-",0,PARAMETRES!$G$17)+IF(DB28="-",0,PARAMETRES!$G$17))*100))</f>
        <v>-</v>
      </c>
      <c r="DO28" s="159">
        <f>IF(IF(AB28="-",0,PARAMETRES!$G$19)+IF(BC28="-",0,PARAMETRES!$G$19)+IF(CD28="-",0,PARAMETRES!$G$19)+IF(DE28="-",0,PARAMETRES!$G$19)=0,"-",IF((IF(AB28="-",0,AB28)+IF(BC28="-",0,BC28)+IF(CD28="-",0,CD28)+IF(DE28="-",0,DE28))/(IF(AB28="-",0,PARAMETRES!$G$19)+IF(BC28="-",0,PARAMETRES!$G$19)+IF(CD28="-",0,PARAMETRES!$G$19)+IF(DE28="-",0,PARAMETRES!$G$19))*100&gt;100,100,(IF(AB28="-",0,AB28)+IF(BC28="-",0,BC28)+IF(CD28="-",0,CD28)+IF(DE28="-",0,DE28))/(IF(AB28="-",0,PARAMETRES!$G$19)+IF(BC28="-",0,PARAMETRES!$G$19)+IF(CD28="-",0,PARAMETRES!$G$19)+IF(DE28="-",0,PARAMETRES!$G$19))*100))</f>
        <v>76.480735492577594</v>
      </c>
      <c r="DP28" s="164"/>
      <c r="DQ28" s="165" t="str">
        <f>PARAMETRES!$B21</f>
        <v>N</v>
      </c>
      <c r="DR28" s="166" t="str">
        <f>PARAMETRES!$C21</f>
        <v>G</v>
      </c>
      <c r="DT28" s="351">
        <f t="shared" si="7"/>
        <v>76.5</v>
      </c>
      <c r="DU28" s="351" t="str">
        <f t="shared" si="1"/>
        <v/>
      </c>
      <c r="DV28" s="351" t="str">
        <f t="shared" si="2"/>
        <v/>
      </c>
      <c r="DW28" s="351" t="str">
        <f t="shared" si="3"/>
        <v/>
      </c>
      <c r="DY28" s="351">
        <f t="shared" si="8"/>
        <v>76.5</v>
      </c>
      <c r="DZ28" s="351" t="str">
        <f t="shared" si="9"/>
        <v/>
      </c>
      <c r="EA28" s="351" t="str">
        <f t="shared" si="10"/>
        <v/>
      </c>
      <c r="EB28" s="351" t="str">
        <f t="shared" si="11"/>
        <v/>
      </c>
    </row>
    <row r="29" spans="1:132" s="485" customFormat="1">
      <c r="A29" s="463">
        <f t="shared" si="12"/>
        <v>18</v>
      </c>
      <c r="B29" s="464" t="str">
        <f>PARAMETRES!$D22</f>
        <v>Anglais</v>
      </c>
      <c r="C29" s="465" t="str">
        <f>PARAMETRES!$B22</f>
        <v>P</v>
      </c>
      <c r="D29" s="465" t="str">
        <f>PARAMETRES!$C22</f>
        <v>L</v>
      </c>
      <c r="E29" s="466">
        <f>IF(F29="-","-",IF(F29&gt;PARAMETRES!$G$3,PARAMETRES!$G$3,F29))</f>
        <v>17.894736842105264</v>
      </c>
      <c r="F29" s="467">
        <f>IF(E$53=".","-",IF(RELIGION!S23="-","-",RELIGION!S23))</f>
        <v>17.894736842105264</v>
      </c>
      <c r="G29" s="467">
        <f>IF(E$53=".","-",IF(RELIGION!S23="-","-",RELIGION!S23/PARAMETRES!G$3*100))</f>
        <v>89.473684210526315</v>
      </c>
      <c r="H29" s="466">
        <f>IF(H$53=".","-",IF(LIRE!S23="-","-",IF(LIRE!S23&gt;PARAMETRES!$G$5,PARAMETRES!$G$5,LIRE!S23)))</f>
        <v>24.479166666666664</v>
      </c>
      <c r="I29" s="466">
        <f>IF(I$53=".","-",IF('ECRIRE (orth, rédac)'!S23="-","-",IF('ECRIRE (orth, rédac)'!S23&gt;PARAMETRES!$G$6,PARAMETRES!$G$6,'ECRIRE (orth, rédac)'!S23)))</f>
        <v>18.627450980392158</v>
      </c>
      <c r="J29" s="466">
        <f>IF(J$53=".","-",IF('ECOUTER  PARLER'!S23="-","-",IF('ECOUTER  PARLER'!S23&gt;PARAMETRES!$G$7,PARAMETRES!$G$7,'ECOUTER  PARLER'!S23)))</f>
        <v>18.888888888888889</v>
      </c>
      <c r="K29" s="466">
        <f>IF(K$53=".","-",IF('ECRIRE (conj, gramm)'!S23="-","-",IF('ECRIRE (conj, gramm)'!S23&gt;PARAMETRES!$G$8,PARAMETRES!$G$8,'ECRIRE (conj, gramm)'!S23)))</f>
        <v>18.75</v>
      </c>
      <c r="L29" s="468">
        <f>IF(M29="-","-",IF(M29&gt;PARAMETRES!$G$9,PARAMETRES!$G$9,M29))</f>
        <v>80.745506535947712</v>
      </c>
      <c r="M29" s="467">
        <f>IF(L$53=".","-",IF(N29=0,"-",(IF(LIRE!S23="-",0,LIRE!S23)+IF('ECRIRE (orth, rédac)'!S23="-",0,'ECRIRE (orth, rédac)'!S23)+IF('ECOUTER  PARLER'!S23="-",0,'ECOUTER  PARLER'!S23)+IF('ECRIRE (conj, gramm)'!S23="-",0,'ECRIRE (conj, gramm)'!S23))/N29*PARAMETRES!$G$9))</f>
        <v>80.745506535947712</v>
      </c>
      <c r="N29" s="467">
        <f>IF(LIRE!S23="-",0,PARAMETRES!$G$5)+IF('ECRIRE (orth, rédac)'!S23="-",0,PARAMETRES!$G$6)+IF('ECOUTER  PARLER'!S23="-",0,PARAMETRES!$G$7)+IF('ECRIRE (conj, gramm)'!S23="-",0,PARAMETRES!$G$8)</f>
        <v>100</v>
      </c>
      <c r="O29" s="466">
        <f>IF(O$53=".","-",IF(NO!S23="-","-",IF(NO!S23&gt;PARAMETRES!$G$11,PARAMETRES!$G$11,NO!S23)))</f>
        <v>39.152542372881356</v>
      </c>
      <c r="P29" s="466" t="str">
        <f>IF(P$53=".","-",IF(G!S23="-","-",IF(G!S23&gt;PARAMETRES!$G$12,PARAMETRES!$G$12,G!S23)))</f>
        <v>-</v>
      </c>
      <c r="Q29" s="466" t="str">
        <f>IF(Q$53=".","-",IF(SF!S23="-","-",IF(SF!S23&gt;PARAMETRES!$G$13,PARAMETRES!$G$13,SF!S23)))</f>
        <v>-</v>
      </c>
      <c r="R29" s="468">
        <f>IF(S29="-","-",IF(S29&gt;PARAMETRES!$G$14,PARAMETRES!$G$14,S29))</f>
        <v>97.881355932203391</v>
      </c>
      <c r="S29" s="467">
        <f>IF(R$53=".","-",IF(T29=0,"-",((IF(NO!S23="-",0,NO!S23)+IF(G!S23="-",0,G!S23)+IF(SF!S23="-",0,SF!S23))/T29*PARAMETRES!$G$14)))</f>
        <v>97.881355932203391</v>
      </c>
      <c r="T29" s="467">
        <f>IF(NO!S23="-",0,PARAMETRES!$G$11)+IF(G!S23="-",0,PARAMETRES!$G$12)+IF(SF!S23="-",0,PARAMETRES!$G$13)</f>
        <v>40</v>
      </c>
      <c r="U29" s="466">
        <f>IF(V29="-","-",IF(V29&gt;PARAMETRES!$G$16,PARAMETRES!$G$16,V29))</f>
        <v>22.8</v>
      </c>
      <c r="V29" s="467">
        <f>IF(U$53=".","-",IF(EVEIL!S23="-","-",EVEIL!S23))</f>
        <v>22.8</v>
      </c>
      <c r="W29" s="467">
        <f>IF(U$53=".","-",IF(EVEIL!S23="-","-",EVEIL!S23/PARAMETRES!G$16*100))</f>
        <v>76</v>
      </c>
      <c r="X29" s="466" t="str">
        <f>IF(Y29="-","-",IF(Y29&gt;PARAMETRES!$G$17,PARAMETRES!$G$17,Y29))</f>
        <v>-</v>
      </c>
      <c r="Y29" s="467" t="str">
        <f>IF(X$53=".","-",IF(LANGUE!O23="-","-",LANGUE!O23))</f>
        <v>-</v>
      </c>
      <c r="Z29" s="469" t="str">
        <f>IF(X$53=".","-",IF(LANGUE!O23="-","-",LANGUE!O23/PARAMETRES!G$17*100))</f>
        <v>-</v>
      </c>
      <c r="AA29" s="470">
        <f>IF(AB29="-","-",IF(AB29&gt;PARAMETRES!$G$19,PARAMETRES!$G$19,AB29))</f>
        <v>87.72863972410255</v>
      </c>
      <c r="AB29" s="471">
        <f>IF(((IF(E29="-",0,E29)+IF(M29="-",0,M29)+IF(S29="-",0,S29)+IF(U29="-",0,U29)+IF(X29="-",0,X29)))=0,"-",((IF(E29="-",0,E29)+IF(M29="-",0,M29)+IF(S29="-",0,S29)+IF(V29="-",0,V29)+IF(X29="-",0,X29))/((IF(E29="-",0,PARAMETRES!$G$3)+IF(M29="-",0,PARAMETRES!$G$9)+IF(S29="-",0,PARAMETRES!$G$14)+IF(V29="-",0,PARAMETRES!$G$16)+IF(X29="-",0,PARAMETRES!$G$17)))*PARAMETRES!$G$19))</f>
        <v>87.72863972410255</v>
      </c>
      <c r="AC29" s="463">
        <f t="shared" si="4"/>
        <v>18</v>
      </c>
      <c r="AD29" s="465" t="str">
        <f>PARAMETRES!$B22</f>
        <v>P</v>
      </c>
      <c r="AE29" s="465" t="str">
        <f>PARAMETRES!$C22</f>
        <v>L</v>
      </c>
      <c r="AF29" s="466" t="str">
        <f>IF(AG29="-","-",IF(AG29&gt;PARAMETRES!$G$3,PARAMETRES!$G$3,AG29))</f>
        <v>-</v>
      </c>
      <c r="AG29" s="467" t="str">
        <f>IF(AF$53=".","-",IF(RELIGION!AN23="-","-",RELIGION!AN23))</f>
        <v>-</v>
      </c>
      <c r="AH29" s="467" t="str">
        <f>IF(AF$53=".","-",IF(RELIGION!AN23="-","-",RELIGION!AN23/PARAMETRES!G$3*100))</f>
        <v>-</v>
      </c>
      <c r="AI29" s="466" t="str">
        <f>IF(AI$53=".","-",IF(LIRE!AN23="-","-",IF(LIRE!AN23&gt;PARAMETRES!$G$5,PARAMETRES!$G$5,LIRE!AN23)))</f>
        <v>-</v>
      </c>
      <c r="AJ29" s="466" t="str">
        <f>IF(AJ$53=".","-",IF('ECRIRE (orth, rédac)'!AN23="-","-",IF('ECRIRE (orth, rédac)'!AN23&gt;PARAMETRES!$G$6,PARAMETRES!$G$6,'ECRIRE (orth, rédac)'!AN23)))</f>
        <v>-</v>
      </c>
      <c r="AK29" s="466" t="str">
        <f>IF(AK$53=".","-",IF('ECOUTER  PARLER'!AN23="-","-",IF('ECOUTER  PARLER'!AN23&gt;PARAMETRES!$G$7,PARAMETRES!$G$7,'ECOUTER  PARLER'!AN23)))</f>
        <v>-</v>
      </c>
      <c r="AL29" s="466" t="str">
        <f>IF(AL$53=".","-",IF('ECRIRE (conj, gramm)'!AN23="-","-",IF('ECRIRE (conj, gramm)'!AN23&gt;PARAMETRES!$G$8,PARAMETRES!$G$8,'ECRIRE (conj, gramm)'!AN23)))</f>
        <v>-</v>
      </c>
      <c r="AM29" s="468" t="str">
        <f>IF(AN29="-","-",IF(AN29&gt;PARAMETRES!$G$9,PARAMETRES!$G$9,AN29))</f>
        <v>-</v>
      </c>
      <c r="AN29" s="467" t="str">
        <f>IF(AM$53=".","-",IF(AO29=0,"-",(IF(LIRE!AN23="-",0,LIRE!AN23)+IF('ECRIRE (orth, rédac)'!AN23="-",0,'ECRIRE (orth, rédac)'!AN23)+IF('ECOUTER  PARLER'!AN23="-",0,'ECOUTER  PARLER'!AN23)+IF('ECRIRE (conj, gramm)'!AN23="-",0,'ECRIRE (conj, gramm)'!AN23))/AO29*PARAMETRES!$G$9))</f>
        <v>-</v>
      </c>
      <c r="AO29" s="467">
        <f>IF(LIRE!AN23="-",0,PARAMETRES!$G$5)+IF('ECRIRE (orth, rédac)'!AN23="-",0,PARAMETRES!$G$6)+IF('ECOUTER  PARLER'!AN23="-",0,PARAMETRES!$G$7)+IF('ECRIRE (conj, gramm)'!AN23="-",0,PARAMETRES!$G$8)</f>
        <v>0</v>
      </c>
      <c r="AP29" s="466" t="str">
        <f>IF(AP$53=".","-",IF(NO!AN23="-","-",IF(NO!AN23&gt;PARAMETRES!$G$11,PARAMETRES!$G$11,NO!AN23)))</f>
        <v>-</v>
      </c>
      <c r="AQ29" s="466" t="str">
        <f>IF(AQ$53=".","-",IF(G!AN23="-","-",IF(G!AN23&gt;PARAMETRES!$G$12,PARAMETRES!$G$12,G!AN23)))</f>
        <v>-</v>
      </c>
      <c r="AR29" s="466" t="str">
        <f>IF(AR$53=".","-",IF(SF!AN23="-","-",IF(SF!AN23&gt;PARAMETRES!$G$13,PARAMETRES!$G$13,SF!AN23)))</f>
        <v>-</v>
      </c>
      <c r="AS29" s="468" t="str">
        <f>IF(AT29="-","-",IF(AT29&gt;PARAMETRES!$G$14,PARAMETRES!$G$14,AT29))</f>
        <v>-</v>
      </c>
      <c r="AT29" s="467" t="str">
        <f>IF(AS$53=".","-",IF(AU29=0,"-",((IF(NO!AN23="-",0,NO!AN23)+IF(G!AN23="-",0,G!AN23)+IF(SF!AN23="-",0,SF!AN23))/AU29*PARAMETRES!$G$14)))</f>
        <v>-</v>
      </c>
      <c r="AU29" s="467">
        <f>IF(NO!AN23="-",0,PARAMETRES!$G$11)+IF(G!AN23="-",0,PARAMETRES!$G$12)+IF(SF!AN23="-",0,PARAMETRES!$G$13)</f>
        <v>0</v>
      </c>
      <c r="AV29" s="466" t="str">
        <f>IF(AW29="-","-",IF(AW29&gt;PARAMETRES!$G$16,PARAMETRES!$G$16,AW29))</f>
        <v>-</v>
      </c>
      <c r="AW29" s="467" t="str">
        <f>IF(AV$53=".","-",IF(EVEIL!AN23="-","-",EVEIL!AN23))</f>
        <v>-</v>
      </c>
      <c r="AX29" s="467" t="str">
        <f>IF(AV$53=".","-",IF(EVEIL!AN23="-","-",EVEIL!ANS23/PARAMETRES!G$16*100))</f>
        <v>-</v>
      </c>
      <c r="AY29" s="466" t="str">
        <f>IF(AZ29="-","-",IF(AZ29&gt;PARAMETRES!$G$17,PARAMETRES!$G$17,AZ29))</f>
        <v>-</v>
      </c>
      <c r="AZ29" s="467" t="str">
        <f>IF(AY$53=".","-",IF(LANGUE!AF23="-","-",LANGUE!AF23))</f>
        <v>-</v>
      </c>
      <c r="BA29" s="469" t="str">
        <f>IF(AY$53=".","-",IF(LANGUE!AF23="-","-",LANGUE!AF23/PARAMETRES!G$17*100))</f>
        <v>-</v>
      </c>
      <c r="BB29" s="470" t="str">
        <f>IF(BC29="-","-",IF(BC29&gt;PARAMETRES!$G$19,PARAMETRES!$G$19,BC29))</f>
        <v>-</v>
      </c>
      <c r="BC29" s="471" t="str">
        <f>IF(((IF(AF29="-",0,AF29)+IF(AN29="-",0,AN29)+IF(AT29="-",0,AT29)+IF(AV29="-",0,AV29)+IF(AY29="-",0,AY29)))=0,"-",((IF(AF29="-",0,AF29)+IF(AN29="-",0,AN29)+IF(AT29="-",0,AT29)+IF(AW29="-",0,AW29)+IF(AY29="-",0,AY29))/((IF(AF29="-",0,PARAMETRES!$G$3)+IF(AN29="-",0,PARAMETRES!$G$9)+IF(AT29="-",0,PARAMETRES!$G$14)+IF(AW29="-",0,PARAMETRES!$G$16)+IF(AY29="-",0,PARAMETRES!$G$17)))*PARAMETRES!$G$19))</f>
        <v>-</v>
      </c>
      <c r="BD29" s="463">
        <f t="shared" si="5"/>
        <v>18</v>
      </c>
      <c r="BE29" s="465" t="str">
        <f>PARAMETRES!$B22</f>
        <v>P</v>
      </c>
      <c r="BF29" s="465" t="str">
        <f>PARAMETRES!$C22</f>
        <v>L</v>
      </c>
      <c r="BG29" s="466" t="str">
        <f>IF(BH29="-","-",IF(BH29&gt;PARAMETRES!$G$3,PARAMETRES!$G$3,BH29))</f>
        <v>-</v>
      </c>
      <c r="BH29" s="467" t="str">
        <f>IF(BG$53=".","-",IF(RELIGION!BI23="-","-",RELIGION!BI23))</f>
        <v>-</v>
      </c>
      <c r="BI29" s="467" t="str">
        <f>IF(BG$53=".","-",IF(RELIGION!BI23="-","-",RELIGION!BI23/PARAMETRES!G$3*100))</f>
        <v>-</v>
      </c>
      <c r="BJ29" s="466" t="str">
        <f>IF(BJ$53=".","-",IF(LIRE!BI23="-","-",IF(LIRE!BI23&gt;PARAMETRES!$G$5,PARAMETRES!$G$5,LIRE!BI23)))</f>
        <v>-</v>
      </c>
      <c r="BK29" s="466" t="str">
        <f>IF(BK$53=".","-",IF('ECRIRE (orth, rédac)'!BI23="-","-",IF('ECRIRE (orth, rédac)'!BI23&gt;PARAMETRES!$G$6,PARAMETRES!$G$6,'ECRIRE (orth, rédac)'!BI23)))</f>
        <v>-</v>
      </c>
      <c r="BL29" s="466" t="str">
        <f>IF(BL$53=".","-",IF('ECOUTER  PARLER'!BI23="-","-",IF('ECOUTER  PARLER'!BI23&gt;PARAMETRES!$G$7,PARAMETRES!$G$7,'ECOUTER  PARLER'!BI23)))</f>
        <v>-</v>
      </c>
      <c r="BM29" s="466" t="str">
        <f>IF(BM$53=".","-",IF('ECRIRE (conj, gramm)'!BI23="-","-",IF('ECRIRE (conj, gramm)'!BI23&gt;PARAMETRES!$G$8,PARAMETRES!$G$8,'ECRIRE (conj, gramm)'!BI23)))</f>
        <v>-</v>
      </c>
      <c r="BN29" s="468" t="str">
        <f>IF(BO29="-","-",IF(BO29&gt;PARAMETRES!$G$9,PARAMETRES!$G$9,BO29))</f>
        <v>-</v>
      </c>
      <c r="BO29" s="467" t="str">
        <f>IF(BN$53=".","-",IF(BP29=0,"-",(IF(LIRE!BI23="-",0,LIRE!BI23)+IF('ECRIRE (orth, rédac)'!BI23="-",0,'ECRIRE (orth, rédac)'!BI23)+IF('ECOUTER  PARLER'!BI23="-",0,'ECOUTER  PARLER'!BI23)+IF('ECRIRE (conj, gramm)'!BI23="-",0,'ECRIRE (conj, gramm)'!BI23))/BP29*PARAMETRES!$G$9))</f>
        <v>-</v>
      </c>
      <c r="BP29" s="467">
        <f>IF(LIRE!BI23="-",0,PARAMETRES!$G$5)+IF('ECRIRE (orth, rédac)'!BI23="-",0,PARAMETRES!$G$6)+IF('ECOUTER  PARLER'!BI23="-",0,PARAMETRES!$G$7)+IF('ECRIRE (conj, gramm)'!BI23="-",0,PARAMETRES!$G$8)</f>
        <v>0</v>
      </c>
      <c r="BQ29" s="466" t="str">
        <f>IF(BQ$53=".","-",IF(NO!BI23="-","-",IF(NO!BI23&gt;PARAMETRES!$G$11,PARAMETRES!$G$11,NO!BI23)))</f>
        <v>-</v>
      </c>
      <c r="BR29" s="466" t="str">
        <f>IF(BR$53=".","-",IF(G!BI23="-","-",IF(G!BI23&gt;PARAMETRES!$G$12,PARAMETRES!$G$12,G!BI23)))</f>
        <v>-</v>
      </c>
      <c r="BS29" s="466" t="str">
        <f>IF(BS$53=".","-",IF(SF!BI23="-","-",IF(SF!BI23&gt;PARAMETRES!$G$13,PARAMETRES!$G$13,SF!BI23)))</f>
        <v>-</v>
      </c>
      <c r="BT29" s="468" t="str">
        <f>IF(BU29="-","-",IF(BU29&gt;PARAMETRES!$G$14,PARAMETRES!$G$14,BU29))</f>
        <v>-</v>
      </c>
      <c r="BU29" s="467" t="str">
        <f>IF(BT$53=".","-",IF(BV29=0,"-",((IF(NO!BI23="-",0,NO!BI23)+IF(G!BI23="-",0,G!BI23)+IF(SF!BI23="-",0,SF!BI23))/BV29*PARAMETRES!$G$14)))</f>
        <v>-</v>
      </c>
      <c r="BV29" s="467">
        <f>IF(NO!BI23="-",0,PARAMETRES!$G$11)+IF(G!BI23="-",0,PARAMETRES!$G$12)+IF(SF!BI23="-",0,PARAMETRES!$G$13)</f>
        <v>0</v>
      </c>
      <c r="BW29" s="466" t="str">
        <f>IF(BX29="-","-",IF(BX29&gt;PARAMETRES!$G$16,PARAMETRES!$G$16,BX29))</f>
        <v>-</v>
      </c>
      <c r="BX29" s="467" t="str">
        <f>IF(BW$53=".","-",IF(EVEIL!BI23="-","-",EVEIL!BI23))</f>
        <v>-</v>
      </c>
      <c r="BY29" s="467" t="str">
        <f>IF(BW$53=".","-",IF(EVEIL!BI23="-","-",EVEIL!BIS23/PARAMETRES!G$16*100))</f>
        <v>-</v>
      </c>
      <c r="BZ29" s="466" t="str">
        <f>IF(CA29="-","-",IF(CA29&gt;PARAMETRES!$G$17,PARAMETRES!$G$17,CA29))</f>
        <v>-</v>
      </c>
      <c r="CA29" s="467" t="str">
        <f>IF(BZ$53=".","-",IF(LANGUE!AW23="-","-",LANGUE!AW23))</f>
        <v>-</v>
      </c>
      <c r="CB29" s="469" t="str">
        <f>IF(BZ$53=".","-",IF(LANGUE!AW23="-","-",LANGUE!AW23/PARAMETRES!G$17*100))</f>
        <v>-</v>
      </c>
      <c r="CC29" s="470" t="str">
        <f>IF(CD29="-","-",IF(CD29&gt;PARAMETRES!$G$19,PARAMETRES!$G$19,CD29))</f>
        <v>-</v>
      </c>
      <c r="CD29" s="471" t="str">
        <f>IF(((IF(BG29="-",0,BG29)+IF(BO29="-",0,BO29)+IF(BU29="-",0,BU29)+IF(BW29="-",0,BW29)+IF(BZ29="-",0,BZ29)))=0,"-",((IF(BG29="-",0,BG29)+IF(BO29="-",0,BO29)+IF(BU29="-",0,BU29)+IF(BX29="-",0,BX29)+IF(BZ29="-",0,BZ29))/((IF(BG29="-",0,PARAMETRES!$G$3)+IF(BO29="-",0,PARAMETRES!$G$9)+IF(BU29="-",0,PARAMETRES!$G$14)+IF(BX29="-",0,PARAMETRES!$G$16)+IF(BZ29="-",0,PARAMETRES!$G$17)))*PARAMETRES!$G$19))</f>
        <v>-</v>
      </c>
      <c r="CE29" s="472">
        <f t="shared" si="6"/>
        <v>18</v>
      </c>
      <c r="CF29" s="473" t="str">
        <f>PARAMETRES!$B22</f>
        <v>P</v>
      </c>
      <c r="CG29" s="473" t="str">
        <f>PARAMETRES!$C22</f>
        <v>L</v>
      </c>
      <c r="CH29" s="474" t="str">
        <f>IF(CI29="-","-",IF(CI29&gt;PARAMETRES!$G$3,PARAMETRES!$G$3,CI29))</f>
        <v>-</v>
      </c>
      <c r="CI29" s="475" t="str">
        <f>IF(CH$53=".","-",IF(RELIGION!CD23="-","-",RELIGION!CD23))</f>
        <v>-</v>
      </c>
      <c r="CJ29" s="475" t="str">
        <f>IF(CH$53=".","-",IF(RELIGION!CD23="-","-",RELIGION!CD23/PARAMETRES!G$3*100))</f>
        <v>-</v>
      </c>
      <c r="CK29" s="474" t="str">
        <f>IF(CK$53=".","-",IF(LIRE!CD23="-","-",IF(LIRE!CD23&gt;PARAMETRES!$G$5,PARAMETRES!$G$5,LIRE!CD23)))</f>
        <v>-</v>
      </c>
      <c r="CL29" s="474" t="str">
        <f>IF(CL$53=".","-",IF('ECRIRE (orth, rédac)'!CD23="-","-",IF('ECRIRE (orth, rédac)'!CD23&gt;PARAMETRES!$G$6,PARAMETRES!$G$6,'ECRIRE (orth, rédac)'!CD23)))</f>
        <v>-</v>
      </c>
      <c r="CM29" s="474" t="str">
        <f>IF(CM$53=".","-",IF('ECOUTER  PARLER'!CD23="-","-",IF('ECOUTER  PARLER'!CD23&gt;PARAMETRES!$G$7,PARAMETRES!$G$7,'ECOUTER  PARLER'!CD23)))</f>
        <v>-</v>
      </c>
      <c r="CN29" s="474" t="str">
        <f>IF(CN$53=".","-",IF('ECRIRE (conj, gramm)'!CH23="-","-",IF('ECRIRE (conj, gramm)'!CH23&gt;PARAMETRES!$G$8,PARAMETRES!$G$8,'ECRIRE (conj, gramm)'!CH23)))</f>
        <v>-</v>
      </c>
      <c r="CO29" s="476" t="str">
        <f>IF(CP29="-","-",IF(CP29&gt;PARAMETRES!$G$9,PARAMETRES!$G$9,CP29))</f>
        <v>-</v>
      </c>
      <c r="CP29" s="475" t="str">
        <f>IF(CO$53=".","-",IF(CQ29=0,"-",(IF(LIRE!CD23="-",0,LIRE!CD23)+IF('ECRIRE (orth, rédac)'!CD23="-",0,'ECRIRE (orth, rédac)'!CD23)+IF('ECOUTER  PARLER'!CD23="-",0,'ECOUTER  PARLER'!CD23)+IF('ECRIRE (conj, gramm)'!CH23="-",0,'ECRIRE (conj, gramm)'!CH23))/CQ29*PARAMETRES!$G$9))</f>
        <v>-</v>
      </c>
      <c r="CQ29" s="475">
        <f>IF(LIRE!CD23="-",0,PARAMETRES!$G$5)+IF('ECRIRE (orth, rédac)'!CD23="-",0,PARAMETRES!$G$6)+IF('ECOUTER  PARLER'!CD23="-",0,PARAMETRES!$G$7)+IF('ECRIRE (conj, gramm)'!CH23="-",0,PARAMETRES!$G$8)</f>
        <v>0</v>
      </c>
      <c r="CR29" s="474" t="str">
        <f>IF(CR$53=".","-",IF(NO!CD23="-","-",IF(NO!CD23&gt;PARAMETRES!$G$11,PARAMETRES!$G$11,NO!CD23)))</f>
        <v>-</v>
      </c>
      <c r="CS29" s="474" t="str">
        <f>IF(CS$53=".","-",IF(G!CD23="-","-",IF(G!CD23&gt;PARAMETRES!$G$12,PARAMETRES!$G$12,G!CD23)))</f>
        <v>-</v>
      </c>
      <c r="CT29" s="474" t="str">
        <f>IF(CT$53=".","-",IF(SF!CD23="-","-",IF(SF!CD23&gt;PARAMETRES!$G$13,PARAMETRES!$G$13,SF!CD23)))</f>
        <v>-</v>
      </c>
      <c r="CU29" s="476" t="str">
        <f>IF(CV29="-","-",IF(CV29&gt;PARAMETRES!$G$14,PARAMETRES!$G$14,CV29))</f>
        <v>-</v>
      </c>
      <c r="CV29" s="475" t="str">
        <f>IF(CU$53=".","-",IF(CW29=0,"-",((IF(NO!CD23="-",0,NO!CD23)+IF(G!CD23="-",0,G!CD23)+IF(SF!CD23="-",0,SF!CD23))/CW29*PARAMETRES!$G$14)))</f>
        <v>-</v>
      </c>
      <c r="CW29" s="475">
        <f>IF(NO!CD23="-",0,PARAMETRES!$G$11)+IF(G!CD23="-",0,PARAMETRES!$G$12)+IF(SF!CD23="-",0,PARAMETRES!$G$13)</f>
        <v>0</v>
      </c>
      <c r="CX29" s="474" t="str">
        <f>IF(CY29="-","-",IF(CY29&gt;PARAMETRES!$G$16,PARAMETRES!$G$16,CY29))</f>
        <v>-</v>
      </c>
      <c r="CY29" s="475" t="str">
        <f>IF(CX$53=".","-",IF(EVEIL!CD23="-","-",EVEIL!CD23))</f>
        <v>-</v>
      </c>
      <c r="CZ29" s="475" t="str">
        <f>IF(CX$53=".","-",IF(EVEIL!CD23="-","-",EVEIL!CDS23/PARAMETRES!G$16*100))</f>
        <v>-</v>
      </c>
      <c r="DA29" s="474" t="str">
        <f>IF(DB29="-","-",IF(DB29&gt;PARAMETRES!$G$17,PARAMETRES!$G$17,DB29))</f>
        <v>-</v>
      </c>
      <c r="DB29" s="475" t="str">
        <f>IF(DA$53=".","-",IF(LANGUE!BN23="-","-",LANGUE!BN23))</f>
        <v>-</v>
      </c>
      <c r="DC29" s="475" t="str">
        <f>IF(DA$53=".","-",IF(LANGUE!BN23="-","-",LANGUE!BN23/PARAMETRES!G$17*100))</f>
        <v>-</v>
      </c>
      <c r="DD29" s="477" t="str">
        <f>IF(DE29="-","-",IF(DE29&gt;PARAMETRES!$G$19,PARAMETRES!$G$19,DE29))</f>
        <v>-</v>
      </c>
      <c r="DE29" s="478" t="str">
        <f>IF(((IF(CH29="-",0,CH29)+IF(CP29="-",0,CP29)+IF(CV29="-",0,CV29)+IF(CX29="-",0,CX29)+IF(DA29="-",0,DA29)))=0,"-",((IF(CH29="-",0,CH29)+IF(CP29="-",0,CP29)+IF(CV29="-",0,CV29)+IF(CY29="-",0,CY29)+IF(DA29="-",0,DA29))/((IF(CH29="-",0,PARAMETRES!$G$3)+IF(CP29="-",0,PARAMETRES!$G$9)+IF(CV29="-",0,PARAMETRES!$G$14)+IF(CY29="-",0,PARAMETRES!$G$16)+IF(DA29="-",0,PARAMETRES!$G$17)))*PARAMETRES!$G$19))</f>
        <v>-</v>
      </c>
      <c r="DF29" s="479"/>
      <c r="DG29" s="480" t="str">
        <f>PARAMETRES!$B22</f>
        <v>P</v>
      </c>
      <c r="DH29" s="481" t="str">
        <f>PARAMETRES!$C22</f>
        <v>L</v>
      </c>
      <c r="DI29" s="482"/>
      <c r="DJ29" s="483">
        <f>IF(IF(E29="-",0,PARAMETRES!$G$3)+IF(AF29="-",0,PARAMETRES!$G$3)+IF(BG29="-",0,PARAMETRES!$G$3)+IF(CH29="-",0,PARAMETRES!$G$3)=0,"-",IF((IF(F29="-",0,F29)+IF(AG29="-",0,AG29)+IF(BH29="-",0,BH29)+IF(CI29="-",0,CI29))/(IF(F29="-",0,PARAMETRES!$G$3)+IF(AG29="-",0,PARAMETRES!$G$3)+IF(BH29="-",0,PARAMETRES!$G$3)+IF(CI29="-",0,PARAMETRES!$G$3))*100&gt;100,100,(IF(F29="-",0,F29)+IF(AG29="-",0,AG29)+IF(BH29="-",0,BH29)+IF(CI29="-",0,CI29))/(IF(F29="-",0,PARAMETRES!$G$3)+IF(AG29="-",0,PARAMETRES!$G$3)+IF(BH29="-",0,PARAMETRES!$G$3)+IF(CI29="-",0,PARAMETRES!$G$3))*100))</f>
        <v>89.473684210526315</v>
      </c>
      <c r="DK29" s="466">
        <f>IF(IF(M29="-",0,PARAMETRES!$G$9)+IF(AN29="-",0,PARAMETRES!$G$9)+IF(BO29="-",0,PARAMETRES!$G$9)+IF(CP29="-",0,PARAMETRES!$G$9)=0,"-",IF((IF(M29="-",0,M29)+IF(AN29="-",0,AN29)+IF(BO29="-",0,BO29)+IF(CP29="-",0,CP29))/(IF(M29="-",0,PARAMETRES!$G$9)+IF(AN29="-",0,PARAMETRES!$G$9)+IF(BO29="-",0,PARAMETRES!$G$9)+IF(CP29="-",0,PARAMETRES!$G$9))*100&gt;100,100,(IF(M29="-",0,M29)+IF(AN29="-",0,AN29)+IF(BO29="-",0,BO29)+IF(CP29="-",0,CP29))/(IF(M29="-",0,PARAMETRES!$G$9)+IF(AN29="-",0,PARAMETRES!$G$9)+IF(BO29="-",0,PARAMETRES!$G$9)+IF(CP29="-",0,PARAMETRES!$G$9))*100))</f>
        <v>80.745506535947712</v>
      </c>
      <c r="DL29" s="466">
        <f>IF(IF(S29="-",0,PARAMETRES!$G$14)+IF(AT29="-",0,PARAMETRES!$G$14)+IF(BU29="-",0,PARAMETRES!$G$14)+IF(CV29="-",0,PARAMETRES!$G$14)=0,"-",IF((IF(S29="-",0,S29)+IF(AT29="-",0,AT29)+IF(BU29="-",0,BU29)+IF(CV29="-",0,CV29))/(IF(S29="-",0,PARAMETRES!$G$14)+IF(AT29="-",0,PARAMETRES!$G$14)+IF(BU29="-",0,PARAMETRES!$G$14)+IF(CV29="-",0,PARAMETRES!$G$14))*100&gt;100,100,(IF(S29="-",0,S29)+IF(AT29="-",0,AT29)+IF(BU29="-",0,BU29)+IF(CV29="-",0,CV29))/(IF(S29="-",0,PARAMETRES!$G$14)+IF(AT29="-",0,PARAMETRES!$G$14)+IF(BU29="-",0,PARAMETRES!$G$14)+IF(CV29="-",0,PARAMETRES!$G$14))*100))</f>
        <v>97.881355932203391</v>
      </c>
      <c r="DM29" s="466">
        <f>IF(IF(U29="-",0,PARAMETRES!$G$16)+IF(AV29="-",0,PARAMETRES!$G$16)+IF(BW29="-",0,PARAMETRES!$G$16)+IF(CX29="-",0,PARAMETRES!$G$16)=0,"-",IF((IF(V29="-",0,V29)+IF(AW29="-",0,AW29)+IF(BX29="-",0,BX29)+IF(CY29="-",0,CY29))/(IF(V29="-",0,PARAMETRES!$G$16)+IF(AW29="-",0,PARAMETRES!$G$16)+IF(BX29="-",0,PARAMETRES!$G$16)+IF(CY29="-",0,PARAMETRES!$G$16))*100&gt;100,100,(IF(V29="-",0,V29)+IF(AW29="-",0,AW29)+IF(BX29="-",0,BX29)+IF(CY29="-",0,CY29))/(IF(V29="-",0,PARAMETRES!$G$16)+IF(AW29="-",0,PARAMETRES!$G$16)+IF(BX29="-",0,PARAMETRES!$G$16)+IF(CY29="-",0,PARAMETRES!$G$16))*100))</f>
        <v>76</v>
      </c>
      <c r="DN29" s="466" t="str">
        <f>IF(IF(X29="-",0,PARAMETRES!$G$17)+IF(AY29="-",0,PARAMETRES!$G$17)+IF(BZ29="-",0,PARAMETRES!$G$17)+IF(DA29="-",0,PARAMETRES!$G$17)=0,"-",IF((IF(Y29="-",0,Y29)+IF(AZ29="-",0,AZ29)+IF(CA29="-",0,CA29)+IF(DB29="-",0,DB29))/(IF(Y29="-",0,PARAMETRES!$G$17)+IF(AZ29="-",0,PARAMETRES!$G$17)+IF(CA29="-",0,PARAMETRES!$G$17)+IF(DB29="-",0,PARAMETRES!$G$17))*100&gt;100,100,(IF(Y29="-",0,Y29)+IF(AZ29="-",0,AZ29)+IF(CA29="-",0,CA29)+IF(DB29="-",0,DB29))/(IF(Y29="-",0,PARAMETRES!$G$17)+IF(AZ29="-",0,PARAMETRES!$G$17)+IF(CA29="-",0,PARAMETRES!$G$17)+IF(DB29="-",0,PARAMETRES!$G$17))*100))</f>
        <v>-</v>
      </c>
      <c r="DO29" s="468">
        <f>IF(IF(AB29="-",0,PARAMETRES!$G$19)+IF(BC29="-",0,PARAMETRES!$G$19)+IF(CD29="-",0,PARAMETRES!$G$19)+IF(DE29="-",0,PARAMETRES!$G$19)=0,"-",IF((IF(AB29="-",0,AB29)+IF(BC29="-",0,BC29)+IF(CD29="-",0,CD29)+IF(DE29="-",0,DE29))/(IF(AB29="-",0,PARAMETRES!$G$19)+IF(BC29="-",0,PARAMETRES!$G$19)+IF(CD29="-",0,PARAMETRES!$G$19)+IF(DE29="-",0,PARAMETRES!$G$19))*100&gt;100,100,(IF(AB29="-",0,AB29)+IF(BC29="-",0,BC29)+IF(CD29="-",0,CD29)+IF(DE29="-",0,DE29))/(IF(AB29="-",0,PARAMETRES!$G$19)+IF(BC29="-",0,PARAMETRES!$G$19)+IF(CD29="-",0,PARAMETRES!$G$19)+IF(DE29="-",0,PARAMETRES!$G$19))*100))</f>
        <v>87.72863972410255</v>
      </c>
      <c r="DP29" s="484"/>
      <c r="DQ29" s="480" t="str">
        <f>PARAMETRES!$B22</f>
        <v>P</v>
      </c>
      <c r="DR29" s="481" t="str">
        <f>PARAMETRES!$C22</f>
        <v>L</v>
      </c>
      <c r="DT29" s="486">
        <f t="shared" si="7"/>
        <v>87.8</v>
      </c>
      <c r="DU29" s="486" t="str">
        <f t="shared" si="1"/>
        <v/>
      </c>
      <c r="DV29" s="486" t="str">
        <f t="shared" si="2"/>
        <v/>
      </c>
      <c r="DW29" s="486" t="str">
        <f t="shared" si="3"/>
        <v/>
      </c>
      <c r="DY29" s="486">
        <f t="shared" si="8"/>
        <v>87.8</v>
      </c>
      <c r="DZ29" s="486" t="str">
        <f t="shared" si="9"/>
        <v/>
      </c>
      <c r="EA29" s="486" t="str">
        <f t="shared" si="10"/>
        <v/>
      </c>
      <c r="EB29" s="486" t="str">
        <f t="shared" si="11"/>
        <v/>
      </c>
    </row>
    <row r="30" spans="1:132">
      <c r="A30" s="154">
        <f t="shared" ref="A30:A51" si="13">A29+1</f>
        <v>19</v>
      </c>
      <c r="B30" s="155" t="str">
        <f>PARAMETRES!$D23</f>
        <v>Anglais</v>
      </c>
      <c r="C30" s="156" t="str">
        <f>PARAMETRES!$B23</f>
        <v>R</v>
      </c>
      <c r="D30" s="156" t="str">
        <f>PARAMETRES!$C23</f>
        <v>G</v>
      </c>
      <c r="E30" s="157">
        <f>IF(F30="-","-",IF(F30&gt;PARAMETRES!$G$3,PARAMETRES!$G$3,F30))</f>
        <v>9.473684210526315</v>
      </c>
      <c r="F30" s="158">
        <f>IF(E$53=".","-",IF(RELIGION!S24="-","-",RELIGION!S24))</f>
        <v>9.473684210526315</v>
      </c>
      <c r="G30" s="158">
        <f>IF(E$53=".","-",IF(RELIGION!S24="-","-",RELIGION!S24/PARAMETRES!G$3*100))</f>
        <v>47.368421052631575</v>
      </c>
      <c r="H30" s="157">
        <f>IF(H$53=".","-",IF(LIRE!S24="-","-",IF(LIRE!S24&gt;PARAMETRES!$G$5,PARAMETRES!$G$5,LIRE!S24)))</f>
        <v>20.833333333333336</v>
      </c>
      <c r="I30" s="157">
        <f>IF(I$53=".","-",IF('ECRIRE (orth, rédac)'!S24="-","-",IF('ECRIRE (orth, rédac)'!S24&gt;PARAMETRES!$G$6,PARAMETRES!$G$6,'ECRIRE (orth, rédac)'!S24)))</f>
        <v>16.372549019607842</v>
      </c>
      <c r="J30" s="157">
        <f>IF(J$53=".","-",IF('ECOUTER  PARLER'!S24="-","-",IF('ECOUTER  PARLER'!S24&gt;PARAMETRES!$G$7,PARAMETRES!$G$7,'ECOUTER  PARLER'!S24)))</f>
        <v>19.166666666666668</v>
      </c>
      <c r="K30" s="157">
        <f>IF(K$53=".","-",IF('ECRIRE (conj, gramm)'!S24="-","-",IF('ECRIRE (conj, gramm)'!S24&gt;PARAMETRES!$G$8,PARAMETRES!$G$8,'ECRIRE (conj, gramm)'!S24)))</f>
        <v>19.391025641025642</v>
      </c>
      <c r="L30" s="159">
        <f>IF(M30="-","-",IF(M30&gt;PARAMETRES!$G$9,PARAMETRES!$G$9,M30))</f>
        <v>75.763574660633481</v>
      </c>
      <c r="M30" s="158">
        <f>IF(L$53=".","-",IF(N30=0,"-",(IF(LIRE!S24="-",0,LIRE!S24)+IF('ECRIRE (orth, rédac)'!S24="-",0,'ECRIRE (orth, rédac)'!S24)+IF('ECOUTER  PARLER'!S24="-",0,'ECOUTER  PARLER'!S24)+IF('ECRIRE (conj, gramm)'!S24="-",0,'ECRIRE (conj, gramm)'!S24))/N30*PARAMETRES!$G$9))</f>
        <v>75.763574660633481</v>
      </c>
      <c r="N30" s="158">
        <f>IF(LIRE!S24="-",0,PARAMETRES!$G$5)+IF('ECRIRE (orth, rédac)'!S24="-",0,PARAMETRES!$G$6)+IF('ECOUTER  PARLER'!S24="-",0,PARAMETRES!$G$7)+IF('ECRIRE (conj, gramm)'!S24="-",0,PARAMETRES!$G$8)</f>
        <v>100</v>
      </c>
      <c r="O30" s="157">
        <f>IF(O$53=".","-",IF(NO!S24="-","-",IF(NO!S24&gt;PARAMETRES!$G$11,PARAMETRES!$G$11,NO!S24)))</f>
        <v>31.525423728813561</v>
      </c>
      <c r="P30" s="157" t="str">
        <f>IF(P$53=".","-",IF(G!S24="-","-",IF(G!S24&gt;PARAMETRES!$G$12,PARAMETRES!$G$12,G!S24)))</f>
        <v>-</v>
      </c>
      <c r="Q30" s="157" t="str">
        <f>IF(Q$53=".","-",IF(SF!S24="-","-",IF(SF!S24&gt;PARAMETRES!$G$13,PARAMETRES!$G$13,SF!S24)))</f>
        <v>-</v>
      </c>
      <c r="R30" s="159">
        <f>IF(S30="-","-",IF(S30&gt;PARAMETRES!$G$14,PARAMETRES!$G$14,S30))</f>
        <v>78.813559322033896</v>
      </c>
      <c r="S30" s="158">
        <f>IF(R$53=".","-",IF(T30=0,"-",((IF(NO!S24="-",0,NO!S24)+IF(G!S24="-",0,G!S24)+IF(SF!S24="-",0,SF!S24))/T30*PARAMETRES!$G$14)))</f>
        <v>78.813559322033896</v>
      </c>
      <c r="T30" s="158">
        <f>IF(NO!S24="-",0,PARAMETRES!$G$11)+IF(G!S24="-",0,PARAMETRES!$G$12)+IF(SF!S24="-",0,PARAMETRES!$G$13)</f>
        <v>40</v>
      </c>
      <c r="U30" s="157">
        <f>IF(V30="-","-",IF(V30&gt;PARAMETRES!$G$16,PARAMETRES!$G$16,V30))</f>
        <v>24.3</v>
      </c>
      <c r="V30" s="158">
        <f>IF(U$53=".","-",IF(EVEIL!S24="-","-",EVEIL!S24))</f>
        <v>24.3</v>
      </c>
      <c r="W30" s="158">
        <f>IF(U$53=".","-",IF(EVEIL!S24="-","-",EVEIL!S24/PARAMETRES!G$16*100))</f>
        <v>81</v>
      </c>
      <c r="X30" s="157" t="str">
        <f>IF(Y30="-","-",IF(Y30&gt;PARAMETRES!$G$17,PARAMETRES!$G$17,Y30))</f>
        <v>-</v>
      </c>
      <c r="Y30" s="158" t="str">
        <f>IF(X$53=".","-",IF(LANGUE!O24="-","-",LANGUE!O24))</f>
        <v>-</v>
      </c>
      <c r="Z30" s="429" t="str">
        <f>IF(X$53=".","-",IF(LANGUE!O24="-","-",LANGUE!O24/PARAMETRES!G$17*100))</f>
        <v>-</v>
      </c>
      <c r="AA30" s="160">
        <f>IF(AB30="-","-",IF(AB30&gt;PARAMETRES!$G$19,PARAMETRES!$G$19,AB30))</f>
        <v>75.340327277277481</v>
      </c>
      <c r="AB30" s="161">
        <f>IF(((IF(E30="-",0,E30)+IF(M30="-",0,M30)+IF(S30="-",0,S30)+IF(U30="-",0,U30)+IF(X30="-",0,X30)))=0,"-",((IF(E30="-",0,E30)+IF(M30="-",0,M30)+IF(S30="-",0,S30)+IF(V30="-",0,V30)+IF(X30="-",0,X30))/((IF(E30="-",0,PARAMETRES!$G$3)+IF(M30="-",0,PARAMETRES!$G$9)+IF(S30="-",0,PARAMETRES!$G$14)+IF(V30="-",0,PARAMETRES!$G$16)+IF(X30="-",0,PARAMETRES!$G$17)))*PARAMETRES!$G$19))</f>
        <v>75.340327277277481</v>
      </c>
      <c r="AC30" s="154">
        <f t="shared" si="4"/>
        <v>19</v>
      </c>
      <c r="AD30" s="156" t="str">
        <f>PARAMETRES!$B23</f>
        <v>R</v>
      </c>
      <c r="AE30" s="156" t="str">
        <f>PARAMETRES!$C23</f>
        <v>G</v>
      </c>
      <c r="AF30" s="157" t="str">
        <f>IF(AG30="-","-",IF(AG30&gt;PARAMETRES!$G$3,PARAMETRES!$G$3,AG30))</f>
        <v>-</v>
      </c>
      <c r="AG30" s="158" t="str">
        <f>IF(AF$53=".","-",IF(RELIGION!AN24="-","-",RELIGION!AN24))</f>
        <v>-</v>
      </c>
      <c r="AH30" s="158" t="str">
        <f>IF(AF$53=".","-",IF(RELIGION!AN24="-","-",RELIGION!AN24/PARAMETRES!G$3*100))</f>
        <v>-</v>
      </c>
      <c r="AI30" s="157" t="str">
        <f>IF(AI$53=".","-",IF(LIRE!AN24="-","-",IF(LIRE!AN24&gt;PARAMETRES!$G$5,PARAMETRES!$G$5,LIRE!AN24)))</f>
        <v>-</v>
      </c>
      <c r="AJ30" s="157" t="str">
        <f>IF(AJ$53=".","-",IF('ECRIRE (orth, rédac)'!AN24="-","-",IF('ECRIRE (orth, rédac)'!AN24&gt;PARAMETRES!$G$6,PARAMETRES!$G$6,'ECRIRE (orth, rédac)'!AN24)))</f>
        <v>-</v>
      </c>
      <c r="AK30" s="157" t="str">
        <f>IF(AK$53=".","-",IF('ECOUTER  PARLER'!AN24="-","-",IF('ECOUTER  PARLER'!AN24&gt;PARAMETRES!$G$7,PARAMETRES!$G$7,'ECOUTER  PARLER'!AN24)))</f>
        <v>-</v>
      </c>
      <c r="AL30" s="157" t="str">
        <f>IF(AL$53=".","-",IF('ECRIRE (conj, gramm)'!AN24="-","-",IF('ECRIRE (conj, gramm)'!AN24&gt;PARAMETRES!$G$8,PARAMETRES!$G$8,'ECRIRE (conj, gramm)'!AN24)))</f>
        <v>-</v>
      </c>
      <c r="AM30" s="159" t="str">
        <f>IF(AN30="-","-",IF(AN30&gt;PARAMETRES!$G$9,PARAMETRES!$G$9,AN30))</f>
        <v>-</v>
      </c>
      <c r="AN30" s="158" t="str">
        <f>IF(AM$53=".","-",IF(AO30=0,"-",(IF(LIRE!AN24="-",0,LIRE!AN24)+IF('ECRIRE (orth, rédac)'!AN24="-",0,'ECRIRE (orth, rédac)'!AN24)+IF('ECOUTER  PARLER'!AN24="-",0,'ECOUTER  PARLER'!AN24)+IF('ECRIRE (conj, gramm)'!AN24="-",0,'ECRIRE (conj, gramm)'!AN24))/AO30*PARAMETRES!$G$9))</f>
        <v>-</v>
      </c>
      <c r="AO30" s="158">
        <f>IF(LIRE!AN24="-",0,PARAMETRES!$G$5)+IF('ECRIRE (orth, rédac)'!AN24="-",0,PARAMETRES!$G$6)+IF('ECOUTER  PARLER'!AN24="-",0,PARAMETRES!$G$7)+IF('ECRIRE (conj, gramm)'!AN24="-",0,PARAMETRES!$G$8)</f>
        <v>0</v>
      </c>
      <c r="AP30" s="157" t="str">
        <f>IF(AP$53=".","-",IF(NO!AN24="-","-",IF(NO!AN24&gt;PARAMETRES!$G$11,PARAMETRES!$G$11,NO!AN24)))</f>
        <v>-</v>
      </c>
      <c r="AQ30" s="157" t="str">
        <f>IF(AQ$53=".","-",IF(G!AN24="-","-",IF(G!AN24&gt;PARAMETRES!$G$12,PARAMETRES!$G$12,G!AN24)))</f>
        <v>-</v>
      </c>
      <c r="AR30" s="157" t="str">
        <f>IF(AR$53=".","-",IF(SF!AN24="-","-",IF(SF!AN24&gt;PARAMETRES!$G$13,PARAMETRES!$G$13,SF!AN24)))</f>
        <v>-</v>
      </c>
      <c r="AS30" s="159" t="str">
        <f>IF(AT30="-","-",IF(AT30&gt;PARAMETRES!$G$14,PARAMETRES!$G$14,AT30))</f>
        <v>-</v>
      </c>
      <c r="AT30" s="158" t="str">
        <f>IF(AS$53=".","-",IF(AU30=0,"-",((IF(NO!AN24="-",0,NO!AN24)+IF(G!AN24="-",0,G!AN24)+IF(SF!AN24="-",0,SF!AN24))/AU30*PARAMETRES!$G$14)))</f>
        <v>-</v>
      </c>
      <c r="AU30" s="158">
        <f>IF(NO!AN24="-",0,PARAMETRES!$G$11)+IF(G!AN24="-",0,PARAMETRES!$G$12)+IF(SF!AN24="-",0,PARAMETRES!$G$13)</f>
        <v>0</v>
      </c>
      <c r="AV30" s="157" t="str">
        <f>IF(AW30="-","-",IF(AW30&gt;PARAMETRES!$G$16,PARAMETRES!$G$16,AW30))</f>
        <v>-</v>
      </c>
      <c r="AW30" s="158" t="str">
        <f>IF(AV$53=".","-",IF(EVEIL!AN24="-","-",EVEIL!AN24))</f>
        <v>-</v>
      </c>
      <c r="AX30" s="158" t="str">
        <f>IF(AV$53=".","-",IF(EVEIL!AN24="-","-",EVEIL!ANS24/PARAMETRES!G$16*100))</f>
        <v>-</v>
      </c>
      <c r="AY30" s="157" t="str">
        <f>IF(AZ30="-","-",IF(AZ30&gt;PARAMETRES!$G$17,PARAMETRES!$G$17,AZ30))</f>
        <v>-</v>
      </c>
      <c r="AZ30" s="158" t="str">
        <f>IF(AY$53=".","-",IF(LANGUE!AF24="-","-",LANGUE!AF24))</f>
        <v>-</v>
      </c>
      <c r="BA30" s="429" t="str">
        <f>IF(AY$53=".","-",IF(LANGUE!AF24="-","-",LANGUE!AF24/PARAMETRES!G$17*100))</f>
        <v>-</v>
      </c>
      <c r="BB30" s="160" t="str">
        <f>IF(BC30="-","-",IF(BC30&gt;PARAMETRES!$G$19,PARAMETRES!$G$19,BC30))</f>
        <v>-</v>
      </c>
      <c r="BC30" s="161" t="str">
        <f>IF(((IF(AF30="-",0,AF30)+IF(AN30="-",0,AN30)+IF(AT30="-",0,AT30)+IF(AV30="-",0,AV30)+IF(AY30="-",0,AY30)))=0,"-",((IF(AF30="-",0,AF30)+IF(AN30="-",0,AN30)+IF(AT30="-",0,AT30)+IF(AW30="-",0,AW30)+IF(AY30="-",0,AY30))/((IF(AF30="-",0,PARAMETRES!$G$3)+IF(AN30="-",0,PARAMETRES!$G$9)+IF(AT30="-",0,PARAMETRES!$G$14)+IF(AW30="-",0,PARAMETRES!$G$16)+IF(AY30="-",0,PARAMETRES!$G$17)))*PARAMETRES!$G$19))</f>
        <v>-</v>
      </c>
      <c r="BD30" s="154">
        <f t="shared" si="5"/>
        <v>19</v>
      </c>
      <c r="BE30" s="156" t="str">
        <f>PARAMETRES!$B23</f>
        <v>R</v>
      </c>
      <c r="BF30" s="156" t="str">
        <f>PARAMETRES!$C23</f>
        <v>G</v>
      </c>
      <c r="BG30" s="157" t="str">
        <f>IF(BH30="-","-",IF(BH30&gt;PARAMETRES!$G$3,PARAMETRES!$G$3,BH30))</f>
        <v>-</v>
      </c>
      <c r="BH30" s="158" t="str">
        <f>IF(BG$53=".","-",IF(RELIGION!BI24="-","-",RELIGION!BI24))</f>
        <v>-</v>
      </c>
      <c r="BI30" s="158" t="str">
        <f>IF(BG$53=".","-",IF(RELIGION!BI24="-","-",RELIGION!BI24/PARAMETRES!G$3*100))</f>
        <v>-</v>
      </c>
      <c r="BJ30" s="157" t="str">
        <f>IF(BJ$53=".","-",IF(LIRE!BI24="-","-",IF(LIRE!BI24&gt;PARAMETRES!$G$5,PARAMETRES!$G$5,LIRE!BI24)))</f>
        <v>-</v>
      </c>
      <c r="BK30" s="157" t="str">
        <f>IF(BK$53=".","-",IF('ECRIRE (orth, rédac)'!BI24="-","-",IF('ECRIRE (orth, rédac)'!BI24&gt;PARAMETRES!$G$6,PARAMETRES!$G$6,'ECRIRE (orth, rédac)'!BI24)))</f>
        <v>-</v>
      </c>
      <c r="BL30" s="157" t="str">
        <f>IF(BL$53=".","-",IF('ECOUTER  PARLER'!BI24="-","-",IF('ECOUTER  PARLER'!BI24&gt;PARAMETRES!$G$7,PARAMETRES!$G$7,'ECOUTER  PARLER'!BI24)))</f>
        <v>-</v>
      </c>
      <c r="BM30" s="157" t="str">
        <f>IF(BM$53=".","-",IF('ECRIRE (conj, gramm)'!BI24="-","-",IF('ECRIRE (conj, gramm)'!BI24&gt;PARAMETRES!$G$8,PARAMETRES!$G$8,'ECRIRE (conj, gramm)'!BI24)))</f>
        <v>-</v>
      </c>
      <c r="BN30" s="159" t="str">
        <f>IF(BO30="-","-",IF(BO30&gt;PARAMETRES!$G$9,PARAMETRES!$G$9,BO30))</f>
        <v>-</v>
      </c>
      <c r="BO30" s="158" t="str">
        <f>IF(BN$53=".","-",IF(BP30=0,"-",(IF(LIRE!BI24="-",0,LIRE!BI24)+IF('ECRIRE (orth, rédac)'!BI24="-",0,'ECRIRE (orth, rédac)'!BI24)+IF('ECOUTER  PARLER'!BI24="-",0,'ECOUTER  PARLER'!BI24)+IF('ECRIRE (conj, gramm)'!BI24="-",0,'ECRIRE (conj, gramm)'!BI24))/BP30*PARAMETRES!$G$9))</f>
        <v>-</v>
      </c>
      <c r="BP30" s="158">
        <f>IF(LIRE!BI24="-",0,PARAMETRES!$G$5)+IF('ECRIRE (orth, rédac)'!BI24="-",0,PARAMETRES!$G$6)+IF('ECOUTER  PARLER'!BI24="-",0,PARAMETRES!$G$7)+IF('ECRIRE (conj, gramm)'!BI24="-",0,PARAMETRES!$G$8)</f>
        <v>0</v>
      </c>
      <c r="BQ30" s="157" t="str">
        <f>IF(BQ$53=".","-",IF(NO!BI24="-","-",IF(NO!BI24&gt;PARAMETRES!$G$11,PARAMETRES!$G$11,NO!BI24)))</f>
        <v>-</v>
      </c>
      <c r="BR30" s="157" t="str">
        <f>IF(BR$53=".","-",IF(G!BI24="-","-",IF(G!BI24&gt;PARAMETRES!$G$12,PARAMETRES!$G$12,G!BI24)))</f>
        <v>-</v>
      </c>
      <c r="BS30" s="157" t="str">
        <f>IF(BS$53=".","-",IF(SF!BI24="-","-",IF(SF!BI24&gt;PARAMETRES!$G$13,PARAMETRES!$G$13,SF!BI24)))</f>
        <v>-</v>
      </c>
      <c r="BT30" s="159" t="str">
        <f>IF(BU30="-","-",IF(BU30&gt;PARAMETRES!$G$14,PARAMETRES!$G$14,BU30))</f>
        <v>-</v>
      </c>
      <c r="BU30" s="158" t="str">
        <f>IF(BT$53=".","-",IF(BV30=0,"-",((IF(NO!BI24="-",0,NO!BI24)+IF(G!BI24="-",0,G!BI24)+IF(SF!BI24="-",0,SF!BI24))/BV30*PARAMETRES!$G$14)))</f>
        <v>-</v>
      </c>
      <c r="BV30" s="158">
        <f>IF(NO!BI24="-",0,PARAMETRES!$G$11)+IF(G!BI24="-",0,PARAMETRES!$G$12)+IF(SF!BI24="-",0,PARAMETRES!$G$13)</f>
        <v>0</v>
      </c>
      <c r="BW30" s="157" t="str">
        <f>IF(BX30="-","-",IF(BX30&gt;PARAMETRES!$G$16,PARAMETRES!$G$16,BX30))</f>
        <v>-</v>
      </c>
      <c r="BX30" s="158" t="str">
        <f>IF(BW$53=".","-",IF(EVEIL!BI24="-","-",EVEIL!BI24))</f>
        <v>-</v>
      </c>
      <c r="BY30" s="158" t="str">
        <f>IF(BW$53=".","-",IF(EVEIL!BI24="-","-",EVEIL!BIS24/PARAMETRES!G$16*100))</f>
        <v>-</v>
      </c>
      <c r="BZ30" s="157" t="str">
        <f>IF(CA30="-","-",IF(CA30&gt;PARAMETRES!$G$17,PARAMETRES!$G$17,CA30))</f>
        <v>-</v>
      </c>
      <c r="CA30" s="158" t="str">
        <f>IF(BZ$53=".","-",IF(LANGUE!AW24="-","-",LANGUE!AW24))</f>
        <v>-</v>
      </c>
      <c r="CB30" s="429" t="str">
        <f>IF(BZ$53=".","-",IF(LANGUE!AW24="-","-",LANGUE!AW24/PARAMETRES!G$17*100))</f>
        <v>-</v>
      </c>
      <c r="CC30" s="160" t="str">
        <f>IF(CD30="-","-",IF(CD30&gt;PARAMETRES!$G$19,PARAMETRES!$G$19,CD30))</f>
        <v>-</v>
      </c>
      <c r="CD30" s="161" t="str">
        <f>IF(((IF(BG30="-",0,BG30)+IF(BO30="-",0,BO30)+IF(BU30="-",0,BU30)+IF(BW30="-",0,BW30)+IF(BZ30="-",0,BZ30)))=0,"-",((IF(BG30="-",0,BG30)+IF(BO30="-",0,BO30)+IF(BU30="-",0,BU30)+IF(BX30="-",0,BX30)+IF(BZ30="-",0,BZ30))/((IF(BG30="-",0,PARAMETRES!$G$3)+IF(BO30="-",0,PARAMETRES!$G$9)+IF(BU30="-",0,PARAMETRES!$G$14)+IF(BX30="-",0,PARAMETRES!$G$16)+IF(BZ30="-",0,PARAMETRES!$G$17)))*PARAMETRES!$G$19))</f>
        <v>-</v>
      </c>
      <c r="CE30" s="401">
        <f t="shared" si="6"/>
        <v>19</v>
      </c>
      <c r="CF30" s="402" t="str">
        <f>PARAMETRES!$B23</f>
        <v>R</v>
      </c>
      <c r="CG30" s="402" t="str">
        <f>PARAMETRES!$C23</f>
        <v>G</v>
      </c>
      <c r="CH30" s="403" t="str">
        <f>IF(CI30="-","-",IF(CI30&gt;PARAMETRES!$G$3,PARAMETRES!$G$3,CI30))</f>
        <v>-</v>
      </c>
      <c r="CI30" s="404" t="str">
        <f>IF(CH$53=".","-",IF(RELIGION!CD24="-","-",RELIGION!CD24))</f>
        <v>-</v>
      </c>
      <c r="CJ30" s="404" t="str">
        <f>IF(CH$53=".","-",IF(RELIGION!CD24="-","-",RELIGION!CD24/PARAMETRES!G$3*100))</f>
        <v>-</v>
      </c>
      <c r="CK30" s="403" t="str">
        <f>IF(CK$53=".","-",IF(LIRE!CD24="-","-",IF(LIRE!CD24&gt;PARAMETRES!$G$5,PARAMETRES!$G$5,LIRE!CD24)))</f>
        <v>-</v>
      </c>
      <c r="CL30" s="403" t="str">
        <f>IF(CL$53=".","-",IF('ECRIRE (orth, rédac)'!CD24="-","-",IF('ECRIRE (orth, rédac)'!CD24&gt;PARAMETRES!$G$6,PARAMETRES!$G$6,'ECRIRE (orth, rédac)'!CD24)))</f>
        <v>-</v>
      </c>
      <c r="CM30" s="403" t="str">
        <f>IF(CM$53=".","-",IF('ECOUTER  PARLER'!CD24="-","-",IF('ECOUTER  PARLER'!CD24&gt;PARAMETRES!$G$7,PARAMETRES!$G$7,'ECOUTER  PARLER'!CD24)))</f>
        <v>-</v>
      </c>
      <c r="CN30" s="403" t="str">
        <f>IF(CN$53=".","-",IF('ECRIRE (conj, gramm)'!CH24="-","-",IF('ECRIRE (conj, gramm)'!CH24&gt;PARAMETRES!$G$8,PARAMETRES!$G$8,'ECRIRE (conj, gramm)'!CH24)))</f>
        <v>-</v>
      </c>
      <c r="CO30" s="405" t="str">
        <f>IF(CP30="-","-",IF(CP30&gt;PARAMETRES!$G$9,PARAMETRES!$G$9,CP30))</f>
        <v>-</v>
      </c>
      <c r="CP30" s="404" t="str">
        <f>IF(CO$53=".","-",IF(CQ30=0,"-",(IF(LIRE!CD24="-",0,LIRE!CD24)+IF('ECRIRE (orth, rédac)'!CD24="-",0,'ECRIRE (orth, rédac)'!CD24)+IF('ECOUTER  PARLER'!CD24="-",0,'ECOUTER  PARLER'!CD24)+IF('ECRIRE (conj, gramm)'!CH24="-",0,'ECRIRE (conj, gramm)'!CH24))/CQ30*PARAMETRES!$G$9))</f>
        <v>-</v>
      </c>
      <c r="CQ30" s="404">
        <f>IF(LIRE!CD24="-",0,PARAMETRES!$G$5)+IF('ECRIRE (orth, rédac)'!CD24="-",0,PARAMETRES!$G$6)+IF('ECOUTER  PARLER'!CD24="-",0,PARAMETRES!$G$7)+IF('ECRIRE (conj, gramm)'!CH24="-",0,PARAMETRES!$G$8)</f>
        <v>0</v>
      </c>
      <c r="CR30" s="403" t="str">
        <f>IF(CR$53=".","-",IF(NO!CD24="-","-",IF(NO!CD24&gt;PARAMETRES!$G$11,PARAMETRES!$G$11,NO!CD24)))</f>
        <v>-</v>
      </c>
      <c r="CS30" s="403" t="str">
        <f>IF(CS$53=".","-",IF(G!CD24="-","-",IF(G!CD24&gt;PARAMETRES!$G$12,PARAMETRES!$G$12,G!CD24)))</f>
        <v>-</v>
      </c>
      <c r="CT30" s="403" t="str">
        <f>IF(CT$53=".","-",IF(SF!CD24="-","-",IF(SF!CD24&gt;PARAMETRES!$G$13,PARAMETRES!$G$13,SF!CD24)))</f>
        <v>-</v>
      </c>
      <c r="CU30" s="405" t="str">
        <f>IF(CV30="-","-",IF(CV30&gt;PARAMETRES!$G$14,PARAMETRES!$G$14,CV30))</f>
        <v>-</v>
      </c>
      <c r="CV30" s="404" t="str">
        <f>IF(CU$53=".","-",IF(CW30=0,"-",((IF(NO!CD24="-",0,NO!CD24)+IF(G!CD24="-",0,G!CD24)+IF(SF!CD24="-",0,SF!CD24))/CW30*PARAMETRES!$G$14)))</f>
        <v>-</v>
      </c>
      <c r="CW30" s="404">
        <f>IF(NO!CD24="-",0,PARAMETRES!$G$11)+IF(G!CD24="-",0,PARAMETRES!$G$12)+IF(SF!CD24="-",0,PARAMETRES!$G$13)</f>
        <v>0</v>
      </c>
      <c r="CX30" s="403" t="str">
        <f>IF(CY30="-","-",IF(CY30&gt;PARAMETRES!$G$16,PARAMETRES!$G$16,CY30))</f>
        <v>-</v>
      </c>
      <c r="CY30" s="404" t="str">
        <f>IF(CX$53=".","-",IF(EVEIL!CD24="-","-",EVEIL!CD24))</f>
        <v>-</v>
      </c>
      <c r="CZ30" s="404" t="str">
        <f>IF(CX$53=".","-",IF(EVEIL!CD24="-","-",EVEIL!CDS24/PARAMETRES!G$16*100))</f>
        <v>-</v>
      </c>
      <c r="DA30" s="403" t="str">
        <f>IF(DB30="-","-",IF(DB30&gt;PARAMETRES!$G$17,PARAMETRES!$G$17,DB30))</f>
        <v>-</v>
      </c>
      <c r="DB30" s="404" t="str">
        <f>IF(DA$53=".","-",IF(LANGUE!BN24="-","-",LANGUE!BN24))</f>
        <v>-</v>
      </c>
      <c r="DC30" s="404" t="str">
        <f>IF(DA$53=".","-",IF(LANGUE!BN24="-","-",LANGUE!BN24/PARAMETRES!G$17*100))</f>
        <v>-</v>
      </c>
      <c r="DD30" s="451" t="str">
        <f>IF(DE30="-","-",IF(DE30&gt;PARAMETRES!$G$19,PARAMETRES!$G$19,DE30))</f>
        <v>-</v>
      </c>
      <c r="DE30" s="455" t="str">
        <f>IF(((IF(CH30="-",0,CH30)+IF(CP30="-",0,CP30)+IF(CV30="-",0,CV30)+IF(CX30="-",0,CX30)+IF(DA30="-",0,DA30)))=0,"-",((IF(CH30="-",0,CH30)+IF(CP30="-",0,CP30)+IF(CV30="-",0,CV30)+IF(CY30="-",0,CY30)+IF(DA30="-",0,DA30))/((IF(CH30="-",0,PARAMETRES!$G$3)+IF(CP30="-",0,PARAMETRES!$G$9)+IF(CV30="-",0,PARAMETRES!$G$14)+IF(CY30="-",0,PARAMETRES!$G$16)+IF(DA30="-",0,PARAMETRES!$G$17)))*PARAMETRES!$G$19))</f>
        <v>-</v>
      </c>
      <c r="DF30" s="454"/>
      <c r="DG30" s="165" t="str">
        <f>PARAMETRES!$B23</f>
        <v>R</v>
      </c>
      <c r="DH30" s="166" t="str">
        <f>PARAMETRES!$C23</f>
        <v>G</v>
      </c>
      <c r="DI30" s="162"/>
      <c r="DJ30" s="163">
        <f>IF(IF(E30="-",0,PARAMETRES!$G$3)+IF(AF30="-",0,PARAMETRES!$G$3)+IF(BG30="-",0,PARAMETRES!$G$3)+IF(CH30="-",0,PARAMETRES!$G$3)=0,"-",IF((IF(F30="-",0,F30)+IF(AG30="-",0,AG30)+IF(BH30="-",0,BH30)+IF(CI30="-",0,CI30))/(IF(F30="-",0,PARAMETRES!$G$3)+IF(AG30="-",0,PARAMETRES!$G$3)+IF(BH30="-",0,PARAMETRES!$G$3)+IF(CI30="-",0,PARAMETRES!$G$3))*100&gt;100,100,(IF(F30="-",0,F30)+IF(AG30="-",0,AG30)+IF(BH30="-",0,BH30)+IF(CI30="-",0,CI30))/(IF(F30="-",0,PARAMETRES!$G$3)+IF(AG30="-",0,PARAMETRES!$G$3)+IF(BH30="-",0,PARAMETRES!$G$3)+IF(CI30="-",0,PARAMETRES!$G$3))*100))</f>
        <v>47.368421052631575</v>
      </c>
      <c r="DK30" s="157">
        <f>IF(IF(M30="-",0,PARAMETRES!$G$9)+IF(AN30="-",0,PARAMETRES!$G$9)+IF(BO30="-",0,PARAMETRES!$G$9)+IF(CP30="-",0,PARAMETRES!$G$9)=0,"-",IF((IF(M30="-",0,M30)+IF(AN30="-",0,AN30)+IF(BO30="-",0,BO30)+IF(CP30="-",0,CP30))/(IF(M30="-",0,PARAMETRES!$G$9)+IF(AN30="-",0,PARAMETRES!$G$9)+IF(BO30="-",0,PARAMETRES!$G$9)+IF(CP30="-",0,PARAMETRES!$G$9))*100&gt;100,100,(IF(M30="-",0,M30)+IF(AN30="-",0,AN30)+IF(BO30="-",0,BO30)+IF(CP30="-",0,CP30))/(IF(M30="-",0,PARAMETRES!$G$9)+IF(AN30="-",0,PARAMETRES!$G$9)+IF(BO30="-",0,PARAMETRES!$G$9)+IF(CP30="-",0,PARAMETRES!$G$9))*100))</f>
        <v>75.763574660633481</v>
      </c>
      <c r="DL30" s="157">
        <f>IF(IF(S30="-",0,PARAMETRES!$G$14)+IF(AT30="-",0,PARAMETRES!$G$14)+IF(BU30="-",0,PARAMETRES!$G$14)+IF(CV30="-",0,PARAMETRES!$G$14)=0,"-",IF((IF(S30="-",0,S30)+IF(AT30="-",0,AT30)+IF(BU30="-",0,BU30)+IF(CV30="-",0,CV30))/(IF(S30="-",0,PARAMETRES!$G$14)+IF(AT30="-",0,PARAMETRES!$G$14)+IF(BU30="-",0,PARAMETRES!$G$14)+IF(CV30="-",0,PARAMETRES!$G$14))*100&gt;100,100,(IF(S30="-",0,S30)+IF(AT30="-",0,AT30)+IF(BU30="-",0,BU30)+IF(CV30="-",0,CV30))/(IF(S30="-",0,PARAMETRES!$G$14)+IF(AT30="-",0,PARAMETRES!$G$14)+IF(BU30="-",0,PARAMETRES!$G$14)+IF(CV30="-",0,PARAMETRES!$G$14))*100))</f>
        <v>78.813559322033896</v>
      </c>
      <c r="DM30" s="157">
        <f>IF(IF(U30="-",0,PARAMETRES!$G$16)+IF(AV30="-",0,PARAMETRES!$G$16)+IF(BW30="-",0,PARAMETRES!$G$16)+IF(CX30="-",0,PARAMETRES!$G$16)=0,"-",IF((IF(V30="-",0,V30)+IF(AW30="-",0,AW30)+IF(BX30="-",0,BX30)+IF(CY30="-",0,CY30))/(IF(V30="-",0,PARAMETRES!$G$16)+IF(AW30="-",0,PARAMETRES!$G$16)+IF(BX30="-",0,PARAMETRES!$G$16)+IF(CY30="-",0,PARAMETRES!$G$16))*100&gt;100,100,(IF(V30="-",0,V30)+IF(AW30="-",0,AW30)+IF(BX30="-",0,BX30)+IF(CY30="-",0,CY30))/(IF(V30="-",0,PARAMETRES!$G$16)+IF(AW30="-",0,PARAMETRES!$G$16)+IF(BX30="-",0,PARAMETRES!$G$16)+IF(CY30="-",0,PARAMETRES!$G$16))*100))</f>
        <v>81</v>
      </c>
      <c r="DN30" s="157" t="str">
        <f>IF(IF(X30="-",0,PARAMETRES!$G$17)+IF(AY30="-",0,PARAMETRES!$G$17)+IF(BZ30="-",0,PARAMETRES!$G$17)+IF(DA30="-",0,PARAMETRES!$G$17)=0,"-",IF((IF(Y30="-",0,Y30)+IF(AZ30="-",0,AZ30)+IF(CA30="-",0,CA30)+IF(DB30="-",0,DB30))/(IF(Y30="-",0,PARAMETRES!$G$17)+IF(AZ30="-",0,PARAMETRES!$G$17)+IF(CA30="-",0,PARAMETRES!$G$17)+IF(DB30="-",0,PARAMETRES!$G$17))*100&gt;100,100,(IF(Y30="-",0,Y30)+IF(AZ30="-",0,AZ30)+IF(CA30="-",0,CA30)+IF(DB30="-",0,DB30))/(IF(Y30="-",0,PARAMETRES!$G$17)+IF(AZ30="-",0,PARAMETRES!$G$17)+IF(CA30="-",0,PARAMETRES!$G$17)+IF(DB30="-",0,PARAMETRES!$G$17))*100))</f>
        <v>-</v>
      </c>
      <c r="DO30" s="159">
        <f>IF(IF(AB30="-",0,PARAMETRES!$G$19)+IF(BC30="-",0,PARAMETRES!$G$19)+IF(CD30="-",0,PARAMETRES!$G$19)+IF(DE30="-",0,PARAMETRES!$G$19)=0,"-",IF((IF(AB30="-",0,AB30)+IF(BC30="-",0,BC30)+IF(CD30="-",0,CD30)+IF(DE30="-",0,DE30))/(IF(AB30="-",0,PARAMETRES!$G$19)+IF(BC30="-",0,PARAMETRES!$G$19)+IF(CD30="-",0,PARAMETRES!$G$19)+IF(DE30="-",0,PARAMETRES!$G$19))*100&gt;100,100,(IF(AB30="-",0,AB30)+IF(BC30="-",0,BC30)+IF(CD30="-",0,CD30)+IF(DE30="-",0,DE30))/(IF(AB30="-",0,PARAMETRES!$G$19)+IF(BC30="-",0,PARAMETRES!$G$19)+IF(CD30="-",0,PARAMETRES!$G$19)+IF(DE30="-",0,PARAMETRES!$G$19))*100))</f>
        <v>75.340327277277481</v>
      </c>
      <c r="DP30" s="169"/>
      <c r="DQ30" s="165" t="str">
        <f>PARAMETRES!$B23</f>
        <v>R</v>
      </c>
      <c r="DR30" s="166" t="str">
        <f>PARAMETRES!$C23</f>
        <v>G</v>
      </c>
      <c r="DT30" s="351">
        <f t="shared" si="7"/>
        <v>75.399999999999991</v>
      </c>
      <c r="DU30" s="351" t="str">
        <f t="shared" si="1"/>
        <v/>
      </c>
      <c r="DV30" s="351" t="str">
        <f t="shared" si="2"/>
        <v/>
      </c>
      <c r="DW30" s="351" t="str">
        <f t="shared" si="3"/>
        <v/>
      </c>
      <c r="DY30" s="351">
        <f t="shared" si="8"/>
        <v>75.399999999999991</v>
      </c>
      <c r="DZ30" s="351" t="str">
        <f t="shared" si="9"/>
        <v/>
      </c>
      <c r="EA30" s="351" t="str">
        <f t="shared" si="10"/>
        <v/>
      </c>
      <c r="EB30" s="351" t="str">
        <f t="shared" si="11"/>
        <v/>
      </c>
    </row>
    <row r="31" spans="1:132" s="485" customFormat="1">
      <c r="A31" s="463">
        <f t="shared" si="13"/>
        <v>20</v>
      </c>
      <c r="B31" s="464" t="str">
        <f>PARAMETRES!$D24</f>
        <v>Anglais</v>
      </c>
      <c r="C31" s="465" t="str">
        <f>PARAMETRES!$B24</f>
        <v>R</v>
      </c>
      <c r="D31" s="465" t="str">
        <f>PARAMETRES!$C24</f>
        <v>N</v>
      </c>
      <c r="E31" s="466">
        <f>IF(F31="-","-",IF(F31&gt;PARAMETRES!$G$3,PARAMETRES!$G$3,F31))</f>
        <v>20</v>
      </c>
      <c r="F31" s="467">
        <f>IF(E$53=".","-",IF(RELIGION!S25="-","-",RELIGION!S25))</f>
        <v>20</v>
      </c>
      <c r="G31" s="467">
        <f>IF(E$53=".","-",IF(RELIGION!S25="-","-",RELIGION!S25/PARAMETRES!G$3*100))</f>
        <v>100</v>
      </c>
      <c r="H31" s="466">
        <f>IF(H$53=".","-",IF(LIRE!S25="-","-",IF(LIRE!S25&gt;PARAMETRES!$G$5,PARAMETRES!$G$5,LIRE!S25)))</f>
        <v>23.958333333333336</v>
      </c>
      <c r="I31" s="466">
        <f>IF(I$53=".","-",IF('ECRIRE (orth, rédac)'!S25="-","-",IF('ECRIRE (orth, rédac)'!S25&gt;PARAMETRES!$G$6,PARAMETRES!$G$6,'ECRIRE (orth, rédac)'!S25)))</f>
        <v>20</v>
      </c>
      <c r="J31" s="466">
        <f>IF(J$53=".","-",IF('ECOUTER  PARLER'!S25="-","-",IF('ECOUTER  PARLER'!S25&gt;PARAMETRES!$G$7,PARAMETRES!$G$7,'ECOUTER  PARLER'!S25)))</f>
        <v>19.444444444444446</v>
      </c>
      <c r="K31" s="466">
        <f>IF(K$53=".","-",IF('ECRIRE (conj, gramm)'!S25="-","-",IF('ECRIRE (conj, gramm)'!S25&gt;PARAMETRES!$G$8,PARAMETRES!$G$8,'ECRIRE (conj, gramm)'!S25)))</f>
        <v>16.346153846153847</v>
      </c>
      <c r="L31" s="468">
        <f>IF(M31="-","-",IF(M31&gt;PARAMETRES!$G$9,PARAMETRES!$G$9,M31))</f>
        <v>79.748931623931639</v>
      </c>
      <c r="M31" s="467">
        <f>IF(L$53=".","-",IF(N31=0,"-",(IF(LIRE!S25="-",0,LIRE!S25)+IF('ECRIRE (orth, rédac)'!S25="-",0,'ECRIRE (orth, rédac)'!S25)+IF('ECOUTER  PARLER'!S25="-",0,'ECOUTER  PARLER'!S25)+IF('ECRIRE (conj, gramm)'!S25="-",0,'ECRIRE (conj, gramm)'!S25))/N31*PARAMETRES!$G$9))</f>
        <v>79.748931623931639</v>
      </c>
      <c r="N31" s="467">
        <f>IF(LIRE!S25="-",0,PARAMETRES!$G$5)+IF('ECRIRE (orth, rédac)'!S25="-",0,PARAMETRES!$G$6)+IF('ECOUTER  PARLER'!S25="-",0,PARAMETRES!$G$7)+IF('ECRIRE (conj, gramm)'!S25="-",0,PARAMETRES!$G$8)</f>
        <v>100</v>
      </c>
      <c r="O31" s="466">
        <f>IF(O$53=".","-",IF(NO!S25="-","-",IF(NO!S25&gt;PARAMETRES!$G$11,PARAMETRES!$G$11,NO!S25)))</f>
        <v>34.489795918367349</v>
      </c>
      <c r="P31" s="466" t="str">
        <f>IF(P$53=".","-",IF(G!S25="-","-",IF(G!S25&gt;PARAMETRES!$G$12,PARAMETRES!$G$12,G!S25)))</f>
        <v>-</v>
      </c>
      <c r="Q31" s="466" t="str">
        <f>IF(Q$53=".","-",IF(SF!S25="-","-",IF(SF!S25&gt;PARAMETRES!$G$13,PARAMETRES!$G$13,SF!S25)))</f>
        <v>-</v>
      </c>
      <c r="R31" s="468">
        <f>IF(S31="-","-",IF(S31&gt;PARAMETRES!$G$14,PARAMETRES!$G$14,S31))</f>
        <v>86.224489795918373</v>
      </c>
      <c r="S31" s="467">
        <f>IF(R$53=".","-",IF(T31=0,"-",((IF(NO!S25="-",0,NO!S25)+IF(G!S25="-",0,G!S25)+IF(SF!S25="-",0,SF!S25))/T31*PARAMETRES!$G$14)))</f>
        <v>86.224489795918373</v>
      </c>
      <c r="T31" s="467">
        <f>IF(NO!S25="-",0,PARAMETRES!$G$11)+IF(G!S25="-",0,PARAMETRES!$G$12)+IF(SF!S25="-",0,PARAMETRES!$G$13)</f>
        <v>40</v>
      </c>
      <c r="U31" s="466">
        <f>IF(V31="-","-",IF(V31&gt;PARAMETRES!$G$16,PARAMETRES!$G$16,V31))</f>
        <v>30</v>
      </c>
      <c r="V31" s="467">
        <f>IF(U$53=".","-",IF(EVEIL!S25="-","-",EVEIL!S25))</f>
        <v>30</v>
      </c>
      <c r="W31" s="467">
        <f>IF(U$53=".","-",IF(EVEIL!S25="-","-",EVEIL!S25/PARAMETRES!G$16*100))</f>
        <v>100</v>
      </c>
      <c r="X31" s="466" t="str">
        <f>IF(Y31="-","-",IF(Y31&gt;PARAMETRES!$G$17,PARAMETRES!$G$17,Y31))</f>
        <v>-</v>
      </c>
      <c r="Y31" s="467" t="str">
        <f>IF(X$53=".","-",IF(LANGUE!O25="-","-",LANGUE!O25))</f>
        <v>-</v>
      </c>
      <c r="Z31" s="469" t="str">
        <f>IF(X$53=".","-",IF(LANGUE!O25="-","-",LANGUE!O25/PARAMETRES!G$17*100))</f>
        <v>-</v>
      </c>
      <c r="AA31" s="470">
        <f>IF(AB31="-","-",IF(AB31&gt;PARAMETRES!$G$19,PARAMETRES!$G$19,AB31))</f>
        <v>86.389368567940011</v>
      </c>
      <c r="AB31" s="471">
        <f>IF(((IF(E31="-",0,E31)+IF(M31="-",0,M31)+IF(S31="-",0,S31)+IF(U31="-",0,U31)+IF(X31="-",0,X31)))=0,"-",((IF(E31="-",0,E31)+IF(M31="-",0,M31)+IF(S31="-",0,S31)+IF(V31="-",0,V31)+IF(X31="-",0,X31))/((IF(E31="-",0,PARAMETRES!$G$3)+IF(M31="-",0,PARAMETRES!$G$9)+IF(S31="-",0,PARAMETRES!$G$14)+IF(V31="-",0,PARAMETRES!$G$16)+IF(X31="-",0,PARAMETRES!$G$17)))*PARAMETRES!$G$19))</f>
        <v>86.389368567940011</v>
      </c>
      <c r="AC31" s="463">
        <f t="shared" si="4"/>
        <v>20</v>
      </c>
      <c r="AD31" s="465" t="str">
        <f>PARAMETRES!$B24</f>
        <v>R</v>
      </c>
      <c r="AE31" s="465" t="str">
        <f>PARAMETRES!$C24</f>
        <v>N</v>
      </c>
      <c r="AF31" s="466" t="str">
        <f>IF(AG31="-","-",IF(AG31&gt;PARAMETRES!$G$3,PARAMETRES!$G$3,AG31))</f>
        <v>-</v>
      </c>
      <c r="AG31" s="467" t="str">
        <f>IF(AF$53=".","-",IF(RELIGION!AN25="-","-",RELIGION!AN25))</f>
        <v>-</v>
      </c>
      <c r="AH31" s="467" t="str">
        <f>IF(AF$53=".","-",IF(RELIGION!AN25="-","-",RELIGION!AN25/PARAMETRES!G$3*100))</f>
        <v>-</v>
      </c>
      <c r="AI31" s="466" t="str">
        <f>IF(AI$53=".","-",IF(LIRE!AN25="-","-",IF(LIRE!AN25&gt;PARAMETRES!$G$5,PARAMETRES!$G$5,LIRE!AN25)))</f>
        <v>-</v>
      </c>
      <c r="AJ31" s="466" t="str">
        <f>IF(AJ$53=".","-",IF('ECRIRE (orth, rédac)'!AN25="-","-",IF('ECRIRE (orth, rédac)'!AN25&gt;PARAMETRES!$G$6,PARAMETRES!$G$6,'ECRIRE (orth, rédac)'!AN25)))</f>
        <v>-</v>
      </c>
      <c r="AK31" s="466" t="str">
        <f>IF(AK$53=".","-",IF('ECOUTER  PARLER'!AN25="-","-",IF('ECOUTER  PARLER'!AN25&gt;PARAMETRES!$G$7,PARAMETRES!$G$7,'ECOUTER  PARLER'!AN25)))</f>
        <v>-</v>
      </c>
      <c r="AL31" s="466" t="str">
        <f>IF(AL$53=".","-",IF('ECRIRE (conj, gramm)'!AN25="-","-",IF('ECRIRE (conj, gramm)'!AN25&gt;PARAMETRES!$G$8,PARAMETRES!$G$8,'ECRIRE (conj, gramm)'!AN25)))</f>
        <v>-</v>
      </c>
      <c r="AM31" s="468" t="str">
        <f>IF(AN31="-","-",IF(AN31&gt;PARAMETRES!$G$9,PARAMETRES!$G$9,AN31))</f>
        <v>-</v>
      </c>
      <c r="AN31" s="467" t="str">
        <f>IF(AM$53=".","-",IF(AO31=0,"-",(IF(LIRE!AN25="-",0,LIRE!AN25)+IF('ECRIRE (orth, rédac)'!AN25="-",0,'ECRIRE (orth, rédac)'!AN25)+IF('ECOUTER  PARLER'!AN25="-",0,'ECOUTER  PARLER'!AN25)+IF('ECRIRE (conj, gramm)'!AN25="-",0,'ECRIRE (conj, gramm)'!AN25))/AO31*PARAMETRES!$G$9))</f>
        <v>-</v>
      </c>
      <c r="AO31" s="467">
        <f>IF(LIRE!AN25="-",0,PARAMETRES!$G$5)+IF('ECRIRE (orth, rédac)'!AN25="-",0,PARAMETRES!$G$6)+IF('ECOUTER  PARLER'!AN25="-",0,PARAMETRES!$G$7)+IF('ECRIRE (conj, gramm)'!AN25="-",0,PARAMETRES!$G$8)</f>
        <v>0</v>
      </c>
      <c r="AP31" s="466" t="str">
        <f>IF(AP$53=".","-",IF(NO!AN25="-","-",IF(NO!AN25&gt;PARAMETRES!$G$11,PARAMETRES!$G$11,NO!AN25)))</f>
        <v>-</v>
      </c>
      <c r="AQ31" s="466" t="str">
        <f>IF(AQ$53=".","-",IF(G!AN25="-","-",IF(G!AN25&gt;PARAMETRES!$G$12,PARAMETRES!$G$12,G!AN25)))</f>
        <v>-</v>
      </c>
      <c r="AR31" s="466" t="str">
        <f>IF(AR$53=".","-",IF(SF!AN25="-","-",IF(SF!AN25&gt;PARAMETRES!$G$13,PARAMETRES!$G$13,SF!AN25)))</f>
        <v>-</v>
      </c>
      <c r="AS31" s="468" t="str">
        <f>IF(AT31="-","-",IF(AT31&gt;PARAMETRES!$G$14,PARAMETRES!$G$14,AT31))</f>
        <v>-</v>
      </c>
      <c r="AT31" s="467" t="str">
        <f>IF(AS$53=".","-",IF(AU31=0,"-",((IF(NO!AN25="-",0,NO!AN25)+IF(G!AN25="-",0,G!AN25)+IF(SF!AN25="-",0,SF!AN25))/AU31*PARAMETRES!$G$14)))</f>
        <v>-</v>
      </c>
      <c r="AU31" s="467">
        <f>IF(NO!AN25="-",0,PARAMETRES!$G$11)+IF(G!AN25="-",0,PARAMETRES!$G$12)+IF(SF!AN25="-",0,PARAMETRES!$G$13)</f>
        <v>0</v>
      </c>
      <c r="AV31" s="466" t="str">
        <f>IF(AW31="-","-",IF(AW31&gt;PARAMETRES!$G$16,PARAMETRES!$G$16,AW31))</f>
        <v>-</v>
      </c>
      <c r="AW31" s="467" t="str">
        <f>IF(AV$53=".","-",IF(EVEIL!AN25="-","-",EVEIL!AN25))</f>
        <v>-</v>
      </c>
      <c r="AX31" s="467" t="str">
        <f>IF(AV$53=".","-",IF(EVEIL!AN25="-","-",EVEIL!ANS25/PARAMETRES!G$16*100))</f>
        <v>-</v>
      </c>
      <c r="AY31" s="466" t="str">
        <f>IF(AZ31="-","-",IF(AZ31&gt;PARAMETRES!$G$17,PARAMETRES!$G$17,AZ31))</f>
        <v>-</v>
      </c>
      <c r="AZ31" s="467" t="str">
        <f>IF(AY$53=".","-",IF(LANGUE!AF25="-","-",LANGUE!AF25))</f>
        <v>-</v>
      </c>
      <c r="BA31" s="469" t="str">
        <f>IF(AY$53=".","-",IF(LANGUE!AF25="-","-",LANGUE!AF25/PARAMETRES!G$17*100))</f>
        <v>-</v>
      </c>
      <c r="BB31" s="470" t="str">
        <f>IF(BC31="-","-",IF(BC31&gt;PARAMETRES!$G$19,PARAMETRES!$G$19,BC31))</f>
        <v>-</v>
      </c>
      <c r="BC31" s="471" t="str">
        <f>IF(((IF(AF31="-",0,AF31)+IF(AN31="-",0,AN31)+IF(AT31="-",0,AT31)+IF(AV31="-",0,AV31)+IF(AY31="-",0,AY31)))=0,"-",((IF(AF31="-",0,AF31)+IF(AN31="-",0,AN31)+IF(AT31="-",0,AT31)+IF(AW31="-",0,AW31)+IF(AY31="-",0,AY31))/((IF(AF31="-",0,PARAMETRES!$G$3)+IF(AN31="-",0,PARAMETRES!$G$9)+IF(AT31="-",0,PARAMETRES!$G$14)+IF(AW31="-",0,PARAMETRES!$G$16)+IF(AY31="-",0,PARAMETRES!$G$17)))*PARAMETRES!$G$19))</f>
        <v>-</v>
      </c>
      <c r="BD31" s="463">
        <f t="shared" si="5"/>
        <v>20</v>
      </c>
      <c r="BE31" s="465" t="str">
        <f>PARAMETRES!$B24</f>
        <v>R</v>
      </c>
      <c r="BF31" s="465" t="str">
        <f>PARAMETRES!$C24</f>
        <v>N</v>
      </c>
      <c r="BG31" s="466" t="str">
        <f>IF(BH31="-","-",IF(BH31&gt;PARAMETRES!$G$3,PARAMETRES!$G$3,BH31))</f>
        <v>-</v>
      </c>
      <c r="BH31" s="467" t="str">
        <f>IF(BG$53=".","-",IF(RELIGION!BI25="-","-",RELIGION!BI25))</f>
        <v>-</v>
      </c>
      <c r="BI31" s="467" t="str">
        <f>IF(BG$53=".","-",IF(RELIGION!BI25="-","-",RELIGION!BI25/PARAMETRES!G$3*100))</f>
        <v>-</v>
      </c>
      <c r="BJ31" s="466" t="str">
        <f>IF(BJ$53=".","-",IF(LIRE!BI25="-","-",IF(LIRE!BI25&gt;PARAMETRES!$G$5,PARAMETRES!$G$5,LIRE!BI25)))</f>
        <v>-</v>
      </c>
      <c r="BK31" s="466" t="str">
        <f>IF(BK$53=".","-",IF('ECRIRE (orth, rédac)'!BI25="-","-",IF('ECRIRE (orth, rédac)'!BI25&gt;PARAMETRES!$G$6,PARAMETRES!$G$6,'ECRIRE (orth, rédac)'!BI25)))</f>
        <v>-</v>
      </c>
      <c r="BL31" s="466" t="str">
        <f>IF(BL$53=".","-",IF('ECOUTER  PARLER'!BI25="-","-",IF('ECOUTER  PARLER'!BI25&gt;PARAMETRES!$G$7,PARAMETRES!$G$7,'ECOUTER  PARLER'!BI25)))</f>
        <v>-</v>
      </c>
      <c r="BM31" s="466" t="str">
        <f>IF(BM$53=".","-",IF('ECRIRE (conj, gramm)'!BI25="-","-",IF('ECRIRE (conj, gramm)'!BI25&gt;PARAMETRES!$G$8,PARAMETRES!$G$8,'ECRIRE (conj, gramm)'!BI25)))</f>
        <v>-</v>
      </c>
      <c r="BN31" s="468" t="str">
        <f>IF(BO31="-","-",IF(BO31&gt;PARAMETRES!$G$9,PARAMETRES!$G$9,BO31))</f>
        <v>-</v>
      </c>
      <c r="BO31" s="467" t="str">
        <f>IF(BN$53=".","-",IF(BP31=0,"-",(IF(LIRE!BI25="-",0,LIRE!BI25)+IF('ECRIRE (orth, rédac)'!BI25="-",0,'ECRIRE (orth, rédac)'!BI25)+IF('ECOUTER  PARLER'!BI25="-",0,'ECOUTER  PARLER'!BI25)+IF('ECRIRE (conj, gramm)'!BI25="-",0,'ECRIRE (conj, gramm)'!BI25))/BP31*PARAMETRES!$G$9))</f>
        <v>-</v>
      </c>
      <c r="BP31" s="467">
        <f>IF(LIRE!BI25="-",0,PARAMETRES!$G$5)+IF('ECRIRE (orth, rédac)'!BI25="-",0,PARAMETRES!$G$6)+IF('ECOUTER  PARLER'!BI25="-",0,PARAMETRES!$G$7)+IF('ECRIRE (conj, gramm)'!BI25="-",0,PARAMETRES!$G$8)</f>
        <v>0</v>
      </c>
      <c r="BQ31" s="466" t="str">
        <f>IF(BQ$53=".","-",IF(NO!BI25="-","-",IF(NO!BI25&gt;PARAMETRES!$G$11,PARAMETRES!$G$11,NO!BI25)))</f>
        <v>-</v>
      </c>
      <c r="BR31" s="466" t="str">
        <f>IF(BR$53=".","-",IF(G!BI25="-","-",IF(G!BI25&gt;PARAMETRES!$G$12,PARAMETRES!$G$12,G!BI25)))</f>
        <v>-</v>
      </c>
      <c r="BS31" s="466" t="str">
        <f>IF(BS$53=".","-",IF(SF!BI25="-","-",IF(SF!BI25&gt;PARAMETRES!$G$13,PARAMETRES!$G$13,SF!BI25)))</f>
        <v>-</v>
      </c>
      <c r="BT31" s="468" t="str">
        <f>IF(BU31="-","-",IF(BU31&gt;PARAMETRES!$G$14,PARAMETRES!$G$14,BU31))</f>
        <v>-</v>
      </c>
      <c r="BU31" s="467" t="str">
        <f>IF(BT$53=".","-",IF(BV31=0,"-",((IF(NO!BI25="-",0,NO!BI25)+IF(G!BI25="-",0,G!BI25)+IF(SF!BI25="-",0,SF!BI25))/BV31*PARAMETRES!$G$14)))</f>
        <v>-</v>
      </c>
      <c r="BV31" s="467">
        <f>IF(NO!BI25="-",0,PARAMETRES!$G$11)+IF(G!BI25="-",0,PARAMETRES!$G$12)+IF(SF!BI25="-",0,PARAMETRES!$G$13)</f>
        <v>0</v>
      </c>
      <c r="BW31" s="466" t="str">
        <f>IF(BX31="-","-",IF(BX31&gt;PARAMETRES!$G$16,PARAMETRES!$G$16,BX31))</f>
        <v>-</v>
      </c>
      <c r="BX31" s="467" t="str">
        <f>IF(BW$53=".","-",IF(EVEIL!BI25="-","-",EVEIL!BI25))</f>
        <v>-</v>
      </c>
      <c r="BY31" s="467" t="str">
        <f>IF(BW$53=".","-",IF(EVEIL!BI25="-","-",EVEIL!BIS25/PARAMETRES!G$16*100))</f>
        <v>-</v>
      </c>
      <c r="BZ31" s="466" t="str">
        <f>IF(CA31="-","-",IF(CA31&gt;PARAMETRES!$G$17,PARAMETRES!$G$17,CA31))</f>
        <v>-</v>
      </c>
      <c r="CA31" s="467" t="str">
        <f>IF(BZ$53=".","-",IF(LANGUE!AW25="-","-",LANGUE!AW25))</f>
        <v>-</v>
      </c>
      <c r="CB31" s="469" t="str">
        <f>IF(BZ$53=".","-",IF(LANGUE!AW25="-","-",LANGUE!AW25/PARAMETRES!G$17*100))</f>
        <v>-</v>
      </c>
      <c r="CC31" s="470" t="str">
        <f>IF(CD31="-","-",IF(CD31&gt;PARAMETRES!$G$19,PARAMETRES!$G$19,CD31))</f>
        <v>-</v>
      </c>
      <c r="CD31" s="471" t="str">
        <f>IF(((IF(BG31="-",0,BG31)+IF(BO31="-",0,BO31)+IF(BU31="-",0,BU31)+IF(BW31="-",0,BW31)+IF(BZ31="-",0,BZ31)))=0,"-",((IF(BG31="-",0,BG31)+IF(BO31="-",0,BO31)+IF(BU31="-",0,BU31)+IF(BX31="-",0,BX31)+IF(BZ31="-",0,BZ31))/((IF(BG31="-",0,PARAMETRES!$G$3)+IF(BO31="-",0,PARAMETRES!$G$9)+IF(BU31="-",0,PARAMETRES!$G$14)+IF(BX31="-",0,PARAMETRES!$G$16)+IF(BZ31="-",0,PARAMETRES!$G$17)))*PARAMETRES!$G$19))</f>
        <v>-</v>
      </c>
      <c r="CE31" s="472">
        <f t="shared" si="6"/>
        <v>20</v>
      </c>
      <c r="CF31" s="473" t="str">
        <f>PARAMETRES!$B24</f>
        <v>R</v>
      </c>
      <c r="CG31" s="473" t="str">
        <f>PARAMETRES!$C24</f>
        <v>N</v>
      </c>
      <c r="CH31" s="474" t="str">
        <f>IF(CI31="-","-",IF(CI31&gt;PARAMETRES!$G$3,PARAMETRES!$G$3,CI31))</f>
        <v>-</v>
      </c>
      <c r="CI31" s="475" t="str">
        <f>IF(CH$53=".","-",IF(RELIGION!CD25="-","-",RELIGION!CD25))</f>
        <v>-</v>
      </c>
      <c r="CJ31" s="475" t="str">
        <f>IF(CH$53=".","-",IF(RELIGION!CD25="-","-",RELIGION!CD25/PARAMETRES!G$3*100))</f>
        <v>-</v>
      </c>
      <c r="CK31" s="474" t="str">
        <f>IF(CK$53=".","-",IF(LIRE!CD25="-","-",IF(LIRE!CD25&gt;PARAMETRES!$G$5,PARAMETRES!$G$5,LIRE!CD25)))</f>
        <v>-</v>
      </c>
      <c r="CL31" s="474" t="str">
        <f>IF(CL$53=".","-",IF('ECRIRE (orth, rédac)'!CD25="-","-",IF('ECRIRE (orth, rédac)'!CD25&gt;PARAMETRES!$G$6,PARAMETRES!$G$6,'ECRIRE (orth, rédac)'!CD25)))</f>
        <v>-</v>
      </c>
      <c r="CM31" s="474" t="str">
        <f>IF(CM$53=".","-",IF('ECOUTER  PARLER'!CD25="-","-",IF('ECOUTER  PARLER'!CD25&gt;PARAMETRES!$G$7,PARAMETRES!$G$7,'ECOUTER  PARLER'!CD25)))</f>
        <v>-</v>
      </c>
      <c r="CN31" s="474" t="str">
        <f>IF(CN$53=".","-",IF('ECRIRE (conj, gramm)'!CH25="-","-",IF('ECRIRE (conj, gramm)'!CH25&gt;PARAMETRES!$G$8,PARAMETRES!$G$8,'ECRIRE (conj, gramm)'!CH25)))</f>
        <v>-</v>
      </c>
      <c r="CO31" s="476" t="str">
        <f>IF(CP31="-","-",IF(CP31&gt;PARAMETRES!$G$9,PARAMETRES!$G$9,CP31))</f>
        <v>-</v>
      </c>
      <c r="CP31" s="475" t="str">
        <f>IF(CO$53=".","-",IF(CQ31=0,"-",(IF(LIRE!CD25="-",0,LIRE!CD25)+IF('ECRIRE (orth, rédac)'!CD25="-",0,'ECRIRE (orth, rédac)'!CD25)+IF('ECOUTER  PARLER'!CD25="-",0,'ECOUTER  PARLER'!CD25)+IF('ECRIRE (conj, gramm)'!CH25="-",0,'ECRIRE (conj, gramm)'!CH25))/CQ31*PARAMETRES!$G$9))</f>
        <v>-</v>
      </c>
      <c r="CQ31" s="475">
        <f>IF(LIRE!CD25="-",0,PARAMETRES!$G$5)+IF('ECRIRE (orth, rédac)'!CD25="-",0,PARAMETRES!$G$6)+IF('ECOUTER  PARLER'!CD25="-",0,PARAMETRES!$G$7)+IF('ECRIRE (conj, gramm)'!CH25="-",0,PARAMETRES!$G$8)</f>
        <v>0</v>
      </c>
      <c r="CR31" s="474" t="str">
        <f>IF(CR$53=".","-",IF(NO!CD25="-","-",IF(NO!CD25&gt;PARAMETRES!$G$11,PARAMETRES!$G$11,NO!CD25)))</f>
        <v>-</v>
      </c>
      <c r="CS31" s="474" t="str">
        <f>IF(CS$53=".","-",IF(G!CD25="-","-",IF(G!CD25&gt;PARAMETRES!$G$12,PARAMETRES!$G$12,G!CD25)))</f>
        <v>-</v>
      </c>
      <c r="CT31" s="474" t="str">
        <f>IF(CT$53=".","-",IF(SF!CD25="-","-",IF(SF!CD25&gt;PARAMETRES!$G$13,PARAMETRES!$G$13,SF!CD25)))</f>
        <v>-</v>
      </c>
      <c r="CU31" s="476" t="str">
        <f>IF(CV31="-","-",IF(CV31&gt;PARAMETRES!$G$14,PARAMETRES!$G$14,CV31))</f>
        <v>-</v>
      </c>
      <c r="CV31" s="475" t="str">
        <f>IF(CU$53=".","-",IF(CW31=0,"-",((IF(NO!CD25="-",0,NO!CD25)+IF(G!CD25="-",0,G!CD25)+IF(SF!CD25="-",0,SF!CD25))/CW31*PARAMETRES!$G$14)))</f>
        <v>-</v>
      </c>
      <c r="CW31" s="475">
        <f>IF(NO!CD25="-",0,PARAMETRES!$G$11)+IF(G!CD25="-",0,PARAMETRES!$G$12)+IF(SF!CD25="-",0,PARAMETRES!$G$13)</f>
        <v>0</v>
      </c>
      <c r="CX31" s="474" t="str">
        <f>IF(CY31="-","-",IF(CY31&gt;PARAMETRES!$G$16,PARAMETRES!$G$16,CY31))</f>
        <v>-</v>
      </c>
      <c r="CY31" s="475" t="str">
        <f>IF(CX$53=".","-",IF(EVEIL!CD25="-","-",EVEIL!CD25))</f>
        <v>-</v>
      </c>
      <c r="CZ31" s="475" t="str">
        <f>IF(CX$53=".","-",IF(EVEIL!CD25="-","-",EVEIL!CDS25/PARAMETRES!G$16*100))</f>
        <v>-</v>
      </c>
      <c r="DA31" s="474" t="str">
        <f>IF(DB31="-","-",IF(DB31&gt;PARAMETRES!$G$17,PARAMETRES!$G$17,DB31))</f>
        <v>-</v>
      </c>
      <c r="DB31" s="475" t="str">
        <f>IF(DA$53=".","-",IF(LANGUE!BN25="-","-",LANGUE!BN25))</f>
        <v>-</v>
      </c>
      <c r="DC31" s="475" t="str">
        <f>IF(DA$53=".","-",IF(LANGUE!BN25="-","-",LANGUE!BN25/PARAMETRES!G$17*100))</f>
        <v>-</v>
      </c>
      <c r="DD31" s="477" t="str">
        <f>IF(DE31="-","-",IF(DE31&gt;PARAMETRES!$G$19,PARAMETRES!$G$19,DE31))</f>
        <v>-</v>
      </c>
      <c r="DE31" s="478" t="str">
        <f>IF(((IF(CH31="-",0,CH31)+IF(CP31="-",0,CP31)+IF(CV31="-",0,CV31)+IF(CX31="-",0,CX31)+IF(DA31="-",0,DA31)))=0,"-",((IF(CH31="-",0,CH31)+IF(CP31="-",0,CP31)+IF(CV31="-",0,CV31)+IF(CY31="-",0,CY31)+IF(DA31="-",0,DA31))/((IF(CH31="-",0,PARAMETRES!$G$3)+IF(CP31="-",0,PARAMETRES!$G$9)+IF(CV31="-",0,PARAMETRES!$G$14)+IF(CY31="-",0,PARAMETRES!$G$16)+IF(DA31="-",0,PARAMETRES!$G$17)))*PARAMETRES!$G$19))</f>
        <v>-</v>
      </c>
      <c r="DF31" s="487"/>
      <c r="DG31" s="480" t="str">
        <f>PARAMETRES!$B24</f>
        <v>R</v>
      </c>
      <c r="DH31" s="481" t="str">
        <f>PARAMETRES!$C24</f>
        <v>N</v>
      </c>
      <c r="DI31" s="482"/>
      <c r="DJ31" s="483">
        <f>IF(IF(E31="-",0,PARAMETRES!$G$3)+IF(AF31="-",0,PARAMETRES!$G$3)+IF(BG31="-",0,PARAMETRES!$G$3)+IF(CH31="-",0,PARAMETRES!$G$3)=0,"-",IF((IF(F31="-",0,F31)+IF(AG31="-",0,AG31)+IF(BH31="-",0,BH31)+IF(CI31="-",0,CI31))/(IF(F31="-",0,PARAMETRES!$G$3)+IF(AG31="-",0,PARAMETRES!$G$3)+IF(BH31="-",0,PARAMETRES!$G$3)+IF(CI31="-",0,PARAMETRES!$G$3))*100&gt;100,100,(IF(F31="-",0,F31)+IF(AG31="-",0,AG31)+IF(BH31="-",0,BH31)+IF(CI31="-",0,CI31))/(IF(F31="-",0,PARAMETRES!$G$3)+IF(AG31="-",0,PARAMETRES!$G$3)+IF(BH31="-",0,PARAMETRES!$G$3)+IF(CI31="-",0,PARAMETRES!$G$3))*100))</f>
        <v>100</v>
      </c>
      <c r="DK31" s="466">
        <f>IF(IF(M31="-",0,PARAMETRES!$G$9)+IF(AN31="-",0,PARAMETRES!$G$9)+IF(BO31="-",0,PARAMETRES!$G$9)+IF(CP31="-",0,PARAMETRES!$G$9)=0,"-",IF((IF(M31="-",0,M31)+IF(AN31="-",0,AN31)+IF(BO31="-",0,BO31)+IF(CP31="-",0,CP31))/(IF(M31="-",0,PARAMETRES!$G$9)+IF(AN31="-",0,PARAMETRES!$G$9)+IF(BO31="-",0,PARAMETRES!$G$9)+IF(CP31="-",0,PARAMETRES!$G$9))*100&gt;100,100,(IF(M31="-",0,M31)+IF(AN31="-",0,AN31)+IF(BO31="-",0,BO31)+IF(CP31="-",0,CP31))/(IF(M31="-",0,PARAMETRES!$G$9)+IF(AN31="-",0,PARAMETRES!$G$9)+IF(BO31="-",0,PARAMETRES!$G$9)+IF(CP31="-",0,PARAMETRES!$G$9))*100))</f>
        <v>79.748931623931639</v>
      </c>
      <c r="DL31" s="466">
        <f>IF(IF(S31="-",0,PARAMETRES!$G$14)+IF(AT31="-",0,PARAMETRES!$G$14)+IF(BU31="-",0,PARAMETRES!$G$14)+IF(CV31="-",0,PARAMETRES!$G$14)=0,"-",IF((IF(S31="-",0,S31)+IF(AT31="-",0,AT31)+IF(BU31="-",0,BU31)+IF(CV31="-",0,CV31))/(IF(S31="-",0,PARAMETRES!$G$14)+IF(AT31="-",0,PARAMETRES!$G$14)+IF(BU31="-",0,PARAMETRES!$G$14)+IF(CV31="-",0,PARAMETRES!$G$14))*100&gt;100,100,(IF(S31="-",0,S31)+IF(AT31="-",0,AT31)+IF(BU31="-",0,BU31)+IF(CV31="-",0,CV31))/(IF(S31="-",0,PARAMETRES!$G$14)+IF(AT31="-",0,PARAMETRES!$G$14)+IF(BU31="-",0,PARAMETRES!$G$14)+IF(CV31="-",0,PARAMETRES!$G$14))*100))</f>
        <v>86.224489795918373</v>
      </c>
      <c r="DM31" s="466">
        <f>IF(IF(U31="-",0,PARAMETRES!$G$16)+IF(AV31="-",0,PARAMETRES!$G$16)+IF(BW31="-",0,PARAMETRES!$G$16)+IF(CX31="-",0,PARAMETRES!$G$16)=0,"-",IF((IF(V31="-",0,V31)+IF(AW31="-",0,AW31)+IF(BX31="-",0,BX31)+IF(CY31="-",0,CY31))/(IF(V31="-",0,PARAMETRES!$G$16)+IF(AW31="-",0,PARAMETRES!$G$16)+IF(BX31="-",0,PARAMETRES!$G$16)+IF(CY31="-",0,PARAMETRES!$G$16))*100&gt;100,100,(IF(V31="-",0,V31)+IF(AW31="-",0,AW31)+IF(BX31="-",0,BX31)+IF(CY31="-",0,CY31))/(IF(V31="-",0,PARAMETRES!$G$16)+IF(AW31="-",0,PARAMETRES!$G$16)+IF(BX31="-",0,PARAMETRES!$G$16)+IF(CY31="-",0,PARAMETRES!$G$16))*100))</f>
        <v>100</v>
      </c>
      <c r="DN31" s="466" t="str">
        <f>IF(IF(X31="-",0,PARAMETRES!$G$17)+IF(AY31="-",0,PARAMETRES!$G$17)+IF(BZ31="-",0,PARAMETRES!$G$17)+IF(DA31="-",0,PARAMETRES!$G$17)=0,"-",IF((IF(Y31="-",0,Y31)+IF(AZ31="-",0,AZ31)+IF(CA31="-",0,CA31)+IF(DB31="-",0,DB31))/(IF(Y31="-",0,PARAMETRES!$G$17)+IF(AZ31="-",0,PARAMETRES!$G$17)+IF(CA31="-",0,PARAMETRES!$G$17)+IF(DB31="-",0,PARAMETRES!$G$17))*100&gt;100,100,(IF(Y31="-",0,Y31)+IF(AZ31="-",0,AZ31)+IF(CA31="-",0,CA31)+IF(DB31="-",0,DB31))/(IF(Y31="-",0,PARAMETRES!$G$17)+IF(AZ31="-",0,PARAMETRES!$G$17)+IF(CA31="-",0,PARAMETRES!$G$17)+IF(DB31="-",0,PARAMETRES!$G$17))*100))</f>
        <v>-</v>
      </c>
      <c r="DO31" s="468">
        <f>IF(IF(AB31="-",0,PARAMETRES!$G$19)+IF(BC31="-",0,PARAMETRES!$G$19)+IF(CD31="-",0,PARAMETRES!$G$19)+IF(DE31="-",0,PARAMETRES!$G$19)=0,"-",IF((IF(AB31="-",0,AB31)+IF(BC31="-",0,BC31)+IF(CD31="-",0,CD31)+IF(DE31="-",0,DE31))/(IF(AB31="-",0,PARAMETRES!$G$19)+IF(BC31="-",0,PARAMETRES!$G$19)+IF(CD31="-",0,PARAMETRES!$G$19)+IF(DE31="-",0,PARAMETRES!$G$19))*100&gt;100,100,(IF(AB31="-",0,AB31)+IF(BC31="-",0,BC31)+IF(CD31="-",0,CD31)+IF(DE31="-",0,DE31))/(IF(AB31="-",0,PARAMETRES!$G$19)+IF(BC31="-",0,PARAMETRES!$G$19)+IF(CD31="-",0,PARAMETRES!$G$19)+IF(DE31="-",0,PARAMETRES!$G$19))*100))</f>
        <v>86.389368567940011</v>
      </c>
      <c r="DP31" s="488"/>
      <c r="DQ31" s="480" t="str">
        <f>PARAMETRES!$B24</f>
        <v>R</v>
      </c>
      <c r="DR31" s="481" t="str">
        <f>PARAMETRES!$C24</f>
        <v>N</v>
      </c>
      <c r="DT31" s="486">
        <f t="shared" si="7"/>
        <v>86.399999999999991</v>
      </c>
      <c r="DU31" s="486" t="str">
        <f t="shared" si="1"/>
        <v/>
      </c>
      <c r="DV31" s="486" t="str">
        <f t="shared" si="2"/>
        <v/>
      </c>
      <c r="DW31" s="486" t="str">
        <f t="shared" si="3"/>
        <v/>
      </c>
      <c r="DY31" s="486">
        <f t="shared" si="8"/>
        <v>86.399999999999991</v>
      </c>
      <c r="DZ31" s="486" t="str">
        <f t="shared" si="9"/>
        <v/>
      </c>
      <c r="EA31" s="486" t="str">
        <f t="shared" si="10"/>
        <v/>
      </c>
      <c r="EB31" s="486" t="str">
        <f t="shared" si="11"/>
        <v/>
      </c>
    </row>
    <row r="32" spans="1:132">
      <c r="A32" s="154">
        <f t="shared" si="13"/>
        <v>21</v>
      </c>
      <c r="B32" s="155" t="str">
        <f>PARAMETRES!$D25</f>
        <v>Anglais</v>
      </c>
      <c r="C32" s="156" t="str">
        <f>PARAMETRES!$B25</f>
        <v>R</v>
      </c>
      <c r="D32" s="156" t="str">
        <f>PARAMETRES!$C25</f>
        <v>A</v>
      </c>
      <c r="E32" s="157">
        <f>IF(F32="-","-",IF(F32&gt;PARAMETRES!$G$3,PARAMETRES!$G$3,F32))</f>
        <v>7.3684210526315788</v>
      </c>
      <c r="F32" s="158">
        <f>IF(E$53=".","-",IF(RELIGION!S26="-","-",RELIGION!S26))</f>
        <v>7.3684210526315788</v>
      </c>
      <c r="G32" s="158">
        <f>IF(E$53=".","-",IF(RELIGION!S26="-","-",RELIGION!S26/PARAMETRES!G$3*100))</f>
        <v>36.84210526315789</v>
      </c>
      <c r="H32" s="157">
        <f>IF(H$53=".","-",IF(LIRE!S26="-","-",IF(LIRE!S26&gt;PARAMETRES!$G$5,PARAMETRES!$G$5,LIRE!S26)))</f>
        <v>21.875</v>
      </c>
      <c r="I32" s="157">
        <f>IF(I$53=".","-",IF('ECRIRE (orth, rédac)'!S26="-","-",IF('ECRIRE (orth, rédac)'!S26&gt;PARAMETRES!$G$6,PARAMETRES!$G$6,'ECRIRE (orth, rédac)'!S26)))</f>
        <v>20.516304347826086</v>
      </c>
      <c r="J32" s="157">
        <f>IF(J$53=".","-",IF('ECOUTER  PARLER'!S26="-","-",IF('ECOUTER  PARLER'!S26&gt;PARAMETRES!$G$7,PARAMETRES!$G$7,'ECOUTER  PARLER'!S26)))</f>
        <v>18.888888888888889</v>
      </c>
      <c r="K32" s="157">
        <f>IF(K$53=".","-",IF('ECRIRE (conj, gramm)'!S26="-","-",IF('ECRIRE (conj, gramm)'!S26&gt;PARAMETRES!$G$8,PARAMETRES!$G$8,'ECRIRE (conj, gramm)'!S26)))</f>
        <v>21.794871794871796</v>
      </c>
      <c r="L32" s="159">
        <f>IF(M32="-","-",IF(M32&gt;PARAMETRES!$G$9,PARAMETRES!$G$9,M32))</f>
        <v>83.075065031586774</v>
      </c>
      <c r="M32" s="158">
        <f>IF(L$53=".","-",IF(N32=0,"-",(IF(LIRE!S26="-",0,LIRE!S26)+IF('ECRIRE (orth, rédac)'!S26="-",0,'ECRIRE (orth, rédac)'!S26)+IF('ECOUTER  PARLER'!S26="-",0,'ECOUTER  PARLER'!S26)+IF('ECRIRE (conj, gramm)'!S26="-",0,'ECRIRE (conj, gramm)'!S26))/N32*PARAMETRES!$G$9))</f>
        <v>83.075065031586774</v>
      </c>
      <c r="N32" s="158">
        <f>IF(LIRE!S26="-",0,PARAMETRES!$G$5)+IF('ECRIRE (orth, rédac)'!S26="-",0,PARAMETRES!$G$6)+IF('ECOUTER  PARLER'!S26="-",0,PARAMETRES!$G$7)+IF('ECRIRE (conj, gramm)'!S26="-",0,PARAMETRES!$G$8)</f>
        <v>100</v>
      </c>
      <c r="O32" s="157">
        <f>IF(O$53=".","-",IF(NO!S26="-","-",IF(NO!S26&gt;PARAMETRES!$G$11,PARAMETRES!$G$11,NO!S26)))</f>
        <v>36.271186440677965</v>
      </c>
      <c r="P32" s="157" t="str">
        <f>IF(P$53=".","-",IF(G!S26="-","-",IF(G!S26&gt;PARAMETRES!$G$12,PARAMETRES!$G$12,G!S26)))</f>
        <v>-</v>
      </c>
      <c r="Q32" s="157" t="str">
        <f>IF(Q$53=".","-",IF(SF!S26="-","-",IF(SF!S26&gt;PARAMETRES!$G$13,PARAMETRES!$G$13,SF!S26)))</f>
        <v>-</v>
      </c>
      <c r="R32" s="159">
        <f>IF(S32="-","-",IF(S32&gt;PARAMETRES!$G$14,PARAMETRES!$G$14,S32))</f>
        <v>90.677966101694921</v>
      </c>
      <c r="S32" s="158">
        <f>IF(R$53=".","-",IF(T32=0,"-",((IF(NO!S26="-",0,NO!S26)+IF(G!S26="-",0,G!S26)+IF(SF!S26="-",0,SF!S26))/T32*PARAMETRES!$G$14)))</f>
        <v>90.677966101694921</v>
      </c>
      <c r="T32" s="158">
        <f>IF(NO!S26="-",0,PARAMETRES!$G$11)+IF(G!S26="-",0,PARAMETRES!$G$12)+IF(SF!S26="-",0,PARAMETRES!$G$13)</f>
        <v>40</v>
      </c>
      <c r="U32" s="157">
        <f>IF(V32="-","-",IF(V32&gt;PARAMETRES!$G$16,PARAMETRES!$G$16,V32))</f>
        <v>25.8</v>
      </c>
      <c r="V32" s="158">
        <f>IF(U$53=".","-",IF(EVEIL!S26="-","-",EVEIL!S26))</f>
        <v>25.8</v>
      </c>
      <c r="W32" s="158">
        <f>IF(U$53=".","-",IF(EVEIL!S26="-","-",EVEIL!S26/PARAMETRES!G$16*100))</f>
        <v>86</v>
      </c>
      <c r="X32" s="157" t="str">
        <f>IF(Y32="-","-",IF(Y32&gt;PARAMETRES!$G$17,PARAMETRES!$G$17,Y32))</f>
        <v>-</v>
      </c>
      <c r="Y32" s="158" t="str">
        <f>IF(X$53=".","-",IF(LANGUE!O26="-","-",LANGUE!O26))</f>
        <v>-</v>
      </c>
      <c r="Z32" s="429" t="str">
        <f>IF(X$53=".","-",IF(LANGUE!O26="-","-",LANGUE!O26/PARAMETRES!G$17*100))</f>
        <v>-</v>
      </c>
      <c r="AA32" s="160">
        <f>IF(AB32="-","-",IF(AB32&gt;PARAMETRES!$G$19,PARAMETRES!$G$19,AB32))</f>
        <v>82.768580874365298</v>
      </c>
      <c r="AB32" s="161">
        <f>IF(((IF(E32="-",0,E32)+IF(M32="-",0,M32)+IF(S32="-",0,S32)+IF(U32="-",0,U32)+IF(X32="-",0,X32)))=0,"-",((IF(E32="-",0,E32)+IF(M32="-",0,M32)+IF(S32="-",0,S32)+IF(V32="-",0,V32)+IF(X32="-",0,X32))/((IF(E32="-",0,PARAMETRES!$G$3)+IF(M32="-",0,PARAMETRES!$G$9)+IF(S32="-",0,PARAMETRES!$G$14)+IF(V32="-",0,PARAMETRES!$G$16)+IF(X32="-",0,PARAMETRES!$G$17)))*PARAMETRES!$G$19))</f>
        <v>82.768580874365298</v>
      </c>
      <c r="AC32" s="154">
        <f t="shared" si="4"/>
        <v>21</v>
      </c>
      <c r="AD32" s="156" t="str">
        <f>PARAMETRES!$B25</f>
        <v>R</v>
      </c>
      <c r="AE32" s="156" t="str">
        <f>PARAMETRES!$C25</f>
        <v>A</v>
      </c>
      <c r="AF32" s="157" t="str">
        <f>IF(AG32="-","-",IF(AG32&gt;PARAMETRES!$G$3,PARAMETRES!$G$3,AG32))</f>
        <v>-</v>
      </c>
      <c r="AG32" s="158" t="str">
        <f>IF(AF$53=".","-",IF(RELIGION!AN26="-","-",RELIGION!AN26))</f>
        <v>-</v>
      </c>
      <c r="AH32" s="158" t="str">
        <f>IF(AF$53=".","-",IF(RELIGION!AN26="-","-",RELIGION!AN26/PARAMETRES!G$3*100))</f>
        <v>-</v>
      </c>
      <c r="AI32" s="157" t="str">
        <f>IF(AI$53=".","-",IF(LIRE!AN26="-","-",IF(LIRE!AN26&gt;PARAMETRES!$G$5,PARAMETRES!$G$5,LIRE!AN26)))</f>
        <v>-</v>
      </c>
      <c r="AJ32" s="157" t="str">
        <f>IF(AJ$53=".","-",IF('ECRIRE (orth, rédac)'!AN26="-","-",IF('ECRIRE (orth, rédac)'!AN26&gt;PARAMETRES!$G$6,PARAMETRES!$G$6,'ECRIRE (orth, rédac)'!AN26)))</f>
        <v>-</v>
      </c>
      <c r="AK32" s="157" t="str">
        <f>IF(AK$53=".","-",IF('ECOUTER  PARLER'!AN26="-","-",IF('ECOUTER  PARLER'!AN26&gt;PARAMETRES!$G$7,PARAMETRES!$G$7,'ECOUTER  PARLER'!AN26)))</f>
        <v>-</v>
      </c>
      <c r="AL32" s="157" t="str">
        <f>IF(AL$53=".","-",IF('ECRIRE (conj, gramm)'!AN26="-","-",IF('ECRIRE (conj, gramm)'!AN26&gt;PARAMETRES!$G$8,PARAMETRES!$G$8,'ECRIRE (conj, gramm)'!AN26)))</f>
        <v>-</v>
      </c>
      <c r="AM32" s="159" t="str">
        <f>IF(AN32="-","-",IF(AN32&gt;PARAMETRES!$G$9,PARAMETRES!$G$9,AN32))</f>
        <v>-</v>
      </c>
      <c r="AN32" s="158" t="str">
        <f>IF(AM$53=".","-",IF(AO32=0,"-",(IF(LIRE!AN26="-",0,LIRE!AN26)+IF('ECRIRE (orth, rédac)'!AN26="-",0,'ECRIRE (orth, rédac)'!AN26)+IF('ECOUTER  PARLER'!AN26="-",0,'ECOUTER  PARLER'!AN26)+IF('ECRIRE (conj, gramm)'!AN26="-",0,'ECRIRE (conj, gramm)'!AN26))/AO32*PARAMETRES!$G$9))</f>
        <v>-</v>
      </c>
      <c r="AO32" s="158">
        <f>IF(LIRE!AN26="-",0,PARAMETRES!$G$5)+IF('ECRIRE (orth, rédac)'!AN26="-",0,PARAMETRES!$G$6)+IF('ECOUTER  PARLER'!AN26="-",0,PARAMETRES!$G$7)+IF('ECRIRE (conj, gramm)'!AN26="-",0,PARAMETRES!$G$8)</f>
        <v>0</v>
      </c>
      <c r="AP32" s="157" t="str">
        <f>IF(AP$53=".","-",IF(NO!AN26="-","-",IF(NO!AN26&gt;PARAMETRES!$G$11,PARAMETRES!$G$11,NO!AN26)))</f>
        <v>-</v>
      </c>
      <c r="AQ32" s="157" t="str">
        <f>IF(AQ$53=".","-",IF(G!AN26="-","-",IF(G!AN26&gt;PARAMETRES!$G$12,PARAMETRES!$G$12,G!AN26)))</f>
        <v>-</v>
      </c>
      <c r="AR32" s="157" t="str">
        <f>IF(AR$53=".","-",IF(SF!AN26="-","-",IF(SF!AN26&gt;PARAMETRES!$G$13,PARAMETRES!$G$13,SF!AN26)))</f>
        <v>-</v>
      </c>
      <c r="AS32" s="159" t="str">
        <f>IF(AT32="-","-",IF(AT32&gt;PARAMETRES!$G$14,PARAMETRES!$G$14,AT32))</f>
        <v>-</v>
      </c>
      <c r="AT32" s="158" t="str">
        <f>IF(AS$53=".","-",IF(AU32=0,"-",((IF(NO!AN26="-",0,NO!AN26)+IF(G!AN26="-",0,G!AN26)+IF(SF!AN26="-",0,SF!AN26))/AU32*PARAMETRES!$G$14)))</f>
        <v>-</v>
      </c>
      <c r="AU32" s="158">
        <f>IF(NO!AN26="-",0,PARAMETRES!$G$11)+IF(G!AN26="-",0,PARAMETRES!$G$12)+IF(SF!AN26="-",0,PARAMETRES!$G$13)</f>
        <v>0</v>
      </c>
      <c r="AV32" s="157" t="str">
        <f>IF(AW32="-","-",IF(AW32&gt;PARAMETRES!$G$16,PARAMETRES!$G$16,AW32))</f>
        <v>-</v>
      </c>
      <c r="AW32" s="158" t="str">
        <f>IF(AV$53=".","-",IF(EVEIL!AN26="-","-",EVEIL!AN26))</f>
        <v>-</v>
      </c>
      <c r="AX32" s="158" t="str">
        <f>IF(AV$53=".","-",IF(EVEIL!AN26="-","-",EVEIL!ANS26/PARAMETRES!G$16*100))</f>
        <v>-</v>
      </c>
      <c r="AY32" s="157" t="str">
        <f>IF(AZ32="-","-",IF(AZ32&gt;PARAMETRES!$G$17,PARAMETRES!$G$17,AZ32))</f>
        <v>-</v>
      </c>
      <c r="AZ32" s="158" t="str">
        <f>IF(AY$53=".","-",IF(LANGUE!AF26="-","-",LANGUE!AF26))</f>
        <v>-</v>
      </c>
      <c r="BA32" s="429" t="str">
        <f>IF(AY$53=".","-",IF(LANGUE!AF26="-","-",LANGUE!AF26/PARAMETRES!G$17*100))</f>
        <v>-</v>
      </c>
      <c r="BB32" s="160" t="str">
        <f>IF(BC32="-","-",IF(BC32&gt;PARAMETRES!$G$19,PARAMETRES!$G$19,BC32))</f>
        <v>-</v>
      </c>
      <c r="BC32" s="161" t="str">
        <f>IF(((IF(AF32="-",0,AF32)+IF(AN32="-",0,AN32)+IF(AT32="-",0,AT32)+IF(AV32="-",0,AV32)+IF(AY32="-",0,AY32)))=0,"-",((IF(AF32="-",0,AF32)+IF(AN32="-",0,AN32)+IF(AT32="-",0,AT32)+IF(AW32="-",0,AW32)+IF(AY32="-",0,AY32))/((IF(AF32="-",0,PARAMETRES!$G$3)+IF(AN32="-",0,PARAMETRES!$G$9)+IF(AT32="-",0,PARAMETRES!$G$14)+IF(AW32="-",0,PARAMETRES!$G$16)+IF(AY32="-",0,PARAMETRES!$G$17)))*PARAMETRES!$G$19))</f>
        <v>-</v>
      </c>
      <c r="BD32" s="154">
        <f t="shared" si="5"/>
        <v>21</v>
      </c>
      <c r="BE32" s="156" t="str">
        <f>PARAMETRES!$B25</f>
        <v>R</v>
      </c>
      <c r="BF32" s="156" t="str">
        <f>PARAMETRES!$C25</f>
        <v>A</v>
      </c>
      <c r="BG32" s="157" t="str">
        <f>IF(BH32="-","-",IF(BH32&gt;PARAMETRES!$G$3,PARAMETRES!$G$3,BH32))</f>
        <v>-</v>
      </c>
      <c r="BH32" s="158" t="str">
        <f>IF(BG$53=".","-",IF(RELIGION!BI26="-","-",RELIGION!BI26))</f>
        <v>-</v>
      </c>
      <c r="BI32" s="158" t="str">
        <f>IF(BG$53=".","-",IF(RELIGION!BI26="-","-",RELIGION!BI26/PARAMETRES!G$3*100))</f>
        <v>-</v>
      </c>
      <c r="BJ32" s="157" t="str">
        <f>IF(BJ$53=".","-",IF(LIRE!BI26="-","-",IF(LIRE!BI26&gt;PARAMETRES!$G$5,PARAMETRES!$G$5,LIRE!BI26)))</f>
        <v>-</v>
      </c>
      <c r="BK32" s="157" t="str">
        <f>IF(BK$53=".","-",IF('ECRIRE (orth, rédac)'!BI26="-","-",IF('ECRIRE (orth, rédac)'!BI26&gt;PARAMETRES!$G$6,PARAMETRES!$G$6,'ECRIRE (orth, rédac)'!BI26)))</f>
        <v>-</v>
      </c>
      <c r="BL32" s="157" t="str">
        <f>IF(BL$53=".","-",IF('ECOUTER  PARLER'!BI26="-","-",IF('ECOUTER  PARLER'!BI26&gt;PARAMETRES!$G$7,PARAMETRES!$G$7,'ECOUTER  PARLER'!BI26)))</f>
        <v>-</v>
      </c>
      <c r="BM32" s="157" t="str">
        <f>IF(BM$53=".","-",IF('ECRIRE (conj, gramm)'!BI26="-","-",IF('ECRIRE (conj, gramm)'!BI26&gt;PARAMETRES!$G$8,PARAMETRES!$G$8,'ECRIRE (conj, gramm)'!BI26)))</f>
        <v>-</v>
      </c>
      <c r="BN32" s="159" t="str">
        <f>IF(BO32="-","-",IF(BO32&gt;PARAMETRES!$G$9,PARAMETRES!$G$9,BO32))</f>
        <v>-</v>
      </c>
      <c r="BO32" s="158" t="str">
        <f>IF(BN$53=".","-",IF(BP32=0,"-",(IF(LIRE!BI26="-",0,LIRE!BI26)+IF('ECRIRE (orth, rédac)'!BI26="-",0,'ECRIRE (orth, rédac)'!BI26)+IF('ECOUTER  PARLER'!BI26="-",0,'ECOUTER  PARLER'!BI26)+IF('ECRIRE (conj, gramm)'!BI26="-",0,'ECRIRE (conj, gramm)'!BI26))/BP32*PARAMETRES!$G$9))</f>
        <v>-</v>
      </c>
      <c r="BP32" s="158">
        <f>IF(LIRE!BI26="-",0,PARAMETRES!$G$5)+IF('ECRIRE (orth, rédac)'!BI26="-",0,PARAMETRES!$G$6)+IF('ECOUTER  PARLER'!BI26="-",0,PARAMETRES!$G$7)+IF('ECRIRE (conj, gramm)'!BI26="-",0,PARAMETRES!$G$8)</f>
        <v>0</v>
      </c>
      <c r="BQ32" s="157" t="str">
        <f>IF(BQ$53=".","-",IF(NO!BI26="-","-",IF(NO!BI26&gt;PARAMETRES!$G$11,PARAMETRES!$G$11,NO!BI26)))</f>
        <v>-</v>
      </c>
      <c r="BR32" s="157" t="str">
        <f>IF(BR$53=".","-",IF(G!BI26="-","-",IF(G!BI26&gt;PARAMETRES!$G$12,PARAMETRES!$G$12,G!BI26)))</f>
        <v>-</v>
      </c>
      <c r="BS32" s="157" t="str">
        <f>IF(BS$53=".","-",IF(SF!BI26="-","-",IF(SF!BI26&gt;PARAMETRES!$G$13,PARAMETRES!$G$13,SF!BI26)))</f>
        <v>-</v>
      </c>
      <c r="BT32" s="159" t="str">
        <f>IF(BU32="-","-",IF(BU32&gt;PARAMETRES!$G$14,PARAMETRES!$G$14,BU32))</f>
        <v>-</v>
      </c>
      <c r="BU32" s="158" t="str">
        <f>IF(BT$53=".","-",IF(BV32=0,"-",((IF(NO!BI26="-",0,NO!BI26)+IF(G!BI26="-",0,G!BI26)+IF(SF!BI26="-",0,SF!BI26))/BV32*PARAMETRES!$G$14)))</f>
        <v>-</v>
      </c>
      <c r="BV32" s="158">
        <f>IF(NO!BI26="-",0,PARAMETRES!$G$11)+IF(G!BI26="-",0,PARAMETRES!$G$12)+IF(SF!BI26="-",0,PARAMETRES!$G$13)</f>
        <v>0</v>
      </c>
      <c r="BW32" s="157" t="str">
        <f>IF(BX32="-","-",IF(BX32&gt;PARAMETRES!$G$16,PARAMETRES!$G$16,BX32))</f>
        <v>-</v>
      </c>
      <c r="BX32" s="158" t="str">
        <f>IF(BW$53=".","-",IF(EVEIL!BI26="-","-",EVEIL!BI26))</f>
        <v>-</v>
      </c>
      <c r="BY32" s="158" t="str">
        <f>IF(BW$53=".","-",IF(EVEIL!BI26="-","-",EVEIL!BIS26/PARAMETRES!G$16*100))</f>
        <v>-</v>
      </c>
      <c r="BZ32" s="157" t="str">
        <f>IF(CA32="-","-",IF(CA32&gt;PARAMETRES!$G$17,PARAMETRES!$G$17,CA32))</f>
        <v>-</v>
      </c>
      <c r="CA32" s="158" t="str">
        <f>IF(BZ$53=".","-",IF(LANGUE!AW26="-","-",LANGUE!AW26))</f>
        <v>-</v>
      </c>
      <c r="CB32" s="429" t="str">
        <f>IF(BZ$53=".","-",IF(LANGUE!AW26="-","-",LANGUE!AW26/PARAMETRES!G$17*100))</f>
        <v>-</v>
      </c>
      <c r="CC32" s="160" t="str">
        <f>IF(CD32="-","-",IF(CD32&gt;PARAMETRES!$G$19,PARAMETRES!$G$19,CD32))</f>
        <v>-</v>
      </c>
      <c r="CD32" s="161" t="str">
        <f>IF(((IF(BG32="-",0,BG32)+IF(BO32="-",0,BO32)+IF(BU32="-",0,BU32)+IF(BW32="-",0,BW32)+IF(BZ32="-",0,BZ32)))=0,"-",((IF(BG32="-",0,BG32)+IF(BO32="-",0,BO32)+IF(BU32="-",0,BU32)+IF(BX32="-",0,BX32)+IF(BZ32="-",0,BZ32))/((IF(BG32="-",0,PARAMETRES!$G$3)+IF(BO32="-",0,PARAMETRES!$G$9)+IF(BU32="-",0,PARAMETRES!$G$14)+IF(BX32="-",0,PARAMETRES!$G$16)+IF(BZ32="-",0,PARAMETRES!$G$17)))*PARAMETRES!$G$19))</f>
        <v>-</v>
      </c>
      <c r="CE32" s="401">
        <f t="shared" si="6"/>
        <v>21</v>
      </c>
      <c r="CF32" s="402" t="str">
        <f>PARAMETRES!$B25</f>
        <v>R</v>
      </c>
      <c r="CG32" s="402" t="str">
        <f>PARAMETRES!$C25</f>
        <v>A</v>
      </c>
      <c r="CH32" s="403" t="str">
        <f>IF(CI32="-","-",IF(CI32&gt;PARAMETRES!$G$3,PARAMETRES!$G$3,CI32))</f>
        <v>-</v>
      </c>
      <c r="CI32" s="404" t="str">
        <f>IF(CH$53=".","-",IF(RELIGION!CD26="-","-",RELIGION!CD26))</f>
        <v>-</v>
      </c>
      <c r="CJ32" s="404" t="str">
        <f>IF(CH$53=".","-",IF(RELIGION!CD26="-","-",RELIGION!CD26/PARAMETRES!G$3*100))</f>
        <v>-</v>
      </c>
      <c r="CK32" s="403" t="str">
        <f>IF(CK$53=".","-",IF(LIRE!CD26="-","-",IF(LIRE!CD26&gt;PARAMETRES!$G$5,PARAMETRES!$G$5,LIRE!CD26)))</f>
        <v>-</v>
      </c>
      <c r="CL32" s="403" t="str">
        <f>IF(CL$53=".","-",IF('ECRIRE (orth, rédac)'!CD26="-","-",IF('ECRIRE (orth, rédac)'!CD26&gt;PARAMETRES!$G$6,PARAMETRES!$G$6,'ECRIRE (orth, rédac)'!CD26)))</f>
        <v>-</v>
      </c>
      <c r="CM32" s="403" t="str">
        <f>IF(CM$53=".","-",IF('ECOUTER  PARLER'!CD26="-","-",IF('ECOUTER  PARLER'!CD26&gt;PARAMETRES!$G$7,PARAMETRES!$G$7,'ECOUTER  PARLER'!CD26)))</f>
        <v>-</v>
      </c>
      <c r="CN32" s="403" t="str">
        <f>IF(CN$53=".","-",IF('ECRIRE (conj, gramm)'!CH26="-","-",IF('ECRIRE (conj, gramm)'!CH26&gt;PARAMETRES!$G$8,PARAMETRES!$G$8,'ECRIRE (conj, gramm)'!CH26)))</f>
        <v>-</v>
      </c>
      <c r="CO32" s="405" t="str">
        <f>IF(CP32="-","-",IF(CP32&gt;PARAMETRES!$G$9,PARAMETRES!$G$9,CP32))</f>
        <v>-</v>
      </c>
      <c r="CP32" s="404" t="str">
        <f>IF(CO$53=".","-",IF(CQ32=0,"-",(IF(LIRE!CD26="-",0,LIRE!CD26)+IF('ECRIRE (orth, rédac)'!CD26="-",0,'ECRIRE (orth, rédac)'!CD26)+IF('ECOUTER  PARLER'!CD26="-",0,'ECOUTER  PARLER'!CD26)+IF('ECRIRE (conj, gramm)'!CH26="-",0,'ECRIRE (conj, gramm)'!CH26))/CQ32*PARAMETRES!$G$9))</f>
        <v>-</v>
      </c>
      <c r="CQ32" s="404">
        <f>IF(LIRE!CD26="-",0,PARAMETRES!$G$5)+IF('ECRIRE (orth, rédac)'!CD26="-",0,PARAMETRES!$G$6)+IF('ECOUTER  PARLER'!CD26="-",0,PARAMETRES!$G$7)+IF('ECRIRE (conj, gramm)'!CH26="-",0,PARAMETRES!$G$8)</f>
        <v>0</v>
      </c>
      <c r="CR32" s="403" t="str">
        <f>IF(CR$53=".","-",IF(NO!CD26="-","-",IF(NO!CD26&gt;PARAMETRES!$G$11,PARAMETRES!$G$11,NO!CD26)))</f>
        <v>-</v>
      </c>
      <c r="CS32" s="403" t="str">
        <f>IF(CS$53=".","-",IF(G!CD26="-","-",IF(G!CD26&gt;PARAMETRES!$G$12,PARAMETRES!$G$12,G!CD26)))</f>
        <v>-</v>
      </c>
      <c r="CT32" s="403" t="str">
        <f>IF(CT$53=".","-",IF(SF!CD26="-","-",IF(SF!CD26&gt;PARAMETRES!$G$13,PARAMETRES!$G$13,SF!CD26)))</f>
        <v>-</v>
      </c>
      <c r="CU32" s="405" t="str">
        <f>IF(CV32="-","-",IF(CV32&gt;PARAMETRES!$G$14,PARAMETRES!$G$14,CV32))</f>
        <v>-</v>
      </c>
      <c r="CV32" s="404" t="str">
        <f>IF(CU$53=".","-",IF(CW32=0,"-",((IF(NO!CD26="-",0,NO!CD26)+IF(G!CD26="-",0,G!CD26)+IF(SF!CD26="-",0,SF!CD26))/CW32*PARAMETRES!$G$14)))</f>
        <v>-</v>
      </c>
      <c r="CW32" s="404">
        <f>IF(NO!CD26="-",0,PARAMETRES!$G$11)+IF(G!CD26="-",0,PARAMETRES!$G$12)+IF(SF!CD26="-",0,PARAMETRES!$G$13)</f>
        <v>0</v>
      </c>
      <c r="CX32" s="403" t="str">
        <f>IF(CY32="-","-",IF(CY32&gt;PARAMETRES!$G$16,PARAMETRES!$G$16,CY32))</f>
        <v>-</v>
      </c>
      <c r="CY32" s="404" t="str">
        <f>IF(CX$53=".","-",IF(EVEIL!CD26="-","-",EVEIL!CD26))</f>
        <v>-</v>
      </c>
      <c r="CZ32" s="404" t="str">
        <f>IF(CX$53=".","-",IF(EVEIL!CD26="-","-",EVEIL!CDS26/PARAMETRES!G$16*100))</f>
        <v>-</v>
      </c>
      <c r="DA32" s="403" t="str">
        <f>IF(DB32="-","-",IF(DB32&gt;PARAMETRES!$G$17,PARAMETRES!$G$17,DB32))</f>
        <v>-</v>
      </c>
      <c r="DB32" s="404" t="str">
        <f>IF(DA$53=".","-",IF(LANGUE!BN26="-","-",LANGUE!BN26))</f>
        <v>-</v>
      </c>
      <c r="DC32" s="404" t="str">
        <f>IF(DA$53=".","-",IF(LANGUE!BN26="-","-",LANGUE!BN26/PARAMETRES!G$17*100))</f>
        <v>-</v>
      </c>
      <c r="DD32" s="451" t="str">
        <f>IF(DE32="-","-",IF(DE32&gt;PARAMETRES!$G$19,PARAMETRES!$G$19,DE32))</f>
        <v>-</v>
      </c>
      <c r="DE32" s="455" t="str">
        <f>IF(((IF(CH32="-",0,CH32)+IF(CP32="-",0,CP32)+IF(CV32="-",0,CV32)+IF(CX32="-",0,CX32)+IF(DA32="-",0,DA32)))=0,"-",((IF(CH32="-",0,CH32)+IF(CP32="-",0,CP32)+IF(CV32="-",0,CV32)+IF(CY32="-",0,CY32)+IF(DA32="-",0,DA32))/((IF(CH32="-",0,PARAMETRES!$G$3)+IF(CP32="-",0,PARAMETRES!$G$9)+IF(CV32="-",0,PARAMETRES!$G$14)+IF(CY32="-",0,PARAMETRES!$G$16)+IF(DA32="-",0,PARAMETRES!$G$17)))*PARAMETRES!$G$19))</f>
        <v>-</v>
      </c>
      <c r="DF32" s="454"/>
      <c r="DG32" s="165" t="str">
        <f>PARAMETRES!$B25</f>
        <v>R</v>
      </c>
      <c r="DH32" s="166" t="str">
        <f>PARAMETRES!$C25</f>
        <v>A</v>
      </c>
      <c r="DI32" s="162"/>
      <c r="DJ32" s="163">
        <f>IF(IF(E32="-",0,PARAMETRES!$G$3)+IF(AF32="-",0,PARAMETRES!$G$3)+IF(BG32="-",0,PARAMETRES!$G$3)+IF(CH32="-",0,PARAMETRES!$G$3)=0,"-",IF((IF(F32="-",0,F32)+IF(AG32="-",0,AG32)+IF(BH32="-",0,BH32)+IF(CI32="-",0,CI32))/(IF(F32="-",0,PARAMETRES!$G$3)+IF(AG32="-",0,PARAMETRES!$G$3)+IF(BH32="-",0,PARAMETRES!$G$3)+IF(CI32="-",0,PARAMETRES!$G$3))*100&gt;100,100,(IF(F32="-",0,F32)+IF(AG32="-",0,AG32)+IF(BH32="-",0,BH32)+IF(CI32="-",0,CI32))/(IF(F32="-",0,PARAMETRES!$G$3)+IF(AG32="-",0,PARAMETRES!$G$3)+IF(BH32="-",0,PARAMETRES!$G$3)+IF(CI32="-",0,PARAMETRES!$G$3))*100))</f>
        <v>36.84210526315789</v>
      </c>
      <c r="DK32" s="157">
        <f>IF(IF(M32="-",0,PARAMETRES!$G$9)+IF(AN32="-",0,PARAMETRES!$G$9)+IF(BO32="-",0,PARAMETRES!$G$9)+IF(CP32="-",0,PARAMETRES!$G$9)=0,"-",IF((IF(M32="-",0,M32)+IF(AN32="-",0,AN32)+IF(BO32="-",0,BO32)+IF(CP32="-",0,CP32))/(IF(M32="-",0,PARAMETRES!$G$9)+IF(AN32="-",0,PARAMETRES!$G$9)+IF(BO32="-",0,PARAMETRES!$G$9)+IF(CP32="-",0,PARAMETRES!$G$9))*100&gt;100,100,(IF(M32="-",0,M32)+IF(AN32="-",0,AN32)+IF(BO32="-",0,BO32)+IF(CP32="-",0,CP32))/(IF(M32="-",0,PARAMETRES!$G$9)+IF(AN32="-",0,PARAMETRES!$G$9)+IF(BO32="-",0,PARAMETRES!$G$9)+IF(CP32="-",0,PARAMETRES!$G$9))*100))</f>
        <v>83.075065031586774</v>
      </c>
      <c r="DL32" s="157">
        <f>IF(IF(S32="-",0,PARAMETRES!$G$14)+IF(AT32="-",0,PARAMETRES!$G$14)+IF(BU32="-",0,PARAMETRES!$G$14)+IF(CV32="-",0,PARAMETRES!$G$14)=0,"-",IF((IF(S32="-",0,S32)+IF(AT32="-",0,AT32)+IF(BU32="-",0,BU32)+IF(CV32="-",0,CV32))/(IF(S32="-",0,PARAMETRES!$G$14)+IF(AT32="-",0,PARAMETRES!$G$14)+IF(BU32="-",0,PARAMETRES!$G$14)+IF(CV32="-",0,PARAMETRES!$G$14))*100&gt;100,100,(IF(S32="-",0,S32)+IF(AT32="-",0,AT32)+IF(BU32="-",0,BU32)+IF(CV32="-",0,CV32))/(IF(S32="-",0,PARAMETRES!$G$14)+IF(AT32="-",0,PARAMETRES!$G$14)+IF(BU32="-",0,PARAMETRES!$G$14)+IF(CV32="-",0,PARAMETRES!$G$14))*100))</f>
        <v>90.677966101694921</v>
      </c>
      <c r="DM32" s="157">
        <f>IF(IF(U32="-",0,PARAMETRES!$G$16)+IF(AV32="-",0,PARAMETRES!$G$16)+IF(BW32="-",0,PARAMETRES!$G$16)+IF(CX32="-",0,PARAMETRES!$G$16)=0,"-",IF((IF(V32="-",0,V32)+IF(AW32="-",0,AW32)+IF(BX32="-",0,BX32)+IF(CY32="-",0,CY32))/(IF(V32="-",0,PARAMETRES!$G$16)+IF(AW32="-",0,PARAMETRES!$G$16)+IF(BX32="-",0,PARAMETRES!$G$16)+IF(CY32="-",0,PARAMETRES!$G$16))*100&gt;100,100,(IF(V32="-",0,V32)+IF(AW32="-",0,AW32)+IF(BX32="-",0,BX32)+IF(CY32="-",0,CY32))/(IF(V32="-",0,PARAMETRES!$G$16)+IF(AW32="-",0,PARAMETRES!$G$16)+IF(BX32="-",0,PARAMETRES!$G$16)+IF(CY32="-",0,PARAMETRES!$G$16))*100))</f>
        <v>86</v>
      </c>
      <c r="DN32" s="157" t="str">
        <f>IF(IF(X32="-",0,PARAMETRES!$G$17)+IF(AY32="-",0,PARAMETRES!$G$17)+IF(BZ32="-",0,PARAMETRES!$G$17)+IF(DA32="-",0,PARAMETRES!$G$17)=0,"-",IF((IF(Y32="-",0,Y32)+IF(AZ32="-",0,AZ32)+IF(CA32="-",0,CA32)+IF(DB32="-",0,DB32))/(IF(Y32="-",0,PARAMETRES!$G$17)+IF(AZ32="-",0,PARAMETRES!$G$17)+IF(CA32="-",0,PARAMETRES!$G$17)+IF(DB32="-",0,PARAMETRES!$G$17))*100&gt;100,100,(IF(Y32="-",0,Y32)+IF(AZ32="-",0,AZ32)+IF(CA32="-",0,CA32)+IF(DB32="-",0,DB32))/(IF(Y32="-",0,PARAMETRES!$G$17)+IF(AZ32="-",0,PARAMETRES!$G$17)+IF(CA32="-",0,PARAMETRES!$G$17)+IF(DB32="-",0,PARAMETRES!$G$17))*100))</f>
        <v>-</v>
      </c>
      <c r="DO32" s="159">
        <f>IF(IF(AB32="-",0,PARAMETRES!$G$19)+IF(BC32="-",0,PARAMETRES!$G$19)+IF(CD32="-",0,PARAMETRES!$G$19)+IF(DE32="-",0,PARAMETRES!$G$19)=0,"-",IF((IF(AB32="-",0,AB32)+IF(BC32="-",0,BC32)+IF(CD32="-",0,CD32)+IF(DE32="-",0,DE32))/(IF(AB32="-",0,PARAMETRES!$G$19)+IF(BC32="-",0,PARAMETRES!$G$19)+IF(CD32="-",0,PARAMETRES!$G$19)+IF(DE32="-",0,PARAMETRES!$G$19))*100&gt;100,100,(IF(AB32="-",0,AB32)+IF(BC32="-",0,BC32)+IF(CD32="-",0,CD32)+IF(DE32="-",0,DE32))/(IF(AB32="-",0,PARAMETRES!$G$19)+IF(BC32="-",0,PARAMETRES!$G$19)+IF(CD32="-",0,PARAMETRES!$G$19)+IF(DE32="-",0,PARAMETRES!$G$19))*100))</f>
        <v>82.768580874365298</v>
      </c>
      <c r="DP32" s="169"/>
      <c r="DQ32" s="165" t="str">
        <f>PARAMETRES!$B25</f>
        <v>R</v>
      </c>
      <c r="DR32" s="166" t="str">
        <f>PARAMETRES!$C25</f>
        <v>A</v>
      </c>
      <c r="DT32" s="351">
        <f t="shared" si="7"/>
        <v>82.8</v>
      </c>
      <c r="DU32" s="351" t="str">
        <f t="shared" si="1"/>
        <v/>
      </c>
      <c r="DV32" s="351" t="str">
        <f t="shared" si="2"/>
        <v/>
      </c>
      <c r="DW32" s="351" t="str">
        <f t="shared" si="3"/>
        <v/>
      </c>
      <c r="DY32" s="351">
        <f t="shared" si="8"/>
        <v>82.8</v>
      </c>
      <c r="DZ32" s="351" t="str">
        <f t="shared" si="9"/>
        <v/>
      </c>
      <c r="EA32" s="351" t="str">
        <f t="shared" si="10"/>
        <v/>
      </c>
      <c r="EB32" s="351" t="str">
        <f t="shared" si="11"/>
        <v/>
      </c>
    </row>
    <row r="33" spans="1:132" s="485" customFormat="1">
      <c r="A33" s="463">
        <f t="shared" si="13"/>
        <v>22</v>
      </c>
      <c r="B33" s="464" t="str">
        <f>PARAMETRES!$D26</f>
        <v>Anglais</v>
      </c>
      <c r="C33" s="465" t="str">
        <f>PARAMETRES!$B26</f>
        <v>S</v>
      </c>
      <c r="D33" s="465" t="str">
        <f>PARAMETRES!$C26</f>
        <v>M</v>
      </c>
      <c r="E33" s="466">
        <f>IF(F33="-","-",IF(F33&gt;PARAMETRES!$G$3,PARAMETRES!$G$3,F33))</f>
        <v>14.736842105263158</v>
      </c>
      <c r="F33" s="467">
        <f>IF(E$53=".","-",IF(RELIGION!S27="-","-",RELIGION!S27))</f>
        <v>14.736842105263158</v>
      </c>
      <c r="G33" s="467">
        <f>IF(E$53=".","-",IF(RELIGION!S27="-","-",RELIGION!S27/PARAMETRES!G$3*100))</f>
        <v>73.68421052631578</v>
      </c>
      <c r="H33" s="466">
        <f>IF(H$53=".","-",IF(LIRE!S27="-","-",IF(LIRE!S27&gt;PARAMETRES!$G$5,PARAMETRES!$G$5,LIRE!S27)))</f>
        <v>21.875</v>
      </c>
      <c r="I33" s="466">
        <f>IF(I$53=".","-",IF('ECRIRE (orth, rédac)'!S27="-","-",IF('ECRIRE (orth, rédac)'!S27&gt;PARAMETRES!$G$6,PARAMETRES!$G$6,'ECRIRE (orth, rédac)'!S27)))</f>
        <v>18.578431372549023</v>
      </c>
      <c r="J33" s="466">
        <f>IF(J$53=".","-",IF('ECOUTER  PARLER'!S27="-","-",IF('ECOUTER  PARLER'!S27&gt;PARAMETRES!$G$7,PARAMETRES!$G$7,'ECOUTER  PARLER'!S27)))</f>
        <v>20.277777777777779</v>
      </c>
      <c r="K33" s="466">
        <f>IF(K$53=".","-",IF('ECRIRE (conj, gramm)'!S27="-","-",IF('ECRIRE (conj, gramm)'!S27&gt;PARAMETRES!$G$8,PARAMETRES!$G$8,'ECRIRE (conj, gramm)'!S27)))</f>
        <v>15.865384615384615</v>
      </c>
      <c r="L33" s="468">
        <f>IF(M33="-","-",IF(M33&gt;PARAMETRES!$G$9,PARAMETRES!$G$9,M33))</f>
        <v>76.596593765711418</v>
      </c>
      <c r="M33" s="467">
        <f>IF(L$53=".","-",IF(N33=0,"-",(IF(LIRE!S27="-",0,LIRE!S27)+IF('ECRIRE (orth, rédac)'!S27="-",0,'ECRIRE (orth, rédac)'!S27)+IF('ECOUTER  PARLER'!S27="-",0,'ECOUTER  PARLER'!S27)+IF('ECRIRE (conj, gramm)'!S27="-",0,'ECRIRE (conj, gramm)'!S27))/N33*PARAMETRES!$G$9))</f>
        <v>76.596593765711418</v>
      </c>
      <c r="N33" s="467">
        <f>IF(LIRE!S27="-",0,PARAMETRES!$G$5)+IF('ECRIRE (orth, rédac)'!S27="-",0,PARAMETRES!$G$6)+IF('ECOUTER  PARLER'!S27="-",0,PARAMETRES!$G$7)+IF('ECRIRE (conj, gramm)'!S27="-",0,PARAMETRES!$G$8)</f>
        <v>100</v>
      </c>
      <c r="O33" s="466">
        <f>IF(O$53=".","-",IF(NO!S27="-","-",IF(NO!S27&gt;PARAMETRES!$G$11,PARAMETRES!$G$11,NO!S27)))</f>
        <v>32.711864406779661</v>
      </c>
      <c r="P33" s="466" t="str">
        <f>IF(P$53=".","-",IF(G!S27="-","-",IF(G!S27&gt;PARAMETRES!$G$12,PARAMETRES!$G$12,G!S27)))</f>
        <v>-</v>
      </c>
      <c r="Q33" s="466" t="str">
        <f>IF(Q$53=".","-",IF(SF!S27="-","-",IF(SF!S27&gt;PARAMETRES!$G$13,PARAMETRES!$G$13,SF!S27)))</f>
        <v>-</v>
      </c>
      <c r="R33" s="468">
        <f>IF(S33="-","-",IF(S33&gt;PARAMETRES!$G$14,PARAMETRES!$G$14,S33))</f>
        <v>81.779661016949163</v>
      </c>
      <c r="S33" s="467">
        <f>IF(R$53=".","-",IF(T33=0,"-",((IF(NO!S27="-",0,NO!S27)+IF(G!S27="-",0,G!S27)+IF(SF!S27="-",0,SF!S27))/T33*PARAMETRES!$G$14)))</f>
        <v>81.779661016949163</v>
      </c>
      <c r="T33" s="467">
        <f>IF(NO!S27="-",0,PARAMETRES!$G$11)+IF(G!S27="-",0,PARAMETRES!$G$12)+IF(SF!S27="-",0,PARAMETRES!$G$13)</f>
        <v>40</v>
      </c>
      <c r="U33" s="466">
        <f>IF(V33="-","-",IF(V33&gt;PARAMETRES!$G$16,PARAMETRES!$G$16,V33))</f>
        <v>25.8</v>
      </c>
      <c r="V33" s="467">
        <f>IF(U$53=".","-",IF(EVEIL!S27="-","-",EVEIL!S27))</f>
        <v>25.8</v>
      </c>
      <c r="W33" s="467">
        <f>IF(U$53=".","-",IF(EVEIL!S27="-","-",EVEIL!S27/PARAMETRES!G$16*100))</f>
        <v>86</v>
      </c>
      <c r="X33" s="466" t="str">
        <f>IF(Y33="-","-",IF(Y33&gt;PARAMETRES!$G$17,PARAMETRES!$G$17,Y33))</f>
        <v>-</v>
      </c>
      <c r="Y33" s="467" t="str">
        <f>IF(X$53=".","-",IF(LANGUE!O27="-","-",LANGUE!O27))</f>
        <v>-</v>
      </c>
      <c r="Z33" s="469" t="str">
        <f>IF(X$53=".","-",IF(LANGUE!O27="-","-",LANGUE!O27/PARAMETRES!G$17*100))</f>
        <v>-</v>
      </c>
      <c r="AA33" s="470">
        <f>IF(AB33="-","-",IF(AB33&gt;PARAMETRES!$G$19,PARAMETRES!$G$19,AB33))</f>
        <v>79.565238755169503</v>
      </c>
      <c r="AB33" s="471">
        <f>IF(((IF(E33="-",0,E33)+IF(M33="-",0,M33)+IF(S33="-",0,S33)+IF(U33="-",0,U33)+IF(X33="-",0,X33)))=0,"-",((IF(E33="-",0,E33)+IF(M33="-",0,M33)+IF(S33="-",0,S33)+IF(V33="-",0,V33)+IF(X33="-",0,X33))/((IF(E33="-",0,PARAMETRES!$G$3)+IF(M33="-",0,PARAMETRES!$G$9)+IF(S33="-",0,PARAMETRES!$G$14)+IF(V33="-",0,PARAMETRES!$G$16)+IF(X33="-",0,PARAMETRES!$G$17)))*PARAMETRES!$G$19))</f>
        <v>79.565238755169503</v>
      </c>
      <c r="AC33" s="463">
        <f t="shared" si="4"/>
        <v>22</v>
      </c>
      <c r="AD33" s="465" t="str">
        <f>PARAMETRES!$B26</f>
        <v>S</v>
      </c>
      <c r="AE33" s="465" t="str">
        <f>PARAMETRES!$C26</f>
        <v>M</v>
      </c>
      <c r="AF33" s="466" t="str">
        <f>IF(AG33="-","-",IF(AG33&gt;PARAMETRES!$G$3,PARAMETRES!$G$3,AG33))</f>
        <v>-</v>
      </c>
      <c r="AG33" s="467" t="str">
        <f>IF(AF$53=".","-",IF(RELIGION!AN27="-","-",RELIGION!AN27))</f>
        <v>-</v>
      </c>
      <c r="AH33" s="467" t="str">
        <f>IF(AF$53=".","-",IF(RELIGION!AN27="-","-",RELIGION!AN27/PARAMETRES!G$3*100))</f>
        <v>-</v>
      </c>
      <c r="AI33" s="466" t="str">
        <f>IF(AI$53=".","-",IF(LIRE!AN27="-","-",IF(LIRE!AN27&gt;PARAMETRES!$G$5,PARAMETRES!$G$5,LIRE!AN27)))</f>
        <v>-</v>
      </c>
      <c r="AJ33" s="466" t="str">
        <f>IF(AJ$53=".","-",IF('ECRIRE (orth, rédac)'!AN27="-","-",IF('ECRIRE (orth, rédac)'!AN27&gt;PARAMETRES!$G$6,PARAMETRES!$G$6,'ECRIRE (orth, rédac)'!AN27)))</f>
        <v>-</v>
      </c>
      <c r="AK33" s="466" t="str">
        <f>IF(AK$53=".","-",IF('ECOUTER  PARLER'!AN27="-","-",IF('ECOUTER  PARLER'!AN27&gt;PARAMETRES!$G$7,PARAMETRES!$G$7,'ECOUTER  PARLER'!AN27)))</f>
        <v>-</v>
      </c>
      <c r="AL33" s="466" t="str">
        <f>IF(AL$53=".","-",IF('ECRIRE (conj, gramm)'!AN27="-","-",IF('ECRIRE (conj, gramm)'!AN27&gt;PARAMETRES!$G$8,PARAMETRES!$G$8,'ECRIRE (conj, gramm)'!AN27)))</f>
        <v>-</v>
      </c>
      <c r="AM33" s="468" t="str">
        <f>IF(AN33="-","-",IF(AN33&gt;PARAMETRES!$G$9,PARAMETRES!$G$9,AN33))</f>
        <v>-</v>
      </c>
      <c r="AN33" s="467" t="str">
        <f>IF(AM$53=".","-",IF(AO33=0,"-",(IF(LIRE!AN27="-",0,LIRE!AN27)+IF('ECRIRE (orth, rédac)'!AN27="-",0,'ECRIRE (orth, rédac)'!AN27)+IF('ECOUTER  PARLER'!AN27="-",0,'ECOUTER  PARLER'!AN27)+IF('ECRIRE (conj, gramm)'!AN27="-",0,'ECRIRE (conj, gramm)'!AN27))/AO33*PARAMETRES!$G$9))</f>
        <v>-</v>
      </c>
      <c r="AO33" s="467">
        <f>IF(LIRE!AN27="-",0,PARAMETRES!$G$5)+IF('ECRIRE (orth, rédac)'!AN27="-",0,PARAMETRES!$G$6)+IF('ECOUTER  PARLER'!AN27="-",0,PARAMETRES!$G$7)+IF('ECRIRE (conj, gramm)'!AN27="-",0,PARAMETRES!$G$8)</f>
        <v>0</v>
      </c>
      <c r="AP33" s="466" t="str">
        <f>IF(AP$53=".","-",IF(NO!AN27="-","-",IF(NO!AN27&gt;PARAMETRES!$G$11,PARAMETRES!$G$11,NO!AN27)))</f>
        <v>-</v>
      </c>
      <c r="AQ33" s="466" t="str">
        <f>IF(AQ$53=".","-",IF(G!AN27="-","-",IF(G!AN27&gt;PARAMETRES!$G$12,PARAMETRES!$G$12,G!AN27)))</f>
        <v>-</v>
      </c>
      <c r="AR33" s="466" t="str">
        <f>IF(AR$53=".","-",IF(SF!AN27="-","-",IF(SF!AN27&gt;PARAMETRES!$G$13,PARAMETRES!$G$13,SF!AN27)))</f>
        <v>-</v>
      </c>
      <c r="AS33" s="468" t="str">
        <f>IF(AT33="-","-",IF(AT33&gt;PARAMETRES!$G$14,PARAMETRES!$G$14,AT33))</f>
        <v>-</v>
      </c>
      <c r="AT33" s="467" t="str">
        <f>IF(AS$53=".","-",IF(AU33=0,"-",((IF(NO!AN27="-",0,NO!AN27)+IF(G!AN27="-",0,G!AN27)+IF(SF!AN27="-",0,SF!AN27))/AU33*PARAMETRES!$G$14)))</f>
        <v>-</v>
      </c>
      <c r="AU33" s="467">
        <f>IF(NO!AN27="-",0,PARAMETRES!$G$11)+IF(G!AN27="-",0,PARAMETRES!$G$12)+IF(SF!AN27="-",0,PARAMETRES!$G$13)</f>
        <v>0</v>
      </c>
      <c r="AV33" s="466" t="str">
        <f>IF(AW33="-","-",IF(AW33&gt;PARAMETRES!$G$16,PARAMETRES!$G$16,AW33))</f>
        <v>-</v>
      </c>
      <c r="AW33" s="467" t="str">
        <f>IF(AV$53=".","-",IF(EVEIL!AN27="-","-",EVEIL!AN27))</f>
        <v>-</v>
      </c>
      <c r="AX33" s="467" t="str">
        <f>IF(AV$53=".","-",IF(EVEIL!AN27="-","-",EVEIL!ANS27/PARAMETRES!G$16*100))</f>
        <v>-</v>
      </c>
      <c r="AY33" s="466" t="str">
        <f>IF(AZ33="-","-",IF(AZ33&gt;PARAMETRES!$G$17,PARAMETRES!$G$17,AZ33))</f>
        <v>-</v>
      </c>
      <c r="AZ33" s="467" t="str">
        <f>IF(AY$53=".","-",IF(LANGUE!AF27="-","-",LANGUE!AF27))</f>
        <v>-</v>
      </c>
      <c r="BA33" s="469" t="str">
        <f>IF(AY$53=".","-",IF(LANGUE!AF27="-","-",LANGUE!AF27/PARAMETRES!G$17*100))</f>
        <v>-</v>
      </c>
      <c r="BB33" s="470" t="str">
        <f>IF(BC33="-","-",IF(BC33&gt;PARAMETRES!$G$19,PARAMETRES!$G$19,BC33))</f>
        <v>-</v>
      </c>
      <c r="BC33" s="471" t="str">
        <f>IF(((IF(AF33="-",0,AF33)+IF(AN33="-",0,AN33)+IF(AT33="-",0,AT33)+IF(AV33="-",0,AV33)+IF(AY33="-",0,AY33)))=0,"-",((IF(AF33="-",0,AF33)+IF(AN33="-",0,AN33)+IF(AT33="-",0,AT33)+IF(AW33="-",0,AW33)+IF(AY33="-",0,AY33))/((IF(AF33="-",0,PARAMETRES!$G$3)+IF(AN33="-",0,PARAMETRES!$G$9)+IF(AT33="-",0,PARAMETRES!$G$14)+IF(AW33="-",0,PARAMETRES!$G$16)+IF(AY33="-",0,PARAMETRES!$G$17)))*PARAMETRES!$G$19))</f>
        <v>-</v>
      </c>
      <c r="BD33" s="463">
        <f t="shared" si="5"/>
        <v>22</v>
      </c>
      <c r="BE33" s="465" t="str">
        <f>PARAMETRES!$B26</f>
        <v>S</v>
      </c>
      <c r="BF33" s="465" t="str">
        <f>PARAMETRES!$C26</f>
        <v>M</v>
      </c>
      <c r="BG33" s="466" t="str">
        <f>IF(BH33="-","-",IF(BH33&gt;PARAMETRES!$G$3,PARAMETRES!$G$3,BH33))</f>
        <v>-</v>
      </c>
      <c r="BH33" s="467" t="str">
        <f>IF(BG$53=".","-",IF(RELIGION!BI27="-","-",RELIGION!BI27))</f>
        <v>-</v>
      </c>
      <c r="BI33" s="467" t="str">
        <f>IF(BG$53=".","-",IF(RELIGION!BI27="-","-",RELIGION!BI27/PARAMETRES!G$3*100))</f>
        <v>-</v>
      </c>
      <c r="BJ33" s="466" t="str">
        <f>IF(BJ$53=".","-",IF(LIRE!BI27="-","-",IF(LIRE!BI27&gt;PARAMETRES!$G$5,PARAMETRES!$G$5,LIRE!BI27)))</f>
        <v>-</v>
      </c>
      <c r="BK33" s="466" t="str">
        <f>IF(BK$53=".","-",IF('ECRIRE (orth, rédac)'!BI27="-","-",IF('ECRIRE (orth, rédac)'!BI27&gt;PARAMETRES!$G$6,PARAMETRES!$G$6,'ECRIRE (orth, rédac)'!BI27)))</f>
        <v>-</v>
      </c>
      <c r="BL33" s="466" t="str">
        <f>IF(BL$53=".","-",IF('ECOUTER  PARLER'!BI27="-","-",IF('ECOUTER  PARLER'!BI27&gt;PARAMETRES!$G$7,PARAMETRES!$G$7,'ECOUTER  PARLER'!BI27)))</f>
        <v>-</v>
      </c>
      <c r="BM33" s="466" t="str">
        <f>IF(BM$53=".","-",IF('ECRIRE (conj, gramm)'!BI27="-","-",IF('ECRIRE (conj, gramm)'!BI27&gt;PARAMETRES!$G$8,PARAMETRES!$G$8,'ECRIRE (conj, gramm)'!BI27)))</f>
        <v>-</v>
      </c>
      <c r="BN33" s="468" t="str">
        <f>IF(BO33="-","-",IF(BO33&gt;PARAMETRES!$G$9,PARAMETRES!$G$9,BO33))</f>
        <v>-</v>
      </c>
      <c r="BO33" s="467" t="str">
        <f>IF(BN$53=".","-",IF(BP33=0,"-",(IF(LIRE!BI27="-",0,LIRE!BI27)+IF('ECRIRE (orth, rédac)'!BI27="-",0,'ECRIRE (orth, rédac)'!BI27)+IF('ECOUTER  PARLER'!BI27="-",0,'ECOUTER  PARLER'!BI27)+IF('ECRIRE (conj, gramm)'!BI27="-",0,'ECRIRE (conj, gramm)'!BI27))/BP33*PARAMETRES!$G$9))</f>
        <v>-</v>
      </c>
      <c r="BP33" s="467">
        <f>IF(LIRE!BI27="-",0,PARAMETRES!$G$5)+IF('ECRIRE (orth, rédac)'!BI27="-",0,PARAMETRES!$G$6)+IF('ECOUTER  PARLER'!BI27="-",0,PARAMETRES!$G$7)+IF('ECRIRE (conj, gramm)'!BI27="-",0,PARAMETRES!$G$8)</f>
        <v>0</v>
      </c>
      <c r="BQ33" s="466" t="str">
        <f>IF(BQ$53=".","-",IF(NO!BI27="-","-",IF(NO!BI27&gt;PARAMETRES!$G$11,PARAMETRES!$G$11,NO!BI27)))</f>
        <v>-</v>
      </c>
      <c r="BR33" s="466" t="str">
        <f>IF(BR$53=".","-",IF(G!BI27="-","-",IF(G!BI27&gt;PARAMETRES!$G$12,PARAMETRES!$G$12,G!BI27)))</f>
        <v>-</v>
      </c>
      <c r="BS33" s="466" t="str">
        <f>IF(BS$53=".","-",IF(SF!BI27="-","-",IF(SF!BI27&gt;PARAMETRES!$G$13,PARAMETRES!$G$13,SF!BI27)))</f>
        <v>-</v>
      </c>
      <c r="BT33" s="468" t="str">
        <f>IF(BU33="-","-",IF(BU33&gt;PARAMETRES!$G$14,PARAMETRES!$G$14,BU33))</f>
        <v>-</v>
      </c>
      <c r="BU33" s="467" t="str">
        <f>IF(BT$53=".","-",IF(BV33=0,"-",((IF(NO!BI27="-",0,NO!BI27)+IF(G!BI27="-",0,G!BI27)+IF(SF!BI27="-",0,SF!BI27))/BV33*PARAMETRES!$G$14)))</f>
        <v>-</v>
      </c>
      <c r="BV33" s="467">
        <f>IF(NO!BI27="-",0,PARAMETRES!$G$11)+IF(G!BI27="-",0,PARAMETRES!$G$12)+IF(SF!BI27="-",0,PARAMETRES!$G$13)</f>
        <v>0</v>
      </c>
      <c r="BW33" s="466" t="str">
        <f>IF(BX33="-","-",IF(BX33&gt;PARAMETRES!$G$16,PARAMETRES!$G$16,BX33))</f>
        <v>-</v>
      </c>
      <c r="BX33" s="467" t="str">
        <f>IF(BW$53=".","-",IF(EVEIL!BI27="-","-",EVEIL!BI27))</f>
        <v>-</v>
      </c>
      <c r="BY33" s="467" t="str">
        <f>IF(BW$53=".","-",IF(EVEIL!BI27="-","-",EVEIL!BIS27/PARAMETRES!G$16*100))</f>
        <v>-</v>
      </c>
      <c r="BZ33" s="466" t="str">
        <f>IF(CA33="-","-",IF(CA33&gt;PARAMETRES!$G$17,PARAMETRES!$G$17,CA33))</f>
        <v>-</v>
      </c>
      <c r="CA33" s="467" t="str">
        <f>IF(BZ$53=".","-",IF(LANGUE!AW27="-","-",LANGUE!AW27))</f>
        <v>-</v>
      </c>
      <c r="CB33" s="469" t="str">
        <f>IF(BZ$53=".","-",IF(LANGUE!AW27="-","-",LANGUE!AW27/PARAMETRES!G$17*100))</f>
        <v>-</v>
      </c>
      <c r="CC33" s="470" t="str">
        <f>IF(CD33="-","-",IF(CD33&gt;PARAMETRES!$G$19,PARAMETRES!$G$19,CD33))</f>
        <v>-</v>
      </c>
      <c r="CD33" s="471" t="str">
        <f>IF(((IF(BG33="-",0,BG33)+IF(BO33="-",0,BO33)+IF(BU33="-",0,BU33)+IF(BW33="-",0,BW33)+IF(BZ33="-",0,BZ33)))=0,"-",((IF(BG33="-",0,BG33)+IF(BO33="-",0,BO33)+IF(BU33="-",0,BU33)+IF(BX33="-",0,BX33)+IF(BZ33="-",0,BZ33))/((IF(BG33="-",0,PARAMETRES!$G$3)+IF(BO33="-",0,PARAMETRES!$G$9)+IF(BU33="-",0,PARAMETRES!$G$14)+IF(BX33="-",0,PARAMETRES!$G$16)+IF(BZ33="-",0,PARAMETRES!$G$17)))*PARAMETRES!$G$19))</f>
        <v>-</v>
      </c>
      <c r="CE33" s="472">
        <f t="shared" si="6"/>
        <v>22</v>
      </c>
      <c r="CF33" s="473" t="str">
        <f>PARAMETRES!$B26</f>
        <v>S</v>
      </c>
      <c r="CG33" s="473" t="str">
        <f>PARAMETRES!$C26</f>
        <v>M</v>
      </c>
      <c r="CH33" s="474" t="str">
        <f>IF(CI33="-","-",IF(CI33&gt;PARAMETRES!$G$3,PARAMETRES!$G$3,CI33))</f>
        <v>-</v>
      </c>
      <c r="CI33" s="475" t="str">
        <f>IF(CH$53=".","-",IF(RELIGION!CD27="-","-",RELIGION!CD27))</f>
        <v>-</v>
      </c>
      <c r="CJ33" s="475" t="str">
        <f>IF(CH$53=".","-",IF(RELIGION!CD27="-","-",RELIGION!CD27/PARAMETRES!G$3*100))</f>
        <v>-</v>
      </c>
      <c r="CK33" s="474" t="str">
        <f>IF(CK$53=".","-",IF(LIRE!CD27="-","-",IF(LIRE!CD27&gt;PARAMETRES!$G$5,PARAMETRES!$G$5,LIRE!CD27)))</f>
        <v>-</v>
      </c>
      <c r="CL33" s="474" t="str">
        <f>IF(CL$53=".","-",IF('ECRIRE (orth, rédac)'!CD27="-","-",IF('ECRIRE (orth, rédac)'!CD27&gt;PARAMETRES!$G$6,PARAMETRES!$G$6,'ECRIRE (orth, rédac)'!CD27)))</f>
        <v>-</v>
      </c>
      <c r="CM33" s="474" t="str">
        <f>IF(CM$53=".","-",IF('ECOUTER  PARLER'!CD27="-","-",IF('ECOUTER  PARLER'!CD27&gt;PARAMETRES!$G$7,PARAMETRES!$G$7,'ECOUTER  PARLER'!CD27)))</f>
        <v>-</v>
      </c>
      <c r="CN33" s="474" t="str">
        <f>IF(CN$53=".","-",IF('ECRIRE (conj, gramm)'!CH27="-","-",IF('ECRIRE (conj, gramm)'!CH27&gt;PARAMETRES!$G$8,PARAMETRES!$G$8,'ECRIRE (conj, gramm)'!CH27)))</f>
        <v>-</v>
      </c>
      <c r="CO33" s="476" t="str">
        <f>IF(CP33="-","-",IF(CP33&gt;PARAMETRES!$G$9,PARAMETRES!$G$9,CP33))</f>
        <v>-</v>
      </c>
      <c r="CP33" s="475" t="str">
        <f>IF(CO$53=".","-",IF(CQ33=0,"-",(IF(LIRE!CD27="-",0,LIRE!CD27)+IF('ECRIRE (orth, rédac)'!CD27="-",0,'ECRIRE (orth, rédac)'!CD27)+IF('ECOUTER  PARLER'!CD27="-",0,'ECOUTER  PARLER'!CD27)+IF('ECRIRE (conj, gramm)'!CH27="-",0,'ECRIRE (conj, gramm)'!CH27))/CQ33*PARAMETRES!$G$9))</f>
        <v>-</v>
      </c>
      <c r="CQ33" s="475">
        <f>IF(LIRE!CD27="-",0,PARAMETRES!$G$5)+IF('ECRIRE (orth, rédac)'!CD27="-",0,PARAMETRES!$G$6)+IF('ECOUTER  PARLER'!CD27="-",0,PARAMETRES!$G$7)+IF('ECRIRE (conj, gramm)'!CH27="-",0,PARAMETRES!$G$8)</f>
        <v>0</v>
      </c>
      <c r="CR33" s="474" t="str">
        <f>IF(CR$53=".","-",IF(NO!CD27="-","-",IF(NO!CD27&gt;PARAMETRES!$G$11,PARAMETRES!$G$11,NO!CD27)))</f>
        <v>-</v>
      </c>
      <c r="CS33" s="474" t="str">
        <f>IF(CS$53=".","-",IF(G!CD27="-","-",IF(G!CD27&gt;PARAMETRES!$G$12,PARAMETRES!$G$12,G!CD27)))</f>
        <v>-</v>
      </c>
      <c r="CT33" s="474" t="str">
        <f>IF(CT$53=".","-",IF(SF!CD27="-","-",IF(SF!CD27&gt;PARAMETRES!$G$13,PARAMETRES!$G$13,SF!CD27)))</f>
        <v>-</v>
      </c>
      <c r="CU33" s="476" t="str">
        <f>IF(CV33="-","-",IF(CV33&gt;PARAMETRES!$G$14,PARAMETRES!$G$14,CV33))</f>
        <v>-</v>
      </c>
      <c r="CV33" s="475" t="str">
        <f>IF(CU$53=".","-",IF(CW33=0,"-",((IF(NO!CD27="-",0,NO!CD27)+IF(G!CD27="-",0,G!CD27)+IF(SF!CD27="-",0,SF!CD27))/CW33*PARAMETRES!$G$14)))</f>
        <v>-</v>
      </c>
      <c r="CW33" s="475">
        <f>IF(NO!CD27="-",0,PARAMETRES!$G$11)+IF(G!CD27="-",0,PARAMETRES!$G$12)+IF(SF!CD27="-",0,PARAMETRES!$G$13)</f>
        <v>0</v>
      </c>
      <c r="CX33" s="474" t="str">
        <f>IF(CY33="-","-",IF(CY33&gt;PARAMETRES!$G$16,PARAMETRES!$G$16,CY33))</f>
        <v>-</v>
      </c>
      <c r="CY33" s="475" t="str">
        <f>IF(CX$53=".","-",IF(EVEIL!CD27="-","-",EVEIL!CD27))</f>
        <v>-</v>
      </c>
      <c r="CZ33" s="475" t="str">
        <f>IF(CX$53=".","-",IF(EVEIL!CD27="-","-",EVEIL!CDS27/PARAMETRES!G$16*100))</f>
        <v>-</v>
      </c>
      <c r="DA33" s="474" t="str">
        <f>IF(DB33="-","-",IF(DB33&gt;PARAMETRES!$G$17,PARAMETRES!$G$17,DB33))</f>
        <v>-</v>
      </c>
      <c r="DB33" s="475" t="str">
        <f>IF(DA$53=".","-",IF(LANGUE!BN27="-","-",LANGUE!BN27))</f>
        <v>-</v>
      </c>
      <c r="DC33" s="475" t="str">
        <f>IF(DA$53=".","-",IF(LANGUE!BN27="-","-",LANGUE!BN27/PARAMETRES!G$17*100))</f>
        <v>-</v>
      </c>
      <c r="DD33" s="477" t="str">
        <f>IF(DE33="-","-",IF(DE33&gt;PARAMETRES!$G$19,PARAMETRES!$G$19,DE33))</f>
        <v>-</v>
      </c>
      <c r="DE33" s="478" t="str">
        <f>IF(((IF(CH33="-",0,CH33)+IF(CP33="-",0,CP33)+IF(CV33="-",0,CV33)+IF(CX33="-",0,CX33)+IF(DA33="-",0,DA33)))=0,"-",((IF(CH33="-",0,CH33)+IF(CP33="-",0,CP33)+IF(CV33="-",0,CV33)+IF(CY33="-",0,CY33)+IF(DA33="-",0,DA33))/((IF(CH33="-",0,PARAMETRES!$G$3)+IF(CP33="-",0,PARAMETRES!$G$9)+IF(CV33="-",0,PARAMETRES!$G$14)+IF(CY33="-",0,PARAMETRES!$G$16)+IF(DA33="-",0,PARAMETRES!$G$17)))*PARAMETRES!$G$19))</f>
        <v>-</v>
      </c>
      <c r="DF33" s="487"/>
      <c r="DG33" s="480" t="str">
        <f>PARAMETRES!$B26</f>
        <v>S</v>
      </c>
      <c r="DH33" s="481" t="str">
        <f>PARAMETRES!$C26</f>
        <v>M</v>
      </c>
      <c r="DI33" s="482"/>
      <c r="DJ33" s="483">
        <f>IF(IF(E33="-",0,PARAMETRES!$G$3)+IF(AF33="-",0,PARAMETRES!$G$3)+IF(BG33="-",0,PARAMETRES!$G$3)+IF(CH33="-",0,PARAMETRES!$G$3)=0,"-",IF((IF(F33="-",0,F33)+IF(AG33="-",0,AG33)+IF(BH33="-",0,BH33)+IF(CI33="-",0,CI33))/(IF(F33="-",0,PARAMETRES!$G$3)+IF(AG33="-",0,PARAMETRES!$G$3)+IF(BH33="-",0,PARAMETRES!$G$3)+IF(CI33="-",0,PARAMETRES!$G$3))*100&gt;100,100,(IF(F33="-",0,F33)+IF(AG33="-",0,AG33)+IF(BH33="-",0,BH33)+IF(CI33="-",0,CI33))/(IF(F33="-",0,PARAMETRES!$G$3)+IF(AG33="-",0,PARAMETRES!$G$3)+IF(BH33="-",0,PARAMETRES!$G$3)+IF(CI33="-",0,PARAMETRES!$G$3))*100))</f>
        <v>73.68421052631578</v>
      </c>
      <c r="DK33" s="466">
        <f>IF(IF(M33="-",0,PARAMETRES!$G$9)+IF(AN33="-",0,PARAMETRES!$G$9)+IF(BO33="-",0,PARAMETRES!$G$9)+IF(CP33="-",0,PARAMETRES!$G$9)=0,"-",IF((IF(M33="-",0,M33)+IF(AN33="-",0,AN33)+IF(BO33="-",0,BO33)+IF(CP33="-",0,CP33))/(IF(M33="-",0,PARAMETRES!$G$9)+IF(AN33="-",0,PARAMETRES!$G$9)+IF(BO33="-",0,PARAMETRES!$G$9)+IF(CP33="-",0,PARAMETRES!$G$9))*100&gt;100,100,(IF(M33="-",0,M33)+IF(AN33="-",0,AN33)+IF(BO33="-",0,BO33)+IF(CP33="-",0,CP33))/(IF(M33="-",0,PARAMETRES!$G$9)+IF(AN33="-",0,PARAMETRES!$G$9)+IF(BO33="-",0,PARAMETRES!$G$9)+IF(CP33="-",0,PARAMETRES!$G$9))*100))</f>
        <v>76.596593765711418</v>
      </c>
      <c r="DL33" s="466">
        <f>IF(IF(S33="-",0,PARAMETRES!$G$14)+IF(AT33="-",0,PARAMETRES!$G$14)+IF(BU33="-",0,PARAMETRES!$G$14)+IF(CV33="-",0,PARAMETRES!$G$14)=0,"-",IF((IF(S33="-",0,S33)+IF(AT33="-",0,AT33)+IF(BU33="-",0,BU33)+IF(CV33="-",0,CV33))/(IF(S33="-",0,PARAMETRES!$G$14)+IF(AT33="-",0,PARAMETRES!$G$14)+IF(BU33="-",0,PARAMETRES!$G$14)+IF(CV33="-",0,PARAMETRES!$G$14))*100&gt;100,100,(IF(S33="-",0,S33)+IF(AT33="-",0,AT33)+IF(BU33="-",0,BU33)+IF(CV33="-",0,CV33))/(IF(S33="-",0,PARAMETRES!$G$14)+IF(AT33="-",0,PARAMETRES!$G$14)+IF(BU33="-",0,PARAMETRES!$G$14)+IF(CV33="-",0,PARAMETRES!$G$14))*100))</f>
        <v>81.779661016949163</v>
      </c>
      <c r="DM33" s="466">
        <f>IF(IF(U33="-",0,PARAMETRES!$G$16)+IF(AV33="-",0,PARAMETRES!$G$16)+IF(BW33="-",0,PARAMETRES!$G$16)+IF(CX33="-",0,PARAMETRES!$G$16)=0,"-",IF((IF(V33="-",0,V33)+IF(AW33="-",0,AW33)+IF(BX33="-",0,BX33)+IF(CY33="-",0,CY33))/(IF(V33="-",0,PARAMETRES!$G$16)+IF(AW33="-",0,PARAMETRES!$G$16)+IF(BX33="-",0,PARAMETRES!$G$16)+IF(CY33="-",0,PARAMETRES!$G$16))*100&gt;100,100,(IF(V33="-",0,V33)+IF(AW33="-",0,AW33)+IF(BX33="-",0,BX33)+IF(CY33="-",0,CY33))/(IF(V33="-",0,PARAMETRES!$G$16)+IF(AW33="-",0,PARAMETRES!$G$16)+IF(BX33="-",0,PARAMETRES!$G$16)+IF(CY33="-",0,PARAMETRES!$G$16))*100))</f>
        <v>86</v>
      </c>
      <c r="DN33" s="466" t="str">
        <f>IF(IF(X33="-",0,PARAMETRES!$G$17)+IF(AY33="-",0,PARAMETRES!$G$17)+IF(BZ33="-",0,PARAMETRES!$G$17)+IF(DA33="-",0,PARAMETRES!$G$17)=0,"-",IF((IF(Y33="-",0,Y33)+IF(AZ33="-",0,AZ33)+IF(CA33="-",0,CA33)+IF(DB33="-",0,DB33))/(IF(Y33="-",0,PARAMETRES!$G$17)+IF(AZ33="-",0,PARAMETRES!$G$17)+IF(CA33="-",0,PARAMETRES!$G$17)+IF(DB33="-",0,PARAMETRES!$G$17))*100&gt;100,100,(IF(Y33="-",0,Y33)+IF(AZ33="-",0,AZ33)+IF(CA33="-",0,CA33)+IF(DB33="-",0,DB33))/(IF(Y33="-",0,PARAMETRES!$G$17)+IF(AZ33="-",0,PARAMETRES!$G$17)+IF(CA33="-",0,PARAMETRES!$G$17)+IF(DB33="-",0,PARAMETRES!$G$17))*100))</f>
        <v>-</v>
      </c>
      <c r="DO33" s="468">
        <f>IF(IF(AB33="-",0,PARAMETRES!$G$19)+IF(BC33="-",0,PARAMETRES!$G$19)+IF(CD33="-",0,PARAMETRES!$G$19)+IF(DE33="-",0,PARAMETRES!$G$19)=0,"-",IF((IF(AB33="-",0,AB33)+IF(BC33="-",0,BC33)+IF(CD33="-",0,CD33)+IF(DE33="-",0,DE33))/(IF(AB33="-",0,PARAMETRES!$G$19)+IF(BC33="-",0,PARAMETRES!$G$19)+IF(CD33="-",0,PARAMETRES!$G$19)+IF(DE33="-",0,PARAMETRES!$G$19))*100&gt;100,100,(IF(AB33="-",0,AB33)+IF(BC33="-",0,BC33)+IF(CD33="-",0,CD33)+IF(DE33="-",0,DE33))/(IF(AB33="-",0,PARAMETRES!$G$19)+IF(BC33="-",0,PARAMETRES!$G$19)+IF(CD33="-",0,PARAMETRES!$G$19)+IF(DE33="-",0,PARAMETRES!$G$19))*100))</f>
        <v>79.565238755169503</v>
      </c>
      <c r="DP33" s="488"/>
      <c r="DQ33" s="480" t="str">
        <f>PARAMETRES!$B26</f>
        <v>S</v>
      </c>
      <c r="DR33" s="481" t="str">
        <f>PARAMETRES!$C26</f>
        <v>M</v>
      </c>
      <c r="DT33" s="486">
        <f t="shared" si="7"/>
        <v>79.599999999999994</v>
      </c>
      <c r="DU33" s="486" t="str">
        <f t="shared" si="1"/>
        <v/>
      </c>
      <c r="DV33" s="486" t="str">
        <f t="shared" si="2"/>
        <v/>
      </c>
      <c r="DW33" s="486" t="str">
        <f t="shared" si="3"/>
        <v/>
      </c>
      <c r="DY33" s="486">
        <f t="shared" si="8"/>
        <v>79.599999999999994</v>
      </c>
      <c r="DZ33" s="486" t="str">
        <f t="shared" si="9"/>
        <v/>
      </c>
      <c r="EA33" s="486" t="str">
        <f t="shared" si="10"/>
        <v/>
      </c>
      <c r="EB33" s="486" t="str">
        <f t="shared" si="11"/>
        <v/>
      </c>
    </row>
    <row r="34" spans="1:132">
      <c r="A34" s="154">
        <f t="shared" si="13"/>
        <v>23</v>
      </c>
      <c r="B34" s="155" t="str">
        <f>PARAMETRES!$D27</f>
        <v>Néerlandais</v>
      </c>
      <c r="C34" s="156" t="str">
        <f>PARAMETRES!$B27</f>
        <v>S</v>
      </c>
      <c r="D34" s="156" t="str">
        <f>PARAMETRES!$C27</f>
        <v>N</v>
      </c>
      <c r="E34" s="157">
        <f>IF(F34="-","-",IF(F34&gt;PARAMETRES!$G$3,PARAMETRES!$G$3,F34))</f>
        <v>16.842105263157894</v>
      </c>
      <c r="F34" s="158">
        <f>IF(E$53=".","-",IF(RELIGION!S28="-","-",RELIGION!S28))</f>
        <v>16.842105263157894</v>
      </c>
      <c r="G34" s="158">
        <f>IF(E$53=".","-",IF(RELIGION!S28="-","-",RELIGION!S28/PARAMETRES!G$3*100))</f>
        <v>84.210526315789465</v>
      </c>
      <c r="H34" s="157">
        <f>IF(H$53=".","-",IF(LIRE!S28="-","-",IF(LIRE!S28&gt;PARAMETRES!$G$5,PARAMETRES!$G$5,LIRE!S28)))</f>
        <v>14.322916666666666</v>
      </c>
      <c r="I34" s="157">
        <f>IF(I$53=".","-",IF('ECRIRE (orth, rédac)'!S28="-","-",IF('ECRIRE (orth, rédac)'!S28&gt;PARAMETRES!$G$6,PARAMETRES!$G$6,'ECRIRE (orth, rédac)'!S28)))</f>
        <v>11.78921568627451</v>
      </c>
      <c r="J34" s="157">
        <f>IF(J$53=".","-",IF('ECOUTER  PARLER'!S28="-","-",IF('ECOUTER  PARLER'!S28&gt;PARAMETRES!$G$7,PARAMETRES!$G$7,'ECOUTER  PARLER'!S28)))</f>
        <v>15</v>
      </c>
      <c r="K34" s="157">
        <f>IF(K$53=".","-",IF('ECRIRE (conj, gramm)'!S28="-","-",IF('ECRIRE (conj, gramm)'!S28&gt;PARAMETRES!$G$8,PARAMETRES!$G$8,'ECRIRE (conj, gramm)'!S28)))</f>
        <v>14.262820512820513</v>
      </c>
      <c r="L34" s="159">
        <f>IF(M34="-","-",IF(M34&gt;PARAMETRES!$G$9,PARAMETRES!$G$9,M34))</f>
        <v>55.374952865761685</v>
      </c>
      <c r="M34" s="158">
        <f>IF(L$53=".","-",IF(N34=0,"-",(IF(LIRE!S28="-",0,LIRE!S28)+IF('ECRIRE (orth, rédac)'!S28="-",0,'ECRIRE (orth, rédac)'!S28)+IF('ECOUTER  PARLER'!S28="-",0,'ECOUTER  PARLER'!S28)+IF('ECRIRE (conj, gramm)'!S28="-",0,'ECRIRE (conj, gramm)'!S28))/N34*PARAMETRES!$G$9))</f>
        <v>55.374952865761685</v>
      </c>
      <c r="N34" s="158">
        <f>IF(LIRE!S28="-",0,PARAMETRES!$G$5)+IF('ECRIRE (orth, rédac)'!S28="-",0,PARAMETRES!$G$6)+IF('ECOUTER  PARLER'!S28="-",0,PARAMETRES!$G$7)+IF('ECRIRE (conj, gramm)'!S28="-",0,PARAMETRES!$G$8)</f>
        <v>100</v>
      </c>
      <c r="O34" s="157">
        <f>IF(O$53=".","-",IF(NO!S28="-","-",IF(NO!S28&gt;PARAMETRES!$G$11,PARAMETRES!$G$11,NO!S28)))</f>
        <v>36.779661016949149</v>
      </c>
      <c r="P34" s="157" t="str">
        <f>IF(P$53=".","-",IF(G!S28="-","-",IF(G!S28&gt;PARAMETRES!$G$12,PARAMETRES!$G$12,G!S28)))</f>
        <v>-</v>
      </c>
      <c r="Q34" s="157" t="str">
        <f>IF(Q$53=".","-",IF(SF!S28="-","-",IF(SF!S28&gt;PARAMETRES!$G$13,PARAMETRES!$G$13,SF!S28)))</f>
        <v>-</v>
      </c>
      <c r="R34" s="159">
        <f>IF(S34="-","-",IF(S34&gt;PARAMETRES!$G$14,PARAMETRES!$G$14,S34))</f>
        <v>91.949152542372872</v>
      </c>
      <c r="S34" s="158">
        <f>IF(R$53=".","-",IF(T34=0,"-",((IF(NO!S28="-",0,NO!S28)+IF(G!S28="-",0,G!S28)+IF(SF!S28="-",0,SF!S28))/T34*PARAMETRES!$G$14)))</f>
        <v>91.949152542372872</v>
      </c>
      <c r="T34" s="158">
        <f>IF(NO!S28="-",0,PARAMETRES!$G$11)+IF(G!S28="-",0,PARAMETRES!$G$12)+IF(SF!S28="-",0,PARAMETRES!$G$13)</f>
        <v>40</v>
      </c>
      <c r="U34" s="157">
        <f>IF(V34="-","-",IF(V34&gt;PARAMETRES!$G$16,PARAMETRES!$G$16,V34))</f>
        <v>18.600000000000001</v>
      </c>
      <c r="V34" s="158">
        <f>IF(U$53=".","-",IF(EVEIL!S28="-","-",EVEIL!S28))</f>
        <v>18.600000000000001</v>
      </c>
      <c r="W34" s="158">
        <f>IF(U$53=".","-",IF(EVEIL!S28="-","-",EVEIL!S28/PARAMETRES!G$16*100))</f>
        <v>62</v>
      </c>
      <c r="X34" s="157" t="str">
        <f>IF(Y34="-","-",IF(Y34&gt;PARAMETRES!$G$17,PARAMETRES!$G$17,Y34))</f>
        <v>-</v>
      </c>
      <c r="Y34" s="158" t="str">
        <f>IF(X$53=".","-",IF(LANGUE!O28="-","-",LANGUE!O28))</f>
        <v>-</v>
      </c>
      <c r="Z34" s="429" t="str">
        <f>IF(X$53=".","-",IF(LANGUE!O28="-","-",LANGUE!O28/PARAMETRES!G$17*100))</f>
        <v>-</v>
      </c>
      <c r="AA34" s="160">
        <f>IF(AB34="-","-",IF(AB34&gt;PARAMETRES!$G$19,PARAMETRES!$G$19,AB34))</f>
        <v>73.106484268516979</v>
      </c>
      <c r="AB34" s="161">
        <f>IF(((IF(E34="-",0,E34)+IF(M34="-",0,M34)+IF(S34="-",0,S34)+IF(U34="-",0,U34)+IF(X34="-",0,X34)))=0,"-",((IF(E34="-",0,E34)+IF(M34="-",0,M34)+IF(S34="-",0,S34)+IF(V34="-",0,V34)+IF(X34="-",0,X34))/((IF(E34="-",0,PARAMETRES!$G$3)+IF(M34="-",0,PARAMETRES!$G$9)+IF(S34="-",0,PARAMETRES!$G$14)+IF(V34="-",0,PARAMETRES!$G$16)+IF(X34="-",0,PARAMETRES!$G$17)))*PARAMETRES!$G$19))</f>
        <v>73.106484268516979</v>
      </c>
      <c r="AC34" s="154">
        <f t="shared" si="4"/>
        <v>23</v>
      </c>
      <c r="AD34" s="156" t="str">
        <f>PARAMETRES!$B27</f>
        <v>S</v>
      </c>
      <c r="AE34" s="156" t="str">
        <f>PARAMETRES!$C27</f>
        <v>N</v>
      </c>
      <c r="AF34" s="157" t="str">
        <f>IF(AG34="-","-",IF(AG34&gt;PARAMETRES!$G$3,PARAMETRES!$G$3,AG34))</f>
        <v>-</v>
      </c>
      <c r="AG34" s="158" t="str">
        <f>IF(AF$53=".","-",IF(RELIGION!AN28="-","-",RELIGION!AN28))</f>
        <v>-</v>
      </c>
      <c r="AH34" s="158" t="str">
        <f>IF(AF$53=".","-",IF(RELIGION!AN28="-","-",RELIGION!AN28/PARAMETRES!G$3*100))</f>
        <v>-</v>
      </c>
      <c r="AI34" s="157" t="str">
        <f>IF(AI$53=".","-",IF(LIRE!AN28="-","-",IF(LIRE!AN28&gt;PARAMETRES!$G$5,PARAMETRES!$G$5,LIRE!AN28)))</f>
        <v>-</v>
      </c>
      <c r="AJ34" s="157" t="str">
        <f>IF(AJ$53=".","-",IF('ECRIRE (orth, rédac)'!AN28="-","-",IF('ECRIRE (orth, rédac)'!AN28&gt;PARAMETRES!$G$6,PARAMETRES!$G$6,'ECRIRE (orth, rédac)'!AN28)))</f>
        <v>-</v>
      </c>
      <c r="AK34" s="157" t="str">
        <f>IF(AK$53=".","-",IF('ECOUTER  PARLER'!AN28="-","-",IF('ECOUTER  PARLER'!AN28&gt;PARAMETRES!$G$7,PARAMETRES!$G$7,'ECOUTER  PARLER'!AN28)))</f>
        <v>-</v>
      </c>
      <c r="AL34" s="157" t="str">
        <f>IF(AL$53=".","-",IF('ECRIRE (conj, gramm)'!AN28="-","-",IF('ECRIRE (conj, gramm)'!AN28&gt;PARAMETRES!$G$8,PARAMETRES!$G$8,'ECRIRE (conj, gramm)'!AN28)))</f>
        <v>-</v>
      </c>
      <c r="AM34" s="159" t="str">
        <f>IF(AN34="-","-",IF(AN34&gt;PARAMETRES!$G$9,PARAMETRES!$G$9,AN34))</f>
        <v>-</v>
      </c>
      <c r="AN34" s="158" t="str">
        <f>IF(AM$53=".","-",IF(AO34=0,"-",(IF(LIRE!AN28="-",0,LIRE!AN28)+IF('ECRIRE (orth, rédac)'!AN28="-",0,'ECRIRE (orth, rédac)'!AN28)+IF('ECOUTER  PARLER'!AN28="-",0,'ECOUTER  PARLER'!AN28)+IF('ECRIRE (conj, gramm)'!AN28="-",0,'ECRIRE (conj, gramm)'!AN28))/AO34*PARAMETRES!$G$9))</f>
        <v>-</v>
      </c>
      <c r="AO34" s="158">
        <f>IF(LIRE!AN28="-",0,PARAMETRES!$G$5)+IF('ECRIRE (orth, rédac)'!AN28="-",0,PARAMETRES!$G$6)+IF('ECOUTER  PARLER'!AN28="-",0,PARAMETRES!$G$7)+IF('ECRIRE (conj, gramm)'!AN28="-",0,PARAMETRES!$G$8)</f>
        <v>0</v>
      </c>
      <c r="AP34" s="157" t="str">
        <f>IF(AP$53=".","-",IF(NO!AN28="-","-",IF(NO!AN28&gt;PARAMETRES!$G$11,PARAMETRES!$G$11,NO!AN28)))</f>
        <v>-</v>
      </c>
      <c r="AQ34" s="157" t="str">
        <f>IF(AQ$53=".","-",IF(G!AN28="-","-",IF(G!AN28&gt;PARAMETRES!$G$12,PARAMETRES!$G$12,G!AN28)))</f>
        <v>-</v>
      </c>
      <c r="AR34" s="157" t="str">
        <f>IF(AR$53=".","-",IF(SF!AN28="-","-",IF(SF!AN28&gt;PARAMETRES!$G$13,PARAMETRES!$G$13,SF!AN28)))</f>
        <v>-</v>
      </c>
      <c r="AS34" s="159" t="str">
        <f>IF(AT34="-","-",IF(AT34&gt;PARAMETRES!$G$14,PARAMETRES!$G$14,AT34))</f>
        <v>-</v>
      </c>
      <c r="AT34" s="158" t="str">
        <f>IF(AS$53=".","-",IF(AU34=0,"-",((IF(NO!AN28="-",0,NO!AN28)+IF(G!AN28="-",0,G!AN28)+IF(SF!AN28="-",0,SF!AN28))/AU34*PARAMETRES!$G$14)))</f>
        <v>-</v>
      </c>
      <c r="AU34" s="158">
        <f>IF(NO!AN28="-",0,PARAMETRES!$G$11)+IF(G!AN28="-",0,PARAMETRES!$G$12)+IF(SF!AN28="-",0,PARAMETRES!$G$13)</f>
        <v>0</v>
      </c>
      <c r="AV34" s="157" t="str">
        <f>IF(AW34="-","-",IF(AW34&gt;PARAMETRES!$G$16,PARAMETRES!$G$16,AW34))</f>
        <v>-</v>
      </c>
      <c r="AW34" s="158" t="str">
        <f>IF(AV$53=".","-",IF(EVEIL!AN28="-","-",EVEIL!AN28))</f>
        <v>-</v>
      </c>
      <c r="AX34" s="158" t="str">
        <f>IF(AV$53=".","-",IF(EVEIL!AN28="-","-",EVEIL!ANS28/PARAMETRES!G$16*100))</f>
        <v>-</v>
      </c>
      <c r="AY34" s="157" t="str">
        <f>IF(AZ34="-","-",IF(AZ34&gt;PARAMETRES!$G$17,PARAMETRES!$G$17,AZ34))</f>
        <v>-</v>
      </c>
      <c r="AZ34" s="158" t="str">
        <f>IF(AY$53=".","-",IF(LANGUE!AF28="-","-",LANGUE!AF28))</f>
        <v>-</v>
      </c>
      <c r="BA34" s="429" t="str">
        <f>IF(AY$53=".","-",IF(LANGUE!AF28="-","-",LANGUE!AF28/PARAMETRES!G$17*100))</f>
        <v>-</v>
      </c>
      <c r="BB34" s="160" t="str">
        <f>IF(BC34="-","-",IF(BC34&gt;PARAMETRES!$G$19,PARAMETRES!$G$19,BC34))</f>
        <v>-</v>
      </c>
      <c r="BC34" s="161" t="str">
        <f>IF(((IF(AF34="-",0,AF34)+IF(AN34="-",0,AN34)+IF(AT34="-",0,AT34)+IF(AV34="-",0,AV34)+IF(AY34="-",0,AY34)))=0,"-",((IF(AF34="-",0,AF34)+IF(AN34="-",0,AN34)+IF(AT34="-",0,AT34)+IF(AW34="-",0,AW34)+IF(AY34="-",0,AY34))/((IF(AF34="-",0,PARAMETRES!$G$3)+IF(AN34="-",0,PARAMETRES!$G$9)+IF(AT34="-",0,PARAMETRES!$G$14)+IF(AW34="-",0,PARAMETRES!$G$16)+IF(AY34="-",0,PARAMETRES!$G$17)))*PARAMETRES!$G$19))</f>
        <v>-</v>
      </c>
      <c r="BD34" s="154">
        <f t="shared" si="5"/>
        <v>23</v>
      </c>
      <c r="BE34" s="156" t="str">
        <f>PARAMETRES!$B27</f>
        <v>S</v>
      </c>
      <c r="BF34" s="156" t="str">
        <f>PARAMETRES!$C27</f>
        <v>N</v>
      </c>
      <c r="BG34" s="157" t="str">
        <f>IF(BH34="-","-",IF(BH34&gt;PARAMETRES!$G$3,PARAMETRES!$G$3,BH34))</f>
        <v>-</v>
      </c>
      <c r="BH34" s="158" t="str">
        <f>IF(BG$53=".","-",IF(RELIGION!BI28="-","-",RELIGION!BI28))</f>
        <v>-</v>
      </c>
      <c r="BI34" s="158" t="str">
        <f>IF(BG$53=".","-",IF(RELIGION!BI28="-","-",RELIGION!BI28/PARAMETRES!G$3*100))</f>
        <v>-</v>
      </c>
      <c r="BJ34" s="157" t="str">
        <f>IF(BJ$53=".","-",IF(LIRE!BI28="-","-",IF(LIRE!BI28&gt;PARAMETRES!$G$5,PARAMETRES!$G$5,LIRE!BI28)))</f>
        <v>-</v>
      </c>
      <c r="BK34" s="157" t="str">
        <f>IF(BK$53=".","-",IF('ECRIRE (orth, rédac)'!BI28="-","-",IF('ECRIRE (orth, rédac)'!BI28&gt;PARAMETRES!$G$6,PARAMETRES!$G$6,'ECRIRE (orth, rédac)'!BI28)))</f>
        <v>-</v>
      </c>
      <c r="BL34" s="157" t="str">
        <f>IF(BL$53=".","-",IF('ECOUTER  PARLER'!BI28="-","-",IF('ECOUTER  PARLER'!BI28&gt;PARAMETRES!$G$7,PARAMETRES!$G$7,'ECOUTER  PARLER'!BI28)))</f>
        <v>-</v>
      </c>
      <c r="BM34" s="157" t="str">
        <f>IF(BM$53=".","-",IF('ECRIRE (conj, gramm)'!BI28="-","-",IF('ECRIRE (conj, gramm)'!BI28&gt;PARAMETRES!$G$8,PARAMETRES!$G$8,'ECRIRE (conj, gramm)'!BI28)))</f>
        <v>-</v>
      </c>
      <c r="BN34" s="159" t="str">
        <f>IF(BO34="-","-",IF(BO34&gt;PARAMETRES!$G$9,PARAMETRES!$G$9,BO34))</f>
        <v>-</v>
      </c>
      <c r="BO34" s="158" t="str">
        <f>IF(BN$53=".","-",IF(BP34=0,"-",(IF(LIRE!BI28="-",0,LIRE!BI28)+IF('ECRIRE (orth, rédac)'!BI28="-",0,'ECRIRE (orth, rédac)'!BI28)+IF('ECOUTER  PARLER'!BI28="-",0,'ECOUTER  PARLER'!BI28)+IF('ECRIRE (conj, gramm)'!BI28="-",0,'ECRIRE (conj, gramm)'!BI28))/BP34*PARAMETRES!$G$9))</f>
        <v>-</v>
      </c>
      <c r="BP34" s="158">
        <f>IF(LIRE!BI28="-",0,PARAMETRES!$G$5)+IF('ECRIRE (orth, rédac)'!BI28="-",0,PARAMETRES!$G$6)+IF('ECOUTER  PARLER'!BI28="-",0,PARAMETRES!$G$7)+IF('ECRIRE (conj, gramm)'!BI28="-",0,PARAMETRES!$G$8)</f>
        <v>0</v>
      </c>
      <c r="BQ34" s="157" t="str">
        <f>IF(BQ$53=".","-",IF(NO!BI28="-","-",IF(NO!BI28&gt;PARAMETRES!$G$11,PARAMETRES!$G$11,NO!BI28)))</f>
        <v>-</v>
      </c>
      <c r="BR34" s="157" t="str">
        <f>IF(BR$53=".","-",IF(G!BI28="-","-",IF(G!BI28&gt;PARAMETRES!$G$12,PARAMETRES!$G$12,G!BI28)))</f>
        <v>-</v>
      </c>
      <c r="BS34" s="157" t="str">
        <f>IF(BS$53=".","-",IF(SF!BI28="-","-",IF(SF!BI28&gt;PARAMETRES!$G$13,PARAMETRES!$G$13,SF!BI28)))</f>
        <v>-</v>
      </c>
      <c r="BT34" s="159" t="str">
        <f>IF(BU34="-","-",IF(BU34&gt;PARAMETRES!$G$14,PARAMETRES!$G$14,BU34))</f>
        <v>-</v>
      </c>
      <c r="BU34" s="158" t="str">
        <f>IF(BT$53=".","-",IF(BV34=0,"-",((IF(NO!BI28="-",0,NO!BI28)+IF(G!BI28="-",0,G!BI28)+IF(SF!BI28="-",0,SF!BI28))/BV34*PARAMETRES!$G$14)))</f>
        <v>-</v>
      </c>
      <c r="BV34" s="158">
        <f>IF(NO!BI28="-",0,PARAMETRES!$G$11)+IF(G!BI28="-",0,PARAMETRES!$G$12)+IF(SF!BI28="-",0,PARAMETRES!$G$13)</f>
        <v>0</v>
      </c>
      <c r="BW34" s="157" t="str">
        <f>IF(BX34="-","-",IF(BX34&gt;PARAMETRES!$G$16,PARAMETRES!$G$16,BX34))</f>
        <v>-</v>
      </c>
      <c r="BX34" s="158" t="str">
        <f>IF(BW$53=".","-",IF(EVEIL!BI28="-","-",EVEIL!BI28))</f>
        <v>-</v>
      </c>
      <c r="BY34" s="158" t="str">
        <f>IF(BW$53=".","-",IF(EVEIL!BI28="-","-",EVEIL!BIS28/PARAMETRES!G$16*100))</f>
        <v>-</v>
      </c>
      <c r="BZ34" s="157" t="str">
        <f>IF(CA34="-","-",IF(CA34&gt;PARAMETRES!$G$17,PARAMETRES!$G$17,CA34))</f>
        <v>-</v>
      </c>
      <c r="CA34" s="158" t="str">
        <f>IF(BZ$53=".","-",IF(LANGUE!AW28="-","-",LANGUE!AW28))</f>
        <v>-</v>
      </c>
      <c r="CB34" s="429" t="str">
        <f>IF(BZ$53=".","-",IF(LANGUE!AW28="-","-",LANGUE!AW28/PARAMETRES!G$17*100))</f>
        <v>-</v>
      </c>
      <c r="CC34" s="160" t="str">
        <f>IF(CD34="-","-",IF(CD34&gt;PARAMETRES!$G$19,PARAMETRES!$G$19,CD34))</f>
        <v>-</v>
      </c>
      <c r="CD34" s="161" t="str">
        <f>IF(((IF(BG34="-",0,BG34)+IF(BO34="-",0,BO34)+IF(BU34="-",0,BU34)+IF(BW34="-",0,BW34)+IF(BZ34="-",0,BZ34)))=0,"-",((IF(BG34="-",0,BG34)+IF(BO34="-",0,BO34)+IF(BU34="-",0,BU34)+IF(BX34="-",0,BX34)+IF(BZ34="-",0,BZ34))/((IF(BG34="-",0,PARAMETRES!$G$3)+IF(BO34="-",0,PARAMETRES!$G$9)+IF(BU34="-",0,PARAMETRES!$G$14)+IF(BX34="-",0,PARAMETRES!$G$16)+IF(BZ34="-",0,PARAMETRES!$G$17)))*PARAMETRES!$G$19))</f>
        <v>-</v>
      </c>
      <c r="CE34" s="401">
        <f t="shared" si="6"/>
        <v>23</v>
      </c>
      <c r="CF34" s="402" t="str">
        <f>PARAMETRES!$B27</f>
        <v>S</v>
      </c>
      <c r="CG34" s="402" t="str">
        <f>PARAMETRES!$C27</f>
        <v>N</v>
      </c>
      <c r="CH34" s="403" t="str">
        <f>IF(CI34="-","-",IF(CI34&gt;PARAMETRES!$G$3,PARAMETRES!$G$3,CI34))</f>
        <v>-</v>
      </c>
      <c r="CI34" s="404" t="str">
        <f>IF(CH$53=".","-",IF(RELIGION!CD28="-","-",RELIGION!CD28))</f>
        <v>-</v>
      </c>
      <c r="CJ34" s="404" t="str">
        <f>IF(CH$53=".","-",IF(RELIGION!CD28="-","-",RELIGION!CD28/PARAMETRES!G$3*100))</f>
        <v>-</v>
      </c>
      <c r="CK34" s="403" t="str">
        <f>IF(CK$53=".","-",IF(LIRE!CD28="-","-",IF(LIRE!CD28&gt;PARAMETRES!$G$5,PARAMETRES!$G$5,LIRE!CD28)))</f>
        <v>-</v>
      </c>
      <c r="CL34" s="403" t="str">
        <f>IF(CL$53=".","-",IF('ECRIRE (orth, rédac)'!CD28="-","-",IF('ECRIRE (orth, rédac)'!CD28&gt;PARAMETRES!$G$6,PARAMETRES!$G$6,'ECRIRE (orth, rédac)'!CD28)))</f>
        <v>-</v>
      </c>
      <c r="CM34" s="403" t="str">
        <f>IF(CM$53=".","-",IF('ECOUTER  PARLER'!CD28="-","-",IF('ECOUTER  PARLER'!CD28&gt;PARAMETRES!$G$7,PARAMETRES!$G$7,'ECOUTER  PARLER'!CD28)))</f>
        <v>-</v>
      </c>
      <c r="CN34" s="403" t="str">
        <f>IF(CN$53=".","-",IF('ECRIRE (conj, gramm)'!CH28="-","-",IF('ECRIRE (conj, gramm)'!CH28&gt;PARAMETRES!$G$8,PARAMETRES!$G$8,'ECRIRE (conj, gramm)'!CH28)))</f>
        <v>-</v>
      </c>
      <c r="CO34" s="405" t="str">
        <f>IF(CP34="-","-",IF(CP34&gt;PARAMETRES!$G$9,PARAMETRES!$G$9,CP34))</f>
        <v>-</v>
      </c>
      <c r="CP34" s="404" t="str">
        <f>IF(CO$53=".","-",IF(CQ34=0,"-",(IF(LIRE!CD28="-",0,LIRE!CD28)+IF('ECRIRE (orth, rédac)'!CD28="-",0,'ECRIRE (orth, rédac)'!CD28)+IF('ECOUTER  PARLER'!CD28="-",0,'ECOUTER  PARLER'!CD28)+IF('ECRIRE (conj, gramm)'!CH28="-",0,'ECRIRE (conj, gramm)'!CH28))/CQ34*PARAMETRES!$G$9))</f>
        <v>-</v>
      </c>
      <c r="CQ34" s="404">
        <f>IF(LIRE!CD28="-",0,PARAMETRES!$G$5)+IF('ECRIRE (orth, rédac)'!CD28="-",0,PARAMETRES!$G$6)+IF('ECOUTER  PARLER'!CD28="-",0,PARAMETRES!$G$7)+IF('ECRIRE (conj, gramm)'!CH28="-",0,PARAMETRES!$G$8)</f>
        <v>0</v>
      </c>
      <c r="CR34" s="403" t="str">
        <f>IF(CR$53=".","-",IF(NO!CD28="-","-",IF(NO!CD28&gt;PARAMETRES!$G$11,PARAMETRES!$G$11,NO!CD28)))</f>
        <v>-</v>
      </c>
      <c r="CS34" s="403" t="str">
        <f>IF(CS$53=".","-",IF(G!CD28="-","-",IF(G!CD28&gt;PARAMETRES!$G$12,PARAMETRES!$G$12,G!CD28)))</f>
        <v>-</v>
      </c>
      <c r="CT34" s="403" t="str">
        <f>IF(CT$53=".","-",IF(SF!CD28="-","-",IF(SF!CD28&gt;PARAMETRES!$G$13,PARAMETRES!$G$13,SF!CD28)))</f>
        <v>-</v>
      </c>
      <c r="CU34" s="405" t="str">
        <f>IF(CV34="-","-",IF(CV34&gt;PARAMETRES!$G$14,PARAMETRES!$G$14,CV34))</f>
        <v>-</v>
      </c>
      <c r="CV34" s="404" t="str">
        <f>IF(CU$53=".","-",IF(CW34=0,"-",((IF(NO!CD28="-",0,NO!CD28)+IF(G!CD28="-",0,G!CD28)+IF(SF!CD28="-",0,SF!CD28))/CW34*PARAMETRES!$G$14)))</f>
        <v>-</v>
      </c>
      <c r="CW34" s="404">
        <f>IF(NO!CD28="-",0,PARAMETRES!$G$11)+IF(G!CD28="-",0,PARAMETRES!$G$12)+IF(SF!CD28="-",0,PARAMETRES!$G$13)</f>
        <v>0</v>
      </c>
      <c r="CX34" s="403" t="str">
        <f>IF(CY34="-","-",IF(CY34&gt;PARAMETRES!$G$16,PARAMETRES!$G$16,CY34))</f>
        <v>-</v>
      </c>
      <c r="CY34" s="404" t="str">
        <f>IF(CX$53=".","-",IF(EVEIL!CD28="-","-",EVEIL!CD28))</f>
        <v>-</v>
      </c>
      <c r="CZ34" s="404" t="str">
        <f>IF(CX$53=".","-",IF(EVEIL!CD28="-","-",EVEIL!CDS28/PARAMETRES!G$16*100))</f>
        <v>-</v>
      </c>
      <c r="DA34" s="403" t="str">
        <f>IF(DB34="-","-",IF(DB34&gt;PARAMETRES!$G$17,PARAMETRES!$G$17,DB34))</f>
        <v>-</v>
      </c>
      <c r="DB34" s="404" t="str">
        <f>IF(DA$53=".","-",IF(LANGUE!BN28="-","-",LANGUE!BN28))</f>
        <v>-</v>
      </c>
      <c r="DC34" s="404" t="str">
        <f>IF(DA$53=".","-",IF(LANGUE!BN28="-","-",LANGUE!BN28/PARAMETRES!G$17*100))</f>
        <v>-</v>
      </c>
      <c r="DD34" s="451" t="str">
        <f>IF(DE34="-","-",IF(DE34&gt;PARAMETRES!$G$19,PARAMETRES!$G$19,DE34))</f>
        <v>-</v>
      </c>
      <c r="DE34" s="455" t="str">
        <f>IF(((IF(CH34="-",0,CH34)+IF(CP34="-",0,CP34)+IF(CV34="-",0,CV34)+IF(CX34="-",0,CX34)+IF(DA34="-",0,DA34)))=0,"-",((IF(CH34="-",0,CH34)+IF(CP34="-",0,CP34)+IF(CV34="-",0,CV34)+IF(CY34="-",0,CY34)+IF(DA34="-",0,DA34))/((IF(CH34="-",0,PARAMETRES!$G$3)+IF(CP34="-",0,PARAMETRES!$G$9)+IF(CV34="-",0,PARAMETRES!$G$14)+IF(CY34="-",0,PARAMETRES!$G$16)+IF(DA34="-",0,PARAMETRES!$G$17)))*PARAMETRES!$G$19))</f>
        <v>-</v>
      </c>
      <c r="DF34" s="454"/>
      <c r="DG34" s="165" t="str">
        <f>PARAMETRES!$B27</f>
        <v>S</v>
      </c>
      <c r="DH34" s="166" t="str">
        <f>PARAMETRES!$C27</f>
        <v>N</v>
      </c>
      <c r="DI34" s="162"/>
      <c r="DJ34" s="163">
        <f>IF(IF(E34="-",0,PARAMETRES!$G$3)+IF(AF34="-",0,PARAMETRES!$G$3)+IF(BG34="-",0,PARAMETRES!$G$3)+IF(CH34="-",0,PARAMETRES!$G$3)=0,"-",IF((IF(F34="-",0,F34)+IF(AG34="-",0,AG34)+IF(BH34="-",0,BH34)+IF(CI34="-",0,CI34))/(IF(F34="-",0,PARAMETRES!$G$3)+IF(AG34="-",0,PARAMETRES!$G$3)+IF(BH34="-",0,PARAMETRES!$G$3)+IF(CI34="-",0,PARAMETRES!$G$3))*100&gt;100,100,(IF(F34="-",0,F34)+IF(AG34="-",0,AG34)+IF(BH34="-",0,BH34)+IF(CI34="-",0,CI34))/(IF(F34="-",0,PARAMETRES!$G$3)+IF(AG34="-",0,PARAMETRES!$G$3)+IF(BH34="-",0,PARAMETRES!$G$3)+IF(CI34="-",0,PARAMETRES!$G$3))*100))</f>
        <v>84.210526315789465</v>
      </c>
      <c r="DK34" s="157">
        <f>IF(IF(M34="-",0,PARAMETRES!$G$9)+IF(AN34="-",0,PARAMETRES!$G$9)+IF(BO34="-",0,PARAMETRES!$G$9)+IF(CP34="-",0,PARAMETRES!$G$9)=0,"-",IF((IF(M34="-",0,M34)+IF(AN34="-",0,AN34)+IF(BO34="-",0,BO34)+IF(CP34="-",0,CP34))/(IF(M34="-",0,PARAMETRES!$G$9)+IF(AN34="-",0,PARAMETRES!$G$9)+IF(BO34="-",0,PARAMETRES!$G$9)+IF(CP34="-",0,PARAMETRES!$G$9))*100&gt;100,100,(IF(M34="-",0,M34)+IF(AN34="-",0,AN34)+IF(BO34="-",0,BO34)+IF(CP34="-",0,CP34))/(IF(M34="-",0,PARAMETRES!$G$9)+IF(AN34="-",0,PARAMETRES!$G$9)+IF(BO34="-",0,PARAMETRES!$G$9)+IF(CP34="-",0,PARAMETRES!$G$9))*100))</f>
        <v>55.374952865761685</v>
      </c>
      <c r="DL34" s="157">
        <f>IF(IF(S34="-",0,PARAMETRES!$G$14)+IF(AT34="-",0,PARAMETRES!$G$14)+IF(BU34="-",0,PARAMETRES!$G$14)+IF(CV34="-",0,PARAMETRES!$G$14)=0,"-",IF((IF(S34="-",0,S34)+IF(AT34="-",0,AT34)+IF(BU34="-",0,BU34)+IF(CV34="-",0,CV34))/(IF(S34="-",0,PARAMETRES!$G$14)+IF(AT34="-",0,PARAMETRES!$G$14)+IF(BU34="-",0,PARAMETRES!$G$14)+IF(CV34="-",0,PARAMETRES!$G$14))*100&gt;100,100,(IF(S34="-",0,S34)+IF(AT34="-",0,AT34)+IF(BU34="-",0,BU34)+IF(CV34="-",0,CV34))/(IF(S34="-",0,PARAMETRES!$G$14)+IF(AT34="-",0,PARAMETRES!$G$14)+IF(BU34="-",0,PARAMETRES!$G$14)+IF(CV34="-",0,PARAMETRES!$G$14))*100))</f>
        <v>91.949152542372872</v>
      </c>
      <c r="DM34" s="157">
        <f>IF(IF(U34="-",0,PARAMETRES!$G$16)+IF(AV34="-",0,PARAMETRES!$G$16)+IF(BW34="-",0,PARAMETRES!$G$16)+IF(CX34="-",0,PARAMETRES!$G$16)=0,"-",IF((IF(V34="-",0,V34)+IF(AW34="-",0,AW34)+IF(BX34="-",0,BX34)+IF(CY34="-",0,CY34))/(IF(V34="-",0,PARAMETRES!$G$16)+IF(AW34="-",0,PARAMETRES!$G$16)+IF(BX34="-",0,PARAMETRES!$G$16)+IF(CY34="-",0,PARAMETRES!$G$16))*100&gt;100,100,(IF(V34="-",0,V34)+IF(AW34="-",0,AW34)+IF(BX34="-",0,BX34)+IF(CY34="-",0,CY34))/(IF(V34="-",0,PARAMETRES!$G$16)+IF(AW34="-",0,PARAMETRES!$G$16)+IF(BX34="-",0,PARAMETRES!$G$16)+IF(CY34="-",0,PARAMETRES!$G$16))*100))</f>
        <v>62</v>
      </c>
      <c r="DN34" s="157" t="str">
        <f>IF(IF(X34="-",0,PARAMETRES!$G$17)+IF(AY34="-",0,PARAMETRES!$G$17)+IF(BZ34="-",0,PARAMETRES!$G$17)+IF(DA34="-",0,PARAMETRES!$G$17)=0,"-",IF((IF(Y34="-",0,Y34)+IF(AZ34="-",0,AZ34)+IF(CA34="-",0,CA34)+IF(DB34="-",0,DB34))/(IF(Y34="-",0,PARAMETRES!$G$17)+IF(AZ34="-",0,PARAMETRES!$G$17)+IF(CA34="-",0,PARAMETRES!$G$17)+IF(DB34="-",0,PARAMETRES!$G$17))*100&gt;100,100,(IF(Y34="-",0,Y34)+IF(AZ34="-",0,AZ34)+IF(CA34="-",0,CA34)+IF(DB34="-",0,DB34))/(IF(Y34="-",0,PARAMETRES!$G$17)+IF(AZ34="-",0,PARAMETRES!$G$17)+IF(CA34="-",0,PARAMETRES!$G$17)+IF(DB34="-",0,PARAMETRES!$G$17))*100))</f>
        <v>-</v>
      </c>
      <c r="DO34" s="159">
        <f>IF(IF(AB34="-",0,PARAMETRES!$G$19)+IF(BC34="-",0,PARAMETRES!$G$19)+IF(CD34="-",0,PARAMETRES!$G$19)+IF(DE34="-",0,PARAMETRES!$G$19)=0,"-",IF((IF(AB34="-",0,AB34)+IF(BC34="-",0,BC34)+IF(CD34="-",0,CD34)+IF(DE34="-",0,DE34))/(IF(AB34="-",0,PARAMETRES!$G$19)+IF(BC34="-",0,PARAMETRES!$G$19)+IF(CD34="-",0,PARAMETRES!$G$19)+IF(DE34="-",0,PARAMETRES!$G$19))*100&gt;100,100,(IF(AB34="-",0,AB34)+IF(BC34="-",0,BC34)+IF(CD34="-",0,CD34)+IF(DE34="-",0,DE34))/(IF(AB34="-",0,PARAMETRES!$G$19)+IF(BC34="-",0,PARAMETRES!$G$19)+IF(CD34="-",0,PARAMETRES!$G$19)+IF(DE34="-",0,PARAMETRES!$G$19))*100))</f>
        <v>73.106484268516979</v>
      </c>
      <c r="DP34" s="169"/>
      <c r="DQ34" s="165" t="str">
        <f>PARAMETRES!$B27</f>
        <v>S</v>
      </c>
      <c r="DR34" s="166" t="str">
        <f>PARAMETRES!$C27</f>
        <v>N</v>
      </c>
      <c r="DT34" s="351">
        <f t="shared" si="7"/>
        <v>73.199999999999989</v>
      </c>
      <c r="DU34" s="351" t="str">
        <f t="shared" si="1"/>
        <v/>
      </c>
      <c r="DV34" s="351" t="str">
        <f t="shared" si="2"/>
        <v/>
      </c>
      <c r="DW34" s="351" t="str">
        <f t="shared" si="3"/>
        <v/>
      </c>
      <c r="DY34" s="351">
        <f t="shared" si="8"/>
        <v>73.199999999999989</v>
      </c>
      <c r="DZ34" s="351" t="str">
        <f t="shared" si="9"/>
        <v/>
      </c>
      <c r="EA34" s="351" t="str">
        <f t="shared" si="10"/>
        <v/>
      </c>
      <c r="EB34" s="351" t="str">
        <f t="shared" si="11"/>
        <v/>
      </c>
    </row>
    <row r="35" spans="1:132" s="485" customFormat="1">
      <c r="A35" s="463">
        <f t="shared" si="13"/>
        <v>24</v>
      </c>
      <c r="B35" s="464" t="str">
        <f>PARAMETRES!$D28</f>
        <v>Anglais</v>
      </c>
      <c r="C35" s="465" t="str">
        <f>PARAMETRES!$B28</f>
        <v>S</v>
      </c>
      <c r="D35" s="465" t="str">
        <f>PARAMETRES!$C28</f>
        <v>T</v>
      </c>
      <c r="E35" s="466">
        <f>IF(F35="-","-",IF(F35&gt;PARAMETRES!$G$3,PARAMETRES!$G$3,F35))</f>
        <v>14.736842105263158</v>
      </c>
      <c r="F35" s="467">
        <f>IF(E$53=".","-",IF(RELIGION!S29="-","-",RELIGION!S29))</f>
        <v>14.736842105263158</v>
      </c>
      <c r="G35" s="467">
        <f>IF(E$53=".","-",IF(RELIGION!S29="-","-",RELIGION!S29/PARAMETRES!G$3*100))</f>
        <v>73.68421052631578</v>
      </c>
      <c r="H35" s="466">
        <f>IF(H$53=".","-",IF(LIRE!S29="-","-",IF(LIRE!S29&gt;PARAMETRES!$G$5,PARAMETRES!$G$5,LIRE!S29)))</f>
        <v>22.916666666666664</v>
      </c>
      <c r="I35" s="466">
        <f>IF(I$53=".","-",IF('ECRIRE (orth, rédac)'!S29="-","-",IF('ECRIRE (orth, rédac)'!S29&gt;PARAMETRES!$G$6,PARAMETRES!$G$6,'ECRIRE (orth, rédac)'!S29)))</f>
        <v>22.745098039215687</v>
      </c>
      <c r="J35" s="466">
        <f>IF(J$53=".","-",IF('ECOUTER  PARLER'!S29="-","-",IF('ECOUTER  PARLER'!S29&gt;PARAMETRES!$G$7,PARAMETRES!$G$7,'ECOUTER  PARLER'!S29)))</f>
        <v>17.777777777777779</v>
      </c>
      <c r="K35" s="466">
        <f>IF(K$53=".","-",IF('ECRIRE (conj, gramm)'!S29="-","-",IF('ECRIRE (conj, gramm)'!S29&gt;PARAMETRES!$G$8,PARAMETRES!$G$8,'ECRIRE (conj, gramm)'!S29)))</f>
        <v>19.391025641025642</v>
      </c>
      <c r="L35" s="468">
        <f>IF(M35="-","-",IF(M35&gt;PARAMETRES!$G$9,PARAMETRES!$G$9,M35))</f>
        <v>82.830568124685769</v>
      </c>
      <c r="M35" s="467">
        <f>IF(L$53=".","-",IF(N35=0,"-",(IF(LIRE!S29="-",0,LIRE!S29)+IF('ECRIRE (orth, rédac)'!S29="-",0,'ECRIRE (orth, rédac)'!S29)+IF('ECOUTER  PARLER'!S29="-",0,'ECOUTER  PARLER'!S29)+IF('ECRIRE (conj, gramm)'!S29="-",0,'ECRIRE (conj, gramm)'!S29))/N35*PARAMETRES!$G$9))</f>
        <v>82.830568124685769</v>
      </c>
      <c r="N35" s="467">
        <f>IF(LIRE!S29="-",0,PARAMETRES!$G$5)+IF('ECRIRE (orth, rédac)'!S29="-",0,PARAMETRES!$G$6)+IF('ECOUTER  PARLER'!S29="-",0,PARAMETRES!$G$7)+IF('ECRIRE (conj, gramm)'!S29="-",0,PARAMETRES!$G$8)</f>
        <v>100</v>
      </c>
      <c r="O35" s="466">
        <f>IF(O$53=".","-",IF(NO!S29="-","-",IF(NO!S29&gt;PARAMETRES!$G$11,PARAMETRES!$G$11,NO!S29)))</f>
        <v>32.711864406779661</v>
      </c>
      <c r="P35" s="466" t="str">
        <f>IF(P$53=".","-",IF(G!S29="-","-",IF(G!S29&gt;PARAMETRES!$G$12,PARAMETRES!$G$12,G!S29)))</f>
        <v>-</v>
      </c>
      <c r="Q35" s="466" t="str">
        <f>IF(Q$53=".","-",IF(SF!S29="-","-",IF(SF!S29&gt;PARAMETRES!$G$13,PARAMETRES!$G$13,SF!S29)))</f>
        <v>-</v>
      </c>
      <c r="R35" s="468">
        <f>IF(S35="-","-",IF(S35&gt;PARAMETRES!$G$14,PARAMETRES!$G$14,S35))</f>
        <v>81.779661016949163</v>
      </c>
      <c r="S35" s="467">
        <f>IF(R$53=".","-",IF(T35=0,"-",((IF(NO!S29="-",0,NO!S29)+IF(G!S29="-",0,G!S29)+IF(SF!S29="-",0,SF!S29))/T35*PARAMETRES!$G$14)))</f>
        <v>81.779661016949163</v>
      </c>
      <c r="T35" s="467">
        <f>IF(NO!S29="-",0,PARAMETRES!$G$11)+IF(G!S29="-",0,PARAMETRES!$G$12)+IF(SF!S29="-",0,PARAMETRES!$G$13)</f>
        <v>40</v>
      </c>
      <c r="U35" s="466">
        <f>IF(V35="-","-",IF(V35&gt;PARAMETRES!$G$16,PARAMETRES!$G$16,V35))</f>
        <v>26.4</v>
      </c>
      <c r="V35" s="467">
        <f>IF(U$53=".","-",IF(EVEIL!S29="-","-",EVEIL!S29))</f>
        <v>26.4</v>
      </c>
      <c r="W35" s="467">
        <f>IF(U$53=".","-",IF(EVEIL!S29="-","-",EVEIL!S29/PARAMETRES!G$16*100))</f>
        <v>88</v>
      </c>
      <c r="X35" s="466" t="str">
        <f>IF(Y35="-","-",IF(Y35&gt;PARAMETRES!$G$17,PARAMETRES!$G$17,Y35))</f>
        <v>-</v>
      </c>
      <c r="Y35" s="467" t="str">
        <f>IF(X$53=".","-",IF(LANGUE!O29="-","-",LANGUE!O29))</f>
        <v>-</v>
      </c>
      <c r="Z35" s="469" t="str">
        <f>IF(X$53=".","-",IF(LANGUE!O29="-","-",LANGUE!O29/PARAMETRES!G$17*100))</f>
        <v>-</v>
      </c>
      <c r="AA35" s="470">
        <f>IF(AB35="-","-",IF(AB35&gt;PARAMETRES!$G$19,PARAMETRES!$G$19,AB35))</f>
        <v>82.298828498759249</v>
      </c>
      <c r="AB35" s="471">
        <f>IF(((IF(E35="-",0,E35)+IF(M35="-",0,M35)+IF(S35="-",0,S35)+IF(U35="-",0,U35)+IF(X35="-",0,X35)))=0,"-",((IF(E35="-",0,E35)+IF(M35="-",0,M35)+IF(S35="-",0,S35)+IF(V35="-",0,V35)+IF(X35="-",0,X35))/((IF(E35="-",0,PARAMETRES!$G$3)+IF(M35="-",0,PARAMETRES!$G$9)+IF(S35="-",0,PARAMETRES!$G$14)+IF(V35="-",0,PARAMETRES!$G$16)+IF(X35="-",0,PARAMETRES!$G$17)))*PARAMETRES!$G$19))</f>
        <v>82.298828498759249</v>
      </c>
      <c r="AC35" s="463">
        <f t="shared" si="4"/>
        <v>24</v>
      </c>
      <c r="AD35" s="465" t="str">
        <f>PARAMETRES!$B28</f>
        <v>S</v>
      </c>
      <c r="AE35" s="465" t="str">
        <f>PARAMETRES!$C28</f>
        <v>T</v>
      </c>
      <c r="AF35" s="466" t="str">
        <f>IF(AG35="-","-",IF(AG35&gt;PARAMETRES!$G$3,PARAMETRES!$G$3,AG35))</f>
        <v>-</v>
      </c>
      <c r="AG35" s="467" t="str">
        <f>IF(AF$53=".","-",IF(RELIGION!AN29="-","-",RELIGION!AN29))</f>
        <v>-</v>
      </c>
      <c r="AH35" s="467" t="str">
        <f>IF(AF$53=".","-",IF(RELIGION!AN29="-","-",RELIGION!AN29/PARAMETRES!G$3*100))</f>
        <v>-</v>
      </c>
      <c r="AI35" s="466" t="str">
        <f>IF(AI$53=".","-",IF(LIRE!AN29="-","-",IF(LIRE!AN29&gt;PARAMETRES!$G$5,PARAMETRES!$G$5,LIRE!AN29)))</f>
        <v>-</v>
      </c>
      <c r="AJ35" s="466" t="str">
        <f>IF(AJ$53=".","-",IF('ECRIRE (orth, rédac)'!AN29="-","-",IF('ECRIRE (orth, rédac)'!AN29&gt;PARAMETRES!$G$6,PARAMETRES!$G$6,'ECRIRE (orth, rédac)'!AN29)))</f>
        <v>-</v>
      </c>
      <c r="AK35" s="466" t="str">
        <f>IF(AK$53=".","-",IF('ECOUTER  PARLER'!AN29="-","-",IF('ECOUTER  PARLER'!AN29&gt;PARAMETRES!$G$7,PARAMETRES!$G$7,'ECOUTER  PARLER'!AN29)))</f>
        <v>-</v>
      </c>
      <c r="AL35" s="466" t="str">
        <f>IF(AL$53=".","-",IF('ECRIRE (conj, gramm)'!AN29="-","-",IF('ECRIRE (conj, gramm)'!AN29&gt;PARAMETRES!$G$8,PARAMETRES!$G$8,'ECRIRE (conj, gramm)'!AN29)))</f>
        <v>-</v>
      </c>
      <c r="AM35" s="468" t="str">
        <f>IF(AN35="-","-",IF(AN35&gt;PARAMETRES!$G$9,PARAMETRES!$G$9,AN35))</f>
        <v>-</v>
      </c>
      <c r="AN35" s="467" t="str">
        <f>IF(AM$53=".","-",IF(AO35=0,"-",(IF(LIRE!AN29="-",0,LIRE!AN29)+IF('ECRIRE (orth, rédac)'!AN29="-",0,'ECRIRE (orth, rédac)'!AN29)+IF('ECOUTER  PARLER'!AN29="-",0,'ECOUTER  PARLER'!AN29)+IF('ECRIRE (conj, gramm)'!AN29="-",0,'ECRIRE (conj, gramm)'!AN29))/AO35*PARAMETRES!$G$9))</f>
        <v>-</v>
      </c>
      <c r="AO35" s="467">
        <f>IF(LIRE!AN29="-",0,PARAMETRES!$G$5)+IF('ECRIRE (orth, rédac)'!AN29="-",0,PARAMETRES!$G$6)+IF('ECOUTER  PARLER'!AN29="-",0,PARAMETRES!$G$7)+IF('ECRIRE (conj, gramm)'!AN29="-",0,PARAMETRES!$G$8)</f>
        <v>0</v>
      </c>
      <c r="AP35" s="466" t="str">
        <f>IF(AP$53=".","-",IF(NO!AN29="-","-",IF(NO!AN29&gt;PARAMETRES!$G$11,PARAMETRES!$G$11,NO!AN29)))</f>
        <v>-</v>
      </c>
      <c r="AQ35" s="466" t="str">
        <f>IF(AQ$53=".","-",IF(G!AN29="-","-",IF(G!AN29&gt;PARAMETRES!$G$12,PARAMETRES!$G$12,G!AN29)))</f>
        <v>-</v>
      </c>
      <c r="AR35" s="466" t="str">
        <f>IF(AR$53=".","-",IF(SF!AN29="-","-",IF(SF!AN29&gt;PARAMETRES!$G$13,PARAMETRES!$G$13,SF!AN29)))</f>
        <v>-</v>
      </c>
      <c r="AS35" s="468" t="str">
        <f>IF(AT35="-","-",IF(AT35&gt;PARAMETRES!$G$14,PARAMETRES!$G$14,AT35))</f>
        <v>-</v>
      </c>
      <c r="AT35" s="467" t="str">
        <f>IF(AS$53=".","-",IF(AU35=0,"-",((IF(NO!AN29="-",0,NO!AN29)+IF(G!AN29="-",0,G!AN29)+IF(SF!AN29="-",0,SF!AN29))/AU35*PARAMETRES!$G$14)))</f>
        <v>-</v>
      </c>
      <c r="AU35" s="467">
        <f>IF(NO!AN29="-",0,PARAMETRES!$G$11)+IF(G!AN29="-",0,PARAMETRES!$G$12)+IF(SF!AN29="-",0,PARAMETRES!$G$13)</f>
        <v>0</v>
      </c>
      <c r="AV35" s="466" t="str">
        <f>IF(AW35="-","-",IF(AW35&gt;PARAMETRES!$G$16,PARAMETRES!$G$16,AW35))</f>
        <v>-</v>
      </c>
      <c r="AW35" s="467" t="str">
        <f>IF(AV$53=".","-",IF(EVEIL!AN29="-","-",EVEIL!AN29))</f>
        <v>-</v>
      </c>
      <c r="AX35" s="467" t="str">
        <f>IF(AV$53=".","-",IF(EVEIL!AN29="-","-",EVEIL!ANS29/PARAMETRES!G$16*100))</f>
        <v>-</v>
      </c>
      <c r="AY35" s="466" t="str">
        <f>IF(AZ35="-","-",IF(AZ35&gt;PARAMETRES!$G$17,PARAMETRES!$G$17,AZ35))</f>
        <v>-</v>
      </c>
      <c r="AZ35" s="467" t="str">
        <f>IF(AY$53=".","-",IF(LANGUE!AF29="-","-",LANGUE!AF29))</f>
        <v>-</v>
      </c>
      <c r="BA35" s="469" t="str">
        <f>IF(AY$53=".","-",IF(LANGUE!AF29="-","-",LANGUE!AF29/PARAMETRES!G$17*100))</f>
        <v>-</v>
      </c>
      <c r="BB35" s="470" t="str">
        <f>IF(BC35="-","-",IF(BC35&gt;PARAMETRES!$G$19,PARAMETRES!$G$19,BC35))</f>
        <v>-</v>
      </c>
      <c r="BC35" s="471" t="str">
        <f>IF(((IF(AF35="-",0,AF35)+IF(AN35="-",0,AN35)+IF(AT35="-",0,AT35)+IF(AV35="-",0,AV35)+IF(AY35="-",0,AY35)))=0,"-",((IF(AF35="-",0,AF35)+IF(AN35="-",0,AN35)+IF(AT35="-",0,AT35)+IF(AW35="-",0,AW35)+IF(AY35="-",0,AY35))/((IF(AF35="-",0,PARAMETRES!$G$3)+IF(AN35="-",0,PARAMETRES!$G$9)+IF(AT35="-",0,PARAMETRES!$G$14)+IF(AW35="-",0,PARAMETRES!$G$16)+IF(AY35="-",0,PARAMETRES!$G$17)))*PARAMETRES!$G$19))</f>
        <v>-</v>
      </c>
      <c r="BD35" s="463">
        <f t="shared" si="5"/>
        <v>24</v>
      </c>
      <c r="BE35" s="465" t="str">
        <f>PARAMETRES!$B28</f>
        <v>S</v>
      </c>
      <c r="BF35" s="465" t="str">
        <f>PARAMETRES!$C28</f>
        <v>T</v>
      </c>
      <c r="BG35" s="466" t="str">
        <f>IF(BH35="-","-",IF(BH35&gt;PARAMETRES!$G$3,PARAMETRES!$G$3,BH35))</f>
        <v>-</v>
      </c>
      <c r="BH35" s="467" t="str">
        <f>IF(BG$53=".","-",IF(RELIGION!BI29="-","-",RELIGION!BI29))</f>
        <v>-</v>
      </c>
      <c r="BI35" s="467" t="str">
        <f>IF(BG$53=".","-",IF(RELIGION!BI29="-","-",RELIGION!BI29/PARAMETRES!G$3*100))</f>
        <v>-</v>
      </c>
      <c r="BJ35" s="466" t="str">
        <f>IF(BJ$53=".","-",IF(LIRE!BI29="-","-",IF(LIRE!BI29&gt;PARAMETRES!$G$5,PARAMETRES!$G$5,LIRE!BI29)))</f>
        <v>-</v>
      </c>
      <c r="BK35" s="466" t="str">
        <f>IF(BK$53=".","-",IF('ECRIRE (orth, rédac)'!BI29="-","-",IF('ECRIRE (orth, rédac)'!BI29&gt;PARAMETRES!$G$6,PARAMETRES!$G$6,'ECRIRE (orth, rédac)'!BI29)))</f>
        <v>-</v>
      </c>
      <c r="BL35" s="466" t="str">
        <f>IF(BL$53=".","-",IF('ECOUTER  PARLER'!BI29="-","-",IF('ECOUTER  PARLER'!BI29&gt;PARAMETRES!$G$7,PARAMETRES!$G$7,'ECOUTER  PARLER'!BI29)))</f>
        <v>-</v>
      </c>
      <c r="BM35" s="466" t="str">
        <f>IF(BM$53=".","-",IF('ECRIRE (conj, gramm)'!BI29="-","-",IF('ECRIRE (conj, gramm)'!BI29&gt;PARAMETRES!$G$8,PARAMETRES!$G$8,'ECRIRE (conj, gramm)'!BI29)))</f>
        <v>-</v>
      </c>
      <c r="BN35" s="468" t="str">
        <f>IF(BO35="-","-",IF(BO35&gt;PARAMETRES!$G$9,PARAMETRES!$G$9,BO35))</f>
        <v>-</v>
      </c>
      <c r="BO35" s="467" t="str">
        <f>IF(BN$53=".","-",IF(BP35=0,"-",(IF(LIRE!BI29="-",0,LIRE!BI29)+IF('ECRIRE (orth, rédac)'!BI29="-",0,'ECRIRE (orth, rédac)'!BI29)+IF('ECOUTER  PARLER'!BI29="-",0,'ECOUTER  PARLER'!BI29)+IF('ECRIRE (conj, gramm)'!BI29="-",0,'ECRIRE (conj, gramm)'!BI29))/BP35*PARAMETRES!$G$9))</f>
        <v>-</v>
      </c>
      <c r="BP35" s="467">
        <f>IF(LIRE!BI29="-",0,PARAMETRES!$G$5)+IF('ECRIRE (orth, rédac)'!BI29="-",0,PARAMETRES!$G$6)+IF('ECOUTER  PARLER'!BI29="-",0,PARAMETRES!$G$7)+IF('ECRIRE (conj, gramm)'!BI29="-",0,PARAMETRES!$G$8)</f>
        <v>0</v>
      </c>
      <c r="BQ35" s="466" t="str">
        <f>IF(BQ$53=".","-",IF(NO!BI29="-","-",IF(NO!BI29&gt;PARAMETRES!$G$11,PARAMETRES!$G$11,NO!BI29)))</f>
        <v>-</v>
      </c>
      <c r="BR35" s="466" t="str">
        <f>IF(BR$53=".","-",IF(G!BI29="-","-",IF(G!BI29&gt;PARAMETRES!$G$12,PARAMETRES!$G$12,G!BI29)))</f>
        <v>-</v>
      </c>
      <c r="BS35" s="466" t="str">
        <f>IF(BS$53=".","-",IF(SF!BI29="-","-",IF(SF!BI29&gt;PARAMETRES!$G$13,PARAMETRES!$G$13,SF!BI29)))</f>
        <v>-</v>
      </c>
      <c r="BT35" s="468" t="str">
        <f>IF(BU35="-","-",IF(BU35&gt;PARAMETRES!$G$14,PARAMETRES!$G$14,BU35))</f>
        <v>-</v>
      </c>
      <c r="BU35" s="467" t="str">
        <f>IF(BT$53=".","-",IF(BV35=0,"-",((IF(NO!BI29="-",0,NO!BI29)+IF(G!BI29="-",0,G!BI29)+IF(SF!BI29="-",0,SF!BI29))/BV35*PARAMETRES!$G$14)))</f>
        <v>-</v>
      </c>
      <c r="BV35" s="467">
        <f>IF(NO!BI29="-",0,PARAMETRES!$G$11)+IF(G!BI29="-",0,PARAMETRES!$G$12)+IF(SF!BI29="-",0,PARAMETRES!$G$13)</f>
        <v>0</v>
      </c>
      <c r="BW35" s="466" t="str">
        <f>IF(BX35="-","-",IF(BX35&gt;PARAMETRES!$G$16,PARAMETRES!$G$16,BX35))</f>
        <v>-</v>
      </c>
      <c r="BX35" s="467" t="str">
        <f>IF(BW$53=".","-",IF(EVEIL!BI29="-","-",EVEIL!BI29))</f>
        <v>-</v>
      </c>
      <c r="BY35" s="467" t="str">
        <f>IF(BW$53=".","-",IF(EVEIL!BI29="-","-",EVEIL!BIS29/PARAMETRES!G$16*100))</f>
        <v>-</v>
      </c>
      <c r="BZ35" s="466" t="str">
        <f>IF(CA35="-","-",IF(CA35&gt;PARAMETRES!$G$17,PARAMETRES!$G$17,CA35))</f>
        <v>-</v>
      </c>
      <c r="CA35" s="467" t="str">
        <f>IF(BZ$53=".","-",IF(LANGUE!AW29="-","-",LANGUE!AW29))</f>
        <v>-</v>
      </c>
      <c r="CB35" s="469" t="str">
        <f>IF(BZ$53=".","-",IF(LANGUE!AW29="-","-",LANGUE!AW29/PARAMETRES!G$17*100))</f>
        <v>-</v>
      </c>
      <c r="CC35" s="470" t="str">
        <f>IF(CD35="-","-",IF(CD35&gt;PARAMETRES!$G$19,PARAMETRES!$G$19,CD35))</f>
        <v>-</v>
      </c>
      <c r="CD35" s="471" t="str">
        <f>IF(((IF(BG35="-",0,BG35)+IF(BO35="-",0,BO35)+IF(BU35="-",0,BU35)+IF(BW35="-",0,BW35)+IF(BZ35="-",0,BZ35)))=0,"-",((IF(BG35="-",0,BG35)+IF(BO35="-",0,BO35)+IF(BU35="-",0,BU35)+IF(BX35="-",0,BX35)+IF(BZ35="-",0,BZ35))/((IF(BG35="-",0,PARAMETRES!$G$3)+IF(BO35="-",0,PARAMETRES!$G$9)+IF(BU35="-",0,PARAMETRES!$G$14)+IF(BX35="-",0,PARAMETRES!$G$16)+IF(BZ35="-",0,PARAMETRES!$G$17)))*PARAMETRES!$G$19))</f>
        <v>-</v>
      </c>
      <c r="CE35" s="472">
        <f t="shared" si="6"/>
        <v>24</v>
      </c>
      <c r="CF35" s="473" t="str">
        <f>PARAMETRES!$B28</f>
        <v>S</v>
      </c>
      <c r="CG35" s="473" t="str">
        <f>PARAMETRES!$C28</f>
        <v>T</v>
      </c>
      <c r="CH35" s="474" t="str">
        <f>IF(CI35="-","-",IF(CI35&gt;PARAMETRES!$G$3,PARAMETRES!$G$3,CI35))</f>
        <v>-</v>
      </c>
      <c r="CI35" s="475" t="str">
        <f>IF(CH$53=".","-",IF(RELIGION!CD29="-","-",RELIGION!CD29))</f>
        <v>-</v>
      </c>
      <c r="CJ35" s="475" t="str">
        <f>IF(CH$53=".","-",IF(RELIGION!CD29="-","-",RELIGION!CD29/PARAMETRES!G$3*100))</f>
        <v>-</v>
      </c>
      <c r="CK35" s="474" t="str">
        <f>IF(CK$53=".","-",IF(LIRE!CD29="-","-",IF(LIRE!CD29&gt;PARAMETRES!$G$5,PARAMETRES!$G$5,LIRE!CD29)))</f>
        <v>-</v>
      </c>
      <c r="CL35" s="474" t="str">
        <f>IF(CL$53=".","-",IF('ECRIRE (orth, rédac)'!CD29="-","-",IF('ECRIRE (orth, rédac)'!CD29&gt;PARAMETRES!$G$6,PARAMETRES!$G$6,'ECRIRE (orth, rédac)'!CD29)))</f>
        <v>-</v>
      </c>
      <c r="CM35" s="474" t="str">
        <f>IF(CM$53=".","-",IF('ECOUTER  PARLER'!CD29="-","-",IF('ECOUTER  PARLER'!CD29&gt;PARAMETRES!$G$7,PARAMETRES!$G$7,'ECOUTER  PARLER'!CD29)))</f>
        <v>-</v>
      </c>
      <c r="CN35" s="474" t="str">
        <f>IF(CN$53=".","-",IF('ECRIRE (conj, gramm)'!CH29="-","-",IF('ECRIRE (conj, gramm)'!CH29&gt;PARAMETRES!$G$8,PARAMETRES!$G$8,'ECRIRE (conj, gramm)'!CH29)))</f>
        <v>-</v>
      </c>
      <c r="CO35" s="476" t="str">
        <f>IF(CP35="-","-",IF(CP35&gt;PARAMETRES!$G$9,PARAMETRES!$G$9,CP35))</f>
        <v>-</v>
      </c>
      <c r="CP35" s="475" t="str">
        <f>IF(CO$53=".","-",IF(CQ35=0,"-",(IF(LIRE!CD29="-",0,LIRE!CD29)+IF('ECRIRE (orth, rédac)'!CD29="-",0,'ECRIRE (orth, rédac)'!CD29)+IF('ECOUTER  PARLER'!CD29="-",0,'ECOUTER  PARLER'!CD29)+IF('ECRIRE (conj, gramm)'!CH29="-",0,'ECRIRE (conj, gramm)'!CH29))/CQ35*PARAMETRES!$G$9))</f>
        <v>-</v>
      </c>
      <c r="CQ35" s="475">
        <f>IF(LIRE!CD29="-",0,PARAMETRES!$G$5)+IF('ECRIRE (orth, rédac)'!CD29="-",0,PARAMETRES!$G$6)+IF('ECOUTER  PARLER'!CD29="-",0,PARAMETRES!$G$7)+IF('ECRIRE (conj, gramm)'!CH29="-",0,PARAMETRES!$G$8)</f>
        <v>0</v>
      </c>
      <c r="CR35" s="474" t="str">
        <f>IF(CR$53=".","-",IF(NO!CD29="-","-",IF(NO!CD29&gt;PARAMETRES!$G$11,PARAMETRES!$G$11,NO!CD29)))</f>
        <v>-</v>
      </c>
      <c r="CS35" s="474" t="str">
        <f>IF(CS$53=".","-",IF(G!CD29="-","-",IF(G!CD29&gt;PARAMETRES!$G$12,PARAMETRES!$G$12,G!CD29)))</f>
        <v>-</v>
      </c>
      <c r="CT35" s="474" t="str">
        <f>IF(CT$53=".","-",IF(SF!CD29="-","-",IF(SF!CD29&gt;PARAMETRES!$G$13,PARAMETRES!$G$13,SF!CD29)))</f>
        <v>-</v>
      </c>
      <c r="CU35" s="476" t="str">
        <f>IF(CV35="-","-",IF(CV35&gt;PARAMETRES!$G$14,PARAMETRES!$G$14,CV35))</f>
        <v>-</v>
      </c>
      <c r="CV35" s="475" t="str">
        <f>IF(CU$53=".","-",IF(CW35=0,"-",((IF(NO!CD29="-",0,NO!CD29)+IF(G!CD29="-",0,G!CD29)+IF(SF!CD29="-",0,SF!CD29))/CW35*PARAMETRES!$G$14)))</f>
        <v>-</v>
      </c>
      <c r="CW35" s="475">
        <f>IF(NO!CD29="-",0,PARAMETRES!$G$11)+IF(G!CD29="-",0,PARAMETRES!$G$12)+IF(SF!CD29="-",0,PARAMETRES!$G$13)</f>
        <v>0</v>
      </c>
      <c r="CX35" s="474" t="str">
        <f>IF(CY35="-","-",IF(CY35&gt;PARAMETRES!$G$16,PARAMETRES!$G$16,CY35))</f>
        <v>-</v>
      </c>
      <c r="CY35" s="475" t="str">
        <f>IF(CX$53=".","-",IF(EVEIL!CD29="-","-",EVEIL!CD29))</f>
        <v>-</v>
      </c>
      <c r="CZ35" s="475" t="str">
        <f>IF(CX$53=".","-",IF(EVEIL!CD29="-","-",EVEIL!CDS29/PARAMETRES!G$16*100))</f>
        <v>-</v>
      </c>
      <c r="DA35" s="474" t="str">
        <f>IF(DB35="-","-",IF(DB35&gt;PARAMETRES!$G$17,PARAMETRES!$G$17,DB35))</f>
        <v>-</v>
      </c>
      <c r="DB35" s="475" t="str">
        <f>IF(DA$53=".","-",IF(LANGUE!BN29="-","-",LANGUE!BN29))</f>
        <v>-</v>
      </c>
      <c r="DC35" s="475" t="str">
        <f>IF(DA$53=".","-",IF(LANGUE!BN29="-","-",LANGUE!BN29/PARAMETRES!G$17*100))</f>
        <v>-</v>
      </c>
      <c r="DD35" s="477" t="str">
        <f>IF(DE35="-","-",IF(DE35&gt;PARAMETRES!$G$19,PARAMETRES!$G$19,DE35))</f>
        <v>-</v>
      </c>
      <c r="DE35" s="478" t="str">
        <f>IF(((IF(CH35="-",0,CH35)+IF(CP35="-",0,CP35)+IF(CV35="-",0,CV35)+IF(CX35="-",0,CX35)+IF(DA35="-",0,DA35)))=0,"-",((IF(CH35="-",0,CH35)+IF(CP35="-",0,CP35)+IF(CV35="-",0,CV35)+IF(CY35="-",0,CY35)+IF(DA35="-",0,DA35))/((IF(CH35="-",0,PARAMETRES!$G$3)+IF(CP35="-",0,PARAMETRES!$G$9)+IF(CV35="-",0,PARAMETRES!$G$14)+IF(CY35="-",0,PARAMETRES!$G$16)+IF(DA35="-",0,PARAMETRES!$G$17)))*PARAMETRES!$G$19))</f>
        <v>-</v>
      </c>
      <c r="DF35" s="487"/>
      <c r="DG35" s="480" t="str">
        <f>PARAMETRES!$B28</f>
        <v>S</v>
      </c>
      <c r="DH35" s="481" t="str">
        <f>PARAMETRES!$C28</f>
        <v>T</v>
      </c>
      <c r="DI35" s="482"/>
      <c r="DJ35" s="483">
        <f>IF(IF(E35="-",0,PARAMETRES!$G$3)+IF(AF35="-",0,PARAMETRES!$G$3)+IF(BG35="-",0,PARAMETRES!$G$3)+IF(CH35="-",0,PARAMETRES!$G$3)=0,"-",IF((IF(F35="-",0,F35)+IF(AG35="-",0,AG35)+IF(BH35="-",0,BH35)+IF(CI35="-",0,CI35))/(IF(F35="-",0,PARAMETRES!$G$3)+IF(AG35="-",0,PARAMETRES!$G$3)+IF(BH35="-",0,PARAMETRES!$G$3)+IF(CI35="-",0,PARAMETRES!$G$3))*100&gt;100,100,(IF(F35="-",0,F35)+IF(AG35="-",0,AG35)+IF(BH35="-",0,BH35)+IF(CI35="-",0,CI35))/(IF(F35="-",0,PARAMETRES!$G$3)+IF(AG35="-",0,PARAMETRES!$G$3)+IF(BH35="-",0,PARAMETRES!$G$3)+IF(CI35="-",0,PARAMETRES!$G$3))*100))</f>
        <v>73.68421052631578</v>
      </c>
      <c r="DK35" s="466">
        <f>IF(IF(M35="-",0,PARAMETRES!$G$9)+IF(AN35="-",0,PARAMETRES!$G$9)+IF(BO35="-",0,PARAMETRES!$G$9)+IF(CP35="-",0,PARAMETRES!$G$9)=0,"-",IF((IF(M35="-",0,M35)+IF(AN35="-",0,AN35)+IF(BO35="-",0,BO35)+IF(CP35="-",0,CP35))/(IF(M35="-",0,PARAMETRES!$G$9)+IF(AN35="-",0,PARAMETRES!$G$9)+IF(BO35="-",0,PARAMETRES!$G$9)+IF(CP35="-",0,PARAMETRES!$G$9))*100&gt;100,100,(IF(M35="-",0,M35)+IF(AN35="-",0,AN35)+IF(BO35="-",0,BO35)+IF(CP35="-",0,CP35))/(IF(M35="-",0,PARAMETRES!$G$9)+IF(AN35="-",0,PARAMETRES!$G$9)+IF(BO35="-",0,PARAMETRES!$G$9)+IF(CP35="-",0,PARAMETRES!$G$9))*100))</f>
        <v>82.830568124685769</v>
      </c>
      <c r="DL35" s="466">
        <f>IF(IF(S35="-",0,PARAMETRES!$G$14)+IF(AT35="-",0,PARAMETRES!$G$14)+IF(BU35="-",0,PARAMETRES!$G$14)+IF(CV35="-",0,PARAMETRES!$G$14)=0,"-",IF((IF(S35="-",0,S35)+IF(AT35="-",0,AT35)+IF(BU35="-",0,BU35)+IF(CV35="-",0,CV35))/(IF(S35="-",0,PARAMETRES!$G$14)+IF(AT35="-",0,PARAMETRES!$G$14)+IF(BU35="-",0,PARAMETRES!$G$14)+IF(CV35="-",0,PARAMETRES!$G$14))*100&gt;100,100,(IF(S35="-",0,S35)+IF(AT35="-",0,AT35)+IF(BU35="-",0,BU35)+IF(CV35="-",0,CV35))/(IF(S35="-",0,PARAMETRES!$G$14)+IF(AT35="-",0,PARAMETRES!$G$14)+IF(BU35="-",0,PARAMETRES!$G$14)+IF(CV35="-",0,PARAMETRES!$G$14))*100))</f>
        <v>81.779661016949163</v>
      </c>
      <c r="DM35" s="466">
        <f>IF(IF(U35="-",0,PARAMETRES!$G$16)+IF(AV35="-",0,PARAMETRES!$G$16)+IF(BW35="-",0,PARAMETRES!$G$16)+IF(CX35="-",0,PARAMETRES!$G$16)=0,"-",IF((IF(V35="-",0,V35)+IF(AW35="-",0,AW35)+IF(BX35="-",0,BX35)+IF(CY35="-",0,CY35))/(IF(V35="-",0,PARAMETRES!$G$16)+IF(AW35="-",0,PARAMETRES!$G$16)+IF(BX35="-",0,PARAMETRES!$G$16)+IF(CY35="-",0,PARAMETRES!$G$16))*100&gt;100,100,(IF(V35="-",0,V35)+IF(AW35="-",0,AW35)+IF(BX35="-",0,BX35)+IF(CY35="-",0,CY35))/(IF(V35="-",0,PARAMETRES!$G$16)+IF(AW35="-",0,PARAMETRES!$G$16)+IF(BX35="-",0,PARAMETRES!$G$16)+IF(CY35="-",0,PARAMETRES!$G$16))*100))</f>
        <v>88</v>
      </c>
      <c r="DN35" s="466" t="str">
        <f>IF(IF(X35="-",0,PARAMETRES!$G$17)+IF(AY35="-",0,PARAMETRES!$G$17)+IF(BZ35="-",0,PARAMETRES!$G$17)+IF(DA35="-",0,PARAMETRES!$G$17)=0,"-",IF((IF(Y35="-",0,Y35)+IF(AZ35="-",0,AZ35)+IF(CA35="-",0,CA35)+IF(DB35="-",0,DB35))/(IF(Y35="-",0,PARAMETRES!$G$17)+IF(AZ35="-",0,PARAMETRES!$G$17)+IF(CA35="-",0,PARAMETRES!$G$17)+IF(DB35="-",0,PARAMETRES!$G$17))*100&gt;100,100,(IF(Y35="-",0,Y35)+IF(AZ35="-",0,AZ35)+IF(CA35="-",0,CA35)+IF(DB35="-",0,DB35))/(IF(Y35="-",0,PARAMETRES!$G$17)+IF(AZ35="-",0,PARAMETRES!$G$17)+IF(CA35="-",0,PARAMETRES!$G$17)+IF(DB35="-",0,PARAMETRES!$G$17))*100))</f>
        <v>-</v>
      </c>
      <c r="DO35" s="468">
        <f>IF(IF(AB35="-",0,PARAMETRES!$G$19)+IF(BC35="-",0,PARAMETRES!$G$19)+IF(CD35="-",0,PARAMETRES!$G$19)+IF(DE35="-",0,PARAMETRES!$G$19)=0,"-",IF((IF(AB35="-",0,AB35)+IF(BC35="-",0,BC35)+IF(CD35="-",0,CD35)+IF(DE35="-",0,DE35))/(IF(AB35="-",0,PARAMETRES!$G$19)+IF(BC35="-",0,PARAMETRES!$G$19)+IF(CD35="-",0,PARAMETRES!$G$19)+IF(DE35="-",0,PARAMETRES!$G$19))*100&gt;100,100,(IF(AB35="-",0,AB35)+IF(BC35="-",0,BC35)+IF(CD35="-",0,CD35)+IF(DE35="-",0,DE35))/(IF(AB35="-",0,PARAMETRES!$G$19)+IF(BC35="-",0,PARAMETRES!$G$19)+IF(CD35="-",0,PARAMETRES!$G$19)+IF(DE35="-",0,PARAMETRES!$G$19))*100))</f>
        <v>82.298828498759249</v>
      </c>
      <c r="DP35" s="488"/>
      <c r="DQ35" s="480" t="str">
        <f>PARAMETRES!$B28</f>
        <v>S</v>
      </c>
      <c r="DR35" s="481" t="str">
        <f>PARAMETRES!$C28</f>
        <v>T</v>
      </c>
      <c r="DT35" s="486">
        <f t="shared" si="7"/>
        <v>82.3</v>
      </c>
      <c r="DU35" s="486" t="str">
        <f t="shared" si="1"/>
        <v/>
      </c>
      <c r="DV35" s="486" t="str">
        <f t="shared" si="2"/>
        <v/>
      </c>
      <c r="DW35" s="486" t="str">
        <f t="shared" si="3"/>
        <v/>
      </c>
      <c r="DY35" s="486">
        <f t="shared" si="8"/>
        <v>82.3</v>
      </c>
      <c r="DZ35" s="486" t="str">
        <f t="shared" si="9"/>
        <v/>
      </c>
      <c r="EA35" s="486" t="str">
        <f t="shared" si="10"/>
        <v/>
      </c>
      <c r="EB35" s="486" t="str">
        <f t="shared" si="11"/>
        <v/>
      </c>
    </row>
    <row r="36" spans="1:132">
      <c r="A36" s="154">
        <f t="shared" si="13"/>
        <v>25</v>
      </c>
      <c r="B36" s="155" t="str">
        <f>PARAMETRES!$D29</f>
        <v>Anglais</v>
      </c>
      <c r="C36" s="156" t="str">
        <f>PARAMETRES!$B29</f>
        <v>T</v>
      </c>
      <c r="D36" s="156" t="str">
        <f>PARAMETRES!$C29</f>
        <v>L</v>
      </c>
      <c r="E36" s="157">
        <f>IF(F36="-","-",IF(F36&gt;PARAMETRES!$G$3,PARAMETRES!$G$3,F36))</f>
        <v>20</v>
      </c>
      <c r="F36" s="158">
        <f>IF(E$53=".","-",IF(RELIGION!S30="-","-",RELIGION!S30))</f>
        <v>20</v>
      </c>
      <c r="G36" s="158">
        <f>IF(E$53=".","-",IF(RELIGION!S30="-","-",RELIGION!S30/PARAMETRES!G$3*100))</f>
        <v>100</v>
      </c>
      <c r="H36" s="157">
        <f>IF(H$53=".","-",IF(LIRE!S30="-","-",IF(LIRE!S30&gt;PARAMETRES!$G$5,PARAMETRES!$G$5,LIRE!S30)))</f>
        <v>20.052083333333336</v>
      </c>
      <c r="I36" s="157">
        <f>IF(I$53=".","-",IF('ECRIRE (orth, rédac)'!S30="-","-",IF('ECRIRE (orth, rédac)'!S30&gt;PARAMETRES!$G$6,PARAMETRES!$G$6,'ECRIRE (orth, rédac)'!S30)))</f>
        <v>21.936274509803923</v>
      </c>
      <c r="J36" s="157">
        <f>IF(J$53=".","-",IF('ECOUTER  PARLER'!S30="-","-",IF('ECOUTER  PARLER'!S30&gt;PARAMETRES!$G$7,PARAMETRES!$G$7,'ECOUTER  PARLER'!S30)))</f>
        <v>19.166666666666668</v>
      </c>
      <c r="K36" s="157">
        <f>IF(K$53=".","-",IF('ECRIRE (conj, gramm)'!S30="-","-",IF('ECRIRE (conj, gramm)'!S30&gt;PARAMETRES!$G$8,PARAMETRES!$G$8,'ECRIRE (conj, gramm)'!S30)))</f>
        <v>18.108974358974358</v>
      </c>
      <c r="L36" s="159">
        <f>IF(M36="-","-",IF(M36&gt;PARAMETRES!$G$9,PARAMETRES!$G$9,M36))</f>
        <v>79.263998868778287</v>
      </c>
      <c r="M36" s="158">
        <f>IF(L$53=".","-",IF(N36=0,"-",(IF(LIRE!S30="-",0,LIRE!S30)+IF('ECRIRE (orth, rédac)'!S30="-",0,'ECRIRE (orth, rédac)'!S30)+IF('ECOUTER  PARLER'!S30="-",0,'ECOUTER  PARLER'!S30)+IF('ECRIRE (conj, gramm)'!S30="-",0,'ECRIRE (conj, gramm)'!S30))/N36*PARAMETRES!$G$9))</f>
        <v>79.263998868778287</v>
      </c>
      <c r="N36" s="158">
        <f>IF(LIRE!S30="-",0,PARAMETRES!$G$5)+IF('ECRIRE (orth, rédac)'!S30="-",0,PARAMETRES!$G$6)+IF('ECOUTER  PARLER'!S30="-",0,PARAMETRES!$G$7)+IF('ECRIRE (conj, gramm)'!S30="-",0,PARAMETRES!$G$8)</f>
        <v>100</v>
      </c>
      <c r="O36" s="157">
        <f>IF(O$53=".","-",IF(NO!S30="-","-",IF(NO!S30&gt;PARAMETRES!$G$11,PARAMETRES!$G$11,NO!S30)))</f>
        <v>33.389830508474574</v>
      </c>
      <c r="P36" s="157" t="str">
        <f>IF(P$53=".","-",IF(G!S30="-","-",IF(G!S30&gt;PARAMETRES!$G$12,PARAMETRES!$G$12,G!S30)))</f>
        <v>-</v>
      </c>
      <c r="Q36" s="157" t="str">
        <f>IF(Q$53=".","-",IF(SF!S30="-","-",IF(SF!S30&gt;PARAMETRES!$G$13,PARAMETRES!$G$13,SF!S30)))</f>
        <v>-</v>
      </c>
      <c r="R36" s="159">
        <f>IF(S36="-","-",IF(S36&gt;PARAMETRES!$G$14,PARAMETRES!$G$14,S36))</f>
        <v>83.474576271186436</v>
      </c>
      <c r="S36" s="158">
        <f>IF(R$53=".","-",IF(T36=0,"-",((IF(NO!S30="-",0,NO!S30)+IF(G!S30="-",0,G!S30)+IF(SF!S30="-",0,SF!S30))/T36*PARAMETRES!$G$14)))</f>
        <v>83.474576271186436</v>
      </c>
      <c r="T36" s="158">
        <f>IF(NO!S30="-",0,PARAMETRES!$G$11)+IF(G!S30="-",0,PARAMETRES!$G$12)+IF(SF!S30="-",0,PARAMETRES!$G$13)</f>
        <v>40</v>
      </c>
      <c r="U36" s="157">
        <f>IF(V36="-","-",IF(V36&gt;PARAMETRES!$G$16,PARAMETRES!$G$16,V36))</f>
        <v>26.4</v>
      </c>
      <c r="V36" s="158">
        <f>IF(U$53=".","-",IF(EVEIL!S30="-","-",EVEIL!S30))</f>
        <v>26.4</v>
      </c>
      <c r="W36" s="158">
        <f>IF(U$53=".","-",IF(EVEIL!S30="-","-",EVEIL!S30/PARAMETRES!G$16*100))</f>
        <v>88</v>
      </c>
      <c r="X36" s="157" t="str">
        <f>IF(Y36="-","-",IF(Y36&gt;PARAMETRES!$G$17,PARAMETRES!$G$17,Y36))</f>
        <v>-</v>
      </c>
      <c r="Y36" s="158" t="str">
        <f>IF(X$53=".","-",IF(LANGUE!O30="-","-",LANGUE!O30))</f>
        <v>-</v>
      </c>
      <c r="Z36" s="429" t="str">
        <f>IF(X$53=".","-",IF(LANGUE!O30="-","-",LANGUE!O30/PARAMETRES!G$17*100))</f>
        <v>-</v>
      </c>
      <c r="AA36" s="160">
        <f>IF(AB36="-","-",IF(AB36&gt;PARAMETRES!$G$19,PARAMETRES!$G$19,AB36))</f>
        <v>83.655430055985889</v>
      </c>
      <c r="AB36" s="161">
        <f>IF(((IF(E36="-",0,E36)+IF(M36="-",0,M36)+IF(S36="-",0,S36)+IF(U36="-",0,U36)+IF(X36="-",0,X36)))=0,"-",((IF(E36="-",0,E36)+IF(M36="-",0,M36)+IF(S36="-",0,S36)+IF(V36="-",0,V36)+IF(X36="-",0,X36))/((IF(E36="-",0,PARAMETRES!$G$3)+IF(M36="-",0,PARAMETRES!$G$9)+IF(S36="-",0,PARAMETRES!$G$14)+IF(V36="-",0,PARAMETRES!$G$16)+IF(X36="-",0,PARAMETRES!$G$17)))*PARAMETRES!$G$19))</f>
        <v>83.655430055985889</v>
      </c>
      <c r="AC36" s="154">
        <f t="shared" si="4"/>
        <v>25</v>
      </c>
      <c r="AD36" s="156" t="str">
        <f>PARAMETRES!$B29</f>
        <v>T</v>
      </c>
      <c r="AE36" s="156" t="str">
        <f>PARAMETRES!$C29</f>
        <v>L</v>
      </c>
      <c r="AF36" s="157" t="str">
        <f>IF(AG36="-","-",IF(AG36&gt;PARAMETRES!$G$3,PARAMETRES!$G$3,AG36))</f>
        <v>-</v>
      </c>
      <c r="AG36" s="158" t="str">
        <f>IF(AF$53=".","-",IF(RELIGION!AN30="-","-",RELIGION!AN30))</f>
        <v>-</v>
      </c>
      <c r="AH36" s="158" t="str">
        <f>IF(AF$53=".","-",IF(RELIGION!AN30="-","-",RELIGION!AN30/PARAMETRES!G$3*100))</f>
        <v>-</v>
      </c>
      <c r="AI36" s="157" t="str">
        <f>IF(AI$53=".","-",IF(LIRE!AN30="-","-",IF(LIRE!AN30&gt;PARAMETRES!$G$5,PARAMETRES!$G$5,LIRE!AN30)))</f>
        <v>-</v>
      </c>
      <c r="AJ36" s="157" t="str">
        <f>IF(AJ$53=".","-",IF('ECRIRE (orth, rédac)'!AN30="-","-",IF('ECRIRE (orth, rédac)'!AN30&gt;PARAMETRES!$G$6,PARAMETRES!$G$6,'ECRIRE (orth, rédac)'!AN30)))</f>
        <v>-</v>
      </c>
      <c r="AK36" s="157" t="str">
        <f>IF(AK$53=".","-",IF('ECOUTER  PARLER'!AN30="-","-",IF('ECOUTER  PARLER'!AN30&gt;PARAMETRES!$G$7,PARAMETRES!$G$7,'ECOUTER  PARLER'!AN30)))</f>
        <v>-</v>
      </c>
      <c r="AL36" s="157" t="str">
        <f>IF(AL$53=".","-",IF('ECRIRE (conj, gramm)'!AN30="-","-",IF('ECRIRE (conj, gramm)'!AN30&gt;PARAMETRES!$G$8,PARAMETRES!$G$8,'ECRIRE (conj, gramm)'!AN30)))</f>
        <v>-</v>
      </c>
      <c r="AM36" s="159" t="str">
        <f>IF(AN36="-","-",IF(AN36&gt;PARAMETRES!$G$9,PARAMETRES!$G$9,AN36))</f>
        <v>-</v>
      </c>
      <c r="AN36" s="158" t="str">
        <f>IF(AM$53=".","-",IF(AO36=0,"-",(IF(LIRE!AN30="-",0,LIRE!AN30)+IF('ECRIRE (orth, rédac)'!AN30="-",0,'ECRIRE (orth, rédac)'!AN30)+IF('ECOUTER  PARLER'!AN30="-",0,'ECOUTER  PARLER'!AN30)+IF('ECRIRE (conj, gramm)'!AN30="-",0,'ECRIRE (conj, gramm)'!AN30))/AO36*PARAMETRES!$G$9))</f>
        <v>-</v>
      </c>
      <c r="AO36" s="158">
        <f>IF(LIRE!AN30="-",0,PARAMETRES!$G$5)+IF('ECRIRE (orth, rédac)'!AN30="-",0,PARAMETRES!$G$6)+IF('ECOUTER  PARLER'!AN30="-",0,PARAMETRES!$G$7)+IF('ECRIRE (conj, gramm)'!AN30="-",0,PARAMETRES!$G$8)</f>
        <v>0</v>
      </c>
      <c r="AP36" s="157" t="str">
        <f>IF(AP$53=".","-",IF(NO!AN30="-","-",IF(NO!AN30&gt;PARAMETRES!$G$11,PARAMETRES!$G$11,NO!AN30)))</f>
        <v>-</v>
      </c>
      <c r="AQ36" s="157" t="str">
        <f>IF(AQ$53=".","-",IF(G!AN30="-","-",IF(G!AN30&gt;PARAMETRES!$G$12,PARAMETRES!$G$12,G!AN30)))</f>
        <v>-</v>
      </c>
      <c r="AR36" s="157" t="str">
        <f>IF(AR$53=".","-",IF(SF!AN30="-","-",IF(SF!AN30&gt;PARAMETRES!$G$13,PARAMETRES!$G$13,SF!AN30)))</f>
        <v>-</v>
      </c>
      <c r="AS36" s="159" t="str">
        <f>IF(AT36="-","-",IF(AT36&gt;PARAMETRES!$G$14,PARAMETRES!$G$14,AT36))</f>
        <v>-</v>
      </c>
      <c r="AT36" s="158" t="str">
        <f>IF(AS$53=".","-",IF(AU36=0,"-",((IF(NO!AN30="-",0,NO!AN30)+IF(G!AN30="-",0,G!AN30)+IF(SF!AN30="-",0,SF!AN30))/AU36*PARAMETRES!$G$14)))</f>
        <v>-</v>
      </c>
      <c r="AU36" s="158">
        <f>IF(NO!AN30="-",0,PARAMETRES!$G$11)+IF(G!AN30="-",0,PARAMETRES!$G$12)+IF(SF!AN30="-",0,PARAMETRES!$G$13)</f>
        <v>0</v>
      </c>
      <c r="AV36" s="157" t="str">
        <f>IF(AW36="-","-",IF(AW36&gt;PARAMETRES!$G$16,PARAMETRES!$G$16,AW36))</f>
        <v>-</v>
      </c>
      <c r="AW36" s="158" t="str">
        <f>IF(AV$53=".","-",IF(EVEIL!AN30="-","-",EVEIL!AN30))</f>
        <v>-</v>
      </c>
      <c r="AX36" s="158" t="str">
        <f>IF(AV$53=".","-",IF(EVEIL!AN30="-","-",EVEIL!ANS30/PARAMETRES!G$16*100))</f>
        <v>-</v>
      </c>
      <c r="AY36" s="157" t="str">
        <f>IF(AZ36="-","-",IF(AZ36&gt;PARAMETRES!$G$17,PARAMETRES!$G$17,AZ36))</f>
        <v>-</v>
      </c>
      <c r="AZ36" s="158" t="str">
        <f>IF(AY$53=".","-",IF(LANGUE!AF30="-","-",LANGUE!AF30))</f>
        <v>-</v>
      </c>
      <c r="BA36" s="429" t="str">
        <f>IF(AY$53=".","-",IF(LANGUE!AF30="-","-",LANGUE!AF30/PARAMETRES!G$17*100))</f>
        <v>-</v>
      </c>
      <c r="BB36" s="160" t="str">
        <f>IF(BC36="-","-",IF(BC36&gt;PARAMETRES!$G$19,PARAMETRES!$G$19,BC36))</f>
        <v>-</v>
      </c>
      <c r="BC36" s="161" t="str">
        <f>IF(((IF(AF36="-",0,AF36)+IF(AN36="-",0,AN36)+IF(AT36="-",0,AT36)+IF(AV36="-",0,AV36)+IF(AY36="-",0,AY36)))=0,"-",((IF(AF36="-",0,AF36)+IF(AN36="-",0,AN36)+IF(AT36="-",0,AT36)+IF(AW36="-",0,AW36)+IF(AY36="-",0,AY36))/((IF(AF36="-",0,PARAMETRES!$G$3)+IF(AN36="-",0,PARAMETRES!$G$9)+IF(AT36="-",0,PARAMETRES!$G$14)+IF(AW36="-",0,PARAMETRES!$G$16)+IF(AY36="-",0,PARAMETRES!$G$17)))*PARAMETRES!$G$19))</f>
        <v>-</v>
      </c>
      <c r="BD36" s="154">
        <f t="shared" si="5"/>
        <v>25</v>
      </c>
      <c r="BE36" s="156" t="str">
        <f>PARAMETRES!$B29</f>
        <v>T</v>
      </c>
      <c r="BF36" s="156" t="str">
        <f>PARAMETRES!$C29</f>
        <v>L</v>
      </c>
      <c r="BG36" s="157" t="str">
        <f>IF(BH36="-","-",IF(BH36&gt;PARAMETRES!$G$3,PARAMETRES!$G$3,BH36))</f>
        <v>-</v>
      </c>
      <c r="BH36" s="158" t="str">
        <f>IF(BG$53=".","-",IF(RELIGION!BI30="-","-",RELIGION!BI30))</f>
        <v>-</v>
      </c>
      <c r="BI36" s="158" t="str">
        <f>IF(BG$53=".","-",IF(RELIGION!BI30="-","-",RELIGION!BI30/PARAMETRES!G$3*100))</f>
        <v>-</v>
      </c>
      <c r="BJ36" s="157" t="str">
        <f>IF(BJ$53=".","-",IF(LIRE!BI30="-","-",IF(LIRE!BI30&gt;PARAMETRES!$G$5,PARAMETRES!$G$5,LIRE!BI30)))</f>
        <v>-</v>
      </c>
      <c r="BK36" s="157" t="str">
        <f>IF(BK$53=".","-",IF('ECRIRE (orth, rédac)'!BI30="-","-",IF('ECRIRE (orth, rédac)'!BI30&gt;PARAMETRES!$G$6,PARAMETRES!$G$6,'ECRIRE (orth, rédac)'!BI30)))</f>
        <v>-</v>
      </c>
      <c r="BL36" s="157" t="str">
        <f>IF(BL$53=".","-",IF('ECOUTER  PARLER'!BI30="-","-",IF('ECOUTER  PARLER'!BI30&gt;PARAMETRES!$G$7,PARAMETRES!$G$7,'ECOUTER  PARLER'!BI30)))</f>
        <v>-</v>
      </c>
      <c r="BM36" s="157" t="str">
        <f>IF(BM$53=".","-",IF('ECRIRE (conj, gramm)'!BI30="-","-",IF('ECRIRE (conj, gramm)'!BI30&gt;PARAMETRES!$G$8,PARAMETRES!$G$8,'ECRIRE (conj, gramm)'!BI30)))</f>
        <v>-</v>
      </c>
      <c r="BN36" s="159" t="str">
        <f>IF(BO36="-","-",IF(BO36&gt;PARAMETRES!$G$9,PARAMETRES!$G$9,BO36))</f>
        <v>-</v>
      </c>
      <c r="BO36" s="158" t="str">
        <f>IF(BN$53=".","-",IF(BP36=0,"-",(IF(LIRE!BI30="-",0,LIRE!BI30)+IF('ECRIRE (orth, rédac)'!BI30="-",0,'ECRIRE (orth, rédac)'!BI30)+IF('ECOUTER  PARLER'!BI30="-",0,'ECOUTER  PARLER'!BI30)+IF('ECRIRE (conj, gramm)'!BI30="-",0,'ECRIRE (conj, gramm)'!BI30))/BP36*PARAMETRES!$G$9))</f>
        <v>-</v>
      </c>
      <c r="BP36" s="158">
        <f>IF(LIRE!BI30="-",0,PARAMETRES!$G$5)+IF('ECRIRE (orth, rédac)'!BI30="-",0,PARAMETRES!$G$6)+IF('ECOUTER  PARLER'!BI30="-",0,PARAMETRES!$G$7)+IF('ECRIRE (conj, gramm)'!BI30="-",0,PARAMETRES!$G$8)</f>
        <v>0</v>
      </c>
      <c r="BQ36" s="157" t="str">
        <f>IF(BQ$53=".","-",IF(NO!BI30="-","-",IF(NO!BI30&gt;PARAMETRES!$G$11,PARAMETRES!$G$11,NO!BI30)))</f>
        <v>-</v>
      </c>
      <c r="BR36" s="157" t="str">
        <f>IF(BR$53=".","-",IF(G!BI30="-","-",IF(G!BI30&gt;PARAMETRES!$G$12,PARAMETRES!$G$12,G!BI30)))</f>
        <v>-</v>
      </c>
      <c r="BS36" s="157" t="str">
        <f>IF(BS$53=".","-",IF(SF!BI30="-","-",IF(SF!BI30&gt;PARAMETRES!$G$13,PARAMETRES!$G$13,SF!BI30)))</f>
        <v>-</v>
      </c>
      <c r="BT36" s="159" t="str">
        <f>IF(BU36="-","-",IF(BU36&gt;PARAMETRES!$G$14,PARAMETRES!$G$14,BU36))</f>
        <v>-</v>
      </c>
      <c r="BU36" s="158" t="str">
        <f>IF(BT$53=".","-",IF(BV36=0,"-",((IF(NO!BI30="-",0,NO!BI30)+IF(G!BI30="-",0,G!BI30)+IF(SF!BI30="-",0,SF!BI30))/BV36*PARAMETRES!$G$14)))</f>
        <v>-</v>
      </c>
      <c r="BV36" s="158">
        <f>IF(NO!BI30="-",0,PARAMETRES!$G$11)+IF(G!BI30="-",0,PARAMETRES!$G$12)+IF(SF!BI30="-",0,PARAMETRES!$G$13)</f>
        <v>0</v>
      </c>
      <c r="BW36" s="157" t="str">
        <f>IF(BX36="-","-",IF(BX36&gt;PARAMETRES!$G$16,PARAMETRES!$G$16,BX36))</f>
        <v>-</v>
      </c>
      <c r="BX36" s="158" t="str">
        <f>IF(BW$53=".","-",IF(EVEIL!BI30="-","-",EVEIL!BI30))</f>
        <v>-</v>
      </c>
      <c r="BY36" s="158" t="str">
        <f>IF(BW$53=".","-",IF(EVEIL!BI30="-","-",EVEIL!BIS30/PARAMETRES!G$16*100))</f>
        <v>-</v>
      </c>
      <c r="BZ36" s="157" t="str">
        <f>IF(CA36="-","-",IF(CA36&gt;PARAMETRES!$G$17,PARAMETRES!$G$17,CA36))</f>
        <v>-</v>
      </c>
      <c r="CA36" s="158" t="str">
        <f>IF(BZ$53=".","-",IF(LANGUE!AW30="-","-",LANGUE!AW30))</f>
        <v>-</v>
      </c>
      <c r="CB36" s="429" t="str">
        <f>IF(BZ$53=".","-",IF(LANGUE!AW30="-","-",LANGUE!AW30/PARAMETRES!G$17*100))</f>
        <v>-</v>
      </c>
      <c r="CC36" s="160" t="str">
        <f>IF(CD36="-","-",IF(CD36&gt;PARAMETRES!$G$19,PARAMETRES!$G$19,CD36))</f>
        <v>-</v>
      </c>
      <c r="CD36" s="161" t="str">
        <f>IF(((IF(BG36="-",0,BG36)+IF(BO36="-",0,BO36)+IF(BU36="-",0,BU36)+IF(BW36="-",0,BW36)+IF(BZ36="-",0,BZ36)))=0,"-",((IF(BG36="-",0,BG36)+IF(BO36="-",0,BO36)+IF(BU36="-",0,BU36)+IF(BX36="-",0,BX36)+IF(BZ36="-",0,BZ36))/((IF(BG36="-",0,PARAMETRES!$G$3)+IF(BO36="-",0,PARAMETRES!$G$9)+IF(BU36="-",0,PARAMETRES!$G$14)+IF(BX36="-",0,PARAMETRES!$G$16)+IF(BZ36="-",0,PARAMETRES!$G$17)))*PARAMETRES!$G$19))</f>
        <v>-</v>
      </c>
      <c r="CE36" s="401">
        <f t="shared" si="6"/>
        <v>25</v>
      </c>
      <c r="CF36" s="402" t="str">
        <f>PARAMETRES!$B29</f>
        <v>T</v>
      </c>
      <c r="CG36" s="402" t="str">
        <f>PARAMETRES!$C29</f>
        <v>L</v>
      </c>
      <c r="CH36" s="403" t="str">
        <f>IF(CI36="-","-",IF(CI36&gt;PARAMETRES!$G$3,PARAMETRES!$G$3,CI36))</f>
        <v>-</v>
      </c>
      <c r="CI36" s="404" t="str">
        <f>IF(CH$53=".","-",IF(RELIGION!CD30="-","-",RELIGION!CD30))</f>
        <v>-</v>
      </c>
      <c r="CJ36" s="404" t="str">
        <f>IF(CH$53=".","-",IF(RELIGION!CD30="-","-",RELIGION!CD30/PARAMETRES!G$3*100))</f>
        <v>-</v>
      </c>
      <c r="CK36" s="403" t="str">
        <f>IF(CK$53=".","-",IF(LIRE!CD30="-","-",IF(LIRE!CD30&gt;PARAMETRES!$G$5,PARAMETRES!$G$5,LIRE!CD30)))</f>
        <v>-</v>
      </c>
      <c r="CL36" s="403" t="str">
        <f>IF(CL$53=".","-",IF('ECRIRE (orth, rédac)'!CD30="-","-",IF('ECRIRE (orth, rédac)'!CD30&gt;PARAMETRES!$G$6,PARAMETRES!$G$6,'ECRIRE (orth, rédac)'!CD30)))</f>
        <v>-</v>
      </c>
      <c r="CM36" s="403" t="str">
        <f>IF(CM$53=".","-",IF('ECOUTER  PARLER'!CD30="-","-",IF('ECOUTER  PARLER'!CD30&gt;PARAMETRES!$G$7,PARAMETRES!$G$7,'ECOUTER  PARLER'!CD30)))</f>
        <v>-</v>
      </c>
      <c r="CN36" s="403" t="str">
        <f>IF(CN$53=".","-",IF('ECRIRE (conj, gramm)'!CH30="-","-",IF('ECRIRE (conj, gramm)'!CH30&gt;PARAMETRES!$G$8,PARAMETRES!$G$8,'ECRIRE (conj, gramm)'!CH30)))</f>
        <v>-</v>
      </c>
      <c r="CO36" s="405" t="str">
        <f>IF(CP36="-","-",IF(CP36&gt;PARAMETRES!$G$9,PARAMETRES!$G$9,CP36))</f>
        <v>-</v>
      </c>
      <c r="CP36" s="404" t="str">
        <f>IF(CO$53=".","-",IF(CQ36=0,"-",(IF(LIRE!CD30="-",0,LIRE!CD30)+IF('ECRIRE (orth, rédac)'!CD30="-",0,'ECRIRE (orth, rédac)'!CD30)+IF('ECOUTER  PARLER'!CD30="-",0,'ECOUTER  PARLER'!CD30)+IF('ECRIRE (conj, gramm)'!CH30="-",0,'ECRIRE (conj, gramm)'!CH30))/CQ36*PARAMETRES!$G$9))</f>
        <v>-</v>
      </c>
      <c r="CQ36" s="404">
        <f>IF(LIRE!CD30="-",0,PARAMETRES!$G$5)+IF('ECRIRE (orth, rédac)'!CD30="-",0,PARAMETRES!$G$6)+IF('ECOUTER  PARLER'!CD30="-",0,PARAMETRES!$G$7)+IF('ECRIRE (conj, gramm)'!CH30="-",0,PARAMETRES!$G$8)</f>
        <v>0</v>
      </c>
      <c r="CR36" s="403" t="str">
        <f>IF(CR$53=".","-",IF(NO!CD30="-","-",IF(NO!CD30&gt;PARAMETRES!$G$11,PARAMETRES!$G$11,NO!CD30)))</f>
        <v>-</v>
      </c>
      <c r="CS36" s="403" t="str">
        <f>IF(CS$53=".","-",IF(G!CD30="-","-",IF(G!CD30&gt;PARAMETRES!$G$12,PARAMETRES!$G$12,G!CD30)))</f>
        <v>-</v>
      </c>
      <c r="CT36" s="403" t="str">
        <f>IF(CT$53=".","-",IF(SF!CD30="-","-",IF(SF!CD30&gt;PARAMETRES!$G$13,PARAMETRES!$G$13,SF!CD30)))</f>
        <v>-</v>
      </c>
      <c r="CU36" s="405" t="str">
        <f>IF(CV36="-","-",IF(CV36&gt;PARAMETRES!$G$14,PARAMETRES!$G$14,CV36))</f>
        <v>-</v>
      </c>
      <c r="CV36" s="404" t="str">
        <f>IF(CU$53=".","-",IF(CW36=0,"-",((IF(NO!CD30="-",0,NO!CD30)+IF(G!CD30="-",0,G!CD30)+IF(SF!CD30="-",0,SF!CD30))/CW36*PARAMETRES!$G$14)))</f>
        <v>-</v>
      </c>
      <c r="CW36" s="404">
        <f>IF(NO!CD30="-",0,PARAMETRES!$G$11)+IF(G!CD30="-",0,PARAMETRES!$G$12)+IF(SF!CD30="-",0,PARAMETRES!$G$13)</f>
        <v>0</v>
      </c>
      <c r="CX36" s="403" t="str">
        <f>IF(CY36="-","-",IF(CY36&gt;PARAMETRES!$G$16,PARAMETRES!$G$16,CY36))</f>
        <v>-</v>
      </c>
      <c r="CY36" s="404" t="str">
        <f>IF(CX$53=".","-",IF(EVEIL!CD30="-","-",EVEIL!CD30))</f>
        <v>-</v>
      </c>
      <c r="CZ36" s="404" t="str">
        <f>IF(CX$53=".","-",IF(EVEIL!CD30="-","-",EVEIL!CDS30/PARAMETRES!G$16*100))</f>
        <v>-</v>
      </c>
      <c r="DA36" s="403" t="str">
        <f>IF(DB36="-","-",IF(DB36&gt;PARAMETRES!$G$17,PARAMETRES!$G$17,DB36))</f>
        <v>-</v>
      </c>
      <c r="DB36" s="404" t="str">
        <f>IF(DA$53=".","-",IF(LANGUE!BN30="-","-",LANGUE!BN30))</f>
        <v>-</v>
      </c>
      <c r="DC36" s="404" t="str">
        <f>IF(DA$53=".","-",IF(LANGUE!BN30="-","-",LANGUE!BN30/PARAMETRES!G$17*100))</f>
        <v>-</v>
      </c>
      <c r="DD36" s="451" t="str">
        <f>IF(DE36="-","-",IF(DE36&gt;PARAMETRES!$G$19,PARAMETRES!$G$19,DE36))</f>
        <v>-</v>
      </c>
      <c r="DE36" s="455" t="str">
        <f>IF(((IF(CH36="-",0,CH36)+IF(CP36="-",0,CP36)+IF(CV36="-",0,CV36)+IF(CX36="-",0,CX36)+IF(DA36="-",0,DA36)))=0,"-",((IF(CH36="-",0,CH36)+IF(CP36="-",0,CP36)+IF(CV36="-",0,CV36)+IF(CY36="-",0,CY36)+IF(DA36="-",0,DA36))/((IF(CH36="-",0,PARAMETRES!$G$3)+IF(CP36="-",0,PARAMETRES!$G$9)+IF(CV36="-",0,PARAMETRES!$G$14)+IF(CY36="-",0,PARAMETRES!$G$16)+IF(DA36="-",0,PARAMETRES!$G$17)))*PARAMETRES!$G$19))</f>
        <v>-</v>
      </c>
      <c r="DF36" s="454"/>
      <c r="DG36" s="165" t="str">
        <f>PARAMETRES!$B29</f>
        <v>T</v>
      </c>
      <c r="DH36" s="166" t="str">
        <f>PARAMETRES!$C29</f>
        <v>L</v>
      </c>
      <c r="DI36" s="162"/>
      <c r="DJ36" s="163">
        <f>IF(IF(E36="-",0,PARAMETRES!$G$3)+IF(AF36="-",0,PARAMETRES!$G$3)+IF(BG36="-",0,PARAMETRES!$G$3)+IF(CH36="-",0,PARAMETRES!$G$3)=0,"-",IF((IF(F36="-",0,F36)+IF(AG36="-",0,AG36)+IF(BH36="-",0,BH36)+IF(CI36="-",0,CI36))/(IF(F36="-",0,PARAMETRES!$G$3)+IF(AG36="-",0,PARAMETRES!$G$3)+IF(BH36="-",0,PARAMETRES!$G$3)+IF(CI36="-",0,PARAMETRES!$G$3))*100&gt;100,100,(IF(F36="-",0,F36)+IF(AG36="-",0,AG36)+IF(BH36="-",0,BH36)+IF(CI36="-",0,CI36))/(IF(F36="-",0,PARAMETRES!$G$3)+IF(AG36="-",0,PARAMETRES!$G$3)+IF(BH36="-",0,PARAMETRES!$G$3)+IF(CI36="-",0,PARAMETRES!$G$3))*100))</f>
        <v>100</v>
      </c>
      <c r="DK36" s="157">
        <f>IF(IF(M36="-",0,PARAMETRES!$G$9)+IF(AN36="-",0,PARAMETRES!$G$9)+IF(BO36="-",0,PARAMETRES!$G$9)+IF(CP36="-",0,PARAMETRES!$G$9)=0,"-",IF((IF(M36="-",0,M36)+IF(AN36="-",0,AN36)+IF(BO36="-",0,BO36)+IF(CP36="-",0,CP36))/(IF(M36="-",0,PARAMETRES!$G$9)+IF(AN36="-",0,PARAMETRES!$G$9)+IF(BO36="-",0,PARAMETRES!$G$9)+IF(CP36="-",0,PARAMETRES!$G$9))*100&gt;100,100,(IF(M36="-",0,M36)+IF(AN36="-",0,AN36)+IF(BO36="-",0,BO36)+IF(CP36="-",0,CP36))/(IF(M36="-",0,PARAMETRES!$G$9)+IF(AN36="-",0,PARAMETRES!$G$9)+IF(BO36="-",0,PARAMETRES!$G$9)+IF(CP36="-",0,PARAMETRES!$G$9))*100))</f>
        <v>79.263998868778287</v>
      </c>
      <c r="DL36" s="157">
        <f>IF(IF(S36="-",0,PARAMETRES!$G$14)+IF(AT36="-",0,PARAMETRES!$G$14)+IF(BU36="-",0,PARAMETRES!$G$14)+IF(CV36="-",0,PARAMETRES!$G$14)=0,"-",IF((IF(S36="-",0,S36)+IF(AT36="-",0,AT36)+IF(BU36="-",0,BU36)+IF(CV36="-",0,CV36))/(IF(S36="-",0,PARAMETRES!$G$14)+IF(AT36="-",0,PARAMETRES!$G$14)+IF(BU36="-",0,PARAMETRES!$G$14)+IF(CV36="-",0,PARAMETRES!$G$14))*100&gt;100,100,(IF(S36="-",0,S36)+IF(AT36="-",0,AT36)+IF(BU36="-",0,BU36)+IF(CV36="-",0,CV36))/(IF(S36="-",0,PARAMETRES!$G$14)+IF(AT36="-",0,PARAMETRES!$G$14)+IF(BU36="-",0,PARAMETRES!$G$14)+IF(CV36="-",0,PARAMETRES!$G$14))*100))</f>
        <v>83.474576271186436</v>
      </c>
      <c r="DM36" s="157">
        <f>IF(IF(U36="-",0,PARAMETRES!$G$16)+IF(AV36="-",0,PARAMETRES!$G$16)+IF(BW36="-",0,PARAMETRES!$G$16)+IF(CX36="-",0,PARAMETRES!$G$16)=0,"-",IF((IF(V36="-",0,V36)+IF(AW36="-",0,AW36)+IF(BX36="-",0,BX36)+IF(CY36="-",0,CY36))/(IF(V36="-",0,PARAMETRES!$G$16)+IF(AW36="-",0,PARAMETRES!$G$16)+IF(BX36="-",0,PARAMETRES!$G$16)+IF(CY36="-",0,PARAMETRES!$G$16))*100&gt;100,100,(IF(V36="-",0,V36)+IF(AW36="-",0,AW36)+IF(BX36="-",0,BX36)+IF(CY36="-",0,CY36))/(IF(V36="-",0,PARAMETRES!$G$16)+IF(AW36="-",0,PARAMETRES!$G$16)+IF(BX36="-",0,PARAMETRES!$G$16)+IF(CY36="-",0,PARAMETRES!$G$16))*100))</f>
        <v>88</v>
      </c>
      <c r="DN36" s="157" t="str">
        <f>IF(IF(X36="-",0,PARAMETRES!$G$17)+IF(AY36="-",0,PARAMETRES!$G$17)+IF(BZ36="-",0,PARAMETRES!$G$17)+IF(DA36="-",0,PARAMETRES!$G$17)=0,"-",IF((IF(Y36="-",0,Y36)+IF(AZ36="-",0,AZ36)+IF(CA36="-",0,CA36)+IF(DB36="-",0,DB36))/(IF(Y36="-",0,PARAMETRES!$G$17)+IF(AZ36="-",0,PARAMETRES!$G$17)+IF(CA36="-",0,PARAMETRES!$G$17)+IF(DB36="-",0,PARAMETRES!$G$17))*100&gt;100,100,(IF(Y36="-",0,Y36)+IF(AZ36="-",0,AZ36)+IF(CA36="-",0,CA36)+IF(DB36="-",0,DB36))/(IF(Y36="-",0,PARAMETRES!$G$17)+IF(AZ36="-",0,PARAMETRES!$G$17)+IF(CA36="-",0,PARAMETRES!$G$17)+IF(DB36="-",0,PARAMETRES!$G$17))*100))</f>
        <v>-</v>
      </c>
      <c r="DO36" s="159">
        <f>IF(IF(AB36="-",0,PARAMETRES!$G$19)+IF(BC36="-",0,PARAMETRES!$G$19)+IF(CD36="-",0,PARAMETRES!$G$19)+IF(DE36="-",0,PARAMETRES!$G$19)=0,"-",IF((IF(AB36="-",0,AB36)+IF(BC36="-",0,BC36)+IF(CD36="-",0,CD36)+IF(DE36="-",0,DE36))/(IF(AB36="-",0,PARAMETRES!$G$19)+IF(BC36="-",0,PARAMETRES!$G$19)+IF(CD36="-",0,PARAMETRES!$G$19)+IF(DE36="-",0,PARAMETRES!$G$19))*100&gt;100,100,(IF(AB36="-",0,AB36)+IF(BC36="-",0,BC36)+IF(CD36="-",0,CD36)+IF(DE36="-",0,DE36))/(IF(AB36="-",0,PARAMETRES!$G$19)+IF(BC36="-",0,PARAMETRES!$G$19)+IF(CD36="-",0,PARAMETRES!$G$19)+IF(DE36="-",0,PARAMETRES!$G$19))*100))</f>
        <v>83.655430055985889</v>
      </c>
      <c r="DP36" s="169"/>
      <c r="DQ36" s="165" t="str">
        <f>PARAMETRES!$B29</f>
        <v>T</v>
      </c>
      <c r="DR36" s="166" t="str">
        <f>PARAMETRES!$C29</f>
        <v>L</v>
      </c>
      <c r="DT36" s="351">
        <f t="shared" si="7"/>
        <v>83.699999999999989</v>
      </c>
      <c r="DU36" s="351" t="str">
        <f t="shared" si="1"/>
        <v/>
      </c>
      <c r="DV36" s="351" t="str">
        <f t="shared" si="2"/>
        <v/>
      </c>
      <c r="DW36" s="351" t="str">
        <f t="shared" si="3"/>
        <v/>
      </c>
      <c r="DY36" s="351">
        <f t="shared" si="8"/>
        <v>83.699999999999989</v>
      </c>
      <c r="DZ36" s="351" t="str">
        <f t="shared" si="9"/>
        <v/>
      </c>
      <c r="EA36" s="351" t="str">
        <f t="shared" si="10"/>
        <v/>
      </c>
      <c r="EB36" s="351" t="str">
        <f t="shared" si="11"/>
        <v/>
      </c>
    </row>
    <row r="37" spans="1:132" s="485" customFormat="1">
      <c r="A37" s="463">
        <f t="shared" si="13"/>
        <v>26</v>
      </c>
      <c r="B37" s="464" t="str">
        <f>PARAMETRES!$D30</f>
        <v>Anglais</v>
      </c>
      <c r="C37" s="465" t="str">
        <f>PARAMETRES!$B30</f>
        <v>T</v>
      </c>
      <c r="D37" s="465" t="str">
        <f>PARAMETRES!$C30</f>
        <v>M</v>
      </c>
      <c r="E37" s="466">
        <f>IF(F37="-","-",IF(F37&gt;PARAMETRES!$G$3,PARAMETRES!$G$3,F37))</f>
        <v>20</v>
      </c>
      <c r="F37" s="467">
        <f>IF(E$53=".","-",IF(RELIGION!S31="-","-",RELIGION!S31))</f>
        <v>20</v>
      </c>
      <c r="G37" s="467">
        <f>IF(E$53=".","-",IF(RELIGION!S31="-","-",RELIGION!S31/PARAMETRES!G$3*100))</f>
        <v>100</v>
      </c>
      <c r="H37" s="466">
        <f>IF(H$53=".","-",IF(LIRE!S31="-","-",IF(LIRE!S31&gt;PARAMETRES!$G$5,PARAMETRES!$G$5,LIRE!S31)))</f>
        <v>22.135416666666664</v>
      </c>
      <c r="I37" s="466">
        <f>IF(I$53=".","-",IF('ECRIRE (orth, rédac)'!S31="-","-",IF('ECRIRE (orth, rédac)'!S31&gt;PARAMETRES!$G$6,PARAMETRES!$G$6,'ECRIRE (orth, rédac)'!S31)))</f>
        <v>20.857843137254903</v>
      </c>
      <c r="J37" s="466">
        <f>IF(J$53=".","-",IF('ECOUTER  PARLER'!S31="-","-",IF('ECOUTER  PARLER'!S31&gt;PARAMETRES!$G$7,PARAMETRES!$G$7,'ECOUTER  PARLER'!S31)))</f>
        <v>21.388888888888889</v>
      </c>
      <c r="K37" s="466">
        <f>IF(K$53=".","-",IF('ECRIRE (conj, gramm)'!S31="-","-",IF('ECRIRE (conj, gramm)'!S31&gt;PARAMETRES!$G$8,PARAMETRES!$G$8,'ECRIRE (conj, gramm)'!S31)))</f>
        <v>21.314102564102562</v>
      </c>
      <c r="L37" s="468">
        <f>IF(M37="-","-",IF(M37&gt;PARAMETRES!$G$9,PARAMETRES!$G$9,M37))</f>
        <v>85.69625125691303</v>
      </c>
      <c r="M37" s="467">
        <f>IF(L$53=".","-",IF(N37=0,"-",(IF(LIRE!S31="-",0,LIRE!S31)+IF('ECRIRE (orth, rédac)'!S31="-",0,'ECRIRE (orth, rédac)'!S31)+IF('ECOUTER  PARLER'!S31="-",0,'ECOUTER  PARLER'!S31)+IF('ECRIRE (conj, gramm)'!S31="-",0,'ECRIRE (conj, gramm)'!S31))/N37*PARAMETRES!$G$9))</f>
        <v>85.69625125691303</v>
      </c>
      <c r="N37" s="467">
        <f>IF(LIRE!S31="-",0,PARAMETRES!$G$5)+IF('ECRIRE (orth, rédac)'!S31="-",0,PARAMETRES!$G$6)+IF('ECOUTER  PARLER'!S31="-",0,PARAMETRES!$G$7)+IF('ECRIRE (conj, gramm)'!S31="-",0,PARAMETRES!$G$8)</f>
        <v>100</v>
      </c>
      <c r="O37" s="466">
        <f>IF(O$53=".","-",IF(NO!S31="-","-",IF(NO!S31&gt;PARAMETRES!$G$11,PARAMETRES!$G$11,NO!S31)))</f>
        <v>40</v>
      </c>
      <c r="P37" s="466" t="str">
        <f>IF(P$53=".","-",IF(G!S31="-","-",IF(G!S31&gt;PARAMETRES!$G$12,PARAMETRES!$G$12,G!S31)))</f>
        <v>-</v>
      </c>
      <c r="Q37" s="466" t="str">
        <f>IF(Q$53=".","-",IF(SF!S31="-","-",IF(SF!S31&gt;PARAMETRES!$G$13,PARAMETRES!$G$13,SF!S31)))</f>
        <v>-</v>
      </c>
      <c r="R37" s="468">
        <f>IF(S37="-","-",IF(S37&gt;PARAMETRES!$G$14,PARAMETRES!$G$14,S37))</f>
        <v>100</v>
      </c>
      <c r="S37" s="467">
        <f>IF(R$53=".","-",IF(T37=0,"-",((IF(NO!S31="-",0,NO!S31)+IF(G!S31="-",0,G!S31)+IF(SF!S31="-",0,SF!S31))/T37*PARAMETRES!$G$14)))</f>
        <v>100</v>
      </c>
      <c r="T37" s="467">
        <f>IF(NO!S31="-",0,PARAMETRES!$G$11)+IF(G!S31="-",0,PARAMETRES!$G$12)+IF(SF!S31="-",0,PARAMETRES!$G$13)</f>
        <v>40</v>
      </c>
      <c r="U37" s="466">
        <f>IF(V37="-","-",IF(V37&gt;PARAMETRES!$G$16,PARAMETRES!$G$16,V37))</f>
        <v>28.2</v>
      </c>
      <c r="V37" s="467">
        <f>IF(U$53=".","-",IF(EVEIL!S31="-","-",EVEIL!S31))</f>
        <v>28.2</v>
      </c>
      <c r="W37" s="467">
        <f>IF(U$53=".","-",IF(EVEIL!S31="-","-",EVEIL!S31/PARAMETRES!G$16*100))</f>
        <v>94</v>
      </c>
      <c r="X37" s="466" t="str">
        <f>IF(Y37="-","-",IF(Y37&gt;PARAMETRES!$G$17,PARAMETRES!$G$17,Y37))</f>
        <v>-</v>
      </c>
      <c r="Y37" s="467" t="str">
        <f>IF(X$53=".","-",IF(LANGUE!O31="-","-",LANGUE!O31))</f>
        <v>-</v>
      </c>
      <c r="Z37" s="469" t="str">
        <f>IF(X$53=".","-",IF(LANGUE!O31="-","-",LANGUE!O31/PARAMETRES!G$17*100))</f>
        <v>-</v>
      </c>
      <c r="AA37" s="470">
        <f>IF(AB37="-","-",IF(AB37&gt;PARAMETRES!$G$19,PARAMETRES!$G$19,AB37))</f>
        <v>93.558500502765213</v>
      </c>
      <c r="AB37" s="471">
        <f>IF(((IF(E37="-",0,E37)+IF(M37="-",0,M37)+IF(S37="-",0,S37)+IF(U37="-",0,U37)+IF(X37="-",0,X37)))=0,"-",((IF(E37="-",0,E37)+IF(M37="-",0,M37)+IF(S37="-",0,S37)+IF(V37="-",0,V37)+IF(X37="-",0,X37))/((IF(E37="-",0,PARAMETRES!$G$3)+IF(M37="-",0,PARAMETRES!$G$9)+IF(S37="-",0,PARAMETRES!$G$14)+IF(V37="-",0,PARAMETRES!$G$16)+IF(X37="-",0,PARAMETRES!$G$17)))*PARAMETRES!$G$19))</f>
        <v>93.558500502765213</v>
      </c>
      <c r="AC37" s="463">
        <f t="shared" si="4"/>
        <v>26</v>
      </c>
      <c r="AD37" s="465" t="str">
        <f>PARAMETRES!$B30</f>
        <v>T</v>
      </c>
      <c r="AE37" s="465" t="str">
        <f>PARAMETRES!$C30</f>
        <v>M</v>
      </c>
      <c r="AF37" s="466" t="str">
        <f>IF(AG37="-","-",IF(AG37&gt;PARAMETRES!$G$3,PARAMETRES!$G$3,AG37))</f>
        <v>-</v>
      </c>
      <c r="AG37" s="467" t="str">
        <f>IF(AF$53=".","-",IF(RELIGION!AN31="-","-",RELIGION!AN31))</f>
        <v>-</v>
      </c>
      <c r="AH37" s="467" t="str">
        <f>IF(AF$53=".","-",IF(RELIGION!AN31="-","-",RELIGION!AN31/PARAMETRES!G$3*100))</f>
        <v>-</v>
      </c>
      <c r="AI37" s="466" t="str">
        <f>IF(AI$53=".","-",IF(LIRE!AN31="-","-",IF(LIRE!AN31&gt;PARAMETRES!$G$5,PARAMETRES!$G$5,LIRE!AN31)))</f>
        <v>-</v>
      </c>
      <c r="AJ37" s="466" t="str">
        <f>IF(AJ$53=".","-",IF('ECRIRE (orth, rédac)'!AN31="-","-",IF('ECRIRE (orth, rédac)'!AN31&gt;PARAMETRES!$G$6,PARAMETRES!$G$6,'ECRIRE (orth, rédac)'!AN31)))</f>
        <v>-</v>
      </c>
      <c r="AK37" s="466" t="str">
        <f>IF(AK$53=".","-",IF('ECOUTER  PARLER'!AN31="-","-",IF('ECOUTER  PARLER'!AN31&gt;PARAMETRES!$G$7,PARAMETRES!$G$7,'ECOUTER  PARLER'!AN31)))</f>
        <v>-</v>
      </c>
      <c r="AL37" s="466" t="str">
        <f>IF(AL$53=".","-",IF('ECRIRE (conj, gramm)'!AN31="-","-",IF('ECRIRE (conj, gramm)'!AN31&gt;PARAMETRES!$G$8,PARAMETRES!$G$8,'ECRIRE (conj, gramm)'!AN31)))</f>
        <v>-</v>
      </c>
      <c r="AM37" s="468" t="str">
        <f>IF(AN37="-","-",IF(AN37&gt;PARAMETRES!$G$9,PARAMETRES!$G$9,AN37))</f>
        <v>-</v>
      </c>
      <c r="AN37" s="467" t="str">
        <f>IF(AM$53=".","-",IF(AO37=0,"-",(IF(LIRE!AN31="-",0,LIRE!AN31)+IF('ECRIRE (orth, rédac)'!AN31="-",0,'ECRIRE (orth, rédac)'!AN31)+IF('ECOUTER  PARLER'!AN31="-",0,'ECOUTER  PARLER'!AN31)+IF('ECRIRE (conj, gramm)'!AN31="-",0,'ECRIRE (conj, gramm)'!AN31))/AO37*PARAMETRES!$G$9))</f>
        <v>-</v>
      </c>
      <c r="AO37" s="467">
        <f>IF(LIRE!AN31="-",0,PARAMETRES!$G$5)+IF('ECRIRE (orth, rédac)'!AN31="-",0,PARAMETRES!$G$6)+IF('ECOUTER  PARLER'!AN31="-",0,PARAMETRES!$G$7)+IF('ECRIRE (conj, gramm)'!AN31="-",0,PARAMETRES!$G$8)</f>
        <v>0</v>
      </c>
      <c r="AP37" s="466" t="str">
        <f>IF(AP$53=".","-",IF(NO!AN31="-","-",IF(NO!AN31&gt;PARAMETRES!$G$11,PARAMETRES!$G$11,NO!AN31)))</f>
        <v>-</v>
      </c>
      <c r="AQ37" s="466" t="str">
        <f>IF(AQ$53=".","-",IF(G!AN31="-","-",IF(G!AN31&gt;PARAMETRES!$G$12,PARAMETRES!$G$12,G!AN31)))</f>
        <v>-</v>
      </c>
      <c r="AR37" s="466" t="str">
        <f>IF(AR$53=".","-",IF(SF!AN31="-","-",IF(SF!AN31&gt;PARAMETRES!$G$13,PARAMETRES!$G$13,SF!AN31)))</f>
        <v>-</v>
      </c>
      <c r="AS37" s="468" t="str">
        <f>IF(AT37="-","-",IF(AT37&gt;PARAMETRES!$G$14,PARAMETRES!$G$14,AT37))</f>
        <v>-</v>
      </c>
      <c r="AT37" s="467" t="str">
        <f>IF(AS$53=".","-",IF(AU37=0,"-",((IF(NO!AN31="-",0,NO!AN31)+IF(G!AN31="-",0,G!AN31)+IF(SF!AN31="-",0,SF!AN31))/AU37*PARAMETRES!$G$14)))</f>
        <v>-</v>
      </c>
      <c r="AU37" s="467">
        <f>IF(NO!AN31="-",0,PARAMETRES!$G$11)+IF(G!AN31="-",0,PARAMETRES!$G$12)+IF(SF!AN31="-",0,PARAMETRES!$G$13)</f>
        <v>0</v>
      </c>
      <c r="AV37" s="466" t="str">
        <f>IF(AW37="-","-",IF(AW37&gt;PARAMETRES!$G$16,PARAMETRES!$G$16,AW37))</f>
        <v>-</v>
      </c>
      <c r="AW37" s="467" t="str">
        <f>IF(AV$53=".","-",IF(EVEIL!AN31="-","-",EVEIL!AN31))</f>
        <v>-</v>
      </c>
      <c r="AX37" s="467" t="str">
        <f>IF(AV$53=".","-",IF(EVEIL!AN31="-","-",EVEIL!ANS31/PARAMETRES!G$16*100))</f>
        <v>-</v>
      </c>
      <c r="AY37" s="466" t="str">
        <f>IF(AZ37="-","-",IF(AZ37&gt;PARAMETRES!$G$17,PARAMETRES!$G$17,AZ37))</f>
        <v>-</v>
      </c>
      <c r="AZ37" s="467" t="str">
        <f>IF(AY$53=".","-",IF(LANGUE!AF31="-","-",LANGUE!AF31))</f>
        <v>-</v>
      </c>
      <c r="BA37" s="469" t="str">
        <f>IF(AY$53=".","-",IF(LANGUE!AF31="-","-",LANGUE!AF31/PARAMETRES!G$17*100))</f>
        <v>-</v>
      </c>
      <c r="BB37" s="470" t="str">
        <f>IF(BC37="-","-",IF(BC37&gt;PARAMETRES!$G$19,PARAMETRES!$G$19,BC37))</f>
        <v>-</v>
      </c>
      <c r="BC37" s="471" t="str">
        <f>IF(((IF(AF37="-",0,AF37)+IF(AN37="-",0,AN37)+IF(AT37="-",0,AT37)+IF(AV37="-",0,AV37)+IF(AY37="-",0,AY37)))=0,"-",((IF(AF37="-",0,AF37)+IF(AN37="-",0,AN37)+IF(AT37="-",0,AT37)+IF(AW37="-",0,AW37)+IF(AY37="-",0,AY37))/((IF(AF37="-",0,PARAMETRES!$G$3)+IF(AN37="-",0,PARAMETRES!$G$9)+IF(AT37="-",0,PARAMETRES!$G$14)+IF(AW37="-",0,PARAMETRES!$G$16)+IF(AY37="-",0,PARAMETRES!$G$17)))*PARAMETRES!$G$19))</f>
        <v>-</v>
      </c>
      <c r="BD37" s="463">
        <f t="shared" si="5"/>
        <v>26</v>
      </c>
      <c r="BE37" s="465" t="str">
        <f>PARAMETRES!$B30</f>
        <v>T</v>
      </c>
      <c r="BF37" s="465" t="str">
        <f>PARAMETRES!$C30</f>
        <v>M</v>
      </c>
      <c r="BG37" s="466" t="str">
        <f>IF(BH37="-","-",IF(BH37&gt;PARAMETRES!$G$3,PARAMETRES!$G$3,BH37))</f>
        <v>-</v>
      </c>
      <c r="BH37" s="467" t="str">
        <f>IF(BG$53=".","-",IF(RELIGION!BI31="-","-",RELIGION!BI31))</f>
        <v>-</v>
      </c>
      <c r="BI37" s="467" t="str">
        <f>IF(BG$53=".","-",IF(RELIGION!BI31="-","-",RELIGION!BI31/PARAMETRES!G$3*100))</f>
        <v>-</v>
      </c>
      <c r="BJ37" s="466" t="str">
        <f>IF(BJ$53=".","-",IF(LIRE!BI31="-","-",IF(LIRE!BI31&gt;PARAMETRES!$G$5,PARAMETRES!$G$5,LIRE!BI31)))</f>
        <v>-</v>
      </c>
      <c r="BK37" s="466" t="str">
        <f>IF(BK$53=".","-",IF('ECRIRE (orth, rédac)'!BI31="-","-",IF('ECRIRE (orth, rédac)'!BI31&gt;PARAMETRES!$G$6,PARAMETRES!$G$6,'ECRIRE (orth, rédac)'!BI31)))</f>
        <v>-</v>
      </c>
      <c r="BL37" s="466" t="str">
        <f>IF(BL$53=".","-",IF('ECOUTER  PARLER'!BI31="-","-",IF('ECOUTER  PARLER'!BI31&gt;PARAMETRES!$G$7,PARAMETRES!$G$7,'ECOUTER  PARLER'!BI31)))</f>
        <v>-</v>
      </c>
      <c r="BM37" s="466" t="str">
        <f>IF(BM$53=".","-",IF('ECRIRE (conj, gramm)'!BI31="-","-",IF('ECRIRE (conj, gramm)'!BI31&gt;PARAMETRES!$G$8,PARAMETRES!$G$8,'ECRIRE (conj, gramm)'!BI31)))</f>
        <v>-</v>
      </c>
      <c r="BN37" s="468" t="str">
        <f>IF(BO37="-","-",IF(BO37&gt;PARAMETRES!$G$9,PARAMETRES!$G$9,BO37))</f>
        <v>-</v>
      </c>
      <c r="BO37" s="467" t="str">
        <f>IF(BN$53=".","-",IF(BP37=0,"-",(IF(LIRE!BI31="-",0,LIRE!BI31)+IF('ECRIRE (orth, rédac)'!BI31="-",0,'ECRIRE (orth, rédac)'!BI31)+IF('ECOUTER  PARLER'!BI31="-",0,'ECOUTER  PARLER'!BI31)+IF('ECRIRE (conj, gramm)'!BI31="-",0,'ECRIRE (conj, gramm)'!BI31))/BP37*PARAMETRES!$G$9))</f>
        <v>-</v>
      </c>
      <c r="BP37" s="467">
        <f>IF(LIRE!BI31="-",0,PARAMETRES!$G$5)+IF('ECRIRE (orth, rédac)'!BI31="-",0,PARAMETRES!$G$6)+IF('ECOUTER  PARLER'!BI31="-",0,PARAMETRES!$G$7)+IF('ECRIRE (conj, gramm)'!BI31="-",0,PARAMETRES!$G$8)</f>
        <v>0</v>
      </c>
      <c r="BQ37" s="466" t="str">
        <f>IF(BQ$53=".","-",IF(NO!BI31="-","-",IF(NO!BI31&gt;PARAMETRES!$G$11,PARAMETRES!$G$11,NO!BI31)))</f>
        <v>-</v>
      </c>
      <c r="BR37" s="466" t="str">
        <f>IF(BR$53=".","-",IF(G!BI31="-","-",IF(G!BI31&gt;PARAMETRES!$G$12,PARAMETRES!$G$12,G!BI31)))</f>
        <v>-</v>
      </c>
      <c r="BS37" s="466" t="str">
        <f>IF(BS$53=".","-",IF(SF!BI31="-","-",IF(SF!BI31&gt;PARAMETRES!$G$13,PARAMETRES!$G$13,SF!BI31)))</f>
        <v>-</v>
      </c>
      <c r="BT37" s="468" t="str">
        <f>IF(BU37="-","-",IF(BU37&gt;PARAMETRES!$G$14,PARAMETRES!$G$14,BU37))</f>
        <v>-</v>
      </c>
      <c r="BU37" s="467" t="str">
        <f>IF(BT$53=".","-",IF(BV37=0,"-",((IF(NO!BI31="-",0,NO!BI31)+IF(G!BI31="-",0,G!BI31)+IF(SF!BI31="-",0,SF!BI31))/BV37*PARAMETRES!$G$14)))</f>
        <v>-</v>
      </c>
      <c r="BV37" s="467">
        <f>IF(NO!BI31="-",0,PARAMETRES!$G$11)+IF(G!BI31="-",0,PARAMETRES!$G$12)+IF(SF!BI31="-",0,PARAMETRES!$G$13)</f>
        <v>0</v>
      </c>
      <c r="BW37" s="466" t="str">
        <f>IF(BX37="-","-",IF(BX37&gt;PARAMETRES!$G$16,PARAMETRES!$G$16,BX37))</f>
        <v>-</v>
      </c>
      <c r="BX37" s="467" t="str">
        <f>IF(BW$53=".","-",IF(EVEIL!BI31="-","-",EVEIL!BI31))</f>
        <v>-</v>
      </c>
      <c r="BY37" s="467" t="str">
        <f>IF(BW$53=".","-",IF(EVEIL!BI31="-","-",EVEIL!BIS31/PARAMETRES!G$16*100))</f>
        <v>-</v>
      </c>
      <c r="BZ37" s="466" t="str">
        <f>IF(CA37="-","-",IF(CA37&gt;PARAMETRES!$G$17,PARAMETRES!$G$17,CA37))</f>
        <v>-</v>
      </c>
      <c r="CA37" s="467" t="str">
        <f>IF(BZ$53=".","-",IF(LANGUE!AW31="-","-",LANGUE!AW31))</f>
        <v>-</v>
      </c>
      <c r="CB37" s="469" t="str">
        <f>IF(BZ$53=".","-",IF(LANGUE!AW31="-","-",LANGUE!AW31/PARAMETRES!G$17*100))</f>
        <v>-</v>
      </c>
      <c r="CC37" s="470" t="str">
        <f>IF(CD37="-","-",IF(CD37&gt;PARAMETRES!$G$19,PARAMETRES!$G$19,CD37))</f>
        <v>-</v>
      </c>
      <c r="CD37" s="471" t="str">
        <f>IF(((IF(BG37="-",0,BG37)+IF(BO37="-",0,BO37)+IF(BU37="-",0,BU37)+IF(BW37="-",0,BW37)+IF(BZ37="-",0,BZ37)))=0,"-",((IF(BG37="-",0,BG37)+IF(BO37="-",0,BO37)+IF(BU37="-",0,BU37)+IF(BX37="-",0,BX37)+IF(BZ37="-",0,BZ37))/((IF(BG37="-",0,PARAMETRES!$G$3)+IF(BO37="-",0,PARAMETRES!$G$9)+IF(BU37="-",0,PARAMETRES!$G$14)+IF(BX37="-",0,PARAMETRES!$G$16)+IF(BZ37="-",0,PARAMETRES!$G$17)))*PARAMETRES!$G$19))</f>
        <v>-</v>
      </c>
      <c r="CE37" s="472">
        <f t="shared" si="6"/>
        <v>26</v>
      </c>
      <c r="CF37" s="473" t="str">
        <f>PARAMETRES!$B30</f>
        <v>T</v>
      </c>
      <c r="CG37" s="473" t="str">
        <f>PARAMETRES!$C30</f>
        <v>M</v>
      </c>
      <c r="CH37" s="474" t="str">
        <f>IF(CI37="-","-",IF(CI37&gt;PARAMETRES!$G$3,PARAMETRES!$G$3,CI37))</f>
        <v>-</v>
      </c>
      <c r="CI37" s="475" t="str">
        <f>IF(CH$53=".","-",IF(RELIGION!CD31="-","-",RELIGION!CD31))</f>
        <v>-</v>
      </c>
      <c r="CJ37" s="475" t="str">
        <f>IF(CH$53=".","-",IF(RELIGION!CD31="-","-",RELIGION!CD31/PARAMETRES!G$3*100))</f>
        <v>-</v>
      </c>
      <c r="CK37" s="474" t="str">
        <f>IF(CK$53=".","-",IF(LIRE!CD31="-","-",IF(LIRE!CD31&gt;PARAMETRES!$G$5,PARAMETRES!$G$5,LIRE!CD31)))</f>
        <v>-</v>
      </c>
      <c r="CL37" s="474" t="str">
        <f>IF(CL$53=".","-",IF('ECRIRE (orth, rédac)'!CD31="-","-",IF('ECRIRE (orth, rédac)'!CD31&gt;PARAMETRES!$G$6,PARAMETRES!$G$6,'ECRIRE (orth, rédac)'!CD31)))</f>
        <v>-</v>
      </c>
      <c r="CM37" s="474" t="str">
        <f>IF(CM$53=".","-",IF('ECOUTER  PARLER'!CD31="-","-",IF('ECOUTER  PARLER'!CD31&gt;PARAMETRES!$G$7,PARAMETRES!$G$7,'ECOUTER  PARLER'!CD31)))</f>
        <v>-</v>
      </c>
      <c r="CN37" s="474" t="str">
        <f>IF(CN$53=".","-",IF('ECRIRE (conj, gramm)'!CH31="-","-",IF('ECRIRE (conj, gramm)'!CH31&gt;PARAMETRES!$G$8,PARAMETRES!$G$8,'ECRIRE (conj, gramm)'!CH31)))</f>
        <v>-</v>
      </c>
      <c r="CO37" s="476" t="str">
        <f>IF(CP37="-","-",IF(CP37&gt;PARAMETRES!$G$9,PARAMETRES!$G$9,CP37))</f>
        <v>-</v>
      </c>
      <c r="CP37" s="475" t="str">
        <f>IF(CO$53=".","-",IF(CQ37=0,"-",(IF(LIRE!CD31="-",0,LIRE!CD31)+IF('ECRIRE (orth, rédac)'!CD31="-",0,'ECRIRE (orth, rédac)'!CD31)+IF('ECOUTER  PARLER'!CD31="-",0,'ECOUTER  PARLER'!CD31)+IF('ECRIRE (conj, gramm)'!CH31="-",0,'ECRIRE (conj, gramm)'!CH31))/CQ37*PARAMETRES!$G$9))</f>
        <v>-</v>
      </c>
      <c r="CQ37" s="475">
        <f>IF(LIRE!CD31="-",0,PARAMETRES!$G$5)+IF('ECRIRE (orth, rédac)'!CD31="-",0,PARAMETRES!$G$6)+IF('ECOUTER  PARLER'!CD31="-",0,PARAMETRES!$G$7)+IF('ECRIRE (conj, gramm)'!CH31="-",0,PARAMETRES!$G$8)</f>
        <v>0</v>
      </c>
      <c r="CR37" s="474" t="str">
        <f>IF(CR$53=".","-",IF(NO!CD31="-","-",IF(NO!CD31&gt;PARAMETRES!$G$11,PARAMETRES!$G$11,NO!CD31)))</f>
        <v>-</v>
      </c>
      <c r="CS37" s="474" t="str">
        <f>IF(CS$53=".","-",IF(G!CD31="-","-",IF(G!CD31&gt;PARAMETRES!$G$12,PARAMETRES!$G$12,G!CD31)))</f>
        <v>-</v>
      </c>
      <c r="CT37" s="474" t="str">
        <f>IF(CT$53=".","-",IF(SF!CD31="-","-",IF(SF!CD31&gt;PARAMETRES!$G$13,PARAMETRES!$G$13,SF!CD31)))</f>
        <v>-</v>
      </c>
      <c r="CU37" s="476" t="str">
        <f>IF(CV37="-","-",IF(CV37&gt;PARAMETRES!$G$14,PARAMETRES!$G$14,CV37))</f>
        <v>-</v>
      </c>
      <c r="CV37" s="475" t="str">
        <f>IF(CU$53=".","-",IF(CW37=0,"-",((IF(NO!CD31="-",0,NO!CD31)+IF(G!CD31="-",0,G!CD31)+IF(SF!CD31="-",0,SF!CD31))/CW37*PARAMETRES!$G$14)))</f>
        <v>-</v>
      </c>
      <c r="CW37" s="475">
        <f>IF(NO!CD31="-",0,PARAMETRES!$G$11)+IF(G!CD31="-",0,PARAMETRES!$G$12)+IF(SF!CD31="-",0,PARAMETRES!$G$13)</f>
        <v>0</v>
      </c>
      <c r="CX37" s="474" t="str">
        <f>IF(CY37="-","-",IF(CY37&gt;PARAMETRES!$G$16,PARAMETRES!$G$16,CY37))</f>
        <v>-</v>
      </c>
      <c r="CY37" s="475" t="str">
        <f>IF(CX$53=".","-",IF(EVEIL!CD31="-","-",EVEIL!CD31))</f>
        <v>-</v>
      </c>
      <c r="CZ37" s="475" t="str">
        <f>IF(CX$53=".","-",IF(EVEIL!CD31="-","-",EVEIL!CDS31/PARAMETRES!G$16*100))</f>
        <v>-</v>
      </c>
      <c r="DA37" s="474" t="str">
        <f>IF(DB37="-","-",IF(DB37&gt;PARAMETRES!$G$17,PARAMETRES!$G$17,DB37))</f>
        <v>-</v>
      </c>
      <c r="DB37" s="475" t="str">
        <f>IF(DA$53=".","-",IF(LANGUE!BN31="-","-",LANGUE!BN31))</f>
        <v>-</v>
      </c>
      <c r="DC37" s="475" t="str">
        <f>IF(DA$53=".","-",IF(LANGUE!BN31="-","-",LANGUE!BN31/PARAMETRES!G$17*100))</f>
        <v>-</v>
      </c>
      <c r="DD37" s="477" t="str">
        <f>IF(DE37="-","-",IF(DE37&gt;PARAMETRES!$G$19,PARAMETRES!$G$19,DE37))</f>
        <v>-</v>
      </c>
      <c r="DE37" s="478" t="str">
        <f>IF(((IF(CH37="-",0,CH37)+IF(CP37="-",0,CP37)+IF(CV37="-",0,CV37)+IF(CX37="-",0,CX37)+IF(DA37="-",0,DA37)))=0,"-",((IF(CH37="-",0,CH37)+IF(CP37="-",0,CP37)+IF(CV37="-",0,CV37)+IF(CY37="-",0,CY37)+IF(DA37="-",0,DA37))/((IF(CH37="-",0,PARAMETRES!$G$3)+IF(CP37="-",0,PARAMETRES!$G$9)+IF(CV37="-",0,PARAMETRES!$G$14)+IF(CY37="-",0,PARAMETRES!$G$16)+IF(DA37="-",0,PARAMETRES!$G$17)))*PARAMETRES!$G$19))</f>
        <v>-</v>
      </c>
      <c r="DF37" s="487"/>
      <c r="DG37" s="480" t="str">
        <f>PARAMETRES!$B30</f>
        <v>T</v>
      </c>
      <c r="DH37" s="481" t="str">
        <f>PARAMETRES!$C30</f>
        <v>M</v>
      </c>
      <c r="DI37" s="482"/>
      <c r="DJ37" s="483">
        <f>IF(IF(E37="-",0,PARAMETRES!$G$3)+IF(AF37="-",0,PARAMETRES!$G$3)+IF(BG37="-",0,PARAMETRES!$G$3)+IF(CH37="-",0,PARAMETRES!$G$3)=0,"-",IF((IF(F37="-",0,F37)+IF(AG37="-",0,AG37)+IF(BH37="-",0,BH37)+IF(CI37="-",0,CI37))/(IF(F37="-",0,PARAMETRES!$G$3)+IF(AG37="-",0,PARAMETRES!$G$3)+IF(BH37="-",0,PARAMETRES!$G$3)+IF(CI37="-",0,PARAMETRES!$G$3))*100&gt;100,100,(IF(F37="-",0,F37)+IF(AG37="-",0,AG37)+IF(BH37="-",0,BH37)+IF(CI37="-",0,CI37))/(IF(F37="-",0,PARAMETRES!$G$3)+IF(AG37="-",0,PARAMETRES!$G$3)+IF(BH37="-",0,PARAMETRES!$G$3)+IF(CI37="-",0,PARAMETRES!$G$3))*100))</f>
        <v>100</v>
      </c>
      <c r="DK37" s="466">
        <f>IF(IF(M37="-",0,PARAMETRES!$G$9)+IF(AN37="-",0,PARAMETRES!$G$9)+IF(BO37="-",0,PARAMETRES!$G$9)+IF(CP37="-",0,PARAMETRES!$G$9)=0,"-",IF((IF(M37="-",0,M37)+IF(AN37="-",0,AN37)+IF(BO37="-",0,BO37)+IF(CP37="-",0,CP37))/(IF(M37="-",0,PARAMETRES!$G$9)+IF(AN37="-",0,PARAMETRES!$G$9)+IF(BO37="-",0,PARAMETRES!$G$9)+IF(CP37="-",0,PARAMETRES!$G$9))*100&gt;100,100,(IF(M37="-",0,M37)+IF(AN37="-",0,AN37)+IF(BO37="-",0,BO37)+IF(CP37="-",0,CP37))/(IF(M37="-",0,PARAMETRES!$G$9)+IF(AN37="-",0,PARAMETRES!$G$9)+IF(BO37="-",0,PARAMETRES!$G$9)+IF(CP37="-",0,PARAMETRES!$G$9))*100))</f>
        <v>85.69625125691303</v>
      </c>
      <c r="DL37" s="466">
        <f>IF(IF(S37="-",0,PARAMETRES!$G$14)+IF(AT37="-",0,PARAMETRES!$G$14)+IF(BU37="-",0,PARAMETRES!$G$14)+IF(CV37="-",0,PARAMETRES!$G$14)=0,"-",IF((IF(S37="-",0,S37)+IF(AT37="-",0,AT37)+IF(BU37="-",0,BU37)+IF(CV37="-",0,CV37))/(IF(S37="-",0,PARAMETRES!$G$14)+IF(AT37="-",0,PARAMETRES!$G$14)+IF(BU37="-",0,PARAMETRES!$G$14)+IF(CV37="-",0,PARAMETRES!$G$14))*100&gt;100,100,(IF(S37="-",0,S37)+IF(AT37="-",0,AT37)+IF(BU37="-",0,BU37)+IF(CV37="-",0,CV37))/(IF(S37="-",0,PARAMETRES!$G$14)+IF(AT37="-",0,PARAMETRES!$G$14)+IF(BU37="-",0,PARAMETRES!$G$14)+IF(CV37="-",0,PARAMETRES!$G$14))*100))</f>
        <v>100</v>
      </c>
      <c r="DM37" s="466">
        <f>IF(IF(U37="-",0,PARAMETRES!$G$16)+IF(AV37="-",0,PARAMETRES!$G$16)+IF(BW37="-",0,PARAMETRES!$G$16)+IF(CX37="-",0,PARAMETRES!$G$16)=0,"-",IF((IF(V37="-",0,V37)+IF(AW37="-",0,AW37)+IF(BX37="-",0,BX37)+IF(CY37="-",0,CY37))/(IF(V37="-",0,PARAMETRES!$G$16)+IF(AW37="-",0,PARAMETRES!$G$16)+IF(BX37="-",0,PARAMETRES!$G$16)+IF(CY37="-",0,PARAMETRES!$G$16))*100&gt;100,100,(IF(V37="-",0,V37)+IF(AW37="-",0,AW37)+IF(BX37="-",0,BX37)+IF(CY37="-",0,CY37))/(IF(V37="-",0,PARAMETRES!$G$16)+IF(AW37="-",0,PARAMETRES!$G$16)+IF(BX37="-",0,PARAMETRES!$G$16)+IF(CY37="-",0,PARAMETRES!$G$16))*100))</f>
        <v>94</v>
      </c>
      <c r="DN37" s="466" t="str">
        <f>IF(IF(X37="-",0,PARAMETRES!$G$17)+IF(AY37="-",0,PARAMETRES!$G$17)+IF(BZ37="-",0,PARAMETRES!$G$17)+IF(DA37="-",0,PARAMETRES!$G$17)=0,"-",IF((IF(Y37="-",0,Y37)+IF(AZ37="-",0,AZ37)+IF(CA37="-",0,CA37)+IF(DB37="-",0,DB37))/(IF(Y37="-",0,PARAMETRES!$G$17)+IF(AZ37="-",0,PARAMETRES!$G$17)+IF(CA37="-",0,PARAMETRES!$G$17)+IF(DB37="-",0,PARAMETRES!$G$17))*100&gt;100,100,(IF(Y37="-",0,Y37)+IF(AZ37="-",0,AZ37)+IF(CA37="-",0,CA37)+IF(DB37="-",0,DB37))/(IF(Y37="-",0,PARAMETRES!$G$17)+IF(AZ37="-",0,PARAMETRES!$G$17)+IF(CA37="-",0,PARAMETRES!$G$17)+IF(DB37="-",0,PARAMETRES!$G$17))*100))</f>
        <v>-</v>
      </c>
      <c r="DO37" s="468">
        <f>IF(IF(AB37="-",0,PARAMETRES!$G$19)+IF(BC37="-",0,PARAMETRES!$G$19)+IF(CD37="-",0,PARAMETRES!$G$19)+IF(DE37="-",0,PARAMETRES!$G$19)=0,"-",IF((IF(AB37="-",0,AB37)+IF(BC37="-",0,BC37)+IF(CD37="-",0,CD37)+IF(DE37="-",0,DE37))/(IF(AB37="-",0,PARAMETRES!$G$19)+IF(BC37="-",0,PARAMETRES!$G$19)+IF(CD37="-",0,PARAMETRES!$G$19)+IF(DE37="-",0,PARAMETRES!$G$19))*100&gt;100,100,(IF(AB37="-",0,AB37)+IF(BC37="-",0,BC37)+IF(CD37="-",0,CD37)+IF(DE37="-",0,DE37))/(IF(AB37="-",0,PARAMETRES!$G$19)+IF(BC37="-",0,PARAMETRES!$G$19)+IF(CD37="-",0,PARAMETRES!$G$19)+IF(DE37="-",0,PARAMETRES!$G$19))*100))</f>
        <v>93.558500502765213</v>
      </c>
      <c r="DP37" s="488"/>
      <c r="DQ37" s="480" t="str">
        <f>PARAMETRES!$B30</f>
        <v>T</v>
      </c>
      <c r="DR37" s="481" t="str">
        <f>PARAMETRES!$C30</f>
        <v>M</v>
      </c>
      <c r="DT37" s="486">
        <f t="shared" si="7"/>
        <v>93.6</v>
      </c>
      <c r="DU37" s="486" t="str">
        <f t="shared" si="1"/>
        <v/>
      </c>
      <c r="DV37" s="486" t="str">
        <f t="shared" si="2"/>
        <v/>
      </c>
      <c r="DW37" s="486" t="str">
        <f t="shared" si="3"/>
        <v/>
      </c>
      <c r="DY37" s="486">
        <f t="shared" si="8"/>
        <v>93.6</v>
      </c>
      <c r="DZ37" s="486" t="str">
        <f t="shared" si="9"/>
        <v/>
      </c>
      <c r="EA37" s="486" t="str">
        <f t="shared" si="10"/>
        <v/>
      </c>
      <c r="EB37" s="486" t="str">
        <f t="shared" si="11"/>
        <v/>
      </c>
    </row>
    <row r="38" spans="1:132" s="167" customFormat="1">
      <c r="A38" s="154">
        <f t="shared" si="13"/>
        <v>27</v>
      </c>
      <c r="B38" s="155" t="str">
        <f>PARAMETRES!$D31</f>
        <v>Anglais</v>
      </c>
      <c r="C38" s="156" t="str">
        <f>PARAMETRES!$B31</f>
        <v>V</v>
      </c>
      <c r="D38" s="156" t="str">
        <f>PARAMETRES!$C31</f>
        <v>F</v>
      </c>
      <c r="E38" s="157">
        <f>IF(F38="-","-",IF(F38&gt;PARAMETRES!$G$3,PARAMETRES!$G$3,F38))</f>
        <v>20</v>
      </c>
      <c r="F38" s="158">
        <f>IF(E$53=".","-",IF(RELIGION!S32="-","-",RELIGION!S32))</f>
        <v>20</v>
      </c>
      <c r="G38" s="158">
        <f>IF(E$53=".","-",IF(RELIGION!S32="-","-",RELIGION!S32/PARAMETRES!G$3*100))</f>
        <v>100</v>
      </c>
      <c r="H38" s="157">
        <f>IF(H$53=".","-",IF(LIRE!S32="-","-",IF(LIRE!S32&gt;PARAMETRES!$G$5,PARAMETRES!$G$5,LIRE!S32)))</f>
        <v>22.916666666666664</v>
      </c>
      <c r="I38" s="157">
        <f>IF(I$53=".","-",IF('ECRIRE (orth, rédac)'!S32="-","-",IF('ECRIRE (orth, rédac)'!S32&gt;PARAMETRES!$G$6,PARAMETRES!$G$6,'ECRIRE (orth, rédac)'!S32)))</f>
        <v>22.279411764705884</v>
      </c>
      <c r="J38" s="157">
        <f>IF(J$53=".","-",IF('ECOUTER  PARLER'!S32="-","-",IF('ECOUTER  PARLER'!S32&gt;PARAMETRES!$G$7,PARAMETRES!$G$7,'ECOUTER  PARLER'!S32)))</f>
        <v>20.277777777777779</v>
      </c>
      <c r="K38" s="157">
        <f>IF(K$53=".","-",IF('ECRIRE (conj, gramm)'!S32="-","-",IF('ECRIRE (conj, gramm)'!S32&gt;PARAMETRES!$G$8,PARAMETRES!$G$8,'ECRIRE (conj, gramm)'!S32)))</f>
        <v>17.948717948717949</v>
      </c>
      <c r="L38" s="159">
        <f>IF(M38="-","-",IF(M38&gt;PARAMETRES!$G$9,PARAMETRES!$G$9,M38))</f>
        <v>83.422574157868269</v>
      </c>
      <c r="M38" s="158">
        <f>IF(L$53=".","-",IF(N38=0,"-",(IF(LIRE!S32="-",0,LIRE!S32)+IF('ECRIRE (orth, rédac)'!S32="-",0,'ECRIRE (orth, rédac)'!S32)+IF('ECOUTER  PARLER'!S32="-",0,'ECOUTER  PARLER'!S32)+IF('ECRIRE (conj, gramm)'!S32="-",0,'ECRIRE (conj, gramm)'!S32))/N38*PARAMETRES!$G$9))</f>
        <v>83.422574157868269</v>
      </c>
      <c r="N38" s="158">
        <f>IF(LIRE!S32="-",0,PARAMETRES!$G$5)+IF('ECRIRE (orth, rédac)'!S32="-",0,PARAMETRES!$G$6)+IF('ECOUTER  PARLER'!S32="-",0,PARAMETRES!$G$7)+IF('ECRIRE (conj, gramm)'!S32="-",0,PARAMETRES!$G$8)</f>
        <v>100</v>
      </c>
      <c r="O38" s="157">
        <f>IF(O$53=".","-",IF(NO!S32="-","-",IF(NO!S32&gt;PARAMETRES!$G$11,PARAMETRES!$G$11,NO!S32)))</f>
        <v>33.559322033898304</v>
      </c>
      <c r="P38" s="157" t="str">
        <f>IF(P$53=".","-",IF(G!S32="-","-",IF(G!S32&gt;PARAMETRES!$G$12,PARAMETRES!$G$12,G!S32)))</f>
        <v>-</v>
      </c>
      <c r="Q38" s="157" t="str">
        <f>IF(Q$53=".","-",IF(SF!S32="-","-",IF(SF!S32&gt;PARAMETRES!$G$13,PARAMETRES!$G$13,SF!S32)))</f>
        <v>-</v>
      </c>
      <c r="R38" s="159">
        <f>IF(S38="-","-",IF(S38&gt;PARAMETRES!$G$14,PARAMETRES!$G$14,S38))</f>
        <v>83.898305084745758</v>
      </c>
      <c r="S38" s="158">
        <f>IF(R$53=".","-",IF(T38=0,"-",((IF(NO!S32="-",0,NO!S32)+IF(G!S32="-",0,G!S32)+IF(SF!S32="-",0,SF!S32))/T38*PARAMETRES!$G$14)))</f>
        <v>83.898305084745758</v>
      </c>
      <c r="T38" s="158">
        <f>IF(NO!S32="-",0,PARAMETRES!$G$11)+IF(G!S32="-",0,PARAMETRES!$G$12)+IF(SF!S32="-",0,PARAMETRES!$G$13)</f>
        <v>40</v>
      </c>
      <c r="U38" s="157">
        <f>IF(V38="-","-",IF(V38&gt;PARAMETRES!$G$16,PARAMETRES!$G$16,V38))</f>
        <v>23.1</v>
      </c>
      <c r="V38" s="158">
        <f>IF(U$53=".","-",IF(EVEIL!S32="-","-",EVEIL!S32))</f>
        <v>23.1</v>
      </c>
      <c r="W38" s="158">
        <f>IF(U$53=".","-",IF(EVEIL!S32="-","-",EVEIL!S32/PARAMETRES!G$16*100))</f>
        <v>77</v>
      </c>
      <c r="X38" s="157" t="str">
        <f>IF(Y38="-","-",IF(Y38&gt;PARAMETRES!$G$17,PARAMETRES!$G$17,Y38))</f>
        <v>-</v>
      </c>
      <c r="Y38" s="158" t="str">
        <f>IF(X$53=".","-",IF(LANGUE!O32="-","-",LANGUE!O32))</f>
        <v>-</v>
      </c>
      <c r="Z38" s="429" t="str">
        <f>IF(X$53=".","-",IF(LANGUE!O32="-","-",LANGUE!O32/PARAMETRES!G$17*100))</f>
        <v>-</v>
      </c>
      <c r="AA38" s="160">
        <f>IF(AB38="-","-",IF(AB38&gt;PARAMETRES!$G$19,PARAMETRES!$G$19,AB38))</f>
        <v>84.168351697045608</v>
      </c>
      <c r="AB38" s="490">
        <f>IF(((IF(E38="-",0,E38)+IF(M38="-",0,M38)+IF(S38="-",0,S38)+IF(U38="-",0,U38)+IF(X38="-",0,X38)))=0,"-",((IF(E38="-",0,E38)+IF(M38="-",0,M38)+IF(S38="-",0,S38)+IF(V38="-",0,V38)+IF(X38="-",0,X38))/((IF(E38="-",0,PARAMETRES!$G$3)+IF(M38="-",0,PARAMETRES!$G$9)+IF(S38="-",0,PARAMETRES!$G$14)+IF(V38="-",0,PARAMETRES!$G$16)+IF(X38="-",0,PARAMETRES!$G$17)))*PARAMETRES!$G$19))</f>
        <v>84.168351697045608</v>
      </c>
      <c r="AC38" s="154">
        <f t="shared" si="4"/>
        <v>27</v>
      </c>
      <c r="AD38" s="156" t="str">
        <f>PARAMETRES!$B31</f>
        <v>V</v>
      </c>
      <c r="AE38" s="156" t="str">
        <f>PARAMETRES!$C31</f>
        <v>F</v>
      </c>
      <c r="AF38" s="157" t="str">
        <f>IF(AG38="-","-",IF(AG38&gt;PARAMETRES!$G$3,PARAMETRES!$G$3,AG38))</f>
        <v>-</v>
      </c>
      <c r="AG38" s="158" t="str">
        <f>IF(AF$53=".","-",IF(RELIGION!AN32="-","-",RELIGION!AN32))</f>
        <v>-</v>
      </c>
      <c r="AH38" s="158" t="str">
        <f>IF(AF$53=".","-",IF(RELIGION!AN32="-","-",RELIGION!AN32/PARAMETRES!G$3*100))</f>
        <v>-</v>
      </c>
      <c r="AI38" s="157" t="str">
        <f>IF(AI$53=".","-",IF(LIRE!AN32="-","-",IF(LIRE!AN32&gt;PARAMETRES!$G$5,PARAMETRES!$G$5,LIRE!AN32)))</f>
        <v>-</v>
      </c>
      <c r="AJ38" s="157" t="str">
        <f>IF(AJ$53=".","-",IF('ECRIRE (orth, rédac)'!AN32="-","-",IF('ECRIRE (orth, rédac)'!AN32&gt;PARAMETRES!$G$6,PARAMETRES!$G$6,'ECRIRE (orth, rédac)'!AN32)))</f>
        <v>-</v>
      </c>
      <c r="AK38" s="157" t="str">
        <f>IF(AK$53=".","-",IF('ECOUTER  PARLER'!AN32="-","-",IF('ECOUTER  PARLER'!AN32&gt;PARAMETRES!$G$7,PARAMETRES!$G$7,'ECOUTER  PARLER'!AN32)))</f>
        <v>-</v>
      </c>
      <c r="AL38" s="157" t="str">
        <f>IF(AL$53=".","-",IF('ECRIRE (conj, gramm)'!AN32="-","-",IF('ECRIRE (conj, gramm)'!AN32&gt;PARAMETRES!$G$8,PARAMETRES!$G$8,'ECRIRE (conj, gramm)'!AN32)))</f>
        <v>-</v>
      </c>
      <c r="AM38" s="159" t="str">
        <f>IF(AN38="-","-",IF(AN38&gt;PARAMETRES!$G$9,PARAMETRES!$G$9,AN38))</f>
        <v>-</v>
      </c>
      <c r="AN38" s="158" t="str">
        <f>IF(AM$53=".","-",IF(AO38=0,"-",(IF(LIRE!AN32="-",0,LIRE!AN32)+IF('ECRIRE (orth, rédac)'!AN32="-",0,'ECRIRE (orth, rédac)'!AN32)+IF('ECOUTER  PARLER'!AN32="-",0,'ECOUTER  PARLER'!AN32)+IF('ECRIRE (conj, gramm)'!AN32="-",0,'ECRIRE (conj, gramm)'!AN32))/AO38*PARAMETRES!$G$9))</f>
        <v>-</v>
      </c>
      <c r="AO38" s="158">
        <f>IF(LIRE!AN32="-",0,PARAMETRES!$G$5)+IF('ECRIRE (orth, rédac)'!AN32="-",0,PARAMETRES!$G$6)+IF('ECOUTER  PARLER'!AN32="-",0,PARAMETRES!$G$7)+IF('ECRIRE (conj, gramm)'!AN32="-",0,PARAMETRES!$G$8)</f>
        <v>0</v>
      </c>
      <c r="AP38" s="157" t="str">
        <f>IF(AP$53=".","-",IF(NO!AN32="-","-",IF(NO!AN32&gt;PARAMETRES!$G$11,PARAMETRES!$G$11,NO!AN32)))</f>
        <v>-</v>
      </c>
      <c r="AQ38" s="157" t="str">
        <f>IF(AQ$53=".","-",IF(G!AN32="-","-",IF(G!AN32&gt;PARAMETRES!$G$12,PARAMETRES!$G$12,G!AN32)))</f>
        <v>-</v>
      </c>
      <c r="AR38" s="157" t="str">
        <f>IF(AR$53=".","-",IF(SF!AN32="-","-",IF(SF!AN32&gt;PARAMETRES!$G$13,PARAMETRES!$G$13,SF!AN32)))</f>
        <v>-</v>
      </c>
      <c r="AS38" s="159" t="str">
        <f>IF(AT38="-","-",IF(AT38&gt;PARAMETRES!$G$14,PARAMETRES!$G$14,AT38))</f>
        <v>-</v>
      </c>
      <c r="AT38" s="158" t="str">
        <f>IF(AS$53=".","-",IF(AU38=0,"-",((IF(NO!AN32="-",0,NO!AN32)+IF(G!AN32="-",0,G!AN32)+IF(SF!AN32="-",0,SF!AN32))/AU38*PARAMETRES!$G$14)))</f>
        <v>-</v>
      </c>
      <c r="AU38" s="158">
        <f>IF(NO!AN32="-",0,PARAMETRES!$G$11)+IF(G!AN32="-",0,PARAMETRES!$G$12)+IF(SF!AN32="-",0,PARAMETRES!$G$13)</f>
        <v>0</v>
      </c>
      <c r="AV38" s="157" t="str">
        <f>IF(AW38="-","-",IF(AW38&gt;PARAMETRES!$G$16,PARAMETRES!$G$16,AW38))</f>
        <v>-</v>
      </c>
      <c r="AW38" s="158" t="str">
        <f>IF(AV$53=".","-",IF(EVEIL!AN32="-","-",EVEIL!AN32))</f>
        <v>-</v>
      </c>
      <c r="AX38" s="158" t="str">
        <f>IF(AV$53=".","-",IF(EVEIL!AN32="-","-",EVEIL!ANS32/PARAMETRES!G$16*100))</f>
        <v>-</v>
      </c>
      <c r="AY38" s="157" t="str">
        <f>IF(AZ38="-","-",IF(AZ38&gt;PARAMETRES!$G$17,PARAMETRES!$G$17,AZ38))</f>
        <v>-</v>
      </c>
      <c r="AZ38" s="158" t="str">
        <f>IF(AY$53=".","-",IF(LANGUE!AF32="-","-",LANGUE!AF32))</f>
        <v>-</v>
      </c>
      <c r="BA38" s="429" t="str">
        <f>IF(AY$53=".","-",IF(LANGUE!AF32="-","-",LANGUE!AF32/PARAMETRES!G$17*100))</f>
        <v>-</v>
      </c>
      <c r="BB38" s="160" t="str">
        <f>IF(BC38="-","-",IF(BC38&gt;PARAMETRES!$G$19,PARAMETRES!$G$19,BC38))</f>
        <v>-</v>
      </c>
      <c r="BC38" s="490" t="str">
        <f>IF(((IF(AF38="-",0,AF38)+IF(AN38="-",0,AN38)+IF(AT38="-",0,AT38)+IF(AV38="-",0,AV38)+IF(AY38="-",0,AY38)))=0,"-",((IF(AF38="-",0,AF38)+IF(AN38="-",0,AN38)+IF(AT38="-",0,AT38)+IF(AW38="-",0,AW38)+IF(AY38="-",0,AY38))/((IF(AF38="-",0,PARAMETRES!$G$3)+IF(AN38="-",0,PARAMETRES!$G$9)+IF(AT38="-",0,PARAMETRES!$G$14)+IF(AW38="-",0,PARAMETRES!$G$16)+IF(AY38="-",0,PARAMETRES!$G$17)))*PARAMETRES!$G$19))</f>
        <v>-</v>
      </c>
      <c r="BD38" s="154">
        <f t="shared" si="5"/>
        <v>27</v>
      </c>
      <c r="BE38" s="156" t="str">
        <f>PARAMETRES!$B31</f>
        <v>V</v>
      </c>
      <c r="BF38" s="156" t="str">
        <f>PARAMETRES!$C31</f>
        <v>F</v>
      </c>
      <c r="BG38" s="157" t="str">
        <f>IF(BH38="-","-",IF(BH38&gt;PARAMETRES!$G$3,PARAMETRES!$G$3,BH38))</f>
        <v>-</v>
      </c>
      <c r="BH38" s="158" t="str">
        <f>IF(BG$53=".","-",IF(RELIGION!BI32="-","-",RELIGION!BI32))</f>
        <v>-</v>
      </c>
      <c r="BI38" s="158" t="str">
        <f>IF(BG$53=".","-",IF(RELIGION!BI32="-","-",RELIGION!BI32/PARAMETRES!G$3*100))</f>
        <v>-</v>
      </c>
      <c r="BJ38" s="157" t="str">
        <f>IF(BJ$53=".","-",IF(LIRE!BI32="-","-",IF(LIRE!BI32&gt;PARAMETRES!$G$5,PARAMETRES!$G$5,LIRE!BI32)))</f>
        <v>-</v>
      </c>
      <c r="BK38" s="157" t="str">
        <f>IF(BK$53=".","-",IF('ECRIRE (orth, rédac)'!BI32="-","-",IF('ECRIRE (orth, rédac)'!BI32&gt;PARAMETRES!$G$6,PARAMETRES!$G$6,'ECRIRE (orth, rédac)'!BI32)))</f>
        <v>-</v>
      </c>
      <c r="BL38" s="157" t="str">
        <f>IF(BL$53=".","-",IF('ECOUTER  PARLER'!BI32="-","-",IF('ECOUTER  PARLER'!BI32&gt;PARAMETRES!$G$7,PARAMETRES!$G$7,'ECOUTER  PARLER'!BI32)))</f>
        <v>-</v>
      </c>
      <c r="BM38" s="157" t="str">
        <f>IF(BM$53=".","-",IF('ECRIRE (conj, gramm)'!BI32="-","-",IF('ECRIRE (conj, gramm)'!BI32&gt;PARAMETRES!$G$8,PARAMETRES!$G$8,'ECRIRE (conj, gramm)'!BI32)))</f>
        <v>-</v>
      </c>
      <c r="BN38" s="159" t="str">
        <f>IF(BO38="-","-",IF(BO38&gt;PARAMETRES!$G$9,PARAMETRES!$G$9,BO38))</f>
        <v>-</v>
      </c>
      <c r="BO38" s="158" t="str">
        <f>IF(BN$53=".","-",IF(BP38=0,"-",(IF(LIRE!BI32="-",0,LIRE!BI32)+IF('ECRIRE (orth, rédac)'!BI32="-",0,'ECRIRE (orth, rédac)'!BI32)+IF('ECOUTER  PARLER'!BI32="-",0,'ECOUTER  PARLER'!BI32)+IF('ECRIRE (conj, gramm)'!BI32="-",0,'ECRIRE (conj, gramm)'!BI32))/BP38*PARAMETRES!$G$9))</f>
        <v>-</v>
      </c>
      <c r="BP38" s="158">
        <f>IF(LIRE!BI32="-",0,PARAMETRES!$G$5)+IF('ECRIRE (orth, rédac)'!BI32="-",0,PARAMETRES!$G$6)+IF('ECOUTER  PARLER'!BI32="-",0,PARAMETRES!$G$7)+IF('ECRIRE (conj, gramm)'!BI32="-",0,PARAMETRES!$G$8)</f>
        <v>0</v>
      </c>
      <c r="BQ38" s="157" t="str">
        <f>IF(BQ$53=".","-",IF(NO!BI32="-","-",IF(NO!BI32&gt;PARAMETRES!$G$11,PARAMETRES!$G$11,NO!BI32)))</f>
        <v>-</v>
      </c>
      <c r="BR38" s="157" t="str">
        <f>IF(BR$53=".","-",IF(G!BI32="-","-",IF(G!BI32&gt;PARAMETRES!$G$12,PARAMETRES!$G$12,G!BI32)))</f>
        <v>-</v>
      </c>
      <c r="BS38" s="157" t="str">
        <f>IF(BS$53=".","-",IF(SF!BI32="-","-",IF(SF!BI32&gt;PARAMETRES!$G$13,PARAMETRES!$G$13,SF!BI32)))</f>
        <v>-</v>
      </c>
      <c r="BT38" s="159" t="str">
        <f>IF(BU38="-","-",IF(BU38&gt;PARAMETRES!$G$14,PARAMETRES!$G$14,BU38))</f>
        <v>-</v>
      </c>
      <c r="BU38" s="158" t="str">
        <f>IF(BT$53=".","-",IF(BV38=0,"-",((IF(NO!BI32="-",0,NO!BI32)+IF(G!BI32="-",0,G!BI32)+IF(SF!BI32="-",0,SF!BI32))/BV38*PARAMETRES!$G$14)))</f>
        <v>-</v>
      </c>
      <c r="BV38" s="158">
        <f>IF(NO!BI32="-",0,PARAMETRES!$G$11)+IF(G!BI32="-",0,PARAMETRES!$G$12)+IF(SF!BI32="-",0,PARAMETRES!$G$13)</f>
        <v>0</v>
      </c>
      <c r="BW38" s="157" t="str">
        <f>IF(BX38="-","-",IF(BX38&gt;PARAMETRES!$G$16,PARAMETRES!$G$16,BX38))</f>
        <v>-</v>
      </c>
      <c r="BX38" s="158" t="str">
        <f>IF(BW$53=".","-",IF(EVEIL!BI32="-","-",EVEIL!BI32))</f>
        <v>-</v>
      </c>
      <c r="BY38" s="158" t="str">
        <f>IF(BW$53=".","-",IF(EVEIL!BI32="-","-",EVEIL!BIS32/PARAMETRES!G$16*100))</f>
        <v>-</v>
      </c>
      <c r="BZ38" s="157" t="str">
        <f>IF(CA38="-","-",IF(CA38&gt;PARAMETRES!$G$17,PARAMETRES!$G$17,CA38))</f>
        <v>-</v>
      </c>
      <c r="CA38" s="158" t="str">
        <f>IF(BZ$53=".","-",IF(LANGUE!AW32="-","-",LANGUE!AW32))</f>
        <v>-</v>
      </c>
      <c r="CB38" s="429" t="str">
        <f>IF(BZ$53=".","-",IF(LANGUE!AW32="-","-",LANGUE!AW32/PARAMETRES!G$17*100))</f>
        <v>-</v>
      </c>
      <c r="CC38" s="160" t="str">
        <f>IF(CD38="-","-",IF(CD38&gt;PARAMETRES!$G$19,PARAMETRES!$G$19,CD38))</f>
        <v>-</v>
      </c>
      <c r="CD38" s="490" t="str">
        <f>IF(((IF(BG38="-",0,BG38)+IF(BO38="-",0,BO38)+IF(BU38="-",0,BU38)+IF(BW38="-",0,BW38)+IF(BZ38="-",0,BZ38)))=0,"-",((IF(BG38="-",0,BG38)+IF(BO38="-",0,BO38)+IF(BU38="-",0,BU38)+IF(BX38="-",0,BX38)+IF(BZ38="-",0,BZ38))/((IF(BG38="-",0,PARAMETRES!$G$3)+IF(BO38="-",0,PARAMETRES!$G$9)+IF(BU38="-",0,PARAMETRES!$G$14)+IF(BX38="-",0,PARAMETRES!$G$16)+IF(BZ38="-",0,PARAMETRES!$G$17)))*PARAMETRES!$G$19))</f>
        <v>-</v>
      </c>
      <c r="CE38" s="401">
        <f t="shared" si="6"/>
        <v>27</v>
      </c>
      <c r="CF38" s="402" t="str">
        <f>PARAMETRES!$B31</f>
        <v>V</v>
      </c>
      <c r="CG38" s="402" t="str">
        <f>PARAMETRES!$C31</f>
        <v>F</v>
      </c>
      <c r="CH38" s="403" t="str">
        <f>IF(CI38="-","-",IF(CI38&gt;PARAMETRES!$G$3,PARAMETRES!$G$3,CI38))</f>
        <v>-</v>
      </c>
      <c r="CI38" s="404" t="str">
        <f>IF(CH$53=".","-",IF(RELIGION!CD32="-","-",RELIGION!CD32))</f>
        <v>-</v>
      </c>
      <c r="CJ38" s="404" t="str">
        <f>IF(CH$53=".","-",IF(RELIGION!CD32="-","-",RELIGION!CD32/PARAMETRES!G$3*100))</f>
        <v>-</v>
      </c>
      <c r="CK38" s="403" t="str">
        <f>IF(CK$53=".","-",IF(LIRE!CD32="-","-",IF(LIRE!CD32&gt;PARAMETRES!$G$5,PARAMETRES!$G$5,LIRE!CD32)))</f>
        <v>-</v>
      </c>
      <c r="CL38" s="403" t="str">
        <f>IF(CL$53=".","-",IF('ECRIRE (orth, rédac)'!CD32="-","-",IF('ECRIRE (orth, rédac)'!CD32&gt;PARAMETRES!$G$6,PARAMETRES!$G$6,'ECRIRE (orth, rédac)'!CD32)))</f>
        <v>-</v>
      </c>
      <c r="CM38" s="403" t="str">
        <f>IF(CM$53=".","-",IF('ECOUTER  PARLER'!CD32="-","-",IF('ECOUTER  PARLER'!CD32&gt;PARAMETRES!$G$7,PARAMETRES!$G$7,'ECOUTER  PARLER'!CD32)))</f>
        <v>-</v>
      </c>
      <c r="CN38" s="403" t="str">
        <f>IF(CN$53=".","-",IF('ECRIRE (conj, gramm)'!CH32="-","-",IF('ECRIRE (conj, gramm)'!CH32&gt;PARAMETRES!$G$8,PARAMETRES!$G$8,'ECRIRE (conj, gramm)'!CH32)))</f>
        <v>-</v>
      </c>
      <c r="CO38" s="405" t="str">
        <f>IF(CP38="-","-",IF(CP38&gt;PARAMETRES!$G$9,PARAMETRES!$G$9,CP38))</f>
        <v>-</v>
      </c>
      <c r="CP38" s="404" t="str">
        <f>IF(CO$53=".","-",IF(CQ38=0,"-",(IF(LIRE!CD32="-",0,LIRE!CD32)+IF('ECRIRE (orth, rédac)'!CD32="-",0,'ECRIRE (orth, rédac)'!CD32)+IF('ECOUTER  PARLER'!CD32="-",0,'ECOUTER  PARLER'!CD32)+IF('ECRIRE (conj, gramm)'!CH32="-",0,'ECRIRE (conj, gramm)'!CH32))/CQ38*PARAMETRES!$G$9))</f>
        <v>-</v>
      </c>
      <c r="CQ38" s="404">
        <f>IF(LIRE!CD32="-",0,PARAMETRES!$G$5)+IF('ECRIRE (orth, rédac)'!CD32="-",0,PARAMETRES!$G$6)+IF('ECOUTER  PARLER'!CD32="-",0,PARAMETRES!$G$7)+IF('ECRIRE (conj, gramm)'!CH32="-",0,PARAMETRES!$G$8)</f>
        <v>0</v>
      </c>
      <c r="CR38" s="403" t="str">
        <f>IF(CR$53=".","-",IF(NO!CD32="-","-",IF(NO!CD32&gt;PARAMETRES!$G$11,PARAMETRES!$G$11,NO!CD32)))</f>
        <v>-</v>
      </c>
      <c r="CS38" s="403" t="str">
        <f>IF(CS$53=".","-",IF(G!CD32="-","-",IF(G!CD32&gt;PARAMETRES!$G$12,PARAMETRES!$G$12,G!CD32)))</f>
        <v>-</v>
      </c>
      <c r="CT38" s="403" t="str">
        <f>IF(CT$53=".","-",IF(SF!CD32="-","-",IF(SF!CD32&gt;PARAMETRES!$G$13,PARAMETRES!$G$13,SF!CD32)))</f>
        <v>-</v>
      </c>
      <c r="CU38" s="405" t="str">
        <f>IF(CV38="-","-",IF(CV38&gt;PARAMETRES!$G$14,PARAMETRES!$G$14,CV38))</f>
        <v>-</v>
      </c>
      <c r="CV38" s="404" t="str">
        <f>IF(CU$53=".","-",IF(CW38=0,"-",((IF(NO!CD32="-",0,NO!CD32)+IF(G!CD32="-",0,G!CD32)+IF(SF!CD32="-",0,SF!CD32))/CW38*PARAMETRES!$G$14)))</f>
        <v>-</v>
      </c>
      <c r="CW38" s="404">
        <f>IF(NO!CD32="-",0,PARAMETRES!$G$11)+IF(G!CD32="-",0,PARAMETRES!$G$12)+IF(SF!CD32="-",0,PARAMETRES!$G$13)</f>
        <v>0</v>
      </c>
      <c r="CX38" s="403" t="str">
        <f>IF(CY38="-","-",IF(CY38&gt;PARAMETRES!$G$16,PARAMETRES!$G$16,CY38))</f>
        <v>-</v>
      </c>
      <c r="CY38" s="404" t="str">
        <f>IF(CX$53=".","-",IF(EVEIL!CD32="-","-",EVEIL!CD32))</f>
        <v>-</v>
      </c>
      <c r="CZ38" s="404" t="str">
        <f>IF(CX$53=".","-",IF(EVEIL!CD32="-","-",EVEIL!CDS32/PARAMETRES!G$16*100))</f>
        <v>-</v>
      </c>
      <c r="DA38" s="403" t="str">
        <f>IF(DB38="-","-",IF(DB38&gt;PARAMETRES!$G$17,PARAMETRES!$G$17,DB38))</f>
        <v>-</v>
      </c>
      <c r="DB38" s="404" t="str">
        <f>IF(DA$53=".","-",IF(LANGUE!BN32="-","-",LANGUE!BN32))</f>
        <v>-</v>
      </c>
      <c r="DC38" s="404" t="str">
        <f>IF(DA$53=".","-",IF(LANGUE!BN32="-","-",LANGUE!BN32/PARAMETRES!G$17*100))</f>
        <v>-</v>
      </c>
      <c r="DD38" s="451" t="str">
        <f>IF(DE38="-","-",IF(DE38&gt;PARAMETRES!$G$19,PARAMETRES!$G$19,DE38))</f>
        <v>-</v>
      </c>
      <c r="DE38" s="489" t="str">
        <f>IF(((IF(CH38="-",0,CH38)+IF(CP38="-",0,CP38)+IF(CV38="-",0,CV38)+IF(CX38="-",0,CX38)+IF(DA38="-",0,DA38)))=0,"-",((IF(CH38="-",0,CH38)+IF(CP38="-",0,CP38)+IF(CV38="-",0,CV38)+IF(CY38="-",0,CY38)+IF(DA38="-",0,DA38))/((IF(CH38="-",0,PARAMETRES!$G$3)+IF(CP38="-",0,PARAMETRES!$G$9)+IF(CV38="-",0,PARAMETRES!$G$14)+IF(CY38="-",0,PARAMETRES!$G$16)+IF(DA38="-",0,PARAMETRES!$G$17)))*PARAMETRES!$G$19))</f>
        <v>-</v>
      </c>
      <c r="DF38" s="454"/>
      <c r="DG38" s="165" t="str">
        <f>PARAMETRES!$B31</f>
        <v>V</v>
      </c>
      <c r="DH38" s="166" t="str">
        <f>PARAMETRES!$C31</f>
        <v>F</v>
      </c>
      <c r="DI38" s="162"/>
      <c r="DJ38" s="163">
        <f>IF(IF(E38="-",0,PARAMETRES!$G$3)+IF(AF38="-",0,PARAMETRES!$G$3)+IF(BG38="-",0,PARAMETRES!$G$3)+IF(CH38="-",0,PARAMETRES!$G$3)=0,"-",IF((IF(F38="-",0,F38)+IF(AG38="-",0,AG38)+IF(BH38="-",0,BH38)+IF(CI38="-",0,CI38))/(IF(F38="-",0,PARAMETRES!$G$3)+IF(AG38="-",0,PARAMETRES!$G$3)+IF(BH38="-",0,PARAMETRES!$G$3)+IF(CI38="-",0,PARAMETRES!$G$3))*100&gt;100,100,(IF(F38="-",0,F38)+IF(AG38="-",0,AG38)+IF(BH38="-",0,BH38)+IF(CI38="-",0,CI38))/(IF(F38="-",0,PARAMETRES!$G$3)+IF(AG38="-",0,PARAMETRES!$G$3)+IF(BH38="-",0,PARAMETRES!$G$3)+IF(CI38="-",0,PARAMETRES!$G$3))*100))</f>
        <v>100</v>
      </c>
      <c r="DK38" s="157">
        <f>IF(IF(M38="-",0,PARAMETRES!$G$9)+IF(AN38="-",0,PARAMETRES!$G$9)+IF(BO38="-",0,PARAMETRES!$G$9)+IF(CP38="-",0,PARAMETRES!$G$9)=0,"-",IF((IF(M38="-",0,M38)+IF(AN38="-",0,AN38)+IF(BO38="-",0,BO38)+IF(CP38="-",0,CP38))/(IF(M38="-",0,PARAMETRES!$G$9)+IF(AN38="-",0,PARAMETRES!$G$9)+IF(BO38="-",0,PARAMETRES!$G$9)+IF(CP38="-",0,PARAMETRES!$G$9))*100&gt;100,100,(IF(M38="-",0,M38)+IF(AN38="-",0,AN38)+IF(BO38="-",0,BO38)+IF(CP38="-",0,CP38))/(IF(M38="-",0,PARAMETRES!$G$9)+IF(AN38="-",0,PARAMETRES!$G$9)+IF(BO38="-",0,PARAMETRES!$G$9)+IF(CP38="-",0,PARAMETRES!$G$9))*100))</f>
        <v>83.422574157868269</v>
      </c>
      <c r="DL38" s="157">
        <f>IF(IF(S38="-",0,PARAMETRES!$G$14)+IF(AT38="-",0,PARAMETRES!$G$14)+IF(BU38="-",0,PARAMETRES!$G$14)+IF(CV38="-",0,PARAMETRES!$G$14)=0,"-",IF((IF(S38="-",0,S38)+IF(AT38="-",0,AT38)+IF(BU38="-",0,BU38)+IF(CV38="-",0,CV38))/(IF(S38="-",0,PARAMETRES!$G$14)+IF(AT38="-",0,PARAMETRES!$G$14)+IF(BU38="-",0,PARAMETRES!$G$14)+IF(CV38="-",0,PARAMETRES!$G$14))*100&gt;100,100,(IF(S38="-",0,S38)+IF(AT38="-",0,AT38)+IF(BU38="-",0,BU38)+IF(CV38="-",0,CV38))/(IF(S38="-",0,PARAMETRES!$G$14)+IF(AT38="-",0,PARAMETRES!$G$14)+IF(BU38="-",0,PARAMETRES!$G$14)+IF(CV38="-",0,PARAMETRES!$G$14))*100))</f>
        <v>83.898305084745758</v>
      </c>
      <c r="DM38" s="157">
        <f>IF(IF(U38="-",0,PARAMETRES!$G$16)+IF(AV38="-",0,PARAMETRES!$G$16)+IF(BW38="-",0,PARAMETRES!$G$16)+IF(CX38="-",0,PARAMETRES!$G$16)=0,"-",IF((IF(V38="-",0,V38)+IF(AW38="-",0,AW38)+IF(BX38="-",0,BX38)+IF(CY38="-",0,CY38))/(IF(V38="-",0,PARAMETRES!$G$16)+IF(AW38="-",0,PARAMETRES!$G$16)+IF(BX38="-",0,PARAMETRES!$G$16)+IF(CY38="-",0,PARAMETRES!$G$16))*100&gt;100,100,(IF(V38="-",0,V38)+IF(AW38="-",0,AW38)+IF(BX38="-",0,BX38)+IF(CY38="-",0,CY38))/(IF(V38="-",0,PARAMETRES!$G$16)+IF(AW38="-",0,PARAMETRES!$G$16)+IF(BX38="-",0,PARAMETRES!$G$16)+IF(CY38="-",0,PARAMETRES!$G$16))*100))</f>
        <v>77</v>
      </c>
      <c r="DN38" s="157" t="str">
        <f>IF(IF(X38="-",0,PARAMETRES!$G$17)+IF(AY38="-",0,PARAMETRES!$G$17)+IF(BZ38="-",0,PARAMETRES!$G$17)+IF(DA38="-",0,PARAMETRES!$G$17)=0,"-",IF((IF(Y38="-",0,Y38)+IF(AZ38="-",0,AZ38)+IF(CA38="-",0,CA38)+IF(DB38="-",0,DB38))/(IF(Y38="-",0,PARAMETRES!$G$17)+IF(AZ38="-",0,PARAMETRES!$G$17)+IF(CA38="-",0,PARAMETRES!$G$17)+IF(DB38="-",0,PARAMETRES!$G$17))*100&gt;100,100,(IF(Y38="-",0,Y38)+IF(AZ38="-",0,AZ38)+IF(CA38="-",0,CA38)+IF(DB38="-",0,DB38))/(IF(Y38="-",0,PARAMETRES!$G$17)+IF(AZ38="-",0,PARAMETRES!$G$17)+IF(CA38="-",0,PARAMETRES!$G$17)+IF(DB38="-",0,PARAMETRES!$G$17))*100))</f>
        <v>-</v>
      </c>
      <c r="DO38" s="159">
        <f>IF(IF(AB38="-",0,PARAMETRES!$G$19)+IF(BC38="-",0,PARAMETRES!$G$19)+IF(CD38="-",0,PARAMETRES!$G$19)+IF(DE38="-",0,PARAMETRES!$G$19)=0,"-",IF((IF(AB38="-",0,AB38)+IF(BC38="-",0,BC38)+IF(CD38="-",0,CD38)+IF(DE38="-",0,DE38))/(IF(AB38="-",0,PARAMETRES!$G$19)+IF(BC38="-",0,PARAMETRES!$G$19)+IF(CD38="-",0,PARAMETRES!$G$19)+IF(DE38="-",0,PARAMETRES!$G$19))*100&gt;100,100,(IF(AB38="-",0,AB38)+IF(BC38="-",0,BC38)+IF(CD38="-",0,CD38)+IF(DE38="-",0,DE38))/(IF(AB38="-",0,PARAMETRES!$G$19)+IF(BC38="-",0,PARAMETRES!$G$19)+IF(CD38="-",0,PARAMETRES!$G$19)+IF(DE38="-",0,PARAMETRES!$G$19))*100))</f>
        <v>84.168351697045608</v>
      </c>
      <c r="DP38" s="169"/>
      <c r="DQ38" s="165" t="str">
        <f>PARAMETRES!$B31</f>
        <v>V</v>
      </c>
      <c r="DR38" s="166" t="str">
        <f>PARAMETRES!$C31</f>
        <v>F</v>
      </c>
      <c r="DT38" s="351">
        <f t="shared" si="7"/>
        <v>84.199999999999989</v>
      </c>
      <c r="DU38" s="351" t="str">
        <f t="shared" si="1"/>
        <v/>
      </c>
      <c r="DV38" s="351" t="str">
        <f t="shared" si="2"/>
        <v/>
      </c>
      <c r="DW38" s="351" t="str">
        <f t="shared" si="3"/>
        <v/>
      </c>
      <c r="DY38" s="351">
        <f t="shared" si="8"/>
        <v>84.199999999999989</v>
      </c>
      <c r="DZ38" s="351" t="str">
        <f t="shared" si="9"/>
        <v/>
      </c>
      <c r="EA38" s="351" t="str">
        <f t="shared" si="10"/>
        <v/>
      </c>
      <c r="EB38" s="351" t="str">
        <f t="shared" si="11"/>
        <v/>
      </c>
    </row>
    <row r="39" spans="1:132" s="485" customFormat="1">
      <c r="A39" s="463">
        <f t="shared" si="13"/>
        <v>28</v>
      </c>
      <c r="B39" s="464" t="str">
        <f>PARAMETRES!$D32</f>
        <v>Anglais</v>
      </c>
      <c r="C39" s="465" t="str">
        <f>PARAMETRES!$B32</f>
        <v>V</v>
      </c>
      <c r="D39" s="465" t="str">
        <f>PARAMETRES!$C32</f>
        <v>B</v>
      </c>
      <c r="E39" s="466">
        <f>IF(F39="-","-",IF(F39&gt;PARAMETRES!$G$3,PARAMETRES!$G$3,F39))</f>
        <v>18.94736842105263</v>
      </c>
      <c r="F39" s="467">
        <f>IF(E$53=".","-",IF(RELIGION!S33="-","-",RELIGION!S33))</f>
        <v>18.94736842105263</v>
      </c>
      <c r="G39" s="467">
        <f>IF(E$53=".","-",IF(RELIGION!S33="-","-",RELIGION!S33/PARAMETRES!G$3*100))</f>
        <v>94.73684210526315</v>
      </c>
      <c r="H39" s="466">
        <f>IF(H$53=".","-",IF(LIRE!S33="-","-",IF(LIRE!S33&gt;PARAMETRES!$G$5,PARAMETRES!$G$5,LIRE!S33)))</f>
        <v>20.572916666666664</v>
      </c>
      <c r="I39" s="466">
        <f>IF(I$53=".","-",IF('ECRIRE (orth, rédac)'!S33="-","-",IF('ECRIRE (orth, rédac)'!S33&gt;PARAMETRES!$G$6,PARAMETRES!$G$6,'ECRIRE (orth, rédac)'!S33)))</f>
        <v>16.470588235294116</v>
      </c>
      <c r="J39" s="466">
        <f>IF(J$53=".","-",IF('ECOUTER  PARLER'!S33="-","-",IF('ECOUTER  PARLER'!S33&gt;PARAMETRES!$G$7,PARAMETRES!$G$7,'ECOUTER  PARLER'!S33)))</f>
        <v>15</v>
      </c>
      <c r="K39" s="466">
        <f>IF(K$53=".","-",IF('ECRIRE (conj, gramm)'!S33="-","-",IF('ECRIRE (conj, gramm)'!S33&gt;PARAMETRES!$G$8,PARAMETRES!$G$8,'ECRIRE (conj, gramm)'!S33)))</f>
        <v>16.346153846153847</v>
      </c>
      <c r="L39" s="468">
        <f>IF(M39="-","-",IF(M39&gt;PARAMETRES!$G$9,PARAMETRES!$G$9,M39))</f>
        <v>68.389658748114627</v>
      </c>
      <c r="M39" s="467">
        <f>IF(L$53=".","-",IF(N39=0,"-",(IF(LIRE!S33="-",0,LIRE!S33)+IF('ECRIRE (orth, rédac)'!S33="-",0,'ECRIRE (orth, rédac)'!S33)+IF('ECOUTER  PARLER'!S33="-",0,'ECOUTER  PARLER'!S33)+IF('ECRIRE (conj, gramm)'!S33="-",0,'ECRIRE (conj, gramm)'!S33))/N39*PARAMETRES!$G$9))</f>
        <v>68.389658748114627</v>
      </c>
      <c r="N39" s="467">
        <f>IF(LIRE!S33="-",0,PARAMETRES!$G$5)+IF('ECRIRE (orth, rédac)'!S33="-",0,PARAMETRES!$G$6)+IF('ECOUTER  PARLER'!S33="-",0,PARAMETRES!$G$7)+IF('ECRIRE (conj, gramm)'!S33="-",0,PARAMETRES!$G$8)</f>
        <v>100</v>
      </c>
      <c r="O39" s="466">
        <f>IF(O$53=".","-",IF(NO!S33="-","-",IF(NO!S33&gt;PARAMETRES!$G$11,PARAMETRES!$G$11,NO!S33)))</f>
        <v>36.779661016949149</v>
      </c>
      <c r="P39" s="466" t="str">
        <f>IF(P$53=".","-",IF(G!S33="-","-",IF(G!S33&gt;PARAMETRES!$G$12,PARAMETRES!$G$12,G!S33)))</f>
        <v>-</v>
      </c>
      <c r="Q39" s="466" t="str">
        <f>IF(Q$53=".","-",IF(SF!S33="-","-",IF(SF!S33&gt;PARAMETRES!$G$13,PARAMETRES!$G$13,SF!S33)))</f>
        <v>-</v>
      </c>
      <c r="R39" s="468">
        <f>IF(S39="-","-",IF(S39&gt;PARAMETRES!$G$14,PARAMETRES!$G$14,S39))</f>
        <v>91.949152542372872</v>
      </c>
      <c r="S39" s="467">
        <f>IF(R$53=".","-",IF(T39=0,"-",((IF(NO!S33="-",0,NO!S33)+IF(G!S33="-",0,G!S33)+IF(SF!S33="-",0,SF!S33))/T39*PARAMETRES!$G$14)))</f>
        <v>91.949152542372872</v>
      </c>
      <c r="T39" s="467">
        <f>IF(NO!S33="-",0,PARAMETRES!$G$11)+IF(G!S33="-",0,PARAMETRES!$G$12)+IF(SF!S33="-",0,PARAMETRES!$G$13)</f>
        <v>40</v>
      </c>
      <c r="U39" s="466">
        <f>IF(V39="-","-",IF(V39&gt;PARAMETRES!$G$16,PARAMETRES!$G$16,V39))</f>
        <v>24.9</v>
      </c>
      <c r="V39" s="467">
        <f>IF(U$53=".","-",IF(EVEIL!S33="-","-",EVEIL!S33))</f>
        <v>24.9</v>
      </c>
      <c r="W39" s="467">
        <f>IF(U$53=".","-",IF(EVEIL!S33="-","-",EVEIL!S33/PARAMETRES!G$16*100))</f>
        <v>83</v>
      </c>
      <c r="X39" s="466" t="str">
        <f>IF(Y39="-","-",IF(Y39&gt;PARAMETRES!$G$17,PARAMETRES!$G$17,Y39))</f>
        <v>-</v>
      </c>
      <c r="Y39" s="467" t="str">
        <f>IF(X$53=".","-",IF(LANGUE!O33="-","-",LANGUE!O33))</f>
        <v>-</v>
      </c>
      <c r="Z39" s="469" t="str">
        <f>IF(X$53=".","-",IF(LANGUE!O33="-","-",LANGUE!O33/PARAMETRES!G$17*100))</f>
        <v>-</v>
      </c>
      <c r="AA39" s="470">
        <f>IF(AB39="-","-",IF(AB39&gt;PARAMETRES!$G$19,PARAMETRES!$G$19,AB39))</f>
        <v>81.674471884616054</v>
      </c>
      <c r="AB39" s="471">
        <f>IF(((IF(E39="-",0,E39)+IF(M39="-",0,M39)+IF(S39="-",0,S39)+IF(U39="-",0,U39)+IF(X39="-",0,X39)))=0,"-",((IF(E39="-",0,E39)+IF(M39="-",0,M39)+IF(S39="-",0,S39)+IF(V39="-",0,V39)+IF(X39="-",0,X39))/((IF(E39="-",0,PARAMETRES!$G$3)+IF(M39="-",0,PARAMETRES!$G$9)+IF(S39="-",0,PARAMETRES!$G$14)+IF(V39="-",0,PARAMETRES!$G$16)+IF(X39="-",0,PARAMETRES!$G$17)))*PARAMETRES!$G$19))</f>
        <v>81.674471884616054</v>
      </c>
      <c r="AC39" s="463">
        <f t="shared" ref="AC39:AC51" si="14">AC38+1</f>
        <v>28</v>
      </c>
      <c r="AD39" s="465" t="str">
        <f>PARAMETRES!$B32</f>
        <v>V</v>
      </c>
      <c r="AE39" s="465" t="str">
        <f>PARAMETRES!$C32</f>
        <v>B</v>
      </c>
      <c r="AF39" s="466" t="str">
        <f>IF(AG39="-","-",IF(AG39&gt;PARAMETRES!$G$3,PARAMETRES!$G$3,AG39))</f>
        <v>-</v>
      </c>
      <c r="AG39" s="467" t="str">
        <f>IF(AF$53=".","-",IF(RELIGION!AN33="-","-",RELIGION!AN33))</f>
        <v>-</v>
      </c>
      <c r="AH39" s="467" t="str">
        <f>IF(AF$53=".","-",IF(RELIGION!AN33="-","-",RELIGION!AN33/PARAMETRES!G$3*100))</f>
        <v>-</v>
      </c>
      <c r="AI39" s="466" t="str">
        <f>IF(AI$53=".","-",IF(LIRE!AN33="-","-",IF(LIRE!AN33&gt;PARAMETRES!$G$5,PARAMETRES!$G$5,LIRE!AN33)))</f>
        <v>-</v>
      </c>
      <c r="AJ39" s="466" t="str">
        <f>IF(AJ$53=".","-",IF('ECRIRE (orth, rédac)'!AN33="-","-",IF('ECRIRE (orth, rédac)'!AN33&gt;PARAMETRES!$G$6,PARAMETRES!$G$6,'ECRIRE (orth, rédac)'!AN33)))</f>
        <v>-</v>
      </c>
      <c r="AK39" s="466" t="str">
        <f>IF(AK$53=".","-",IF('ECOUTER  PARLER'!AN33="-","-",IF('ECOUTER  PARLER'!AN33&gt;PARAMETRES!$G$7,PARAMETRES!$G$7,'ECOUTER  PARLER'!AN33)))</f>
        <v>-</v>
      </c>
      <c r="AL39" s="466" t="str">
        <f>IF(AL$53=".","-",IF('ECRIRE (conj, gramm)'!AN33="-","-",IF('ECRIRE (conj, gramm)'!AN33&gt;PARAMETRES!$G$8,PARAMETRES!$G$8,'ECRIRE (conj, gramm)'!AN33)))</f>
        <v>-</v>
      </c>
      <c r="AM39" s="468" t="str">
        <f>IF(AN39="-","-",IF(AN39&gt;PARAMETRES!$G$9,PARAMETRES!$G$9,AN39))</f>
        <v>-</v>
      </c>
      <c r="AN39" s="467" t="str">
        <f>IF(AM$53=".","-",IF(AO39=0,"-",(IF(LIRE!AN33="-",0,LIRE!AN33)+IF('ECRIRE (orth, rédac)'!AN33="-",0,'ECRIRE (orth, rédac)'!AN33)+IF('ECOUTER  PARLER'!AN33="-",0,'ECOUTER  PARLER'!AN33)+IF('ECRIRE (conj, gramm)'!AN33="-",0,'ECRIRE (conj, gramm)'!AN33))/AO39*PARAMETRES!$G$9))</f>
        <v>-</v>
      </c>
      <c r="AO39" s="467">
        <f>IF(LIRE!AN33="-",0,PARAMETRES!$G$5)+IF('ECRIRE (orth, rédac)'!AN33="-",0,PARAMETRES!$G$6)+IF('ECOUTER  PARLER'!AN33="-",0,PARAMETRES!$G$7)+IF('ECRIRE (conj, gramm)'!AN33="-",0,PARAMETRES!$G$8)</f>
        <v>0</v>
      </c>
      <c r="AP39" s="466" t="str">
        <f>IF(AP$53=".","-",IF(NO!AN33="-","-",IF(NO!AN33&gt;PARAMETRES!$G$11,PARAMETRES!$G$11,NO!AN33)))</f>
        <v>-</v>
      </c>
      <c r="AQ39" s="466" t="str">
        <f>IF(AQ$53=".","-",IF(G!AN33="-","-",IF(G!AN33&gt;PARAMETRES!$G$12,PARAMETRES!$G$12,G!AN33)))</f>
        <v>-</v>
      </c>
      <c r="AR39" s="466" t="str">
        <f>IF(AR$53=".","-",IF(SF!AN33="-","-",IF(SF!AN33&gt;PARAMETRES!$G$13,PARAMETRES!$G$13,SF!AN33)))</f>
        <v>-</v>
      </c>
      <c r="AS39" s="468" t="str">
        <f>IF(AT39="-","-",IF(AT39&gt;PARAMETRES!$G$14,PARAMETRES!$G$14,AT39))</f>
        <v>-</v>
      </c>
      <c r="AT39" s="467" t="str">
        <f>IF(AS$53=".","-",IF(AU39=0,"-",((IF(NO!AN33="-",0,NO!AN33)+IF(G!AN33="-",0,G!AN33)+IF(SF!AN33="-",0,SF!AN33))/AU39*PARAMETRES!$G$14)))</f>
        <v>-</v>
      </c>
      <c r="AU39" s="467">
        <f>IF(NO!AN33="-",0,PARAMETRES!$G$11)+IF(G!AN33="-",0,PARAMETRES!$G$12)+IF(SF!AN33="-",0,PARAMETRES!$G$13)</f>
        <v>0</v>
      </c>
      <c r="AV39" s="466" t="str">
        <f>IF(AW39="-","-",IF(AW39&gt;PARAMETRES!$G$16,PARAMETRES!$G$16,AW39))</f>
        <v>-</v>
      </c>
      <c r="AW39" s="467" t="str">
        <f>IF(AV$53=".","-",IF(EVEIL!AN33="-","-",EVEIL!AN33))</f>
        <v>-</v>
      </c>
      <c r="AX39" s="467" t="str">
        <f>IF(AV$53=".","-",IF(EVEIL!AN33="-","-",EVEIL!ANS33/PARAMETRES!G$16*100))</f>
        <v>-</v>
      </c>
      <c r="AY39" s="466" t="str">
        <f>IF(AZ39="-","-",IF(AZ39&gt;PARAMETRES!$G$17,PARAMETRES!$G$17,AZ39))</f>
        <v>-</v>
      </c>
      <c r="AZ39" s="467" t="str">
        <f>IF(AY$53=".","-",IF(LANGUE!AF33="-","-",LANGUE!AF33))</f>
        <v>-</v>
      </c>
      <c r="BA39" s="469" t="str">
        <f>IF(AY$53=".","-",IF(LANGUE!AF33="-","-",LANGUE!AF33/PARAMETRES!G$17*100))</f>
        <v>-</v>
      </c>
      <c r="BB39" s="470" t="str">
        <f>IF(BC39="-","-",IF(BC39&gt;PARAMETRES!$G$19,PARAMETRES!$G$19,BC39))</f>
        <v>-</v>
      </c>
      <c r="BC39" s="471" t="str">
        <f>IF(((IF(AF39="-",0,AF39)+IF(AN39="-",0,AN39)+IF(AT39="-",0,AT39)+IF(AV39="-",0,AV39)+IF(AY39="-",0,AY39)))=0,"-",((IF(AF39="-",0,AF39)+IF(AN39="-",0,AN39)+IF(AT39="-",0,AT39)+IF(AW39="-",0,AW39)+IF(AY39="-",0,AY39))/((IF(AF39="-",0,PARAMETRES!$G$3)+IF(AN39="-",0,PARAMETRES!$G$9)+IF(AT39="-",0,PARAMETRES!$G$14)+IF(AW39="-",0,PARAMETRES!$G$16)+IF(AY39="-",0,PARAMETRES!$G$17)))*PARAMETRES!$G$19))</f>
        <v>-</v>
      </c>
      <c r="BD39" s="463">
        <f t="shared" ref="BD39:BD51" si="15">BD38+1</f>
        <v>28</v>
      </c>
      <c r="BE39" s="465" t="str">
        <f>PARAMETRES!$B32</f>
        <v>V</v>
      </c>
      <c r="BF39" s="465" t="str">
        <f>PARAMETRES!$C32</f>
        <v>B</v>
      </c>
      <c r="BG39" s="466" t="str">
        <f>IF(BH39="-","-",IF(BH39&gt;PARAMETRES!$G$3,PARAMETRES!$G$3,BH39))</f>
        <v>-</v>
      </c>
      <c r="BH39" s="467" t="str">
        <f>IF(BG$53=".","-",IF(RELIGION!BI33="-","-",RELIGION!BI33))</f>
        <v>-</v>
      </c>
      <c r="BI39" s="467" t="str">
        <f>IF(BG$53=".","-",IF(RELIGION!BI33="-","-",RELIGION!BI33/PARAMETRES!G$3*100))</f>
        <v>-</v>
      </c>
      <c r="BJ39" s="466" t="str">
        <f>IF(BJ$53=".","-",IF(LIRE!BI33="-","-",IF(LIRE!BI33&gt;PARAMETRES!$G$5,PARAMETRES!$G$5,LIRE!BI33)))</f>
        <v>-</v>
      </c>
      <c r="BK39" s="466" t="str">
        <f>IF(BK$53=".","-",IF('ECRIRE (orth, rédac)'!BI33="-","-",IF('ECRIRE (orth, rédac)'!BI33&gt;PARAMETRES!$G$6,PARAMETRES!$G$6,'ECRIRE (orth, rédac)'!BI33)))</f>
        <v>-</v>
      </c>
      <c r="BL39" s="466" t="str">
        <f>IF(BL$53=".","-",IF('ECOUTER  PARLER'!BI33="-","-",IF('ECOUTER  PARLER'!BI33&gt;PARAMETRES!$G$7,PARAMETRES!$G$7,'ECOUTER  PARLER'!BI33)))</f>
        <v>-</v>
      </c>
      <c r="BM39" s="466" t="str">
        <f>IF(BM$53=".","-",IF('ECRIRE (conj, gramm)'!BI33="-","-",IF('ECRIRE (conj, gramm)'!BI33&gt;PARAMETRES!$G$8,PARAMETRES!$G$8,'ECRIRE (conj, gramm)'!BI33)))</f>
        <v>-</v>
      </c>
      <c r="BN39" s="468" t="str">
        <f>IF(BO39="-","-",IF(BO39&gt;PARAMETRES!$G$9,PARAMETRES!$G$9,BO39))</f>
        <v>-</v>
      </c>
      <c r="BO39" s="467" t="str">
        <f>IF(BN$53=".","-",IF(BP39=0,"-",(IF(LIRE!BI33="-",0,LIRE!BI33)+IF('ECRIRE (orth, rédac)'!BI33="-",0,'ECRIRE (orth, rédac)'!BI33)+IF('ECOUTER  PARLER'!BI33="-",0,'ECOUTER  PARLER'!BI33)+IF('ECRIRE (conj, gramm)'!BI33="-",0,'ECRIRE (conj, gramm)'!BI33))/BP39*PARAMETRES!$G$9))</f>
        <v>-</v>
      </c>
      <c r="BP39" s="467">
        <f>IF(LIRE!BI33="-",0,PARAMETRES!$G$5)+IF('ECRIRE (orth, rédac)'!BI33="-",0,PARAMETRES!$G$6)+IF('ECOUTER  PARLER'!BI33="-",0,PARAMETRES!$G$7)+IF('ECRIRE (conj, gramm)'!BI33="-",0,PARAMETRES!$G$8)</f>
        <v>0</v>
      </c>
      <c r="BQ39" s="466" t="str">
        <f>IF(BQ$53=".","-",IF(NO!BI33="-","-",IF(NO!BI33&gt;PARAMETRES!$G$11,PARAMETRES!$G$11,NO!BI33)))</f>
        <v>-</v>
      </c>
      <c r="BR39" s="466" t="str">
        <f>IF(BR$53=".","-",IF(G!BI33="-","-",IF(G!BI33&gt;PARAMETRES!$G$12,PARAMETRES!$G$12,G!BI33)))</f>
        <v>-</v>
      </c>
      <c r="BS39" s="466" t="str">
        <f>IF(BS$53=".","-",IF(SF!BI33="-","-",IF(SF!BI33&gt;PARAMETRES!$G$13,PARAMETRES!$G$13,SF!BI33)))</f>
        <v>-</v>
      </c>
      <c r="BT39" s="468" t="str">
        <f>IF(BU39="-","-",IF(BU39&gt;PARAMETRES!$G$14,PARAMETRES!$G$14,BU39))</f>
        <v>-</v>
      </c>
      <c r="BU39" s="467" t="str">
        <f>IF(BT$53=".","-",IF(BV39=0,"-",((IF(NO!BI33="-",0,NO!BI33)+IF(G!BI33="-",0,G!BI33)+IF(SF!BI33="-",0,SF!BI33))/BV39*PARAMETRES!$G$14)))</f>
        <v>-</v>
      </c>
      <c r="BV39" s="467">
        <f>IF(NO!BI33="-",0,PARAMETRES!$G$11)+IF(G!BI33="-",0,PARAMETRES!$G$12)+IF(SF!BI33="-",0,PARAMETRES!$G$13)</f>
        <v>0</v>
      </c>
      <c r="BW39" s="466" t="str">
        <f>IF(BX39="-","-",IF(BX39&gt;PARAMETRES!$G$16,PARAMETRES!$G$16,BX39))</f>
        <v>-</v>
      </c>
      <c r="BX39" s="467" t="str">
        <f>IF(BW$53=".","-",IF(EVEIL!BI33="-","-",EVEIL!BI33))</f>
        <v>-</v>
      </c>
      <c r="BY39" s="467" t="str">
        <f>IF(BW$53=".","-",IF(EVEIL!BI33="-","-",EVEIL!BIS33/PARAMETRES!G$16*100))</f>
        <v>-</v>
      </c>
      <c r="BZ39" s="466" t="str">
        <f>IF(CA39="-","-",IF(CA39&gt;PARAMETRES!$G$17,PARAMETRES!$G$17,CA39))</f>
        <v>-</v>
      </c>
      <c r="CA39" s="467" t="str">
        <f>IF(BZ$53=".","-",IF(LANGUE!AW33="-","-",LANGUE!AW33))</f>
        <v>-</v>
      </c>
      <c r="CB39" s="469" t="str">
        <f>IF(BZ$53=".","-",IF(LANGUE!AW33="-","-",LANGUE!AW33/PARAMETRES!G$17*100))</f>
        <v>-</v>
      </c>
      <c r="CC39" s="470" t="str">
        <f>IF(CD39="-","-",IF(CD39&gt;PARAMETRES!$G$19,PARAMETRES!$G$19,CD39))</f>
        <v>-</v>
      </c>
      <c r="CD39" s="471" t="str">
        <f>IF(((IF(BG39="-",0,BG39)+IF(BO39="-",0,BO39)+IF(BU39="-",0,BU39)+IF(BW39="-",0,BW39)+IF(BZ39="-",0,BZ39)))=0,"-",((IF(BG39="-",0,BG39)+IF(BO39="-",0,BO39)+IF(BU39="-",0,BU39)+IF(BX39="-",0,BX39)+IF(BZ39="-",0,BZ39))/((IF(BG39="-",0,PARAMETRES!$G$3)+IF(BO39="-",0,PARAMETRES!$G$9)+IF(BU39="-",0,PARAMETRES!$G$14)+IF(BX39="-",0,PARAMETRES!$G$16)+IF(BZ39="-",0,PARAMETRES!$G$17)))*PARAMETRES!$G$19))</f>
        <v>-</v>
      </c>
      <c r="CE39" s="472">
        <f t="shared" ref="CE39:CE51" si="16">CE38+1</f>
        <v>28</v>
      </c>
      <c r="CF39" s="473" t="str">
        <f>PARAMETRES!$B32</f>
        <v>V</v>
      </c>
      <c r="CG39" s="473" t="str">
        <f>PARAMETRES!$C32</f>
        <v>B</v>
      </c>
      <c r="CH39" s="474" t="str">
        <f>IF(CI39="-","-",IF(CI39&gt;PARAMETRES!$G$3,PARAMETRES!$G$3,CI39))</f>
        <v>-</v>
      </c>
      <c r="CI39" s="475" t="str">
        <f>IF(CH$53=".","-",IF(RELIGION!CD33="-","-",RELIGION!CD33))</f>
        <v>-</v>
      </c>
      <c r="CJ39" s="475" t="str">
        <f>IF(CH$53=".","-",IF(RELIGION!CD33="-","-",RELIGION!CD33/PARAMETRES!G$3*100))</f>
        <v>-</v>
      </c>
      <c r="CK39" s="474" t="str">
        <f>IF(CK$53=".","-",IF(LIRE!CD33="-","-",IF(LIRE!CD33&gt;PARAMETRES!$G$5,PARAMETRES!$G$5,LIRE!CD33)))</f>
        <v>-</v>
      </c>
      <c r="CL39" s="474" t="str">
        <f>IF(CL$53=".","-",IF('ECRIRE (orth, rédac)'!CD33="-","-",IF('ECRIRE (orth, rédac)'!CD33&gt;PARAMETRES!$G$6,PARAMETRES!$G$6,'ECRIRE (orth, rédac)'!CD33)))</f>
        <v>-</v>
      </c>
      <c r="CM39" s="474" t="str">
        <f>IF(CM$53=".","-",IF('ECOUTER  PARLER'!CD33="-","-",IF('ECOUTER  PARLER'!CD33&gt;PARAMETRES!$G$7,PARAMETRES!$G$7,'ECOUTER  PARLER'!CD33)))</f>
        <v>-</v>
      </c>
      <c r="CN39" s="474" t="str">
        <f>IF(CN$53=".","-",IF('ECRIRE (conj, gramm)'!CH33="-","-",IF('ECRIRE (conj, gramm)'!CH33&gt;PARAMETRES!$G$8,PARAMETRES!$G$8,'ECRIRE (conj, gramm)'!CH33)))</f>
        <v>-</v>
      </c>
      <c r="CO39" s="476" t="str">
        <f>IF(CP39="-","-",IF(CP39&gt;PARAMETRES!$G$9,PARAMETRES!$G$9,CP39))</f>
        <v>-</v>
      </c>
      <c r="CP39" s="475" t="str">
        <f>IF(CO$53=".","-",IF(CQ39=0,"-",(IF(LIRE!CD33="-",0,LIRE!CD33)+IF('ECRIRE (orth, rédac)'!CD33="-",0,'ECRIRE (orth, rédac)'!CD33)+IF('ECOUTER  PARLER'!CD33="-",0,'ECOUTER  PARLER'!CD33)+IF('ECRIRE (conj, gramm)'!CH33="-",0,'ECRIRE (conj, gramm)'!CH33))/CQ39*PARAMETRES!$G$9))</f>
        <v>-</v>
      </c>
      <c r="CQ39" s="475">
        <f>IF(LIRE!CD33="-",0,PARAMETRES!$G$5)+IF('ECRIRE (orth, rédac)'!CD33="-",0,PARAMETRES!$G$6)+IF('ECOUTER  PARLER'!CD33="-",0,PARAMETRES!$G$7)+IF('ECRIRE (conj, gramm)'!CH33="-",0,PARAMETRES!$G$8)</f>
        <v>0</v>
      </c>
      <c r="CR39" s="474" t="str">
        <f>IF(CR$53=".","-",IF(NO!CD33="-","-",IF(NO!CD33&gt;PARAMETRES!$G$11,PARAMETRES!$G$11,NO!CD33)))</f>
        <v>-</v>
      </c>
      <c r="CS39" s="474" t="str">
        <f>IF(CS$53=".","-",IF(G!CD33="-","-",IF(G!CD33&gt;PARAMETRES!$G$12,PARAMETRES!$G$12,G!CD33)))</f>
        <v>-</v>
      </c>
      <c r="CT39" s="474" t="str">
        <f>IF(CT$53=".","-",IF(SF!CD33="-","-",IF(SF!CD33&gt;PARAMETRES!$G$13,PARAMETRES!$G$13,SF!CD33)))</f>
        <v>-</v>
      </c>
      <c r="CU39" s="476" t="str">
        <f>IF(CV39="-","-",IF(CV39&gt;PARAMETRES!$G$14,PARAMETRES!$G$14,CV39))</f>
        <v>-</v>
      </c>
      <c r="CV39" s="475" t="str">
        <f>IF(CU$53=".","-",IF(CW39=0,"-",((IF(NO!CD33="-",0,NO!CD33)+IF(G!CD33="-",0,G!CD33)+IF(SF!CD33="-",0,SF!CD33))/CW39*PARAMETRES!$G$14)))</f>
        <v>-</v>
      </c>
      <c r="CW39" s="475">
        <f>IF(NO!CD33="-",0,PARAMETRES!$G$11)+IF(G!CD33="-",0,PARAMETRES!$G$12)+IF(SF!CD33="-",0,PARAMETRES!$G$13)</f>
        <v>0</v>
      </c>
      <c r="CX39" s="474" t="str">
        <f>IF(CY39="-","-",IF(CY39&gt;PARAMETRES!$G$16,PARAMETRES!$G$16,CY39))</f>
        <v>-</v>
      </c>
      <c r="CY39" s="475" t="str">
        <f>IF(CX$53=".","-",IF(EVEIL!CD33="-","-",EVEIL!CD33))</f>
        <v>-</v>
      </c>
      <c r="CZ39" s="475" t="str">
        <f>IF(CX$53=".","-",IF(EVEIL!CD33="-","-",EVEIL!CDS33/PARAMETRES!G$16*100))</f>
        <v>-</v>
      </c>
      <c r="DA39" s="474" t="str">
        <f>IF(DB39="-","-",IF(DB39&gt;PARAMETRES!$G$17,PARAMETRES!$G$17,DB39))</f>
        <v>-</v>
      </c>
      <c r="DB39" s="475" t="str">
        <f>IF(DA$53=".","-",IF(LANGUE!BN33="-","-",LANGUE!BN33))</f>
        <v>-</v>
      </c>
      <c r="DC39" s="475" t="str">
        <f>IF(DA$53=".","-",IF(LANGUE!BN33="-","-",LANGUE!BN33/PARAMETRES!G$17*100))</f>
        <v>-</v>
      </c>
      <c r="DD39" s="477" t="str">
        <f>IF(DE39="-","-",IF(DE39&gt;PARAMETRES!$G$19,PARAMETRES!$G$19,DE39))</f>
        <v>-</v>
      </c>
      <c r="DE39" s="478" t="str">
        <f>IF(((IF(CH39="-",0,CH39)+IF(CP39="-",0,CP39)+IF(CV39="-",0,CV39)+IF(CX39="-",0,CX39)+IF(DA39="-",0,DA39)))=0,"-",((IF(CH39="-",0,CH39)+IF(CP39="-",0,CP39)+IF(CV39="-",0,CV39)+IF(CY39="-",0,CY39)+IF(DA39="-",0,DA39))/((IF(CH39="-",0,PARAMETRES!$G$3)+IF(CP39="-",0,PARAMETRES!$G$9)+IF(CV39="-",0,PARAMETRES!$G$14)+IF(CY39="-",0,PARAMETRES!$G$16)+IF(DA39="-",0,PARAMETRES!$G$17)))*PARAMETRES!$G$19))</f>
        <v>-</v>
      </c>
      <c r="DF39" s="487"/>
      <c r="DG39" s="480" t="str">
        <f>PARAMETRES!$B32</f>
        <v>V</v>
      </c>
      <c r="DH39" s="481" t="str">
        <f>PARAMETRES!$C32</f>
        <v>B</v>
      </c>
      <c r="DI39" s="482"/>
      <c r="DJ39" s="483">
        <f>IF(IF(E39="-",0,PARAMETRES!$G$3)+IF(AF39="-",0,PARAMETRES!$G$3)+IF(BG39="-",0,PARAMETRES!$G$3)+IF(CH39="-",0,PARAMETRES!$G$3)=0,"-",IF((IF(F39="-",0,F39)+IF(AG39="-",0,AG39)+IF(BH39="-",0,BH39)+IF(CI39="-",0,CI39))/(IF(F39="-",0,PARAMETRES!$G$3)+IF(AG39="-",0,PARAMETRES!$G$3)+IF(BH39="-",0,PARAMETRES!$G$3)+IF(CI39="-",0,PARAMETRES!$G$3))*100&gt;100,100,(IF(F39="-",0,F39)+IF(AG39="-",0,AG39)+IF(BH39="-",0,BH39)+IF(CI39="-",0,CI39))/(IF(F39="-",0,PARAMETRES!$G$3)+IF(AG39="-",0,PARAMETRES!$G$3)+IF(BH39="-",0,PARAMETRES!$G$3)+IF(CI39="-",0,PARAMETRES!$G$3))*100))</f>
        <v>94.73684210526315</v>
      </c>
      <c r="DK39" s="466">
        <f>IF(IF(M39="-",0,PARAMETRES!$G$9)+IF(AN39="-",0,PARAMETRES!$G$9)+IF(BO39="-",0,PARAMETRES!$G$9)+IF(CP39="-",0,PARAMETRES!$G$9)=0,"-",IF((IF(M39="-",0,M39)+IF(AN39="-",0,AN39)+IF(BO39="-",0,BO39)+IF(CP39="-",0,CP39))/(IF(M39="-",0,PARAMETRES!$G$9)+IF(AN39="-",0,PARAMETRES!$G$9)+IF(BO39="-",0,PARAMETRES!$G$9)+IF(CP39="-",0,PARAMETRES!$G$9))*100&gt;100,100,(IF(M39="-",0,M39)+IF(AN39="-",0,AN39)+IF(BO39="-",0,BO39)+IF(CP39="-",0,CP39))/(IF(M39="-",0,PARAMETRES!$G$9)+IF(AN39="-",0,PARAMETRES!$G$9)+IF(BO39="-",0,PARAMETRES!$G$9)+IF(CP39="-",0,PARAMETRES!$G$9))*100))</f>
        <v>68.389658748114627</v>
      </c>
      <c r="DL39" s="466">
        <f>IF(IF(S39="-",0,PARAMETRES!$G$14)+IF(AT39="-",0,PARAMETRES!$G$14)+IF(BU39="-",0,PARAMETRES!$G$14)+IF(CV39="-",0,PARAMETRES!$G$14)=0,"-",IF((IF(S39="-",0,S39)+IF(AT39="-",0,AT39)+IF(BU39="-",0,BU39)+IF(CV39="-",0,CV39))/(IF(S39="-",0,PARAMETRES!$G$14)+IF(AT39="-",0,PARAMETRES!$G$14)+IF(BU39="-",0,PARAMETRES!$G$14)+IF(CV39="-",0,PARAMETRES!$G$14))*100&gt;100,100,(IF(S39="-",0,S39)+IF(AT39="-",0,AT39)+IF(BU39="-",0,BU39)+IF(CV39="-",0,CV39))/(IF(S39="-",0,PARAMETRES!$G$14)+IF(AT39="-",0,PARAMETRES!$G$14)+IF(BU39="-",0,PARAMETRES!$G$14)+IF(CV39="-",0,PARAMETRES!$G$14))*100))</f>
        <v>91.949152542372872</v>
      </c>
      <c r="DM39" s="466">
        <f>IF(IF(U39="-",0,PARAMETRES!$G$16)+IF(AV39="-",0,PARAMETRES!$G$16)+IF(BW39="-",0,PARAMETRES!$G$16)+IF(CX39="-",0,PARAMETRES!$G$16)=0,"-",IF((IF(V39="-",0,V39)+IF(AW39="-",0,AW39)+IF(BX39="-",0,BX39)+IF(CY39="-",0,CY39))/(IF(V39="-",0,PARAMETRES!$G$16)+IF(AW39="-",0,PARAMETRES!$G$16)+IF(BX39="-",0,PARAMETRES!$G$16)+IF(CY39="-",0,PARAMETRES!$G$16))*100&gt;100,100,(IF(V39="-",0,V39)+IF(AW39="-",0,AW39)+IF(BX39="-",0,BX39)+IF(CY39="-",0,CY39))/(IF(V39="-",0,PARAMETRES!$G$16)+IF(AW39="-",0,PARAMETRES!$G$16)+IF(BX39="-",0,PARAMETRES!$G$16)+IF(CY39="-",0,PARAMETRES!$G$16))*100))</f>
        <v>83</v>
      </c>
      <c r="DN39" s="466" t="str">
        <f>IF(IF(X39="-",0,PARAMETRES!$G$17)+IF(AY39="-",0,PARAMETRES!$G$17)+IF(BZ39="-",0,PARAMETRES!$G$17)+IF(DA39="-",0,PARAMETRES!$G$17)=0,"-",IF((IF(Y39="-",0,Y39)+IF(AZ39="-",0,AZ39)+IF(CA39="-",0,CA39)+IF(DB39="-",0,DB39))/(IF(Y39="-",0,PARAMETRES!$G$17)+IF(AZ39="-",0,PARAMETRES!$G$17)+IF(CA39="-",0,PARAMETRES!$G$17)+IF(DB39="-",0,PARAMETRES!$G$17))*100&gt;100,100,(IF(Y39="-",0,Y39)+IF(AZ39="-",0,AZ39)+IF(CA39="-",0,CA39)+IF(DB39="-",0,DB39))/(IF(Y39="-",0,PARAMETRES!$G$17)+IF(AZ39="-",0,PARAMETRES!$G$17)+IF(CA39="-",0,PARAMETRES!$G$17)+IF(DB39="-",0,PARAMETRES!$G$17))*100))</f>
        <v>-</v>
      </c>
      <c r="DO39" s="468">
        <f>IF(IF(AB39="-",0,PARAMETRES!$G$19)+IF(BC39="-",0,PARAMETRES!$G$19)+IF(CD39="-",0,PARAMETRES!$G$19)+IF(DE39="-",0,PARAMETRES!$G$19)=0,"-",IF((IF(AB39="-",0,AB39)+IF(BC39="-",0,BC39)+IF(CD39="-",0,CD39)+IF(DE39="-",0,DE39))/(IF(AB39="-",0,PARAMETRES!$G$19)+IF(BC39="-",0,PARAMETRES!$G$19)+IF(CD39="-",0,PARAMETRES!$G$19)+IF(DE39="-",0,PARAMETRES!$G$19))*100&gt;100,100,(IF(AB39="-",0,AB39)+IF(BC39="-",0,BC39)+IF(CD39="-",0,CD39)+IF(DE39="-",0,DE39))/(IF(AB39="-",0,PARAMETRES!$G$19)+IF(BC39="-",0,PARAMETRES!$G$19)+IF(CD39="-",0,PARAMETRES!$G$19)+IF(DE39="-",0,PARAMETRES!$G$19))*100))</f>
        <v>81.674471884616054</v>
      </c>
      <c r="DP39" s="488"/>
      <c r="DQ39" s="480" t="str">
        <f>PARAMETRES!$B32</f>
        <v>V</v>
      </c>
      <c r="DR39" s="481" t="str">
        <f>PARAMETRES!$C32</f>
        <v>B</v>
      </c>
      <c r="DT39" s="486">
        <f t="shared" si="7"/>
        <v>81.699999999999989</v>
      </c>
      <c r="DU39" s="486" t="str">
        <f t="shared" si="1"/>
        <v/>
      </c>
      <c r="DV39" s="486" t="str">
        <f t="shared" si="2"/>
        <v/>
      </c>
      <c r="DW39" s="486" t="str">
        <f t="shared" si="3"/>
        <v/>
      </c>
      <c r="DY39" s="486">
        <f t="shared" si="8"/>
        <v>81.699999999999989</v>
      </c>
      <c r="DZ39" s="486" t="str">
        <f t="shared" si="9"/>
        <v/>
      </c>
      <c r="EA39" s="486" t="str">
        <f t="shared" si="10"/>
        <v/>
      </c>
      <c r="EB39" s="486" t="str">
        <f t="shared" si="11"/>
        <v/>
      </c>
    </row>
    <row r="40" spans="1:132">
      <c r="A40" s="154">
        <f t="shared" si="13"/>
        <v>29</v>
      </c>
      <c r="B40" s="155" t="str">
        <f>PARAMETRES!$D33</f>
        <v>Anglais</v>
      </c>
      <c r="C40" s="156" t="str">
        <f>PARAMETRES!$B33</f>
        <v>Z</v>
      </c>
      <c r="D40" s="156" t="str">
        <f>PARAMETRES!$C33</f>
        <v>B</v>
      </c>
      <c r="E40" s="157">
        <f>IF(F40="-","-",IF(F40&gt;PARAMETRES!$G$3,PARAMETRES!$G$3,F40))</f>
        <v>10</v>
      </c>
      <c r="F40" s="158">
        <f>IF(E$53=".","-",IF(RELIGION!S34="-","-",RELIGION!S34))</f>
        <v>10</v>
      </c>
      <c r="G40" s="158">
        <f>IF(E$53=".","-",IF(RELIGION!S34="-","-",RELIGION!S34/PARAMETRES!G$3*100))</f>
        <v>50</v>
      </c>
      <c r="H40" s="157">
        <f>IF(H$53=".","-",IF(LIRE!S34="-","-",IF(LIRE!S34&gt;PARAMETRES!$G$5,PARAMETRES!$G$5,LIRE!S34)))</f>
        <v>23.177083333333336</v>
      </c>
      <c r="I40" s="157">
        <f>IF(I$53=".","-",IF('ECRIRE (orth, rédac)'!S34="-","-",IF('ECRIRE (orth, rédac)'!S34&gt;PARAMETRES!$G$6,PARAMETRES!$G$6,'ECRIRE (orth, rédac)'!S34)))</f>
        <v>21.055555555555554</v>
      </c>
      <c r="J40" s="157">
        <f>IF(J$53=".","-",IF('ECOUTER  PARLER'!S34="-","-",IF('ECOUTER  PARLER'!S34&gt;PARAMETRES!$G$7,PARAMETRES!$G$7,'ECOUTER  PARLER'!S34)))</f>
        <v>18.055555555555554</v>
      </c>
      <c r="K40" s="157">
        <f>IF(K$53=".","-",IF('ECRIRE (conj, gramm)'!S34="-","-",IF('ECRIRE (conj, gramm)'!S34&gt;PARAMETRES!$G$8,PARAMETRES!$G$8,'ECRIRE (conj, gramm)'!S34)))</f>
        <v>16.594827586206897</v>
      </c>
      <c r="L40" s="159">
        <f>IF(M40="-","-",IF(M40&gt;PARAMETRES!$G$9,PARAMETRES!$G$9,M40))</f>
        <v>78.883022030651347</v>
      </c>
      <c r="M40" s="158">
        <f>IF(L$53=".","-",IF(N40=0,"-",(IF(LIRE!S34="-",0,LIRE!S34)+IF('ECRIRE (orth, rédac)'!S34="-",0,'ECRIRE (orth, rédac)'!S34)+IF('ECOUTER  PARLER'!S34="-",0,'ECOUTER  PARLER'!S34)+IF('ECRIRE (conj, gramm)'!S34="-",0,'ECRIRE (conj, gramm)'!S34))/N40*PARAMETRES!$G$9))</f>
        <v>78.883022030651347</v>
      </c>
      <c r="N40" s="158">
        <f>IF(LIRE!S34="-",0,PARAMETRES!$G$5)+IF('ECRIRE (orth, rédac)'!S34="-",0,PARAMETRES!$G$6)+IF('ECOUTER  PARLER'!S34="-",0,PARAMETRES!$G$7)+IF('ECRIRE (conj, gramm)'!S34="-",0,PARAMETRES!$G$8)</f>
        <v>100</v>
      </c>
      <c r="O40" s="157">
        <f>IF(O$53=".","-",IF(NO!S34="-","-",IF(NO!S34&gt;PARAMETRES!$G$11,PARAMETRES!$G$11,NO!S34)))</f>
        <v>37.118644067796609</v>
      </c>
      <c r="P40" s="157" t="str">
        <f>IF(P$53=".","-",IF(G!S34="-","-",IF(G!S34&gt;PARAMETRES!$G$12,PARAMETRES!$G$12,G!S34)))</f>
        <v>-</v>
      </c>
      <c r="Q40" s="157" t="str">
        <f>IF(Q$53=".","-",IF(SF!S34="-","-",IF(SF!S34&gt;PARAMETRES!$G$13,PARAMETRES!$G$13,SF!S34)))</f>
        <v>-</v>
      </c>
      <c r="R40" s="159">
        <f>IF(S40="-","-",IF(S40&gt;PARAMETRES!$G$14,PARAMETRES!$G$14,S40))</f>
        <v>92.796610169491515</v>
      </c>
      <c r="S40" s="158">
        <f>IF(R$53=".","-",IF(T40=0,"-",((IF(NO!S34="-",0,NO!S34)+IF(G!S34="-",0,G!S34)+IF(SF!S34="-",0,SF!S34))/T40*PARAMETRES!$G$14)))</f>
        <v>92.796610169491515</v>
      </c>
      <c r="T40" s="158">
        <f>IF(NO!S34="-",0,PARAMETRES!$G$11)+IF(G!S34="-",0,PARAMETRES!$G$12)+IF(SF!S34="-",0,PARAMETRES!$G$13)</f>
        <v>40</v>
      </c>
      <c r="U40" s="157">
        <f>IF(V40="-","-",IF(V40&gt;PARAMETRES!$G$16,PARAMETRES!$G$16,V40))</f>
        <v>21.9</v>
      </c>
      <c r="V40" s="158">
        <f>IF(U$53=".","-",IF(EVEIL!S34="-","-",EVEIL!S34))</f>
        <v>21.9</v>
      </c>
      <c r="W40" s="158">
        <f>IF(U$53=".","-",IF(EVEIL!S34="-","-",EVEIL!S34/PARAMETRES!G$16*100))</f>
        <v>73</v>
      </c>
      <c r="X40" s="157" t="str">
        <f>IF(Y40="-","-",IF(Y40&gt;PARAMETRES!$G$17,PARAMETRES!$G$17,Y40))</f>
        <v>-</v>
      </c>
      <c r="Y40" s="158" t="str">
        <f>IF(X$53=".","-",IF(LANGUE!O34="-","-",LANGUE!O34))</f>
        <v>-</v>
      </c>
      <c r="Z40" s="429" t="str">
        <f>IF(X$53=".","-",IF(LANGUE!O34="-","-",LANGUE!O34/PARAMETRES!G$17*100))</f>
        <v>-</v>
      </c>
      <c r="AA40" s="160">
        <f>IF(AB40="-","-",IF(AB40&gt;PARAMETRES!$G$19,PARAMETRES!$G$19,AB40))</f>
        <v>81.431852880057136</v>
      </c>
      <c r="AB40" s="161">
        <f>IF(((IF(E40="-",0,E40)+IF(M40="-",0,M40)+IF(S40="-",0,S40)+IF(U40="-",0,U40)+IF(X40="-",0,X40)))=0,"-",((IF(E40="-",0,E40)+IF(M40="-",0,M40)+IF(S40="-",0,S40)+IF(V40="-",0,V40)+IF(X40="-",0,X40))/((IF(E40="-",0,PARAMETRES!$G$3)+IF(M40="-",0,PARAMETRES!$G$9)+IF(S40="-",0,PARAMETRES!$G$14)+IF(V40="-",0,PARAMETRES!$G$16)+IF(X40="-",0,PARAMETRES!$G$17)))*PARAMETRES!$G$19))</f>
        <v>81.431852880057136</v>
      </c>
      <c r="AC40" s="154">
        <f t="shared" si="14"/>
        <v>29</v>
      </c>
      <c r="AD40" s="156" t="str">
        <f>PARAMETRES!$B33</f>
        <v>Z</v>
      </c>
      <c r="AE40" s="156" t="str">
        <f>PARAMETRES!$C33</f>
        <v>B</v>
      </c>
      <c r="AF40" s="157" t="str">
        <f>IF(AG40="-","-",IF(AG40&gt;PARAMETRES!$G$3,PARAMETRES!$G$3,AG40))</f>
        <v>-</v>
      </c>
      <c r="AG40" s="158" t="str">
        <f>IF(AF$53=".","-",IF(RELIGION!AN34="-","-",RELIGION!AN34))</f>
        <v>-</v>
      </c>
      <c r="AH40" s="158" t="str">
        <f>IF(AF$53=".","-",IF(RELIGION!AN34="-","-",RELIGION!AN34/PARAMETRES!G$3*100))</f>
        <v>-</v>
      </c>
      <c r="AI40" s="157" t="str">
        <f>IF(AI$53=".","-",IF(LIRE!AN34="-","-",IF(LIRE!AN34&gt;PARAMETRES!$G$5,PARAMETRES!$G$5,LIRE!AN34)))</f>
        <v>-</v>
      </c>
      <c r="AJ40" s="157" t="str">
        <f>IF(AJ$53=".","-",IF('ECRIRE (orth, rédac)'!AN34="-","-",IF('ECRIRE (orth, rédac)'!AN34&gt;PARAMETRES!$G$6,PARAMETRES!$G$6,'ECRIRE (orth, rédac)'!AN34)))</f>
        <v>-</v>
      </c>
      <c r="AK40" s="157" t="str">
        <f>IF(AK$53=".","-",IF('ECOUTER  PARLER'!AN34="-","-",IF('ECOUTER  PARLER'!AN34&gt;PARAMETRES!$G$7,PARAMETRES!$G$7,'ECOUTER  PARLER'!AN34)))</f>
        <v>-</v>
      </c>
      <c r="AL40" s="157" t="str">
        <f>IF(AL$53=".","-",IF('ECRIRE (conj, gramm)'!AN34="-","-",IF('ECRIRE (conj, gramm)'!AN34&gt;PARAMETRES!$G$8,PARAMETRES!$G$8,'ECRIRE (conj, gramm)'!AN34)))</f>
        <v>-</v>
      </c>
      <c r="AM40" s="159" t="str">
        <f>IF(AN40="-","-",IF(AN40&gt;PARAMETRES!$G$9,PARAMETRES!$G$9,AN40))</f>
        <v>-</v>
      </c>
      <c r="AN40" s="158" t="str">
        <f>IF(AM$53=".","-",IF(AO40=0,"-",(IF(LIRE!AN34="-",0,LIRE!AN34)+IF('ECRIRE (orth, rédac)'!AN34="-",0,'ECRIRE (orth, rédac)'!AN34)+IF('ECOUTER  PARLER'!AN34="-",0,'ECOUTER  PARLER'!AN34)+IF('ECRIRE (conj, gramm)'!AN34="-",0,'ECRIRE (conj, gramm)'!AN34))/AO40*PARAMETRES!$G$9))</f>
        <v>-</v>
      </c>
      <c r="AO40" s="158">
        <f>IF(LIRE!AN34="-",0,PARAMETRES!$G$5)+IF('ECRIRE (orth, rédac)'!AN34="-",0,PARAMETRES!$G$6)+IF('ECOUTER  PARLER'!AN34="-",0,PARAMETRES!$G$7)+IF('ECRIRE (conj, gramm)'!AN34="-",0,PARAMETRES!$G$8)</f>
        <v>0</v>
      </c>
      <c r="AP40" s="157" t="str">
        <f>IF(AP$53=".","-",IF(NO!AN34="-","-",IF(NO!AN34&gt;PARAMETRES!$G$11,PARAMETRES!$G$11,NO!AN34)))</f>
        <v>-</v>
      </c>
      <c r="AQ40" s="157" t="str">
        <f>IF(AQ$53=".","-",IF(G!AN34="-","-",IF(G!AN34&gt;PARAMETRES!$G$12,PARAMETRES!$G$12,G!AN34)))</f>
        <v>-</v>
      </c>
      <c r="AR40" s="157" t="str">
        <f>IF(AR$53=".","-",IF(SF!AN34="-","-",IF(SF!AN34&gt;PARAMETRES!$G$13,PARAMETRES!$G$13,SF!AN34)))</f>
        <v>-</v>
      </c>
      <c r="AS40" s="159" t="str">
        <f>IF(AT40="-","-",IF(AT40&gt;PARAMETRES!$G$14,PARAMETRES!$G$14,AT40))</f>
        <v>-</v>
      </c>
      <c r="AT40" s="158" t="str">
        <f>IF(AS$53=".","-",IF(AU40=0,"-",((IF(NO!AN34="-",0,NO!AN34)+IF(G!AN34="-",0,G!AN34)+IF(SF!AN34="-",0,SF!AN34))/AU40*PARAMETRES!$G$14)))</f>
        <v>-</v>
      </c>
      <c r="AU40" s="158">
        <f>IF(NO!AN34="-",0,PARAMETRES!$G$11)+IF(G!AN34="-",0,PARAMETRES!$G$12)+IF(SF!AN34="-",0,PARAMETRES!$G$13)</f>
        <v>0</v>
      </c>
      <c r="AV40" s="157" t="str">
        <f>IF(AW40="-","-",IF(AW40&gt;PARAMETRES!$G$16,PARAMETRES!$G$16,AW40))</f>
        <v>-</v>
      </c>
      <c r="AW40" s="158" t="str">
        <f>IF(AV$53=".","-",IF(EVEIL!AN34="-","-",EVEIL!AN34))</f>
        <v>-</v>
      </c>
      <c r="AX40" s="158" t="str">
        <f>IF(AV$53=".","-",IF(EVEIL!AN34="-","-",EVEIL!ANS34/PARAMETRES!G$16*100))</f>
        <v>-</v>
      </c>
      <c r="AY40" s="157" t="str">
        <f>IF(AZ40="-","-",IF(AZ40&gt;PARAMETRES!$G$17,PARAMETRES!$G$17,AZ40))</f>
        <v>-</v>
      </c>
      <c r="AZ40" s="158" t="str">
        <f>IF(AY$53=".","-",IF(LANGUE!AF34="-","-",LANGUE!AF34))</f>
        <v>-</v>
      </c>
      <c r="BA40" s="429" t="str">
        <f>IF(AY$53=".","-",IF(LANGUE!AF34="-","-",LANGUE!AF34/PARAMETRES!G$17*100))</f>
        <v>-</v>
      </c>
      <c r="BB40" s="160" t="str">
        <f>IF(BC40="-","-",IF(BC40&gt;PARAMETRES!$G$19,PARAMETRES!$G$19,BC40))</f>
        <v>-</v>
      </c>
      <c r="BC40" s="161" t="str">
        <f>IF(((IF(AF40="-",0,AF40)+IF(AN40="-",0,AN40)+IF(AT40="-",0,AT40)+IF(AV40="-",0,AV40)+IF(AY40="-",0,AY40)))=0,"-",((IF(AF40="-",0,AF40)+IF(AN40="-",0,AN40)+IF(AT40="-",0,AT40)+IF(AW40="-",0,AW40)+IF(AY40="-",0,AY40))/((IF(AF40="-",0,PARAMETRES!$G$3)+IF(AN40="-",0,PARAMETRES!$G$9)+IF(AT40="-",0,PARAMETRES!$G$14)+IF(AW40="-",0,PARAMETRES!$G$16)+IF(AY40="-",0,PARAMETRES!$G$17)))*PARAMETRES!$G$19))</f>
        <v>-</v>
      </c>
      <c r="BD40" s="154">
        <f t="shared" si="15"/>
        <v>29</v>
      </c>
      <c r="BE40" s="156" t="str">
        <f>PARAMETRES!$B33</f>
        <v>Z</v>
      </c>
      <c r="BF40" s="156" t="str">
        <f>PARAMETRES!$C33</f>
        <v>B</v>
      </c>
      <c r="BG40" s="157" t="str">
        <f>IF(BH40="-","-",IF(BH40&gt;PARAMETRES!$G$3,PARAMETRES!$G$3,BH40))</f>
        <v>-</v>
      </c>
      <c r="BH40" s="158" t="str">
        <f>IF(BG$53=".","-",IF(RELIGION!BI34="-","-",RELIGION!BI34))</f>
        <v>-</v>
      </c>
      <c r="BI40" s="158" t="str">
        <f>IF(BG$53=".","-",IF(RELIGION!BI34="-","-",RELIGION!BI34/PARAMETRES!G$3*100))</f>
        <v>-</v>
      </c>
      <c r="BJ40" s="157" t="str">
        <f>IF(BJ$53=".","-",IF(LIRE!BI34="-","-",IF(LIRE!BI34&gt;PARAMETRES!$G$5,PARAMETRES!$G$5,LIRE!BI34)))</f>
        <v>-</v>
      </c>
      <c r="BK40" s="157" t="str">
        <f>IF(BK$53=".","-",IF('ECRIRE (orth, rédac)'!BI34="-","-",IF('ECRIRE (orth, rédac)'!BI34&gt;PARAMETRES!$G$6,PARAMETRES!$G$6,'ECRIRE (orth, rédac)'!BI34)))</f>
        <v>-</v>
      </c>
      <c r="BL40" s="157" t="str">
        <f>IF(BL$53=".","-",IF('ECOUTER  PARLER'!BI34="-","-",IF('ECOUTER  PARLER'!BI34&gt;PARAMETRES!$G$7,PARAMETRES!$G$7,'ECOUTER  PARLER'!BI34)))</f>
        <v>-</v>
      </c>
      <c r="BM40" s="157" t="str">
        <f>IF(BM$53=".","-",IF('ECRIRE (conj, gramm)'!BI34="-","-",IF('ECRIRE (conj, gramm)'!BI34&gt;PARAMETRES!$G$8,PARAMETRES!$G$8,'ECRIRE (conj, gramm)'!BI34)))</f>
        <v>-</v>
      </c>
      <c r="BN40" s="159" t="str">
        <f>IF(BO40="-","-",IF(BO40&gt;PARAMETRES!$G$9,PARAMETRES!$G$9,BO40))</f>
        <v>-</v>
      </c>
      <c r="BO40" s="158" t="str">
        <f>IF(BN$53=".","-",IF(BP40=0,"-",(IF(LIRE!BI34="-",0,LIRE!BI34)+IF('ECRIRE (orth, rédac)'!BI34="-",0,'ECRIRE (orth, rédac)'!BI34)+IF('ECOUTER  PARLER'!BI34="-",0,'ECOUTER  PARLER'!BI34)+IF('ECRIRE (conj, gramm)'!BI34="-",0,'ECRIRE (conj, gramm)'!BI34))/BP40*PARAMETRES!$G$9))</f>
        <v>-</v>
      </c>
      <c r="BP40" s="158">
        <f>IF(LIRE!BI34="-",0,PARAMETRES!$G$5)+IF('ECRIRE (orth, rédac)'!BI34="-",0,PARAMETRES!$G$6)+IF('ECOUTER  PARLER'!BI34="-",0,PARAMETRES!$G$7)+IF('ECRIRE (conj, gramm)'!BI34="-",0,PARAMETRES!$G$8)</f>
        <v>0</v>
      </c>
      <c r="BQ40" s="157" t="str">
        <f>IF(BQ$53=".","-",IF(NO!BI34="-","-",IF(NO!BI34&gt;PARAMETRES!$G$11,PARAMETRES!$G$11,NO!BI34)))</f>
        <v>-</v>
      </c>
      <c r="BR40" s="157" t="str">
        <f>IF(BR$53=".","-",IF(G!BI34="-","-",IF(G!BI34&gt;PARAMETRES!$G$12,PARAMETRES!$G$12,G!BI34)))</f>
        <v>-</v>
      </c>
      <c r="BS40" s="157" t="str">
        <f>IF(BS$53=".","-",IF(SF!BI34="-","-",IF(SF!BI34&gt;PARAMETRES!$G$13,PARAMETRES!$G$13,SF!BI34)))</f>
        <v>-</v>
      </c>
      <c r="BT40" s="159" t="str">
        <f>IF(BU40="-","-",IF(BU40&gt;PARAMETRES!$G$14,PARAMETRES!$G$14,BU40))</f>
        <v>-</v>
      </c>
      <c r="BU40" s="158" t="str">
        <f>IF(BT$53=".","-",IF(BV40=0,"-",((IF(NO!BI34="-",0,NO!BI34)+IF(G!BI34="-",0,G!BI34)+IF(SF!BI34="-",0,SF!BI34))/BV40*PARAMETRES!$G$14)))</f>
        <v>-</v>
      </c>
      <c r="BV40" s="158">
        <f>IF(NO!BI34="-",0,PARAMETRES!$G$11)+IF(G!BI34="-",0,PARAMETRES!$G$12)+IF(SF!BI34="-",0,PARAMETRES!$G$13)</f>
        <v>0</v>
      </c>
      <c r="BW40" s="157" t="str">
        <f>IF(BX40="-","-",IF(BX40&gt;PARAMETRES!$G$16,PARAMETRES!$G$16,BX40))</f>
        <v>-</v>
      </c>
      <c r="BX40" s="158" t="str">
        <f>IF(BW$53=".","-",IF(EVEIL!BI34="-","-",EVEIL!BI34))</f>
        <v>-</v>
      </c>
      <c r="BY40" s="158" t="str">
        <f>IF(BW$53=".","-",IF(EVEIL!BI34="-","-",EVEIL!BIS34/PARAMETRES!G$16*100))</f>
        <v>-</v>
      </c>
      <c r="BZ40" s="157" t="str">
        <f>IF(CA40="-","-",IF(CA40&gt;PARAMETRES!$G$17,PARAMETRES!$G$17,CA40))</f>
        <v>-</v>
      </c>
      <c r="CA40" s="158" t="str">
        <f>IF(BZ$53=".","-",IF(LANGUE!AW34="-","-",LANGUE!AW34))</f>
        <v>-</v>
      </c>
      <c r="CB40" s="429" t="str">
        <f>IF(BZ$53=".","-",IF(LANGUE!AW34="-","-",LANGUE!AW34/PARAMETRES!G$17*100))</f>
        <v>-</v>
      </c>
      <c r="CC40" s="160" t="str">
        <f>IF(CD40="-","-",IF(CD40&gt;PARAMETRES!$G$19,PARAMETRES!$G$19,CD40))</f>
        <v>-</v>
      </c>
      <c r="CD40" s="161" t="str">
        <f>IF(((IF(BG40="-",0,BG40)+IF(BO40="-",0,BO40)+IF(BU40="-",0,BU40)+IF(BW40="-",0,BW40)+IF(BZ40="-",0,BZ40)))=0,"-",((IF(BG40="-",0,BG40)+IF(BO40="-",0,BO40)+IF(BU40="-",0,BU40)+IF(BX40="-",0,BX40)+IF(BZ40="-",0,BZ40))/((IF(BG40="-",0,PARAMETRES!$G$3)+IF(BO40="-",0,PARAMETRES!$G$9)+IF(BU40="-",0,PARAMETRES!$G$14)+IF(BX40="-",0,PARAMETRES!$G$16)+IF(BZ40="-",0,PARAMETRES!$G$17)))*PARAMETRES!$G$19))</f>
        <v>-</v>
      </c>
      <c r="CE40" s="401">
        <f t="shared" si="16"/>
        <v>29</v>
      </c>
      <c r="CF40" s="402" t="str">
        <f>PARAMETRES!$B33</f>
        <v>Z</v>
      </c>
      <c r="CG40" s="402" t="str">
        <f>PARAMETRES!$C33</f>
        <v>B</v>
      </c>
      <c r="CH40" s="403" t="str">
        <f>IF(CI40="-","-",IF(CI40&gt;PARAMETRES!$G$3,PARAMETRES!$G$3,CI40))</f>
        <v>-</v>
      </c>
      <c r="CI40" s="404" t="str">
        <f>IF(CH$53=".","-",IF(RELIGION!CD34="-","-",RELIGION!CD34))</f>
        <v>-</v>
      </c>
      <c r="CJ40" s="404" t="str">
        <f>IF(CH$53=".","-",IF(RELIGION!CD34="-","-",RELIGION!CD34/PARAMETRES!G$3*100))</f>
        <v>-</v>
      </c>
      <c r="CK40" s="403" t="str">
        <f>IF(CK$53=".","-",IF(LIRE!CD34="-","-",IF(LIRE!CD34&gt;PARAMETRES!$G$5,PARAMETRES!$G$5,LIRE!CD34)))</f>
        <v>-</v>
      </c>
      <c r="CL40" s="403" t="str">
        <f>IF(CL$53=".","-",IF('ECRIRE (orth, rédac)'!CD34="-","-",IF('ECRIRE (orth, rédac)'!CD34&gt;PARAMETRES!$G$6,PARAMETRES!$G$6,'ECRIRE (orth, rédac)'!CD34)))</f>
        <v>-</v>
      </c>
      <c r="CM40" s="403" t="str">
        <f>IF(CM$53=".","-",IF('ECOUTER  PARLER'!CD34="-","-",IF('ECOUTER  PARLER'!CD34&gt;PARAMETRES!$G$7,PARAMETRES!$G$7,'ECOUTER  PARLER'!CD34)))</f>
        <v>-</v>
      </c>
      <c r="CN40" s="403" t="str">
        <f>IF(CN$53=".","-",IF('ECRIRE (conj, gramm)'!CH34="-","-",IF('ECRIRE (conj, gramm)'!CH34&gt;PARAMETRES!$G$8,PARAMETRES!$G$8,'ECRIRE (conj, gramm)'!CH34)))</f>
        <v>-</v>
      </c>
      <c r="CO40" s="405" t="str">
        <f>IF(CP40="-","-",IF(CP40&gt;PARAMETRES!$G$9,PARAMETRES!$G$9,CP40))</f>
        <v>-</v>
      </c>
      <c r="CP40" s="404" t="str">
        <f>IF(CO$53=".","-",IF(CQ40=0,"-",(IF(LIRE!CD34="-",0,LIRE!CD34)+IF('ECRIRE (orth, rédac)'!CD34="-",0,'ECRIRE (orth, rédac)'!CD34)+IF('ECOUTER  PARLER'!CD34="-",0,'ECOUTER  PARLER'!CD34)+IF('ECRIRE (conj, gramm)'!CH34="-",0,'ECRIRE (conj, gramm)'!CH34))/CQ40*PARAMETRES!$G$9))</f>
        <v>-</v>
      </c>
      <c r="CQ40" s="404">
        <f>IF(LIRE!CD34="-",0,PARAMETRES!$G$5)+IF('ECRIRE (orth, rédac)'!CD34="-",0,PARAMETRES!$G$6)+IF('ECOUTER  PARLER'!CD34="-",0,PARAMETRES!$G$7)+IF('ECRIRE (conj, gramm)'!CH34="-",0,PARAMETRES!$G$8)</f>
        <v>0</v>
      </c>
      <c r="CR40" s="403" t="str">
        <f>IF(CR$53=".","-",IF(NO!CD34="-","-",IF(NO!CD34&gt;PARAMETRES!$G$11,PARAMETRES!$G$11,NO!CD34)))</f>
        <v>-</v>
      </c>
      <c r="CS40" s="403" t="str">
        <f>IF(CS$53=".","-",IF(G!CD34="-","-",IF(G!CD34&gt;PARAMETRES!$G$12,PARAMETRES!$G$12,G!CD34)))</f>
        <v>-</v>
      </c>
      <c r="CT40" s="403" t="str">
        <f>IF(CT$53=".","-",IF(SF!CD34="-","-",IF(SF!CD34&gt;PARAMETRES!$G$13,PARAMETRES!$G$13,SF!CD34)))</f>
        <v>-</v>
      </c>
      <c r="CU40" s="405" t="str">
        <f>IF(CV40="-","-",IF(CV40&gt;PARAMETRES!$G$14,PARAMETRES!$G$14,CV40))</f>
        <v>-</v>
      </c>
      <c r="CV40" s="404" t="str">
        <f>IF(CU$53=".","-",IF(CW40=0,"-",((IF(NO!CD34="-",0,NO!CD34)+IF(G!CD34="-",0,G!CD34)+IF(SF!CD34="-",0,SF!CD34))/CW40*PARAMETRES!$G$14)))</f>
        <v>-</v>
      </c>
      <c r="CW40" s="404">
        <f>IF(NO!CD34="-",0,PARAMETRES!$G$11)+IF(G!CD34="-",0,PARAMETRES!$G$12)+IF(SF!CD34="-",0,PARAMETRES!$G$13)</f>
        <v>0</v>
      </c>
      <c r="CX40" s="403" t="str">
        <f>IF(CY40="-","-",IF(CY40&gt;PARAMETRES!$G$16,PARAMETRES!$G$16,CY40))</f>
        <v>-</v>
      </c>
      <c r="CY40" s="404" t="str">
        <f>IF(CX$53=".","-",IF(EVEIL!CD34="-","-",EVEIL!CD34))</f>
        <v>-</v>
      </c>
      <c r="CZ40" s="404" t="str">
        <f>IF(CX$53=".","-",IF(EVEIL!CD34="-","-",EVEIL!CDS34/PARAMETRES!G$16*100))</f>
        <v>-</v>
      </c>
      <c r="DA40" s="403" t="str">
        <f>IF(DB40="-","-",IF(DB40&gt;PARAMETRES!$G$17,PARAMETRES!$G$17,DB40))</f>
        <v>-</v>
      </c>
      <c r="DB40" s="404" t="str">
        <f>IF(DA$53=".","-",IF(LANGUE!BN34="-","-",LANGUE!BN34))</f>
        <v>-</v>
      </c>
      <c r="DC40" s="404" t="str">
        <f>IF(DA$53=".","-",IF(LANGUE!BN34="-","-",LANGUE!BN34/PARAMETRES!G$17*100))</f>
        <v>-</v>
      </c>
      <c r="DD40" s="451" t="str">
        <f>IF(DE40="-","-",IF(DE40&gt;PARAMETRES!$G$19,PARAMETRES!$G$19,DE40))</f>
        <v>-</v>
      </c>
      <c r="DE40" s="455" t="str">
        <f>IF(((IF(CH40="-",0,CH40)+IF(CP40="-",0,CP40)+IF(CV40="-",0,CV40)+IF(CX40="-",0,CX40)+IF(DA40="-",0,DA40)))=0,"-",((IF(CH40="-",0,CH40)+IF(CP40="-",0,CP40)+IF(CV40="-",0,CV40)+IF(CY40="-",0,CY40)+IF(DA40="-",0,DA40))/((IF(CH40="-",0,PARAMETRES!$G$3)+IF(CP40="-",0,PARAMETRES!$G$9)+IF(CV40="-",0,PARAMETRES!$G$14)+IF(CY40="-",0,PARAMETRES!$G$16)+IF(DA40="-",0,PARAMETRES!$G$17)))*PARAMETRES!$G$19))</f>
        <v>-</v>
      </c>
      <c r="DF40" s="454"/>
      <c r="DG40" s="165" t="str">
        <f>PARAMETRES!$B33</f>
        <v>Z</v>
      </c>
      <c r="DH40" s="166" t="str">
        <f>PARAMETRES!$C33</f>
        <v>B</v>
      </c>
      <c r="DI40" s="162"/>
      <c r="DJ40" s="163">
        <f>IF(IF(E40="-",0,PARAMETRES!$G$3)+IF(AF40="-",0,PARAMETRES!$G$3)+IF(BG40="-",0,PARAMETRES!$G$3)+IF(CH40="-",0,PARAMETRES!$G$3)=0,"-",IF((IF(F40="-",0,F40)+IF(AG40="-",0,AG40)+IF(BH40="-",0,BH40)+IF(CI40="-",0,CI40))/(IF(F40="-",0,PARAMETRES!$G$3)+IF(AG40="-",0,PARAMETRES!$G$3)+IF(BH40="-",0,PARAMETRES!$G$3)+IF(CI40="-",0,PARAMETRES!$G$3))*100&gt;100,100,(IF(F40="-",0,F40)+IF(AG40="-",0,AG40)+IF(BH40="-",0,BH40)+IF(CI40="-",0,CI40))/(IF(F40="-",0,PARAMETRES!$G$3)+IF(AG40="-",0,PARAMETRES!$G$3)+IF(BH40="-",0,PARAMETRES!$G$3)+IF(CI40="-",0,PARAMETRES!$G$3))*100))</f>
        <v>50</v>
      </c>
      <c r="DK40" s="157">
        <f>IF(IF(M40="-",0,PARAMETRES!$G$9)+IF(AN40="-",0,PARAMETRES!$G$9)+IF(BO40="-",0,PARAMETRES!$G$9)+IF(CP40="-",0,PARAMETRES!$G$9)=0,"-",IF((IF(M40="-",0,M40)+IF(AN40="-",0,AN40)+IF(BO40="-",0,BO40)+IF(CP40="-",0,CP40))/(IF(M40="-",0,PARAMETRES!$G$9)+IF(AN40="-",0,PARAMETRES!$G$9)+IF(BO40="-",0,PARAMETRES!$G$9)+IF(CP40="-",0,PARAMETRES!$G$9))*100&gt;100,100,(IF(M40="-",0,M40)+IF(AN40="-",0,AN40)+IF(BO40="-",0,BO40)+IF(CP40="-",0,CP40))/(IF(M40="-",0,PARAMETRES!$G$9)+IF(AN40="-",0,PARAMETRES!$G$9)+IF(BO40="-",0,PARAMETRES!$G$9)+IF(CP40="-",0,PARAMETRES!$G$9))*100))</f>
        <v>78.883022030651347</v>
      </c>
      <c r="DL40" s="157">
        <f>IF(IF(S40="-",0,PARAMETRES!$G$14)+IF(AT40="-",0,PARAMETRES!$G$14)+IF(BU40="-",0,PARAMETRES!$G$14)+IF(CV40="-",0,PARAMETRES!$G$14)=0,"-",IF((IF(S40="-",0,S40)+IF(AT40="-",0,AT40)+IF(BU40="-",0,BU40)+IF(CV40="-",0,CV40))/(IF(S40="-",0,PARAMETRES!$G$14)+IF(AT40="-",0,PARAMETRES!$G$14)+IF(BU40="-",0,PARAMETRES!$G$14)+IF(CV40="-",0,PARAMETRES!$G$14))*100&gt;100,100,(IF(S40="-",0,S40)+IF(AT40="-",0,AT40)+IF(BU40="-",0,BU40)+IF(CV40="-",0,CV40))/(IF(S40="-",0,PARAMETRES!$G$14)+IF(AT40="-",0,PARAMETRES!$G$14)+IF(BU40="-",0,PARAMETRES!$G$14)+IF(CV40="-",0,PARAMETRES!$G$14))*100))</f>
        <v>92.796610169491515</v>
      </c>
      <c r="DM40" s="157">
        <f>IF(IF(U40="-",0,PARAMETRES!$G$16)+IF(AV40="-",0,PARAMETRES!$G$16)+IF(BW40="-",0,PARAMETRES!$G$16)+IF(CX40="-",0,PARAMETRES!$G$16)=0,"-",IF((IF(V40="-",0,V40)+IF(AW40="-",0,AW40)+IF(BX40="-",0,BX40)+IF(CY40="-",0,CY40))/(IF(V40="-",0,PARAMETRES!$G$16)+IF(AW40="-",0,PARAMETRES!$G$16)+IF(BX40="-",0,PARAMETRES!$G$16)+IF(CY40="-",0,PARAMETRES!$G$16))*100&gt;100,100,(IF(V40="-",0,V40)+IF(AW40="-",0,AW40)+IF(BX40="-",0,BX40)+IF(CY40="-",0,CY40))/(IF(V40="-",0,PARAMETRES!$G$16)+IF(AW40="-",0,PARAMETRES!$G$16)+IF(BX40="-",0,PARAMETRES!$G$16)+IF(CY40="-",0,PARAMETRES!$G$16))*100))</f>
        <v>73</v>
      </c>
      <c r="DN40" s="157" t="str">
        <f>IF(IF(X40="-",0,PARAMETRES!$G$17)+IF(AY40="-",0,PARAMETRES!$G$17)+IF(BZ40="-",0,PARAMETRES!$G$17)+IF(DA40="-",0,PARAMETRES!$G$17)=0,"-",IF((IF(Y40="-",0,Y40)+IF(AZ40="-",0,AZ40)+IF(CA40="-",0,CA40)+IF(DB40="-",0,DB40))/(IF(Y40="-",0,PARAMETRES!$G$17)+IF(AZ40="-",0,PARAMETRES!$G$17)+IF(CA40="-",0,PARAMETRES!$G$17)+IF(DB40="-",0,PARAMETRES!$G$17))*100&gt;100,100,(IF(Y40="-",0,Y40)+IF(AZ40="-",0,AZ40)+IF(CA40="-",0,CA40)+IF(DB40="-",0,DB40))/(IF(Y40="-",0,PARAMETRES!$G$17)+IF(AZ40="-",0,PARAMETRES!$G$17)+IF(CA40="-",0,PARAMETRES!$G$17)+IF(DB40="-",0,PARAMETRES!$G$17))*100))</f>
        <v>-</v>
      </c>
      <c r="DO40" s="159">
        <f>IF(IF(AB40="-",0,PARAMETRES!$G$19)+IF(BC40="-",0,PARAMETRES!$G$19)+IF(CD40="-",0,PARAMETRES!$G$19)+IF(DE40="-",0,PARAMETRES!$G$19)=0,"-",IF((IF(AB40="-",0,AB40)+IF(BC40="-",0,BC40)+IF(CD40="-",0,CD40)+IF(DE40="-",0,DE40))/(IF(AB40="-",0,PARAMETRES!$G$19)+IF(BC40="-",0,PARAMETRES!$G$19)+IF(CD40="-",0,PARAMETRES!$G$19)+IF(DE40="-",0,PARAMETRES!$G$19))*100&gt;100,100,(IF(AB40="-",0,AB40)+IF(BC40="-",0,BC40)+IF(CD40="-",0,CD40)+IF(DE40="-",0,DE40))/(IF(AB40="-",0,PARAMETRES!$G$19)+IF(BC40="-",0,PARAMETRES!$G$19)+IF(CD40="-",0,PARAMETRES!$G$19)+IF(DE40="-",0,PARAMETRES!$G$19))*100))</f>
        <v>81.431852880057136</v>
      </c>
      <c r="DP40" s="169"/>
      <c r="DQ40" s="165" t="str">
        <f>PARAMETRES!$B33</f>
        <v>Z</v>
      </c>
      <c r="DR40" s="166" t="str">
        <f>PARAMETRES!$C33</f>
        <v>B</v>
      </c>
      <c r="DT40" s="351">
        <f t="shared" si="7"/>
        <v>81.5</v>
      </c>
      <c r="DU40" s="351" t="str">
        <f t="shared" si="1"/>
        <v/>
      </c>
      <c r="DV40" s="351" t="str">
        <f t="shared" si="2"/>
        <v/>
      </c>
      <c r="DW40" s="351" t="str">
        <f t="shared" si="3"/>
        <v/>
      </c>
      <c r="DY40" s="351">
        <f t="shared" si="8"/>
        <v>81.5</v>
      </c>
      <c r="DZ40" s="351" t="str">
        <f t="shared" si="9"/>
        <v/>
      </c>
      <c r="EA40" s="351" t="str">
        <f t="shared" si="10"/>
        <v/>
      </c>
      <c r="EB40" s="351" t="str">
        <f t="shared" si="11"/>
        <v/>
      </c>
    </row>
    <row r="41" spans="1:132" s="485" customFormat="1">
      <c r="A41" s="463">
        <f t="shared" si="13"/>
        <v>30</v>
      </c>
      <c r="B41" s="464" t="str">
        <f>PARAMETRES!$D34</f>
        <v>-</v>
      </c>
      <c r="C41" s="465" t="str">
        <f>PARAMETRES!$B34</f>
        <v>-</v>
      </c>
      <c r="D41" s="465" t="str">
        <f>PARAMETRES!$C34</f>
        <v>-</v>
      </c>
      <c r="E41" s="466" t="str">
        <f>IF(F41="-","-",IF(F41&gt;PARAMETRES!$G$3,PARAMETRES!$G$3,F41))</f>
        <v>-</v>
      </c>
      <c r="F41" s="467" t="str">
        <f>IF(E$53=".","-",IF(RELIGION!S35="-","-",RELIGION!S35))</f>
        <v>-</v>
      </c>
      <c r="G41" s="467" t="str">
        <f>IF(E$53=".","-",IF(RELIGION!S35="-","-",RELIGION!S35/PARAMETRES!G$3*100))</f>
        <v>-</v>
      </c>
      <c r="H41" s="466" t="str">
        <f>IF(H$53=".","-",IF(LIRE!S35="-","-",IF(LIRE!S35&gt;PARAMETRES!$G$5,PARAMETRES!$G$5,LIRE!S35)))</f>
        <v>-</v>
      </c>
      <c r="I41" s="466" t="str">
        <f>IF(I$53=".","-",IF('ECRIRE (orth, rédac)'!S35="-","-",IF('ECRIRE (orth, rédac)'!S35&gt;PARAMETRES!$G$6,PARAMETRES!$G$6,'ECRIRE (orth, rédac)'!S35)))</f>
        <v>-</v>
      </c>
      <c r="J41" s="466" t="str">
        <f>IF(J$53=".","-",IF('ECOUTER  PARLER'!S35="-","-",IF('ECOUTER  PARLER'!S35&gt;PARAMETRES!$G$7,PARAMETRES!$G$7,'ECOUTER  PARLER'!S35)))</f>
        <v>-</v>
      </c>
      <c r="K41" s="466" t="str">
        <f>IF(K$53=".","-",IF('ECRIRE (conj, gramm)'!S35="-","-",IF('ECRIRE (conj, gramm)'!S35&gt;PARAMETRES!$G$8,PARAMETRES!$G$8,'ECRIRE (conj, gramm)'!S35)))</f>
        <v>-</v>
      </c>
      <c r="L41" s="468" t="str">
        <f>IF(M41="-","-",IF(M41&gt;PARAMETRES!$G$9,PARAMETRES!$G$9,M41))</f>
        <v>-</v>
      </c>
      <c r="M41" s="467" t="str">
        <f>IF(L$53=".","-",IF(N41=0,"-",(IF(LIRE!S35="-",0,LIRE!S35)+IF('ECRIRE (orth, rédac)'!S35="-",0,'ECRIRE (orth, rédac)'!S35)+IF('ECOUTER  PARLER'!S35="-",0,'ECOUTER  PARLER'!S35)+IF('ECRIRE (conj, gramm)'!S35="-",0,'ECRIRE (conj, gramm)'!S35))/N41*PARAMETRES!$G$9))</f>
        <v>-</v>
      </c>
      <c r="N41" s="467">
        <f>IF(LIRE!S35="-",0,PARAMETRES!$G$5)+IF('ECRIRE (orth, rédac)'!S35="-",0,PARAMETRES!$G$6)+IF('ECOUTER  PARLER'!S35="-",0,PARAMETRES!$G$7)+IF('ECRIRE (conj, gramm)'!S35="-",0,PARAMETRES!$G$8)</f>
        <v>0</v>
      </c>
      <c r="O41" s="466" t="str">
        <f>IF(O$53=".","-",IF(NO!S35="-","-",IF(NO!S35&gt;PARAMETRES!$G$11,PARAMETRES!$G$11,NO!S35)))</f>
        <v>-</v>
      </c>
      <c r="P41" s="466" t="str">
        <f>IF(P$53=".","-",IF(G!S35="-","-",IF(G!S35&gt;PARAMETRES!$G$12,PARAMETRES!$G$12,G!S35)))</f>
        <v>-</v>
      </c>
      <c r="Q41" s="466" t="str">
        <f>IF(Q$53=".","-",IF(SF!S35="-","-",IF(SF!S35&gt;PARAMETRES!$G$13,PARAMETRES!$G$13,SF!S35)))</f>
        <v>-</v>
      </c>
      <c r="R41" s="468" t="str">
        <f>IF(S41="-","-",IF(S41&gt;PARAMETRES!$G$14,PARAMETRES!$G$14,S41))</f>
        <v>-</v>
      </c>
      <c r="S41" s="467" t="str">
        <f>IF(R$53=".","-",IF(T41=0,"-",((IF(NO!S35="-",0,NO!S35)+IF(G!S35="-",0,G!S35)+IF(SF!S35="-",0,SF!S35))/T41*PARAMETRES!$G$14)))</f>
        <v>-</v>
      </c>
      <c r="T41" s="467">
        <f>IF(NO!S35="-",0,PARAMETRES!$G$11)+IF(G!S35="-",0,PARAMETRES!$G$12)+IF(SF!S35="-",0,PARAMETRES!$G$13)</f>
        <v>0</v>
      </c>
      <c r="U41" s="466" t="str">
        <f>IF(V41="-","-",IF(V41&gt;PARAMETRES!$G$16,PARAMETRES!$G$16,V41))</f>
        <v>-</v>
      </c>
      <c r="V41" s="467" t="str">
        <f>IF(U$53=".","-",IF(EVEIL!S35="-","-",EVEIL!S35))</f>
        <v>-</v>
      </c>
      <c r="W41" s="467" t="str">
        <f>IF(U$53=".","-",IF(EVEIL!S35="-","-",EVEIL!S35/PARAMETRES!G$16*100))</f>
        <v>-</v>
      </c>
      <c r="X41" s="466" t="str">
        <f>IF(Y41="-","-",IF(Y41&gt;PARAMETRES!$G$17,PARAMETRES!$G$17,Y41))</f>
        <v>-</v>
      </c>
      <c r="Y41" s="467" t="str">
        <f>IF(X$53=".","-",IF(LANGUE!O35="-","-",LANGUE!O35))</f>
        <v>-</v>
      </c>
      <c r="Z41" s="469" t="str">
        <f>IF(X$53=".","-",IF(LANGUE!O35="-","-",LANGUE!O35/PARAMETRES!G$17*100))</f>
        <v>-</v>
      </c>
      <c r="AA41" s="470" t="str">
        <f>IF(AB41="-","-",IF(AB41&gt;PARAMETRES!$G$19,PARAMETRES!$G$19,AB41))</f>
        <v>-</v>
      </c>
      <c r="AB41" s="471" t="str">
        <f>IF(((IF(E41="-",0,E41)+IF(M41="-",0,M41)+IF(S41="-",0,S41)+IF(U41="-",0,U41)+IF(X41="-",0,X41)))=0,"-",((IF(E41="-",0,E41)+IF(M41="-",0,M41)+IF(S41="-",0,S41)+IF(V41="-",0,V41)+IF(X41="-",0,X41))/((IF(E41="-",0,PARAMETRES!$G$3)+IF(M41="-",0,PARAMETRES!$G$9)+IF(S41="-",0,PARAMETRES!$G$14)+IF(V41="-",0,PARAMETRES!$G$16)+IF(X41="-",0,PARAMETRES!$G$17)))*PARAMETRES!$G$19))</f>
        <v>-</v>
      </c>
      <c r="AC41" s="463">
        <f t="shared" si="14"/>
        <v>30</v>
      </c>
      <c r="AD41" s="465" t="str">
        <f>PARAMETRES!$B34</f>
        <v>-</v>
      </c>
      <c r="AE41" s="465" t="str">
        <f>PARAMETRES!$C34</f>
        <v>-</v>
      </c>
      <c r="AF41" s="466" t="str">
        <f>IF(AG41="-","-",IF(AG41&gt;PARAMETRES!$G$3,PARAMETRES!$G$3,AG41))</f>
        <v>-</v>
      </c>
      <c r="AG41" s="467" t="str">
        <f>IF(AF$53=".","-",IF(RELIGION!AN35="-","-",RELIGION!AN35))</f>
        <v>-</v>
      </c>
      <c r="AH41" s="467" t="str">
        <f>IF(AF$53=".","-",IF(RELIGION!AN35="-","-",RELIGION!AN35/PARAMETRES!G$3*100))</f>
        <v>-</v>
      </c>
      <c r="AI41" s="466" t="str">
        <f>IF(AI$53=".","-",IF(LIRE!AN35="-","-",IF(LIRE!AN35&gt;PARAMETRES!$G$5,PARAMETRES!$G$5,LIRE!AN35)))</f>
        <v>-</v>
      </c>
      <c r="AJ41" s="466" t="str">
        <f>IF(AJ$53=".","-",IF('ECRIRE (orth, rédac)'!AN35="-","-",IF('ECRIRE (orth, rédac)'!AN35&gt;PARAMETRES!$G$6,PARAMETRES!$G$6,'ECRIRE (orth, rédac)'!AN35)))</f>
        <v>-</v>
      </c>
      <c r="AK41" s="466" t="str">
        <f>IF(AK$53=".","-",IF('ECOUTER  PARLER'!AN35="-","-",IF('ECOUTER  PARLER'!AN35&gt;PARAMETRES!$G$7,PARAMETRES!$G$7,'ECOUTER  PARLER'!AN35)))</f>
        <v>-</v>
      </c>
      <c r="AL41" s="466" t="str">
        <f>IF(AL$53=".","-",IF('ECRIRE (conj, gramm)'!AN35="-","-",IF('ECRIRE (conj, gramm)'!AN35&gt;PARAMETRES!$G$8,PARAMETRES!$G$8,'ECRIRE (conj, gramm)'!AN35)))</f>
        <v>-</v>
      </c>
      <c r="AM41" s="468" t="str">
        <f>IF(AN41="-","-",IF(AN41&gt;PARAMETRES!$G$9,PARAMETRES!$G$9,AN41))</f>
        <v>-</v>
      </c>
      <c r="AN41" s="467" t="str">
        <f>IF(AM$53=".","-",IF(AO41=0,"-",(IF(LIRE!AN35="-",0,LIRE!AN35)+IF('ECRIRE (orth, rédac)'!AN35="-",0,'ECRIRE (orth, rédac)'!AN35)+IF('ECOUTER  PARLER'!AN35="-",0,'ECOUTER  PARLER'!AN35)+IF('ECRIRE (conj, gramm)'!AN35="-",0,'ECRIRE (conj, gramm)'!AN35))/AO41*PARAMETRES!$G$9))</f>
        <v>-</v>
      </c>
      <c r="AO41" s="467">
        <f>IF(LIRE!AN35="-",0,PARAMETRES!$G$5)+IF('ECRIRE (orth, rédac)'!AN35="-",0,PARAMETRES!$G$6)+IF('ECOUTER  PARLER'!AN35="-",0,PARAMETRES!$G$7)+IF('ECRIRE (conj, gramm)'!AN35="-",0,PARAMETRES!$G$8)</f>
        <v>0</v>
      </c>
      <c r="AP41" s="466" t="str">
        <f>IF(AP$53=".","-",IF(NO!AN35="-","-",IF(NO!AN35&gt;PARAMETRES!$G$11,PARAMETRES!$G$11,NO!AN35)))</f>
        <v>-</v>
      </c>
      <c r="AQ41" s="466" t="str">
        <f>IF(AQ$53=".","-",IF(G!AN35="-","-",IF(G!AN35&gt;PARAMETRES!$G$12,PARAMETRES!$G$12,G!AN35)))</f>
        <v>-</v>
      </c>
      <c r="AR41" s="466" t="str">
        <f>IF(AR$53=".","-",IF(SF!AN35="-","-",IF(SF!AN35&gt;PARAMETRES!$G$13,PARAMETRES!$G$13,SF!AN35)))</f>
        <v>-</v>
      </c>
      <c r="AS41" s="468" t="str">
        <f>IF(AT41="-","-",IF(AT41&gt;PARAMETRES!$G$14,PARAMETRES!$G$14,AT41))</f>
        <v>-</v>
      </c>
      <c r="AT41" s="467" t="str">
        <f>IF(AS$53=".","-",IF(AU41=0,"-",((IF(NO!AN35="-",0,NO!AN35)+IF(G!AN35="-",0,G!AN35)+IF(SF!AN35="-",0,SF!AN35))/AU41*PARAMETRES!$G$14)))</f>
        <v>-</v>
      </c>
      <c r="AU41" s="467">
        <f>IF(NO!AN35="-",0,PARAMETRES!$G$11)+IF(G!AN35="-",0,PARAMETRES!$G$12)+IF(SF!AN35="-",0,PARAMETRES!$G$13)</f>
        <v>0</v>
      </c>
      <c r="AV41" s="466" t="str">
        <f>IF(AW41="-","-",IF(AW41&gt;PARAMETRES!$G$16,PARAMETRES!$G$16,AW41))</f>
        <v>-</v>
      </c>
      <c r="AW41" s="467" t="str">
        <f>IF(AV$53=".","-",IF(EVEIL!AN35="-","-",EVEIL!AN35))</f>
        <v>-</v>
      </c>
      <c r="AX41" s="467" t="str">
        <f>IF(AV$53=".","-",IF(EVEIL!AN35="-","-",EVEIL!ANS35/PARAMETRES!G$16*100))</f>
        <v>-</v>
      </c>
      <c r="AY41" s="466" t="str">
        <f>IF(AZ41="-","-",IF(AZ41&gt;PARAMETRES!$G$17,PARAMETRES!$G$17,AZ41))</f>
        <v>-</v>
      </c>
      <c r="AZ41" s="467" t="str">
        <f>IF(AY$53=".","-",IF(LANGUE!AF35="-","-",LANGUE!AF35))</f>
        <v>-</v>
      </c>
      <c r="BA41" s="469" t="str">
        <f>IF(AY$53=".","-",IF(LANGUE!AF35="-","-",LANGUE!AF35/PARAMETRES!G$17*100))</f>
        <v>-</v>
      </c>
      <c r="BB41" s="470" t="str">
        <f>IF(BC41="-","-",IF(BC41&gt;PARAMETRES!$G$19,PARAMETRES!$G$19,BC41))</f>
        <v>-</v>
      </c>
      <c r="BC41" s="471" t="str">
        <f>IF(((IF(AF41="-",0,AF41)+IF(AN41="-",0,AN41)+IF(AT41="-",0,AT41)+IF(AV41="-",0,AV41)+IF(AY41="-",0,AY41)))=0,"-",((IF(AF41="-",0,AF41)+IF(AN41="-",0,AN41)+IF(AT41="-",0,AT41)+IF(AW41="-",0,AW41)+IF(AY41="-",0,AY41))/((IF(AF41="-",0,PARAMETRES!$G$3)+IF(AN41="-",0,PARAMETRES!$G$9)+IF(AT41="-",0,PARAMETRES!$G$14)+IF(AW41="-",0,PARAMETRES!$G$16)+IF(AY41="-",0,PARAMETRES!$G$17)))*PARAMETRES!$G$19))</f>
        <v>-</v>
      </c>
      <c r="BD41" s="463">
        <f t="shared" si="15"/>
        <v>30</v>
      </c>
      <c r="BE41" s="465" t="str">
        <f>PARAMETRES!$B34</f>
        <v>-</v>
      </c>
      <c r="BF41" s="465" t="str">
        <f>PARAMETRES!$C34</f>
        <v>-</v>
      </c>
      <c r="BG41" s="466" t="str">
        <f>IF(BH41="-","-",IF(BH41&gt;PARAMETRES!$G$3,PARAMETRES!$G$3,BH41))</f>
        <v>-</v>
      </c>
      <c r="BH41" s="467" t="str">
        <f>IF(BG$53=".","-",IF(RELIGION!BI35="-","-",RELIGION!BI35))</f>
        <v>-</v>
      </c>
      <c r="BI41" s="467" t="str">
        <f>IF(BG$53=".","-",IF(RELIGION!BI35="-","-",RELIGION!BI35/PARAMETRES!G$3*100))</f>
        <v>-</v>
      </c>
      <c r="BJ41" s="466" t="str">
        <f>IF(BJ$53=".","-",IF(LIRE!BI35="-","-",IF(LIRE!BI35&gt;PARAMETRES!$G$5,PARAMETRES!$G$5,LIRE!BI35)))</f>
        <v>-</v>
      </c>
      <c r="BK41" s="466" t="str">
        <f>IF(BK$53=".","-",IF('ECRIRE (orth, rédac)'!BI35="-","-",IF('ECRIRE (orth, rédac)'!BI35&gt;PARAMETRES!$G$6,PARAMETRES!$G$6,'ECRIRE (orth, rédac)'!BI35)))</f>
        <v>-</v>
      </c>
      <c r="BL41" s="466" t="str">
        <f>IF(BL$53=".","-",IF('ECOUTER  PARLER'!BI35="-","-",IF('ECOUTER  PARLER'!BI35&gt;PARAMETRES!$G$7,PARAMETRES!$G$7,'ECOUTER  PARLER'!BI35)))</f>
        <v>-</v>
      </c>
      <c r="BM41" s="466" t="str">
        <f>IF(BM$53=".","-",IF('ECRIRE (conj, gramm)'!BI35="-","-",IF('ECRIRE (conj, gramm)'!BI35&gt;PARAMETRES!$G$8,PARAMETRES!$G$8,'ECRIRE (conj, gramm)'!BI35)))</f>
        <v>-</v>
      </c>
      <c r="BN41" s="468" t="str">
        <f>IF(BO41="-","-",IF(BO41&gt;PARAMETRES!$G$9,PARAMETRES!$G$9,BO41))</f>
        <v>-</v>
      </c>
      <c r="BO41" s="467" t="str">
        <f>IF(BN$53=".","-",IF(BP41=0,"-",(IF(LIRE!BI35="-",0,LIRE!BI35)+IF('ECRIRE (orth, rédac)'!BI35="-",0,'ECRIRE (orth, rédac)'!BI35)+IF('ECOUTER  PARLER'!BI35="-",0,'ECOUTER  PARLER'!BI35)+IF('ECRIRE (conj, gramm)'!BI35="-",0,'ECRIRE (conj, gramm)'!BI35))/BP41*PARAMETRES!$G$9))</f>
        <v>-</v>
      </c>
      <c r="BP41" s="467">
        <f>IF(LIRE!BI35="-",0,PARAMETRES!$G$5)+IF('ECRIRE (orth, rédac)'!BI35="-",0,PARAMETRES!$G$6)+IF('ECOUTER  PARLER'!BI35="-",0,PARAMETRES!$G$7)+IF('ECRIRE (conj, gramm)'!BI35="-",0,PARAMETRES!$G$8)</f>
        <v>0</v>
      </c>
      <c r="BQ41" s="466" t="str">
        <f>IF(BQ$53=".","-",IF(NO!BI35="-","-",IF(NO!BI35&gt;PARAMETRES!$G$11,PARAMETRES!$G$11,NO!BI35)))</f>
        <v>-</v>
      </c>
      <c r="BR41" s="466" t="str">
        <f>IF(BR$53=".","-",IF(G!BI35="-","-",IF(G!BI35&gt;PARAMETRES!$G$12,PARAMETRES!$G$12,G!BI35)))</f>
        <v>-</v>
      </c>
      <c r="BS41" s="466" t="str">
        <f>IF(BS$53=".","-",IF(SF!BI35="-","-",IF(SF!BI35&gt;PARAMETRES!$G$13,PARAMETRES!$G$13,SF!BI35)))</f>
        <v>-</v>
      </c>
      <c r="BT41" s="468" t="str">
        <f>IF(BU41="-","-",IF(BU41&gt;PARAMETRES!$G$14,PARAMETRES!$G$14,BU41))</f>
        <v>-</v>
      </c>
      <c r="BU41" s="467" t="str">
        <f>IF(BT$53=".","-",IF(BV41=0,"-",((IF(NO!BI35="-",0,NO!BI35)+IF(G!BI35="-",0,G!BI35)+IF(SF!BI35="-",0,SF!BI35))/BV41*PARAMETRES!$G$14)))</f>
        <v>-</v>
      </c>
      <c r="BV41" s="467">
        <f>IF(NO!BI35="-",0,PARAMETRES!$G$11)+IF(G!BI35="-",0,PARAMETRES!$G$12)+IF(SF!BI35="-",0,PARAMETRES!$G$13)</f>
        <v>0</v>
      </c>
      <c r="BW41" s="466" t="str">
        <f>IF(BX41="-","-",IF(BX41&gt;PARAMETRES!$G$16,PARAMETRES!$G$16,BX41))</f>
        <v>-</v>
      </c>
      <c r="BX41" s="467" t="str">
        <f>IF(BW$53=".","-",IF(EVEIL!BI35="-","-",EVEIL!BI35))</f>
        <v>-</v>
      </c>
      <c r="BY41" s="467" t="str">
        <f>IF(BW$53=".","-",IF(EVEIL!BI35="-","-",EVEIL!BIS35/PARAMETRES!G$16*100))</f>
        <v>-</v>
      </c>
      <c r="BZ41" s="466" t="str">
        <f>IF(CA41="-","-",IF(CA41&gt;PARAMETRES!$G$17,PARAMETRES!$G$17,CA41))</f>
        <v>-</v>
      </c>
      <c r="CA41" s="467" t="str">
        <f>IF(BZ$53=".","-",IF(LANGUE!AW35="-","-",LANGUE!AW35))</f>
        <v>-</v>
      </c>
      <c r="CB41" s="469" t="str">
        <f>IF(BZ$53=".","-",IF(LANGUE!AW35="-","-",LANGUE!AW35/PARAMETRES!G$17*100))</f>
        <v>-</v>
      </c>
      <c r="CC41" s="470" t="str">
        <f>IF(CD41="-","-",IF(CD41&gt;PARAMETRES!$G$19,PARAMETRES!$G$19,CD41))</f>
        <v>-</v>
      </c>
      <c r="CD41" s="471" t="str">
        <f>IF(((IF(BG41="-",0,BG41)+IF(BO41="-",0,BO41)+IF(BU41="-",0,BU41)+IF(BW41="-",0,BW41)+IF(BZ41="-",0,BZ41)))=0,"-",((IF(BG41="-",0,BG41)+IF(BO41="-",0,BO41)+IF(BU41="-",0,BU41)+IF(BX41="-",0,BX41)+IF(BZ41="-",0,BZ41))/((IF(BG41="-",0,PARAMETRES!$G$3)+IF(BO41="-",0,PARAMETRES!$G$9)+IF(BU41="-",0,PARAMETRES!$G$14)+IF(BX41="-",0,PARAMETRES!$G$16)+IF(BZ41="-",0,PARAMETRES!$G$17)))*PARAMETRES!$G$19))</f>
        <v>-</v>
      </c>
      <c r="CE41" s="472">
        <f t="shared" si="16"/>
        <v>30</v>
      </c>
      <c r="CF41" s="473" t="str">
        <f>PARAMETRES!$B34</f>
        <v>-</v>
      </c>
      <c r="CG41" s="473" t="str">
        <f>PARAMETRES!$C34</f>
        <v>-</v>
      </c>
      <c r="CH41" s="474" t="str">
        <f>IF(CI41="-","-",IF(CI41&gt;PARAMETRES!$G$3,PARAMETRES!$G$3,CI41))</f>
        <v>-</v>
      </c>
      <c r="CI41" s="475" t="str">
        <f>IF(CH$53=".","-",IF(RELIGION!CD35="-","-",RELIGION!CD35))</f>
        <v>-</v>
      </c>
      <c r="CJ41" s="475" t="str">
        <f>IF(CH$53=".","-",IF(RELIGION!CD35="-","-",RELIGION!CD35/PARAMETRES!G$3*100))</f>
        <v>-</v>
      </c>
      <c r="CK41" s="474" t="str">
        <f>IF(CK$53=".","-",IF(LIRE!CD35="-","-",IF(LIRE!CD35&gt;PARAMETRES!$G$5,PARAMETRES!$G$5,LIRE!CD35)))</f>
        <v>-</v>
      </c>
      <c r="CL41" s="474" t="str">
        <f>IF(CL$53=".","-",IF('ECRIRE (orth, rédac)'!CD35="-","-",IF('ECRIRE (orth, rédac)'!CD35&gt;PARAMETRES!$G$6,PARAMETRES!$G$6,'ECRIRE (orth, rédac)'!CD35)))</f>
        <v>-</v>
      </c>
      <c r="CM41" s="474" t="str">
        <f>IF(CM$53=".","-",IF('ECOUTER  PARLER'!CD35="-","-",IF('ECOUTER  PARLER'!CD35&gt;PARAMETRES!$G$7,PARAMETRES!$G$7,'ECOUTER  PARLER'!CD35)))</f>
        <v>-</v>
      </c>
      <c r="CN41" s="474" t="str">
        <f>IF(CN$53=".","-",IF('ECRIRE (conj, gramm)'!CH35="-","-",IF('ECRIRE (conj, gramm)'!CH35&gt;PARAMETRES!$G$8,PARAMETRES!$G$8,'ECRIRE (conj, gramm)'!CH35)))</f>
        <v>-</v>
      </c>
      <c r="CO41" s="476" t="str">
        <f>IF(CP41="-","-",IF(CP41&gt;PARAMETRES!$G$9,PARAMETRES!$G$9,CP41))</f>
        <v>-</v>
      </c>
      <c r="CP41" s="475" t="str">
        <f>IF(CO$53=".","-",IF(CQ41=0,"-",(IF(LIRE!CD35="-",0,LIRE!CD35)+IF('ECRIRE (orth, rédac)'!CD35="-",0,'ECRIRE (orth, rédac)'!CD35)+IF('ECOUTER  PARLER'!CD35="-",0,'ECOUTER  PARLER'!CD35)+IF('ECRIRE (conj, gramm)'!CH35="-",0,'ECRIRE (conj, gramm)'!CH35))/CQ41*PARAMETRES!$G$9))</f>
        <v>-</v>
      </c>
      <c r="CQ41" s="475">
        <f>IF(LIRE!CD35="-",0,PARAMETRES!$G$5)+IF('ECRIRE (orth, rédac)'!CD35="-",0,PARAMETRES!$G$6)+IF('ECOUTER  PARLER'!CD35="-",0,PARAMETRES!$G$7)+IF('ECRIRE (conj, gramm)'!CH35="-",0,PARAMETRES!$G$8)</f>
        <v>0</v>
      </c>
      <c r="CR41" s="474" t="str">
        <f>IF(CR$53=".","-",IF(NO!CD35="-","-",IF(NO!CD35&gt;PARAMETRES!$G$11,PARAMETRES!$G$11,NO!CD35)))</f>
        <v>-</v>
      </c>
      <c r="CS41" s="474" t="str">
        <f>IF(CS$53=".","-",IF(G!CD35="-","-",IF(G!CD35&gt;PARAMETRES!$G$12,PARAMETRES!$G$12,G!CD35)))</f>
        <v>-</v>
      </c>
      <c r="CT41" s="474" t="str">
        <f>IF(CT$53=".","-",IF(SF!CD35="-","-",IF(SF!CD35&gt;PARAMETRES!$G$13,PARAMETRES!$G$13,SF!CD35)))</f>
        <v>-</v>
      </c>
      <c r="CU41" s="476" t="str">
        <f>IF(CV41="-","-",IF(CV41&gt;PARAMETRES!$G$14,PARAMETRES!$G$14,CV41))</f>
        <v>-</v>
      </c>
      <c r="CV41" s="475" t="str">
        <f>IF(CU$53=".","-",IF(CW41=0,"-",((IF(NO!CD35="-",0,NO!CD35)+IF(G!CD35="-",0,G!CD35)+IF(SF!CD35="-",0,SF!CD35))/CW41*PARAMETRES!$G$14)))</f>
        <v>-</v>
      </c>
      <c r="CW41" s="475">
        <f>IF(NO!CD35="-",0,PARAMETRES!$G$11)+IF(G!CD35="-",0,PARAMETRES!$G$12)+IF(SF!CD35="-",0,PARAMETRES!$G$13)</f>
        <v>0</v>
      </c>
      <c r="CX41" s="474" t="str">
        <f>IF(CY41="-","-",IF(CY41&gt;PARAMETRES!$G$16,PARAMETRES!$G$16,CY41))</f>
        <v>-</v>
      </c>
      <c r="CY41" s="475" t="str">
        <f>IF(CX$53=".","-",IF(EVEIL!CD35="-","-",EVEIL!CD35))</f>
        <v>-</v>
      </c>
      <c r="CZ41" s="475" t="str">
        <f>IF(CX$53=".","-",IF(EVEIL!CD35="-","-",EVEIL!CDS35/PARAMETRES!G$16*100))</f>
        <v>-</v>
      </c>
      <c r="DA41" s="474" t="str">
        <f>IF(DB41="-","-",IF(DB41&gt;PARAMETRES!$G$17,PARAMETRES!$G$17,DB41))</f>
        <v>-</v>
      </c>
      <c r="DB41" s="475" t="str">
        <f>IF(DA$53=".","-",IF(LANGUE!BN35="-","-",LANGUE!BN35))</f>
        <v>-</v>
      </c>
      <c r="DC41" s="475" t="str">
        <f>IF(DA$53=".","-",IF(LANGUE!BN35="-","-",LANGUE!BN35/PARAMETRES!G$17*100))</f>
        <v>-</v>
      </c>
      <c r="DD41" s="477" t="str">
        <f>IF(DE41="-","-",IF(DE41&gt;PARAMETRES!$G$19,PARAMETRES!$G$19,DE41))</f>
        <v>-</v>
      </c>
      <c r="DE41" s="478" t="str">
        <f>IF(((IF(CH41="-",0,CH41)+IF(CP41="-",0,CP41)+IF(CV41="-",0,CV41)+IF(CX41="-",0,CX41)+IF(DA41="-",0,DA41)))=0,"-",((IF(CH41="-",0,CH41)+IF(CP41="-",0,CP41)+IF(CV41="-",0,CV41)+IF(CY41="-",0,CY41)+IF(DA41="-",0,DA41))/((IF(CH41="-",0,PARAMETRES!$G$3)+IF(CP41="-",0,PARAMETRES!$G$9)+IF(CV41="-",0,PARAMETRES!$G$14)+IF(CY41="-",0,PARAMETRES!$G$16)+IF(DA41="-",0,PARAMETRES!$G$17)))*PARAMETRES!$G$19))</f>
        <v>-</v>
      </c>
      <c r="DF41" s="487"/>
      <c r="DG41" s="480" t="str">
        <f>PARAMETRES!$B34</f>
        <v>-</v>
      </c>
      <c r="DH41" s="481" t="str">
        <f>PARAMETRES!$C34</f>
        <v>-</v>
      </c>
      <c r="DI41" s="482"/>
      <c r="DJ41" s="483" t="str">
        <f>IF(IF(E41="-",0,PARAMETRES!$G$3)+IF(AF41="-",0,PARAMETRES!$G$3)+IF(BG41="-",0,PARAMETRES!$G$3)+IF(CH41="-",0,PARAMETRES!$G$3)=0,"-",IF((IF(F41="-",0,F41)+IF(AG41="-",0,AG41)+IF(BH41="-",0,BH41)+IF(CI41="-",0,CI41))/(IF(F41="-",0,PARAMETRES!$G$3)+IF(AG41="-",0,PARAMETRES!$G$3)+IF(BH41="-",0,PARAMETRES!$G$3)+IF(CI41="-",0,PARAMETRES!$G$3))*100&gt;100,100,(IF(F41="-",0,F41)+IF(AG41="-",0,AG41)+IF(BH41="-",0,BH41)+IF(CI41="-",0,CI41))/(IF(F41="-",0,PARAMETRES!$G$3)+IF(AG41="-",0,PARAMETRES!$G$3)+IF(BH41="-",0,PARAMETRES!$G$3)+IF(CI41="-",0,PARAMETRES!$G$3))*100))</f>
        <v>-</v>
      </c>
      <c r="DK41" s="466" t="str">
        <f>IF(IF(M41="-",0,PARAMETRES!$G$9)+IF(AN41="-",0,PARAMETRES!$G$9)+IF(BO41="-",0,PARAMETRES!$G$9)+IF(CP41="-",0,PARAMETRES!$G$9)=0,"-",IF((IF(M41="-",0,M41)+IF(AN41="-",0,AN41)+IF(BO41="-",0,BO41)+IF(CP41="-",0,CP41))/(IF(M41="-",0,PARAMETRES!$G$9)+IF(AN41="-",0,PARAMETRES!$G$9)+IF(BO41="-",0,PARAMETRES!$G$9)+IF(CP41="-",0,PARAMETRES!$G$9))*100&gt;100,100,(IF(M41="-",0,M41)+IF(AN41="-",0,AN41)+IF(BO41="-",0,BO41)+IF(CP41="-",0,CP41))/(IF(M41="-",0,PARAMETRES!$G$9)+IF(AN41="-",0,PARAMETRES!$G$9)+IF(BO41="-",0,PARAMETRES!$G$9)+IF(CP41="-",0,PARAMETRES!$G$9))*100))</f>
        <v>-</v>
      </c>
      <c r="DL41" s="466" t="str">
        <f>IF(IF(S41="-",0,PARAMETRES!$G$14)+IF(AT41="-",0,PARAMETRES!$G$14)+IF(BU41="-",0,PARAMETRES!$G$14)+IF(CV41="-",0,PARAMETRES!$G$14)=0,"-",IF((IF(S41="-",0,S41)+IF(AT41="-",0,AT41)+IF(BU41="-",0,BU41)+IF(CV41="-",0,CV41))/(IF(S41="-",0,PARAMETRES!$G$14)+IF(AT41="-",0,PARAMETRES!$G$14)+IF(BU41="-",0,PARAMETRES!$G$14)+IF(CV41="-",0,PARAMETRES!$G$14))*100&gt;100,100,(IF(S41="-",0,S41)+IF(AT41="-",0,AT41)+IF(BU41="-",0,BU41)+IF(CV41="-",0,CV41))/(IF(S41="-",0,PARAMETRES!$G$14)+IF(AT41="-",0,PARAMETRES!$G$14)+IF(BU41="-",0,PARAMETRES!$G$14)+IF(CV41="-",0,PARAMETRES!$G$14))*100))</f>
        <v>-</v>
      </c>
      <c r="DM41" s="466" t="str">
        <f>IF(IF(U41="-",0,PARAMETRES!$G$16)+IF(AV41="-",0,PARAMETRES!$G$16)+IF(BW41="-",0,PARAMETRES!$G$16)+IF(CX41="-",0,PARAMETRES!$G$16)=0,"-",IF((IF(V41="-",0,V41)+IF(AW41="-",0,AW41)+IF(BX41="-",0,BX41)+IF(CY41="-",0,CY41))/(IF(V41="-",0,PARAMETRES!$G$16)+IF(AW41="-",0,PARAMETRES!$G$16)+IF(BX41="-",0,PARAMETRES!$G$16)+IF(CY41="-",0,PARAMETRES!$G$16))*100&gt;100,100,(IF(V41="-",0,V41)+IF(AW41="-",0,AW41)+IF(BX41="-",0,BX41)+IF(CY41="-",0,CY41))/(IF(V41="-",0,PARAMETRES!$G$16)+IF(AW41="-",0,PARAMETRES!$G$16)+IF(BX41="-",0,PARAMETRES!$G$16)+IF(CY41="-",0,PARAMETRES!$G$16))*100))</f>
        <v>-</v>
      </c>
      <c r="DN41" s="466" t="str">
        <f>IF(IF(X41="-",0,PARAMETRES!$G$17)+IF(AY41="-",0,PARAMETRES!$G$17)+IF(BZ41="-",0,PARAMETRES!$G$17)+IF(DA41="-",0,PARAMETRES!$G$17)=0,"-",IF((IF(Y41="-",0,Y41)+IF(AZ41="-",0,AZ41)+IF(CA41="-",0,CA41)+IF(DB41="-",0,DB41))/(IF(Y41="-",0,PARAMETRES!$G$17)+IF(AZ41="-",0,PARAMETRES!$G$17)+IF(CA41="-",0,PARAMETRES!$G$17)+IF(DB41="-",0,PARAMETRES!$G$17))*100&gt;100,100,(IF(Y41="-",0,Y41)+IF(AZ41="-",0,AZ41)+IF(CA41="-",0,CA41)+IF(DB41="-",0,DB41))/(IF(Y41="-",0,PARAMETRES!$G$17)+IF(AZ41="-",0,PARAMETRES!$G$17)+IF(CA41="-",0,PARAMETRES!$G$17)+IF(DB41="-",0,PARAMETRES!$G$17))*100))</f>
        <v>-</v>
      </c>
      <c r="DO41" s="468" t="str">
        <f>IF(IF(AB41="-",0,PARAMETRES!$G$19)+IF(BC41="-",0,PARAMETRES!$G$19)+IF(CD41="-",0,PARAMETRES!$G$19)+IF(DE41="-",0,PARAMETRES!$G$19)=0,"-",IF((IF(AB41="-",0,AB41)+IF(BC41="-",0,BC41)+IF(CD41="-",0,CD41)+IF(DE41="-",0,DE41))/(IF(AB41="-",0,PARAMETRES!$G$19)+IF(BC41="-",0,PARAMETRES!$G$19)+IF(CD41="-",0,PARAMETRES!$G$19)+IF(DE41="-",0,PARAMETRES!$G$19))*100&gt;100,100,(IF(AB41="-",0,AB41)+IF(BC41="-",0,BC41)+IF(CD41="-",0,CD41)+IF(DE41="-",0,DE41))/(IF(AB41="-",0,PARAMETRES!$G$19)+IF(BC41="-",0,PARAMETRES!$G$19)+IF(CD41="-",0,PARAMETRES!$G$19)+IF(DE41="-",0,PARAMETRES!$G$19))*100))</f>
        <v>-</v>
      </c>
      <c r="DP41" s="488"/>
      <c r="DQ41" s="480" t="str">
        <f>PARAMETRES!$B34</f>
        <v>-</v>
      </c>
      <c r="DR41" s="481" t="str">
        <f>PARAMETRES!$C34</f>
        <v>-</v>
      </c>
      <c r="DT41" s="486" t="str">
        <f t="shared" si="7"/>
        <v/>
      </c>
      <c r="DU41" s="486" t="str">
        <f t="shared" si="1"/>
        <v/>
      </c>
      <c r="DV41" s="486" t="str">
        <f t="shared" si="2"/>
        <v/>
      </c>
      <c r="DW41" s="486" t="str">
        <f t="shared" si="3"/>
        <v/>
      </c>
      <c r="DY41" s="486" t="str">
        <f t="shared" si="8"/>
        <v/>
      </c>
      <c r="DZ41" s="486" t="str">
        <f t="shared" si="9"/>
        <v/>
      </c>
      <c r="EA41" s="486" t="str">
        <f t="shared" si="10"/>
        <v/>
      </c>
      <c r="EB41" s="486" t="str">
        <f t="shared" si="11"/>
        <v/>
      </c>
    </row>
    <row r="42" spans="1:132">
      <c r="A42" s="154">
        <f t="shared" si="13"/>
        <v>31</v>
      </c>
      <c r="B42" s="155" t="str">
        <f>PARAMETRES!$D35</f>
        <v>-</v>
      </c>
      <c r="C42" s="156" t="str">
        <f>PARAMETRES!$B35</f>
        <v>-</v>
      </c>
      <c r="D42" s="156" t="str">
        <f>PARAMETRES!$C35</f>
        <v>-</v>
      </c>
      <c r="E42" s="157" t="str">
        <f>IF(F42="-","-",IF(F42&gt;PARAMETRES!$G$3,PARAMETRES!$G$3,F42))</f>
        <v>-</v>
      </c>
      <c r="F42" s="158" t="str">
        <f>IF(E$53=".","-",IF(RELIGION!S36="-","-",RELIGION!S36))</f>
        <v>-</v>
      </c>
      <c r="G42" s="158" t="str">
        <f>IF(E$53=".","-",IF(RELIGION!S36="-","-",RELIGION!S36/PARAMETRES!G$3*100))</f>
        <v>-</v>
      </c>
      <c r="H42" s="157" t="str">
        <f>IF(H$53=".","-",IF(LIRE!S36="-","-",IF(LIRE!S36&gt;PARAMETRES!$G$5,PARAMETRES!$G$5,LIRE!S36)))</f>
        <v>-</v>
      </c>
      <c r="I42" s="157" t="str">
        <f>IF(I$53=".","-",IF('ECRIRE (orth, rédac)'!S36="-","-",IF('ECRIRE (orth, rédac)'!S36&gt;PARAMETRES!$G$6,PARAMETRES!$G$6,'ECRIRE (orth, rédac)'!S36)))</f>
        <v>-</v>
      </c>
      <c r="J42" s="157" t="str">
        <f>IF(J$53=".","-",IF('ECOUTER  PARLER'!S36="-","-",IF('ECOUTER  PARLER'!S36&gt;PARAMETRES!$G$7,PARAMETRES!$G$7,'ECOUTER  PARLER'!S36)))</f>
        <v>-</v>
      </c>
      <c r="K42" s="157" t="str">
        <f>IF(K$53=".","-",IF('ECRIRE (conj, gramm)'!S36="-","-",IF('ECRIRE (conj, gramm)'!S36&gt;PARAMETRES!$G$8,PARAMETRES!$G$8,'ECRIRE (conj, gramm)'!S36)))</f>
        <v>-</v>
      </c>
      <c r="L42" s="159" t="str">
        <f>IF(M42="-","-",IF(M42&gt;PARAMETRES!$G$9,PARAMETRES!$G$9,M42))</f>
        <v>-</v>
      </c>
      <c r="M42" s="158" t="str">
        <f>IF(L$53=".","-",IF(N42=0,"-",(IF(LIRE!S36="-",0,LIRE!S36)+IF('ECRIRE (orth, rédac)'!S36="-",0,'ECRIRE (orth, rédac)'!S36)+IF('ECOUTER  PARLER'!S36="-",0,'ECOUTER  PARLER'!S36)+IF('ECRIRE (conj, gramm)'!S36="-",0,'ECRIRE (conj, gramm)'!S36))/N42*PARAMETRES!$G$9))</f>
        <v>-</v>
      </c>
      <c r="N42" s="158">
        <f>IF(LIRE!S36="-",0,PARAMETRES!$G$5)+IF('ECRIRE (orth, rédac)'!S36="-",0,PARAMETRES!$G$6)+IF('ECOUTER  PARLER'!S36="-",0,PARAMETRES!$G$7)+IF('ECRIRE (conj, gramm)'!S36="-",0,PARAMETRES!$G$8)</f>
        <v>0</v>
      </c>
      <c r="O42" s="157" t="str">
        <f>IF(O$53=".","-",IF(NO!S36="-","-",IF(NO!S36&gt;PARAMETRES!$G$11,PARAMETRES!$G$11,NO!S36)))</f>
        <v>-</v>
      </c>
      <c r="P42" s="157" t="str">
        <f>IF(P$53=".","-",IF(G!S36="-","-",IF(G!S36&gt;PARAMETRES!$G$12,PARAMETRES!$G$12,G!S36)))</f>
        <v>-</v>
      </c>
      <c r="Q42" s="157" t="str">
        <f>IF(Q$53=".","-",IF(SF!S36="-","-",IF(SF!S36&gt;PARAMETRES!$G$13,PARAMETRES!$G$13,SF!S36)))</f>
        <v>-</v>
      </c>
      <c r="R42" s="159" t="str">
        <f>IF(S42="-","-",IF(S42&gt;PARAMETRES!$G$14,PARAMETRES!$G$14,S42))</f>
        <v>-</v>
      </c>
      <c r="S42" s="158" t="str">
        <f>IF(R$53=".","-",IF(T42=0,"-",((IF(NO!S36="-",0,NO!S36)+IF(G!S36="-",0,G!S36)+IF(SF!S36="-",0,SF!S36))/T42*PARAMETRES!$G$14)))</f>
        <v>-</v>
      </c>
      <c r="T42" s="158">
        <f>IF(NO!S36="-",0,PARAMETRES!$G$11)+IF(G!S36="-",0,PARAMETRES!$G$12)+IF(SF!S36="-",0,PARAMETRES!$G$13)</f>
        <v>0</v>
      </c>
      <c r="U42" s="157" t="str">
        <f>IF(V42="-","-",IF(V42&gt;PARAMETRES!$G$16,PARAMETRES!$G$16,V42))</f>
        <v>-</v>
      </c>
      <c r="V42" s="158" t="str">
        <f>IF(U$53=".","-",IF(EVEIL!S36="-","-",EVEIL!S36))</f>
        <v>-</v>
      </c>
      <c r="W42" s="158" t="str">
        <f>IF(U$53=".","-",IF(EVEIL!S36="-","-",EVEIL!S36/PARAMETRES!G$16*100))</f>
        <v>-</v>
      </c>
      <c r="X42" s="157" t="str">
        <f>IF(Y42="-","-",IF(Y42&gt;PARAMETRES!$G$17,PARAMETRES!$G$17,Y42))</f>
        <v>-</v>
      </c>
      <c r="Y42" s="158" t="str">
        <f>IF(X$53=".","-",IF(LANGUE!O36="-","-",LANGUE!O36))</f>
        <v>-</v>
      </c>
      <c r="Z42" s="429" t="str">
        <f>IF(X$53=".","-",IF(LANGUE!O36="-","-",LANGUE!O36/PARAMETRES!G$17*100))</f>
        <v>-</v>
      </c>
      <c r="AA42" s="160" t="str">
        <f>IF(AB42="-","-",IF(AB42&gt;PARAMETRES!$G$19,PARAMETRES!$G$19,AB42))</f>
        <v>-</v>
      </c>
      <c r="AB42" s="161" t="str">
        <f>IF(((IF(E42="-",0,E42)+IF(M42="-",0,M42)+IF(S42="-",0,S42)+IF(U42="-",0,U42)+IF(X42="-",0,X42)))=0,"-",((IF(E42="-",0,E42)+IF(M42="-",0,M42)+IF(S42="-",0,S42)+IF(V42="-",0,V42)+IF(X42="-",0,X42))/((IF(E42="-",0,PARAMETRES!$G$3)+IF(M42="-",0,PARAMETRES!$G$9)+IF(S42="-",0,PARAMETRES!$G$14)+IF(V42="-",0,PARAMETRES!$G$16)+IF(X42="-",0,PARAMETRES!$G$17)))*PARAMETRES!$G$19))</f>
        <v>-</v>
      </c>
      <c r="AC42" s="154">
        <f t="shared" si="14"/>
        <v>31</v>
      </c>
      <c r="AD42" s="156" t="str">
        <f>PARAMETRES!$B35</f>
        <v>-</v>
      </c>
      <c r="AE42" s="156" t="str">
        <f>PARAMETRES!$C35</f>
        <v>-</v>
      </c>
      <c r="AF42" s="157" t="str">
        <f>IF(AG42="-","-",IF(AG42&gt;PARAMETRES!$G$3,PARAMETRES!$G$3,AG42))</f>
        <v>-</v>
      </c>
      <c r="AG42" s="158" t="str">
        <f>IF(AF$53=".","-",IF(RELIGION!AN36="-","-",RELIGION!AN36))</f>
        <v>-</v>
      </c>
      <c r="AH42" s="158" t="str">
        <f>IF(AF$53=".","-",IF(RELIGION!AN36="-","-",RELIGION!AN36/PARAMETRES!G$3*100))</f>
        <v>-</v>
      </c>
      <c r="AI42" s="157" t="str">
        <f>IF(AI$53=".","-",IF(LIRE!AN36="-","-",IF(LIRE!AN36&gt;PARAMETRES!$G$5,PARAMETRES!$G$5,LIRE!AN36)))</f>
        <v>-</v>
      </c>
      <c r="AJ42" s="157" t="str">
        <f>IF(AJ$53=".","-",IF('ECRIRE (orth, rédac)'!AN36="-","-",IF('ECRIRE (orth, rédac)'!AN36&gt;PARAMETRES!$G$6,PARAMETRES!$G$6,'ECRIRE (orth, rédac)'!AN36)))</f>
        <v>-</v>
      </c>
      <c r="AK42" s="157" t="str">
        <f>IF(AK$53=".","-",IF('ECOUTER  PARLER'!AN36="-","-",IF('ECOUTER  PARLER'!AN36&gt;PARAMETRES!$G$7,PARAMETRES!$G$7,'ECOUTER  PARLER'!AN36)))</f>
        <v>-</v>
      </c>
      <c r="AL42" s="157" t="str">
        <f>IF(AL$53=".","-",IF('ECRIRE (conj, gramm)'!AN36="-","-",IF('ECRIRE (conj, gramm)'!AN36&gt;PARAMETRES!$G$8,PARAMETRES!$G$8,'ECRIRE (conj, gramm)'!AN36)))</f>
        <v>-</v>
      </c>
      <c r="AM42" s="159" t="str">
        <f>IF(AN42="-","-",IF(AN42&gt;PARAMETRES!$G$9,PARAMETRES!$G$9,AN42))</f>
        <v>-</v>
      </c>
      <c r="AN42" s="158" t="str">
        <f>IF(AM$53=".","-",IF(AO42=0,"-",(IF(LIRE!AN36="-",0,LIRE!AN36)+IF('ECRIRE (orth, rédac)'!AN36="-",0,'ECRIRE (orth, rédac)'!AN36)+IF('ECOUTER  PARLER'!AN36="-",0,'ECOUTER  PARLER'!AN36)+IF('ECRIRE (conj, gramm)'!AN36="-",0,'ECRIRE (conj, gramm)'!AN36))/AO42*PARAMETRES!$G$9))</f>
        <v>-</v>
      </c>
      <c r="AO42" s="158">
        <f>IF(LIRE!AN36="-",0,PARAMETRES!$G$5)+IF('ECRIRE (orth, rédac)'!AN36="-",0,PARAMETRES!$G$6)+IF('ECOUTER  PARLER'!AN36="-",0,PARAMETRES!$G$7)+IF('ECRIRE (conj, gramm)'!AN36="-",0,PARAMETRES!$G$8)</f>
        <v>0</v>
      </c>
      <c r="AP42" s="157" t="str">
        <f>IF(AP$53=".","-",IF(NO!AN36="-","-",IF(NO!AN36&gt;PARAMETRES!$G$11,PARAMETRES!$G$11,NO!AN36)))</f>
        <v>-</v>
      </c>
      <c r="AQ42" s="157" t="str">
        <f>IF(AQ$53=".","-",IF(G!AN36="-","-",IF(G!AN36&gt;PARAMETRES!$G$12,PARAMETRES!$G$12,G!AN36)))</f>
        <v>-</v>
      </c>
      <c r="AR42" s="157" t="str">
        <f>IF(AR$53=".","-",IF(SF!AN36="-","-",IF(SF!AN36&gt;PARAMETRES!$G$13,PARAMETRES!$G$13,SF!AN36)))</f>
        <v>-</v>
      </c>
      <c r="AS42" s="159" t="str">
        <f>IF(AT42="-","-",IF(AT42&gt;PARAMETRES!$G$14,PARAMETRES!$G$14,AT42))</f>
        <v>-</v>
      </c>
      <c r="AT42" s="158" t="str">
        <f>IF(AS$53=".","-",IF(AU42=0,"-",((IF(NO!AN36="-",0,NO!AN36)+IF(G!AN36="-",0,G!AN36)+IF(SF!AN36="-",0,SF!AN36))/AU42*PARAMETRES!$G$14)))</f>
        <v>-</v>
      </c>
      <c r="AU42" s="158">
        <f>IF(NO!AN36="-",0,PARAMETRES!$G$11)+IF(G!AN36="-",0,PARAMETRES!$G$12)+IF(SF!AN36="-",0,PARAMETRES!$G$13)</f>
        <v>0</v>
      </c>
      <c r="AV42" s="157" t="str">
        <f>IF(AW42="-","-",IF(AW42&gt;PARAMETRES!$G$16,PARAMETRES!$G$16,AW42))</f>
        <v>-</v>
      </c>
      <c r="AW42" s="158" t="str">
        <f>IF(AV$53=".","-",IF(EVEIL!AN36="-","-",EVEIL!AN36))</f>
        <v>-</v>
      </c>
      <c r="AX42" s="158" t="str">
        <f>IF(AV$53=".","-",IF(EVEIL!AN36="-","-",EVEIL!ANS36/PARAMETRES!G$16*100))</f>
        <v>-</v>
      </c>
      <c r="AY42" s="157" t="str">
        <f>IF(AZ42="-","-",IF(AZ42&gt;PARAMETRES!$G$17,PARAMETRES!$G$17,AZ42))</f>
        <v>-</v>
      </c>
      <c r="AZ42" s="158" t="str">
        <f>IF(AY$53=".","-",IF(LANGUE!AF36="-","-",LANGUE!AF36))</f>
        <v>-</v>
      </c>
      <c r="BA42" s="429" t="str">
        <f>IF(AY$53=".","-",IF(LANGUE!AF36="-","-",LANGUE!AF36/PARAMETRES!G$17*100))</f>
        <v>-</v>
      </c>
      <c r="BB42" s="160" t="str">
        <f>IF(BC42="-","-",IF(BC42&gt;PARAMETRES!$G$19,PARAMETRES!$G$19,BC42))</f>
        <v>-</v>
      </c>
      <c r="BC42" s="161" t="str">
        <f>IF(((IF(AF42="-",0,AF42)+IF(AN42="-",0,AN42)+IF(AT42="-",0,AT42)+IF(AV42="-",0,AV42)+IF(AY42="-",0,AY42)))=0,"-",((IF(AF42="-",0,AF42)+IF(AN42="-",0,AN42)+IF(AT42="-",0,AT42)+IF(AW42="-",0,AW42)+IF(AY42="-",0,AY42))/((IF(AF42="-",0,PARAMETRES!$G$3)+IF(AN42="-",0,PARAMETRES!$G$9)+IF(AT42="-",0,PARAMETRES!$G$14)+IF(AW42="-",0,PARAMETRES!$G$16)+IF(AY42="-",0,PARAMETRES!$G$17)))*PARAMETRES!$G$19))</f>
        <v>-</v>
      </c>
      <c r="BD42" s="154">
        <f t="shared" si="15"/>
        <v>31</v>
      </c>
      <c r="BE42" s="156" t="str">
        <f>PARAMETRES!$B35</f>
        <v>-</v>
      </c>
      <c r="BF42" s="156" t="str">
        <f>PARAMETRES!$C35</f>
        <v>-</v>
      </c>
      <c r="BG42" s="157" t="str">
        <f>IF(BH42="-","-",IF(BH42&gt;PARAMETRES!$G$3,PARAMETRES!$G$3,BH42))</f>
        <v>-</v>
      </c>
      <c r="BH42" s="158" t="str">
        <f>IF(BG$53=".","-",IF(RELIGION!BI36="-","-",RELIGION!BI36))</f>
        <v>-</v>
      </c>
      <c r="BI42" s="158" t="str">
        <f>IF(BG$53=".","-",IF(RELIGION!BI36="-","-",RELIGION!BI36/PARAMETRES!G$3*100))</f>
        <v>-</v>
      </c>
      <c r="BJ42" s="157" t="str">
        <f>IF(BJ$53=".","-",IF(LIRE!BI36="-","-",IF(LIRE!BI36&gt;PARAMETRES!$G$5,PARAMETRES!$G$5,LIRE!BI36)))</f>
        <v>-</v>
      </c>
      <c r="BK42" s="157" t="str">
        <f>IF(BK$53=".","-",IF('ECRIRE (orth, rédac)'!BI36="-","-",IF('ECRIRE (orth, rédac)'!BI36&gt;PARAMETRES!$G$6,PARAMETRES!$G$6,'ECRIRE (orth, rédac)'!BI36)))</f>
        <v>-</v>
      </c>
      <c r="BL42" s="157" t="str">
        <f>IF(BL$53=".","-",IF('ECOUTER  PARLER'!BI36="-","-",IF('ECOUTER  PARLER'!BI36&gt;PARAMETRES!$G$7,PARAMETRES!$G$7,'ECOUTER  PARLER'!BI36)))</f>
        <v>-</v>
      </c>
      <c r="BM42" s="157" t="str">
        <f>IF(BM$53=".","-",IF('ECRIRE (conj, gramm)'!BI36="-","-",IF('ECRIRE (conj, gramm)'!BI36&gt;PARAMETRES!$G$8,PARAMETRES!$G$8,'ECRIRE (conj, gramm)'!BI36)))</f>
        <v>-</v>
      </c>
      <c r="BN42" s="159" t="str">
        <f>IF(BO42="-","-",IF(BO42&gt;PARAMETRES!$G$9,PARAMETRES!$G$9,BO42))</f>
        <v>-</v>
      </c>
      <c r="BO42" s="158" t="str">
        <f>IF(BN$53=".","-",IF(BP42=0,"-",(IF(LIRE!BI36="-",0,LIRE!BI36)+IF('ECRIRE (orth, rédac)'!BI36="-",0,'ECRIRE (orth, rédac)'!BI36)+IF('ECOUTER  PARLER'!BI36="-",0,'ECOUTER  PARLER'!BI36)+IF('ECRIRE (conj, gramm)'!BI36="-",0,'ECRIRE (conj, gramm)'!BI36))/BP42*PARAMETRES!$G$9))</f>
        <v>-</v>
      </c>
      <c r="BP42" s="158">
        <f>IF(LIRE!BI36="-",0,PARAMETRES!$G$5)+IF('ECRIRE (orth, rédac)'!BI36="-",0,PARAMETRES!$G$6)+IF('ECOUTER  PARLER'!BI36="-",0,PARAMETRES!$G$7)+IF('ECRIRE (conj, gramm)'!BI36="-",0,PARAMETRES!$G$8)</f>
        <v>0</v>
      </c>
      <c r="BQ42" s="157" t="str">
        <f>IF(BQ$53=".","-",IF(NO!BI36="-","-",IF(NO!BI36&gt;PARAMETRES!$G$11,PARAMETRES!$G$11,NO!BI36)))</f>
        <v>-</v>
      </c>
      <c r="BR42" s="157" t="str">
        <f>IF(BR$53=".","-",IF(G!BI36="-","-",IF(G!BI36&gt;PARAMETRES!$G$12,PARAMETRES!$G$12,G!BI36)))</f>
        <v>-</v>
      </c>
      <c r="BS42" s="157" t="str">
        <f>IF(BS$53=".","-",IF(SF!BI36="-","-",IF(SF!BI36&gt;PARAMETRES!$G$13,PARAMETRES!$G$13,SF!BI36)))</f>
        <v>-</v>
      </c>
      <c r="BT42" s="159" t="str">
        <f>IF(BU42="-","-",IF(BU42&gt;PARAMETRES!$G$14,PARAMETRES!$G$14,BU42))</f>
        <v>-</v>
      </c>
      <c r="BU42" s="158" t="str">
        <f>IF(BT$53=".","-",IF(BV42=0,"-",((IF(NO!BI36="-",0,NO!BI36)+IF(G!BI36="-",0,G!BI36)+IF(SF!BI36="-",0,SF!BI36))/BV42*PARAMETRES!$G$14)))</f>
        <v>-</v>
      </c>
      <c r="BV42" s="158">
        <f>IF(NO!BI36="-",0,PARAMETRES!$G$11)+IF(G!BI36="-",0,PARAMETRES!$G$12)+IF(SF!BI36="-",0,PARAMETRES!$G$13)</f>
        <v>0</v>
      </c>
      <c r="BW42" s="157" t="str">
        <f>IF(BX42="-","-",IF(BX42&gt;PARAMETRES!$G$16,PARAMETRES!$G$16,BX42))</f>
        <v>-</v>
      </c>
      <c r="BX42" s="158" t="str">
        <f>IF(BW$53=".","-",IF(EVEIL!BI36="-","-",EVEIL!BI36))</f>
        <v>-</v>
      </c>
      <c r="BY42" s="158" t="str">
        <f>IF(BW$53=".","-",IF(EVEIL!BI36="-","-",EVEIL!BIS36/PARAMETRES!G$16*100))</f>
        <v>-</v>
      </c>
      <c r="BZ42" s="157" t="str">
        <f>IF(CA42="-","-",IF(CA42&gt;PARAMETRES!$G$17,PARAMETRES!$G$17,CA42))</f>
        <v>-</v>
      </c>
      <c r="CA42" s="158" t="str">
        <f>IF(BZ$53=".","-",IF(LANGUE!AW36="-","-",LANGUE!AW36))</f>
        <v>-</v>
      </c>
      <c r="CB42" s="429" t="str">
        <f>IF(BZ$53=".","-",IF(LANGUE!AW36="-","-",LANGUE!AW36/PARAMETRES!G$17*100))</f>
        <v>-</v>
      </c>
      <c r="CC42" s="160" t="str">
        <f>IF(CD42="-","-",IF(CD42&gt;PARAMETRES!$G$19,PARAMETRES!$G$19,CD42))</f>
        <v>-</v>
      </c>
      <c r="CD42" s="161" t="str">
        <f>IF(((IF(BG42="-",0,BG42)+IF(BO42="-",0,BO42)+IF(BU42="-",0,BU42)+IF(BW42="-",0,BW42)+IF(BZ42="-",0,BZ42)))=0,"-",((IF(BG42="-",0,BG42)+IF(BO42="-",0,BO42)+IF(BU42="-",0,BU42)+IF(BX42="-",0,BX42)+IF(BZ42="-",0,BZ42))/((IF(BG42="-",0,PARAMETRES!$G$3)+IF(BO42="-",0,PARAMETRES!$G$9)+IF(BU42="-",0,PARAMETRES!$G$14)+IF(BX42="-",0,PARAMETRES!$G$16)+IF(BZ42="-",0,PARAMETRES!$G$17)))*PARAMETRES!$G$19))</f>
        <v>-</v>
      </c>
      <c r="CE42" s="401">
        <f t="shared" si="16"/>
        <v>31</v>
      </c>
      <c r="CF42" s="402" t="str">
        <f>PARAMETRES!$B35</f>
        <v>-</v>
      </c>
      <c r="CG42" s="402" t="str">
        <f>PARAMETRES!$C35</f>
        <v>-</v>
      </c>
      <c r="CH42" s="403" t="str">
        <f>IF(CI42="-","-",IF(CI42&gt;PARAMETRES!$G$3,PARAMETRES!$G$3,CI42))</f>
        <v>-</v>
      </c>
      <c r="CI42" s="404" t="str">
        <f>IF(CH$53=".","-",IF(RELIGION!CD36="-","-",RELIGION!CD36))</f>
        <v>-</v>
      </c>
      <c r="CJ42" s="404" t="str">
        <f>IF(CH$53=".","-",IF(RELIGION!CD36="-","-",RELIGION!CD36/PARAMETRES!G$3*100))</f>
        <v>-</v>
      </c>
      <c r="CK42" s="403" t="str">
        <f>IF(CK$53=".","-",IF(LIRE!CD36="-","-",IF(LIRE!CD36&gt;PARAMETRES!$G$5,PARAMETRES!$G$5,LIRE!CD36)))</f>
        <v>-</v>
      </c>
      <c r="CL42" s="403" t="str">
        <f>IF(CL$53=".","-",IF('ECRIRE (orth, rédac)'!CD36="-","-",IF('ECRIRE (orth, rédac)'!CD36&gt;PARAMETRES!$G$6,PARAMETRES!$G$6,'ECRIRE (orth, rédac)'!CD36)))</f>
        <v>-</v>
      </c>
      <c r="CM42" s="403" t="str">
        <f>IF(CM$53=".","-",IF('ECOUTER  PARLER'!CD36="-","-",IF('ECOUTER  PARLER'!CD36&gt;PARAMETRES!$G$7,PARAMETRES!$G$7,'ECOUTER  PARLER'!CD36)))</f>
        <v>-</v>
      </c>
      <c r="CN42" s="403" t="str">
        <f>IF(CN$53=".","-",IF('ECRIRE (conj, gramm)'!CH36="-","-",IF('ECRIRE (conj, gramm)'!CH36&gt;PARAMETRES!$G$8,PARAMETRES!$G$8,'ECRIRE (conj, gramm)'!CH36)))</f>
        <v>-</v>
      </c>
      <c r="CO42" s="405" t="str">
        <f>IF(CP42="-","-",IF(CP42&gt;PARAMETRES!$G$9,PARAMETRES!$G$9,CP42))</f>
        <v>-</v>
      </c>
      <c r="CP42" s="404" t="str">
        <f>IF(CO$53=".","-",IF(CQ42=0,"-",(IF(LIRE!CD36="-",0,LIRE!CD36)+IF('ECRIRE (orth, rédac)'!CD36="-",0,'ECRIRE (orth, rédac)'!CD36)+IF('ECOUTER  PARLER'!CD36="-",0,'ECOUTER  PARLER'!CD36)+IF('ECRIRE (conj, gramm)'!CH36="-",0,'ECRIRE (conj, gramm)'!CH36))/CQ42*PARAMETRES!$G$9))</f>
        <v>-</v>
      </c>
      <c r="CQ42" s="404">
        <f>IF(LIRE!CD36="-",0,PARAMETRES!$G$5)+IF('ECRIRE (orth, rédac)'!CD36="-",0,PARAMETRES!$G$6)+IF('ECOUTER  PARLER'!CD36="-",0,PARAMETRES!$G$7)+IF('ECRIRE (conj, gramm)'!CH36="-",0,PARAMETRES!$G$8)</f>
        <v>0</v>
      </c>
      <c r="CR42" s="403" t="str">
        <f>IF(CR$53=".","-",IF(NO!CD36="-","-",IF(NO!CD36&gt;PARAMETRES!$G$11,PARAMETRES!$G$11,NO!CD36)))</f>
        <v>-</v>
      </c>
      <c r="CS42" s="403" t="str">
        <f>IF(CS$53=".","-",IF(G!CD36="-","-",IF(G!CD36&gt;PARAMETRES!$G$12,PARAMETRES!$G$12,G!CD36)))</f>
        <v>-</v>
      </c>
      <c r="CT42" s="403" t="str">
        <f>IF(CT$53=".","-",IF(SF!CD36="-","-",IF(SF!CD36&gt;PARAMETRES!$G$13,PARAMETRES!$G$13,SF!CD36)))</f>
        <v>-</v>
      </c>
      <c r="CU42" s="405" t="str">
        <f>IF(CV42="-","-",IF(CV42&gt;PARAMETRES!$G$14,PARAMETRES!$G$14,CV42))</f>
        <v>-</v>
      </c>
      <c r="CV42" s="404" t="str">
        <f>IF(CU$53=".","-",IF(CW42=0,"-",((IF(NO!CD36="-",0,NO!CD36)+IF(G!CD36="-",0,G!CD36)+IF(SF!CD36="-",0,SF!CD36))/CW42*PARAMETRES!$G$14)))</f>
        <v>-</v>
      </c>
      <c r="CW42" s="404">
        <f>IF(NO!CD36="-",0,PARAMETRES!$G$11)+IF(G!CD36="-",0,PARAMETRES!$G$12)+IF(SF!CD36="-",0,PARAMETRES!$G$13)</f>
        <v>0</v>
      </c>
      <c r="CX42" s="403" t="str">
        <f>IF(CY42="-","-",IF(CY42&gt;PARAMETRES!$G$16,PARAMETRES!$G$16,CY42))</f>
        <v>-</v>
      </c>
      <c r="CY42" s="404" t="str">
        <f>IF(CX$53=".","-",IF(EVEIL!CD36="-","-",EVEIL!CD36))</f>
        <v>-</v>
      </c>
      <c r="CZ42" s="404" t="str">
        <f>IF(CX$53=".","-",IF(EVEIL!CD36="-","-",EVEIL!CDS36/PARAMETRES!G$16*100))</f>
        <v>-</v>
      </c>
      <c r="DA42" s="403" t="str">
        <f>IF(DB42="-","-",IF(DB42&gt;PARAMETRES!$G$17,PARAMETRES!$G$17,DB42))</f>
        <v>-</v>
      </c>
      <c r="DB42" s="404" t="str">
        <f>IF(DA$53=".","-",IF(LANGUE!BN36="-","-",LANGUE!BN36))</f>
        <v>-</v>
      </c>
      <c r="DC42" s="404" t="str">
        <f>IF(DA$53=".","-",IF(LANGUE!BN36="-","-",LANGUE!BN36/PARAMETRES!G$17*100))</f>
        <v>-</v>
      </c>
      <c r="DD42" s="451" t="str">
        <f>IF(DE42="-","-",IF(DE42&gt;PARAMETRES!$G$19,PARAMETRES!$G$19,DE42))</f>
        <v>-</v>
      </c>
      <c r="DE42" s="455" t="str">
        <f>IF(((IF(CH42="-",0,CH42)+IF(CP42="-",0,CP42)+IF(CV42="-",0,CV42)+IF(CX42="-",0,CX42)+IF(DA42="-",0,DA42)))=0,"-",((IF(CH42="-",0,CH42)+IF(CP42="-",0,CP42)+IF(CV42="-",0,CV42)+IF(CY42="-",0,CY42)+IF(DA42="-",0,DA42))/((IF(CH42="-",0,PARAMETRES!$G$3)+IF(CP42="-",0,PARAMETRES!$G$9)+IF(CV42="-",0,PARAMETRES!$G$14)+IF(CY42="-",0,PARAMETRES!$G$16)+IF(DA42="-",0,PARAMETRES!$G$17)))*PARAMETRES!$G$19))</f>
        <v>-</v>
      </c>
      <c r="DF42" s="454"/>
      <c r="DG42" s="165" t="str">
        <f>PARAMETRES!$B35</f>
        <v>-</v>
      </c>
      <c r="DH42" s="166" t="str">
        <f>PARAMETRES!$C35</f>
        <v>-</v>
      </c>
      <c r="DI42" s="162"/>
      <c r="DJ42" s="163" t="str">
        <f>IF(IF(E42="-",0,PARAMETRES!$G$3)+IF(AF42="-",0,PARAMETRES!$G$3)+IF(BG42="-",0,PARAMETRES!$G$3)+IF(CH42="-",0,PARAMETRES!$G$3)=0,"-",IF((IF(F42="-",0,F42)+IF(AG42="-",0,AG42)+IF(BH42="-",0,BH42)+IF(CI42="-",0,CI42))/(IF(F42="-",0,PARAMETRES!$G$3)+IF(AG42="-",0,PARAMETRES!$G$3)+IF(BH42="-",0,PARAMETRES!$G$3)+IF(CI42="-",0,PARAMETRES!$G$3))*100&gt;100,100,(IF(F42="-",0,F42)+IF(AG42="-",0,AG42)+IF(BH42="-",0,BH42)+IF(CI42="-",0,CI42))/(IF(F42="-",0,PARAMETRES!$G$3)+IF(AG42="-",0,PARAMETRES!$G$3)+IF(BH42="-",0,PARAMETRES!$G$3)+IF(CI42="-",0,PARAMETRES!$G$3))*100))</f>
        <v>-</v>
      </c>
      <c r="DK42" s="157" t="str">
        <f>IF(IF(M42="-",0,PARAMETRES!$G$9)+IF(AN42="-",0,PARAMETRES!$G$9)+IF(BO42="-",0,PARAMETRES!$G$9)+IF(CP42="-",0,PARAMETRES!$G$9)=0,"-",IF((IF(M42="-",0,M42)+IF(AN42="-",0,AN42)+IF(BO42="-",0,BO42)+IF(CP42="-",0,CP42))/(IF(M42="-",0,PARAMETRES!$G$9)+IF(AN42="-",0,PARAMETRES!$G$9)+IF(BO42="-",0,PARAMETRES!$G$9)+IF(CP42="-",0,PARAMETRES!$G$9))*100&gt;100,100,(IF(M42="-",0,M42)+IF(AN42="-",0,AN42)+IF(BO42="-",0,BO42)+IF(CP42="-",0,CP42))/(IF(M42="-",0,PARAMETRES!$G$9)+IF(AN42="-",0,PARAMETRES!$G$9)+IF(BO42="-",0,PARAMETRES!$G$9)+IF(CP42="-",0,PARAMETRES!$G$9))*100))</f>
        <v>-</v>
      </c>
      <c r="DL42" s="157" t="str">
        <f>IF(IF(S42="-",0,PARAMETRES!$G$14)+IF(AT42="-",0,PARAMETRES!$G$14)+IF(BU42="-",0,PARAMETRES!$G$14)+IF(CV42="-",0,PARAMETRES!$G$14)=0,"-",IF((IF(S42="-",0,S42)+IF(AT42="-",0,AT42)+IF(BU42="-",0,BU42)+IF(CV42="-",0,CV42))/(IF(S42="-",0,PARAMETRES!$G$14)+IF(AT42="-",0,PARAMETRES!$G$14)+IF(BU42="-",0,PARAMETRES!$G$14)+IF(CV42="-",0,PARAMETRES!$G$14))*100&gt;100,100,(IF(S42="-",0,S42)+IF(AT42="-",0,AT42)+IF(BU42="-",0,BU42)+IF(CV42="-",0,CV42))/(IF(S42="-",0,PARAMETRES!$G$14)+IF(AT42="-",0,PARAMETRES!$G$14)+IF(BU42="-",0,PARAMETRES!$G$14)+IF(CV42="-",0,PARAMETRES!$G$14))*100))</f>
        <v>-</v>
      </c>
      <c r="DM42" s="157" t="str">
        <f>IF(IF(U42="-",0,PARAMETRES!$G$16)+IF(AV42="-",0,PARAMETRES!$G$16)+IF(BW42="-",0,PARAMETRES!$G$16)+IF(CX42="-",0,PARAMETRES!$G$16)=0,"-",IF((IF(V42="-",0,V42)+IF(AW42="-",0,AW42)+IF(BX42="-",0,BX42)+IF(CY42="-",0,CY42))/(IF(V42="-",0,PARAMETRES!$G$16)+IF(AW42="-",0,PARAMETRES!$G$16)+IF(BX42="-",0,PARAMETRES!$G$16)+IF(CY42="-",0,PARAMETRES!$G$16))*100&gt;100,100,(IF(V42="-",0,V42)+IF(AW42="-",0,AW42)+IF(BX42="-",0,BX42)+IF(CY42="-",0,CY42))/(IF(V42="-",0,PARAMETRES!$G$16)+IF(AW42="-",0,PARAMETRES!$G$16)+IF(BX42="-",0,PARAMETRES!$G$16)+IF(CY42="-",0,PARAMETRES!$G$16))*100))</f>
        <v>-</v>
      </c>
      <c r="DN42" s="157" t="str">
        <f>IF(IF(X42="-",0,PARAMETRES!$G$17)+IF(AY42="-",0,PARAMETRES!$G$17)+IF(BZ42="-",0,PARAMETRES!$G$17)+IF(DA42="-",0,PARAMETRES!$G$17)=0,"-",IF((IF(Y42="-",0,Y42)+IF(AZ42="-",0,AZ42)+IF(CA42="-",0,CA42)+IF(DB42="-",0,DB42))/(IF(Y42="-",0,PARAMETRES!$G$17)+IF(AZ42="-",0,PARAMETRES!$G$17)+IF(CA42="-",0,PARAMETRES!$G$17)+IF(DB42="-",0,PARAMETRES!$G$17))*100&gt;100,100,(IF(Y42="-",0,Y42)+IF(AZ42="-",0,AZ42)+IF(CA42="-",0,CA42)+IF(DB42="-",0,DB42))/(IF(Y42="-",0,PARAMETRES!$G$17)+IF(AZ42="-",0,PARAMETRES!$G$17)+IF(CA42="-",0,PARAMETRES!$G$17)+IF(DB42="-",0,PARAMETRES!$G$17))*100))</f>
        <v>-</v>
      </c>
      <c r="DO42" s="159" t="str">
        <f>IF(IF(AB42="-",0,PARAMETRES!$G$19)+IF(BC42="-",0,PARAMETRES!$G$19)+IF(CD42="-",0,PARAMETRES!$G$19)+IF(DE42="-",0,PARAMETRES!$G$19)=0,"-",IF((IF(AB42="-",0,AB42)+IF(BC42="-",0,BC42)+IF(CD42="-",0,CD42)+IF(DE42="-",0,DE42))/(IF(AB42="-",0,PARAMETRES!$G$19)+IF(BC42="-",0,PARAMETRES!$G$19)+IF(CD42="-",0,PARAMETRES!$G$19)+IF(DE42="-",0,PARAMETRES!$G$19))*100&gt;100,100,(IF(AB42="-",0,AB42)+IF(BC42="-",0,BC42)+IF(CD42="-",0,CD42)+IF(DE42="-",0,DE42))/(IF(AB42="-",0,PARAMETRES!$G$19)+IF(BC42="-",0,PARAMETRES!$G$19)+IF(CD42="-",0,PARAMETRES!$G$19)+IF(DE42="-",0,PARAMETRES!$G$19))*100))</f>
        <v>-</v>
      </c>
      <c r="DP42" s="169"/>
      <c r="DQ42" s="165" t="str">
        <f>PARAMETRES!$B35</f>
        <v>-</v>
      </c>
      <c r="DR42" s="166" t="str">
        <f>PARAMETRES!$C35</f>
        <v>-</v>
      </c>
      <c r="DT42" s="351" t="str">
        <f t="shared" si="7"/>
        <v/>
      </c>
      <c r="DU42" s="351" t="str">
        <f t="shared" si="1"/>
        <v/>
      </c>
      <c r="DV42" s="351" t="str">
        <f t="shared" si="2"/>
        <v/>
      </c>
      <c r="DW42" s="351" t="str">
        <f t="shared" si="3"/>
        <v/>
      </c>
      <c r="DY42" s="351" t="str">
        <f t="shared" si="8"/>
        <v/>
      </c>
      <c r="DZ42" s="351" t="str">
        <f t="shared" si="9"/>
        <v/>
      </c>
      <c r="EA42" s="351" t="str">
        <f t="shared" si="10"/>
        <v/>
      </c>
      <c r="EB42" s="351" t="str">
        <f t="shared" si="11"/>
        <v/>
      </c>
    </row>
    <row r="43" spans="1:132" s="485" customFormat="1">
      <c r="A43" s="463">
        <f t="shared" si="13"/>
        <v>32</v>
      </c>
      <c r="B43" s="464" t="str">
        <f>PARAMETRES!$D36</f>
        <v>-</v>
      </c>
      <c r="C43" s="465" t="str">
        <f>PARAMETRES!$B36</f>
        <v>-</v>
      </c>
      <c r="D43" s="465" t="str">
        <f>PARAMETRES!$C36</f>
        <v>-</v>
      </c>
      <c r="E43" s="466" t="str">
        <f>IF(F43="-","-",IF(F43&gt;PARAMETRES!$G$3,PARAMETRES!$G$3,F43))</f>
        <v>-</v>
      </c>
      <c r="F43" s="467" t="str">
        <f>IF(E$53=".","-",IF(RELIGION!S37="-","-",RELIGION!S37))</f>
        <v>-</v>
      </c>
      <c r="G43" s="467" t="str">
        <f>IF(E$53=".","-",IF(RELIGION!S37="-","-",RELIGION!S37/PARAMETRES!G$3*100))</f>
        <v>-</v>
      </c>
      <c r="H43" s="466" t="str">
        <f>IF(H$53=".","-",IF(LIRE!S37="-","-",IF(LIRE!S37&gt;PARAMETRES!$G$5,PARAMETRES!$G$5,LIRE!S37)))</f>
        <v>-</v>
      </c>
      <c r="I43" s="466" t="str">
        <f>IF(I$53=".","-",IF('ECRIRE (orth, rédac)'!S37="-","-",IF('ECRIRE (orth, rédac)'!S37&gt;PARAMETRES!$G$6,PARAMETRES!$G$6,'ECRIRE (orth, rédac)'!S37)))</f>
        <v>-</v>
      </c>
      <c r="J43" s="466" t="str">
        <f>IF(J$53=".","-",IF('ECOUTER  PARLER'!S37="-","-",IF('ECOUTER  PARLER'!S37&gt;PARAMETRES!$G$7,PARAMETRES!$G$7,'ECOUTER  PARLER'!S37)))</f>
        <v>-</v>
      </c>
      <c r="K43" s="466" t="str">
        <f>IF(K$53=".","-",IF('ECRIRE (conj, gramm)'!S37="-","-",IF('ECRIRE (conj, gramm)'!S37&gt;PARAMETRES!$G$8,PARAMETRES!$G$8,'ECRIRE (conj, gramm)'!S37)))</f>
        <v>-</v>
      </c>
      <c r="L43" s="468" t="str">
        <f>IF(M43="-","-",IF(M43&gt;PARAMETRES!$G$9,PARAMETRES!$G$9,M43))</f>
        <v>-</v>
      </c>
      <c r="M43" s="467" t="str">
        <f>IF(L$53=".","-",IF(N43=0,"-",(IF(LIRE!S37="-",0,LIRE!S37)+IF('ECRIRE (orth, rédac)'!S37="-",0,'ECRIRE (orth, rédac)'!S37)+IF('ECOUTER  PARLER'!S37="-",0,'ECOUTER  PARLER'!S37)+IF('ECRIRE (conj, gramm)'!S37="-",0,'ECRIRE (conj, gramm)'!S37))/N43*PARAMETRES!$G$9))</f>
        <v>-</v>
      </c>
      <c r="N43" s="467">
        <f>IF(LIRE!S37="-",0,PARAMETRES!$G$5)+IF('ECRIRE (orth, rédac)'!S37="-",0,PARAMETRES!$G$6)+IF('ECOUTER  PARLER'!S37="-",0,PARAMETRES!$G$7)+IF('ECRIRE (conj, gramm)'!S37="-",0,PARAMETRES!$G$8)</f>
        <v>0</v>
      </c>
      <c r="O43" s="466" t="str">
        <f>IF(O$53=".","-",IF(NO!S37="-","-",IF(NO!S37&gt;PARAMETRES!$G$11,PARAMETRES!$G$11,NO!S37)))</f>
        <v>-</v>
      </c>
      <c r="P43" s="466" t="str">
        <f>IF(P$53=".","-",IF(G!S37="-","-",IF(G!S37&gt;PARAMETRES!$G$12,PARAMETRES!$G$12,G!S37)))</f>
        <v>-</v>
      </c>
      <c r="Q43" s="466" t="str">
        <f>IF(Q$53=".","-",IF(SF!S37="-","-",IF(SF!S37&gt;PARAMETRES!$G$13,PARAMETRES!$G$13,SF!S37)))</f>
        <v>-</v>
      </c>
      <c r="R43" s="468" t="str">
        <f>IF(S43="-","-",IF(S43&gt;PARAMETRES!$G$14,PARAMETRES!$G$14,S43))</f>
        <v>-</v>
      </c>
      <c r="S43" s="467" t="str">
        <f>IF(R$53=".","-",IF(T43=0,"-",((IF(NO!S37="-",0,NO!S37)+IF(G!S37="-",0,G!S37)+IF(SF!S37="-",0,SF!S37))/T43*PARAMETRES!$G$14)))</f>
        <v>-</v>
      </c>
      <c r="T43" s="467">
        <f>IF(NO!S37="-",0,PARAMETRES!$G$11)+IF(G!S37="-",0,PARAMETRES!$G$12)+IF(SF!S37="-",0,PARAMETRES!$G$13)</f>
        <v>0</v>
      </c>
      <c r="U43" s="466" t="str">
        <f>IF(V43="-","-",IF(V43&gt;PARAMETRES!$G$16,PARAMETRES!$G$16,V43))</f>
        <v>-</v>
      </c>
      <c r="V43" s="467" t="str">
        <f>IF(U$53=".","-",IF(EVEIL!S37="-","-",EVEIL!S37))</f>
        <v>-</v>
      </c>
      <c r="W43" s="467" t="str">
        <f>IF(U$53=".","-",IF(EVEIL!S37="-","-",EVEIL!S37/PARAMETRES!G$16*100))</f>
        <v>-</v>
      </c>
      <c r="X43" s="466" t="str">
        <f>IF(Y43="-","-",IF(Y43&gt;PARAMETRES!$G$17,PARAMETRES!$G$17,Y43))</f>
        <v>-</v>
      </c>
      <c r="Y43" s="467" t="str">
        <f>IF(X$53=".","-",IF(LANGUE!O37="-","-",LANGUE!O37))</f>
        <v>-</v>
      </c>
      <c r="Z43" s="469" t="str">
        <f>IF(X$53=".","-",IF(LANGUE!O37="-","-",LANGUE!O37/PARAMETRES!G$17*100))</f>
        <v>-</v>
      </c>
      <c r="AA43" s="470" t="str">
        <f>IF(AB43="-","-",IF(AB43&gt;PARAMETRES!$G$19,PARAMETRES!$G$19,AB43))</f>
        <v>-</v>
      </c>
      <c r="AB43" s="471" t="str">
        <f>IF(((IF(E43="-",0,E43)+IF(M43="-",0,M43)+IF(S43="-",0,S43)+IF(U43="-",0,U43)+IF(X43="-",0,X43)))=0,"-",((IF(E43="-",0,E43)+IF(M43="-",0,M43)+IF(S43="-",0,S43)+IF(V43="-",0,V43)+IF(X43="-",0,X43))/((IF(E43="-",0,PARAMETRES!$G$3)+IF(M43="-",0,PARAMETRES!$G$9)+IF(S43="-",0,PARAMETRES!$G$14)+IF(V43="-",0,PARAMETRES!$G$16)+IF(X43="-",0,PARAMETRES!$G$17)))*PARAMETRES!$G$19))</f>
        <v>-</v>
      </c>
      <c r="AC43" s="463">
        <f t="shared" si="14"/>
        <v>32</v>
      </c>
      <c r="AD43" s="465" t="str">
        <f>PARAMETRES!$B36</f>
        <v>-</v>
      </c>
      <c r="AE43" s="465" t="str">
        <f>PARAMETRES!$C36</f>
        <v>-</v>
      </c>
      <c r="AF43" s="466" t="str">
        <f>IF(AG43="-","-",IF(AG43&gt;PARAMETRES!$G$3,PARAMETRES!$G$3,AG43))</f>
        <v>-</v>
      </c>
      <c r="AG43" s="467" t="str">
        <f>IF(AF$53=".","-",IF(RELIGION!AN37="-","-",RELIGION!AN37))</f>
        <v>-</v>
      </c>
      <c r="AH43" s="467" t="str">
        <f>IF(AF$53=".","-",IF(RELIGION!AN37="-","-",RELIGION!AN37/PARAMETRES!G$3*100))</f>
        <v>-</v>
      </c>
      <c r="AI43" s="466" t="str">
        <f>IF(AI$53=".","-",IF(LIRE!AN37="-","-",IF(LIRE!AN37&gt;PARAMETRES!$G$5,PARAMETRES!$G$5,LIRE!AN37)))</f>
        <v>-</v>
      </c>
      <c r="AJ43" s="466" t="str">
        <f>IF(AJ$53=".","-",IF('ECRIRE (orth, rédac)'!AN37="-","-",IF('ECRIRE (orth, rédac)'!AN37&gt;PARAMETRES!$G$6,PARAMETRES!$G$6,'ECRIRE (orth, rédac)'!AN37)))</f>
        <v>-</v>
      </c>
      <c r="AK43" s="466" t="str">
        <f>IF(AK$53=".","-",IF('ECOUTER  PARLER'!AN37="-","-",IF('ECOUTER  PARLER'!AN37&gt;PARAMETRES!$G$7,PARAMETRES!$G$7,'ECOUTER  PARLER'!AN37)))</f>
        <v>-</v>
      </c>
      <c r="AL43" s="466" t="str">
        <f>IF(AL$53=".","-",IF('ECRIRE (conj, gramm)'!AN37="-","-",IF('ECRIRE (conj, gramm)'!AN37&gt;PARAMETRES!$G$8,PARAMETRES!$G$8,'ECRIRE (conj, gramm)'!AN37)))</f>
        <v>-</v>
      </c>
      <c r="AM43" s="468" t="str">
        <f>IF(AN43="-","-",IF(AN43&gt;PARAMETRES!$G$9,PARAMETRES!$G$9,AN43))</f>
        <v>-</v>
      </c>
      <c r="AN43" s="467" t="str">
        <f>IF(AM$53=".","-",IF(AO43=0,"-",(IF(LIRE!AN37="-",0,LIRE!AN37)+IF('ECRIRE (orth, rédac)'!AN37="-",0,'ECRIRE (orth, rédac)'!AN37)+IF('ECOUTER  PARLER'!AN37="-",0,'ECOUTER  PARLER'!AN37)+IF('ECRIRE (conj, gramm)'!AN37="-",0,'ECRIRE (conj, gramm)'!AN37))/AO43*PARAMETRES!$G$9))</f>
        <v>-</v>
      </c>
      <c r="AO43" s="467">
        <f>IF(LIRE!AN37="-",0,PARAMETRES!$G$5)+IF('ECRIRE (orth, rédac)'!AN37="-",0,PARAMETRES!$G$6)+IF('ECOUTER  PARLER'!AN37="-",0,PARAMETRES!$G$7)+IF('ECRIRE (conj, gramm)'!AN37="-",0,PARAMETRES!$G$8)</f>
        <v>0</v>
      </c>
      <c r="AP43" s="466" t="str">
        <f>IF(AP$53=".","-",IF(NO!AN37="-","-",IF(NO!AN37&gt;PARAMETRES!$G$11,PARAMETRES!$G$11,NO!AN37)))</f>
        <v>-</v>
      </c>
      <c r="AQ43" s="466" t="str">
        <f>IF(AQ$53=".","-",IF(G!AN37="-","-",IF(G!AN37&gt;PARAMETRES!$G$12,PARAMETRES!$G$12,G!AN37)))</f>
        <v>-</v>
      </c>
      <c r="AR43" s="466" t="str">
        <f>IF(AR$53=".","-",IF(SF!AN37="-","-",IF(SF!AN37&gt;PARAMETRES!$G$13,PARAMETRES!$G$13,SF!AN37)))</f>
        <v>-</v>
      </c>
      <c r="AS43" s="468" t="str">
        <f>IF(AT43="-","-",IF(AT43&gt;PARAMETRES!$G$14,PARAMETRES!$G$14,AT43))</f>
        <v>-</v>
      </c>
      <c r="AT43" s="467" t="str">
        <f>IF(AS$53=".","-",IF(AU43=0,"-",((IF(NO!AN37="-",0,NO!AN37)+IF(G!AN37="-",0,G!AN37)+IF(SF!AN37="-",0,SF!AN37))/AU43*PARAMETRES!$G$14)))</f>
        <v>-</v>
      </c>
      <c r="AU43" s="467">
        <f>IF(NO!AN37="-",0,PARAMETRES!$G$11)+IF(G!AN37="-",0,PARAMETRES!$G$12)+IF(SF!AN37="-",0,PARAMETRES!$G$13)</f>
        <v>0</v>
      </c>
      <c r="AV43" s="466" t="str">
        <f>IF(AW43="-","-",IF(AW43&gt;PARAMETRES!$G$16,PARAMETRES!$G$16,AW43))</f>
        <v>-</v>
      </c>
      <c r="AW43" s="467" t="str">
        <f>IF(AV$53=".","-",IF(EVEIL!AN37="-","-",EVEIL!AN37))</f>
        <v>-</v>
      </c>
      <c r="AX43" s="467" t="str">
        <f>IF(AV$53=".","-",IF(EVEIL!AN37="-","-",EVEIL!ANS37/PARAMETRES!G$16*100))</f>
        <v>-</v>
      </c>
      <c r="AY43" s="466" t="str">
        <f>IF(AZ43="-","-",IF(AZ43&gt;PARAMETRES!$G$17,PARAMETRES!$G$17,AZ43))</f>
        <v>-</v>
      </c>
      <c r="AZ43" s="467" t="str">
        <f>IF(AY$53=".","-",IF(LANGUE!AF37="-","-",LANGUE!AF37))</f>
        <v>-</v>
      </c>
      <c r="BA43" s="469" t="str">
        <f>IF(AY$53=".","-",IF(LANGUE!AF37="-","-",LANGUE!AF37/PARAMETRES!G$17*100))</f>
        <v>-</v>
      </c>
      <c r="BB43" s="470" t="str">
        <f>IF(BC43="-","-",IF(BC43&gt;PARAMETRES!$G$19,PARAMETRES!$G$19,BC43))</f>
        <v>-</v>
      </c>
      <c r="BC43" s="471" t="str">
        <f>IF(((IF(AF43="-",0,AF43)+IF(AN43="-",0,AN43)+IF(AT43="-",0,AT43)+IF(AV43="-",0,AV43)+IF(AY43="-",0,AY43)))=0,"-",((IF(AF43="-",0,AF43)+IF(AN43="-",0,AN43)+IF(AT43="-",0,AT43)+IF(AW43="-",0,AW43)+IF(AY43="-",0,AY43))/((IF(AF43="-",0,PARAMETRES!$G$3)+IF(AN43="-",0,PARAMETRES!$G$9)+IF(AT43="-",0,PARAMETRES!$G$14)+IF(AW43="-",0,PARAMETRES!$G$16)+IF(AY43="-",0,PARAMETRES!$G$17)))*PARAMETRES!$G$19))</f>
        <v>-</v>
      </c>
      <c r="BD43" s="463">
        <f t="shared" si="15"/>
        <v>32</v>
      </c>
      <c r="BE43" s="465" t="str">
        <f>PARAMETRES!$B36</f>
        <v>-</v>
      </c>
      <c r="BF43" s="465" t="str">
        <f>PARAMETRES!$C36</f>
        <v>-</v>
      </c>
      <c r="BG43" s="466" t="str">
        <f>IF(BH43="-","-",IF(BH43&gt;PARAMETRES!$G$3,PARAMETRES!$G$3,BH43))</f>
        <v>-</v>
      </c>
      <c r="BH43" s="467" t="str">
        <f>IF(BG$53=".","-",IF(RELIGION!BI37="-","-",RELIGION!BI37))</f>
        <v>-</v>
      </c>
      <c r="BI43" s="467" t="str">
        <f>IF(BG$53=".","-",IF(RELIGION!BI37="-","-",RELIGION!BI37/PARAMETRES!G$3*100))</f>
        <v>-</v>
      </c>
      <c r="BJ43" s="466" t="str">
        <f>IF(BJ$53=".","-",IF(LIRE!BI37="-","-",IF(LIRE!BI37&gt;PARAMETRES!$G$5,PARAMETRES!$G$5,LIRE!BI37)))</f>
        <v>-</v>
      </c>
      <c r="BK43" s="466" t="str">
        <f>IF(BK$53=".","-",IF('ECRIRE (orth, rédac)'!BI37="-","-",IF('ECRIRE (orth, rédac)'!BI37&gt;PARAMETRES!$G$6,PARAMETRES!$G$6,'ECRIRE (orth, rédac)'!BI37)))</f>
        <v>-</v>
      </c>
      <c r="BL43" s="466" t="str">
        <f>IF(BL$53=".","-",IF('ECOUTER  PARLER'!BI37="-","-",IF('ECOUTER  PARLER'!BI37&gt;PARAMETRES!$G$7,PARAMETRES!$G$7,'ECOUTER  PARLER'!BI37)))</f>
        <v>-</v>
      </c>
      <c r="BM43" s="466" t="str">
        <f>IF(BM$53=".","-",IF('ECRIRE (conj, gramm)'!BI37="-","-",IF('ECRIRE (conj, gramm)'!BI37&gt;PARAMETRES!$G$8,PARAMETRES!$G$8,'ECRIRE (conj, gramm)'!BI37)))</f>
        <v>-</v>
      </c>
      <c r="BN43" s="468" t="str">
        <f>IF(BO43="-","-",IF(BO43&gt;PARAMETRES!$G$9,PARAMETRES!$G$9,BO43))</f>
        <v>-</v>
      </c>
      <c r="BO43" s="467" t="str">
        <f>IF(BN$53=".","-",IF(BP43=0,"-",(IF(LIRE!BI37="-",0,LIRE!BI37)+IF('ECRIRE (orth, rédac)'!BI37="-",0,'ECRIRE (orth, rédac)'!BI37)+IF('ECOUTER  PARLER'!BI37="-",0,'ECOUTER  PARLER'!BI37)+IF('ECRIRE (conj, gramm)'!BI37="-",0,'ECRIRE (conj, gramm)'!BI37))/BP43*PARAMETRES!$G$9))</f>
        <v>-</v>
      </c>
      <c r="BP43" s="467">
        <f>IF(LIRE!BI37="-",0,PARAMETRES!$G$5)+IF('ECRIRE (orth, rédac)'!BI37="-",0,PARAMETRES!$G$6)+IF('ECOUTER  PARLER'!BI37="-",0,PARAMETRES!$G$7)+IF('ECRIRE (conj, gramm)'!BI37="-",0,PARAMETRES!$G$8)</f>
        <v>0</v>
      </c>
      <c r="BQ43" s="466" t="str">
        <f>IF(BQ$53=".","-",IF(NO!BI37="-","-",IF(NO!BI37&gt;PARAMETRES!$G$11,PARAMETRES!$G$11,NO!BI37)))</f>
        <v>-</v>
      </c>
      <c r="BR43" s="466" t="str">
        <f>IF(BR$53=".","-",IF(G!BI37="-","-",IF(G!BI37&gt;PARAMETRES!$G$12,PARAMETRES!$G$12,G!BI37)))</f>
        <v>-</v>
      </c>
      <c r="BS43" s="466" t="str">
        <f>IF(BS$53=".","-",IF(SF!BI37="-","-",IF(SF!BI37&gt;PARAMETRES!$G$13,PARAMETRES!$G$13,SF!BI37)))</f>
        <v>-</v>
      </c>
      <c r="BT43" s="468" t="str">
        <f>IF(BU43="-","-",IF(BU43&gt;PARAMETRES!$G$14,PARAMETRES!$G$14,BU43))</f>
        <v>-</v>
      </c>
      <c r="BU43" s="467" t="str">
        <f>IF(BT$53=".","-",IF(BV43=0,"-",((IF(NO!BI37="-",0,NO!BI37)+IF(G!BI37="-",0,G!BI37)+IF(SF!BI37="-",0,SF!BI37))/BV43*PARAMETRES!$G$14)))</f>
        <v>-</v>
      </c>
      <c r="BV43" s="467">
        <f>IF(NO!BI37="-",0,PARAMETRES!$G$11)+IF(G!BI37="-",0,PARAMETRES!$G$12)+IF(SF!BI37="-",0,PARAMETRES!$G$13)</f>
        <v>0</v>
      </c>
      <c r="BW43" s="466" t="str">
        <f>IF(BX43="-","-",IF(BX43&gt;PARAMETRES!$G$16,PARAMETRES!$G$16,BX43))</f>
        <v>-</v>
      </c>
      <c r="BX43" s="467" t="str">
        <f>IF(BW$53=".","-",IF(EVEIL!BI37="-","-",EVEIL!BI37))</f>
        <v>-</v>
      </c>
      <c r="BY43" s="467" t="str">
        <f>IF(BW$53=".","-",IF(EVEIL!BI37="-","-",EVEIL!BIS37/PARAMETRES!G$16*100))</f>
        <v>-</v>
      </c>
      <c r="BZ43" s="466" t="str">
        <f>IF(CA43="-","-",IF(CA43&gt;PARAMETRES!$G$17,PARAMETRES!$G$17,CA43))</f>
        <v>-</v>
      </c>
      <c r="CA43" s="467" t="str">
        <f>IF(BZ$53=".","-",IF(LANGUE!AW37="-","-",LANGUE!AW37))</f>
        <v>-</v>
      </c>
      <c r="CB43" s="469" t="str">
        <f>IF(BZ$53=".","-",IF(LANGUE!AW37="-","-",LANGUE!AW37/PARAMETRES!G$17*100))</f>
        <v>-</v>
      </c>
      <c r="CC43" s="470" t="str">
        <f>IF(CD43="-","-",IF(CD43&gt;PARAMETRES!$G$19,PARAMETRES!$G$19,CD43))</f>
        <v>-</v>
      </c>
      <c r="CD43" s="471" t="str">
        <f>IF(((IF(BG43="-",0,BG43)+IF(BO43="-",0,BO43)+IF(BU43="-",0,BU43)+IF(BW43="-",0,BW43)+IF(BZ43="-",0,BZ43)))=0,"-",((IF(BG43="-",0,BG43)+IF(BO43="-",0,BO43)+IF(BU43="-",0,BU43)+IF(BX43="-",0,BX43)+IF(BZ43="-",0,BZ43))/((IF(BG43="-",0,PARAMETRES!$G$3)+IF(BO43="-",0,PARAMETRES!$G$9)+IF(BU43="-",0,PARAMETRES!$G$14)+IF(BX43="-",0,PARAMETRES!$G$16)+IF(BZ43="-",0,PARAMETRES!$G$17)))*PARAMETRES!$G$19))</f>
        <v>-</v>
      </c>
      <c r="CE43" s="472">
        <f t="shared" si="16"/>
        <v>32</v>
      </c>
      <c r="CF43" s="473" t="str">
        <f>PARAMETRES!$B36</f>
        <v>-</v>
      </c>
      <c r="CG43" s="473" t="str">
        <f>PARAMETRES!$C36</f>
        <v>-</v>
      </c>
      <c r="CH43" s="474" t="str">
        <f>IF(CI43="-","-",IF(CI43&gt;PARAMETRES!$G$3,PARAMETRES!$G$3,CI43))</f>
        <v>-</v>
      </c>
      <c r="CI43" s="475" t="str">
        <f>IF(CH$53=".","-",IF(RELIGION!CD37="-","-",RELIGION!CD37))</f>
        <v>-</v>
      </c>
      <c r="CJ43" s="475" t="str">
        <f>IF(CH$53=".","-",IF(RELIGION!CD37="-","-",RELIGION!CD37/PARAMETRES!G$3*100))</f>
        <v>-</v>
      </c>
      <c r="CK43" s="474" t="str">
        <f>IF(CK$53=".","-",IF(LIRE!CD37="-","-",IF(LIRE!CD37&gt;PARAMETRES!$G$5,PARAMETRES!$G$5,LIRE!CD37)))</f>
        <v>-</v>
      </c>
      <c r="CL43" s="474" t="str">
        <f>IF(CL$53=".","-",IF('ECRIRE (orth, rédac)'!CD37="-","-",IF('ECRIRE (orth, rédac)'!CD37&gt;PARAMETRES!$G$6,PARAMETRES!$G$6,'ECRIRE (orth, rédac)'!CD37)))</f>
        <v>-</v>
      </c>
      <c r="CM43" s="474" t="str">
        <f>IF(CM$53=".","-",IF('ECOUTER  PARLER'!CD37="-","-",IF('ECOUTER  PARLER'!CD37&gt;PARAMETRES!$G$7,PARAMETRES!$G$7,'ECOUTER  PARLER'!CD37)))</f>
        <v>-</v>
      </c>
      <c r="CN43" s="474" t="str">
        <f>IF(CN$53=".","-",IF('ECRIRE (conj, gramm)'!CH37="-","-",IF('ECRIRE (conj, gramm)'!CH37&gt;PARAMETRES!$G$8,PARAMETRES!$G$8,'ECRIRE (conj, gramm)'!CH37)))</f>
        <v>-</v>
      </c>
      <c r="CO43" s="476" t="str">
        <f>IF(CP43="-","-",IF(CP43&gt;PARAMETRES!$G$9,PARAMETRES!$G$9,CP43))</f>
        <v>-</v>
      </c>
      <c r="CP43" s="475" t="str">
        <f>IF(CO$53=".","-",IF(CQ43=0,"-",(IF(LIRE!CD37="-",0,LIRE!CD37)+IF('ECRIRE (orth, rédac)'!CD37="-",0,'ECRIRE (orth, rédac)'!CD37)+IF('ECOUTER  PARLER'!CD37="-",0,'ECOUTER  PARLER'!CD37)+IF('ECRIRE (conj, gramm)'!CH37="-",0,'ECRIRE (conj, gramm)'!CH37))/CQ43*PARAMETRES!$G$9))</f>
        <v>-</v>
      </c>
      <c r="CQ43" s="475">
        <f>IF(LIRE!CD37="-",0,PARAMETRES!$G$5)+IF('ECRIRE (orth, rédac)'!CD37="-",0,PARAMETRES!$G$6)+IF('ECOUTER  PARLER'!CD37="-",0,PARAMETRES!$G$7)+IF('ECRIRE (conj, gramm)'!CH37="-",0,PARAMETRES!$G$8)</f>
        <v>0</v>
      </c>
      <c r="CR43" s="474" t="str">
        <f>IF(CR$53=".","-",IF(NO!CD37="-","-",IF(NO!CD37&gt;PARAMETRES!$G$11,PARAMETRES!$G$11,NO!CD37)))</f>
        <v>-</v>
      </c>
      <c r="CS43" s="474" t="str">
        <f>IF(CS$53=".","-",IF(G!CD37="-","-",IF(G!CD37&gt;PARAMETRES!$G$12,PARAMETRES!$G$12,G!CD37)))</f>
        <v>-</v>
      </c>
      <c r="CT43" s="474" t="str">
        <f>IF(CT$53=".","-",IF(SF!CD37="-","-",IF(SF!CD37&gt;PARAMETRES!$G$13,PARAMETRES!$G$13,SF!CD37)))</f>
        <v>-</v>
      </c>
      <c r="CU43" s="476" t="str">
        <f>IF(CV43="-","-",IF(CV43&gt;PARAMETRES!$G$14,PARAMETRES!$G$14,CV43))</f>
        <v>-</v>
      </c>
      <c r="CV43" s="475" t="str">
        <f>IF(CU$53=".","-",IF(CW43=0,"-",((IF(NO!CD37="-",0,NO!CD37)+IF(G!CD37="-",0,G!CD37)+IF(SF!CD37="-",0,SF!CD37))/CW43*PARAMETRES!$G$14)))</f>
        <v>-</v>
      </c>
      <c r="CW43" s="475">
        <f>IF(NO!CD37="-",0,PARAMETRES!$G$11)+IF(G!CD37="-",0,PARAMETRES!$G$12)+IF(SF!CD37="-",0,PARAMETRES!$G$13)</f>
        <v>0</v>
      </c>
      <c r="CX43" s="474" t="str">
        <f>IF(CY43="-","-",IF(CY43&gt;PARAMETRES!$G$16,PARAMETRES!$G$16,CY43))</f>
        <v>-</v>
      </c>
      <c r="CY43" s="475" t="str">
        <f>IF(CX$53=".","-",IF(EVEIL!CD37="-","-",EVEIL!CD37))</f>
        <v>-</v>
      </c>
      <c r="CZ43" s="475" t="str">
        <f>IF(CX$53=".","-",IF(EVEIL!CD37="-","-",EVEIL!CDS37/PARAMETRES!G$16*100))</f>
        <v>-</v>
      </c>
      <c r="DA43" s="474" t="str">
        <f>IF(DB43="-","-",IF(DB43&gt;PARAMETRES!$G$17,PARAMETRES!$G$17,DB43))</f>
        <v>-</v>
      </c>
      <c r="DB43" s="475" t="str">
        <f>IF(DA$53=".","-",IF(LANGUE!BN37="-","-",LANGUE!BN37))</f>
        <v>-</v>
      </c>
      <c r="DC43" s="475" t="str">
        <f>IF(DA$53=".","-",IF(LANGUE!BN37="-","-",LANGUE!BN37/PARAMETRES!G$17*100))</f>
        <v>-</v>
      </c>
      <c r="DD43" s="477" t="str">
        <f>IF(DE43="-","-",IF(DE43&gt;PARAMETRES!$G$19,PARAMETRES!$G$19,DE43))</f>
        <v>-</v>
      </c>
      <c r="DE43" s="478" t="str">
        <f>IF(((IF(CH43="-",0,CH43)+IF(CP43="-",0,CP43)+IF(CV43="-",0,CV43)+IF(CX43="-",0,CX43)+IF(DA43="-",0,DA43)))=0,"-",((IF(CH43="-",0,CH43)+IF(CP43="-",0,CP43)+IF(CV43="-",0,CV43)+IF(CY43="-",0,CY43)+IF(DA43="-",0,DA43))/((IF(CH43="-",0,PARAMETRES!$G$3)+IF(CP43="-",0,PARAMETRES!$G$9)+IF(CV43="-",0,PARAMETRES!$G$14)+IF(CY43="-",0,PARAMETRES!$G$16)+IF(DA43="-",0,PARAMETRES!$G$17)))*PARAMETRES!$G$19))</f>
        <v>-</v>
      </c>
      <c r="DF43" s="487"/>
      <c r="DG43" s="480" t="str">
        <f>PARAMETRES!$B36</f>
        <v>-</v>
      </c>
      <c r="DH43" s="481" t="str">
        <f>PARAMETRES!$C36</f>
        <v>-</v>
      </c>
      <c r="DI43" s="482"/>
      <c r="DJ43" s="483" t="str">
        <f>IF(IF(E43="-",0,PARAMETRES!$G$3)+IF(AF43="-",0,PARAMETRES!$G$3)+IF(BG43="-",0,PARAMETRES!$G$3)+IF(CH43="-",0,PARAMETRES!$G$3)=0,"-",IF((IF(F43="-",0,F43)+IF(AG43="-",0,AG43)+IF(BH43="-",0,BH43)+IF(CI43="-",0,CI43))/(IF(F43="-",0,PARAMETRES!$G$3)+IF(AG43="-",0,PARAMETRES!$G$3)+IF(BH43="-",0,PARAMETRES!$G$3)+IF(CI43="-",0,PARAMETRES!$G$3))*100&gt;100,100,(IF(F43="-",0,F43)+IF(AG43="-",0,AG43)+IF(BH43="-",0,BH43)+IF(CI43="-",0,CI43))/(IF(F43="-",0,PARAMETRES!$G$3)+IF(AG43="-",0,PARAMETRES!$G$3)+IF(BH43="-",0,PARAMETRES!$G$3)+IF(CI43="-",0,PARAMETRES!$G$3))*100))</f>
        <v>-</v>
      </c>
      <c r="DK43" s="466" t="str">
        <f>IF(IF(M43="-",0,PARAMETRES!$G$9)+IF(AN43="-",0,PARAMETRES!$G$9)+IF(BO43="-",0,PARAMETRES!$G$9)+IF(CP43="-",0,PARAMETRES!$G$9)=0,"-",IF((IF(M43="-",0,M43)+IF(AN43="-",0,AN43)+IF(BO43="-",0,BO43)+IF(CP43="-",0,CP43))/(IF(M43="-",0,PARAMETRES!$G$9)+IF(AN43="-",0,PARAMETRES!$G$9)+IF(BO43="-",0,PARAMETRES!$G$9)+IF(CP43="-",0,PARAMETRES!$G$9))*100&gt;100,100,(IF(M43="-",0,M43)+IF(AN43="-",0,AN43)+IF(BO43="-",0,BO43)+IF(CP43="-",0,CP43))/(IF(M43="-",0,PARAMETRES!$G$9)+IF(AN43="-",0,PARAMETRES!$G$9)+IF(BO43="-",0,PARAMETRES!$G$9)+IF(CP43="-",0,PARAMETRES!$G$9))*100))</f>
        <v>-</v>
      </c>
      <c r="DL43" s="466" t="str">
        <f>IF(IF(S43="-",0,PARAMETRES!$G$14)+IF(AT43="-",0,PARAMETRES!$G$14)+IF(BU43="-",0,PARAMETRES!$G$14)+IF(CV43="-",0,PARAMETRES!$G$14)=0,"-",IF((IF(S43="-",0,S43)+IF(AT43="-",0,AT43)+IF(BU43="-",0,BU43)+IF(CV43="-",0,CV43))/(IF(S43="-",0,PARAMETRES!$G$14)+IF(AT43="-",0,PARAMETRES!$G$14)+IF(BU43="-",0,PARAMETRES!$G$14)+IF(CV43="-",0,PARAMETRES!$G$14))*100&gt;100,100,(IF(S43="-",0,S43)+IF(AT43="-",0,AT43)+IF(BU43="-",0,BU43)+IF(CV43="-",0,CV43))/(IF(S43="-",0,PARAMETRES!$G$14)+IF(AT43="-",0,PARAMETRES!$G$14)+IF(BU43="-",0,PARAMETRES!$G$14)+IF(CV43="-",0,PARAMETRES!$G$14))*100))</f>
        <v>-</v>
      </c>
      <c r="DM43" s="466" t="str">
        <f>IF(IF(U43="-",0,PARAMETRES!$G$16)+IF(AV43="-",0,PARAMETRES!$G$16)+IF(BW43="-",0,PARAMETRES!$G$16)+IF(CX43="-",0,PARAMETRES!$G$16)=0,"-",IF((IF(V43="-",0,V43)+IF(AW43="-",0,AW43)+IF(BX43="-",0,BX43)+IF(CY43="-",0,CY43))/(IF(V43="-",0,PARAMETRES!$G$16)+IF(AW43="-",0,PARAMETRES!$G$16)+IF(BX43="-",0,PARAMETRES!$G$16)+IF(CY43="-",0,PARAMETRES!$G$16))*100&gt;100,100,(IF(V43="-",0,V43)+IF(AW43="-",0,AW43)+IF(BX43="-",0,BX43)+IF(CY43="-",0,CY43))/(IF(V43="-",0,PARAMETRES!$G$16)+IF(AW43="-",0,PARAMETRES!$G$16)+IF(BX43="-",0,PARAMETRES!$G$16)+IF(CY43="-",0,PARAMETRES!$G$16))*100))</f>
        <v>-</v>
      </c>
      <c r="DN43" s="466" t="str">
        <f>IF(IF(X43="-",0,PARAMETRES!$G$17)+IF(AY43="-",0,PARAMETRES!$G$17)+IF(BZ43="-",0,PARAMETRES!$G$17)+IF(DA43="-",0,PARAMETRES!$G$17)=0,"-",IF((IF(Y43="-",0,Y43)+IF(AZ43="-",0,AZ43)+IF(CA43="-",0,CA43)+IF(DB43="-",0,DB43))/(IF(Y43="-",0,PARAMETRES!$G$17)+IF(AZ43="-",0,PARAMETRES!$G$17)+IF(CA43="-",0,PARAMETRES!$G$17)+IF(DB43="-",0,PARAMETRES!$G$17))*100&gt;100,100,(IF(Y43="-",0,Y43)+IF(AZ43="-",0,AZ43)+IF(CA43="-",0,CA43)+IF(DB43="-",0,DB43))/(IF(Y43="-",0,PARAMETRES!$G$17)+IF(AZ43="-",0,PARAMETRES!$G$17)+IF(CA43="-",0,PARAMETRES!$G$17)+IF(DB43="-",0,PARAMETRES!$G$17))*100))</f>
        <v>-</v>
      </c>
      <c r="DO43" s="468" t="str">
        <f>IF(IF(AB43="-",0,PARAMETRES!$G$19)+IF(BC43="-",0,PARAMETRES!$G$19)+IF(CD43="-",0,PARAMETRES!$G$19)+IF(DE43="-",0,PARAMETRES!$G$19)=0,"-",IF((IF(AB43="-",0,AB43)+IF(BC43="-",0,BC43)+IF(CD43="-",0,CD43)+IF(DE43="-",0,DE43))/(IF(AB43="-",0,PARAMETRES!$G$19)+IF(BC43="-",0,PARAMETRES!$G$19)+IF(CD43="-",0,PARAMETRES!$G$19)+IF(DE43="-",0,PARAMETRES!$G$19))*100&gt;100,100,(IF(AB43="-",0,AB43)+IF(BC43="-",0,BC43)+IF(CD43="-",0,CD43)+IF(DE43="-",0,DE43))/(IF(AB43="-",0,PARAMETRES!$G$19)+IF(BC43="-",0,PARAMETRES!$G$19)+IF(CD43="-",0,PARAMETRES!$G$19)+IF(DE43="-",0,PARAMETRES!$G$19))*100))</f>
        <v>-</v>
      </c>
      <c r="DP43" s="488"/>
      <c r="DQ43" s="480" t="str">
        <f>PARAMETRES!$B36</f>
        <v>-</v>
      </c>
      <c r="DR43" s="481" t="str">
        <f>PARAMETRES!$C36</f>
        <v>-</v>
      </c>
      <c r="DT43" s="486" t="str">
        <f t="shared" si="7"/>
        <v/>
      </c>
      <c r="DU43" s="486" t="str">
        <f t="shared" si="1"/>
        <v/>
      </c>
      <c r="DV43" s="486" t="str">
        <f t="shared" si="2"/>
        <v/>
      </c>
      <c r="DW43" s="486" t="str">
        <f t="shared" si="3"/>
        <v/>
      </c>
      <c r="DY43" s="486" t="str">
        <f t="shared" si="8"/>
        <v/>
      </c>
      <c r="DZ43" s="486" t="str">
        <f t="shared" si="9"/>
        <v/>
      </c>
      <c r="EA43" s="486" t="str">
        <f t="shared" si="10"/>
        <v/>
      </c>
      <c r="EB43" s="486" t="str">
        <f t="shared" si="11"/>
        <v/>
      </c>
    </row>
    <row r="44" spans="1:132">
      <c r="A44" s="154">
        <f t="shared" si="13"/>
        <v>33</v>
      </c>
      <c r="B44" s="155" t="str">
        <f>PARAMETRES!$D37</f>
        <v>-</v>
      </c>
      <c r="C44" s="156" t="str">
        <f>PARAMETRES!$B37</f>
        <v>-</v>
      </c>
      <c r="D44" s="156" t="str">
        <f>PARAMETRES!$C37</f>
        <v>-</v>
      </c>
      <c r="E44" s="157" t="str">
        <f>IF(F44="-","-",IF(F44&gt;PARAMETRES!$G$3,PARAMETRES!$G$3,F44))</f>
        <v>-</v>
      </c>
      <c r="F44" s="158" t="str">
        <f>IF(E$53=".","-",IF(RELIGION!S38="-","-",RELIGION!S38))</f>
        <v>-</v>
      </c>
      <c r="G44" s="158" t="str">
        <f>IF(E$53=".","-",IF(RELIGION!S38="-","-",RELIGION!S38/PARAMETRES!G$3*100))</f>
        <v>-</v>
      </c>
      <c r="H44" s="157" t="str">
        <f>IF(H$53=".","-",IF(LIRE!S38="-","-",IF(LIRE!S38&gt;PARAMETRES!$G$5,PARAMETRES!$G$5,LIRE!S38)))</f>
        <v>-</v>
      </c>
      <c r="I44" s="157" t="str">
        <f>IF(I$53=".","-",IF('ECRIRE (orth, rédac)'!S38="-","-",IF('ECRIRE (orth, rédac)'!S38&gt;PARAMETRES!$G$6,PARAMETRES!$G$6,'ECRIRE (orth, rédac)'!S38)))</f>
        <v>-</v>
      </c>
      <c r="J44" s="157" t="str">
        <f>IF(J$53=".","-",IF('ECOUTER  PARLER'!S38="-","-",IF('ECOUTER  PARLER'!S38&gt;PARAMETRES!$G$7,PARAMETRES!$G$7,'ECOUTER  PARLER'!S38)))</f>
        <v>-</v>
      </c>
      <c r="K44" s="157" t="str">
        <f>IF(K$53=".","-",IF('ECRIRE (conj, gramm)'!S38="-","-",IF('ECRIRE (conj, gramm)'!S38&gt;PARAMETRES!$G$8,PARAMETRES!$G$8,'ECRIRE (conj, gramm)'!S38)))</f>
        <v>-</v>
      </c>
      <c r="L44" s="159" t="str">
        <f>IF(M44="-","-",IF(M44&gt;PARAMETRES!$G$9,PARAMETRES!$G$9,M44))</f>
        <v>-</v>
      </c>
      <c r="M44" s="158" t="str">
        <f>IF(L$53=".","-",IF(N44=0,"-",(IF(LIRE!S38="-",0,LIRE!S38)+IF('ECRIRE (orth, rédac)'!S38="-",0,'ECRIRE (orth, rédac)'!S38)+IF('ECOUTER  PARLER'!S38="-",0,'ECOUTER  PARLER'!S38)+IF('ECRIRE (conj, gramm)'!S38="-",0,'ECRIRE (conj, gramm)'!S38))/N44*PARAMETRES!$G$9))</f>
        <v>-</v>
      </c>
      <c r="N44" s="158">
        <f>IF(LIRE!S38="-",0,PARAMETRES!$G$5)+IF('ECRIRE (orth, rédac)'!S38="-",0,PARAMETRES!$G$6)+IF('ECOUTER  PARLER'!S38="-",0,PARAMETRES!$G$7)+IF('ECRIRE (conj, gramm)'!S38="-",0,PARAMETRES!$G$8)</f>
        <v>0</v>
      </c>
      <c r="O44" s="157" t="str">
        <f>IF(O$53=".","-",IF(NO!S38="-","-",IF(NO!S38&gt;PARAMETRES!$G$11,PARAMETRES!$G$11,NO!S38)))</f>
        <v>-</v>
      </c>
      <c r="P44" s="157" t="str">
        <f>IF(P$53=".","-",IF(G!S38="-","-",IF(G!S38&gt;PARAMETRES!$G$12,PARAMETRES!$G$12,G!S38)))</f>
        <v>-</v>
      </c>
      <c r="Q44" s="157" t="str">
        <f>IF(Q$53=".","-",IF(SF!S38="-","-",IF(SF!S38&gt;PARAMETRES!$G$13,PARAMETRES!$G$13,SF!S38)))</f>
        <v>-</v>
      </c>
      <c r="R44" s="159" t="str">
        <f>IF(S44="-","-",IF(S44&gt;PARAMETRES!$G$14,PARAMETRES!$G$14,S44))</f>
        <v>-</v>
      </c>
      <c r="S44" s="158" t="str">
        <f>IF(R$53=".","-",IF(T44=0,"-",((IF(NO!S38="-",0,NO!S38)+IF(G!S38="-",0,G!S38)+IF(SF!S38="-",0,SF!S38))/T44*PARAMETRES!$G$14)))</f>
        <v>-</v>
      </c>
      <c r="T44" s="158">
        <f>IF(NO!S38="-",0,PARAMETRES!$G$11)+IF(G!S38="-",0,PARAMETRES!$G$12)+IF(SF!S38="-",0,PARAMETRES!$G$13)</f>
        <v>0</v>
      </c>
      <c r="U44" s="157" t="str">
        <f>IF(V44="-","-",IF(V44&gt;PARAMETRES!$G$16,PARAMETRES!$G$16,V44))</f>
        <v>-</v>
      </c>
      <c r="V44" s="158" t="str">
        <f>IF(U$53=".","-",IF(EVEIL!S38="-","-",EVEIL!S38))</f>
        <v>-</v>
      </c>
      <c r="W44" s="158" t="str">
        <f>IF(U$53=".","-",IF(EVEIL!S38="-","-",EVEIL!S38/PARAMETRES!G$16*100))</f>
        <v>-</v>
      </c>
      <c r="X44" s="157" t="str">
        <f>IF(Y44="-","-",IF(Y44&gt;PARAMETRES!$G$17,PARAMETRES!$G$17,Y44))</f>
        <v>-</v>
      </c>
      <c r="Y44" s="158" t="str">
        <f>IF(X$53=".","-",IF(LANGUE!O38="-","-",LANGUE!O38))</f>
        <v>-</v>
      </c>
      <c r="Z44" s="429" t="str">
        <f>IF(X$53=".","-",IF(LANGUE!O38="-","-",LANGUE!O38/PARAMETRES!G$17*100))</f>
        <v>-</v>
      </c>
      <c r="AA44" s="160" t="str">
        <f>IF(AB44="-","-",IF(AB44&gt;PARAMETRES!$G$19,PARAMETRES!$G$19,AB44))</f>
        <v>-</v>
      </c>
      <c r="AB44" s="161" t="str">
        <f>IF(((IF(E44="-",0,E44)+IF(M44="-",0,M44)+IF(S44="-",0,S44)+IF(U44="-",0,U44)+IF(X44="-",0,X44)))=0,"-",((IF(E44="-",0,E44)+IF(M44="-",0,M44)+IF(S44="-",0,S44)+IF(V44="-",0,V44)+IF(X44="-",0,X44))/((IF(E44="-",0,PARAMETRES!$G$3)+IF(M44="-",0,PARAMETRES!$G$9)+IF(S44="-",0,PARAMETRES!$G$14)+IF(V44="-",0,PARAMETRES!$G$16)+IF(X44="-",0,PARAMETRES!$G$17)))*PARAMETRES!$G$19))</f>
        <v>-</v>
      </c>
      <c r="AC44" s="154">
        <f t="shared" si="14"/>
        <v>33</v>
      </c>
      <c r="AD44" s="156" t="str">
        <f>PARAMETRES!$B37</f>
        <v>-</v>
      </c>
      <c r="AE44" s="156" t="str">
        <f>PARAMETRES!$C37</f>
        <v>-</v>
      </c>
      <c r="AF44" s="157" t="str">
        <f>IF(AG44="-","-",IF(AG44&gt;PARAMETRES!$G$3,PARAMETRES!$G$3,AG44))</f>
        <v>-</v>
      </c>
      <c r="AG44" s="158" t="str">
        <f>IF(AF$53=".","-",IF(RELIGION!AN38="-","-",RELIGION!AN38))</f>
        <v>-</v>
      </c>
      <c r="AH44" s="158" t="str">
        <f>IF(AF$53=".","-",IF(RELIGION!AN38="-","-",RELIGION!AN38/PARAMETRES!G$3*100))</f>
        <v>-</v>
      </c>
      <c r="AI44" s="157" t="str">
        <f>IF(AI$53=".","-",IF(LIRE!AN38="-","-",IF(LIRE!AN38&gt;PARAMETRES!$G$5,PARAMETRES!$G$5,LIRE!AN38)))</f>
        <v>-</v>
      </c>
      <c r="AJ44" s="157" t="str">
        <f>IF(AJ$53=".","-",IF('ECRIRE (orth, rédac)'!AN38="-","-",IF('ECRIRE (orth, rédac)'!AN38&gt;PARAMETRES!$G$6,PARAMETRES!$G$6,'ECRIRE (orth, rédac)'!AN38)))</f>
        <v>-</v>
      </c>
      <c r="AK44" s="157" t="str">
        <f>IF(AK$53=".","-",IF('ECOUTER  PARLER'!AN38="-","-",IF('ECOUTER  PARLER'!AN38&gt;PARAMETRES!$G$7,PARAMETRES!$G$7,'ECOUTER  PARLER'!AN38)))</f>
        <v>-</v>
      </c>
      <c r="AL44" s="157" t="str">
        <f>IF(AL$53=".","-",IF('ECRIRE (conj, gramm)'!AN38="-","-",IF('ECRIRE (conj, gramm)'!AN38&gt;PARAMETRES!$G$8,PARAMETRES!$G$8,'ECRIRE (conj, gramm)'!AN38)))</f>
        <v>-</v>
      </c>
      <c r="AM44" s="159" t="str">
        <f>IF(AN44="-","-",IF(AN44&gt;PARAMETRES!$G$9,PARAMETRES!$G$9,AN44))</f>
        <v>-</v>
      </c>
      <c r="AN44" s="158" t="str">
        <f>IF(AM$53=".","-",IF(AO44=0,"-",(IF(LIRE!AN38="-",0,LIRE!AN38)+IF('ECRIRE (orth, rédac)'!AN38="-",0,'ECRIRE (orth, rédac)'!AN38)+IF('ECOUTER  PARLER'!AN38="-",0,'ECOUTER  PARLER'!AN38)+IF('ECRIRE (conj, gramm)'!AN38="-",0,'ECRIRE (conj, gramm)'!AN38))/AO44*PARAMETRES!$G$9))</f>
        <v>-</v>
      </c>
      <c r="AO44" s="158">
        <f>IF(LIRE!AN38="-",0,PARAMETRES!$G$5)+IF('ECRIRE (orth, rédac)'!AN38="-",0,PARAMETRES!$G$6)+IF('ECOUTER  PARLER'!AN38="-",0,PARAMETRES!$G$7)+IF('ECRIRE (conj, gramm)'!AN38="-",0,PARAMETRES!$G$8)</f>
        <v>0</v>
      </c>
      <c r="AP44" s="157" t="str">
        <f>IF(AP$53=".","-",IF(NO!AN38="-","-",IF(NO!AN38&gt;PARAMETRES!$G$11,PARAMETRES!$G$11,NO!AN38)))</f>
        <v>-</v>
      </c>
      <c r="AQ44" s="157" t="str">
        <f>IF(AQ$53=".","-",IF(G!AN38="-","-",IF(G!AN38&gt;PARAMETRES!$G$12,PARAMETRES!$G$12,G!AN38)))</f>
        <v>-</v>
      </c>
      <c r="AR44" s="157" t="str">
        <f>IF(AR$53=".","-",IF(SF!AN38="-","-",IF(SF!AN38&gt;PARAMETRES!$G$13,PARAMETRES!$G$13,SF!AN38)))</f>
        <v>-</v>
      </c>
      <c r="AS44" s="159" t="str">
        <f>IF(AT44="-","-",IF(AT44&gt;PARAMETRES!$G$14,PARAMETRES!$G$14,AT44))</f>
        <v>-</v>
      </c>
      <c r="AT44" s="158" t="str">
        <f>IF(AS$53=".","-",IF(AU44=0,"-",((IF(NO!AN38="-",0,NO!AN38)+IF(G!AN38="-",0,G!AN38)+IF(SF!AN38="-",0,SF!AN38))/AU44*PARAMETRES!$G$14)))</f>
        <v>-</v>
      </c>
      <c r="AU44" s="158">
        <f>IF(NO!AN38="-",0,PARAMETRES!$G$11)+IF(G!AN38="-",0,PARAMETRES!$G$12)+IF(SF!AN38="-",0,PARAMETRES!$G$13)</f>
        <v>0</v>
      </c>
      <c r="AV44" s="157" t="str">
        <f>IF(AW44="-","-",IF(AW44&gt;PARAMETRES!$G$16,PARAMETRES!$G$16,AW44))</f>
        <v>-</v>
      </c>
      <c r="AW44" s="158" t="str">
        <f>IF(AV$53=".","-",IF(EVEIL!AN38="-","-",EVEIL!AN38))</f>
        <v>-</v>
      </c>
      <c r="AX44" s="158" t="str">
        <f>IF(AV$53=".","-",IF(EVEIL!AN38="-","-",EVEIL!ANS38/PARAMETRES!G$16*100))</f>
        <v>-</v>
      </c>
      <c r="AY44" s="157" t="str">
        <f>IF(AZ44="-","-",IF(AZ44&gt;PARAMETRES!$G$17,PARAMETRES!$G$17,AZ44))</f>
        <v>-</v>
      </c>
      <c r="AZ44" s="158" t="str">
        <f>IF(AY$53=".","-",IF(LANGUE!AF38="-","-",LANGUE!AF38))</f>
        <v>-</v>
      </c>
      <c r="BA44" s="429" t="str">
        <f>IF(AY$53=".","-",IF(LANGUE!AF38="-","-",LANGUE!AF38/PARAMETRES!G$17*100))</f>
        <v>-</v>
      </c>
      <c r="BB44" s="160" t="str">
        <f>IF(BC44="-","-",IF(BC44&gt;PARAMETRES!$G$19,PARAMETRES!$G$19,BC44))</f>
        <v>-</v>
      </c>
      <c r="BC44" s="161" t="str">
        <f>IF(((IF(AF44="-",0,AF44)+IF(AN44="-",0,AN44)+IF(AT44="-",0,AT44)+IF(AV44="-",0,AV44)+IF(AY44="-",0,AY44)))=0,"-",((IF(AF44="-",0,AF44)+IF(AN44="-",0,AN44)+IF(AT44="-",0,AT44)+IF(AW44="-",0,AW44)+IF(AY44="-",0,AY44))/((IF(AF44="-",0,PARAMETRES!$G$3)+IF(AN44="-",0,PARAMETRES!$G$9)+IF(AT44="-",0,PARAMETRES!$G$14)+IF(AW44="-",0,PARAMETRES!$G$16)+IF(AY44="-",0,PARAMETRES!$G$17)))*PARAMETRES!$G$19))</f>
        <v>-</v>
      </c>
      <c r="BD44" s="154">
        <f t="shared" si="15"/>
        <v>33</v>
      </c>
      <c r="BE44" s="156" t="str">
        <f>PARAMETRES!$B37</f>
        <v>-</v>
      </c>
      <c r="BF44" s="156" t="str">
        <f>PARAMETRES!$C37</f>
        <v>-</v>
      </c>
      <c r="BG44" s="157" t="str">
        <f>IF(BH44="-","-",IF(BH44&gt;PARAMETRES!$G$3,PARAMETRES!$G$3,BH44))</f>
        <v>-</v>
      </c>
      <c r="BH44" s="158" t="str">
        <f>IF(BG$53=".","-",IF(RELIGION!BI38="-","-",RELIGION!BI38))</f>
        <v>-</v>
      </c>
      <c r="BI44" s="158" t="str">
        <f>IF(BG$53=".","-",IF(RELIGION!BI38="-","-",RELIGION!BI38/PARAMETRES!G$3*100))</f>
        <v>-</v>
      </c>
      <c r="BJ44" s="157" t="str">
        <f>IF(BJ$53=".","-",IF(LIRE!BI38="-","-",IF(LIRE!BI38&gt;PARAMETRES!$G$5,PARAMETRES!$G$5,LIRE!BI38)))</f>
        <v>-</v>
      </c>
      <c r="BK44" s="157" t="str">
        <f>IF(BK$53=".","-",IF('ECRIRE (orth, rédac)'!BI38="-","-",IF('ECRIRE (orth, rédac)'!BI38&gt;PARAMETRES!$G$6,PARAMETRES!$G$6,'ECRIRE (orth, rédac)'!BI38)))</f>
        <v>-</v>
      </c>
      <c r="BL44" s="157" t="str">
        <f>IF(BL$53=".","-",IF('ECOUTER  PARLER'!BI38="-","-",IF('ECOUTER  PARLER'!BI38&gt;PARAMETRES!$G$7,PARAMETRES!$G$7,'ECOUTER  PARLER'!BI38)))</f>
        <v>-</v>
      </c>
      <c r="BM44" s="157" t="str">
        <f>IF(BM$53=".","-",IF('ECRIRE (conj, gramm)'!BI38="-","-",IF('ECRIRE (conj, gramm)'!BI38&gt;PARAMETRES!$G$8,PARAMETRES!$G$8,'ECRIRE (conj, gramm)'!BI38)))</f>
        <v>-</v>
      </c>
      <c r="BN44" s="159" t="str">
        <f>IF(BO44="-","-",IF(BO44&gt;PARAMETRES!$G$9,PARAMETRES!$G$9,BO44))</f>
        <v>-</v>
      </c>
      <c r="BO44" s="158" t="str">
        <f>IF(BN$53=".","-",IF(BP44=0,"-",(IF(LIRE!BI38="-",0,LIRE!BI38)+IF('ECRIRE (orth, rédac)'!BI38="-",0,'ECRIRE (orth, rédac)'!BI38)+IF('ECOUTER  PARLER'!BI38="-",0,'ECOUTER  PARLER'!BI38)+IF('ECRIRE (conj, gramm)'!BI38="-",0,'ECRIRE (conj, gramm)'!BI38))/BP44*PARAMETRES!$G$9))</f>
        <v>-</v>
      </c>
      <c r="BP44" s="158">
        <f>IF(LIRE!BI38="-",0,PARAMETRES!$G$5)+IF('ECRIRE (orth, rédac)'!BI38="-",0,PARAMETRES!$G$6)+IF('ECOUTER  PARLER'!BI38="-",0,PARAMETRES!$G$7)+IF('ECRIRE (conj, gramm)'!BI38="-",0,PARAMETRES!$G$8)</f>
        <v>0</v>
      </c>
      <c r="BQ44" s="157" t="str">
        <f>IF(BQ$53=".","-",IF(NO!BI38="-","-",IF(NO!BI38&gt;PARAMETRES!$G$11,PARAMETRES!$G$11,NO!BI38)))</f>
        <v>-</v>
      </c>
      <c r="BR44" s="157" t="str">
        <f>IF(BR$53=".","-",IF(G!BI38="-","-",IF(G!BI38&gt;PARAMETRES!$G$12,PARAMETRES!$G$12,G!BI38)))</f>
        <v>-</v>
      </c>
      <c r="BS44" s="157" t="str">
        <f>IF(BS$53=".","-",IF(SF!BI38="-","-",IF(SF!BI38&gt;PARAMETRES!$G$13,PARAMETRES!$G$13,SF!BI38)))</f>
        <v>-</v>
      </c>
      <c r="BT44" s="159" t="str">
        <f>IF(BU44="-","-",IF(BU44&gt;PARAMETRES!$G$14,PARAMETRES!$G$14,BU44))</f>
        <v>-</v>
      </c>
      <c r="BU44" s="158" t="str">
        <f>IF(BT$53=".","-",IF(BV44=0,"-",((IF(NO!BI38="-",0,NO!BI38)+IF(G!BI38="-",0,G!BI38)+IF(SF!BI38="-",0,SF!BI38))/BV44*PARAMETRES!$G$14)))</f>
        <v>-</v>
      </c>
      <c r="BV44" s="158">
        <f>IF(NO!BI38="-",0,PARAMETRES!$G$11)+IF(G!BI38="-",0,PARAMETRES!$G$12)+IF(SF!BI38="-",0,PARAMETRES!$G$13)</f>
        <v>0</v>
      </c>
      <c r="BW44" s="157" t="str">
        <f>IF(BX44="-","-",IF(BX44&gt;PARAMETRES!$G$16,PARAMETRES!$G$16,BX44))</f>
        <v>-</v>
      </c>
      <c r="BX44" s="158" t="str">
        <f>IF(BW$53=".","-",IF(EVEIL!BI38="-","-",EVEIL!BI38))</f>
        <v>-</v>
      </c>
      <c r="BY44" s="158" t="str">
        <f>IF(BW$53=".","-",IF(EVEIL!BI38="-","-",EVEIL!BIS38/PARAMETRES!G$16*100))</f>
        <v>-</v>
      </c>
      <c r="BZ44" s="157" t="str">
        <f>IF(CA44="-","-",IF(CA44&gt;PARAMETRES!$G$17,PARAMETRES!$G$17,CA44))</f>
        <v>-</v>
      </c>
      <c r="CA44" s="158" t="str">
        <f>IF(BZ$53=".","-",IF(LANGUE!AW38="-","-",LANGUE!AW38))</f>
        <v>-</v>
      </c>
      <c r="CB44" s="429" t="str">
        <f>IF(BZ$53=".","-",IF(LANGUE!AW38="-","-",LANGUE!AW38/PARAMETRES!G$17*100))</f>
        <v>-</v>
      </c>
      <c r="CC44" s="160" t="str">
        <f>IF(CD44="-","-",IF(CD44&gt;PARAMETRES!$G$19,PARAMETRES!$G$19,CD44))</f>
        <v>-</v>
      </c>
      <c r="CD44" s="161" t="str">
        <f>IF(((IF(BG44="-",0,BG44)+IF(BO44="-",0,BO44)+IF(BU44="-",0,BU44)+IF(BW44="-",0,BW44)+IF(BZ44="-",0,BZ44)))=0,"-",((IF(BG44="-",0,BG44)+IF(BO44="-",0,BO44)+IF(BU44="-",0,BU44)+IF(BX44="-",0,BX44)+IF(BZ44="-",0,BZ44))/((IF(BG44="-",0,PARAMETRES!$G$3)+IF(BO44="-",0,PARAMETRES!$G$9)+IF(BU44="-",0,PARAMETRES!$G$14)+IF(BX44="-",0,PARAMETRES!$G$16)+IF(BZ44="-",0,PARAMETRES!$G$17)))*PARAMETRES!$G$19))</f>
        <v>-</v>
      </c>
      <c r="CE44" s="401">
        <f t="shared" si="16"/>
        <v>33</v>
      </c>
      <c r="CF44" s="402" t="str">
        <f>PARAMETRES!$B37</f>
        <v>-</v>
      </c>
      <c r="CG44" s="402" t="str">
        <f>PARAMETRES!$C37</f>
        <v>-</v>
      </c>
      <c r="CH44" s="403" t="str">
        <f>IF(CI44="-","-",IF(CI44&gt;PARAMETRES!$G$3,PARAMETRES!$G$3,CI44))</f>
        <v>-</v>
      </c>
      <c r="CI44" s="404" t="str">
        <f>IF(CH$53=".","-",IF(RELIGION!CD38="-","-",RELIGION!CD38))</f>
        <v>-</v>
      </c>
      <c r="CJ44" s="404" t="str">
        <f>IF(CH$53=".","-",IF(RELIGION!CD38="-","-",RELIGION!CD38/PARAMETRES!G$3*100))</f>
        <v>-</v>
      </c>
      <c r="CK44" s="403" t="str">
        <f>IF(CK$53=".","-",IF(LIRE!CD38="-","-",IF(LIRE!CD38&gt;PARAMETRES!$G$5,PARAMETRES!$G$5,LIRE!CD38)))</f>
        <v>-</v>
      </c>
      <c r="CL44" s="403" t="str">
        <f>IF(CL$53=".","-",IF('ECRIRE (orth, rédac)'!CD38="-","-",IF('ECRIRE (orth, rédac)'!CD38&gt;PARAMETRES!$G$6,PARAMETRES!$G$6,'ECRIRE (orth, rédac)'!CD38)))</f>
        <v>-</v>
      </c>
      <c r="CM44" s="403" t="str">
        <f>IF(CM$53=".","-",IF('ECOUTER  PARLER'!CD38="-","-",IF('ECOUTER  PARLER'!CD38&gt;PARAMETRES!$G$7,PARAMETRES!$G$7,'ECOUTER  PARLER'!CD38)))</f>
        <v>-</v>
      </c>
      <c r="CN44" s="403" t="str">
        <f>IF(CN$53=".","-",IF('ECRIRE (conj, gramm)'!CH38="-","-",IF('ECRIRE (conj, gramm)'!CH38&gt;PARAMETRES!$G$8,PARAMETRES!$G$8,'ECRIRE (conj, gramm)'!CH38)))</f>
        <v>-</v>
      </c>
      <c r="CO44" s="405" t="str">
        <f>IF(CP44="-","-",IF(CP44&gt;PARAMETRES!$G$9,PARAMETRES!$G$9,CP44))</f>
        <v>-</v>
      </c>
      <c r="CP44" s="404" t="str">
        <f>IF(CO$53=".","-",IF(CQ44=0,"-",(IF(LIRE!CD38="-",0,LIRE!CD38)+IF('ECRIRE (orth, rédac)'!CD38="-",0,'ECRIRE (orth, rédac)'!CD38)+IF('ECOUTER  PARLER'!CD38="-",0,'ECOUTER  PARLER'!CD38)+IF('ECRIRE (conj, gramm)'!CH38="-",0,'ECRIRE (conj, gramm)'!CH38))/CQ44*PARAMETRES!$G$9))</f>
        <v>-</v>
      </c>
      <c r="CQ44" s="404">
        <f>IF(LIRE!CD38="-",0,PARAMETRES!$G$5)+IF('ECRIRE (orth, rédac)'!CD38="-",0,PARAMETRES!$G$6)+IF('ECOUTER  PARLER'!CD38="-",0,PARAMETRES!$G$7)+IF('ECRIRE (conj, gramm)'!CH38="-",0,PARAMETRES!$G$8)</f>
        <v>0</v>
      </c>
      <c r="CR44" s="403" t="str">
        <f>IF(CR$53=".","-",IF(NO!CD38="-","-",IF(NO!CD38&gt;PARAMETRES!$G$11,PARAMETRES!$G$11,NO!CD38)))</f>
        <v>-</v>
      </c>
      <c r="CS44" s="403" t="str">
        <f>IF(CS$53=".","-",IF(G!CD38="-","-",IF(G!CD38&gt;PARAMETRES!$G$12,PARAMETRES!$G$12,G!CD38)))</f>
        <v>-</v>
      </c>
      <c r="CT44" s="403" t="str">
        <f>IF(CT$53=".","-",IF(SF!CD38="-","-",IF(SF!CD38&gt;PARAMETRES!$G$13,PARAMETRES!$G$13,SF!CD38)))</f>
        <v>-</v>
      </c>
      <c r="CU44" s="405" t="str">
        <f>IF(CV44="-","-",IF(CV44&gt;PARAMETRES!$G$14,PARAMETRES!$G$14,CV44))</f>
        <v>-</v>
      </c>
      <c r="CV44" s="404" t="str">
        <f>IF(CU$53=".","-",IF(CW44=0,"-",((IF(NO!CD38="-",0,NO!CD38)+IF(G!CD38="-",0,G!CD38)+IF(SF!CD38="-",0,SF!CD38))/CW44*PARAMETRES!$G$14)))</f>
        <v>-</v>
      </c>
      <c r="CW44" s="404">
        <f>IF(NO!CD38="-",0,PARAMETRES!$G$11)+IF(G!CD38="-",0,PARAMETRES!$G$12)+IF(SF!CD38="-",0,PARAMETRES!$G$13)</f>
        <v>0</v>
      </c>
      <c r="CX44" s="403" t="str">
        <f>IF(CY44="-","-",IF(CY44&gt;PARAMETRES!$G$16,PARAMETRES!$G$16,CY44))</f>
        <v>-</v>
      </c>
      <c r="CY44" s="404" t="str">
        <f>IF(CX$53=".","-",IF(EVEIL!CD38="-","-",EVEIL!CD38))</f>
        <v>-</v>
      </c>
      <c r="CZ44" s="404" t="str">
        <f>IF(CX$53=".","-",IF(EVEIL!CD38="-","-",EVEIL!CDS38/PARAMETRES!G$16*100))</f>
        <v>-</v>
      </c>
      <c r="DA44" s="403" t="str">
        <f>IF(DB44="-","-",IF(DB44&gt;PARAMETRES!$G$17,PARAMETRES!$G$17,DB44))</f>
        <v>-</v>
      </c>
      <c r="DB44" s="404" t="str">
        <f>IF(DA$53=".","-",IF(LANGUE!BN38="-","-",LANGUE!BN38))</f>
        <v>-</v>
      </c>
      <c r="DC44" s="404" t="str">
        <f>IF(DA$53=".","-",IF(LANGUE!BN38="-","-",LANGUE!BN38/PARAMETRES!G$17*100))</f>
        <v>-</v>
      </c>
      <c r="DD44" s="451" t="str">
        <f>IF(DE44="-","-",IF(DE44&gt;PARAMETRES!$G$19,PARAMETRES!$G$19,DE44))</f>
        <v>-</v>
      </c>
      <c r="DE44" s="455" t="str">
        <f>IF(((IF(CH44="-",0,CH44)+IF(CP44="-",0,CP44)+IF(CV44="-",0,CV44)+IF(CX44="-",0,CX44)+IF(DA44="-",0,DA44)))=0,"-",((IF(CH44="-",0,CH44)+IF(CP44="-",0,CP44)+IF(CV44="-",0,CV44)+IF(CY44="-",0,CY44)+IF(DA44="-",0,DA44))/((IF(CH44="-",0,PARAMETRES!$G$3)+IF(CP44="-",0,PARAMETRES!$G$9)+IF(CV44="-",0,PARAMETRES!$G$14)+IF(CY44="-",0,PARAMETRES!$G$16)+IF(DA44="-",0,PARAMETRES!$G$17)))*PARAMETRES!$G$19))</f>
        <v>-</v>
      </c>
      <c r="DF44" s="454"/>
      <c r="DG44" s="165" t="str">
        <f>PARAMETRES!$B37</f>
        <v>-</v>
      </c>
      <c r="DH44" s="166" t="str">
        <f>PARAMETRES!$C37</f>
        <v>-</v>
      </c>
      <c r="DI44" s="162"/>
      <c r="DJ44" s="163" t="str">
        <f>IF(IF(E44="-",0,PARAMETRES!$G$3)+IF(AF44="-",0,PARAMETRES!$G$3)+IF(BG44="-",0,PARAMETRES!$G$3)+IF(CH44="-",0,PARAMETRES!$G$3)=0,"-",IF((IF(F44="-",0,F44)+IF(AG44="-",0,AG44)+IF(BH44="-",0,BH44)+IF(CI44="-",0,CI44))/(IF(F44="-",0,PARAMETRES!$G$3)+IF(AG44="-",0,PARAMETRES!$G$3)+IF(BH44="-",0,PARAMETRES!$G$3)+IF(CI44="-",0,PARAMETRES!$G$3))*100&gt;100,100,(IF(F44="-",0,F44)+IF(AG44="-",0,AG44)+IF(BH44="-",0,BH44)+IF(CI44="-",0,CI44))/(IF(F44="-",0,PARAMETRES!$G$3)+IF(AG44="-",0,PARAMETRES!$G$3)+IF(BH44="-",0,PARAMETRES!$G$3)+IF(CI44="-",0,PARAMETRES!$G$3))*100))</f>
        <v>-</v>
      </c>
      <c r="DK44" s="157" t="str">
        <f>IF(IF(M44="-",0,PARAMETRES!$G$9)+IF(AN44="-",0,PARAMETRES!$G$9)+IF(BO44="-",0,PARAMETRES!$G$9)+IF(CP44="-",0,PARAMETRES!$G$9)=0,"-",IF((IF(M44="-",0,M44)+IF(AN44="-",0,AN44)+IF(BO44="-",0,BO44)+IF(CP44="-",0,CP44))/(IF(M44="-",0,PARAMETRES!$G$9)+IF(AN44="-",0,PARAMETRES!$G$9)+IF(BO44="-",0,PARAMETRES!$G$9)+IF(CP44="-",0,PARAMETRES!$G$9))*100&gt;100,100,(IF(M44="-",0,M44)+IF(AN44="-",0,AN44)+IF(BO44="-",0,BO44)+IF(CP44="-",0,CP44))/(IF(M44="-",0,PARAMETRES!$G$9)+IF(AN44="-",0,PARAMETRES!$G$9)+IF(BO44="-",0,PARAMETRES!$G$9)+IF(CP44="-",0,PARAMETRES!$G$9))*100))</f>
        <v>-</v>
      </c>
      <c r="DL44" s="157" t="str">
        <f>IF(IF(S44="-",0,PARAMETRES!$G$14)+IF(AT44="-",0,PARAMETRES!$G$14)+IF(BU44="-",0,PARAMETRES!$G$14)+IF(CV44="-",0,PARAMETRES!$G$14)=0,"-",IF((IF(S44="-",0,S44)+IF(AT44="-",0,AT44)+IF(BU44="-",0,BU44)+IF(CV44="-",0,CV44))/(IF(S44="-",0,PARAMETRES!$G$14)+IF(AT44="-",0,PARAMETRES!$G$14)+IF(BU44="-",0,PARAMETRES!$G$14)+IF(CV44="-",0,PARAMETRES!$G$14))*100&gt;100,100,(IF(S44="-",0,S44)+IF(AT44="-",0,AT44)+IF(BU44="-",0,BU44)+IF(CV44="-",0,CV44))/(IF(S44="-",0,PARAMETRES!$G$14)+IF(AT44="-",0,PARAMETRES!$G$14)+IF(BU44="-",0,PARAMETRES!$G$14)+IF(CV44="-",0,PARAMETRES!$G$14))*100))</f>
        <v>-</v>
      </c>
      <c r="DM44" s="157" t="str">
        <f>IF(IF(U44="-",0,PARAMETRES!$G$16)+IF(AV44="-",0,PARAMETRES!$G$16)+IF(BW44="-",0,PARAMETRES!$G$16)+IF(CX44="-",0,PARAMETRES!$G$16)=0,"-",IF((IF(V44="-",0,V44)+IF(AW44="-",0,AW44)+IF(BX44="-",0,BX44)+IF(CY44="-",0,CY44))/(IF(V44="-",0,PARAMETRES!$G$16)+IF(AW44="-",0,PARAMETRES!$G$16)+IF(BX44="-",0,PARAMETRES!$G$16)+IF(CY44="-",0,PARAMETRES!$G$16))*100&gt;100,100,(IF(V44="-",0,V44)+IF(AW44="-",0,AW44)+IF(BX44="-",0,BX44)+IF(CY44="-",0,CY44))/(IF(V44="-",0,PARAMETRES!$G$16)+IF(AW44="-",0,PARAMETRES!$G$16)+IF(BX44="-",0,PARAMETRES!$G$16)+IF(CY44="-",0,PARAMETRES!$G$16))*100))</f>
        <v>-</v>
      </c>
      <c r="DN44" s="157" t="str">
        <f>IF(IF(X44="-",0,PARAMETRES!$G$17)+IF(AY44="-",0,PARAMETRES!$G$17)+IF(BZ44="-",0,PARAMETRES!$G$17)+IF(DA44="-",0,PARAMETRES!$G$17)=0,"-",IF((IF(Y44="-",0,Y44)+IF(AZ44="-",0,AZ44)+IF(CA44="-",0,CA44)+IF(DB44="-",0,DB44))/(IF(Y44="-",0,PARAMETRES!$G$17)+IF(AZ44="-",0,PARAMETRES!$G$17)+IF(CA44="-",0,PARAMETRES!$G$17)+IF(DB44="-",0,PARAMETRES!$G$17))*100&gt;100,100,(IF(Y44="-",0,Y44)+IF(AZ44="-",0,AZ44)+IF(CA44="-",0,CA44)+IF(DB44="-",0,DB44))/(IF(Y44="-",0,PARAMETRES!$G$17)+IF(AZ44="-",0,PARAMETRES!$G$17)+IF(CA44="-",0,PARAMETRES!$G$17)+IF(DB44="-",0,PARAMETRES!$G$17))*100))</f>
        <v>-</v>
      </c>
      <c r="DO44" s="159" t="str">
        <f>IF(IF(AB44="-",0,PARAMETRES!$G$19)+IF(BC44="-",0,PARAMETRES!$G$19)+IF(CD44="-",0,PARAMETRES!$G$19)+IF(DE44="-",0,PARAMETRES!$G$19)=0,"-",IF((IF(AB44="-",0,AB44)+IF(BC44="-",0,BC44)+IF(CD44="-",0,CD44)+IF(DE44="-",0,DE44))/(IF(AB44="-",0,PARAMETRES!$G$19)+IF(BC44="-",0,PARAMETRES!$G$19)+IF(CD44="-",0,PARAMETRES!$G$19)+IF(DE44="-",0,PARAMETRES!$G$19))*100&gt;100,100,(IF(AB44="-",0,AB44)+IF(BC44="-",0,BC44)+IF(CD44="-",0,CD44)+IF(DE44="-",0,DE44))/(IF(AB44="-",0,PARAMETRES!$G$19)+IF(BC44="-",0,PARAMETRES!$G$19)+IF(CD44="-",0,PARAMETRES!$G$19)+IF(DE44="-",0,PARAMETRES!$G$19))*100))</f>
        <v>-</v>
      </c>
      <c r="DP44" s="169"/>
      <c r="DQ44" s="165" t="str">
        <f>PARAMETRES!$B37</f>
        <v>-</v>
      </c>
      <c r="DR44" s="166" t="str">
        <f>PARAMETRES!$C37</f>
        <v>-</v>
      </c>
      <c r="DT44" s="351" t="str">
        <f t="shared" si="7"/>
        <v/>
      </c>
      <c r="DU44" s="351" t="str">
        <f t="shared" si="1"/>
        <v/>
      </c>
      <c r="DV44" s="351" t="str">
        <f t="shared" si="2"/>
        <v/>
      </c>
      <c r="DW44" s="351" t="str">
        <f t="shared" si="3"/>
        <v/>
      </c>
      <c r="DY44" s="351" t="str">
        <f t="shared" si="8"/>
        <v/>
      </c>
      <c r="DZ44" s="351" t="str">
        <f t="shared" si="9"/>
        <v/>
      </c>
      <c r="EA44" s="351" t="str">
        <f t="shared" si="10"/>
        <v/>
      </c>
      <c r="EB44" s="351" t="str">
        <f t="shared" si="11"/>
        <v/>
      </c>
    </row>
    <row r="45" spans="1:132" s="485" customFormat="1">
      <c r="A45" s="463">
        <f t="shared" si="13"/>
        <v>34</v>
      </c>
      <c r="B45" s="464" t="str">
        <f>PARAMETRES!$D38</f>
        <v>-</v>
      </c>
      <c r="C45" s="465" t="str">
        <f>PARAMETRES!$B38</f>
        <v>-</v>
      </c>
      <c r="D45" s="465" t="str">
        <f>PARAMETRES!$C38</f>
        <v>-</v>
      </c>
      <c r="E45" s="466" t="str">
        <f>IF(F45="-","-",IF(F45&gt;PARAMETRES!$G$3,PARAMETRES!$G$3,F45))</f>
        <v>-</v>
      </c>
      <c r="F45" s="467" t="str">
        <f>IF(E$53=".","-",IF(RELIGION!S39="-","-",RELIGION!S39))</f>
        <v>-</v>
      </c>
      <c r="G45" s="467" t="str">
        <f>IF(E$53=".","-",IF(RELIGION!S39="-","-",RELIGION!S39/PARAMETRES!G$3*100))</f>
        <v>-</v>
      </c>
      <c r="H45" s="466" t="str">
        <f>IF(H$53=".","-",IF(LIRE!S39="-","-",IF(LIRE!S39&gt;PARAMETRES!$G$5,PARAMETRES!$G$5,LIRE!S39)))</f>
        <v>-</v>
      </c>
      <c r="I45" s="466" t="str">
        <f>IF(I$53=".","-",IF('ECRIRE (orth, rédac)'!S39="-","-",IF('ECRIRE (orth, rédac)'!S39&gt;PARAMETRES!$G$6,PARAMETRES!$G$6,'ECRIRE (orth, rédac)'!S39)))</f>
        <v>-</v>
      </c>
      <c r="J45" s="466" t="str">
        <f>IF(J$53=".","-",IF('ECOUTER  PARLER'!S39="-","-",IF('ECOUTER  PARLER'!S39&gt;PARAMETRES!$G$7,PARAMETRES!$G$7,'ECOUTER  PARLER'!S39)))</f>
        <v>-</v>
      </c>
      <c r="K45" s="466" t="str">
        <f>IF(K$53=".","-",IF('ECRIRE (conj, gramm)'!S39="-","-",IF('ECRIRE (conj, gramm)'!S39&gt;PARAMETRES!$G$8,PARAMETRES!$G$8,'ECRIRE (conj, gramm)'!S39)))</f>
        <v>-</v>
      </c>
      <c r="L45" s="468" t="str">
        <f>IF(M45="-","-",IF(M45&gt;PARAMETRES!$G$9,PARAMETRES!$G$9,M45))</f>
        <v>-</v>
      </c>
      <c r="M45" s="467" t="str">
        <f>IF(L$53=".","-",IF(N45=0,"-",(IF(LIRE!S39="-",0,LIRE!S39)+IF('ECRIRE (orth, rédac)'!S39="-",0,'ECRIRE (orth, rédac)'!S39)+IF('ECOUTER  PARLER'!S39="-",0,'ECOUTER  PARLER'!S39)+IF('ECRIRE (conj, gramm)'!S39="-",0,'ECRIRE (conj, gramm)'!S39))/N45*PARAMETRES!$G$9))</f>
        <v>-</v>
      </c>
      <c r="N45" s="467">
        <f>IF(LIRE!S39="-",0,PARAMETRES!$G$5)+IF('ECRIRE (orth, rédac)'!S39="-",0,PARAMETRES!$G$6)+IF('ECOUTER  PARLER'!S39="-",0,PARAMETRES!$G$7)+IF('ECRIRE (conj, gramm)'!S39="-",0,PARAMETRES!$G$8)</f>
        <v>0</v>
      </c>
      <c r="O45" s="466" t="str">
        <f>IF(O$53=".","-",IF(NO!S39="-","-",IF(NO!S39&gt;PARAMETRES!$G$11,PARAMETRES!$G$11,NO!S39)))</f>
        <v>-</v>
      </c>
      <c r="P45" s="466" t="str">
        <f>IF(P$53=".","-",IF(G!S39="-","-",IF(G!S39&gt;PARAMETRES!$G$12,PARAMETRES!$G$12,G!S39)))</f>
        <v>-</v>
      </c>
      <c r="Q45" s="466" t="str">
        <f>IF(Q$53=".","-",IF(SF!S39="-","-",IF(SF!S39&gt;PARAMETRES!$G$13,PARAMETRES!$G$13,SF!S39)))</f>
        <v>-</v>
      </c>
      <c r="R45" s="468" t="str">
        <f>IF(S45="-","-",IF(S45&gt;PARAMETRES!$G$14,PARAMETRES!$G$14,S45))</f>
        <v>-</v>
      </c>
      <c r="S45" s="467" t="str">
        <f>IF(R$53=".","-",IF(T45=0,"-",((IF(NO!S39="-",0,NO!S39)+IF(G!S39="-",0,G!S39)+IF(SF!S39="-",0,SF!S39))/T45*PARAMETRES!$G$14)))</f>
        <v>-</v>
      </c>
      <c r="T45" s="467">
        <f>IF(NO!S39="-",0,PARAMETRES!$G$11)+IF(G!S39="-",0,PARAMETRES!$G$12)+IF(SF!S39="-",0,PARAMETRES!$G$13)</f>
        <v>0</v>
      </c>
      <c r="U45" s="466" t="str">
        <f>IF(V45="-","-",IF(V45&gt;PARAMETRES!$G$16,PARAMETRES!$G$16,V45))</f>
        <v>-</v>
      </c>
      <c r="V45" s="467" t="str">
        <f>IF(U$53=".","-",IF(EVEIL!S39="-","-",EVEIL!S39))</f>
        <v>-</v>
      </c>
      <c r="W45" s="467" t="str">
        <f>IF(U$53=".","-",IF(EVEIL!S39="-","-",EVEIL!S39/PARAMETRES!G$16*100))</f>
        <v>-</v>
      </c>
      <c r="X45" s="466" t="str">
        <f>IF(Y45="-","-",IF(Y45&gt;PARAMETRES!$G$17,PARAMETRES!$G$17,Y45))</f>
        <v>-</v>
      </c>
      <c r="Y45" s="467" t="str">
        <f>IF(X$53=".","-",IF(LANGUE!O39="-","-",LANGUE!O39))</f>
        <v>-</v>
      </c>
      <c r="Z45" s="469" t="str">
        <f>IF(X$53=".","-",IF(LANGUE!O39="-","-",LANGUE!O39/PARAMETRES!G$17*100))</f>
        <v>-</v>
      </c>
      <c r="AA45" s="470" t="str">
        <f>IF(AB45="-","-",IF(AB45&gt;PARAMETRES!$G$19,PARAMETRES!$G$19,AB45))</f>
        <v>-</v>
      </c>
      <c r="AB45" s="471" t="str">
        <f>IF(((IF(E45="-",0,E45)+IF(M45="-",0,M45)+IF(S45="-",0,S45)+IF(U45="-",0,U45)+IF(X45="-",0,X45)))=0,"-",((IF(E45="-",0,E45)+IF(M45="-",0,M45)+IF(S45="-",0,S45)+IF(V45="-",0,V45)+IF(X45="-",0,X45))/((IF(E45="-",0,PARAMETRES!$G$3)+IF(M45="-",0,PARAMETRES!$G$9)+IF(S45="-",0,PARAMETRES!$G$14)+IF(V45="-",0,PARAMETRES!$G$16)+IF(X45="-",0,PARAMETRES!$G$17)))*PARAMETRES!$G$19))</f>
        <v>-</v>
      </c>
      <c r="AC45" s="463">
        <f t="shared" si="14"/>
        <v>34</v>
      </c>
      <c r="AD45" s="465" t="str">
        <f>PARAMETRES!$B38</f>
        <v>-</v>
      </c>
      <c r="AE45" s="465" t="str">
        <f>PARAMETRES!$C38</f>
        <v>-</v>
      </c>
      <c r="AF45" s="466" t="str">
        <f>IF(AG45="-","-",IF(AG45&gt;PARAMETRES!$G$3,PARAMETRES!$G$3,AG45))</f>
        <v>-</v>
      </c>
      <c r="AG45" s="467" t="str">
        <f>IF(AF$53=".","-",IF(RELIGION!AN39="-","-",RELIGION!AN39))</f>
        <v>-</v>
      </c>
      <c r="AH45" s="467" t="str">
        <f>IF(AF$53=".","-",IF(RELIGION!AN39="-","-",RELIGION!AN39/PARAMETRES!G$3*100))</f>
        <v>-</v>
      </c>
      <c r="AI45" s="466" t="str">
        <f>IF(AI$53=".","-",IF(LIRE!AN39="-","-",IF(LIRE!AN39&gt;PARAMETRES!$G$5,PARAMETRES!$G$5,LIRE!AN39)))</f>
        <v>-</v>
      </c>
      <c r="AJ45" s="466" t="str">
        <f>IF(AJ$53=".","-",IF('ECRIRE (orth, rédac)'!AN39="-","-",IF('ECRIRE (orth, rédac)'!AN39&gt;PARAMETRES!$G$6,PARAMETRES!$G$6,'ECRIRE (orth, rédac)'!AN39)))</f>
        <v>-</v>
      </c>
      <c r="AK45" s="466" t="str">
        <f>IF(AK$53=".","-",IF('ECOUTER  PARLER'!AN39="-","-",IF('ECOUTER  PARLER'!AN39&gt;PARAMETRES!$G$7,PARAMETRES!$G$7,'ECOUTER  PARLER'!AN39)))</f>
        <v>-</v>
      </c>
      <c r="AL45" s="466" t="str">
        <f>IF(AL$53=".","-",IF('ECRIRE (conj, gramm)'!AN39="-","-",IF('ECRIRE (conj, gramm)'!AN39&gt;PARAMETRES!$G$8,PARAMETRES!$G$8,'ECRIRE (conj, gramm)'!AN39)))</f>
        <v>-</v>
      </c>
      <c r="AM45" s="468" t="str">
        <f>IF(AN45="-","-",IF(AN45&gt;PARAMETRES!$G$9,PARAMETRES!$G$9,AN45))</f>
        <v>-</v>
      </c>
      <c r="AN45" s="467" t="str">
        <f>IF(AM$53=".","-",IF(AO45=0,"-",(IF(LIRE!AN39="-",0,LIRE!AN39)+IF('ECRIRE (orth, rédac)'!AN39="-",0,'ECRIRE (orth, rédac)'!AN39)+IF('ECOUTER  PARLER'!AN39="-",0,'ECOUTER  PARLER'!AN39)+IF('ECRIRE (conj, gramm)'!AN39="-",0,'ECRIRE (conj, gramm)'!AN39))/AO45*PARAMETRES!$G$9))</f>
        <v>-</v>
      </c>
      <c r="AO45" s="467">
        <f>IF(LIRE!AN39="-",0,PARAMETRES!$G$5)+IF('ECRIRE (orth, rédac)'!AN39="-",0,PARAMETRES!$G$6)+IF('ECOUTER  PARLER'!AN39="-",0,PARAMETRES!$G$7)+IF('ECRIRE (conj, gramm)'!AN39="-",0,PARAMETRES!$G$8)</f>
        <v>0</v>
      </c>
      <c r="AP45" s="466" t="str">
        <f>IF(AP$53=".","-",IF(NO!AN39="-","-",IF(NO!AN39&gt;PARAMETRES!$G$11,PARAMETRES!$G$11,NO!AN39)))</f>
        <v>-</v>
      </c>
      <c r="AQ45" s="466" t="str">
        <f>IF(AQ$53=".","-",IF(G!AN39="-","-",IF(G!AN39&gt;PARAMETRES!$G$12,PARAMETRES!$G$12,G!AN39)))</f>
        <v>-</v>
      </c>
      <c r="AR45" s="466" t="str">
        <f>IF(AR$53=".","-",IF(SF!AN39="-","-",IF(SF!AN39&gt;PARAMETRES!$G$13,PARAMETRES!$G$13,SF!AN39)))</f>
        <v>-</v>
      </c>
      <c r="AS45" s="468" t="str">
        <f>IF(AT45="-","-",IF(AT45&gt;PARAMETRES!$G$14,PARAMETRES!$G$14,AT45))</f>
        <v>-</v>
      </c>
      <c r="AT45" s="467" t="str">
        <f>IF(AS$53=".","-",IF(AU45=0,"-",((IF(NO!AN39="-",0,NO!AN39)+IF(G!AN39="-",0,G!AN39)+IF(SF!AN39="-",0,SF!AN39))/AU45*PARAMETRES!$G$14)))</f>
        <v>-</v>
      </c>
      <c r="AU45" s="467">
        <f>IF(NO!AN39="-",0,PARAMETRES!$G$11)+IF(G!AN39="-",0,PARAMETRES!$G$12)+IF(SF!AN39="-",0,PARAMETRES!$G$13)</f>
        <v>0</v>
      </c>
      <c r="AV45" s="466" t="str">
        <f>IF(AW45="-","-",IF(AW45&gt;PARAMETRES!$G$16,PARAMETRES!$G$16,AW45))</f>
        <v>-</v>
      </c>
      <c r="AW45" s="467" t="str">
        <f>IF(AV$53=".","-",IF(EVEIL!AN39="-","-",EVEIL!AN39))</f>
        <v>-</v>
      </c>
      <c r="AX45" s="467" t="str">
        <f>IF(AV$53=".","-",IF(EVEIL!AN39="-","-",EVEIL!ANS39/PARAMETRES!G$16*100))</f>
        <v>-</v>
      </c>
      <c r="AY45" s="466" t="str">
        <f>IF(AZ45="-","-",IF(AZ45&gt;PARAMETRES!$G$17,PARAMETRES!$G$17,AZ45))</f>
        <v>-</v>
      </c>
      <c r="AZ45" s="467" t="str">
        <f>IF(AY$53=".","-",IF(LANGUE!AF39="-","-",LANGUE!AF39))</f>
        <v>-</v>
      </c>
      <c r="BA45" s="469" t="str">
        <f>IF(AY$53=".","-",IF(LANGUE!AF39="-","-",LANGUE!AF39/PARAMETRES!G$17*100))</f>
        <v>-</v>
      </c>
      <c r="BB45" s="470" t="str">
        <f>IF(BC45="-","-",IF(BC45&gt;PARAMETRES!$G$19,PARAMETRES!$G$19,BC45))</f>
        <v>-</v>
      </c>
      <c r="BC45" s="471" t="str">
        <f>IF(((IF(AF45="-",0,AF45)+IF(AN45="-",0,AN45)+IF(AT45="-",0,AT45)+IF(AV45="-",0,AV45)+IF(AY45="-",0,AY45)))=0,"-",((IF(AF45="-",0,AF45)+IF(AN45="-",0,AN45)+IF(AT45="-",0,AT45)+IF(AW45="-",0,AW45)+IF(AY45="-",0,AY45))/((IF(AF45="-",0,PARAMETRES!$G$3)+IF(AN45="-",0,PARAMETRES!$G$9)+IF(AT45="-",0,PARAMETRES!$G$14)+IF(AW45="-",0,PARAMETRES!$G$16)+IF(AY45="-",0,PARAMETRES!$G$17)))*PARAMETRES!$G$19))</f>
        <v>-</v>
      </c>
      <c r="BD45" s="463">
        <f t="shared" si="15"/>
        <v>34</v>
      </c>
      <c r="BE45" s="465" t="str">
        <f>PARAMETRES!$B38</f>
        <v>-</v>
      </c>
      <c r="BF45" s="465" t="str">
        <f>PARAMETRES!$C38</f>
        <v>-</v>
      </c>
      <c r="BG45" s="466" t="str">
        <f>IF(BH45="-","-",IF(BH45&gt;PARAMETRES!$G$3,PARAMETRES!$G$3,BH45))</f>
        <v>-</v>
      </c>
      <c r="BH45" s="467" t="str">
        <f>IF(BG$53=".","-",IF(RELIGION!BI39="-","-",RELIGION!BI39))</f>
        <v>-</v>
      </c>
      <c r="BI45" s="467" t="str">
        <f>IF(BG$53=".","-",IF(RELIGION!BI39="-","-",RELIGION!BI39/PARAMETRES!G$3*100))</f>
        <v>-</v>
      </c>
      <c r="BJ45" s="466" t="str">
        <f>IF(BJ$53=".","-",IF(LIRE!BI39="-","-",IF(LIRE!BI39&gt;PARAMETRES!$G$5,PARAMETRES!$G$5,LIRE!BI39)))</f>
        <v>-</v>
      </c>
      <c r="BK45" s="466" t="str">
        <f>IF(BK$53=".","-",IF('ECRIRE (orth, rédac)'!BI39="-","-",IF('ECRIRE (orth, rédac)'!BI39&gt;PARAMETRES!$G$6,PARAMETRES!$G$6,'ECRIRE (orth, rédac)'!BI39)))</f>
        <v>-</v>
      </c>
      <c r="BL45" s="466" t="str">
        <f>IF(BL$53=".","-",IF('ECOUTER  PARLER'!BI39="-","-",IF('ECOUTER  PARLER'!BI39&gt;PARAMETRES!$G$7,PARAMETRES!$G$7,'ECOUTER  PARLER'!BI39)))</f>
        <v>-</v>
      </c>
      <c r="BM45" s="466" t="str">
        <f>IF(BM$53=".","-",IF('ECRIRE (conj, gramm)'!BI39="-","-",IF('ECRIRE (conj, gramm)'!BI39&gt;PARAMETRES!$G$8,PARAMETRES!$G$8,'ECRIRE (conj, gramm)'!BI39)))</f>
        <v>-</v>
      </c>
      <c r="BN45" s="468" t="str">
        <f>IF(BO45="-","-",IF(BO45&gt;PARAMETRES!$G$9,PARAMETRES!$G$9,BO45))</f>
        <v>-</v>
      </c>
      <c r="BO45" s="467" t="str">
        <f>IF(BN$53=".","-",IF(BP45=0,"-",(IF(LIRE!BI39="-",0,LIRE!BI39)+IF('ECRIRE (orth, rédac)'!BI39="-",0,'ECRIRE (orth, rédac)'!BI39)+IF('ECOUTER  PARLER'!BI39="-",0,'ECOUTER  PARLER'!BI39)+IF('ECRIRE (conj, gramm)'!BI39="-",0,'ECRIRE (conj, gramm)'!BI39))/BP45*PARAMETRES!$G$9))</f>
        <v>-</v>
      </c>
      <c r="BP45" s="467">
        <f>IF(LIRE!BI39="-",0,PARAMETRES!$G$5)+IF('ECRIRE (orth, rédac)'!BI39="-",0,PARAMETRES!$G$6)+IF('ECOUTER  PARLER'!BI39="-",0,PARAMETRES!$G$7)+IF('ECRIRE (conj, gramm)'!BI39="-",0,PARAMETRES!$G$8)</f>
        <v>0</v>
      </c>
      <c r="BQ45" s="466" t="str">
        <f>IF(BQ$53=".","-",IF(NO!BI39="-","-",IF(NO!BI39&gt;PARAMETRES!$G$11,PARAMETRES!$G$11,NO!BI39)))</f>
        <v>-</v>
      </c>
      <c r="BR45" s="466" t="str">
        <f>IF(BR$53=".","-",IF(G!BI39="-","-",IF(G!BI39&gt;PARAMETRES!$G$12,PARAMETRES!$G$12,G!BI39)))</f>
        <v>-</v>
      </c>
      <c r="BS45" s="466" t="str">
        <f>IF(BS$53=".","-",IF(SF!BI39="-","-",IF(SF!BI39&gt;PARAMETRES!$G$13,PARAMETRES!$G$13,SF!BI39)))</f>
        <v>-</v>
      </c>
      <c r="BT45" s="468" t="str">
        <f>IF(BU45="-","-",IF(BU45&gt;PARAMETRES!$G$14,PARAMETRES!$G$14,BU45))</f>
        <v>-</v>
      </c>
      <c r="BU45" s="467" t="str">
        <f>IF(BT$53=".","-",IF(BV45=0,"-",((IF(NO!BI39="-",0,NO!BI39)+IF(G!BI39="-",0,G!BI39)+IF(SF!BI39="-",0,SF!BI39))/BV45*PARAMETRES!$G$14)))</f>
        <v>-</v>
      </c>
      <c r="BV45" s="467">
        <f>IF(NO!BI39="-",0,PARAMETRES!$G$11)+IF(G!BI39="-",0,PARAMETRES!$G$12)+IF(SF!BI39="-",0,PARAMETRES!$G$13)</f>
        <v>0</v>
      </c>
      <c r="BW45" s="466" t="str">
        <f>IF(BX45="-","-",IF(BX45&gt;PARAMETRES!$G$16,PARAMETRES!$G$16,BX45))</f>
        <v>-</v>
      </c>
      <c r="BX45" s="467" t="str">
        <f>IF(BW$53=".","-",IF(EVEIL!BI39="-","-",EVEIL!BI39))</f>
        <v>-</v>
      </c>
      <c r="BY45" s="467" t="str">
        <f>IF(BW$53=".","-",IF(EVEIL!BI39="-","-",EVEIL!BIS39/PARAMETRES!G$16*100))</f>
        <v>-</v>
      </c>
      <c r="BZ45" s="466" t="str">
        <f>IF(CA45="-","-",IF(CA45&gt;PARAMETRES!$G$17,PARAMETRES!$G$17,CA45))</f>
        <v>-</v>
      </c>
      <c r="CA45" s="467" t="str">
        <f>IF(BZ$53=".","-",IF(LANGUE!AW39="-","-",LANGUE!AW39))</f>
        <v>-</v>
      </c>
      <c r="CB45" s="469" t="str">
        <f>IF(BZ$53=".","-",IF(LANGUE!AW39="-","-",LANGUE!AW39/PARAMETRES!G$17*100))</f>
        <v>-</v>
      </c>
      <c r="CC45" s="470" t="str">
        <f>IF(CD45="-","-",IF(CD45&gt;PARAMETRES!$G$19,PARAMETRES!$G$19,CD45))</f>
        <v>-</v>
      </c>
      <c r="CD45" s="471" t="str">
        <f>IF(((IF(BG45="-",0,BG45)+IF(BO45="-",0,BO45)+IF(BU45="-",0,BU45)+IF(BW45="-",0,BW45)+IF(BZ45="-",0,BZ45)))=0,"-",((IF(BG45="-",0,BG45)+IF(BO45="-",0,BO45)+IF(BU45="-",0,BU45)+IF(BX45="-",0,BX45)+IF(BZ45="-",0,BZ45))/((IF(BG45="-",0,PARAMETRES!$G$3)+IF(BO45="-",0,PARAMETRES!$G$9)+IF(BU45="-",0,PARAMETRES!$G$14)+IF(BX45="-",0,PARAMETRES!$G$16)+IF(BZ45="-",0,PARAMETRES!$G$17)))*PARAMETRES!$G$19))</f>
        <v>-</v>
      </c>
      <c r="CE45" s="472">
        <f t="shared" si="16"/>
        <v>34</v>
      </c>
      <c r="CF45" s="473" t="str">
        <f>PARAMETRES!$B38</f>
        <v>-</v>
      </c>
      <c r="CG45" s="473" t="str">
        <f>PARAMETRES!$C38</f>
        <v>-</v>
      </c>
      <c r="CH45" s="474" t="str">
        <f>IF(CI45="-","-",IF(CI45&gt;PARAMETRES!$G$3,PARAMETRES!$G$3,CI45))</f>
        <v>-</v>
      </c>
      <c r="CI45" s="475" t="str">
        <f>IF(CH$53=".","-",IF(RELIGION!CD39="-","-",RELIGION!CD39))</f>
        <v>-</v>
      </c>
      <c r="CJ45" s="475" t="str">
        <f>IF(CH$53=".","-",IF(RELIGION!CD39="-","-",RELIGION!CD39/PARAMETRES!G$3*100))</f>
        <v>-</v>
      </c>
      <c r="CK45" s="474" t="str">
        <f>IF(CK$53=".","-",IF(LIRE!CD39="-","-",IF(LIRE!CD39&gt;PARAMETRES!$G$5,PARAMETRES!$G$5,LIRE!CD39)))</f>
        <v>-</v>
      </c>
      <c r="CL45" s="474" t="str">
        <f>IF(CL$53=".","-",IF('ECRIRE (orth, rédac)'!CD39="-","-",IF('ECRIRE (orth, rédac)'!CD39&gt;PARAMETRES!$G$6,PARAMETRES!$G$6,'ECRIRE (orth, rédac)'!CD39)))</f>
        <v>-</v>
      </c>
      <c r="CM45" s="474" t="str">
        <f>IF(CM$53=".","-",IF('ECOUTER  PARLER'!CD39="-","-",IF('ECOUTER  PARLER'!CD39&gt;PARAMETRES!$G$7,PARAMETRES!$G$7,'ECOUTER  PARLER'!CD39)))</f>
        <v>-</v>
      </c>
      <c r="CN45" s="474" t="str">
        <f>IF(CN$53=".","-",IF('ECRIRE (conj, gramm)'!CH39="-","-",IF('ECRIRE (conj, gramm)'!CH39&gt;PARAMETRES!$G$8,PARAMETRES!$G$8,'ECRIRE (conj, gramm)'!CH39)))</f>
        <v>-</v>
      </c>
      <c r="CO45" s="476" t="str">
        <f>IF(CP45="-","-",IF(CP45&gt;PARAMETRES!$G$9,PARAMETRES!$G$9,CP45))</f>
        <v>-</v>
      </c>
      <c r="CP45" s="475" t="str">
        <f>IF(CO$53=".","-",IF(CQ45=0,"-",(IF(LIRE!CD39="-",0,LIRE!CD39)+IF('ECRIRE (orth, rédac)'!CD39="-",0,'ECRIRE (orth, rédac)'!CD39)+IF('ECOUTER  PARLER'!CD39="-",0,'ECOUTER  PARLER'!CD39)+IF('ECRIRE (conj, gramm)'!CH39="-",0,'ECRIRE (conj, gramm)'!CH39))/CQ45*PARAMETRES!$G$9))</f>
        <v>-</v>
      </c>
      <c r="CQ45" s="475">
        <f>IF(LIRE!CD39="-",0,PARAMETRES!$G$5)+IF('ECRIRE (orth, rédac)'!CD39="-",0,PARAMETRES!$G$6)+IF('ECOUTER  PARLER'!CD39="-",0,PARAMETRES!$G$7)+IF('ECRIRE (conj, gramm)'!CH39="-",0,PARAMETRES!$G$8)</f>
        <v>0</v>
      </c>
      <c r="CR45" s="474" t="str">
        <f>IF(CR$53=".","-",IF(NO!CD39="-","-",IF(NO!CD39&gt;PARAMETRES!$G$11,PARAMETRES!$G$11,NO!CD39)))</f>
        <v>-</v>
      </c>
      <c r="CS45" s="474" t="str">
        <f>IF(CS$53=".","-",IF(G!CD39="-","-",IF(G!CD39&gt;PARAMETRES!$G$12,PARAMETRES!$G$12,G!CD39)))</f>
        <v>-</v>
      </c>
      <c r="CT45" s="474" t="str">
        <f>IF(CT$53=".","-",IF(SF!CD39="-","-",IF(SF!CD39&gt;PARAMETRES!$G$13,PARAMETRES!$G$13,SF!CD39)))</f>
        <v>-</v>
      </c>
      <c r="CU45" s="476" t="str">
        <f>IF(CV45="-","-",IF(CV45&gt;PARAMETRES!$G$14,PARAMETRES!$G$14,CV45))</f>
        <v>-</v>
      </c>
      <c r="CV45" s="475" t="str">
        <f>IF(CU$53=".","-",IF(CW45=0,"-",((IF(NO!CD39="-",0,NO!CD39)+IF(G!CD39="-",0,G!CD39)+IF(SF!CD39="-",0,SF!CD39))/CW45*PARAMETRES!$G$14)))</f>
        <v>-</v>
      </c>
      <c r="CW45" s="475">
        <f>IF(NO!CD39="-",0,PARAMETRES!$G$11)+IF(G!CD39="-",0,PARAMETRES!$G$12)+IF(SF!CD39="-",0,PARAMETRES!$G$13)</f>
        <v>0</v>
      </c>
      <c r="CX45" s="474" t="str">
        <f>IF(CY45="-","-",IF(CY45&gt;PARAMETRES!$G$16,PARAMETRES!$G$16,CY45))</f>
        <v>-</v>
      </c>
      <c r="CY45" s="475" t="str">
        <f>IF(CX$53=".","-",IF(EVEIL!CD39="-","-",EVEIL!CD39))</f>
        <v>-</v>
      </c>
      <c r="CZ45" s="475" t="str">
        <f>IF(CX$53=".","-",IF(EVEIL!CD39="-","-",EVEIL!CDS39/PARAMETRES!G$16*100))</f>
        <v>-</v>
      </c>
      <c r="DA45" s="474" t="str">
        <f>IF(DB45="-","-",IF(DB45&gt;PARAMETRES!$G$17,PARAMETRES!$G$17,DB45))</f>
        <v>-</v>
      </c>
      <c r="DB45" s="475" t="str">
        <f>IF(DA$53=".","-",IF(LANGUE!BN39="-","-",LANGUE!BN39))</f>
        <v>-</v>
      </c>
      <c r="DC45" s="475" t="str">
        <f>IF(DA$53=".","-",IF(LANGUE!BN39="-","-",LANGUE!BN39/PARAMETRES!G$17*100))</f>
        <v>-</v>
      </c>
      <c r="DD45" s="477" t="str">
        <f>IF(DE45="-","-",IF(DE45&gt;PARAMETRES!$G$19,PARAMETRES!$G$19,DE45))</f>
        <v>-</v>
      </c>
      <c r="DE45" s="478" t="str">
        <f>IF(((IF(CH45="-",0,CH45)+IF(CP45="-",0,CP45)+IF(CV45="-",0,CV45)+IF(CX45="-",0,CX45)+IF(DA45="-",0,DA45)))=0,"-",((IF(CH45="-",0,CH45)+IF(CP45="-",0,CP45)+IF(CV45="-",0,CV45)+IF(CY45="-",0,CY45)+IF(DA45="-",0,DA45))/((IF(CH45="-",0,PARAMETRES!$G$3)+IF(CP45="-",0,PARAMETRES!$G$9)+IF(CV45="-",0,PARAMETRES!$G$14)+IF(CY45="-",0,PARAMETRES!$G$16)+IF(DA45="-",0,PARAMETRES!$G$17)))*PARAMETRES!$G$19))</f>
        <v>-</v>
      </c>
      <c r="DF45" s="487"/>
      <c r="DG45" s="480" t="str">
        <f>PARAMETRES!$B38</f>
        <v>-</v>
      </c>
      <c r="DH45" s="481" t="str">
        <f>PARAMETRES!$C38</f>
        <v>-</v>
      </c>
      <c r="DI45" s="482"/>
      <c r="DJ45" s="483" t="str">
        <f>IF(IF(E45="-",0,PARAMETRES!$G$3)+IF(AF45="-",0,PARAMETRES!$G$3)+IF(BG45="-",0,PARAMETRES!$G$3)+IF(CH45="-",0,PARAMETRES!$G$3)=0,"-",IF((IF(F45="-",0,F45)+IF(AG45="-",0,AG45)+IF(BH45="-",0,BH45)+IF(CI45="-",0,CI45))/(IF(F45="-",0,PARAMETRES!$G$3)+IF(AG45="-",0,PARAMETRES!$G$3)+IF(BH45="-",0,PARAMETRES!$G$3)+IF(CI45="-",0,PARAMETRES!$G$3))*100&gt;100,100,(IF(F45="-",0,F45)+IF(AG45="-",0,AG45)+IF(BH45="-",0,BH45)+IF(CI45="-",0,CI45))/(IF(F45="-",0,PARAMETRES!$G$3)+IF(AG45="-",0,PARAMETRES!$G$3)+IF(BH45="-",0,PARAMETRES!$G$3)+IF(CI45="-",0,PARAMETRES!$G$3))*100))</f>
        <v>-</v>
      </c>
      <c r="DK45" s="466" t="str">
        <f>IF(IF(M45="-",0,PARAMETRES!$G$9)+IF(AN45="-",0,PARAMETRES!$G$9)+IF(BO45="-",0,PARAMETRES!$G$9)+IF(CP45="-",0,PARAMETRES!$G$9)=0,"-",IF((IF(M45="-",0,M45)+IF(AN45="-",0,AN45)+IF(BO45="-",0,BO45)+IF(CP45="-",0,CP45))/(IF(M45="-",0,PARAMETRES!$G$9)+IF(AN45="-",0,PARAMETRES!$G$9)+IF(BO45="-",0,PARAMETRES!$G$9)+IF(CP45="-",0,PARAMETRES!$G$9))*100&gt;100,100,(IF(M45="-",0,M45)+IF(AN45="-",0,AN45)+IF(BO45="-",0,BO45)+IF(CP45="-",0,CP45))/(IF(M45="-",0,PARAMETRES!$G$9)+IF(AN45="-",0,PARAMETRES!$G$9)+IF(BO45="-",0,PARAMETRES!$G$9)+IF(CP45="-",0,PARAMETRES!$G$9))*100))</f>
        <v>-</v>
      </c>
      <c r="DL45" s="466" t="str">
        <f>IF(IF(S45="-",0,PARAMETRES!$G$14)+IF(AT45="-",0,PARAMETRES!$G$14)+IF(BU45="-",0,PARAMETRES!$G$14)+IF(CV45="-",0,PARAMETRES!$G$14)=0,"-",IF((IF(S45="-",0,S45)+IF(AT45="-",0,AT45)+IF(BU45="-",0,BU45)+IF(CV45="-",0,CV45))/(IF(S45="-",0,PARAMETRES!$G$14)+IF(AT45="-",0,PARAMETRES!$G$14)+IF(BU45="-",0,PARAMETRES!$G$14)+IF(CV45="-",0,PARAMETRES!$G$14))*100&gt;100,100,(IF(S45="-",0,S45)+IF(AT45="-",0,AT45)+IF(BU45="-",0,BU45)+IF(CV45="-",0,CV45))/(IF(S45="-",0,PARAMETRES!$G$14)+IF(AT45="-",0,PARAMETRES!$G$14)+IF(BU45="-",0,PARAMETRES!$G$14)+IF(CV45="-",0,PARAMETRES!$G$14))*100))</f>
        <v>-</v>
      </c>
      <c r="DM45" s="466" t="str">
        <f>IF(IF(U45="-",0,PARAMETRES!$G$16)+IF(AV45="-",0,PARAMETRES!$G$16)+IF(BW45="-",0,PARAMETRES!$G$16)+IF(CX45="-",0,PARAMETRES!$G$16)=0,"-",IF((IF(V45="-",0,V45)+IF(AW45="-",0,AW45)+IF(BX45="-",0,BX45)+IF(CY45="-",0,CY45))/(IF(V45="-",0,PARAMETRES!$G$16)+IF(AW45="-",0,PARAMETRES!$G$16)+IF(BX45="-",0,PARAMETRES!$G$16)+IF(CY45="-",0,PARAMETRES!$G$16))*100&gt;100,100,(IF(V45="-",0,V45)+IF(AW45="-",0,AW45)+IF(BX45="-",0,BX45)+IF(CY45="-",0,CY45))/(IF(V45="-",0,PARAMETRES!$G$16)+IF(AW45="-",0,PARAMETRES!$G$16)+IF(BX45="-",0,PARAMETRES!$G$16)+IF(CY45="-",0,PARAMETRES!$G$16))*100))</f>
        <v>-</v>
      </c>
      <c r="DN45" s="466" t="str">
        <f>IF(IF(X45="-",0,PARAMETRES!$G$17)+IF(AY45="-",0,PARAMETRES!$G$17)+IF(BZ45="-",0,PARAMETRES!$G$17)+IF(DA45="-",0,PARAMETRES!$G$17)=0,"-",IF((IF(Y45="-",0,Y45)+IF(AZ45="-",0,AZ45)+IF(CA45="-",0,CA45)+IF(DB45="-",0,DB45))/(IF(Y45="-",0,PARAMETRES!$G$17)+IF(AZ45="-",0,PARAMETRES!$G$17)+IF(CA45="-",0,PARAMETRES!$G$17)+IF(DB45="-",0,PARAMETRES!$G$17))*100&gt;100,100,(IF(Y45="-",0,Y45)+IF(AZ45="-",0,AZ45)+IF(CA45="-",0,CA45)+IF(DB45="-",0,DB45))/(IF(Y45="-",0,PARAMETRES!$G$17)+IF(AZ45="-",0,PARAMETRES!$G$17)+IF(CA45="-",0,PARAMETRES!$G$17)+IF(DB45="-",0,PARAMETRES!$G$17))*100))</f>
        <v>-</v>
      </c>
      <c r="DO45" s="468" t="str">
        <f>IF(IF(AB45="-",0,PARAMETRES!$G$19)+IF(BC45="-",0,PARAMETRES!$G$19)+IF(CD45="-",0,PARAMETRES!$G$19)+IF(DE45="-",0,PARAMETRES!$G$19)=0,"-",IF((IF(AB45="-",0,AB45)+IF(BC45="-",0,BC45)+IF(CD45="-",0,CD45)+IF(DE45="-",0,DE45))/(IF(AB45="-",0,PARAMETRES!$G$19)+IF(BC45="-",0,PARAMETRES!$G$19)+IF(CD45="-",0,PARAMETRES!$G$19)+IF(DE45="-",0,PARAMETRES!$G$19))*100&gt;100,100,(IF(AB45="-",0,AB45)+IF(BC45="-",0,BC45)+IF(CD45="-",0,CD45)+IF(DE45="-",0,DE45))/(IF(AB45="-",0,PARAMETRES!$G$19)+IF(BC45="-",0,PARAMETRES!$G$19)+IF(CD45="-",0,PARAMETRES!$G$19)+IF(DE45="-",0,PARAMETRES!$G$19))*100))</f>
        <v>-</v>
      </c>
      <c r="DP45" s="488"/>
      <c r="DQ45" s="480" t="str">
        <f>PARAMETRES!$B38</f>
        <v>-</v>
      </c>
      <c r="DR45" s="481" t="str">
        <f>PARAMETRES!$C38</f>
        <v>-</v>
      </c>
      <c r="DT45" s="486" t="str">
        <f t="shared" si="7"/>
        <v/>
      </c>
      <c r="DU45" s="486" t="str">
        <f t="shared" si="1"/>
        <v/>
      </c>
      <c r="DV45" s="486" t="str">
        <f t="shared" si="2"/>
        <v/>
      </c>
      <c r="DW45" s="486" t="str">
        <f t="shared" si="3"/>
        <v/>
      </c>
      <c r="DY45" s="486" t="str">
        <f t="shared" si="8"/>
        <v/>
      </c>
      <c r="DZ45" s="486" t="str">
        <f t="shared" si="9"/>
        <v/>
      </c>
      <c r="EA45" s="486" t="str">
        <f t="shared" si="10"/>
        <v/>
      </c>
      <c r="EB45" s="486" t="str">
        <f t="shared" si="11"/>
        <v/>
      </c>
    </row>
    <row r="46" spans="1:132">
      <c r="A46" s="154">
        <f t="shared" si="13"/>
        <v>35</v>
      </c>
      <c r="B46" s="155" t="str">
        <f>PARAMETRES!$D39</f>
        <v>-</v>
      </c>
      <c r="C46" s="156" t="str">
        <f>PARAMETRES!$B39</f>
        <v>-</v>
      </c>
      <c r="D46" s="156" t="str">
        <f>PARAMETRES!$C39</f>
        <v>-</v>
      </c>
      <c r="E46" s="157" t="str">
        <f>IF(F46="-","-",IF(F46&gt;PARAMETRES!$G$3,PARAMETRES!$G$3,F46))</f>
        <v>-</v>
      </c>
      <c r="F46" s="158" t="str">
        <f>IF(E$53=".","-",IF(RELIGION!S40="-","-",RELIGION!S40))</f>
        <v>-</v>
      </c>
      <c r="G46" s="158" t="str">
        <f>IF(E$53=".","-",IF(RELIGION!S40="-","-",RELIGION!S40/PARAMETRES!G$3*100))</f>
        <v>-</v>
      </c>
      <c r="H46" s="157" t="str">
        <f>IF(H$53=".","-",IF(LIRE!S40="-","-",IF(LIRE!S40&gt;PARAMETRES!$G$5,PARAMETRES!$G$5,LIRE!S40)))</f>
        <v>-</v>
      </c>
      <c r="I46" s="157" t="str">
        <f>IF(I$53=".","-",IF('ECRIRE (orth, rédac)'!S40="-","-",IF('ECRIRE (orth, rédac)'!S40&gt;PARAMETRES!$G$6,PARAMETRES!$G$6,'ECRIRE (orth, rédac)'!S40)))</f>
        <v>-</v>
      </c>
      <c r="J46" s="157" t="str">
        <f>IF(J$53=".","-",IF('ECOUTER  PARLER'!S40="-","-",IF('ECOUTER  PARLER'!S40&gt;PARAMETRES!$G$7,PARAMETRES!$G$7,'ECOUTER  PARLER'!S40)))</f>
        <v>-</v>
      </c>
      <c r="K46" s="157" t="str">
        <f>IF(K$53=".","-",IF('ECRIRE (conj, gramm)'!S40="-","-",IF('ECRIRE (conj, gramm)'!S40&gt;PARAMETRES!$G$8,PARAMETRES!$G$8,'ECRIRE (conj, gramm)'!S40)))</f>
        <v>-</v>
      </c>
      <c r="L46" s="159" t="str">
        <f>IF(M46="-","-",IF(M46&gt;PARAMETRES!$G$9,PARAMETRES!$G$9,M46))</f>
        <v>-</v>
      </c>
      <c r="M46" s="158" t="str">
        <f>IF(L$53=".","-",IF(N46=0,"-",(IF(LIRE!S40="-",0,LIRE!S40)+IF('ECRIRE (orth, rédac)'!S40="-",0,'ECRIRE (orth, rédac)'!S40)+IF('ECOUTER  PARLER'!S40="-",0,'ECOUTER  PARLER'!S40)+IF('ECRIRE (conj, gramm)'!S40="-",0,'ECRIRE (conj, gramm)'!S40))/N46*PARAMETRES!$G$9))</f>
        <v>-</v>
      </c>
      <c r="N46" s="158">
        <f>IF(LIRE!S40="-",0,PARAMETRES!$G$5)+IF('ECRIRE (orth, rédac)'!S40="-",0,PARAMETRES!$G$6)+IF('ECOUTER  PARLER'!S40="-",0,PARAMETRES!$G$7)+IF('ECRIRE (conj, gramm)'!S40="-",0,PARAMETRES!$G$8)</f>
        <v>0</v>
      </c>
      <c r="O46" s="157" t="str">
        <f>IF(O$53=".","-",IF(NO!S40="-","-",IF(NO!S40&gt;PARAMETRES!$G$11,PARAMETRES!$G$11,NO!S40)))</f>
        <v>-</v>
      </c>
      <c r="P46" s="157" t="str">
        <f>IF(P$53=".","-",IF(G!S40="-","-",IF(G!S40&gt;PARAMETRES!$G$12,PARAMETRES!$G$12,G!S40)))</f>
        <v>-</v>
      </c>
      <c r="Q46" s="157" t="str">
        <f>IF(Q$53=".","-",IF(SF!S40="-","-",IF(SF!S40&gt;PARAMETRES!$G$13,PARAMETRES!$G$13,SF!S40)))</f>
        <v>-</v>
      </c>
      <c r="R46" s="159" t="str">
        <f>IF(S46="-","-",IF(S46&gt;PARAMETRES!$G$14,PARAMETRES!$G$14,S46))</f>
        <v>-</v>
      </c>
      <c r="S46" s="158" t="str">
        <f>IF(R$53=".","-",IF(T46=0,"-",((IF(NO!S40="-",0,NO!S40)+IF(G!S40="-",0,G!S40)+IF(SF!S40="-",0,SF!S40))/T46*PARAMETRES!$G$14)))</f>
        <v>-</v>
      </c>
      <c r="T46" s="158">
        <f>IF(NO!S40="-",0,PARAMETRES!$G$11)+IF(G!S40="-",0,PARAMETRES!$G$12)+IF(SF!S40="-",0,PARAMETRES!$G$13)</f>
        <v>0</v>
      </c>
      <c r="U46" s="157" t="str">
        <f>IF(V46="-","-",IF(V46&gt;PARAMETRES!$G$16,PARAMETRES!$G$16,V46))</f>
        <v>-</v>
      </c>
      <c r="V46" s="158" t="str">
        <f>IF(U$53=".","-",IF(EVEIL!S40="-","-",EVEIL!S40))</f>
        <v>-</v>
      </c>
      <c r="W46" s="158" t="str">
        <f>IF(U$53=".","-",IF(EVEIL!S40="-","-",EVEIL!S40/PARAMETRES!G$16*100))</f>
        <v>-</v>
      </c>
      <c r="X46" s="157" t="str">
        <f>IF(Y46="-","-",IF(Y46&gt;PARAMETRES!$G$17,PARAMETRES!$G$17,Y46))</f>
        <v>-</v>
      </c>
      <c r="Y46" s="158" t="str">
        <f>IF(X$53=".","-",IF(LANGUE!O40="-","-",LANGUE!O40))</f>
        <v>-</v>
      </c>
      <c r="Z46" s="429" t="str">
        <f>IF(X$53=".","-",IF(LANGUE!O40="-","-",LANGUE!O40/PARAMETRES!G$17*100))</f>
        <v>-</v>
      </c>
      <c r="AA46" s="160" t="str">
        <f>IF(AB46="-","-",IF(AB46&gt;PARAMETRES!$G$19,PARAMETRES!$G$19,AB46))</f>
        <v>-</v>
      </c>
      <c r="AB46" s="161" t="str">
        <f>IF(((IF(E46="-",0,E46)+IF(M46="-",0,M46)+IF(S46="-",0,S46)+IF(U46="-",0,U46)+IF(X46="-",0,X46)))=0,"-",((IF(E46="-",0,E46)+IF(M46="-",0,M46)+IF(S46="-",0,S46)+IF(V46="-",0,V46)+IF(X46="-",0,X46))/((IF(E46="-",0,PARAMETRES!$G$3)+IF(M46="-",0,PARAMETRES!$G$9)+IF(S46="-",0,PARAMETRES!$G$14)+IF(V46="-",0,PARAMETRES!$G$16)+IF(X46="-",0,PARAMETRES!$G$17)))*PARAMETRES!$G$19))</f>
        <v>-</v>
      </c>
      <c r="AC46" s="154">
        <f t="shared" si="14"/>
        <v>35</v>
      </c>
      <c r="AD46" s="156" t="str">
        <f>PARAMETRES!$B39</f>
        <v>-</v>
      </c>
      <c r="AE46" s="156" t="str">
        <f>PARAMETRES!$C39</f>
        <v>-</v>
      </c>
      <c r="AF46" s="157" t="str">
        <f>IF(AG46="-","-",IF(AG46&gt;PARAMETRES!$G$3,PARAMETRES!$G$3,AG46))</f>
        <v>-</v>
      </c>
      <c r="AG46" s="158" t="str">
        <f>IF(AF$53=".","-",IF(RELIGION!AN40="-","-",RELIGION!AN40))</f>
        <v>-</v>
      </c>
      <c r="AH46" s="158" t="str">
        <f>IF(AF$53=".","-",IF(RELIGION!AN40="-","-",RELIGION!AN40/PARAMETRES!G$3*100))</f>
        <v>-</v>
      </c>
      <c r="AI46" s="157" t="str">
        <f>IF(AI$53=".","-",IF(LIRE!AN40="-","-",IF(LIRE!AN40&gt;PARAMETRES!$G$5,PARAMETRES!$G$5,LIRE!AN40)))</f>
        <v>-</v>
      </c>
      <c r="AJ46" s="157" t="str">
        <f>IF(AJ$53=".","-",IF('ECRIRE (orth, rédac)'!AN40="-","-",IF('ECRIRE (orth, rédac)'!AN40&gt;PARAMETRES!$G$6,PARAMETRES!$G$6,'ECRIRE (orth, rédac)'!AN40)))</f>
        <v>-</v>
      </c>
      <c r="AK46" s="157" t="str">
        <f>IF(AK$53=".","-",IF('ECOUTER  PARLER'!AN40="-","-",IF('ECOUTER  PARLER'!AN40&gt;PARAMETRES!$G$7,PARAMETRES!$G$7,'ECOUTER  PARLER'!AN40)))</f>
        <v>-</v>
      </c>
      <c r="AL46" s="157" t="str">
        <f>IF(AL$53=".","-",IF('ECRIRE (conj, gramm)'!AN40="-","-",IF('ECRIRE (conj, gramm)'!AN40&gt;PARAMETRES!$G$8,PARAMETRES!$G$8,'ECRIRE (conj, gramm)'!AN40)))</f>
        <v>-</v>
      </c>
      <c r="AM46" s="159" t="str">
        <f>IF(AN46="-","-",IF(AN46&gt;PARAMETRES!$G$9,PARAMETRES!$G$9,AN46))</f>
        <v>-</v>
      </c>
      <c r="AN46" s="158" t="str">
        <f>IF(AM$53=".","-",IF(AO46=0,"-",(IF(LIRE!AN40="-",0,LIRE!AN40)+IF('ECRIRE (orth, rédac)'!AN40="-",0,'ECRIRE (orth, rédac)'!AN40)+IF('ECOUTER  PARLER'!AN40="-",0,'ECOUTER  PARLER'!AN40)+IF('ECRIRE (conj, gramm)'!AN40="-",0,'ECRIRE (conj, gramm)'!AN40))/AO46*PARAMETRES!$G$9))</f>
        <v>-</v>
      </c>
      <c r="AO46" s="158">
        <f>IF(LIRE!AN40="-",0,PARAMETRES!$G$5)+IF('ECRIRE (orth, rédac)'!AN40="-",0,PARAMETRES!$G$6)+IF('ECOUTER  PARLER'!AN40="-",0,PARAMETRES!$G$7)+IF('ECRIRE (conj, gramm)'!AN40="-",0,PARAMETRES!$G$8)</f>
        <v>0</v>
      </c>
      <c r="AP46" s="157" t="str">
        <f>IF(AP$53=".","-",IF(NO!AN40="-","-",IF(NO!AN40&gt;PARAMETRES!$G$11,PARAMETRES!$G$11,NO!AN40)))</f>
        <v>-</v>
      </c>
      <c r="AQ46" s="157" t="str">
        <f>IF(AQ$53=".","-",IF(G!AN40="-","-",IF(G!AN40&gt;PARAMETRES!$G$12,PARAMETRES!$G$12,G!AN40)))</f>
        <v>-</v>
      </c>
      <c r="AR46" s="157" t="str">
        <f>IF(AR$53=".","-",IF(SF!AN40="-","-",IF(SF!AN40&gt;PARAMETRES!$G$13,PARAMETRES!$G$13,SF!AN40)))</f>
        <v>-</v>
      </c>
      <c r="AS46" s="159" t="str">
        <f>IF(AT46="-","-",IF(AT46&gt;PARAMETRES!$G$14,PARAMETRES!$G$14,AT46))</f>
        <v>-</v>
      </c>
      <c r="AT46" s="158" t="str">
        <f>IF(AS$53=".","-",IF(AU46=0,"-",((IF(NO!AN40="-",0,NO!AN40)+IF(G!AN40="-",0,G!AN40)+IF(SF!AN40="-",0,SF!AN40))/AU46*PARAMETRES!$G$14)))</f>
        <v>-</v>
      </c>
      <c r="AU46" s="158">
        <f>IF(NO!AN40="-",0,PARAMETRES!$G$11)+IF(G!AN40="-",0,PARAMETRES!$G$12)+IF(SF!AN40="-",0,PARAMETRES!$G$13)</f>
        <v>0</v>
      </c>
      <c r="AV46" s="157" t="str">
        <f>IF(AW46="-","-",IF(AW46&gt;PARAMETRES!$G$16,PARAMETRES!$G$16,AW46))</f>
        <v>-</v>
      </c>
      <c r="AW46" s="158" t="str">
        <f>IF(AV$53=".","-",IF(EVEIL!AN40="-","-",EVEIL!AN40))</f>
        <v>-</v>
      </c>
      <c r="AX46" s="158" t="str">
        <f>IF(AV$53=".","-",IF(EVEIL!AN40="-","-",EVEIL!ANS40/PARAMETRES!G$16*100))</f>
        <v>-</v>
      </c>
      <c r="AY46" s="157" t="str">
        <f>IF(AZ46="-","-",IF(AZ46&gt;PARAMETRES!$G$17,PARAMETRES!$G$17,AZ46))</f>
        <v>-</v>
      </c>
      <c r="AZ46" s="158" t="str">
        <f>IF(AY$53=".","-",IF(LANGUE!AF40="-","-",LANGUE!AF40))</f>
        <v>-</v>
      </c>
      <c r="BA46" s="429" t="str">
        <f>IF(AY$53=".","-",IF(LANGUE!AF40="-","-",LANGUE!AF40/PARAMETRES!G$17*100))</f>
        <v>-</v>
      </c>
      <c r="BB46" s="160" t="str">
        <f>IF(BC46="-","-",IF(BC46&gt;PARAMETRES!$G$19,PARAMETRES!$G$19,BC46))</f>
        <v>-</v>
      </c>
      <c r="BC46" s="161" t="str">
        <f>IF(((IF(AF46="-",0,AF46)+IF(AN46="-",0,AN46)+IF(AT46="-",0,AT46)+IF(AV46="-",0,AV46)+IF(AY46="-",0,AY46)))=0,"-",((IF(AF46="-",0,AF46)+IF(AN46="-",0,AN46)+IF(AT46="-",0,AT46)+IF(AW46="-",0,AW46)+IF(AY46="-",0,AY46))/((IF(AF46="-",0,PARAMETRES!$G$3)+IF(AN46="-",0,PARAMETRES!$G$9)+IF(AT46="-",0,PARAMETRES!$G$14)+IF(AW46="-",0,PARAMETRES!$G$16)+IF(AY46="-",0,PARAMETRES!$G$17)))*PARAMETRES!$G$19))</f>
        <v>-</v>
      </c>
      <c r="BD46" s="154">
        <f t="shared" si="15"/>
        <v>35</v>
      </c>
      <c r="BE46" s="156" t="str">
        <f>PARAMETRES!$B39</f>
        <v>-</v>
      </c>
      <c r="BF46" s="156" t="str">
        <f>PARAMETRES!$C39</f>
        <v>-</v>
      </c>
      <c r="BG46" s="157" t="str">
        <f>IF(BH46="-","-",IF(BH46&gt;PARAMETRES!$G$3,PARAMETRES!$G$3,BH46))</f>
        <v>-</v>
      </c>
      <c r="BH46" s="158" t="str">
        <f>IF(BG$53=".","-",IF(RELIGION!BI40="-","-",RELIGION!BI40))</f>
        <v>-</v>
      </c>
      <c r="BI46" s="158" t="str">
        <f>IF(BG$53=".","-",IF(RELIGION!BI40="-","-",RELIGION!BI40/PARAMETRES!G$3*100))</f>
        <v>-</v>
      </c>
      <c r="BJ46" s="157" t="str">
        <f>IF(BJ$53=".","-",IF(LIRE!BI40="-","-",IF(LIRE!BI40&gt;PARAMETRES!$G$5,PARAMETRES!$G$5,LIRE!BI40)))</f>
        <v>-</v>
      </c>
      <c r="BK46" s="157" t="str">
        <f>IF(BK$53=".","-",IF('ECRIRE (orth, rédac)'!BI40="-","-",IF('ECRIRE (orth, rédac)'!BI40&gt;PARAMETRES!$G$6,PARAMETRES!$G$6,'ECRIRE (orth, rédac)'!BI40)))</f>
        <v>-</v>
      </c>
      <c r="BL46" s="157" t="str">
        <f>IF(BL$53=".","-",IF('ECOUTER  PARLER'!BI40="-","-",IF('ECOUTER  PARLER'!BI40&gt;PARAMETRES!$G$7,PARAMETRES!$G$7,'ECOUTER  PARLER'!BI40)))</f>
        <v>-</v>
      </c>
      <c r="BM46" s="157" t="str">
        <f>IF(BM$53=".","-",IF('ECRIRE (conj, gramm)'!BI40="-","-",IF('ECRIRE (conj, gramm)'!BI40&gt;PARAMETRES!$G$8,PARAMETRES!$G$8,'ECRIRE (conj, gramm)'!BI40)))</f>
        <v>-</v>
      </c>
      <c r="BN46" s="159" t="str">
        <f>IF(BO46="-","-",IF(BO46&gt;PARAMETRES!$G$9,PARAMETRES!$G$9,BO46))</f>
        <v>-</v>
      </c>
      <c r="BO46" s="158" t="str">
        <f>IF(BN$53=".","-",IF(BP46=0,"-",(IF(LIRE!BI40="-",0,LIRE!BI40)+IF('ECRIRE (orth, rédac)'!BI40="-",0,'ECRIRE (orth, rédac)'!BI40)+IF('ECOUTER  PARLER'!BI40="-",0,'ECOUTER  PARLER'!BI40)+IF('ECRIRE (conj, gramm)'!BI40="-",0,'ECRIRE (conj, gramm)'!BI40))/BP46*PARAMETRES!$G$9))</f>
        <v>-</v>
      </c>
      <c r="BP46" s="158">
        <f>IF(LIRE!BI40="-",0,PARAMETRES!$G$5)+IF('ECRIRE (orth, rédac)'!BI40="-",0,PARAMETRES!$G$6)+IF('ECOUTER  PARLER'!BI40="-",0,PARAMETRES!$G$7)+IF('ECRIRE (conj, gramm)'!BI40="-",0,PARAMETRES!$G$8)</f>
        <v>0</v>
      </c>
      <c r="BQ46" s="157" t="str">
        <f>IF(BQ$53=".","-",IF(NO!BI40="-","-",IF(NO!BI40&gt;PARAMETRES!$G$11,PARAMETRES!$G$11,NO!BI40)))</f>
        <v>-</v>
      </c>
      <c r="BR46" s="157" t="str">
        <f>IF(BR$53=".","-",IF(G!BI40="-","-",IF(G!BI40&gt;PARAMETRES!$G$12,PARAMETRES!$G$12,G!BI40)))</f>
        <v>-</v>
      </c>
      <c r="BS46" s="157" t="str">
        <f>IF(BS$53=".","-",IF(SF!BI40="-","-",IF(SF!BI40&gt;PARAMETRES!$G$13,PARAMETRES!$G$13,SF!BI40)))</f>
        <v>-</v>
      </c>
      <c r="BT46" s="159" t="str">
        <f>IF(BU46="-","-",IF(BU46&gt;PARAMETRES!$G$14,PARAMETRES!$G$14,BU46))</f>
        <v>-</v>
      </c>
      <c r="BU46" s="158" t="str">
        <f>IF(BT$53=".","-",IF(BV46=0,"-",((IF(NO!BI40="-",0,NO!BI40)+IF(G!BI40="-",0,G!BI40)+IF(SF!BI40="-",0,SF!BI40))/BV46*PARAMETRES!$G$14)))</f>
        <v>-</v>
      </c>
      <c r="BV46" s="158">
        <f>IF(NO!BI40="-",0,PARAMETRES!$G$11)+IF(G!BI40="-",0,PARAMETRES!$G$12)+IF(SF!BI40="-",0,PARAMETRES!$G$13)</f>
        <v>0</v>
      </c>
      <c r="BW46" s="157" t="str">
        <f>IF(BX46="-","-",IF(BX46&gt;PARAMETRES!$G$16,PARAMETRES!$G$16,BX46))</f>
        <v>-</v>
      </c>
      <c r="BX46" s="158" t="str">
        <f>IF(BW$53=".","-",IF(EVEIL!BI40="-","-",EVEIL!BI40))</f>
        <v>-</v>
      </c>
      <c r="BY46" s="158" t="str">
        <f>IF(BW$53=".","-",IF(EVEIL!BI40="-","-",EVEIL!BIS40/PARAMETRES!G$16*100))</f>
        <v>-</v>
      </c>
      <c r="BZ46" s="157" t="str">
        <f>IF(CA46="-","-",IF(CA46&gt;PARAMETRES!$G$17,PARAMETRES!$G$17,CA46))</f>
        <v>-</v>
      </c>
      <c r="CA46" s="158" t="str">
        <f>IF(BZ$53=".","-",IF(LANGUE!AW40="-","-",LANGUE!AW40))</f>
        <v>-</v>
      </c>
      <c r="CB46" s="429" t="str">
        <f>IF(BZ$53=".","-",IF(LANGUE!AW40="-","-",LANGUE!AW40/PARAMETRES!G$17*100))</f>
        <v>-</v>
      </c>
      <c r="CC46" s="160" t="str">
        <f>IF(CD46="-","-",IF(CD46&gt;PARAMETRES!$G$19,PARAMETRES!$G$19,CD46))</f>
        <v>-</v>
      </c>
      <c r="CD46" s="161" t="str">
        <f>IF(((IF(BG46="-",0,BG46)+IF(BO46="-",0,BO46)+IF(BU46="-",0,BU46)+IF(BW46="-",0,BW46)+IF(BZ46="-",0,BZ46)))=0,"-",((IF(BG46="-",0,BG46)+IF(BO46="-",0,BO46)+IF(BU46="-",0,BU46)+IF(BX46="-",0,BX46)+IF(BZ46="-",0,BZ46))/((IF(BG46="-",0,PARAMETRES!$G$3)+IF(BO46="-",0,PARAMETRES!$G$9)+IF(BU46="-",0,PARAMETRES!$G$14)+IF(BX46="-",0,PARAMETRES!$G$16)+IF(BZ46="-",0,PARAMETRES!$G$17)))*PARAMETRES!$G$19))</f>
        <v>-</v>
      </c>
      <c r="CE46" s="401">
        <f t="shared" si="16"/>
        <v>35</v>
      </c>
      <c r="CF46" s="402" t="str">
        <f>PARAMETRES!$B39</f>
        <v>-</v>
      </c>
      <c r="CG46" s="402" t="str">
        <f>PARAMETRES!$C39</f>
        <v>-</v>
      </c>
      <c r="CH46" s="403" t="str">
        <f>IF(CI46="-","-",IF(CI46&gt;PARAMETRES!$G$3,PARAMETRES!$G$3,CI46))</f>
        <v>-</v>
      </c>
      <c r="CI46" s="404" t="str">
        <f>IF(CH$53=".","-",IF(RELIGION!CD40="-","-",RELIGION!CD40))</f>
        <v>-</v>
      </c>
      <c r="CJ46" s="404" t="str">
        <f>IF(CH$53=".","-",IF(RELIGION!CD40="-","-",RELIGION!CD40/PARAMETRES!G$3*100))</f>
        <v>-</v>
      </c>
      <c r="CK46" s="403" t="str">
        <f>IF(CK$53=".","-",IF(LIRE!CD40="-","-",IF(LIRE!CD40&gt;PARAMETRES!$G$5,PARAMETRES!$G$5,LIRE!CD40)))</f>
        <v>-</v>
      </c>
      <c r="CL46" s="403" t="str">
        <f>IF(CL$53=".","-",IF('ECRIRE (orth, rédac)'!CD40="-","-",IF('ECRIRE (orth, rédac)'!CD40&gt;PARAMETRES!$G$6,PARAMETRES!$G$6,'ECRIRE (orth, rédac)'!CD40)))</f>
        <v>-</v>
      </c>
      <c r="CM46" s="403" t="str">
        <f>IF(CM$53=".","-",IF('ECOUTER  PARLER'!CD40="-","-",IF('ECOUTER  PARLER'!CD40&gt;PARAMETRES!$G$7,PARAMETRES!$G$7,'ECOUTER  PARLER'!CD40)))</f>
        <v>-</v>
      </c>
      <c r="CN46" s="403" t="str">
        <f>IF(CN$53=".","-",IF('ECRIRE (conj, gramm)'!CH40="-","-",IF('ECRIRE (conj, gramm)'!CH40&gt;PARAMETRES!$G$8,PARAMETRES!$G$8,'ECRIRE (conj, gramm)'!CH40)))</f>
        <v>-</v>
      </c>
      <c r="CO46" s="405" t="str">
        <f>IF(CP46="-","-",IF(CP46&gt;PARAMETRES!$G$9,PARAMETRES!$G$9,CP46))</f>
        <v>-</v>
      </c>
      <c r="CP46" s="404" t="str">
        <f>IF(CO$53=".","-",IF(CQ46=0,"-",(IF(LIRE!CD40="-",0,LIRE!CD40)+IF('ECRIRE (orth, rédac)'!CD40="-",0,'ECRIRE (orth, rédac)'!CD40)+IF('ECOUTER  PARLER'!CD40="-",0,'ECOUTER  PARLER'!CD40)+IF('ECRIRE (conj, gramm)'!CH40="-",0,'ECRIRE (conj, gramm)'!CH40))/CQ46*PARAMETRES!$G$9))</f>
        <v>-</v>
      </c>
      <c r="CQ46" s="404">
        <f>IF(LIRE!CD40="-",0,PARAMETRES!$G$5)+IF('ECRIRE (orth, rédac)'!CD40="-",0,PARAMETRES!$G$6)+IF('ECOUTER  PARLER'!CD40="-",0,PARAMETRES!$G$7)+IF('ECRIRE (conj, gramm)'!CH40="-",0,PARAMETRES!$G$8)</f>
        <v>0</v>
      </c>
      <c r="CR46" s="403" t="str">
        <f>IF(CR$53=".","-",IF(NO!CD40="-","-",IF(NO!CD40&gt;PARAMETRES!$G$11,PARAMETRES!$G$11,NO!CD40)))</f>
        <v>-</v>
      </c>
      <c r="CS46" s="403" t="str">
        <f>IF(CS$53=".","-",IF(G!CD40="-","-",IF(G!CD40&gt;PARAMETRES!$G$12,PARAMETRES!$G$12,G!CD40)))</f>
        <v>-</v>
      </c>
      <c r="CT46" s="403" t="str">
        <f>IF(CT$53=".","-",IF(SF!CD40="-","-",IF(SF!CD40&gt;PARAMETRES!$G$13,PARAMETRES!$G$13,SF!CD40)))</f>
        <v>-</v>
      </c>
      <c r="CU46" s="405" t="str">
        <f>IF(CV46="-","-",IF(CV46&gt;PARAMETRES!$G$14,PARAMETRES!$G$14,CV46))</f>
        <v>-</v>
      </c>
      <c r="CV46" s="404" t="str">
        <f>IF(CU$53=".","-",IF(CW46=0,"-",((IF(NO!CD40="-",0,NO!CD40)+IF(G!CD40="-",0,G!CD40)+IF(SF!CD40="-",0,SF!CD40))/CW46*PARAMETRES!$G$14)))</f>
        <v>-</v>
      </c>
      <c r="CW46" s="404">
        <f>IF(NO!CD40="-",0,PARAMETRES!$G$11)+IF(G!CD40="-",0,PARAMETRES!$G$12)+IF(SF!CD40="-",0,PARAMETRES!$G$13)</f>
        <v>0</v>
      </c>
      <c r="CX46" s="403" t="str">
        <f>IF(CY46="-","-",IF(CY46&gt;PARAMETRES!$G$16,PARAMETRES!$G$16,CY46))</f>
        <v>-</v>
      </c>
      <c r="CY46" s="404" t="str">
        <f>IF(CX$53=".","-",IF(EVEIL!CD40="-","-",EVEIL!CD40))</f>
        <v>-</v>
      </c>
      <c r="CZ46" s="404" t="str">
        <f>IF(CX$53=".","-",IF(EVEIL!CD40="-","-",EVEIL!CDS40/PARAMETRES!G$16*100))</f>
        <v>-</v>
      </c>
      <c r="DA46" s="403" t="str">
        <f>IF(DB46="-","-",IF(DB46&gt;PARAMETRES!$G$17,PARAMETRES!$G$17,DB46))</f>
        <v>-</v>
      </c>
      <c r="DB46" s="404" t="str">
        <f>IF(DA$53=".","-",IF(LANGUE!BN40="-","-",LANGUE!BN40))</f>
        <v>-</v>
      </c>
      <c r="DC46" s="404" t="str">
        <f>IF(DA$53=".","-",IF(LANGUE!BN40="-","-",LANGUE!BN40/PARAMETRES!G$17*100))</f>
        <v>-</v>
      </c>
      <c r="DD46" s="451" t="str">
        <f>IF(DE46="-","-",IF(DE46&gt;PARAMETRES!$G$19,PARAMETRES!$G$19,DE46))</f>
        <v>-</v>
      </c>
      <c r="DE46" s="455" t="str">
        <f>IF(((IF(CH46="-",0,CH46)+IF(CP46="-",0,CP46)+IF(CV46="-",0,CV46)+IF(CX46="-",0,CX46)+IF(DA46="-",0,DA46)))=0,"-",((IF(CH46="-",0,CH46)+IF(CP46="-",0,CP46)+IF(CV46="-",0,CV46)+IF(CY46="-",0,CY46)+IF(DA46="-",0,DA46))/((IF(CH46="-",0,PARAMETRES!$G$3)+IF(CP46="-",0,PARAMETRES!$G$9)+IF(CV46="-",0,PARAMETRES!$G$14)+IF(CY46="-",0,PARAMETRES!$G$16)+IF(DA46="-",0,PARAMETRES!$G$17)))*PARAMETRES!$G$19))</f>
        <v>-</v>
      </c>
      <c r="DF46" s="454"/>
      <c r="DG46" s="165" t="str">
        <f>PARAMETRES!$B39</f>
        <v>-</v>
      </c>
      <c r="DH46" s="166" t="str">
        <f>PARAMETRES!$C39</f>
        <v>-</v>
      </c>
      <c r="DI46" s="162"/>
      <c r="DJ46" s="163" t="str">
        <f>IF(IF(E46="-",0,PARAMETRES!$G$3)+IF(AF46="-",0,PARAMETRES!$G$3)+IF(BG46="-",0,PARAMETRES!$G$3)+IF(CH46="-",0,PARAMETRES!$G$3)=0,"-",IF((IF(F46="-",0,F46)+IF(AG46="-",0,AG46)+IF(BH46="-",0,BH46)+IF(CI46="-",0,CI46))/(IF(F46="-",0,PARAMETRES!$G$3)+IF(AG46="-",0,PARAMETRES!$G$3)+IF(BH46="-",0,PARAMETRES!$G$3)+IF(CI46="-",0,PARAMETRES!$G$3))*100&gt;100,100,(IF(F46="-",0,F46)+IF(AG46="-",0,AG46)+IF(BH46="-",0,BH46)+IF(CI46="-",0,CI46))/(IF(F46="-",0,PARAMETRES!$G$3)+IF(AG46="-",0,PARAMETRES!$G$3)+IF(BH46="-",0,PARAMETRES!$G$3)+IF(CI46="-",0,PARAMETRES!$G$3))*100))</f>
        <v>-</v>
      </c>
      <c r="DK46" s="157" t="str">
        <f>IF(IF(M46="-",0,PARAMETRES!$G$9)+IF(AN46="-",0,PARAMETRES!$G$9)+IF(BO46="-",0,PARAMETRES!$G$9)+IF(CP46="-",0,PARAMETRES!$G$9)=0,"-",IF((IF(M46="-",0,M46)+IF(AN46="-",0,AN46)+IF(BO46="-",0,BO46)+IF(CP46="-",0,CP46))/(IF(M46="-",0,PARAMETRES!$G$9)+IF(AN46="-",0,PARAMETRES!$G$9)+IF(BO46="-",0,PARAMETRES!$G$9)+IF(CP46="-",0,PARAMETRES!$G$9))*100&gt;100,100,(IF(M46="-",0,M46)+IF(AN46="-",0,AN46)+IF(BO46="-",0,BO46)+IF(CP46="-",0,CP46))/(IF(M46="-",0,PARAMETRES!$G$9)+IF(AN46="-",0,PARAMETRES!$G$9)+IF(BO46="-",0,PARAMETRES!$G$9)+IF(CP46="-",0,PARAMETRES!$G$9))*100))</f>
        <v>-</v>
      </c>
      <c r="DL46" s="157" t="str">
        <f>IF(IF(S46="-",0,PARAMETRES!$G$14)+IF(AT46="-",0,PARAMETRES!$G$14)+IF(BU46="-",0,PARAMETRES!$G$14)+IF(CV46="-",0,PARAMETRES!$G$14)=0,"-",IF((IF(S46="-",0,S46)+IF(AT46="-",0,AT46)+IF(BU46="-",0,BU46)+IF(CV46="-",0,CV46))/(IF(S46="-",0,PARAMETRES!$G$14)+IF(AT46="-",0,PARAMETRES!$G$14)+IF(BU46="-",0,PARAMETRES!$G$14)+IF(CV46="-",0,PARAMETRES!$G$14))*100&gt;100,100,(IF(S46="-",0,S46)+IF(AT46="-",0,AT46)+IF(BU46="-",0,BU46)+IF(CV46="-",0,CV46))/(IF(S46="-",0,PARAMETRES!$G$14)+IF(AT46="-",0,PARAMETRES!$G$14)+IF(BU46="-",0,PARAMETRES!$G$14)+IF(CV46="-",0,PARAMETRES!$G$14))*100))</f>
        <v>-</v>
      </c>
      <c r="DM46" s="157" t="str">
        <f>IF(IF(U46="-",0,PARAMETRES!$G$16)+IF(AV46="-",0,PARAMETRES!$G$16)+IF(BW46="-",0,PARAMETRES!$G$16)+IF(CX46="-",0,PARAMETRES!$G$16)=0,"-",IF((IF(V46="-",0,V46)+IF(AW46="-",0,AW46)+IF(BX46="-",0,BX46)+IF(CY46="-",0,CY46))/(IF(V46="-",0,PARAMETRES!$G$16)+IF(AW46="-",0,PARAMETRES!$G$16)+IF(BX46="-",0,PARAMETRES!$G$16)+IF(CY46="-",0,PARAMETRES!$G$16))*100&gt;100,100,(IF(V46="-",0,V46)+IF(AW46="-",0,AW46)+IF(BX46="-",0,BX46)+IF(CY46="-",0,CY46))/(IF(V46="-",0,PARAMETRES!$G$16)+IF(AW46="-",0,PARAMETRES!$G$16)+IF(BX46="-",0,PARAMETRES!$G$16)+IF(CY46="-",0,PARAMETRES!$G$16))*100))</f>
        <v>-</v>
      </c>
      <c r="DN46" s="157" t="str">
        <f>IF(IF(X46="-",0,PARAMETRES!$G$17)+IF(AY46="-",0,PARAMETRES!$G$17)+IF(BZ46="-",0,PARAMETRES!$G$17)+IF(DA46="-",0,PARAMETRES!$G$17)=0,"-",IF((IF(Y46="-",0,Y46)+IF(AZ46="-",0,AZ46)+IF(CA46="-",0,CA46)+IF(DB46="-",0,DB46))/(IF(Y46="-",0,PARAMETRES!$G$17)+IF(AZ46="-",0,PARAMETRES!$G$17)+IF(CA46="-",0,PARAMETRES!$G$17)+IF(DB46="-",0,PARAMETRES!$G$17))*100&gt;100,100,(IF(Y46="-",0,Y46)+IF(AZ46="-",0,AZ46)+IF(CA46="-",0,CA46)+IF(DB46="-",0,DB46))/(IF(Y46="-",0,PARAMETRES!$G$17)+IF(AZ46="-",0,PARAMETRES!$G$17)+IF(CA46="-",0,PARAMETRES!$G$17)+IF(DB46="-",0,PARAMETRES!$G$17))*100))</f>
        <v>-</v>
      </c>
      <c r="DO46" s="159" t="str">
        <f>IF(IF(AB46="-",0,PARAMETRES!$G$19)+IF(BC46="-",0,PARAMETRES!$G$19)+IF(CD46="-",0,PARAMETRES!$G$19)+IF(DE46="-",0,PARAMETRES!$G$19)=0,"-",IF((IF(AB46="-",0,AB46)+IF(BC46="-",0,BC46)+IF(CD46="-",0,CD46)+IF(DE46="-",0,DE46))/(IF(AB46="-",0,PARAMETRES!$G$19)+IF(BC46="-",0,PARAMETRES!$G$19)+IF(CD46="-",0,PARAMETRES!$G$19)+IF(DE46="-",0,PARAMETRES!$G$19))*100&gt;100,100,(IF(AB46="-",0,AB46)+IF(BC46="-",0,BC46)+IF(CD46="-",0,CD46)+IF(DE46="-",0,DE46))/(IF(AB46="-",0,PARAMETRES!$G$19)+IF(BC46="-",0,PARAMETRES!$G$19)+IF(CD46="-",0,PARAMETRES!$G$19)+IF(DE46="-",0,PARAMETRES!$G$19))*100))</f>
        <v>-</v>
      </c>
      <c r="DP46" s="169"/>
      <c r="DQ46" s="165" t="str">
        <f>PARAMETRES!$B39</f>
        <v>-</v>
      </c>
      <c r="DR46" s="166" t="str">
        <f>PARAMETRES!$C39</f>
        <v>-</v>
      </c>
      <c r="DT46" s="351" t="str">
        <f t="shared" si="7"/>
        <v/>
      </c>
      <c r="DU46" s="351" t="str">
        <f t="shared" si="1"/>
        <v/>
      </c>
      <c r="DV46" s="351" t="str">
        <f t="shared" si="2"/>
        <v/>
      </c>
      <c r="DW46" s="351" t="str">
        <f t="shared" si="3"/>
        <v/>
      </c>
      <c r="DY46" s="351" t="str">
        <f t="shared" si="8"/>
        <v/>
      </c>
      <c r="DZ46" s="351" t="str">
        <f t="shared" si="9"/>
        <v/>
      </c>
      <c r="EA46" s="351" t="str">
        <f t="shared" si="10"/>
        <v/>
      </c>
      <c r="EB46" s="351" t="str">
        <f t="shared" si="11"/>
        <v/>
      </c>
    </row>
    <row r="47" spans="1:132" s="485" customFormat="1">
      <c r="A47" s="463">
        <f t="shared" si="13"/>
        <v>36</v>
      </c>
      <c r="B47" s="464" t="str">
        <f>PARAMETRES!$D40</f>
        <v>-</v>
      </c>
      <c r="C47" s="465" t="str">
        <f>PARAMETRES!$B40</f>
        <v>-</v>
      </c>
      <c r="D47" s="465" t="str">
        <f>PARAMETRES!$C40</f>
        <v>-</v>
      </c>
      <c r="E47" s="466" t="str">
        <f>IF(F47="-","-",IF(F47&gt;PARAMETRES!$G$3,PARAMETRES!$G$3,F47))</f>
        <v>-</v>
      </c>
      <c r="F47" s="467" t="str">
        <f>IF(E$53=".","-",IF(RELIGION!S41="-","-",RELIGION!S41))</f>
        <v>-</v>
      </c>
      <c r="G47" s="467" t="str">
        <f>IF(E$53=".","-",IF(RELIGION!S41="-","-",RELIGION!S41/PARAMETRES!G$3*100))</f>
        <v>-</v>
      </c>
      <c r="H47" s="466" t="str">
        <f>IF(H$53=".","-",IF(LIRE!S41="-","-",IF(LIRE!S41&gt;PARAMETRES!$G$5,PARAMETRES!$G$5,LIRE!S41)))</f>
        <v>-</v>
      </c>
      <c r="I47" s="466" t="str">
        <f>IF(I$53=".","-",IF('ECRIRE (orth, rédac)'!S41="-","-",IF('ECRIRE (orth, rédac)'!S41&gt;PARAMETRES!$G$6,PARAMETRES!$G$6,'ECRIRE (orth, rédac)'!S41)))</f>
        <v>-</v>
      </c>
      <c r="J47" s="466" t="str">
        <f>IF(J$53=".","-",IF('ECOUTER  PARLER'!S41="-","-",IF('ECOUTER  PARLER'!S41&gt;PARAMETRES!$G$7,PARAMETRES!$G$7,'ECOUTER  PARLER'!S41)))</f>
        <v>-</v>
      </c>
      <c r="K47" s="466" t="str">
        <f>IF(K$53=".","-",IF('ECRIRE (conj, gramm)'!S41="-","-",IF('ECRIRE (conj, gramm)'!S41&gt;PARAMETRES!$G$8,PARAMETRES!$G$8,'ECRIRE (conj, gramm)'!S41)))</f>
        <v>-</v>
      </c>
      <c r="L47" s="468" t="str">
        <f>IF(M47="-","-",IF(M47&gt;PARAMETRES!$G$9,PARAMETRES!$G$9,M47))</f>
        <v>-</v>
      </c>
      <c r="M47" s="467" t="str">
        <f>IF(L$53=".","-",IF(N47=0,"-",(IF(LIRE!S41="-",0,LIRE!S41)+IF('ECRIRE (orth, rédac)'!S41="-",0,'ECRIRE (orth, rédac)'!S41)+IF('ECOUTER  PARLER'!S41="-",0,'ECOUTER  PARLER'!S41)+IF('ECRIRE (conj, gramm)'!S41="-",0,'ECRIRE (conj, gramm)'!S41))/N47*PARAMETRES!$G$9))</f>
        <v>-</v>
      </c>
      <c r="N47" s="467">
        <f>IF(LIRE!S41="-",0,PARAMETRES!$G$5)+IF('ECRIRE (orth, rédac)'!S41="-",0,PARAMETRES!$G$6)+IF('ECOUTER  PARLER'!S41="-",0,PARAMETRES!$G$7)+IF('ECRIRE (conj, gramm)'!S41="-",0,PARAMETRES!$G$8)</f>
        <v>0</v>
      </c>
      <c r="O47" s="466" t="str">
        <f>IF(O$53=".","-",IF(NO!S41="-","-",IF(NO!S41&gt;PARAMETRES!$G$11,PARAMETRES!$G$11,NO!S41)))</f>
        <v>-</v>
      </c>
      <c r="P47" s="466" t="str">
        <f>IF(P$53=".","-",IF(G!S41="-","-",IF(G!S41&gt;PARAMETRES!$G$12,PARAMETRES!$G$12,G!S41)))</f>
        <v>-</v>
      </c>
      <c r="Q47" s="466" t="str">
        <f>IF(Q$53=".","-",IF(SF!S41="-","-",IF(SF!S41&gt;PARAMETRES!$G$13,PARAMETRES!$G$13,SF!S41)))</f>
        <v>-</v>
      </c>
      <c r="R47" s="468" t="str">
        <f>IF(S47="-","-",IF(S47&gt;PARAMETRES!$G$14,PARAMETRES!$G$14,S47))</f>
        <v>-</v>
      </c>
      <c r="S47" s="467" t="str">
        <f>IF(R$53=".","-",IF(T47=0,"-",((IF(NO!S41="-",0,NO!S41)+IF(G!S41="-",0,G!S41)+IF(SF!S41="-",0,SF!S41))/T47*PARAMETRES!$G$14)))</f>
        <v>-</v>
      </c>
      <c r="T47" s="467">
        <f>IF(NO!S41="-",0,PARAMETRES!$G$11)+IF(G!S41="-",0,PARAMETRES!$G$12)+IF(SF!S41="-",0,PARAMETRES!$G$13)</f>
        <v>0</v>
      </c>
      <c r="U47" s="466" t="str">
        <f>IF(V47="-","-",IF(V47&gt;PARAMETRES!$G$16,PARAMETRES!$G$16,V47))</f>
        <v>-</v>
      </c>
      <c r="V47" s="467" t="str">
        <f>IF(U$53=".","-",IF(EVEIL!S41="-","-",EVEIL!S41))</f>
        <v>-</v>
      </c>
      <c r="W47" s="467" t="str">
        <f>IF(U$53=".","-",IF(EVEIL!S41="-","-",EVEIL!S41/PARAMETRES!G$16*100))</f>
        <v>-</v>
      </c>
      <c r="X47" s="466" t="str">
        <f>IF(Y47="-","-",IF(Y47&gt;PARAMETRES!$G$17,PARAMETRES!$G$17,Y47))</f>
        <v>-</v>
      </c>
      <c r="Y47" s="467" t="str">
        <f>IF(X$53=".","-",IF(LANGUE!O41="-","-",LANGUE!O41))</f>
        <v>-</v>
      </c>
      <c r="Z47" s="469" t="str">
        <f>IF(X$53=".","-",IF(LANGUE!O41="-","-",LANGUE!O41/PARAMETRES!G$17*100))</f>
        <v>-</v>
      </c>
      <c r="AA47" s="470" t="str">
        <f>IF(AB47="-","-",IF(AB47&gt;PARAMETRES!$G$19,PARAMETRES!$G$19,AB47))</f>
        <v>-</v>
      </c>
      <c r="AB47" s="471" t="str">
        <f>IF(((IF(E47="-",0,E47)+IF(M47="-",0,M47)+IF(S47="-",0,S47)+IF(U47="-",0,U47)+IF(X47="-",0,X47)))=0,"-",((IF(E47="-",0,E47)+IF(M47="-",0,M47)+IF(S47="-",0,S47)+IF(V47="-",0,V47)+IF(X47="-",0,X47))/((IF(E47="-",0,PARAMETRES!$G$3)+IF(M47="-",0,PARAMETRES!$G$9)+IF(S47="-",0,PARAMETRES!$G$14)+IF(V47="-",0,PARAMETRES!$G$16)+IF(X47="-",0,PARAMETRES!$G$17)))*PARAMETRES!$G$19))</f>
        <v>-</v>
      </c>
      <c r="AC47" s="463">
        <f t="shared" si="14"/>
        <v>36</v>
      </c>
      <c r="AD47" s="465" t="str">
        <f>PARAMETRES!$B40</f>
        <v>-</v>
      </c>
      <c r="AE47" s="465" t="str">
        <f>PARAMETRES!$C40</f>
        <v>-</v>
      </c>
      <c r="AF47" s="466" t="str">
        <f>IF(AG47="-","-",IF(AG47&gt;PARAMETRES!$G$3,PARAMETRES!$G$3,AG47))</f>
        <v>-</v>
      </c>
      <c r="AG47" s="467" t="str">
        <f>IF(AF$53=".","-",IF(RELIGION!AN41="-","-",RELIGION!AN41))</f>
        <v>-</v>
      </c>
      <c r="AH47" s="467" t="str">
        <f>IF(AF$53=".","-",IF(RELIGION!AN41="-","-",RELIGION!AN41/PARAMETRES!G$3*100))</f>
        <v>-</v>
      </c>
      <c r="AI47" s="466" t="str">
        <f>IF(AI$53=".","-",IF(LIRE!AN41="-","-",IF(LIRE!AN41&gt;PARAMETRES!$G$5,PARAMETRES!$G$5,LIRE!AN41)))</f>
        <v>-</v>
      </c>
      <c r="AJ47" s="466" t="str">
        <f>IF(AJ$53=".","-",IF('ECRIRE (orth, rédac)'!AN41="-","-",IF('ECRIRE (orth, rédac)'!AN41&gt;PARAMETRES!$G$6,PARAMETRES!$G$6,'ECRIRE (orth, rédac)'!AN41)))</f>
        <v>-</v>
      </c>
      <c r="AK47" s="466" t="str">
        <f>IF(AK$53=".","-",IF('ECOUTER  PARLER'!AN41="-","-",IF('ECOUTER  PARLER'!AN41&gt;PARAMETRES!$G$7,PARAMETRES!$G$7,'ECOUTER  PARLER'!AN41)))</f>
        <v>-</v>
      </c>
      <c r="AL47" s="466" t="str">
        <f>IF(AL$53=".","-",IF('ECRIRE (conj, gramm)'!AN41="-","-",IF('ECRIRE (conj, gramm)'!AN41&gt;PARAMETRES!$G$8,PARAMETRES!$G$8,'ECRIRE (conj, gramm)'!AN41)))</f>
        <v>-</v>
      </c>
      <c r="AM47" s="468" t="str">
        <f>IF(AN47="-","-",IF(AN47&gt;PARAMETRES!$G$9,PARAMETRES!$G$9,AN47))</f>
        <v>-</v>
      </c>
      <c r="AN47" s="467" t="str">
        <f>IF(AM$53=".","-",IF(AO47=0,"-",(IF(LIRE!AN41="-",0,LIRE!AN41)+IF('ECRIRE (orth, rédac)'!AN41="-",0,'ECRIRE (orth, rédac)'!AN41)+IF('ECOUTER  PARLER'!AN41="-",0,'ECOUTER  PARLER'!AN41)+IF('ECRIRE (conj, gramm)'!AN41="-",0,'ECRIRE (conj, gramm)'!AN41))/AO47*PARAMETRES!$G$9))</f>
        <v>-</v>
      </c>
      <c r="AO47" s="467">
        <f>IF(LIRE!AN41="-",0,PARAMETRES!$G$5)+IF('ECRIRE (orth, rédac)'!AN41="-",0,PARAMETRES!$G$6)+IF('ECOUTER  PARLER'!AN41="-",0,PARAMETRES!$G$7)+IF('ECRIRE (conj, gramm)'!AN41="-",0,PARAMETRES!$G$8)</f>
        <v>0</v>
      </c>
      <c r="AP47" s="466" t="str">
        <f>IF(AP$53=".","-",IF(NO!AN41="-","-",IF(NO!AN41&gt;PARAMETRES!$G$11,PARAMETRES!$G$11,NO!AN41)))</f>
        <v>-</v>
      </c>
      <c r="AQ47" s="466" t="str">
        <f>IF(AQ$53=".","-",IF(G!AN41="-","-",IF(G!AN41&gt;PARAMETRES!$G$12,PARAMETRES!$G$12,G!AN41)))</f>
        <v>-</v>
      </c>
      <c r="AR47" s="466" t="str">
        <f>IF(AR$53=".","-",IF(SF!AN41="-","-",IF(SF!AN41&gt;PARAMETRES!$G$13,PARAMETRES!$G$13,SF!AN41)))</f>
        <v>-</v>
      </c>
      <c r="AS47" s="468" t="str">
        <f>IF(AT47="-","-",IF(AT47&gt;PARAMETRES!$G$14,PARAMETRES!$G$14,AT47))</f>
        <v>-</v>
      </c>
      <c r="AT47" s="467" t="str">
        <f>IF(AS$53=".","-",IF(AU47=0,"-",((IF(NO!AN41="-",0,NO!AN41)+IF(G!AN41="-",0,G!AN41)+IF(SF!AN41="-",0,SF!AN41))/AU47*PARAMETRES!$G$14)))</f>
        <v>-</v>
      </c>
      <c r="AU47" s="467">
        <f>IF(NO!AN41="-",0,PARAMETRES!$G$11)+IF(G!AN41="-",0,PARAMETRES!$G$12)+IF(SF!AN41="-",0,PARAMETRES!$G$13)</f>
        <v>0</v>
      </c>
      <c r="AV47" s="466" t="str">
        <f>IF(AW47="-","-",IF(AW47&gt;PARAMETRES!$G$16,PARAMETRES!$G$16,AW47))</f>
        <v>-</v>
      </c>
      <c r="AW47" s="467" t="str">
        <f>IF(AV$53=".","-",IF(EVEIL!AN41="-","-",EVEIL!AN41))</f>
        <v>-</v>
      </c>
      <c r="AX47" s="467" t="str">
        <f>IF(AV$53=".","-",IF(EVEIL!AN41="-","-",EVEIL!ANS41/PARAMETRES!G$16*100))</f>
        <v>-</v>
      </c>
      <c r="AY47" s="466" t="str">
        <f>IF(AZ47="-","-",IF(AZ47&gt;PARAMETRES!$G$17,PARAMETRES!$G$17,AZ47))</f>
        <v>-</v>
      </c>
      <c r="AZ47" s="467" t="str">
        <f>IF(AY$53=".","-",IF(LANGUE!AF41="-","-",LANGUE!AF41))</f>
        <v>-</v>
      </c>
      <c r="BA47" s="469" t="str">
        <f>IF(AY$53=".","-",IF(LANGUE!AF41="-","-",LANGUE!AF41/PARAMETRES!G$17*100))</f>
        <v>-</v>
      </c>
      <c r="BB47" s="470" t="str">
        <f>IF(BC47="-","-",IF(BC47&gt;PARAMETRES!$G$19,PARAMETRES!$G$19,BC47))</f>
        <v>-</v>
      </c>
      <c r="BC47" s="471" t="str">
        <f>IF(((IF(AF47="-",0,AF47)+IF(AN47="-",0,AN47)+IF(AT47="-",0,AT47)+IF(AV47="-",0,AV47)+IF(AY47="-",0,AY47)))=0,"-",((IF(AF47="-",0,AF47)+IF(AN47="-",0,AN47)+IF(AT47="-",0,AT47)+IF(AW47="-",0,AW47)+IF(AY47="-",0,AY47))/((IF(AF47="-",0,PARAMETRES!$G$3)+IF(AN47="-",0,PARAMETRES!$G$9)+IF(AT47="-",0,PARAMETRES!$G$14)+IF(AW47="-",0,PARAMETRES!$G$16)+IF(AY47="-",0,PARAMETRES!$G$17)))*PARAMETRES!$G$19))</f>
        <v>-</v>
      </c>
      <c r="BD47" s="463">
        <f t="shared" si="15"/>
        <v>36</v>
      </c>
      <c r="BE47" s="465" t="str">
        <f>PARAMETRES!$B40</f>
        <v>-</v>
      </c>
      <c r="BF47" s="465" t="str">
        <f>PARAMETRES!$C40</f>
        <v>-</v>
      </c>
      <c r="BG47" s="466" t="str">
        <f>IF(BH47="-","-",IF(BH47&gt;PARAMETRES!$G$3,PARAMETRES!$G$3,BH47))</f>
        <v>-</v>
      </c>
      <c r="BH47" s="467" t="str">
        <f>IF(BG$53=".","-",IF(RELIGION!BI41="-","-",RELIGION!BI41))</f>
        <v>-</v>
      </c>
      <c r="BI47" s="467" t="str">
        <f>IF(BG$53=".","-",IF(RELIGION!BI41="-","-",RELIGION!BI41/PARAMETRES!G$3*100))</f>
        <v>-</v>
      </c>
      <c r="BJ47" s="466" t="str">
        <f>IF(BJ$53=".","-",IF(LIRE!BI41="-","-",IF(LIRE!BI41&gt;PARAMETRES!$G$5,PARAMETRES!$G$5,LIRE!BI41)))</f>
        <v>-</v>
      </c>
      <c r="BK47" s="466" t="str">
        <f>IF(BK$53=".","-",IF('ECRIRE (orth, rédac)'!BI41="-","-",IF('ECRIRE (orth, rédac)'!BI41&gt;PARAMETRES!$G$6,PARAMETRES!$G$6,'ECRIRE (orth, rédac)'!BI41)))</f>
        <v>-</v>
      </c>
      <c r="BL47" s="466" t="str">
        <f>IF(BL$53=".","-",IF('ECOUTER  PARLER'!BI41="-","-",IF('ECOUTER  PARLER'!BI41&gt;PARAMETRES!$G$7,PARAMETRES!$G$7,'ECOUTER  PARLER'!BI41)))</f>
        <v>-</v>
      </c>
      <c r="BM47" s="466" t="str">
        <f>IF(BM$53=".","-",IF('ECRIRE (conj, gramm)'!BI41="-","-",IF('ECRIRE (conj, gramm)'!BI41&gt;PARAMETRES!$G$8,PARAMETRES!$G$8,'ECRIRE (conj, gramm)'!BI41)))</f>
        <v>-</v>
      </c>
      <c r="BN47" s="468" t="str">
        <f>IF(BO47="-","-",IF(BO47&gt;PARAMETRES!$G$9,PARAMETRES!$G$9,BO47))</f>
        <v>-</v>
      </c>
      <c r="BO47" s="467" t="str">
        <f>IF(BN$53=".","-",IF(BP47=0,"-",(IF(LIRE!BI41="-",0,LIRE!BI41)+IF('ECRIRE (orth, rédac)'!BI41="-",0,'ECRIRE (orth, rédac)'!BI41)+IF('ECOUTER  PARLER'!BI41="-",0,'ECOUTER  PARLER'!BI41)+IF('ECRIRE (conj, gramm)'!BI41="-",0,'ECRIRE (conj, gramm)'!BI41))/BP47*PARAMETRES!$G$9))</f>
        <v>-</v>
      </c>
      <c r="BP47" s="467">
        <f>IF(LIRE!BI41="-",0,PARAMETRES!$G$5)+IF('ECRIRE (orth, rédac)'!BI41="-",0,PARAMETRES!$G$6)+IF('ECOUTER  PARLER'!BI41="-",0,PARAMETRES!$G$7)+IF('ECRIRE (conj, gramm)'!BI41="-",0,PARAMETRES!$G$8)</f>
        <v>0</v>
      </c>
      <c r="BQ47" s="466" t="str">
        <f>IF(BQ$53=".","-",IF(NO!BI41="-","-",IF(NO!BI41&gt;PARAMETRES!$G$11,PARAMETRES!$G$11,NO!BI41)))</f>
        <v>-</v>
      </c>
      <c r="BR47" s="466" t="str">
        <f>IF(BR$53=".","-",IF(G!BI41="-","-",IF(G!BI41&gt;PARAMETRES!$G$12,PARAMETRES!$G$12,G!BI41)))</f>
        <v>-</v>
      </c>
      <c r="BS47" s="466" t="str">
        <f>IF(BS$53=".","-",IF(SF!BI41="-","-",IF(SF!BI41&gt;PARAMETRES!$G$13,PARAMETRES!$G$13,SF!BI41)))</f>
        <v>-</v>
      </c>
      <c r="BT47" s="468" t="str">
        <f>IF(BU47="-","-",IF(BU47&gt;PARAMETRES!$G$14,PARAMETRES!$G$14,BU47))</f>
        <v>-</v>
      </c>
      <c r="BU47" s="467" t="str">
        <f>IF(BT$53=".","-",IF(BV47=0,"-",((IF(NO!BI41="-",0,NO!BI41)+IF(G!BI41="-",0,G!BI41)+IF(SF!BI41="-",0,SF!BI41))/BV47*PARAMETRES!$G$14)))</f>
        <v>-</v>
      </c>
      <c r="BV47" s="467">
        <f>IF(NO!BI41="-",0,PARAMETRES!$G$11)+IF(G!BI41="-",0,PARAMETRES!$G$12)+IF(SF!BI41="-",0,PARAMETRES!$G$13)</f>
        <v>0</v>
      </c>
      <c r="BW47" s="466" t="str">
        <f>IF(BX47="-","-",IF(BX47&gt;PARAMETRES!$G$16,PARAMETRES!$G$16,BX47))</f>
        <v>-</v>
      </c>
      <c r="BX47" s="467" t="str">
        <f>IF(BW$53=".","-",IF(EVEIL!BI41="-","-",EVEIL!BI41))</f>
        <v>-</v>
      </c>
      <c r="BY47" s="467" t="str">
        <f>IF(BW$53=".","-",IF(EVEIL!BI41="-","-",EVEIL!BIS41/PARAMETRES!G$16*100))</f>
        <v>-</v>
      </c>
      <c r="BZ47" s="466" t="str">
        <f>IF(CA47="-","-",IF(CA47&gt;PARAMETRES!$G$17,PARAMETRES!$G$17,CA47))</f>
        <v>-</v>
      </c>
      <c r="CA47" s="467" t="str">
        <f>IF(BZ$53=".","-",IF(LANGUE!AW41="-","-",LANGUE!AW41))</f>
        <v>-</v>
      </c>
      <c r="CB47" s="469" t="str">
        <f>IF(BZ$53=".","-",IF(LANGUE!AW41="-","-",LANGUE!AW41/PARAMETRES!G$17*100))</f>
        <v>-</v>
      </c>
      <c r="CC47" s="470" t="str">
        <f>IF(CD47="-","-",IF(CD47&gt;PARAMETRES!$G$19,PARAMETRES!$G$19,CD47))</f>
        <v>-</v>
      </c>
      <c r="CD47" s="471" t="str">
        <f>IF(((IF(BG47="-",0,BG47)+IF(BO47="-",0,BO47)+IF(BU47="-",0,BU47)+IF(BW47="-",0,BW47)+IF(BZ47="-",0,BZ47)))=0,"-",((IF(BG47="-",0,BG47)+IF(BO47="-",0,BO47)+IF(BU47="-",0,BU47)+IF(BX47="-",0,BX47)+IF(BZ47="-",0,BZ47))/((IF(BG47="-",0,PARAMETRES!$G$3)+IF(BO47="-",0,PARAMETRES!$G$9)+IF(BU47="-",0,PARAMETRES!$G$14)+IF(BX47="-",0,PARAMETRES!$G$16)+IF(BZ47="-",0,PARAMETRES!$G$17)))*PARAMETRES!$G$19))</f>
        <v>-</v>
      </c>
      <c r="CE47" s="472">
        <f t="shared" si="16"/>
        <v>36</v>
      </c>
      <c r="CF47" s="473" t="str">
        <f>PARAMETRES!$B40</f>
        <v>-</v>
      </c>
      <c r="CG47" s="473" t="str">
        <f>PARAMETRES!$C40</f>
        <v>-</v>
      </c>
      <c r="CH47" s="474" t="str">
        <f>IF(CI47="-","-",IF(CI47&gt;PARAMETRES!$G$3,PARAMETRES!$G$3,CI47))</f>
        <v>-</v>
      </c>
      <c r="CI47" s="475" t="str">
        <f>IF(CH$53=".","-",IF(RELIGION!CD41="-","-",RELIGION!CD41))</f>
        <v>-</v>
      </c>
      <c r="CJ47" s="475" t="str">
        <f>IF(CH$53=".","-",IF(RELIGION!CD41="-","-",RELIGION!CD41/PARAMETRES!G$3*100))</f>
        <v>-</v>
      </c>
      <c r="CK47" s="474" t="str">
        <f>IF(CK$53=".","-",IF(LIRE!CD41="-","-",IF(LIRE!CD41&gt;PARAMETRES!$G$5,PARAMETRES!$G$5,LIRE!CD41)))</f>
        <v>-</v>
      </c>
      <c r="CL47" s="474" t="str">
        <f>IF(CL$53=".","-",IF('ECRIRE (orth, rédac)'!CD41="-","-",IF('ECRIRE (orth, rédac)'!CD41&gt;PARAMETRES!$G$6,PARAMETRES!$G$6,'ECRIRE (orth, rédac)'!CD41)))</f>
        <v>-</v>
      </c>
      <c r="CM47" s="474" t="str">
        <f>IF(CM$53=".","-",IF('ECOUTER  PARLER'!CD41="-","-",IF('ECOUTER  PARLER'!CD41&gt;PARAMETRES!$G$7,PARAMETRES!$G$7,'ECOUTER  PARLER'!CD41)))</f>
        <v>-</v>
      </c>
      <c r="CN47" s="474" t="str">
        <f>IF(CN$53=".","-",IF('ECRIRE (conj, gramm)'!CH41="-","-",IF('ECRIRE (conj, gramm)'!CH41&gt;PARAMETRES!$G$8,PARAMETRES!$G$8,'ECRIRE (conj, gramm)'!CH41)))</f>
        <v>-</v>
      </c>
      <c r="CO47" s="476" t="str">
        <f>IF(CP47="-","-",IF(CP47&gt;PARAMETRES!$G$9,PARAMETRES!$G$9,CP47))</f>
        <v>-</v>
      </c>
      <c r="CP47" s="475" t="str">
        <f>IF(CO$53=".","-",IF(CQ47=0,"-",(IF(LIRE!CD41="-",0,LIRE!CD41)+IF('ECRIRE (orth, rédac)'!CD41="-",0,'ECRIRE (orth, rédac)'!CD41)+IF('ECOUTER  PARLER'!CD41="-",0,'ECOUTER  PARLER'!CD41)+IF('ECRIRE (conj, gramm)'!CH41="-",0,'ECRIRE (conj, gramm)'!CH41))/CQ47*PARAMETRES!$G$9))</f>
        <v>-</v>
      </c>
      <c r="CQ47" s="475">
        <f>IF(LIRE!CD41="-",0,PARAMETRES!$G$5)+IF('ECRIRE (orth, rédac)'!CD41="-",0,PARAMETRES!$G$6)+IF('ECOUTER  PARLER'!CD41="-",0,PARAMETRES!$G$7)+IF('ECRIRE (conj, gramm)'!CH41="-",0,PARAMETRES!$G$8)</f>
        <v>0</v>
      </c>
      <c r="CR47" s="474" t="str">
        <f>IF(CR$53=".","-",IF(NO!CD41="-","-",IF(NO!CD41&gt;PARAMETRES!$G$11,PARAMETRES!$G$11,NO!CD41)))</f>
        <v>-</v>
      </c>
      <c r="CS47" s="474" t="str">
        <f>IF(CS$53=".","-",IF(G!CD41="-","-",IF(G!CD41&gt;PARAMETRES!$G$12,PARAMETRES!$G$12,G!CD41)))</f>
        <v>-</v>
      </c>
      <c r="CT47" s="474" t="str">
        <f>IF(CT$53=".","-",IF(SF!CD41="-","-",IF(SF!CD41&gt;PARAMETRES!$G$13,PARAMETRES!$G$13,SF!CD41)))</f>
        <v>-</v>
      </c>
      <c r="CU47" s="476" t="str">
        <f>IF(CV47="-","-",IF(CV47&gt;PARAMETRES!$G$14,PARAMETRES!$G$14,CV47))</f>
        <v>-</v>
      </c>
      <c r="CV47" s="475" t="str">
        <f>IF(CU$53=".","-",IF(CW47=0,"-",((IF(NO!CD41="-",0,NO!CD41)+IF(G!CD41="-",0,G!CD41)+IF(SF!CD41="-",0,SF!CD41))/CW47*PARAMETRES!$G$14)))</f>
        <v>-</v>
      </c>
      <c r="CW47" s="475">
        <f>IF(NO!CD41="-",0,PARAMETRES!$G$11)+IF(G!CD41="-",0,PARAMETRES!$G$12)+IF(SF!CD41="-",0,PARAMETRES!$G$13)</f>
        <v>0</v>
      </c>
      <c r="CX47" s="474" t="str">
        <f>IF(CY47="-","-",IF(CY47&gt;PARAMETRES!$G$16,PARAMETRES!$G$16,CY47))</f>
        <v>-</v>
      </c>
      <c r="CY47" s="475" t="str">
        <f>IF(CX$53=".","-",IF(EVEIL!CD41="-","-",EVEIL!CD41))</f>
        <v>-</v>
      </c>
      <c r="CZ47" s="475" t="str">
        <f>IF(CX$53=".","-",IF(EVEIL!CD41="-","-",EVEIL!CDS41/PARAMETRES!G$16*100))</f>
        <v>-</v>
      </c>
      <c r="DA47" s="474" t="str">
        <f>IF(DB47="-","-",IF(DB47&gt;PARAMETRES!$G$17,PARAMETRES!$G$17,DB47))</f>
        <v>-</v>
      </c>
      <c r="DB47" s="475" t="str">
        <f>IF(DA$53=".","-",IF(LANGUE!BN41="-","-",LANGUE!BN41))</f>
        <v>-</v>
      </c>
      <c r="DC47" s="475" t="str">
        <f>IF(DA$53=".","-",IF(LANGUE!BN41="-","-",LANGUE!BN41/PARAMETRES!G$17*100))</f>
        <v>-</v>
      </c>
      <c r="DD47" s="477" t="str">
        <f>IF(DE47="-","-",IF(DE47&gt;PARAMETRES!$G$19,PARAMETRES!$G$19,DE47))</f>
        <v>-</v>
      </c>
      <c r="DE47" s="478" t="str">
        <f>IF(((IF(CH47="-",0,CH47)+IF(CP47="-",0,CP47)+IF(CV47="-",0,CV47)+IF(CX47="-",0,CX47)+IF(DA47="-",0,DA47)))=0,"-",((IF(CH47="-",0,CH47)+IF(CP47="-",0,CP47)+IF(CV47="-",0,CV47)+IF(CY47="-",0,CY47)+IF(DA47="-",0,DA47))/((IF(CH47="-",0,PARAMETRES!$G$3)+IF(CP47="-",0,PARAMETRES!$G$9)+IF(CV47="-",0,PARAMETRES!$G$14)+IF(CY47="-",0,PARAMETRES!$G$16)+IF(DA47="-",0,PARAMETRES!$G$17)))*PARAMETRES!$G$19))</f>
        <v>-</v>
      </c>
      <c r="DF47" s="487"/>
      <c r="DG47" s="480" t="str">
        <f>PARAMETRES!$B40</f>
        <v>-</v>
      </c>
      <c r="DH47" s="481" t="str">
        <f>PARAMETRES!$C40</f>
        <v>-</v>
      </c>
      <c r="DI47" s="482"/>
      <c r="DJ47" s="483" t="str">
        <f>IF(IF(E47="-",0,PARAMETRES!$G$3)+IF(AF47="-",0,PARAMETRES!$G$3)+IF(BG47="-",0,PARAMETRES!$G$3)+IF(CH47="-",0,PARAMETRES!$G$3)=0,"-",IF((IF(F47="-",0,F47)+IF(AG47="-",0,AG47)+IF(BH47="-",0,BH47)+IF(CI47="-",0,CI47))/(IF(F47="-",0,PARAMETRES!$G$3)+IF(AG47="-",0,PARAMETRES!$G$3)+IF(BH47="-",0,PARAMETRES!$G$3)+IF(CI47="-",0,PARAMETRES!$G$3))*100&gt;100,100,(IF(F47="-",0,F47)+IF(AG47="-",0,AG47)+IF(BH47="-",0,BH47)+IF(CI47="-",0,CI47))/(IF(F47="-",0,PARAMETRES!$G$3)+IF(AG47="-",0,PARAMETRES!$G$3)+IF(BH47="-",0,PARAMETRES!$G$3)+IF(CI47="-",0,PARAMETRES!$G$3))*100))</f>
        <v>-</v>
      </c>
      <c r="DK47" s="466" t="str">
        <f>IF(IF(M47="-",0,PARAMETRES!$G$9)+IF(AN47="-",0,PARAMETRES!$G$9)+IF(BO47="-",0,PARAMETRES!$G$9)+IF(CP47="-",0,PARAMETRES!$G$9)=0,"-",IF((IF(M47="-",0,M47)+IF(AN47="-",0,AN47)+IF(BO47="-",0,BO47)+IF(CP47="-",0,CP47))/(IF(M47="-",0,PARAMETRES!$G$9)+IF(AN47="-",0,PARAMETRES!$G$9)+IF(BO47="-",0,PARAMETRES!$G$9)+IF(CP47="-",0,PARAMETRES!$G$9))*100&gt;100,100,(IF(M47="-",0,M47)+IF(AN47="-",0,AN47)+IF(BO47="-",0,BO47)+IF(CP47="-",0,CP47))/(IF(M47="-",0,PARAMETRES!$G$9)+IF(AN47="-",0,PARAMETRES!$G$9)+IF(BO47="-",0,PARAMETRES!$G$9)+IF(CP47="-",0,PARAMETRES!$G$9))*100))</f>
        <v>-</v>
      </c>
      <c r="DL47" s="466" t="str">
        <f>IF(IF(S47="-",0,PARAMETRES!$G$14)+IF(AT47="-",0,PARAMETRES!$G$14)+IF(BU47="-",0,PARAMETRES!$G$14)+IF(CV47="-",0,PARAMETRES!$G$14)=0,"-",IF((IF(S47="-",0,S47)+IF(AT47="-",0,AT47)+IF(BU47="-",0,BU47)+IF(CV47="-",0,CV47))/(IF(S47="-",0,PARAMETRES!$G$14)+IF(AT47="-",0,PARAMETRES!$G$14)+IF(BU47="-",0,PARAMETRES!$G$14)+IF(CV47="-",0,PARAMETRES!$G$14))*100&gt;100,100,(IF(S47="-",0,S47)+IF(AT47="-",0,AT47)+IF(BU47="-",0,BU47)+IF(CV47="-",0,CV47))/(IF(S47="-",0,PARAMETRES!$G$14)+IF(AT47="-",0,PARAMETRES!$G$14)+IF(BU47="-",0,PARAMETRES!$G$14)+IF(CV47="-",0,PARAMETRES!$G$14))*100))</f>
        <v>-</v>
      </c>
      <c r="DM47" s="466" t="str">
        <f>IF(IF(U47="-",0,PARAMETRES!$G$16)+IF(AV47="-",0,PARAMETRES!$G$16)+IF(BW47="-",0,PARAMETRES!$G$16)+IF(CX47="-",0,PARAMETRES!$G$16)=0,"-",IF((IF(V47="-",0,V47)+IF(AW47="-",0,AW47)+IF(BX47="-",0,BX47)+IF(CY47="-",0,CY47))/(IF(V47="-",0,PARAMETRES!$G$16)+IF(AW47="-",0,PARAMETRES!$G$16)+IF(BX47="-",0,PARAMETRES!$G$16)+IF(CY47="-",0,PARAMETRES!$G$16))*100&gt;100,100,(IF(V47="-",0,V47)+IF(AW47="-",0,AW47)+IF(BX47="-",0,BX47)+IF(CY47="-",0,CY47))/(IF(V47="-",0,PARAMETRES!$G$16)+IF(AW47="-",0,PARAMETRES!$G$16)+IF(BX47="-",0,PARAMETRES!$G$16)+IF(CY47="-",0,PARAMETRES!$G$16))*100))</f>
        <v>-</v>
      </c>
      <c r="DN47" s="466" t="str">
        <f>IF(IF(X47="-",0,PARAMETRES!$G$17)+IF(AY47="-",0,PARAMETRES!$G$17)+IF(BZ47="-",0,PARAMETRES!$G$17)+IF(DA47="-",0,PARAMETRES!$G$17)=0,"-",IF((IF(Y47="-",0,Y47)+IF(AZ47="-",0,AZ47)+IF(CA47="-",0,CA47)+IF(DB47="-",0,DB47))/(IF(Y47="-",0,PARAMETRES!$G$17)+IF(AZ47="-",0,PARAMETRES!$G$17)+IF(CA47="-",0,PARAMETRES!$G$17)+IF(DB47="-",0,PARAMETRES!$G$17))*100&gt;100,100,(IF(Y47="-",0,Y47)+IF(AZ47="-",0,AZ47)+IF(CA47="-",0,CA47)+IF(DB47="-",0,DB47))/(IF(Y47="-",0,PARAMETRES!$G$17)+IF(AZ47="-",0,PARAMETRES!$G$17)+IF(CA47="-",0,PARAMETRES!$G$17)+IF(DB47="-",0,PARAMETRES!$G$17))*100))</f>
        <v>-</v>
      </c>
      <c r="DO47" s="468" t="str">
        <f>IF(IF(AB47="-",0,PARAMETRES!$G$19)+IF(BC47="-",0,PARAMETRES!$G$19)+IF(CD47="-",0,PARAMETRES!$G$19)+IF(DE47="-",0,PARAMETRES!$G$19)=0,"-",IF((IF(AB47="-",0,AB47)+IF(BC47="-",0,BC47)+IF(CD47="-",0,CD47)+IF(DE47="-",0,DE47))/(IF(AB47="-",0,PARAMETRES!$G$19)+IF(BC47="-",0,PARAMETRES!$G$19)+IF(CD47="-",0,PARAMETRES!$G$19)+IF(DE47="-",0,PARAMETRES!$G$19))*100&gt;100,100,(IF(AB47="-",0,AB47)+IF(BC47="-",0,BC47)+IF(CD47="-",0,CD47)+IF(DE47="-",0,DE47))/(IF(AB47="-",0,PARAMETRES!$G$19)+IF(BC47="-",0,PARAMETRES!$G$19)+IF(CD47="-",0,PARAMETRES!$G$19)+IF(DE47="-",0,PARAMETRES!$G$19))*100))</f>
        <v>-</v>
      </c>
      <c r="DP47" s="488"/>
      <c r="DQ47" s="480" t="str">
        <f>PARAMETRES!$B40</f>
        <v>-</v>
      </c>
      <c r="DR47" s="481" t="str">
        <f>PARAMETRES!$C40</f>
        <v>-</v>
      </c>
      <c r="DT47" s="486" t="str">
        <f t="shared" si="7"/>
        <v/>
      </c>
      <c r="DU47" s="486" t="str">
        <f t="shared" si="1"/>
        <v/>
      </c>
      <c r="DV47" s="486" t="str">
        <f t="shared" si="2"/>
        <v/>
      </c>
      <c r="DW47" s="486" t="str">
        <f t="shared" si="3"/>
        <v/>
      </c>
      <c r="DY47" s="486" t="str">
        <f t="shared" si="8"/>
        <v/>
      </c>
      <c r="DZ47" s="486" t="str">
        <f t="shared" si="9"/>
        <v/>
      </c>
      <c r="EA47" s="486" t="str">
        <f t="shared" si="10"/>
        <v/>
      </c>
      <c r="EB47" s="486" t="str">
        <f t="shared" si="11"/>
        <v/>
      </c>
    </row>
    <row r="48" spans="1:132">
      <c r="A48" s="154">
        <f t="shared" si="13"/>
        <v>37</v>
      </c>
      <c r="B48" s="155" t="str">
        <f>PARAMETRES!$D41</f>
        <v>-</v>
      </c>
      <c r="C48" s="156" t="str">
        <f>PARAMETRES!$B41</f>
        <v>-</v>
      </c>
      <c r="D48" s="156" t="str">
        <f>PARAMETRES!$C41</f>
        <v>-</v>
      </c>
      <c r="E48" s="157" t="str">
        <f>IF(F48="-","-",IF(F48&gt;PARAMETRES!$G$3,PARAMETRES!$G$3,F48))</f>
        <v>-</v>
      </c>
      <c r="F48" s="158" t="str">
        <f>IF(E$53=".","-",IF(RELIGION!S42="-","-",RELIGION!S42))</f>
        <v>-</v>
      </c>
      <c r="G48" s="158" t="str">
        <f>IF(E$53=".","-",IF(RELIGION!S42="-","-",RELIGION!S42/PARAMETRES!G$3*100))</f>
        <v>-</v>
      </c>
      <c r="H48" s="157" t="str">
        <f>IF(H$53=".","-",IF(LIRE!S42="-","-",IF(LIRE!S42&gt;PARAMETRES!$G$5,PARAMETRES!$G$5,LIRE!S42)))</f>
        <v>-</v>
      </c>
      <c r="I48" s="157" t="str">
        <f>IF(I$53=".","-",IF('ECRIRE (orth, rédac)'!S42="-","-",IF('ECRIRE (orth, rédac)'!S42&gt;PARAMETRES!$G$6,PARAMETRES!$G$6,'ECRIRE (orth, rédac)'!S42)))</f>
        <v>-</v>
      </c>
      <c r="J48" s="157" t="str">
        <f>IF(J$53=".","-",IF('ECOUTER  PARLER'!S42="-","-",IF('ECOUTER  PARLER'!S42&gt;PARAMETRES!$G$7,PARAMETRES!$G$7,'ECOUTER  PARLER'!S42)))</f>
        <v>-</v>
      </c>
      <c r="K48" s="157" t="str">
        <f>IF(K$53=".","-",IF('ECRIRE (conj, gramm)'!S42="-","-",IF('ECRIRE (conj, gramm)'!S42&gt;PARAMETRES!$G$8,PARAMETRES!$G$8,'ECRIRE (conj, gramm)'!S42)))</f>
        <v>-</v>
      </c>
      <c r="L48" s="159" t="str">
        <f>IF(M48="-","-",IF(M48&gt;PARAMETRES!$G$9,PARAMETRES!$G$9,M48))</f>
        <v>-</v>
      </c>
      <c r="M48" s="158" t="str">
        <f>IF(L$53=".","-",IF(N48=0,"-",(IF(LIRE!S42="-",0,LIRE!S42)+IF('ECRIRE (orth, rédac)'!S42="-",0,'ECRIRE (orth, rédac)'!S42)+IF('ECOUTER  PARLER'!S42="-",0,'ECOUTER  PARLER'!S42)+IF('ECRIRE (conj, gramm)'!S42="-",0,'ECRIRE (conj, gramm)'!S42))/N48*PARAMETRES!$G$9))</f>
        <v>-</v>
      </c>
      <c r="N48" s="158">
        <f>IF(LIRE!S42="-",0,PARAMETRES!$G$5)+IF('ECRIRE (orth, rédac)'!S42="-",0,PARAMETRES!$G$6)+IF('ECOUTER  PARLER'!S42="-",0,PARAMETRES!$G$7)+IF('ECRIRE (conj, gramm)'!S42="-",0,PARAMETRES!$G$8)</f>
        <v>0</v>
      </c>
      <c r="O48" s="157" t="str">
        <f>IF(O$53=".","-",IF(NO!S42="-","-",IF(NO!S42&gt;PARAMETRES!$G$11,PARAMETRES!$G$11,NO!S42)))</f>
        <v>-</v>
      </c>
      <c r="P48" s="157" t="str">
        <f>IF(P$53=".","-",IF(G!S42="-","-",IF(G!S42&gt;PARAMETRES!$G$12,PARAMETRES!$G$12,G!S42)))</f>
        <v>-</v>
      </c>
      <c r="Q48" s="157" t="str">
        <f>IF(Q$53=".","-",IF(SF!S42="-","-",IF(SF!S42&gt;PARAMETRES!$G$13,PARAMETRES!$G$13,SF!S42)))</f>
        <v>-</v>
      </c>
      <c r="R48" s="159" t="str">
        <f>IF(S48="-","-",IF(S48&gt;PARAMETRES!$G$14,PARAMETRES!$G$14,S48))</f>
        <v>-</v>
      </c>
      <c r="S48" s="158" t="str">
        <f>IF(R$53=".","-",IF(T48=0,"-",((IF(NO!S42="-",0,NO!S42)+IF(G!S42="-",0,G!S42)+IF(SF!S42="-",0,SF!S42))/T48*PARAMETRES!$G$14)))</f>
        <v>-</v>
      </c>
      <c r="T48" s="158">
        <f>IF(NO!S42="-",0,PARAMETRES!$G$11)+IF(G!S42="-",0,PARAMETRES!$G$12)+IF(SF!S42="-",0,PARAMETRES!$G$13)</f>
        <v>0</v>
      </c>
      <c r="U48" s="157" t="str">
        <f>IF(V48="-","-",IF(V48&gt;PARAMETRES!$G$16,PARAMETRES!$G$16,V48))</f>
        <v>-</v>
      </c>
      <c r="V48" s="158" t="str">
        <f>IF(U$53=".","-",IF(EVEIL!S42="-","-",EVEIL!S42))</f>
        <v>-</v>
      </c>
      <c r="W48" s="158" t="str">
        <f>IF(U$53=".","-",IF(EVEIL!S42="-","-",EVEIL!S42/PARAMETRES!G$16*100))</f>
        <v>-</v>
      </c>
      <c r="X48" s="157" t="str">
        <f>IF(Y48="-","-",IF(Y48&gt;PARAMETRES!$G$17,PARAMETRES!$G$17,Y48))</f>
        <v>-</v>
      </c>
      <c r="Y48" s="158" t="str">
        <f>IF(X$53=".","-",IF(LANGUE!O42="-","-",LANGUE!O42))</f>
        <v>-</v>
      </c>
      <c r="Z48" s="429" t="str">
        <f>IF(X$53=".","-",IF(LANGUE!O42="-","-",LANGUE!O42/PARAMETRES!G$17*100))</f>
        <v>-</v>
      </c>
      <c r="AA48" s="160" t="str">
        <f>IF(AB48="-","-",IF(AB48&gt;PARAMETRES!$G$19,PARAMETRES!$G$19,AB48))</f>
        <v>-</v>
      </c>
      <c r="AB48" s="161" t="str">
        <f>IF(((IF(E48="-",0,E48)+IF(M48="-",0,M48)+IF(S48="-",0,S48)+IF(U48="-",0,U48)+IF(X48="-",0,X48)))=0,"-",((IF(E48="-",0,E48)+IF(M48="-",0,M48)+IF(S48="-",0,S48)+IF(V48="-",0,V48)+IF(X48="-",0,X48))/((IF(E48="-",0,PARAMETRES!$G$3)+IF(M48="-",0,PARAMETRES!$G$9)+IF(S48="-",0,PARAMETRES!$G$14)+IF(V48="-",0,PARAMETRES!$G$16)+IF(X48="-",0,PARAMETRES!$G$17)))*PARAMETRES!$G$19))</f>
        <v>-</v>
      </c>
      <c r="AC48" s="154">
        <f t="shared" si="14"/>
        <v>37</v>
      </c>
      <c r="AD48" s="156" t="str">
        <f>PARAMETRES!$B41</f>
        <v>-</v>
      </c>
      <c r="AE48" s="156" t="str">
        <f>PARAMETRES!$C41</f>
        <v>-</v>
      </c>
      <c r="AF48" s="157" t="str">
        <f>IF(AG48="-","-",IF(AG48&gt;PARAMETRES!$G$3,PARAMETRES!$G$3,AG48))</f>
        <v>-</v>
      </c>
      <c r="AG48" s="158" t="str">
        <f>IF(AF$53=".","-",IF(RELIGION!AN42="-","-",RELIGION!AN42))</f>
        <v>-</v>
      </c>
      <c r="AH48" s="158" t="str">
        <f>IF(AF$53=".","-",IF(RELIGION!AN42="-","-",RELIGION!AN42/PARAMETRES!G$3*100))</f>
        <v>-</v>
      </c>
      <c r="AI48" s="157" t="str">
        <f>IF(AI$53=".","-",IF(LIRE!AN42="-","-",IF(LIRE!AN42&gt;PARAMETRES!$G$5,PARAMETRES!$G$5,LIRE!AN42)))</f>
        <v>-</v>
      </c>
      <c r="AJ48" s="157" t="str">
        <f>IF(AJ$53=".","-",IF('ECRIRE (orth, rédac)'!AN42="-","-",IF('ECRIRE (orth, rédac)'!AN42&gt;PARAMETRES!$G$6,PARAMETRES!$G$6,'ECRIRE (orth, rédac)'!AN42)))</f>
        <v>-</v>
      </c>
      <c r="AK48" s="157" t="str">
        <f>IF(AK$53=".","-",IF('ECOUTER  PARLER'!AN42="-","-",IF('ECOUTER  PARLER'!AN42&gt;PARAMETRES!$G$7,PARAMETRES!$G$7,'ECOUTER  PARLER'!AN42)))</f>
        <v>-</v>
      </c>
      <c r="AL48" s="157" t="str">
        <f>IF(AL$53=".","-",IF('ECRIRE (conj, gramm)'!AN42="-","-",IF('ECRIRE (conj, gramm)'!AN42&gt;PARAMETRES!$G$8,PARAMETRES!$G$8,'ECRIRE (conj, gramm)'!AN42)))</f>
        <v>-</v>
      </c>
      <c r="AM48" s="159" t="str">
        <f>IF(AN48="-","-",IF(AN48&gt;PARAMETRES!$G$9,PARAMETRES!$G$9,AN48))</f>
        <v>-</v>
      </c>
      <c r="AN48" s="158" t="str">
        <f>IF(AM$53=".","-",IF(AO48=0,"-",(IF(LIRE!AN42="-",0,LIRE!AN42)+IF('ECRIRE (orth, rédac)'!AN42="-",0,'ECRIRE (orth, rédac)'!AN42)+IF('ECOUTER  PARLER'!AN42="-",0,'ECOUTER  PARLER'!AN42)+IF('ECRIRE (conj, gramm)'!AN42="-",0,'ECRIRE (conj, gramm)'!AN42))/AO48*PARAMETRES!$G$9))</f>
        <v>-</v>
      </c>
      <c r="AO48" s="158">
        <f>IF(LIRE!AN42="-",0,PARAMETRES!$G$5)+IF('ECRIRE (orth, rédac)'!AN42="-",0,PARAMETRES!$G$6)+IF('ECOUTER  PARLER'!AN42="-",0,PARAMETRES!$G$7)+IF('ECRIRE (conj, gramm)'!AN42="-",0,PARAMETRES!$G$8)</f>
        <v>0</v>
      </c>
      <c r="AP48" s="157" t="str">
        <f>IF(AP$53=".","-",IF(NO!AN42="-","-",IF(NO!AN42&gt;PARAMETRES!$G$11,PARAMETRES!$G$11,NO!AN42)))</f>
        <v>-</v>
      </c>
      <c r="AQ48" s="157" t="str">
        <f>IF(AQ$53=".","-",IF(G!AN42="-","-",IF(G!AN42&gt;PARAMETRES!$G$12,PARAMETRES!$G$12,G!AN42)))</f>
        <v>-</v>
      </c>
      <c r="AR48" s="157" t="str">
        <f>IF(AR$53=".","-",IF(SF!AN42="-","-",IF(SF!AN42&gt;PARAMETRES!$G$13,PARAMETRES!$G$13,SF!AN42)))</f>
        <v>-</v>
      </c>
      <c r="AS48" s="159" t="str">
        <f>IF(AT48="-","-",IF(AT48&gt;PARAMETRES!$G$14,PARAMETRES!$G$14,AT48))</f>
        <v>-</v>
      </c>
      <c r="AT48" s="158" t="str">
        <f>IF(AS$53=".","-",IF(AU48=0,"-",((IF(NO!AN42="-",0,NO!AN42)+IF(G!AN42="-",0,G!AN42)+IF(SF!AN42="-",0,SF!AN42))/AU48*PARAMETRES!$G$14)))</f>
        <v>-</v>
      </c>
      <c r="AU48" s="158">
        <f>IF(NO!AN42="-",0,PARAMETRES!$G$11)+IF(G!AN42="-",0,PARAMETRES!$G$12)+IF(SF!AN42="-",0,PARAMETRES!$G$13)</f>
        <v>0</v>
      </c>
      <c r="AV48" s="157" t="str">
        <f>IF(AW48="-","-",IF(AW48&gt;PARAMETRES!$G$16,PARAMETRES!$G$16,AW48))</f>
        <v>-</v>
      </c>
      <c r="AW48" s="158" t="str">
        <f>IF(AV$53=".","-",IF(EVEIL!AN42="-","-",EVEIL!AN42))</f>
        <v>-</v>
      </c>
      <c r="AX48" s="158" t="str">
        <f>IF(AV$53=".","-",IF(EVEIL!AN42="-","-",EVEIL!ANS42/PARAMETRES!G$16*100))</f>
        <v>-</v>
      </c>
      <c r="AY48" s="157" t="str">
        <f>IF(AZ48="-","-",IF(AZ48&gt;PARAMETRES!$G$17,PARAMETRES!$G$17,AZ48))</f>
        <v>-</v>
      </c>
      <c r="AZ48" s="158" t="str">
        <f>IF(AY$53=".","-",IF(LANGUE!AF42="-","-",LANGUE!AF42))</f>
        <v>-</v>
      </c>
      <c r="BA48" s="429" t="str">
        <f>IF(AY$53=".","-",IF(LANGUE!AF42="-","-",LANGUE!AF42/PARAMETRES!G$17*100))</f>
        <v>-</v>
      </c>
      <c r="BB48" s="160" t="str">
        <f>IF(BC48="-","-",IF(BC48&gt;PARAMETRES!$G$19,PARAMETRES!$G$19,BC48))</f>
        <v>-</v>
      </c>
      <c r="BC48" s="161" t="str">
        <f>IF(((IF(AF48="-",0,AF48)+IF(AN48="-",0,AN48)+IF(AT48="-",0,AT48)+IF(AV48="-",0,AV48)+IF(AY48="-",0,AY48)))=0,"-",((IF(AF48="-",0,AF48)+IF(AN48="-",0,AN48)+IF(AT48="-",0,AT48)+IF(AW48="-",0,AW48)+IF(AY48="-",0,AY48))/((IF(AF48="-",0,PARAMETRES!$G$3)+IF(AN48="-",0,PARAMETRES!$G$9)+IF(AT48="-",0,PARAMETRES!$G$14)+IF(AW48="-",0,PARAMETRES!$G$16)+IF(AY48="-",0,PARAMETRES!$G$17)))*PARAMETRES!$G$19))</f>
        <v>-</v>
      </c>
      <c r="BD48" s="154">
        <f t="shared" si="15"/>
        <v>37</v>
      </c>
      <c r="BE48" s="156" t="str">
        <f>PARAMETRES!$B41</f>
        <v>-</v>
      </c>
      <c r="BF48" s="156" t="str">
        <f>PARAMETRES!$C41</f>
        <v>-</v>
      </c>
      <c r="BG48" s="157" t="str">
        <f>IF(BH48="-","-",IF(BH48&gt;PARAMETRES!$G$3,PARAMETRES!$G$3,BH48))</f>
        <v>-</v>
      </c>
      <c r="BH48" s="158" t="str">
        <f>IF(BG$53=".","-",IF(RELIGION!BI42="-","-",RELIGION!BI42))</f>
        <v>-</v>
      </c>
      <c r="BI48" s="158" t="str">
        <f>IF(BG$53=".","-",IF(RELIGION!BI42="-","-",RELIGION!BI42/PARAMETRES!G$3*100))</f>
        <v>-</v>
      </c>
      <c r="BJ48" s="157" t="str">
        <f>IF(BJ$53=".","-",IF(LIRE!BI42="-","-",IF(LIRE!BI42&gt;PARAMETRES!$G$5,PARAMETRES!$G$5,LIRE!BI42)))</f>
        <v>-</v>
      </c>
      <c r="BK48" s="157" t="str">
        <f>IF(BK$53=".","-",IF('ECRIRE (orth, rédac)'!BI42="-","-",IF('ECRIRE (orth, rédac)'!BI42&gt;PARAMETRES!$G$6,PARAMETRES!$G$6,'ECRIRE (orth, rédac)'!BI42)))</f>
        <v>-</v>
      </c>
      <c r="BL48" s="157" t="str">
        <f>IF(BL$53=".","-",IF('ECOUTER  PARLER'!BI42="-","-",IF('ECOUTER  PARLER'!BI42&gt;PARAMETRES!$G$7,PARAMETRES!$G$7,'ECOUTER  PARLER'!BI42)))</f>
        <v>-</v>
      </c>
      <c r="BM48" s="157" t="str">
        <f>IF(BM$53=".","-",IF('ECRIRE (conj, gramm)'!BI42="-","-",IF('ECRIRE (conj, gramm)'!BI42&gt;PARAMETRES!$G$8,PARAMETRES!$G$8,'ECRIRE (conj, gramm)'!BI42)))</f>
        <v>-</v>
      </c>
      <c r="BN48" s="159" t="str">
        <f>IF(BO48="-","-",IF(BO48&gt;PARAMETRES!$G$9,PARAMETRES!$G$9,BO48))</f>
        <v>-</v>
      </c>
      <c r="BO48" s="158" t="str">
        <f>IF(BN$53=".","-",IF(BP48=0,"-",(IF(LIRE!BI42="-",0,LIRE!BI42)+IF('ECRIRE (orth, rédac)'!BI42="-",0,'ECRIRE (orth, rédac)'!BI42)+IF('ECOUTER  PARLER'!BI42="-",0,'ECOUTER  PARLER'!BI42)+IF('ECRIRE (conj, gramm)'!BI42="-",0,'ECRIRE (conj, gramm)'!BI42))/BP48*PARAMETRES!$G$9))</f>
        <v>-</v>
      </c>
      <c r="BP48" s="158">
        <f>IF(LIRE!BI42="-",0,PARAMETRES!$G$5)+IF('ECRIRE (orth, rédac)'!BI42="-",0,PARAMETRES!$G$6)+IF('ECOUTER  PARLER'!BI42="-",0,PARAMETRES!$G$7)+IF('ECRIRE (conj, gramm)'!BI42="-",0,PARAMETRES!$G$8)</f>
        <v>0</v>
      </c>
      <c r="BQ48" s="157" t="str">
        <f>IF(BQ$53=".","-",IF(NO!BI42="-","-",IF(NO!BI42&gt;PARAMETRES!$G$11,PARAMETRES!$G$11,NO!BI42)))</f>
        <v>-</v>
      </c>
      <c r="BR48" s="157" t="str">
        <f>IF(BR$53=".","-",IF(G!BI42="-","-",IF(G!BI42&gt;PARAMETRES!$G$12,PARAMETRES!$G$12,G!BI42)))</f>
        <v>-</v>
      </c>
      <c r="BS48" s="157" t="str">
        <f>IF(BS$53=".","-",IF(SF!BI42="-","-",IF(SF!BI42&gt;PARAMETRES!$G$13,PARAMETRES!$G$13,SF!BI42)))</f>
        <v>-</v>
      </c>
      <c r="BT48" s="159" t="str">
        <f>IF(BU48="-","-",IF(BU48&gt;PARAMETRES!$G$14,PARAMETRES!$G$14,BU48))</f>
        <v>-</v>
      </c>
      <c r="BU48" s="158" t="str">
        <f>IF(BT$53=".","-",IF(BV48=0,"-",((IF(NO!BI42="-",0,NO!BI42)+IF(G!BI42="-",0,G!BI42)+IF(SF!BI42="-",0,SF!BI42))/BV48*PARAMETRES!$G$14)))</f>
        <v>-</v>
      </c>
      <c r="BV48" s="158">
        <f>IF(NO!BI42="-",0,PARAMETRES!$G$11)+IF(G!BI42="-",0,PARAMETRES!$G$12)+IF(SF!BI42="-",0,PARAMETRES!$G$13)</f>
        <v>0</v>
      </c>
      <c r="BW48" s="157" t="str">
        <f>IF(BX48="-","-",IF(BX48&gt;PARAMETRES!$G$16,PARAMETRES!$G$16,BX48))</f>
        <v>-</v>
      </c>
      <c r="BX48" s="158" t="str">
        <f>IF(BW$53=".","-",IF(EVEIL!BI42="-","-",EVEIL!BI42))</f>
        <v>-</v>
      </c>
      <c r="BY48" s="158" t="str">
        <f>IF(BW$53=".","-",IF(EVEIL!BI42="-","-",EVEIL!BIS42/PARAMETRES!G$16*100))</f>
        <v>-</v>
      </c>
      <c r="BZ48" s="157" t="str">
        <f>IF(CA48="-","-",IF(CA48&gt;PARAMETRES!$G$17,PARAMETRES!$G$17,CA48))</f>
        <v>-</v>
      </c>
      <c r="CA48" s="158" t="str">
        <f>IF(BZ$53=".","-",IF(LANGUE!AW42="-","-",LANGUE!AW42))</f>
        <v>-</v>
      </c>
      <c r="CB48" s="429" t="str">
        <f>IF(BZ$53=".","-",IF(LANGUE!AW42="-","-",LANGUE!AW42/PARAMETRES!G$17*100))</f>
        <v>-</v>
      </c>
      <c r="CC48" s="160" t="str">
        <f>IF(CD48="-","-",IF(CD48&gt;PARAMETRES!$G$19,PARAMETRES!$G$19,CD48))</f>
        <v>-</v>
      </c>
      <c r="CD48" s="161" t="str">
        <f>IF(((IF(BG48="-",0,BG48)+IF(BO48="-",0,BO48)+IF(BU48="-",0,BU48)+IF(BW48="-",0,BW48)+IF(BZ48="-",0,BZ48)))=0,"-",((IF(BG48="-",0,BG48)+IF(BO48="-",0,BO48)+IF(BU48="-",0,BU48)+IF(BX48="-",0,BX48)+IF(BZ48="-",0,BZ48))/((IF(BG48="-",0,PARAMETRES!$G$3)+IF(BO48="-",0,PARAMETRES!$G$9)+IF(BU48="-",0,PARAMETRES!$G$14)+IF(BX48="-",0,PARAMETRES!$G$16)+IF(BZ48="-",0,PARAMETRES!$G$17)))*PARAMETRES!$G$19))</f>
        <v>-</v>
      </c>
      <c r="CE48" s="401">
        <f t="shared" si="16"/>
        <v>37</v>
      </c>
      <c r="CF48" s="402" t="str">
        <f>PARAMETRES!$B41</f>
        <v>-</v>
      </c>
      <c r="CG48" s="402" t="str">
        <f>PARAMETRES!$C41</f>
        <v>-</v>
      </c>
      <c r="CH48" s="403" t="str">
        <f>IF(CI48="-","-",IF(CI48&gt;PARAMETRES!$G$3,PARAMETRES!$G$3,CI48))</f>
        <v>-</v>
      </c>
      <c r="CI48" s="404" t="str">
        <f>IF(CH$53=".","-",IF(RELIGION!CD42="-","-",RELIGION!CD42))</f>
        <v>-</v>
      </c>
      <c r="CJ48" s="404" t="str">
        <f>IF(CH$53=".","-",IF(RELIGION!CD42="-","-",RELIGION!CD42/PARAMETRES!G$3*100))</f>
        <v>-</v>
      </c>
      <c r="CK48" s="403" t="str">
        <f>IF(CK$53=".","-",IF(LIRE!CD42="-","-",IF(LIRE!CD42&gt;PARAMETRES!$G$5,PARAMETRES!$G$5,LIRE!CD42)))</f>
        <v>-</v>
      </c>
      <c r="CL48" s="403" t="str">
        <f>IF(CL$53=".","-",IF('ECRIRE (orth, rédac)'!CD42="-","-",IF('ECRIRE (orth, rédac)'!CD42&gt;PARAMETRES!$G$6,PARAMETRES!$G$6,'ECRIRE (orth, rédac)'!CD42)))</f>
        <v>-</v>
      </c>
      <c r="CM48" s="403" t="str">
        <f>IF(CM$53=".","-",IF('ECOUTER  PARLER'!CD42="-","-",IF('ECOUTER  PARLER'!CD42&gt;PARAMETRES!$G$7,PARAMETRES!$G$7,'ECOUTER  PARLER'!CD42)))</f>
        <v>-</v>
      </c>
      <c r="CN48" s="403" t="str">
        <f>IF(CN$53=".","-",IF('ECRIRE (conj, gramm)'!CH42="-","-",IF('ECRIRE (conj, gramm)'!CH42&gt;PARAMETRES!$G$8,PARAMETRES!$G$8,'ECRIRE (conj, gramm)'!CH42)))</f>
        <v>-</v>
      </c>
      <c r="CO48" s="405" t="str">
        <f>IF(CP48="-","-",IF(CP48&gt;PARAMETRES!$G$9,PARAMETRES!$G$9,CP48))</f>
        <v>-</v>
      </c>
      <c r="CP48" s="404" t="str">
        <f>IF(CO$53=".","-",IF(CQ48=0,"-",(IF(LIRE!CD42="-",0,LIRE!CD42)+IF('ECRIRE (orth, rédac)'!CD42="-",0,'ECRIRE (orth, rédac)'!CD42)+IF('ECOUTER  PARLER'!CD42="-",0,'ECOUTER  PARLER'!CD42)+IF('ECRIRE (conj, gramm)'!CH42="-",0,'ECRIRE (conj, gramm)'!CH42))/CQ48*PARAMETRES!$G$9))</f>
        <v>-</v>
      </c>
      <c r="CQ48" s="404">
        <f>IF(LIRE!CD42="-",0,PARAMETRES!$G$5)+IF('ECRIRE (orth, rédac)'!CD42="-",0,PARAMETRES!$G$6)+IF('ECOUTER  PARLER'!CD42="-",0,PARAMETRES!$G$7)+IF('ECRIRE (conj, gramm)'!CH42="-",0,PARAMETRES!$G$8)</f>
        <v>0</v>
      </c>
      <c r="CR48" s="403" t="str">
        <f>IF(CR$53=".","-",IF(NO!CD42="-","-",IF(NO!CD42&gt;PARAMETRES!$G$11,PARAMETRES!$G$11,NO!CD42)))</f>
        <v>-</v>
      </c>
      <c r="CS48" s="403" t="str">
        <f>IF(CS$53=".","-",IF(G!CD42="-","-",IF(G!CD42&gt;PARAMETRES!$G$12,PARAMETRES!$G$12,G!CD42)))</f>
        <v>-</v>
      </c>
      <c r="CT48" s="403" t="str">
        <f>IF(CT$53=".","-",IF(SF!CD42="-","-",IF(SF!CD42&gt;PARAMETRES!$G$13,PARAMETRES!$G$13,SF!CD42)))</f>
        <v>-</v>
      </c>
      <c r="CU48" s="405" t="str">
        <f>IF(CV48="-","-",IF(CV48&gt;PARAMETRES!$G$14,PARAMETRES!$G$14,CV48))</f>
        <v>-</v>
      </c>
      <c r="CV48" s="404" t="str">
        <f>IF(CU$53=".","-",IF(CW48=0,"-",((IF(NO!CD42="-",0,NO!CD42)+IF(G!CD42="-",0,G!CD42)+IF(SF!CD42="-",0,SF!CD42))/CW48*PARAMETRES!$G$14)))</f>
        <v>-</v>
      </c>
      <c r="CW48" s="404">
        <f>IF(NO!CD42="-",0,PARAMETRES!$G$11)+IF(G!CD42="-",0,PARAMETRES!$G$12)+IF(SF!CD42="-",0,PARAMETRES!$G$13)</f>
        <v>0</v>
      </c>
      <c r="CX48" s="403" t="str">
        <f>IF(CY48="-","-",IF(CY48&gt;PARAMETRES!$G$16,PARAMETRES!$G$16,CY48))</f>
        <v>-</v>
      </c>
      <c r="CY48" s="404" t="str">
        <f>IF(CX$53=".","-",IF(EVEIL!CD42="-","-",EVEIL!CD42))</f>
        <v>-</v>
      </c>
      <c r="CZ48" s="404" t="str">
        <f>IF(CX$53=".","-",IF(EVEIL!CD42="-","-",EVEIL!CDS42/PARAMETRES!G$16*100))</f>
        <v>-</v>
      </c>
      <c r="DA48" s="403" t="str">
        <f>IF(DB48="-","-",IF(DB48&gt;PARAMETRES!$G$17,PARAMETRES!$G$17,DB48))</f>
        <v>-</v>
      </c>
      <c r="DB48" s="404" t="str">
        <f>IF(DA$53=".","-",IF(LANGUE!BN42="-","-",LANGUE!BN42))</f>
        <v>-</v>
      </c>
      <c r="DC48" s="404" t="str">
        <f>IF(DA$53=".","-",IF(LANGUE!BN42="-","-",LANGUE!BN42/PARAMETRES!G$17*100))</f>
        <v>-</v>
      </c>
      <c r="DD48" s="451" t="str">
        <f>IF(DE48="-","-",IF(DE48&gt;PARAMETRES!$G$19,PARAMETRES!$G$19,DE48))</f>
        <v>-</v>
      </c>
      <c r="DE48" s="455" t="str">
        <f>IF(((IF(CH48="-",0,CH48)+IF(CP48="-",0,CP48)+IF(CV48="-",0,CV48)+IF(CX48="-",0,CX48)+IF(DA48="-",0,DA48)))=0,"-",((IF(CH48="-",0,CH48)+IF(CP48="-",0,CP48)+IF(CV48="-",0,CV48)+IF(CY48="-",0,CY48)+IF(DA48="-",0,DA48))/((IF(CH48="-",0,PARAMETRES!$G$3)+IF(CP48="-",0,PARAMETRES!$G$9)+IF(CV48="-",0,PARAMETRES!$G$14)+IF(CY48="-",0,PARAMETRES!$G$16)+IF(DA48="-",0,PARAMETRES!$G$17)))*PARAMETRES!$G$19))</f>
        <v>-</v>
      </c>
      <c r="DF48" s="454"/>
      <c r="DG48" s="165" t="str">
        <f>PARAMETRES!$B41</f>
        <v>-</v>
      </c>
      <c r="DH48" s="166" t="str">
        <f>PARAMETRES!$C41</f>
        <v>-</v>
      </c>
      <c r="DI48" s="162"/>
      <c r="DJ48" s="163" t="str">
        <f>IF(IF(E48="-",0,PARAMETRES!$G$3)+IF(AF48="-",0,PARAMETRES!$G$3)+IF(BG48="-",0,PARAMETRES!$G$3)+IF(CH48="-",0,PARAMETRES!$G$3)=0,"-",IF((IF(F48="-",0,F48)+IF(AG48="-",0,AG48)+IF(BH48="-",0,BH48)+IF(CI48="-",0,CI48))/(IF(F48="-",0,PARAMETRES!$G$3)+IF(AG48="-",0,PARAMETRES!$G$3)+IF(BH48="-",0,PARAMETRES!$G$3)+IF(CI48="-",0,PARAMETRES!$G$3))*100&gt;100,100,(IF(F48="-",0,F48)+IF(AG48="-",0,AG48)+IF(BH48="-",0,BH48)+IF(CI48="-",0,CI48))/(IF(F48="-",0,PARAMETRES!$G$3)+IF(AG48="-",0,PARAMETRES!$G$3)+IF(BH48="-",0,PARAMETRES!$G$3)+IF(CI48="-",0,PARAMETRES!$G$3))*100))</f>
        <v>-</v>
      </c>
      <c r="DK48" s="157" t="str">
        <f>IF(IF(M48="-",0,PARAMETRES!$G$9)+IF(AN48="-",0,PARAMETRES!$G$9)+IF(BO48="-",0,PARAMETRES!$G$9)+IF(CP48="-",0,PARAMETRES!$G$9)=0,"-",IF((IF(M48="-",0,M48)+IF(AN48="-",0,AN48)+IF(BO48="-",0,BO48)+IF(CP48="-",0,CP48))/(IF(M48="-",0,PARAMETRES!$G$9)+IF(AN48="-",0,PARAMETRES!$G$9)+IF(BO48="-",0,PARAMETRES!$G$9)+IF(CP48="-",0,PARAMETRES!$G$9))*100&gt;100,100,(IF(M48="-",0,M48)+IF(AN48="-",0,AN48)+IF(BO48="-",0,BO48)+IF(CP48="-",0,CP48))/(IF(M48="-",0,PARAMETRES!$G$9)+IF(AN48="-",0,PARAMETRES!$G$9)+IF(BO48="-",0,PARAMETRES!$G$9)+IF(CP48="-",0,PARAMETRES!$G$9))*100))</f>
        <v>-</v>
      </c>
      <c r="DL48" s="157" t="str">
        <f>IF(IF(S48="-",0,PARAMETRES!$G$14)+IF(AT48="-",0,PARAMETRES!$G$14)+IF(BU48="-",0,PARAMETRES!$G$14)+IF(CV48="-",0,PARAMETRES!$G$14)=0,"-",IF((IF(S48="-",0,S48)+IF(AT48="-",0,AT48)+IF(BU48="-",0,BU48)+IF(CV48="-",0,CV48))/(IF(S48="-",0,PARAMETRES!$G$14)+IF(AT48="-",0,PARAMETRES!$G$14)+IF(BU48="-",0,PARAMETRES!$G$14)+IF(CV48="-",0,PARAMETRES!$G$14))*100&gt;100,100,(IF(S48="-",0,S48)+IF(AT48="-",0,AT48)+IF(BU48="-",0,BU48)+IF(CV48="-",0,CV48))/(IF(S48="-",0,PARAMETRES!$G$14)+IF(AT48="-",0,PARAMETRES!$G$14)+IF(BU48="-",0,PARAMETRES!$G$14)+IF(CV48="-",0,PARAMETRES!$G$14))*100))</f>
        <v>-</v>
      </c>
      <c r="DM48" s="157" t="str">
        <f>IF(IF(U48="-",0,PARAMETRES!$G$16)+IF(AV48="-",0,PARAMETRES!$G$16)+IF(BW48="-",0,PARAMETRES!$G$16)+IF(CX48="-",0,PARAMETRES!$G$16)=0,"-",IF((IF(V48="-",0,V48)+IF(AW48="-",0,AW48)+IF(BX48="-",0,BX48)+IF(CY48="-",0,CY48))/(IF(V48="-",0,PARAMETRES!$G$16)+IF(AW48="-",0,PARAMETRES!$G$16)+IF(BX48="-",0,PARAMETRES!$G$16)+IF(CY48="-",0,PARAMETRES!$G$16))*100&gt;100,100,(IF(V48="-",0,V48)+IF(AW48="-",0,AW48)+IF(BX48="-",0,BX48)+IF(CY48="-",0,CY48))/(IF(V48="-",0,PARAMETRES!$G$16)+IF(AW48="-",0,PARAMETRES!$G$16)+IF(BX48="-",0,PARAMETRES!$G$16)+IF(CY48="-",0,PARAMETRES!$G$16))*100))</f>
        <v>-</v>
      </c>
      <c r="DN48" s="157" t="str">
        <f>IF(IF(X48="-",0,PARAMETRES!$G$17)+IF(AY48="-",0,PARAMETRES!$G$17)+IF(BZ48="-",0,PARAMETRES!$G$17)+IF(DA48="-",0,PARAMETRES!$G$17)=0,"-",IF((IF(Y48="-",0,Y48)+IF(AZ48="-",0,AZ48)+IF(CA48="-",0,CA48)+IF(DB48="-",0,DB48))/(IF(Y48="-",0,PARAMETRES!$G$17)+IF(AZ48="-",0,PARAMETRES!$G$17)+IF(CA48="-",0,PARAMETRES!$G$17)+IF(DB48="-",0,PARAMETRES!$G$17))*100&gt;100,100,(IF(Y48="-",0,Y48)+IF(AZ48="-",0,AZ48)+IF(CA48="-",0,CA48)+IF(DB48="-",0,DB48))/(IF(Y48="-",0,PARAMETRES!$G$17)+IF(AZ48="-",0,PARAMETRES!$G$17)+IF(CA48="-",0,PARAMETRES!$G$17)+IF(DB48="-",0,PARAMETRES!$G$17))*100))</f>
        <v>-</v>
      </c>
      <c r="DO48" s="159" t="str">
        <f>IF(IF(AB48="-",0,PARAMETRES!$G$19)+IF(BC48="-",0,PARAMETRES!$G$19)+IF(CD48="-",0,PARAMETRES!$G$19)+IF(DE48="-",0,PARAMETRES!$G$19)=0,"-",IF((IF(AB48="-",0,AB48)+IF(BC48="-",0,BC48)+IF(CD48="-",0,CD48)+IF(DE48="-",0,DE48))/(IF(AB48="-",0,PARAMETRES!$G$19)+IF(BC48="-",0,PARAMETRES!$G$19)+IF(CD48="-",0,PARAMETRES!$G$19)+IF(DE48="-",0,PARAMETRES!$G$19))*100&gt;100,100,(IF(AB48="-",0,AB48)+IF(BC48="-",0,BC48)+IF(CD48="-",0,CD48)+IF(DE48="-",0,DE48))/(IF(AB48="-",0,PARAMETRES!$G$19)+IF(BC48="-",0,PARAMETRES!$G$19)+IF(CD48="-",0,PARAMETRES!$G$19)+IF(DE48="-",0,PARAMETRES!$G$19))*100))</f>
        <v>-</v>
      </c>
      <c r="DP48" s="169"/>
      <c r="DQ48" s="165" t="str">
        <f>PARAMETRES!$B41</f>
        <v>-</v>
      </c>
      <c r="DR48" s="166" t="str">
        <f>PARAMETRES!$C41</f>
        <v>-</v>
      </c>
      <c r="DT48" s="351" t="str">
        <f t="shared" si="7"/>
        <v/>
      </c>
      <c r="DU48" s="351" t="str">
        <f t="shared" si="1"/>
        <v/>
      </c>
      <c r="DV48" s="351" t="str">
        <f t="shared" si="2"/>
        <v/>
      </c>
      <c r="DW48" s="351" t="str">
        <f t="shared" si="3"/>
        <v/>
      </c>
      <c r="DY48" s="351" t="str">
        <f t="shared" si="8"/>
        <v/>
      </c>
      <c r="DZ48" s="351" t="str">
        <f t="shared" si="9"/>
        <v/>
      </c>
      <c r="EA48" s="351" t="str">
        <f t="shared" si="10"/>
        <v/>
      </c>
      <c r="EB48" s="351" t="str">
        <f t="shared" si="11"/>
        <v/>
      </c>
    </row>
    <row r="49" spans="1:132" s="485" customFormat="1">
      <c r="A49" s="463">
        <f t="shared" si="13"/>
        <v>38</v>
      </c>
      <c r="B49" s="464" t="str">
        <f>PARAMETRES!$D42</f>
        <v>-</v>
      </c>
      <c r="C49" s="465" t="str">
        <f>PARAMETRES!$B42</f>
        <v>-</v>
      </c>
      <c r="D49" s="465" t="str">
        <f>PARAMETRES!$C42</f>
        <v>-</v>
      </c>
      <c r="E49" s="466" t="str">
        <f>IF(F49="-","-",IF(F49&gt;PARAMETRES!$G$3,PARAMETRES!$G$3,F49))</f>
        <v>-</v>
      </c>
      <c r="F49" s="467" t="str">
        <f>IF(E$53=".","-",IF(RELIGION!S43="-","-",RELIGION!S43))</f>
        <v>-</v>
      </c>
      <c r="G49" s="467" t="str">
        <f>IF(E$53=".","-",IF(RELIGION!S43="-","-",RELIGION!S43/PARAMETRES!G$3*100))</f>
        <v>-</v>
      </c>
      <c r="H49" s="466" t="str">
        <f>IF(H$53=".","-",IF(LIRE!S43="-","-",IF(LIRE!S43&gt;PARAMETRES!$G$5,PARAMETRES!$G$5,LIRE!S43)))</f>
        <v>-</v>
      </c>
      <c r="I49" s="466" t="str">
        <f>IF(I$53=".","-",IF('ECRIRE (orth, rédac)'!S43="-","-",IF('ECRIRE (orth, rédac)'!S43&gt;PARAMETRES!$G$6,PARAMETRES!$G$6,'ECRIRE (orth, rédac)'!S43)))</f>
        <v>-</v>
      </c>
      <c r="J49" s="466" t="str">
        <f>IF(J$53=".","-",IF('ECOUTER  PARLER'!S43="-","-",IF('ECOUTER  PARLER'!S43&gt;PARAMETRES!$G$7,PARAMETRES!$G$7,'ECOUTER  PARLER'!S43)))</f>
        <v>-</v>
      </c>
      <c r="K49" s="466" t="str">
        <f>IF(K$53=".","-",IF('ECRIRE (conj, gramm)'!S43="-","-",IF('ECRIRE (conj, gramm)'!S43&gt;PARAMETRES!$G$8,PARAMETRES!$G$8,'ECRIRE (conj, gramm)'!S43)))</f>
        <v>-</v>
      </c>
      <c r="L49" s="468" t="str">
        <f>IF(M49="-","-",IF(M49&gt;PARAMETRES!$G$9,PARAMETRES!$G$9,M49))</f>
        <v>-</v>
      </c>
      <c r="M49" s="467" t="str">
        <f>IF(L$53=".","-",IF(N49=0,"-",(IF(LIRE!S43="-",0,LIRE!S43)+IF('ECRIRE (orth, rédac)'!S43="-",0,'ECRIRE (orth, rédac)'!S43)+IF('ECOUTER  PARLER'!S43="-",0,'ECOUTER  PARLER'!S43)+IF('ECRIRE (conj, gramm)'!S43="-",0,'ECRIRE (conj, gramm)'!S43))/N49*PARAMETRES!$G$9))</f>
        <v>-</v>
      </c>
      <c r="N49" s="467">
        <f>IF(LIRE!S43="-",0,PARAMETRES!$G$5)+IF('ECRIRE (orth, rédac)'!S43="-",0,PARAMETRES!$G$6)+IF('ECOUTER  PARLER'!S43="-",0,PARAMETRES!$G$7)+IF('ECRIRE (conj, gramm)'!S43="-",0,PARAMETRES!$G$8)</f>
        <v>0</v>
      </c>
      <c r="O49" s="466" t="str">
        <f>IF(O$53=".","-",IF(NO!S43="-","-",IF(NO!S43&gt;PARAMETRES!$G$11,PARAMETRES!$G$11,NO!S43)))</f>
        <v>-</v>
      </c>
      <c r="P49" s="466" t="str">
        <f>IF(P$53=".","-",IF(G!S43="-","-",IF(G!S43&gt;PARAMETRES!$G$12,PARAMETRES!$G$12,G!S43)))</f>
        <v>-</v>
      </c>
      <c r="Q49" s="466" t="str">
        <f>IF(Q$53=".","-",IF(SF!S43="-","-",IF(SF!S43&gt;PARAMETRES!$G$13,PARAMETRES!$G$13,SF!S43)))</f>
        <v>-</v>
      </c>
      <c r="R49" s="468" t="str">
        <f>IF(S49="-","-",IF(S49&gt;PARAMETRES!$G$14,PARAMETRES!$G$14,S49))</f>
        <v>-</v>
      </c>
      <c r="S49" s="467" t="str">
        <f>IF(R$53=".","-",IF(T49=0,"-",((IF(NO!S43="-",0,NO!S43)+IF(G!S43="-",0,G!S43)+IF(SF!S43="-",0,SF!S43))/T49*PARAMETRES!$G$14)))</f>
        <v>-</v>
      </c>
      <c r="T49" s="467">
        <f>IF(NO!S43="-",0,PARAMETRES!$G$11)+IF(G!S43="-",0,PARAMETRES!$G$12)+IF(SF!S43="-",0,PARAMETRES!$G$13)</f>
        <v>0</v>
      </c>
      <c r="U49" s="466" t="str">
        <f>IF(V49="-","-",IF(V49&gt;PARAMETRES!$G$16,PARAMETRES!$G$16,V49))</f>
        <v>-</v>
      </c>
      <c r="V49" s="467" t="str">
        <f>IF(U$53=".","-",IF(EVEIL!S43="-","-",EVEIL!S43))</f>
        <v>-</v>
      </c>
      <c r="W49" s="467" t="str">
        <f>IF(U$53=".","-",IF(EVEIL!S43="-","-",EVEIL!S43/PARAMETRES!G$16*100))</f>
        <v>-</v>
      </c>
      <c r="X49" s="466" t="str">
        <f>IF(Y49="-","-",IF(Y49&gt;PARAMETRES!$G$17,PARAMETRES!$G$17,Y49))</f>
        <v>-</v>
      </c>
      <c r="Y49" s="467" t="str">
        <f>IF(X$53=".","-",IF(LANGUE!O43="-","-",LANGUE!O43))</f>
        <v>-</v>
      </c>
      <c r="Z49" s="469" t="str">
        <f>IF(X$53=".","-",IF(LANGUE!O43="-","-",LANGUE!O43/PARAMETRES!G$17*100))</f>
        <v>-</v>
      </c>
      <c r="AA49" s="470" t="str">
        <f>IF(AB49="-","-",IF(AB49&gt;PARAMETRES!$G$19,PARAMETRES!$G$19,AB49))</f>
        <v>-</v>
      </c>
      <c r="AB49" s="471" t="str">
        <f>IF(((IF(E49="-",0,E49)+IF(M49="-",0,M49)+IF(S49="-",0,S49)+IF(U49="-",0,U49)+IF(X49="-",0,X49)))=0,"-",((IF(E49="-",0,E49)+IF(M49="-",0,M49)+IF(S49="-",0,S49)+IF(V49="-",0,V49)+IF(X49="-",0,X49))/((IF(E49="-",0,PARAMETRES!$G$3)+IF(M49="-",0,PARAMETRES!$G$9)+IF(S49="-",0,PARAMETRES!$G$14)+IF(V49="-",0,PARAMETRES!$G$16)+IF(X49="-",0,PARAMETRES!$G$17)))*PARAMETRES!$G$19))</f>
        <v>-</v>
      </c>
      <c r="AC49" s="463">
        <f t="shared" si="14"/>
        <v>38</v>
      </c>
      <c r="AD49" s="465" t="str">
        <f>PARAMETRES!$B42</f>
        <v>-</v>
      </c>
      <c r="AE49" s="465" t="str">
        <f>PARAMETRES!$C42</f>
        <v>-</v>
      </c>
      <c r="AF49" s="466" t="str">
        <f>IF(AG49="-","-",IF(AG49&gt;PARAMETRES!$G$3,PARAMETRES!$G$3,AG49))</f>
        <v>-</v>
      </c>
      <c r="AG49" s="467" t="str">
        <f>IF(AF$53=".","-",IF(RELIGION!AN43="-","-",RELIGION!AN43))</f>
        <v>-</v>
      </c>
      <c r="AH49" s="467" t="str">
        <f>IF(AF$53=".","-",IF(RELIGION!AN43="-","-",RELIGION!AN43/PARAMETRES!G$3*100))</f>
        <v>-</v>
      </c>
      <c r="AI49" s="466" t="str">
        <f>IF(AI$53=".","-",IF(LIRE!AN43="-","-",IF(LIRE!AN43&gt;PARAMETRES!$G$5,PARAMETRES!$G$5,LIRE!AN43)))</f>
        <v>-</v>
      </c>
      <c r="AJ49" s="466" t="str">
        <f>IF(AJ$53=".","-",IF('ECRIRE (orth, rédac)'!AN43="-","-",IF('ECRIRE (orth, rédac)'!AN43&gt;PARAMETRES!$G$6,PARAMETRES!$G$6,'ECRIRE (orth, rédac)'!AN43)))</f>
        <v>-</v>
      </c>
      <c r="AK49" s="466" t="str">
        <f>IF(AK$53=".","-",IF('ECOUTER  PARLER'!AN43="-","-",IF('ECOUTER  PARLER'!AN43&gt;PARAMETRES!$G$7,PARAMETRES!$G$7,'ECOUTER  PARLER'!AN43)))</f>
        <v>-</v>
      </c>
      <c r="AL49" s="466" t="str">
        <f>IF(AL$53=".","-",IF('ECRIRE (conj, gramm)'!AN43="-","-",IF('ECRIRE (conj, gramm)'!AN43&gt;PARAMETRES!$G$8,PARAMETRES!$G$8,'ECRIRE (conj, gramm)'!AN43)))</f>
        <v>-</v>
      </c>
      <c r="AM49" s="468" t="str">
        <f>IF(AN49="-","-",IF(AN49&gt;PARAMETRES!$G$9,PARAMETRES!$G$9,AN49))</f>
        <v>-</v>
      </c>
      <c r="AN49" s="467" t="str">
        <f>IF(AM$53=".","-",IF(AO49=0,"-",(IF(LIRE!AN43="-",0,LIRE!AN43)+IF('ECRIRE (orth, rédac)'!AN43="-",0,'ECRIRE (orth, rédac)'!AN43)+IF('ECOUTER  PARLER'!AN43="-",0,'ECOUTER  PARLER'!AN43)+IF('ECRIRE (conj, gramm)'!AN43="-",0,'ECRIRE (conj, gramm)'!AN43))/AO49*PARAMETRES!$G$9))</f>
        <v>-</v>
      </c>
      <c r="AO49" s="467">
        <f>IF(LIRE!AN43="-",0,PARAMETRES!$G$5)+IF('ECRIRE (orth, rédac)'!AN43="-",0,PARAMETRES!$G$6)+IF('ECOUTER  PARLER'!AN43="-",0,PARAMETRES!$G$7)+IF('ECRIRE (conj, gramm)'!AN43="-",0,PARAMETRES!$G$8)</f>
        <v>0</v>
      </c>
      <c r="AP49" s="466" t="str">
        <f>IF(AP$53=".","-",IF(NO!AN43="-","-",IF(NO!AN43&gt;PARAMETRES!$G$11,PARAMETRES!$G$11,NO!AN43)))</f>
        <v>-</v>
      </c>
      <c r="AQ49" s="466" t="str">
        <f>IF(AQ$53=".","-",IF(G!AN43="-","-",IF(G!AN43&gt;PARAMETRES!$G$12,PARAMETRES!$G$12,G!AN43)))</f>
        <v>-</v>
      </c>
      <c r="AR49" s="466" t="str">
        <f>IF(AR$53=".","-",IF(SF!AN43="-","-",IF(SF!AN43&gt;PARAMETRES!$G$13,PARAMETRES!$G$13,SF!AN43)))</f>
        <v>-</v>
      </c>
      <c r="AS49" s="468" t="str">
        <f>IF(AT49="-","-",IF(AT49&gt;PARAMETRES!$G$14,PARAMETRES!$G$14,AT49))</f>
        <v>-</v>
      </c>
      <c r="AT49" s="467" t="str">
        <f>IF(AS$53=".","-",IF(AU49=0,"-",((IF(NO!AN43="-",0,NO!AN43)+IF(G!AN43="-",0,G!AN43)+IF(SF!AN43="-",0,SF!AN43))/AU49*PARAMETRES!$G$14)))</f>
        <v>-</v>
      </c>
      <c r="AU49" s="467">
        <f>IF(NO!AN43="-",0,PARAMETRES!$G$11)+IF(G!AN43="-",0,PARAMETRES!$G$12)+IF(SF!AN43="-",0,PARAMETRES!$G$13)</f>
        <v>0</v>
      </c>
      <c r="AV49" s="466" t="str">
        <f>IF(AW49="-","-",IF(AW49&gt;PARAMETRES!$G$16,PARAMETRES!$G$16,AW49))</f>
        <v>-</v>
      </c>
      <c r="AW49" s="467" t="str">
        <f>IF(AV$53=".","-",IF(EVEIL!AN43="-","-",EVEIL!AN43))</f>
        <v>-</v>
      </c>
      <c r="AX49" s="467" t="str">
        <f>IF(AV$53=".","-",IF(EVEIL!AN43="-","-",EVEIL!ANS43/PARAMETRES!G$16*100))</f>
        <v>-</v>
      </c>
      <c r="AY49" s="466" t="str">
        <f>IF(AZ49="-","-",IF(AZ49&gt;PARAMETRES!$G$17,PARAMETRES!$G$17,AZ49))</f>
        <v>-</v>
      </c>
      <c r="AZ49" s="467" t="str">
        <f>IF(AY$53=".","-",IF(LANGUE!AF43="-","-",LANGUE!AF43))</f>
        <v>-</v>
      </c>
      <c r="BA49" s="469" t="str">
        <f>IF(AY$53=".","-",IF(LANGUE!AF43="-","-",LANGUE!AF43/PARAMETRES!G$17*100))</f>
        <v>-</v>
      </c>
      <c r="BB49" s="470" t="str">
        <f>IF(BC49="-","-",IF(BC49&gt;PARAMETRES!$G$19,PARAMETRES!$G$19,BC49))</f>
        <v>-</v>
      </c>
      <c r="BC49" s="471" t="str">
        <f>IF(((IF(AF49="-",0,AF49)+IF(AN49="-",0,AN49)+IF(AT49="-",0,AT49)+IF(AV49="-",0,AV49)+IF(AY49="-",0,AY49)))=0,"-",((IF(AF49="-",0,AF49)+IF(AN49="-",0,AN49)+IF(AT49="-",0,AT49)+IF(AW49="-",0,AW49)+IF(AY49="-",0,AY49))/((IF(AF49="-",0,PARAMETRES!$G$3)+IF(AN49="-",0,PARAMETRES!$G$9)+IF(AT49="-",0,PARAMETRES!$G$14)+IF(AW49="-",0,PARAMETRES!$G$16)+IF(AY49="-",0,PARAMETRES!$G$17)))*PARAMETRES!$G$19))</f>
        <v>-</v>
      </c>
      <c r="BD49" s="463">
        <f t="shared" si="15"/>
        <v>38</v>
      </c>
      <c r="BE49" s="465" t="str">
        <f>PARAMETRES!$B42</f>
        <v>-</v>
      </c>
      <c r="BF49" s="465" t="str">
        <f>PARAMETRES!$C42</f>
        <v>-</v>
      </c>
      <c r="BG49" s="466" t="str">
        <f>IF(BH49="-","-",IF(BH49&gt;PARAMETRES!$G$3,PARAMETRES!$G$3,BH49))</f>
        <v>-</v>
      </c>
      <c r="BH49" s="467" t="str">
        <f>IF(BG$53=".","-",IF(RELIGION!BI43="-","-",RELIGION!BI43))</f>
        <v>-</v>
      </c>
      <c r="BI49" s="467" t="str">
        <f>IF(BG$53=".","-",IF(RELIGION!BI43="-","-",RELIGION!BI43/PARAMETRES!G$3*100))</f>
        <v>-</v>
      </c>
      <c r="BJ49" s="466" t="str">
        <f>IF(BJ$53=".","-",IF(LIRE!BI43="-","-",IF(LIRE!BI43&gt;PARAMETRES!$G$5,PARAMETRES!$G$5,LIRE!BI43)))</f>
        <v>-</v>
      </c>
      <c r="BK49" s="466" t="str">
        <f>IF(BK$53=".","-",IF('ECRIRE (orth, rédac)'!BI43="-","-",IF('ECRIRE (orth, rédac)'!BI43&gt;PARAMETRES!$G$6,PARAMETRES!$G$6,'ECRIRE (orth, rédac)'!BI43)))</f>
        <v>-</v>
      </c>
      <c r="BL49" s="466" t="str">
        <f>IF(BL$53=".","-",IF('ECOUTER  PARLER'!BI43="-","-",IF('ECOUTER  PARLER'!BI43&gt;PARAMETRES!$G$7,PARAMETRES!$G$7,'ECOUTER  PARLER'!BI43)))</f>
        <v>-</v>
      </c>
      <c r="BM49" s="466" t="str">
        <f>IF(BM$53=".","-",IF('ECRIRE (conj, gramm)'!BI43="-","-",IF('ECRIRE (conj, gramm)'!BI43&gt;PARAMETRES!$G$8,PARAMETRES!$G$8,'ECRIRE (conj, gramm)'!BI43)))</f>
        <v>-</v>
      </c>
      <c r="BN49" s="468" t="str">
        <f>IF(BO49="-","-",IF(BO49&gt;PARAMETRES!$G$9,PARAMETRES!$G$9,BO49))</f>
        <v>-</v>
      </c>
      <c r="BO49" s="467" t="str">
        <f>IF(BN$53=".","-",IF(BP49=0,"-",(IF(LIRE!BI43="-",0,LIRE!BI43)+IF('ECRIRE (orth, rédac)'!BI43="-",0,'ECRIRE (orth, rédac)'!BI43)+IF('ECOUTER  PARLER'!BI43="-",0,'ECOUTER  PARLER'!BI43)+IF('ECRIRE (conj, gramm)'!BI43="-",0,'ECRIRE (conj, gramm)'!BI43))/BP49*PARAMETRES!$G$9))</f>
        <v>-</v>
      </c>
      <c r="BP49" s="467">
        <f>IF(LIRE!BI43="-",0,PARAMETRES!$G$5)+IF('ECRIRE (orth, rédac)'!BI43="-",0,PARAMETRES!$G$6)+IF('ECOUTER  PARLER'!BI43="-",0,PARAMETRES!$G$7)+IF('ECRIRE (conj, gramm)'!BI43="-",0,PARAMETRES!$G$8)</f>
        <v>0</v>
      </c>
      <c r="BQ49" s="466" t="str">
        <f>IF(BQ$53=".","-",IF(NO!BI43="-","-",IF(NO!BI43&gt;PARAMETRES!$G$11,PARAMETRES!$G$11,NO!BI43)))</f>
        <v>-</v>
      </c>
      <c r="BR49" s="466" t="str">
        <f>IF(BR$53=".","-",IF(G!BI43="-","-",IF(G!BI43&gt;PARAMETRES!$G$12,PARAMETRES!$G$12,G!BI43)))</f>
        <v>-</v>
      </c>
      <c r="BS49" s="466" t="str">
        <f>IF(BS$53=".","-",IF(SF!BI43="-","-",IF(SF!BI43&gt;PARAMETRES!$G$13,PARAMETRES!$G$13,SF!BI43)))</f>
        <v>-</v>
      </c>
      <c r="BT49" s="468" t="str">
        <f>IF(BU49="-","-",IF(BU49&gt;PARAMETRES!$G$14,PARAMETRES!$G$14,BU49))</f>
        <v>-</v>
      </c>
      <c r="BU49" s="467" t="str">
        <f>IF(BT$53=".","-",IF(BV49=0,"-",((IF(NO!BI43="-",0,NO!BI43)+IF(G!BI43="-",0,G!BI43)+IF(SF!BI43="-",0,SF!BI43))/BV49*PARAMETRES!$G$14)))</f>
        <v>-</v>
      </c>
      <c r="BV49" s="467">
        <f>IF(NO!BI43="-",0,PARAMETRES!$G$11)+IF(G!BI43="-",0,PARAMETRES!$G$12)+IF(SF!BI43="-",0,PARAMETRES!$G$13)</f>
        <v>0</v>
      </c>
      <c r="BW49" s="466" t="str">
        <f>IF(BX49="-","-",IF(BX49&gt;PARAMETRES!$G$16,PARAMETRES!$G$16,BX49))</f>
        <v>-</v>
      </c>
      <c r="BX49" s="467" t="str">
        <f>IF(BW$53=".","-",IF(EVEIL!BI43="-","-",EVEIL!BI43))</f>
        <v>-</v>
      </c>
      <c r="BY49" s="467" t="str">
        <f>IF(BW$53=".","-",IF(EVEIL!BI43="-","-",EVEIL!BIS43/PARAMETRES!G$16*100))</f>
        <v>-</v>
      </c>
      <c r="BZ49" s="466" t="str">
        <f>IF(CA49="-","-",IF(CA49&gt;PARAMETRES!$G$17,PARAMETRES!$G$17,CA49))</f>
        <v>-</v>
      </c>
      <c r="CA49" s="467" t="str">
        <f>IF(BZ$53=".","-",IF(LANGUE!AW43="-","-",LANGUE!AW43))</f>
        <v>-</v>
      </c>
      <c r="CB49" s="469" t="str">
        <f>IF(BZ$53=".","-",IF(LANGUE!AW43="-","-",LANGUE!AW43/PARAMETRES!G$17*100))</f>
        <v>-</v>
      </c>
      <c r="CC49" s="470" t="str">
        <f>IF(CD49="-","-",IF(CD49&gt;PARAMETRES!$G$19,PARAMETRES!$G$19,CD49))</f>
        <v>-</v>
      </c>
      <c r="CD49" s="471" t="str">
        <f>IF(((IF(BG49="-",0,BG49)+IF(BO49="-",0,BO49)+IF(BU49="-",0,BU49)+IF(BW49="-",0,BW49)+IF(BZ49="-",0,BZ49)))=0,"-",((IF(BG49="-",0,BG49)+IF(BO49="-",0,BO49)+IF(BU49="-",0,BU49)+IF(BX49="-",0,BX49)+IF(BZ49="-",0,BZ49))/((IF(BG49="-",0,PARAMETRES!$G$3)+IF(BO49="-",0,PARAMETRES!$G$9)+IF(BU49="-",0,PARAMETRES!$G$14)+IF(BX49="-",0,PARAMETRES!$G$16)+IF(BZ49="-",0,PARAMETRES!$G$17)))*PARAMETRES!$G$19))</f>
        <v>-</v>
      </c>
      <c r="CE49" s="472">
        <f t="shared" si="16"/>
        <v>38</v>
      </c>
      <c r="CF49" s="473" t="str">
        <f>PARAMETRES!$B42</f>
        <v>-</v>
      </c>
      <c r="CG49" s="473" t="str">
        <f>PARAMETRES!$C42</f>
        <v>-</v>
      </c>
      <c r="CH49" s="474" t="str">
        <f>IF(CI49="-","-",IF(CI49&gt;PARAMETRES!$G$3,PARAMETRES!$G$3,CI49))</f>
        <v>-</v>
      </c>
      <c r="CI49" s="475" t="str">
        <f>IF(CH$53=".","-",IF(RELIGION!CD43="-","-",RELIGION!CD43))</f>
        <v>-</v>
      </c>
      <c r="CJ49" s="475" t="str">
        <f>IF(CH$53=".","-",IF(RELIGION!CD43="-","-",RELIGION!CD43/PARAMETRES!G$3*100))</f>
        <v>-</v>
      </c>
      <c r="CK49" s="474" t="str">
        <f>IF(CK$53=".","-",IF(LIRE!CD43="-","-",IF(LIRE!CD43&gt;PARAMETRES!$G$5,PARAMETRES!$G$5,LIRE!CD43)))</f>
        <v>-</v>
      </c>
      <c r="CL49" s="474" t="str">
        <f>IF(CL$53=".","-",IF('ECRIRE (orth, rédac)'!CD43="-","-",IF('ECRIRE (orth, rédac)'!CD43&gt;PARAMETRES!$G$6,PARAMETRES!$G$6,'ECRIRE (orth, rédac)'!CD43)))</f>
        <v>-</v>
      </c>
      <c r="CM49" s="474" t="str">
        <f>IF(CM$53=".","-",IF('ECOUTER  PARLER'!CD43="-","-",IF('ECOUTER  PARLER'!CD43&gt;PARAMETRES!$G$7,PARAMETRES!$G$7,'ECOUTER  PARLER'!CD43)))</f>
        <v>-</v>
      </c>
      <c r="CN49" s="474" t="str">
        <f>IF(CN$53=".","-",IF('ECRIRE (conj, gramm)'!CH43="-","-",IF('ECRIRE (conj, gramm)'!CH43&gt;PARAMETRES!$G$8,PARAMETRES!$G$8,'ECRIRE (conj, gramm)'!CH43)))</f>
        <v>-</v>
      </c>
      <c r="CO49" s="476" t="str">
        <f>IF(CP49="-","-",IF(CP49&gt;PARAMETRES!$G$9,PARAMETRES!$G$9,CP49))</f>
        <v>-</v>
      </c>
      <c r="CP49" s="475" t="str">
        <f>IF(CO$53=".","-",IF(CQ49=0,"-",(IF(LIRE!CD43="-",0,LIRE!CD43)+IF('ECRIRE (orth, rédac)'!CD43="-",0,'ECRIRE (orth, rédac)'!CD43)+IF('ECOUTER  PARLER'!CD43="-",0,'ECOUTER  PARLER'!CD43)+IF('ECRIRE (conj, gramm)'!CH43="-",0,'ECRIRE (conj, gramm)'!CH43))/CQ49*PARAMETRES!$G$9))</f>
        <v>-</v>
      </c>
      <c r="CQ49" s="475">
        <f>IF(LIRE!CD43="-",0,PARAMETRES!$G$5)+IF('ECRIRE (orth, rédac)'!CD43="-",0,PARAMETRES!$G$6)+IF('ECOUTER  PARLER'!CD43="-",0,PARAMETRES!$G$7)+IF('ECRIRE (conj, gramm)'!CH43="-",0,PARAMETRES!$G$8)</f>
        <v>0</v>
      </c>
      <c r="CR49" s="474" t="str">
        <f>IF(CR$53=".","-",IF(NO!CD43="-","-",IF(NO!CD43&gt;PARAMETRES!$G$11,PARAMETRES!$G$11,NO!CD43)))</f>
        <v>-</v>
      </c>
      <c r="CS49" s="474" t="str">
        <f>IF(CS$53=".","-",IF(G!CD43="-","-",IF(G!CD43&gt;PARAMETRES!$G$12,PARAMETRES!$G$12,G!CD43)))</f>
        <v>-</v>
      </c>
      <c r="CT49" s="474" t="str">
        <f>IF(CT$53=".","-",IF(SF!CD43="-","-",IF(SF!CD43&gt;PARAMETRES!$G$13,PARAMETRES!$G$13,SF!CD43)))</f>
        <v>-</v>
      </c>
      <c r="CU49" s="476" t="str">
        <f>IF(CV49="-","-",IF(CV49&gt;PARAMETRES!$G$14,PARAMETRES!$G$14,CV49))</f>
        <v>-</v>
      </c>
      <c r="CV49" s="475" t="str">
        <f>IF(CU$53=".","-",IF(CW49=0,"-",((IF(NO!CD43="-",0,NO!CD43)+IF(G!CD43="-",0,G!CD43)+IF(SF!CD43="-",0,SF!CD43))/CW49*PARAMETRES!$G$14)))</f>
        <v>-</v>
      </c>
      <c r="CW49" s="475">
        <f>IF(NO!CD43="-",0,PARAMETRES!$G$11)+IF(G!CD43="-",0,PARAMETRES!$G$12)+IF(SF!CD43="-",0,PARAMETRES!$G$13)</f>
        <v>0</v>
      </c>
      <c r="CX49" s="474" t="str">
        <f>IF(CY49="-","-",IF(CY49&gt;PARAMETRES!$G$16,PARAMETRES!$G$16,CY49))</f>
        <v>-</v>
      </c>
      <c r="CY49" s="475" t="str">
        <f>IF(CX$53=".","-",IF(EVEIL!CD43="-","-",EVEIL!CD43))</f>
        <v>-</v>
      </c>
      <c r="CZ49" s="475" t="str">
        <f>IF(CX$53=".","-",IF(EVEIL!CD43="-","-",EVEIL!CDS43/PARAMETRES!G$16*100))</f>
        <v>-</v>
      </c>
      <c r="DA49" s="474" t="str">
        <f>IF(DB49="-","-",IF(DB49&gt;PARAMETRES!$G$17,PARAMETRES!$G$17,DB49))</f>
        <v>-</v>
      </c>
      <c r="DB49" s="475" t="str">
        <f>IF(DA$53=".","-",IF(LANGUE!BN43="-","-",LANGUE!BN43))</f>
        <v>-</v>
      </c>
      <c r="DC49" s="475" t="str">
        <f>IF(DA$53=".","-",IF(LANGUE!BN43="-","-",LANGUE!BN43/PARAMETRES!G$17*100))</f>
        <v>-</v>
      </c>
      <c r="DD49" s="477" t="str">
        <f>IF(DE49="-","-",IF(DE49&gt;PARAMETRES!$G$19,PARAMETRES!$G$19,DE49))</f>
        <v>-</v>
      </c>
      <c r="DE49" s="478" t="str">
        <f>IF(((IF(CH49="-",0,CH49)+IF(CP49="-",0,CP49)+IF(CV49="-",0,CV49)+IF(CX49="-",0,CX49)+IF(DA49="-",0,DA49)))=0,"-",((IF(CH49="-",0,CH49)+IF(CP49="-",0,CP49)+IF(CV49="-",0,CV49)+IF(CY49="-",0,CY49)+IF(DA49="-",0,DA49))/((IF(CH49="-",0,PARAMETRES!$G$3)+IF(CP49="-",0,PARAMETRES!$G$9)+IF(CV49="-",0,PARAMETRES!$G$14)+IF(CY49="-",0,PARAMETRES!$G$16)+IF(DA49="-",0,PARAMETRES!$G$17)))*PARAMETRES!$G$19))</f>
        <v>-</v>
      </c>
      <c r="DF49" s="487"/>
      <c r="DG49" s="480" t="str">
        <f>PARAMETRES!$B42</f>
        <v>-</v>
      </c>
      <c r="DH49" s="481" t="str">
        <f>PARAMETRES!$C42</f>
        <v>-</v>
      </c>
      <c r="DI49" s="482"/>
      <c r="DJ49" s="483" t="str">
        <f>IF(IF(E49="-",0,PARAMETRES!$G$3)+IF(AF49="-",0,PARAMETRES!$G$3)+IF(BG49="-",0,PARAMETRES!$G$3)+IF(CH49="-",0,PARAMETRES!$G$3)=0,"-",IF((IF(F49="-",0,F49)+IF(AG49="-",0,AG49)+IF(BH49="-",0,BH49)+IF(CI49="-",0,CI49))/(IF(F49="-",0,PARAMETRES!$G$3)+IF(AG49="-",0,PARAMETRES!$G$3)+IF(BH49="-",0,PARAMETRES!$G$3)+IF(CI49="-",0,PARAMETRES!$G$3))*100&gt;100,100,(IF(F49="-",0,F49)+IF(AG49="-",0,AG49)+IF(BH49="-",0,BH49)+IF(CI49="-",0,CI49))/(IF(F49="-",0,PARAMETRES!$G$3)+IF(AG49="-",0,PARAMETRES!$G$3)+IF(BH49="-",0,PARAMETRES!$G$3)+IF(CI49="-",0,PARAMETRES!$G$3))*100))</f>
        <v>-</v>
      </c>
      <c r="DK49" s="466" t="str">
        <f>IF(IF(M49="-",0,PARAMETRES!$G$9)+IF(AN49="-",0,PARAMETRES!$G$9)+IF(BO49="-",0,PARAMETRES!$G$9)+IF(CP49="-",0,PARAMETRES!$G$9)=0,"-",IF((IF(M49="-",0,M49)+IF(AN49="-",0,AN49)+IF(BO49="-",0,BO49)+IF(CP49="-",0,CP49))/(IF(M49="-",0,PARAMETRES!$G$9)+IF(AN49="-",0,PARAMETRES!$G$9)+IF(BO49="-",0,PARAMETRES!$G$9)+IF(CP49="-",0,PARAMETRES!$G$9))*100&gt;100,100,(IF(M49="-",0,M49)+IF(AN49="-",0,AN49)+IF(BO49="-",0,BO49)+IF(CP49="-",0,CP49))/(IF(M49="-",0,PARAMETRES!$G$9)+IF(AN49="-",0,PARAMETRES!$G$9)+IF(BO49="-",0,PARAMETRES!$G$9)+IF(CP49="-",0,PARAMETRES!$G$9))*100))</f>
        <v>-</v>
      </c>
      <c r="DL49" s="466" t="str">
        <f>IF(IF(S49="-",0,PARAMETRES!$G$14)+IF(AT49="-",0,PARAMETRES!$G$14)+IF(BU49="-",0,PARAMETRES!$G$14)+IF(CV49="-",0,PARAMETRES!$G$14)=0,"-",IF((IF(S49="-",0,S49)+IF(AT49="-",0,AT49)+IF(BU49="-",0,BU49)+IF(CV49="-",0,CV49))/(IF(S49="-",0,PARAMETRES!$G$14)+IF(AT49="-",0,PARAMETRES!$G$14)+IF(BU49="-",0,PARAMETRES!$G$14)+IF(CV49="-",0,PARAMETRES!$G$14))*100&gt;100,100,(IF(S49="-",0,S49)+IF(AT49="-",0,AT49)+IF(BU49="-",0,BU49)+IF(CV49="-",0,CV49))/(IF(S49="-",0,PARAMETRES!$G$14)+IF(AT49="-",0,PARAMETRES!$G$14)+IF(BU49="-",0,PARAMETRES!$G$14)+IF(CV49="-",0,PARAMETRES!$G$14))*100))</f>
        <v>-</v>
      </c>
      <c r="DM49" s="466" t="str">
        <f>IF(IF(U49="-",0,PARAMETRES!$G$16)+IF(AV49="-",0,PARAMETRES!$G$16)+IF(BW49="-",0,PARAMETRES!$G$16)+IF(CX49="-",0,PARAMETRES!$G$16)=0,"-",IF((IF(V49="-",0,V49)+IF(AW49="-",0,AW49)+IF(BX49="-",0,BX49)+IF(CY49="-",0,CY49))/(IF(V49="-",0,PARAMETRES!$G$16)+IF(AW49="-",0,PARAMETRES!$G$16)+IF(BX49="-",0,PARAMETRES!$G$16)+IF(CY49="-",0,PARAMETRES!$G$16))*100&gt;100,100,(IF(V49="-",0,V49)+IF(AW49="-",0,AW49)+IF(BX49="-",0,BX49)+IF(CY49="-",0,CY49))/(IF(V49="-",0,PARAMETRES!$G$16)+IF(AW49="-",0,PARAMETRES!$G$16)+IF(BX49="-",0,PARAMETRES!$G$16)+IF(CY49="-",0,PARAMETRES!$G$16))*100))</f>
        <v>-</v>
      </c>
      <c r="DN49" s="466" t="str">
        <f>IF(IF(X49="-",0,PARAMETRES!$G$17)+IF(AY49="-",0,PARAMETRES!$G$17)+IF(BZ49="-",0,PARAMETRES!$G$17)+IF(DA49="-",0,PARAMETRES!$G$17)=0,"-",IF((IF(Y49="-",0,Y49)+IF(AZ49="-",0,AZ49)+IF(CA49="-",0,CA49)+IF(DB49="-",0,DB49))/(IF(Y49="-",0,PARAMETRES!$G$17)+IF(AZ49="-",0,PARAMETRES!$G$17)+IF(CA49="-",0,PARAMETRES!$G$17)+IF(DB49="-",0,PARAMETRES!$G$17))*100&gt;100,100,(IF(Y49="-",0,Y49)+IF(AZ49="-",0,AZ49)+IF(CA49="-",0,CA49)+IF(DB49="-",0,DB49))/(IF(Y49="-",0,PARAMETRES!$G$17)+IF(AZ49="-",0,PARAMETRES!$G$17)+IF(CA49="-",0,PARAMETRES!$G$17)+IF(DB49="-",0,PARAMETRES!$G$17))*100))</f>
        <v>-</v>
      </c>
      <c r="DO49" s="468" t="str">
        <f>IF(IF(AB49="-",0,PARAMETRES!$G$19)+IF(BC49="-",0,PARAMETRES!$G$19)+IF(CD49="-",0,PARAMETRES!$G$19)+IF(DE49="-",0,PARAMETRES!$G$19)=0,"-",IF((IF(AB49="-",0,AB49)+IF(BC49="-",0,BC49)+IF(CD49="-",0,CD49)+IF(DE49="-",0,DE49))/(IF(AB49="-",0,PARAMETRES!$G$19)+IF(BC49="-",0,PARAMETRES!$G$19)+IF(CD49="-",0,PARAMETRES!$G$19)+IF(DE49="-",0,PARAMETRES!$G$19))*100&gt;100,100,(IF(AB49="-",0,AB49)+IF(BC49="-",0,BC49)+IF(CD49="-",0,CD49)+IF(DE49="-",0,DE49))/(IF(AB49="-",0,PARAMETRES!$G$19)+IF(BC49="-",0,PARAMETRES!$G$19)+IF(CD49="-",0,PARAMETRES!$G$19)+IF(DE49="-",0,PARAMETRES!$G$19))*100))</f>
        <v>-</v>
      </c>
      <c r="DP49" s="488"/>
      <c r="DQ49" s="480" t="str">
        <f>PARAMETRES!$B42</f>
        <v>-</v>
      </c>
      <c r="DR49" s="481" t="str">
        <f>PARAMETRES!$C42</f>
        <v>-</v>
      </c>
      <c r="DT49" s="486" t="str">
        <f t="shared" si="7"/>
        <v/>
      </c>
      <c r="DU49" s="486" t="str">
        <f t="shared" si="1"/>
        <v/>
      </c>
      <c r="DV49" s="486" t="str">
        <f t="shared" si="2"/>
        <v/>
      </c>
      <c r="DW49" s="486" t="str">
        <f t="shared" si="3"/>
        <v/>
      </c>
      <c r="DY49" s="486" t="str">
        <f t="shared" si="8"/>
        <v/>
      </c>
      <c r="DZ49" s="486" t="str">
        <f t="shared" si="9"/>
        <v/>
      </c>
      <c r="EA49" s="486" t="str">
        <f t="shared" si="10"/>
        <v/>
      </c>
      <c r="EB49" s="486" t="str">
        <f t="shared" si="11"/>
        <v/>
      </c>
    </row>
    <row r="50" spans="1:132">
      <c r="A50" s="154">
        <f t="shared" si="13"/>
        <v>39</v>
      </c>
      <c r="B50" s="155" t="str">
        <f>PARAMETRES!$D43</f>
        <v>-</v>
      </c>
      <c r="C50" s="156" t="str">
        <f>PARAMETRES!$B43</f>
        <v>-</v>
      </c>
      <c r="D50" s="156" t="str">
        <f>PARAMETRES!$C43</f>
        <v>-</v>
      </c>
      <c r="E50" s="157" t="str">
        <f>IF(F50="-","-",IF(F50&gt;PARAMETRES!$G$3,PARAMETRES!$G$3,F50))</f>
        <v>-</v>
      </c>
      <c r="F50" s="158" t="str">
        <f>IF(E$53=".","-",IF(RELIGION!S44="-","-",RELIGION!S44))</f>
        <v>-</v>
      </c>
      <c r="G50" s="158" t="str">
        <f>IF(E$53=".","-",IF(RELIGION!S44="-","-",RELIGION!S44/PARAMETRES!G$3*100))</f>
        <v>-</v>
      </c>
      <c r="H50" s="157" t="str">
        <f>IF(H$53=".","-",IF(LIRE!S44="-","-",IF(LIRE!S44&gt;PARAMETRES!$G$5,PARAMETRES!$G$5,LIRE!S44)))</f>
        <v>-</v>
      </c>
      <c r="I50" s="157" t="str">
        <f>IF(I$53=".","-",IF('ECRIRE (orth, rédac)'!S44="-","-",IF('ECRIRE (orth, rédac)'!S44&gt;PARAMETRES!$G$6,PARAMETRES!$G$6,'ECRIRE (orth, rédac)'!S44)))</f>
        <v>-</v>
      </c>
      <c r="J50" s="157" t="str">
        <f>IF(J$53=".","-",IF('ECOUTER  PARLER'!S44="-","-",IF('ECOUTER  PARLER'!S44&gt;PARAMETRES!$G$7,PARAMETRES!$G$7,'ECOUTER  PARLER'!S44)))</f>
        <v>-</v>
      </c>
      <c r="K50" s="157" t="str">
        <f>IF(K$53=".","-",IF('ECRIRE (conj, gramm)'!S44="-","-",IF('ECRIRE (conj, gramm)'!S44&gt;PARAMETRES!$G$8,PARAMETRES!$G$8,'ECRIRE (conj, gramm)'!S44)))</f>
        <v>-</v>
      </c>
      <c r="L50" s="159" t="str">
        <f>IF(M50="-","-",IF(M50&gt;PARAMETRES!$G$9,PARAMETRES!$G$9,M50))</f>
        <v>-</v>
      </c>
      <c r="M50" s="158" t="str">
        <f>IF(L$53=".","-",IF(N50=0,"-",(IF(LIRE!S44="-",0,LIRE!S44)+IF('ECRIRE (orth, rédac)'!S44="-",0,'ECRIRE (orth, rédac)'!S44)+IF('ECOUTER  PARLER'!S44="-",0,'ECOUTER  PARLER'!S44)+IF('ECRIRE (conj, gramm)'!S44="-",0,'ECRIRE (conj, gramm)'!S44))/N50*PARAMETRES!$G$9))</f>
        <v>-</v>
      </c>
      <c r="N50" s="158">
        <f>IF(LIRE!S44="-",0,PARAMETRES!$G$5)+IF('ECRIRE (orth, rédac)'!S44="-",0,PARAMETRES!$G$6)+IF('ECOUTER  PARLER'!S44="-",0,PARAMETRES!$G$7)+IF('ECRIRE (conj, gramm)'!S44="-",0,PARAMETRES!$G$8)</f>
        <v>0</v>
      </c>
      <c r="O50" s="157" t="str">
        <f>IF(O$53=".","-",IF(NO!S44="-","-",IF(NO!S44&gt;PARAMETRES!$G$11,PARAMETRES!$G$11,NO!S44)))</f>
        <v>-</v>
      </c>
      <c r="P50" s="157" t="str">
        <f>IF(P$53=".","-",IF(G!S44="-","-",IF(G!S44&gt;PARAMETRES!$G$12,PARAMETRES!$G$12,G!S44)))</f>
        <v>-</v>
      </c>
      <c r="Q50" s="157" t="str">
        <f>IF(Q$53=".","-",IF(SF!S44="-","-",IF(SF!S44&gt;PARAMETRES!$G$13,PARAMETRES!$G$13,SF!S44)))</f>
        <v>-</v>
      </c>
      <c r="R50" s="159" t="str">
        <f>IF(S50="-","-",IF(S50&gt;PARAMETRES!$G$14,PARAMETRES!$G$14,S50))</f>
        <v>-</v>
      </c>
      <c r="S50" s="158" t="str">
        <f>IF(R$53=".","-",IF(T50=0,"-",((IF(NO!S44="-",0,NO!S44)+IF(G!S44="-",0,G!S44)+IF(SF!S44="-",0,SF!S44))/T50*PARAMETRES!$G$14)))</f>
        <v>-</v>
      </c>
      <c r="T50" s="158">
        <f>IF(NO!S44="-",0,PARAMETRES!$G$11)+IF(G!S44="-",0,PARAMETRES!$G$12)+IF(SF!S44="-",0,PARAMETRES!$G$13)</f>
        <v>0</v>
      </c>
      <c r="U50" s="157" t="str">
        <f>IF(V50="-","-",IF(V50&gt;PARAMETRES!$G$16,PARAMETRES!$G$16,V50))</f>
        <v>-</v>
      </c>
      <c r="V50" s="158" t="str">
        <f>IF(U$53=".","-",IF(EVEIL!S44="-","-",EVEIL!S44))</f>
        <v>-</v>
      </c>
      <c r="W50" s="158" t="str">
        <f>IF(U$53=".","-",IF(EVEIL!S44="-","-",EVEIL!S44/PARAMETRES!G$16*100))</f>
        <v>-</v>
      </c>
      <c r="X50" s="157" t="str">
        <f>IF(Y50="-","-",IF(Y50&gt;PARAMETRES!$G$17,PARAMETRES!$G$17,Y50))</f>
        <v>-</v>
      </c>
      <c r="Y50" s="158" t="str">
        <f>IF(X$53=".","-",IF(LANGUE!O44="-","-",LANGUE!O44))</f>
        <v>-</v>
      </c>
      <c r="Z50" s="429" t="str">
        <f>IF(X$53=".","-",IF(LANGUE!O44="-","-",LANGUE!O44/PARAMETRES!G$17*100))</f>
        <v>-</v>
      </c>
      <c r="AA50" s="160" t="str">
        <f>IF(AB50="-","-",IF(AB50&gt;PARAMETRES!$G$19,PARAMETRES!$G$19,AB50))</f>
        <v>-</v>
      </c>
      <c r="AB50" s="161" t="str">
        <f>IF(((IF(E50="-",0,E50)+IF(M50="-",0,M50)+IF(S50="-",0,S50)+IF(U50="-",0,U50)+IF(X50="-",0,X50)))=0,"-",((IF(E50="-",0,E50)+IF(M50="-",0,M50)+IF(S50="-",0,S50)+IF(V50="-",0,V50)+IF(X50="-",0,X50))/((IF(E50="-",0,PARAMETRES!$G$3)+IF(M50="-",0,PARAMETRES!$G$9)+IF(S50="-",0,PARAMETRES!$G$14)+IF(V50="-",0,PARAMETRES!$G$16)+IF(X50="-",0,PARAMETRES!$G$17)))*PARAMETRES!$G$19))</f>
        <v>-</v>
      </c>
      <c r="AC50" s="154">
        <f t="shared" si="14"/>
        <v>39</v>
      </c>
      <c r="AD50" s="156" t="str">
        <f>PARAMETRES!$B43</f>
        <v>-</v>
      </c>
      <c r="AE50" s="156" t="str">
        <f>PARAMETRES!$C43</f>
        <v>-</v>
      </c>
      <c r="AF50" s="157" t="str">
        <f>IF(AG50="-","-",IF(AG50&gt;PARAMETRES!$G$3,PARAMETRES!$G$3,AG50))</f>
        <v>-</v>
      </c>
      <c r="AG50" s="158" t="str">
        <f>IF(AF$53=".","-",IF(RELIGION!AN44="-","-",RELIGION!AN44))</f>
        <v>-</v>
      </c>
      <c r="AH50" s="158" t="str">
        <f>IF(AF$53=".","-",IF(RELIGION!AN44="-","-",RELIGION!AN44/PARAMETRES!G$3*100))</f>
        <v>-</v>
      </c>
      <c r="AI50" s="157" t="str">
        <f>IF(AI$53=".","-",IF(LIRE!AN44="-","-",IF(LIRE!AN44&gt;PARAMETRES!$G$5,PARAMETRES!$G$5,LIRE!AN44)))</f>
        <v>-</v>
      </c>
      <c r="AJ50" s="157" t="str">
        <f>IF(AJ$53=".","-",IF('ECRIRE (orth, rédac)'!AN44="-","-",IF('ECRIRE (orth, rédac)'!AN44&gt;PARAMETRES!$G$6,PARAMETRES!$G$6,'ECRIRE (orth, rédac)'!AN44)))</f>
        <v>-</v>
      </c>
      <c r="AK50" s="157" t="str">
        <f>IF(AK$53=".","-",IF('ECOUTER  PARLER'!AN44="-","-",IF('ECOUTER  PARLER'!AN44&gt;PARAMETRES!$G$7,PARAMETRES!$G$7,'ECOUTER  PARLER'!AN44)))</f>
        <v>-</v>
      </c>
      <c r="AL50" s="157" t="str">
        <f>IF(AL$53=".","-",IF('ECRIRE (conj, gramm)'!AN44="-","-",IF('ECRIRE (conj, gramm)'!AN44&gt;PARAMETRES!$G$8,PARAMETRES!$G$8,'ECRIRE (conj, gramm)'!AN44)))</f>
        <v>-</v>
      </c>
      <c r="AM50" s="159" t="str">
        <f>IF(AN50="-","-",IF(AN50&gt;PARAMETRES!$G$9,PARAMETRES!$G$9,AN50))</f>
        <v>-</v>
      </c>
      <c r="AN50" s="158" t="str">
        <f>IF(AM$53=".","-",IF(AO50=0,"-",(IF(LIRE!AN44="-",0,LIRE!AN44)+IF('ECRIRE (orth, rédac)'!AN44="-",0,'ECRIRE (orth, rédac)'!AN44)+IF('ECOUTER  PARLER'!AN44="-",0,'ECOUTER  PARLER'!AN44)+IF('ECRIRE (conj, gramm)'!AN44="-",0,'ECRIRE (conj, gramm)'!AN44))/AO50*PARAMETRES!$G$9))</f>
        <v>-</v>
      </c>
      <c r="AO50" s="158">
        <f>IF(LIRE!AN44="-",0,PARAMETRES!$G$5)+IF('ECRIRE (orth, rédac)'!AN44="-",0,PARAMETRES!$G$6)+IF('ECOUTER  PARLER'!AN44="-",0,PARAMETRES!$G$7)+IF('ECRIRE (conj, gramm)'!AN44="-",0,PARAMETRES!$G$8)</f>
        <v>0</v>
      </c>
      <c r="AP50" s="157" t="str">
        <f>IF(AP$53=".","-",IF(NO!AN44="-","-",IF(NO!AN44&gt;PARAMETRES!$G$11,PARAMETRES!$G$11,NO!AN44)))</f>
        <v>-</v>
      </c>
      <c r="AQ50" s="157" t="str">
        <f>IF(AQ$53=".","-",IF(G!AN44="-","-",IF(G!AN44&gt;PARAMETRES!$G$12,PARAMETRES!$G$12,G!AN44)))</f>
        <v>-</v>
      </c>
      <c r="AR50" s="157" t="str">
        <f>IF(AR$53=".","-",IF(SF!AN44="-","-",IF(SF!AN44&gt;PARAMETRES!$G$13,PARAMETRES!$G$13,SF!AN44)))</f>
        <v>-</v>
      </c>
      <c r="AS50" s="159" t="str">
        <f>IF(AT50="-","-",IF(AT50&gt;PARAMETRES!$G$14,PARAMETRES!$G$14,AT50))</f>
        <v>-</v>
      </c>
      <c r="AT50" s="158" t="str">
        <f>IF(AS$53=".","-",IF(AU50=0,"-",((IF(NO!AN44="-",0,NO!AN44)+IF(G!AN44="-",0,G!AN44)+IF(SF!AN44="-",0,SF!AN44))/AU50*PARAMETRES!$G$14)))</f>
        <v>-</v>
      </c>
      <c r="AU50" s="158">
        <f>IF(NO!AN44="-",0,PARAMETRES!$G$11)+IF(G!AN44="-",0,PARAMETRES!$G$12)+IF(SF!AN44="-",0,PARAMETRES!$G$13)</f>
        <v>0</v>
      </c>
      <c r="AV50" s="157" t="str">
        <f>IF(AW50="-","-",IF(AW50&gt;PARAMETRES!$G$16,PARAMETRES!$G$16,AW50))</f>
        <v>-</v>
      </c>
      <c r="AW50" s="158" t="str">
        <f>IF(AV$53=".","-",IF(EVEIL!AN44="-","-",EVEIL!AN44))</f>
        <v>-</v>
      </c>
      <c r="AX50" s="158" t="str">
        <f>IF(AV$53=".","-",IF(EVEIL!AN44="-","-",EVEIL!ANS44/PARAMETRES!G$16*100))</f>
        <v>-</v>
      </c>
      <c r="AY50" s="157" t="str">
        <f>IF(AZ50="-","-",IF(AZ50&gt;PARAMETRES!$G$17,PARAMETRES!$G$17,AZ50))</f>
        <v>-</v>
      </c>
      <c r="AZ50" s="158" t="str">
        <f>IF(AY$53=".","-",IF(LANGUE!AF44="-","-",LANGUE!AF44))</f>
        <v>-</v>
      </c>
      <c r="BA50" s="429" t="str">
        <f>IF(AY$53=".","-",IF(LANGUE!AF44="-","-",LANGUE!AF44/PARAMETRES!G$17*100))</f>
        <v>-</v>
      </c>
      <c r="BB50" s="160" t="str">
        <f>IF(BC50="-","-",IF(BC50&gt;PARAMETRES!$G$19,PARAMETRES!$G$19,BC50))</f>
        <v>-</v>
      </c>
      <c r="BC50" s="161" t="str">
        <f>IF(((IF(AF50="-",0,AF50)+IF(AN50="-",0,AN50)+IF(AT50="-",0,AT50)+IF(AV50="-",0,AV50)+IF(AY50="-",0,AY50)))=0,"-",((IF(AF50="-",0,AF50)+IF(AN50="-",0,AN50)+IF(AT50="-",0,AT50)+IF(AW50="-",0,AW50)+IF(AY50="-",0,AY50))/((IF(AF50="-",0,PARAMETRES!$G$3)+IF(AN50="-",0,PARAMETRES!$G$9)+IF(AT50="-",0,PARAMETRES!$G$14)+IF(AW50="-",0,PARAMETRES!$G$16)+IF(AY50="-",0,PARAMETRES!$G$17)))*PARAMETRES!$G$19))</f>
        <v>-</v>
      </c>
      <c r="BD50" s="154">
        <f t="shared" si="15"/>
        <v>39</v>
      </c>
      <c r="BE50" s="156" t="str">
        <f>PARAMETRES!$B43</f>
        <v>-</v>
      </c>
      <c r="BF50" s="156" t="str">
        <f>PARAMETRES!$C43</f>
        <v>-</v>
      </c>
      <c r="BG50" s="157" t="str">
        <f>IF(BH50="-","-",IF(BH50&gt;PARAMETRES!$G$3,PARAMETRES!$G$3,BH50))</f>
        <v>-</v>
      </c>
      <c r="BH50" s="158" t="str">
        <f>IF(BG$53=".","-",IF(RELIGION!BI44="-","-",RELIGION!BI44))</f>
        <v>-</v>
      </c>
      <c r="BI50" s="158" t="str">
        <f>IF(BG$53=".","-",IF(RELIGION!BI44="-","-",RELIGION!BI44/PARAMETRES!G$3*100))</f>
        <v>-</v>
      </c>
      <c r="BJ50" s="157" t="str">
        <f>IF(BJ$53=".","-",IF(LIRE!BI44="-","-",IF(LIRE!BI44&gt;PARAMETRES!$G$5,PARAMETRES!$G$5,LIRE!BI44)))</f>
        <v>-</v>
      </c>
      <c r="BK50" s="157" t="str">
        <f>IF(BK$53=".","-",IF('ECRIRE (orth, rédac)'!BI44="-","-",IF('ECRIRE (orth, rédac)'!BI44&gt;PARAMETRES!$G$6,PARAMETRES!$G$6,'ECRIRE (orth, rédac)'!BI44)))</f>
        <v>-</v>
      </c>
      <c r="BL50" s="157" t="str">
        <f>IF(BL$53=".","-",IF('ECOUTER  PARLER'!BI44="-","-",IF('ECOUTER  PARLER'!BI44&gt;PARAMETRES!$G$7,PARAMETRES!$G$7,'ECOUTER  PARLER'!BI44)))</f>
        <v>-</v>
      </c>
      <c r="BM50" s="157" t="str">
        <f>IF(BM$53=".","-",IF('ECRIRE (conj, gramm)'!BI44="-","-",IF('ECRIRE (conj, gramm)'!BI44&gt;PARAMETRES!$G$8,PARAMETRES!$G$8,'ECRIRE (conj, gramm)'!BI44)))</f>
        <v>-</v>
      </c>
      <c r="BN50" s="159" t="str">
        <f>IF(BO50="-","-",IF(BO50&gt;PARAMETRES!$G$9,PARAMETRES!$G$9,BO50))</f>
        <v>-</v>
      </c>
      <c r="BO50" s="158" t="str">
        <f>IF(BN$53=".","-",IF(BP50=0,"-",(IF(LIRE!BI44="-",0,LIRE!BI44)+IF('ECRIRE (orth, rédac)'!BI44="-",0,'ECRIRE (orth, rédac)'!BI44)+IF('ECOUTER  PARLER'!BI44="-",0,'ECOUTER  PARLER'!BI44)+IF('ECRIRE (conj, gramm)'!BI44="-",0,'ECRIRE (conj, gramm)'!BI44))/BP50*PARAMETRES!$G$9))</f>
        <v>-</v>
      </c>
      <c r="BP50" s="158">
        <f>IF(LIRE!BI44="-",0,PARAMETRES!$G$5)+IF('ECRIRE (orth, rédac)'!BI44="-",0,PARAMETRES!$G$6)+IF('ECOUTER  PARLER'!BI44="-",0,PARAMETRES!$G$7)+IF('ECRIRE (conj, gramm)'!BI44="-",0,PARAMETRES!$G$8)</f>
        <v>0</v>
      </c>
      <c r="BQ50" s="157" t="str">
        <f>IF(BQ$53=".","-",IF(NO!BI44="-","-",IF(NO!BI44&gt;PARAMETRES!$G$11,PARAMETRES!$G$11,NO!BI44)))</f>
        <v>-</v>
      </c>
      <c r="BR50" s="157" t="str">
        <f>IF(BR$53=".","-",IF(G!BI44="-","-",IF(G!BI44&gt;PARAMETRES!$G$12,PARAMETRES!$G$12,G!BI44)))</f>
        <v>-</v>
      </c>
      <c r="BS50" s="157" t="str">
        <f>IF(BS$53=".","-",IF(SF!BI44="-","-",IF(SF!BI44&gt;PARAMETRES!$G$13,PARAMETRES!$G$13,SF!BI44)))</f>
        <v>-</v>
      </c>
      <c r="BT50" s="159" t="str">
        <f>IF(BU50="-","-",IF(BU50&gt;PARAMETRES!$G$14,PARAMETRES!$G$14,BU50))</f>
        <v>-</v>
      </c>
      <c r="BU50" s="158" t="str">
        <f>IF(BT$53=".","-",IF(BV50=0,"-",((IF(NO!BI44="-",0,NO!BI44)+IF(G!BI44="-",0,G!BI44)+IF(SF!BI44="-",0,SF!BI44))/BV50*PARAMETRES!$G$14)))</f>
        <v>-</v>
      </c>
      <c r="BV50" s="158">
        <f>IF(NO!BI44="-",0,PARAMETRES!$G$11)+IF(G!BI44="-",0,PARAMETRES!$G$12)+IF(SF!BI44="-",0,PARAMETRES!$G$13)</f>
        <v>0</v>
      </c>
      <c r="BW50" s="157" t="str">
        <f>IF(BX50="-","-",IF(BX50&gt;PARAMETRES!$G$16,PARAMETRES!$G$16,BX50))</f>
        <v>-</v>
      </c>
      <c r="BX50" s="158" t="str">
        <f>IF(BW$53=".","-",IF(EVEIL!BI44="-","-",EVEIL!BI44))</f>
        <v>-</v>
      </c>
      <c r="BY50" s="158" t="str">
        <f>IF(BW$53=".","-",IF(EVEIL!BI44="-","-",EVEIL!BIS44/PARAMETRES!G$16*100))</f>
        <v>-</v>
      </c>
      <c r="BZ50" s="157" t="str">
        <f>IF(CA50="-","-",IF(CA50&gt;PARAMETRES!$G$17,PARAMETRES!$G$17,CA50))</f>
        <v>-</v>
      </c>
      <c r="CA50" s="158" t="str">
        <f>IF(BZ$53=".","-",IF(LANGUE!AW44="-","-",LANGUE!AW44))</f>
        <v>-</v>
      </c>
      <c r="CB50" s="429" t="str">
        <f>IF(BZ$53=".","-",IF(LANGUE!AW44="-","-",LANGUE!AW44/PARAMETRES!G$17*100))</f>
        <v>-</v>
      </c>
      <c r="CC50" s="160" t="str">
        <f>IF(CD50="-","-",IF(CD50&gt;PARAMETRES!$G$19,PARAMETRES!$G$19,CD50))</f>
        <v>-</v>
      </c>
      <c r="CD50" s="161" t="str">
        <f>IF(((IF(BG50="-",0,BG50)+IF(BO50="-",0,BO50)+IF(BU50="-",0,BU50)+IF(BW50="-",0,BW50)+IF(BZ50="-",0,BZ50)))=0,"-",((IF(BG50="-",0,BG50)+IF(BO50="-",0,BO50)+IF(BU50="-",0,BU50)+IF(BX50="-",0,BX50)+IF(BZ50="-",0,BZ50))/((IF(BG50="-",0,PARAMETRES!$G$3)+IF(BO50="-",0,PARAMETRES!$G$9)+IF(BU50="-",0,PARAMETRES!$G$14)+IF(BX50="-",0,PARAMETRES!$G$16)+IF(BZ50="-",0,PARAMETRES!$G$17)))*PARAMETRES!$G$19))</f>
        <v>-</v>
      </c>
      <c r="CE50" s="401">
        <f t="shared" si="16"/>
        <v>39</v>
      </c>
      <c r="CF50" s="402" t="str">
        <f>PARAMETRES!$B43</f>
        <v>-</v>
      </c>
      <c r="CG50" s="402" t="str">
        <f>PARAMETRES!$C43</f>
        <v>-</v>
      </c>
      <c r="CH50" s="403" t="str">
        <f>IF(CI50="-","-",IF(CI50&gt;PARAMETRES!$G$3,PARAMETRES!$G$3,CI50))</f>
        <v>-</v>
      </c>
      <c r="CI50" s="404" t="str">
        <f>IF(CH$53=".","-",IF(RELIGION!CD44="-","-",RELIGION!CD44))</f>
        <v>-</v>
      </c>
      <c r="CJ50" s="404" t="str">
        <f>IF(CH$53=".","-",IF(RELIGION!CD44="-","-",RELIGION!CD44/PARAMETRES!G$3*100))</f>
        <v>-</v>
      </c>
      <c r="CK50" s="403" t="str">
        <f>IF(CK$53=".","-",IF(LIRE!CD44="-","-",IF(LIRE!CD44&gt;PARAMETRES!$G$5,PARAMETRES!$G$5,LIRE!CD44)))</f>
        <v>-</v>
      </c>
      <c r="CL50" s="403" t="str">
        <f>IF(CL$53=".","-",IF('ECRIRE (orth, rédac)'!CD44="-","-",IF('ECRIRE (orth, rédac)'!CD44&gt;PARAMETRES!$G$6,PARAMETRES!$G$6,'ECRIRE (orth, rédac)'!CD44)))</f>
        <v>-</v>
      </c>
      <c r="CM50" s="403" t="str">
        <f>IF(CM$53=".","-",IF('ECOUTER  PARLER'!CD44="-","-",IF('ECOUTER  PARLER'!CD44&gt;PARAMETRES!$G$7,PARAMETRES!$G$7,'ECOUTER  PARLER'!CD44)))</f>
        <v>-</v>
      </c>
      <c r="CN50" s="403" t="str">
        <f>IF(CN$53=".","-",IF('ECRIRE (conj, gramm)'!CH44="-","-",IF('ECRIRE (conj, gramm)'!CH44&gt;PARAMETRES!$G$8,PARAMETRES!$G$8,'ECRIRE (conj, gramm)'!CH44)))</f>
        <v>-</v>
      </c>
      <c r="CO50" s="405" t="str">
        <f>IF(CP50="-","-",IF(CP50&gt;PARAMETRES!$G$9,PARAMETRES!$G$9,CP50))</f>
        <v>-</v>
      </c>
      <c r="CP50" s="404" t="str">
        <f>IF(CO$53=".","-",IF(CQ50=0,"-",(IF(LIRE!CD44="-",0,LIRE!CD44)+IF('ECRIRE (orth, rédac)'!CD44="-",0,'ECRIRE (orth, rédac)'!CD44)+IF('ECOUTER  PARLER'!CD44="-",0,'ECOUTER  PARLER'!CD44)+IF('ECRIRE (conj, gramm)'!CH44="-",0,'ECRIRE (conj, gramm)'!CH44))/CQ50*PARAMETRES!$G$9))</f>
        <v>-</v>
      </c>
      <c r="CQ50" s="404">
        <f>IF(LIRE!CD44="-",0,PARAMETRES!$G$5)+IF('ECRIRE (orth, rédac)'!CD44="-",0,PARAMETRES!$G$6)+IF('ECOUTER  PARLER'!CD44="-",0,PARAMETRES!$G$7)+IF('ECRIRE (conj, gramm)'!CH44="-",0,PARAMETRES!$G$8)</f>
        <v>0</v>
      </c>
      <c r="CR50" s="403" t="str">
        <f>IF(CR$53=".","-",IF(NO!CD44="-","-",IF(NO!CD44&gt;PARAMETRES!$G$11,PARAMETRES!$G$11,NO!CD44)))</f>
        <v>-</v>
      </c>
      <c r="CS50" s="403" t="str">
        <f>IF(CS$53=".","-",IF(G!CD44="-","-",IF(G!CD44&gt;PARAMETRES!$G$12,PARAMETRES!$G$12,G!CD44)))</f>
        <v>-</v>
      </c>
      <c r="CT50" s="403" t="str">
        <f>IF(CT$53=".","-",IF(SF!CD44="-","-",IF(SF!CD44&gt;PARAMETRES!$G$13,PARAMETRES!$G$13,SF!CD44)))</f>
        <v>-</v>
      </c>
      <c r="CU50" s="405" t="str">
        <f>IF(CV50="-","-",IF(CV50&gt;PARAMETRES!$G$14,PARAMETRES!$G$14,CV50))</f>
        <v>-</v>
      </c>
      <c r="CV50" s="404" t="str">
        <f>IF(CU$53=".","-",IF(CW50=0,"-",((IF(NO!CD44="-",0,NO!CD44)+IF(G!CD44="-",0,G!CD44)+IF(SF!CD44="-",0,SF!CD44))/CW50*PARAMETRES!$G$14)))</f>
        <v>-</v>
      </c>
      <c r="CW50" s="404">
        <f>IF(NO!CD44="-",0,PARAMETRES!$G$11)+IF(G!CD44="-",0,PARAMETRES!$G$12)+IF(SF!CD44="-",0,PARAMETRES!$G$13)</f>
        <v>0</v>
      </c>
      <c r="CX50" s="403" t="str">
        <f>IF(CY50="-","-",IF(CY50&gt;PARAMETRES!$G$16,PARAMETRES!$G$16,CY50))</f>
        <v>-</v>
      </c>
      <c r="CY50" s="404" t="str">
        <f>IF(CX$53=".","-",IF(EVEIL!CD44="-","-",EVEIL!CD44))</f>
        <v>-</v>
      </c>
      <c r="CZ50" s="404" t="str">
        <f>IF(CX$53=".","-",IF(EVEIL!CD44="-","-",EVEIL!CDS44/PARAMETRES!G$16*100))</f>
        <v>-</v>
      </c>
      <c r="DA50" s="403" t="str">
        <f>IF(DB50="-","-",IF(DB50&gt;PARAMETRES!$G$17,PARAMETRES!$G$17,DB50))</f>
        <v>-</v>
      </c>
      <c r="DB50" s="404" t="str">
        <f>IF(DA$53=".","-",IF(LANGUE!BN44="-","-",LANGUE!BN44))</f>
        <v>-</v>
      </c>
      <c r="DC50" s="404" t="str">
        <f>IF(DA$53=".","-",IF(LANGUE!BN44="-","-",LANGUE!BN44/PARAMETRES!G$17*100))</f>
        <v>-</v>
      </c>
      <c r="DD50" s="451" t="str">
        <f>IF(DE50="-","-",IF(DE50&gt;PARAMETRES!$G$19,PARAMETRES!$G$19,DE50))</f>
        <v>-</v>
      </c>
      <c r="DE50" s="455" t="str">
        <f>IF(((IF(CH50="-",0,CH50)+IF(CP50="-",0,CP50)+IF(CV50="-",0,CV50)+IF(CX50="-",0,CX50)+IF(DA50="-",0,DA50)))=0,"-",((IF(CH50="-",0,CH50)+IF(CP50="-",0,CP50)+IF(CV50="-",0,CV50)+IF(CY50="-",0,CY50)+IF(DA50="-",0,DA50))/((IF(CH50="-",0,PARAMETRES!$G$3)+IF(CP50="-",0,PARAMETRES!$G$9)+IF(CV50="-",0,PARAMETRES!$G$14)+IF(CY50="-",0,PARAMETRES!$G$16)+IF(DA50="-",0,PARAMETRES!$G$17)))*PARAMETRES!$G$19))</f>
        <v>-</v>
      </c>
      <c r="DF50" s="454"/>
      <c r="DG50" s="165" t="str">
        <f>PARAMETRES!$B43</f>
        <v>-</v>
      </c>
      <c r="DH50" s="166" t="str">
        <f>PARAMETRES!$C43</f>
        <v>-</v>
      </c>
      <c r="DI50" s="162"/>
      <c r="DJ50" s="163" t="str">
        <f>IF(IF(E50="-",0,PARAMETRES!$G$3)+IF(AF50="-",0,PARAMETRES!$G$3)+IF(BG50="-",0,PARAMETRES!$G$3)+IF(CH50="-",0,PARAMETRES!$G$3)=0,"-",IF((IF(F50="-",0,F50)+IF(AG50="-",0,AG50)+IF(BH50="-",0,BH50)+IF(CI50="-",0,CI50))/(IF(F50="-",0,PARAMETRES!$G$3)+IF(AG50="-",0,PARAMETRES!$G$3)+IF(BH50="-",0,PARAMETRES!$G$3)+IF(CI50="-",0,PARAMETRES!$G$3))*100&gt;100,100,(IF(F50="-",0,F50)+IF(AG50="-",0,AG50)+IF(BH50="-",0,BH50)+IF(CI50="-",0,CI50))/(IF(F50="-",0,PARAMETRES!$G$3)+IF(AG50="-",0,PARAMETRES!$G$3)+IF(BH50="-",0,PARAMETRES!$G$3)+IF(CI50="-",0,PARAMETRES!$G$3))*100))</f>
        <v>-</v>
      </c>
      <c r="DK50" s="157" t="str">
        <f>IF(IF(M50="-",0,PARAMETRES!$G$9)+IF(AN50="-",0,PARAMETRES!$G$9)+IF(BO50="-",0,PARAMETRES!$G$9)+IF(CP50="-",0,PARAMETRES!$G$9)=0,"-",IF((IF(M50="-",0,M50)+IF(AN50="-",0,AN50)+IF(BO50="-",0,BO50)+IF(CP50="-",0,CP50))/(IF(M50="-",0,PARAMETRES!$G$9)+IF(AN50="-",0,PARAMETRES!$G$9)+IF(BO50="-",0,PARAMETRES!$G$9)+IF(CP50="-",0,PARAMETRES!$G$9))*100&gt;100,100,(IF(M50="-",0,M50)+IF(AN50="-",0,AN50)+IF(BO50="-",0,BO50)+IF(CP50="-",0,CP50))/(IF(M50="-",0,PARAMETRES!$G$9)+IF(AN50="-",0,PARAMETRES!$G$9)+IF(BO50="-",0,PARAMETRES!$G$9)+IF(CP50="-",0,PARAMETRES!$G$9))*100))</f>
        <v>-</v>
      </c>
      <c r="DL50" s="157" t="str">
        <f>IF(IF(S50="-",0,PARAMETRES!$G$14)+IF(AT50="-",0,PARAMETRES!$G$14)+IF(BU50="-",0,PARAMETRES!$G$14)+IF(CV50="-",0,PARAMETRES!$G$14)=0,"-",IF((IF(S50="-",0,S50)+IF(AT50="-",0,AT50)+IF(BU50="-",0,BU50)+IF(CV50="-",0,CV50))/(IF(S50="-",0,PARAMETRES!$G$14)+IF(AT50="-",0,PARAMETRES!$G$14)+IF(BU50="-",0,PARAMETRES!$G$14)+IF(CV50="-",0,PARAMETRES!$G$14))*100&gt;100,100,(IF(S50="-",0,S50)+IF(AT50="-",0,AT50)+IF(BU50="-",0,BU50)+IF(CV50="-",0,CV50))/(IF(S50="-",0,PARAMETRES!$G$14)+IF(AT50="-",0,PARAMETRES!$G$14)+IF(BU50="-",0,PARAMETRES!$G$14)+IF(CV50="-",0,PARAMETRES!$G$14))*100))</f>
        <v>-</v>
      </c>
      <c r="DM50" s="157" t="str">
        <f>IF(IF(U50="-",0,PARAMETRES!$G$16)+IF(AV50="-",0,PARAMETRES!$G$16)+IF(BW50="-",0,PARAMETRES!$G$16)+IF(CX50="-",0,PARAMETRES!$G$16)=0,"-",IF((IF(V50="-",0,V50)+IF(AW50="-",0,AW50)+IF(BX50="-",0,BX50)+IF(CY50="-",0,CY50))/(IF(V50="-",0,PARAMETRES!$G$16)+IF(AW50="-",0,PARAMETRES!$G$16)+IF(BX50="-",0,PARAMETRES!$G$16)+IF(CY50="-",0,PARAMETRES!$G$16))*100&gt;100,100,(IF(V50="-",0,V50)+IF(AW50="-",0,AW50)+IF(BX50="-",0,BX50)+IF(CY50="-",0,CY50))/(IF(V50="-",0,PARAMETRES!$G$16)+IF(AW50="-",0,PARAMETRES!$G$16)+IF(BX50="-",0,PARAMETRES!$G$16)+IF(CY50="-",0,PARAMETRES!$G$16))*100))</f>
        <v>-</v>
      </c>
      <c r="DN50" s="157" t="str">
        <f>IF(IF(X50="-",0,PARAMETRES!$G$17)+IF(AY50="-",0,PARAMETRES!$G$17)+IF(BZ50="-",0,PARAMETRES!$G$17)+IF(DA50="-",0,PARAMETRES!$G$17)=0,"-",IF((IF(Y50="-",0,Y50)+IF(AZ50="-",0,AZ50)+IF(CA50="-",0,CA50)+IF(DB50="-",0,DB50))/(IF(Y50="-",0,PARAMETRES!$G$17)+IF(AZ50="-",0,PARAMETRES!$G$17)+IF(CA50="-",0,PARAMETRES!$G$17)+IF(DB50="-",0,PARAMETRES!$G$17))*100&gt;100,100,(IF(Y50="-",0,Y50)+IF(AZ50="-",0,AZ50)+IF(CA50="-",0,CA50)+IF(DB50="-",0,DB50))/(IF(Y50="-",0,PARAMETRES!$G$17)+IF(AZ50="-",0,PARAMETRES!$G$17)+IF(CA50="-",0,PARAMETRES!$G$17)+IF(DB50="-",0,PARAMETRES!$G$17))*100))</f>
        <v>-</v>
      </c>
      <c r="DO50" s="159" t="str">
        <f>IF(IF(AB50="-",0,PARAMETRES!$G$19)+IF(BC50="-",0,PARAMETRES!$G$19)+IF(CD50="-",0,PARAMETRES!$G$19)+IF(DE50="-",0,PARAMETRES!$G$19)=0,"-",IF((IF(AB50="-",0,AB50)+IF(BC50="-",0,BC50)+IF(CD50="-",0,CD50)+IF(DE50="-",0,DE50))/(IF(AB50="-",0,PARAMETRES!$G$19)+IF(BC50="-",0,PARAMETRES!$G$19)+IF(CD50="-",0,PARAMETRES!$G$19)+IF(DE50="-",0,PARAMETRES!$G$19))*100&gt;100,100,(IF(AB50="-",0,AB50)+IF(BC50="-",0,BC50)+IF(CD50="-",0,CD50)+IF(DE50="-",0,DE50))/(IF(AB50="-",0,PARAMETRES!$G$19)+IF(BC50="-",0,PARAMETRES!$G$19)+IF(CD50="-",0,PARAMETRES!$G$19)+IF(DE50="-",0,PARAMETRES!$G$19))*100))</f>
        <v>-</v>
      </c>
      <c r="DP50" s="169"/>
      <c r="DQ50" s="165" t="str">
        <f>PARAMETRES!$B43</f>
        <v>-</v>
      </c>
      <c r="DR50" s="166" t="str">
        <f>PARAMETRES!$C43</f>
        <v>-</v>
      </c>
      <c r="DT50" s="351" t="str">
        <f t="shared" si="7"/>
        <v/>
      </c>
      <c r="DU50" s="351" t="str">
        <f t="shared" si="1"/>
        <v/>
      </c>
      <c r="DV50" s="351" t="str">
        <f t="shared" si="2"/>
        <v/>
      </c>
      <c r="DW50" s="351" t="str">
        <f t="shared" si="3"/>
        <v/>
      </c>
      <c r="DY50" s="351" t="str">
        <f t="shared" si="8"/>
        <v/>
      </c>
      <c r="DZ50" s="351" t="str">
        <f t="shared" si="9"/>
        <v/>
      </c>
      <c r="EA50" s="351" t="str">
        <f t="shared" si="10"/>
        <v/>
      </c>
      <c r="EB50" s="351" t="str">
        <f t="shared" si="11"/>
        <v/>
      </c>
    </row>
    <row r="51" spans="1:132" s="485" customFormat="1">
      <c r="A51" s="463">
        <f t="shared" si="13"/>
        <v>40</v>
      </c>
      <c r="B51" s="464" t="str">
        <f>PARAMETRES!$D44</f>
        <v>-</v>
      </c>
      <c r="C51" s="465" t="str">
        <f>PARAMETRES!$B44</f>
        <v>-</v>
      </c>
      <c r="D51" s="465" t="str">
        <f>PARAMETRES!$C44</f>
        <v>-</v>
      </c>
      <c r="E51" s="466" t="str">
        <f>IF(F51="-","-",IF(F51&gt;PARAMETRES!$G$3,PARAMETRES!$G$3,F51))</f>
        <v>-</v>
      </c>
      <c r="F51" s="467" t="str">
        <f>IF(E$53=".","-",IF(RELIGION!S45="-","-",RELIGION!S45))</f>
        <v>-</v>
      </c>
      <c r="G51" s="467" t="str">
        <f>IF(E$53=".","-",IF(RELIGION!S45="-","-",RELIGION!S45/PARAMETRES!G$3*100))</f>
        <v>-</v>
      </c>
      <c r="H51" s="466" t="str">
        <f>IF(H$53=".","-",IF(LIRE!S45="-","-",IF(LIRE!S45&gt;PARAMETRES!$G$5,PARAMETRES!$G$5,LIRE!S45)))</f>
        <v>-</v>
      </c>
      <c r="I51" s="466" t="str">
        <f>IF(I$53=".","-",IF('ECRIRE (orth, rédac)'!S45="-","-",IF('ECRIRE (orth, rédac)'!S45&gt;PARAMETRES!$G$6,PARAMETRES!$G$6,'ECRIRE (orth, rédac)'!S45)))</f>
        <v>-</v>
      </c>
      <c r="J51" s="466" t="str">
        <f>IF(J$53=".","-",IF('ECOUTER  PARLER'!S45="-","-",IF('ECOUTER  PARLER'!S45&gt;PARAMETRES!$G$7,PARAMETRES!$G$7,'ECOUTER  PARLER'!S45)))</f>
        <v>-</v>
      </c>
      <c r="K51" s="466" t="str">
        <f>IF(K$53=".","-",IF('ECRIRE (conj, gramm)'!S45="-","-",IF('ECRIRE (conj, gramm)'!S45&gt;PARAMETRES!$G$8,PARAMETRES!$G$8,'ECRIRE (conj, gramm)'!S45)))</f>
        <v>-</v>
      </c>
      <c r="L51" s="468" t="str">
        <f>IF(M51="-","-",IF(M51&gt;PARAMETRES!$G$9,PARAMETRES!$G$9,M51))</f>
        <v>-</v>
      </c>
      <c r="M51" s="467" t="str">
        <f>IF(L$53=".","-",IF(N51=0,"-",(IF(LIRE!S45="-",0,LIRE!S45)+IF('ECRIRE (orth, rédac)'!S45="-",0,'ECRIRE (orth, rédac)'!S45)+IF('ECOUTER  PARLER'!S45="-",0,'ECOUTER  PARLER'!S45)+IF('ECRIRE (conj, gramm)'!S45="-",0,'ECRIRE (conj, gramm)'!S45))/N51*PARAMETRES!$G$9))</f>
        <v>-</v>
      </c>
      <c r="N51" s="467">
        <f>IF(LIRE!S45="-",0,PARAMETRES!$G$5)+IF('ECRIRE (orth, rédac)'!S45="-",0,PARAMETRES!$G$6)+IF('ECOUTER  PARLER'!S45="-",0,PARAMETRES!$G$7)+IF('ECRIRE (conj, gramm)'!S45="-",0,PARAMETRES!$G$8)</f>
        <v>0</v>
      </c>
      <c r="O51" s="466" t="str">
        <f>IF(O$53=".","-",IF(NO!S45="-","-",IF(NO!S45&gt;PARAMETRES!$G$11,PARAMETRES!$G$11,NO!S45)))</f>
        <v>-</v>
      </c>
      <c r="P51" s="466" t="str">
        <f>IF(P$53=".","-",IF(G!S45="-","-",IF(G!S45&gt;PARAMETRES!$G$12,PARAMETRES!$G$12,G!S45)))</f>
        <v>-</v>
      </c>
      <c r="Q51" s="466" t="str">
        <f>IF(Q$53=".","-",IF(SF!S45="-","-",IF(SF!S45&gt;PARAMETRES!$G$13,PARAMETRES!$G$13,SF!S45)))</f>
        <v>-</v>
      </c>
      <c r="R51" s="468" t="str">
        <f>IF(S51="-","-",IF(S51&gt;PARAMETRES!$G$14,PARAMETRES!$G$14,S51))</f>
        <v>-</v>
      </c>
      <c r="S51" s="467" t="str">
        <f>IF(R$53=".","-",IF(T51=0,"-",((IF(NO!S45="-",0,NO!S45)+IF(G!S45="-",0,G!S45)+IF(SF!S45="-",0,SF!S45))/T51*PARAMETRES!$G$14)))</f>
        <v>-</v>
      </c>
      <c r="T51" s="467">
        <f>IF(NO!S45="-",0,PARAMETRES!$G$11)+IF(G!S45="-",0,PARAMETRES!$G$12)+IF(SF!S45="-",0,PARAMETRES!$G$13)</f>
        <v>0</v>
      </c>
      <c r="U51" s="466" t="str">
        <f>IF(V51="-","-",IF(V51&gt;PARAMETRES!$G$16,PARAMETRES!$G$16,V51))</f>
        <v>-</v>
      </c>
      <c r="V51" s="467" t="str">
        <f>IF(U$53=".","-",IF(EVEIL!S45="-","-",EVEIL!S45))</f>
        <v>-</v>
      </c>
      <c r="W51" s="467" t="str">
        <f>IF(U$53=".","-",IF(EVEIL!S45="-","-",EVEIL!S45/PARAMETRES!G$16*100))</f>
        <v>-</v>
      </c>
      <c r="X51" s="466" t="str">
        <f>IF(Y51="-","-",IF(Y51&gt;PARAMETRES!$G$17,PARAMETRES!$G$17,Y51))</f>
        <v>-</v>
      </c>
      <c r="Y51" s="467" t="str">
        <f>IF(X$53=".","-",IF(LANGUE!O45="-","-",LANGUE!O45))</f>
        <v>-</v>
      </c>
      <c r="Z51" s="469" t="str">
        <f>IF(X$53=".","-",IF(LANGUE!O45="-","-",LANGUE!O45/PARAMETRES!G$17*100))</f>
        <v>-</v>
      </c>
      <c r="AA51" s="470" t="str">
        <f>IF(AB51="-","-",IF(AB51&gt;PARAMETRES!$G$19,PARAMETRES!$G$19,AB51))</f>
        <v>-</v>
      </c>
      <c r="AB51" s="471" t="str">
        <f>IF(((IF(E51="-",0,E51)+IF(M51="-",0,M51)+IF(S51="-",0,S51)+IF(U51="-",0,U51)+IF(X51="-",0,X51)))=0,"-",((IF(E51="-",0,E51)+IF(M51="-",0,M51)+IF(S51="-",0,S51)+IF(V51="-",0,V51)+IF(X51="-",0,X51))/((IF(E51="-",0,PARAMETRES!$G$3)+IF(M51="-",0,PARAMETRES!$G$9)+IF(S51="-",0,PARAMETRES!$G$14)+IF(V51="-",0,PARAMETRES!$G$16)+IF(X51="-",0,PARAMETRES!$G$17)))*PARAMETRES!$G$19))</f>
        <v>-</v>
      </c>
      <c r="AC51" s="463">
        <f t="shared" si="14"/>
        <v>40</v>
      </c>
      <c r="AD51" s="465" t="str">
        <f>PARAMETRES!$B44</f>
        <v>-</v>
      </c>
      <c r="AE51" s="465" t="str">
        <f>PARAMETRES!$C44</f>
        <v>-</v>
      </c>
      <c r="AF51" s="466" t="str">
        <f>IF(AG51="-","-",IF(AG51&gt;PARAMETRES!$G$3,PARAMETRES!$G$3,AG51))</f>
        <v>-</v>
      </c>
      <c r="AG51" s="467" t="str">
        <f>IF(AF$53=".","-",IF(RELIGION!AN45="-","-",RELIGION!AN45))</f>
        <v>-</v>
      </c>
      <c r="AH51" s="467" t="str">
        <f>IF(AF$53=".","-",IF(RELIGION!AN45="-","-",RELIGION!AN45/PARAMETRES!G$3*100))</f>
        <v>-</v>
      </c>
      <c r="AI51" s="466" t="str">
        <f>IF(AI$53=".","-",IF(LIRE!AN45="-","-",IF(LIRE!AN45&gt;PARAMETRES!$G$5,PARAMETRES!$G$5,LIRE!AN45)))</f>
        <v>-</v>
      </c>
      <c r="AJ51" s="466" t="str">
        <f>IF(AJ$53=".","-",IF('ECRIRE (orth, rédac)'!AN45="-","-",IF('ECRIRE (orth, rédac)'!AN45&gt;PARAMETRES!$G$6,PARAMETRES!$G$6,'ECRIRE (orth, rédac)'!AN45)))</f>
        <v>-</v>
      </c>
      <c r="AK51" s="466" t="str">
        <f>IF(AK$53=".","-",IF('ECOUTER  PARLER'!AN45="-","-",IF('ECOUTER  PARLER'!AN45&gt;PARAMETRES!$G$7,PARAMETRES!$G$7,'ECOUTER  PARLER'!AN45)))</f>
        <v>-</v>
      </c>
      <c r="AL51" s="466" t="str">
        <f>IF(AL$53=".","-",IF('ECRIRE (conj, gramm)'!AN45="-","-",IF('ECRIRE (conj, gramm)'!AN45&gt;PARAMETRES!$G$8,PARAMETRES!$G$8,'ECRIRE (conj, gramm)'!AN45)))</f>
        <v>-</v>
      </c>
      <c r="AM51" s="468" t="str">
        <f>IF(AN51="-","-",IF(AN51&gt;PARAMETRES!$G$9,PARAMETRES!$G$9,AN51))</f>
        <v>-</v>
      </c>
      <c r="AN51" s="467" t="str">
        <f>IF(AM$53=".","-",IF(AO51=0,"-",(IF(LIRE!AN45="-",0,LIRE!AN45)+IF('ECRIRE (orth, rédac)'!AN45="-",0,'ECRIRE (orth, rédac)'!AN45)+IF('ECOUTER  PARLER'!AN45="-",0,'ECOUTER  PARLER'!AN45)+IF('ECRIRE (conj, gramm)'!AN45="-",0,'ECRIRE (conj, gramm)'!AN45))/AO51*PARAMETRES!$G$9))</f>
        <v>-</v>
      </c>
      <c r="AO51" s="467">
        <f>IF(LIRE!AN45="-",0,PARAMETRES!$G$5)+IF('ECRIRE (orth, rédac)'!AN45="-",0,PARAMETRES!$G$6)+IF('ECOUTER  PARLER'!AN45="-",0,PARAMETRES!$G$7)+IF('ECRIRE (conj, gramm)'!AN45="-",0,PARAMETRES!$G$8)</f>
        <v>0</v>
      </c>
      <c r="AP51" s="466" t="str">
        <f>IF(AP$53=".","-",IF(NO!AN45="-","-",IF(NO!AN45&gt;PARAMETRES!$G$11,PARAMETRES!$G$11,NO!AN45)))</f>
        <v>-</v>
      </c>
      <c r="AQ51" s="466" t="str">
        <f>IF(AQ$53=".","-",IF(G!AN45="-","-",IF(G!AN45&gt;PARAMETRES!$G$12,PARAMETRES!$G$12,G!AN45)))</f>
        <v>-</v>
      </c>
      <c r="AR51" s="466" t="str">
        <f>IF(AR$53=".","-",IF(SF!AN45="-","-",IF(SF!AN45&gt;PARAMETRES!$G$13,PARAMETRES!$G$13,SF!AN45)))</f>
        <v>-</v>
      </c>
      <c r="AS51" s="468" t="str">
        <f>IF(AT51="-","-",IF(AT51&gt;PARAMETRES!$G$14,PARAMETRES!$G$14,AT51))</f>
        <v>-</v>
      </c>
      <c r="AT51" s="467" t="str">
        <f>IF(AS$53=".","-",IF(AU51=0,"-",((IF(NO!AN45="-",0,NO!AN45)+IF(G!AN45="-",0,G!AN45)+IF(SF!AN45="-",0,SF!AN45))/AU51*PARAMETRES!$G$14)))</f>
        <v>-</v>
      </c>
      <c r="AU51" s="467">
        <f>IF(NO!AN45="-",0,PARAMETRES!$G$11)+IF(G!AN45="-",0,PARAMETRES!$G$12)+IF(SF!AN45="-",0,PARAMETRES!$G$13)</f>
        <v>0</v>
      </c>
      <c r="AV51" s="466" t="str">
        <f>IF(AW51="-","-",IF(AW51&gt;PARAMETRES!$G$16,PARAMETRES!$G$16,AW51))</f>
        <v>-</v>
      </c>
      <c r="AW51" s="467" t="str">
        <f>IF(AV$53=".","-",IF(EVEIL!AN45="-","-",EVEIL!AN45))</f>
        <v>-</v>
      </c>
      <c r="AX51" s="467" t="str">
        <f>IF(AV$53=".","-",IF(EVEIL!AN45="-","-",EVEIL!ANS45/PARAMETRES!G$16*100))</f>
        <v>-</v>
      </c>
      <c r="AY51" s="466" t="str">
        <f>IF(AZ51="-","-",IF(AZ51&gt;PARAMETRES!$G$17,PARAMETRES!$G$17,AZ51))</f>
        <v>-</v>
      </c>
      <c r="AZ51" s="467" t="str">
        <f>IF(AY$53=".","-",IF(LANGUE!AF45="-","-",LANGUE!AF45))</f>
        <v>-</v>
      </c>
      <c r="BA51" s="469" t="str">
        <f>IF(AY$53=".","-",IF(LANGUE!AF45="-","-",LANGUE!AF45/PARAMETRES!G$17*100))</f>
        <v>-</v>
      </c>
      <c r="BB51" s="470" t="str">
        <f>IF(BC51="-","-",IF(BC51&gt;PARAMETRES!$G$19,PARAMETRES!$G$19,BC51))</f>
        <v>-</v>
      </c>
      <c r="BC51" s="471" t="str">
        <f>IF(((IF(AF51="-",0,AF51)+IF(AN51="-",0,AN51)+IF(AT51="-",0,AT51)+IF(AV51="-",0,AV51)+IF(AY51="-",0,AY51)))=0,"-",((IF(AF51="-",0,AF51)+IF(AN51="-",0,AN51)+IF(AT51="-",0,AT51)+IF(AW51="-",0,AW51)+IF(AY51="-",0,AY51))/((IF(AF51="-",0,PARAMETRES!$G$3)+IF(AN51="-",0,PARAMETRES!$G$9)+IF(AT51="-",0,PARAMETRES!$G$14)+IF(AW51="-",0,PARAMETRES!$G$16)+IF(AY51="-",0,PARAMETRES!$G$17)))*PARAMETRES!$G$19))</f>
        <v>-</v>
      </c>
      <c r="BD51" s="463">
        <f t="shared" si="15"/>
        <v>40</v>
      </c>
      <c r="BE51" s="465" t="str">
        <f>PARAMETRES!$B44</f>
        <v>-</v>
      </c>
      <c r="BF51" s="465" t="str">
        <f>PARAMETRES!$C44</f>
        <v>-</v>
      </c>
      <c r="BG51" s="466" t="str">
        <f>IF(BH51="-","-",IF(BH51&gt;PARAMETRES!$G$3,PARAMETRES!$G$3,BH51))</f>
        <v>-</v>
      </c>
      <c r="BH51" s="467" t="str">
        <f>IF(BG$53=".","-",IF(RELIGION!BI45="-","-",RELIGION!BI45))</f>
        <v>-</v>
      </c>
      <c r="BI51" s="467" t="str">
        <f>IF(BG$53=".","-",IF(RELIGION!BI45="-","-",RELIGION!BI45/PARAMETRES!G$3*100))</f>
        <v>-</v>
      </c>
      <c r="BJ51" s="466" t="str">
        <f>IF(BJ$53=".","-",IF(LIRE!BI45="-","-",IF(LIRE!BI45&gt;PARAMETRES!$G$5,PARAMETRES!$G$5,LIRE!BI45)))</f>
        <v>-</v>
      </c>
      <c r="BK51" s="466" t="str">
        <f>IF(BK$53=".","-",IF('ECRIRE (orth, rédac)'!BI45="-","-",IF('ECRIRE (orth, rédac)'!BI45&gt;PARAMETRES!$G$6,PARAMETRES!$G$6,'ECRIRE (orth, rédac)'!BI45)))</f>
        <v>-</v>
      </c>
      <c r="BL51" s="466" t="str">
        <f>IF(BL$53=".","-",IF('ECOUTER  PARLER'!BI45="-","-",IF('ECOUTER  PARLER'!BI45&gt;PARAMETRES!$G$7,PARAMETRES!$G$7,'ECOUTER  PARLER'!BI45)))</f>
        <v>-</v>
      </c>
      <c r="BM51" s="466" t="str">
        <f>IF(BM$53=".","-",IF('ECRIRE (conj, gramm)'!BI45="-","-",IF('ECRIRE (conj, gramm)'!BI45&gt;PARAMETRES!$G$8,PARAMETRES!$G$8,'ECRIRE (conj, gramm)'!BI45)))</f>
        <v>-</v>
      </c>
      <c r="BN51" s="468" t="str">
        <f>IF(BO51="-","-",IF(BO51&gt;PARAMETRES!$G$9,PARAMETRES!$G$9,BO51))</f>
        <v>-</v>
      </c>
      <c r="BO51" s="467" t="str">
        <f>IF(BN$53=".","-",IF(BP51=0,"-",(IF(LIRE!BI45="-",0,LIRE!BI45)+IF('ECRIRE (orth, rédac)'!BI45="-",0,'ECRIRE (orth, rédac)'!BI45)+IF('ECOUTER  PARLER'!BI45="-",0,'ECOUTER  PARLER'!BI45)+IF('ECRIRE (conj, gramm)'!BI45="-",0,'ECRIRE (conj, gramm)'!BI45))/BP51*PARAMETRES!$G$9))</f>
        <v>-</v>
      </c>
      <c r="BP51" s="467">
        <f>IF(LIRE!BI45="-",0,PARAMETRES!$G$5)+IF('ECRIRE (orth, rédac)'!BI45="-",0,PARAMETRES!$G$6)+IF('ECOUTER  PARLER'!BI45="-",0,PARAMETRES!$G$7)+IF('ECRIRE (conj, gramm)'!BI45="-",0,PARAMETRES!$G$8)</f>
        <v>0</v>
      </c>
      <c r="BQ51" s="466" t="str">
        <f>IF(BQ$53=".","-",IF(NO!BI45="-","-",IF(NO!BI45&gt;PARAMETRES!$G$11,PARAMETRES!$G$11,NO!BI45)))</f>
        <v>-</v>
      </c>
      <c r="BR51" s="466" t="str">
        <f>IF(BR$53=".","-",IF(G!BI45="-","-",IF(G!BI45&gt;PARAMETRES!$G$12,PARAMETRES!$G$12,G!BI45)))</f>
        <v>-</v>
      </c>
      <c r="BS51" s="466" t="str">
        <f>IF(BS$53=".","-",IF(SF!BI45="-","-",IF(SF!BI45&gt;PARAMETRES!$G$13,PARAMETRES!$G$13,SF!BI45)))</f>
        <v>-</v>
      </c>
      <c r="BT51" s="468" t="str">
        <f>IF(BU51="-","-",IF(BU51&gt;PARAMETRES!$G$14,PARAMETRES!$G$14,BU51))</f>
        <v>-</v>
      </c>
      <c r="BU51" s="467" t="str">
        <f>IF(BT$53=".","-",IF(BV51=0,"-",((IF(NO!BI45="-",0,NO!BI45)+IF(G!BI45="-",0,G!BI45)+IF(SF!BI45="-",0,SF!BI45))/BV51*PARAMETRES!$G$14)))</f>
        <v>-</v>
      </c>
      <c r="BV51" s="467">
        <f>IF(NO!BI45="-",0,PARAMETRES!$G$11)+IF(G!BI45="-",0,PARAMETRES!$G$12)+IF(SF!BI45="-",0,PARAMETRES!$G$13)</f>
        <v>0</v>
      </c>
      <c r="BW51" s="466" t="str">
        <f>IF(BX51="-","-",IF(BX51&gt;PARAMETRES!$G$16,PARAMETRES!$G$16,BX51))</f>
        <v>-</v>
      </c>
      <c r="BX51" s="467" t="str">
        <f>IF(BW$53=".","-",IF(EVEIL!BI45="-","-",EVEIL!BI45))</f>
        <v>-</v>
      </c>
      <c r="BY51" s="467" t="str">
        <f>IF(BW$53=".","-",IF(EVEIL!BI45="-","-",EVEIL!BIS45/PARAMETRES!G$16*100))</f>
        <v>-</v>
      </c>
      <c r="BZ51" s="466" t="str">
        <f>IF(CA51="-","-",IF(CA51&gt;PARAMETRES!$G$17,PARAMETRES!$G$17,CA51))</f>
        <v>-</v>
      </c>
      <c r="CA51" s="467" t="str">
        <f>IF(BZ$53=".","-",IF(LANGUE!AW45="-","-",LANGUE!AW45))</f>
        <v>-</v>
      </c>
      <c r="CB51" s="469" t="str">
        <f>IF(BZ$53=".","-",IF(LANGUE!AW45="-","-",LANGUE!AW45/PARAMETRES!G$17*100))</f>
        <v>-</v>
      </c>
      <c r="CC51" s="470" t="str">
        <f>IF(CD51="-","-",IF(CD51&gt;PARAMETRES!$G$19,PARAMETRES!$G$19,CD51))</f>
        <v>-</v>
      </c>
      <c r="CD51" s="471" t="str">
        <f>IF(((IF(BG51="-",0,BG51)+IF(BO51="-",0,BO51)+IF(BU51="-",0,BU51)+IF(BW51="-",0,BW51)+IF(BZ51="-",0,BZ51)))=0,"-",((IF(BG51="-",0,BG51)+IF(BO51="-",0,BO51)+IF(BU51="-",0,BU51)+IF(BX51="-",0,BX51)+IF(BZ51="-",0,BZ51))/((IF(BG51="-",0,PARAMETRES!$G$3)+IF(BO51="-",0,PARAMETRES!$G$9)+IF(BU51="-",0,PARAMETRES!$G$14)+IF(BX51="-",0,PARAMETRES!$G$16)+IF(BZ51="-",0,PARAMETRES!$G$17)))*PARAMETRES!$G$19))</f>
        <v>-</v>
      </c>
      <c r="CE51" s="472">
        <f t="shared" si="16"/>
        <v>40</v>
      </c>
      <c r="CF51" s="473" t="str">
        <f>PARAMETRES!$B44</f>
        <v>-</v>
      </c>
      <c r="CG51" s="473" t="str">
        <f>PARAMETRES!$C44</f>
        <v>-</v>
      </c>
      <c r="CH51" s="474" t="str">
        <f>IF(CI51="-","-",IF(CI51&gt;PARAMETRES!$G$3,PARAMETRES!$G$3,CI51))</f>
        <v>-</v>
      </c>
      <c r="CI51" s="475" t="str">
        <f>IF(CH$53=".","-",IF(RELIGION!CD45="-","-",RELIGION!CD45))</f>
        <v>-</v>
      </c>
      <c r="CJ51" s="475" t="str">
        <f>IF(CH$53=".","-",IF(RELIGION!CD45="-","-",RELIGION!CD45/PARAMETRES!G$3*100))</f>
        <v>-</v>
      </c>
      <c r="CK51" s="474" t="str">
        <f>IF(CK$53=".","-",IF(LIRE!CD45="-","-",IF(LIRE!CD45&gt;PARAMETRES!$G$5,PARAMETRES!$G$5,LIRE!CD45)))</f>
        <v>-</v>
      </c>
      <c r="CL51" s="474" t="str">
        <f>IF(CL$53=".","-",IF('ECRIRE (orth, rédac)'!CD45="-","-",IF('ECRIRE (orth, rédac)'!CD45&gt;PARAMETRES!$G$6,PARAMETRES!$G$6,'ECRIRE (orth, rédac)'!CD45)))</f>
        <v>-</v>
      </c>
      <c r="CM51" s="474" t="str">
        <f>IF(CM$53=".","-",IF('ECOUTER  PARLER'!CD45="-","-",IF('ECOUTER  PARLER'!CD45&gt;PARAMETRES!$G$7,PARAMETRES!$G$7,'ECOUTER  PARLER'!CD45)))</f>
        <v>-</v>
      </c>
      <c r="CN51" s="474" t="str">
        <f>IF(CN$53=".","-",IF('ECRIRE (conj, gramm)'!CH45="-","-",IF('ECRIRE (conj, gramm)'!CH45&gt;PARAMETRES!$G$8,PARAMETRES!$G$8,'ECRIRE (conj, gramm)'!CH45)))</f>
        <v>-</v>
      </c>
      <c r="CO51" s="476" t="str">
        <f>IF(CP51="-","-",IF(CP51&gt;PARAMETRES!$G$9,PARAMETRES!$G$9,CP51))</f>
        <v>-</v>
      </c>
      <c r="CP51" s="475" t="str">
        <f>IF(CO$53=".","-",IF(CQ51=0,"-",(IF(LIRE!CD45="-",0,LIRE!CD45)+IF('ECRIRE (orth, rédac)'!CD45="-",0,'ECRIRE (orth, rédac)'!CD45)+IF('ECOUTER  PARLER'!CD45="-",0,'ECOUTER  PARLER'!CD45)+IF('ECRIRE (conj, gramm)'!CH45="-",0,'ECRIRE (conj, gramm)'!CH45))/CQ51*PARAMETRES!$G$9))</f>
        <v>-</v>
      </c>
      <c r="CQ51" s="475">
        <f>IF(LIRE!CD45="-",0,PARAMETRES!$G$5)+IF('ECRIRE (orth, rédac)'!CD45="-",0,PARAMETRES!$G$6)+IF('ECOUTER  PARLER'!CD45="-",0,PARAMETRES!$G$7)+IF('ECRIRE (conj, gramm)'!CH45="-",0,PARAMETRES!$G$8)</f>
        <v>0</v>
      </c>
      <c r="CR51" s="474" t="str">
        <f>IF(CR$53=".","-",IF(NO!CD45="-","-",IF(NO!CD45&gt;PARAMETRES!$G$11,PARAMETRES!$G$11,NO!CD45)))</f>
        <v>-</v>
      </c>
      <c r="CS51" s="474" t="str">
        <f>IF(CS$53=".","-",IF(G!CD45="-","-",IF(G!CD45&gt;PARAMETRES!$G$12,PARAMETRES!$G$12,G!CD45)))</f>
        <v>-</v>
      </c>
      <c r="CT51" s="474" t="str">
        <f>IF(CT$53=".","-",IF(SF!CD45="-","-",IF(SF!CD45&gt;PARAMETRES!$G$13,PARAMETRES!$G$13,SF!CD45)))</f>
        <v>-</v>
      </c>
      <c r="CU51" s="476" t="str">
        <f>IF(CV51="-","-",IF(CV51&gt;PARAMETRES!$G$14,PARAMETRES!$G$14,CV51))</f>
        <v>-</v>
      </c>
      <c r="CV51" s="475" t="str">
        <f>IF(CU$53=".","-",IF(CW51=0,"-",((IF(NO!CD45="-",0,NO!CD45)+IF(G!CD45="-",0,G!CD45)+IF(SF!CD45="-",0,SF!CD45))/CW51*PARAMETRES!$G$14)))</f>
        <v>-</v>
      </c>
      <c r="CW51" s="475">
        <f>IF(NO!CD45="-",0,PARAMETRES!$G$11)+IF(G!CD45="-",0,PARAMETRES!$G$12)+IF(SF!CD45="-",0,PARAMETRES!$G$13)</f>
        <v>0</v>
      </c>
      <c r="CX51" s="474" t="str">
        <f>IF(CY51="-","-",IF(CY51&gt;PARAMETRES!$G$16,PARAMETRES!$G$16,CY51))</f>
        <v>-</v>
      </c>
      <c r="CY51" s="475" t="str">
        <f>IF(CX$53=".","-",IF(EVEIL!CD45="-","-",EVEIL!CD45))</f>
        <v>-</v>
      </c>
      <c r="CZ51" s="475" t="str">
        <f>IF(CX$53=".","-",IF(EVEIL!CD45="-","-",EVEIL!CDS45/PARAMETRES!G$16*100))</f>
        <v>-</v>
      </c>
      <c r="DA51" s="474" t="str">
        <f>IF(DB51="-","-",IF(DB51&gt;PARAMETRES!$G$17,PARAMETRES!$G$17,DB51))</f>
        <v>-</v>
      </c>
      <c r="DB51" s="475" t="str">
        <f>IF(DA$53=".","-",IF(LANGUE!BN45="-","-",LANGUE!BN45))</f>
        <v>-</v>
      </c>
      <c r="DC51" s="475" t="str">
        <f>IF(DA$53=".","-",IF(LANGUE!BN45="-","-",LANGUE!BN45/PARAMETRES!G$17*100))</f>
        <v>-</v>
      </c>
      <c r="DD51" s="477" t="str">
        <f>IF(DE51="-","-",IF(DE51&gt;PARAMETRES!$G$19,PARAMETRES!$G$19,DE51))</f>
        <v>-</v>
      </c>
      <c r="DE51" s="478" t="str">
        <f>IF(((IF(CH51="-",0,CH51)+IF(CP51="-",0,CP51)+IF(CV51="-",0,CV51)+IF(CX51="-",0,CX51)+IF(DA51="-",0,DA51)))=0,"-",((IF(CH51="-",0,CH51)+IF(CP51="-",0,CP51)+IF(CV51="-",0,CV51)+IF(CY51="-",0,CY51)+IF(DA51="-",0,DA51))/((IF(CH51="-",0,PARAMETRES!$G$3)+IF(CP51="-",0,PARAMETRES!$G$9)+IF(CV51="-",0,PARAMETRES!$G$14)+IF(CY51="-",0,PARAMETRES!$G$16)+IF(DA51="-",0,PARAMETRES!$G$17)))*PARAMETRES!$G$19))</f>
        <v>-</v>
      </c>
      <c r="DF51" s="487"/>
      <c r="DG51" s="480" t="str">
        <f>PARAMETRES!$B44</f>
        <v>-</v>
      </c>
      <c r="DH51" s="481" t="str">
        <f>PARAMETRES!$C44</f>
        <v>-</v>
      </c>
      <c r="DI51" s="482"/>
      <c r="DJ51" s="483" t="str">
        <f>IF(IF(E51="-",0,PARAMETRES!$G$3)+IF(AF51="-",0,PARAMETRES!$G$3)+IF(BG51="-",0,PARAMETRES!$G$3)+IF(CH51="-",0,PARAMETRES!$G$3)=0,"-",IF((IF(F51="-",0,F51)+IF(AG51="-",0,AG51)+IF(BH51="-",0,BH51)+IF(CI51="-",0,CI51))/(IF(F51="-",0,PARAMETRES!$G$3)+IF(AG51="-",0,PARAMETRES!$G$3)+IF(BH51="-",0,PARAMETRES!$G$3)+IF(CI51="-",0,PARAMETRES!$G$3))*100&gt;100,100,(IF(F51="-",0,F51)+IF(AG51="-",0,AG51)+IF(BH51="-",0,BH51)+IF(CI51="-",0,CI51))/(IF(F51="-",0,PARAMETRES!$G$3)+IF(AG51="-",0,PARAMETRES!$G$3)+IF(BH51="-",0,PARAMETRES!$G$3)+IF(CI51="-",0,PARAMETRES!$G$3))*100))</f>
        <v>-</v>
      </c>
      <c r="DK51" s="466" t="str">
        <f>IF(IF(M51="-",0,PARAMETRES!$G$9)+IF(AN51="-",0,PARAMETRES!$G$9)+IF(BO51="-",0,PARAMETRES!$G$9)+IF(CP51="-",0,PARAMETRES!$G$9)=0,"-",IF((IF(M51="-",0,M51)+IF(AN51="-",0,AN51)+IF(BO51="-",0,BO51)+IF(CP51="-",0,CP51))/(IF(M51="-",0,PARAMETRES!$G$9)+IF(AN51="-",0,PARAMETRES!$G$9)+IF(BO51="-",0,PARAMETRES!$G$9)+IF(CP51="-",0,PARAMETRES!$G$9))*100&gt;100,100,(IF(M51="-",0,M51)+IF(AN51="-",0,AN51)+IF(BO51="-",0,BO51)+IF(CP51="-",0,CP51))/(IF(M51="-",0,PARAMETRES!$G$9)+IF(AN51="-",0,PARAMETRES!$G$9)+IF(BO51="-",0,PARAMETRES!$G$9)+IF(CP51="-",0,PARAMETRES!$G$9))*100))</f>
        <v>-</v>
      </c>
      <c r="DL51" s="466" t="str">
        <f>IF(IF(S51="-",0,PARAMETRES!$G$14)+IF(AT51="-",0,PARAMETRES!$G$14)+IF(BU51="-",0,PARAMETRES!$G$14)+IF(CV51="-",0,PARAMETRES!$G$14)=0,"-",IF((IF(S51="-",0,S51)+IF(AT51="-",0,AT51)+IF(BU51="-",0,BU51)+IF(CV51="-",0,CV51))/(IF(S51="-",0,PARAMETRES!$G$14)+IF(AT51="-",0,PARAMETRES!$G$14)+IF(BU51="-",0,PARAMETRES!$G$14)+IF(CV51="-",0,PARAMETRES!$G$14))*100&gt;100,100,(IF(S51="-",0,S51)+IF(AT51="-",0,AT51)+IF(BU51="-",0,BU51)+IF(CV51="-",0,CV51))/(IF(S51="-",0,PARAMETRES!$G$14)+IF(AT51="-",0,PARAMETRES!$G$14)+IF(BU51="-",0,PARAMETRES!$G$14)+IF(CV51="-",0,PARAMETRES!$G$14))*100))</f>
        <v>-</v>
      </c>
      <c r="DM51" s="466" t="str">
        <f>IF(IF(U51="-",0,PARAMETRES!$G$16)+IF(AV51="-",0,PARAMETRES!$G$16)+IF(BW51="-",0,PARAMETRES!$G$16)+IF(CX51="-",0,PARAMETRES!$G$16)=0,"-",IF((IF(V51="-",0,V51)+IF(AW51="-",0,AW51)+IF(BX51="-",0,BX51)+IF(CY51="-",0,CY51))/(IF(V51="-",0,PARAMETRES!$G$16)+IF(AW51="-",0,PARAMETRES!$G$16)+IF(BX51="-",0,PARAMETRES!$G$16)+IF(CY51="-",0,PARAMETRES!$G$16))*100&gt;100,100,(IF(V51="-",0,V51)+IF(AW51="-",0,AW51)+IF(BX51="-",0,BX51)+IF(CY51="-",0,CY51))/(IF(V51="-",0,PARAMETRES!$G$16)+IF(AW51="-",0,PARAMETRES!$G$16)+IF(BX51="-",0,PARAMETRES!$G$16)+IF(CY51="-",0,PARAMETRES!$G$16))*100))</f>
        <v>-</v>
      </c>
      <c r="DN51" s="466" t="str">
        <f>IF(IF(X51="-",0,PARAMETRES!$G$17)+IF(AY51="-",0,PARAMETRES!$G$17)+IF(BZ51="-",0,PARAMETRES!$G$17)+IF(DA51="-",0,PARAMETRES!$G$17)=0,"-",IF((IF(Y51="-",0,Y51)+IF(AZ51="-",0,AZ51)+IF(CA51="-",0,CA51)+IF(DB51="-",0,DB51))/(IF(Y51="-",0,PARAMETRES!$G$17)+IF(AZ51="-",0,PARAMETRES!$G$17)+IF(CA51="-",0,PARAMETRES!$G$17)+IF(DB51="-",0,PARAMETRES!$G$17))*100&gt;100,100,(IF(Y51="-",0,Y51)+IF(AZ51="-",0,AZ51)+IF(CA51="-",0,CA51)+IF(DB51="-",0,DB51))/(IF(Y51="-",0,PARAMETRES!$G$17)+IF(AZ51="-",0,PARAMETRES!$G$17)+IF(CA51="-",0,PARAMETRES!$G$17)+IF(DB51="-",0,PARAMETRES!$G$17))*100))</f>
        <v>-</v>
      </c>
      <c r="DO51" s="468" t="str">
        <f>IF(IF(AB51="-",0,PARAMETRES!$G$19)+IF(BC51="-",0,PARAMETRES!$G$19)+IF(CD51="-",0,PARAMETRES!$G$19)+IF(DE51="-",0,PARAMETRES!$G$19)=0,"-",IF((IF(AB51="-",0,AB51)+IF(BC51="-",0,BC51)+IF(CD51="-",0,CD51)+IF(DE51="-",0,DE51))/(IF(AB51="-",0,PARAMETRES!$G$19)+IF(BC51="-",0,PARAMETRES!$G$19)+IF(CD51="-",0,PARAMETRES!$G$19)+IF(DE51="-",0,PARAMETRES!$G$19))*100&gt;100,100,(IF(AB51="-",0,AB51)+IF(BC51="-",0,BC51)+IF(CD51="-",0,CD51)+IF(DE51="-",0,DE51))/(IF(AB51="-",0,PARAMETRES!$G$19)+IF(BC51="-",0,PARAMETRES!$G$19)+IF(CD51="-",0,PARAMETRES!$G$19)+IF(DE51="-",0,PARAMETRES!$G$19))*100))</f>
        <v>-</v>
      </c>
      <c r="DP51" s="488"/>
      <c r="DQ51" s="480" t="str">
        <f>PARAMETRES!$B44</f>
        <v>-</v>
      </c>
      <c r="DR51" s="481" t="str">
        <f>PARAMETRES!$C44</f>
        <v>-</v>
      </c>
      <c r="DT51" s="486" t="str">
        <f t="shared" si="7"/>
        <v/>
      </c>
      <c r="DU51" s="486" t="str">
        <f t="shared" si="1"/>
        <v/>
      </c>
      <c r="DV51" s="486" t="str">
        <f t="shared" si="2"/>
        <v/>
      </c>
      <c r="DW51" s="486" t="str">
        <f t="shared" si="3"/>
        <v/>
      </c>
      <c r="DY51" s="486" t="str">
        <f t="shared" si="8"/>
        <v/>
      </c>
      <c r="DZ51" s="486" t="str">
        <f t="shared" si="9"/>
        <v/>
      </c>
      <c r="EA51" s="486" t="str">
        <f t="shared" si="10"/>
        <v/>
      </c>
      <c r="EB51" s="486" t="str">
        <f t="shared" si="11"/>
        <v/>
      </c>
    </row>
    <row r="52" spans="1:132">
      <c r="A52" s="31"/>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5"/>
      <c r="AC52" s="31"/>
      <c r="AD52" s="32"/>
      <c r="AE52" s="170"/>
      <c r="AF52" s="32"/>
      <c r="AG52" s="32"/>
      <c r="AH52" s="32"/>
      <c r="AI52" s="32"/>
      <c r="AJ52" s="32"/>
      <c r="AK52" s="32"/>
      <c r="AL52" s="32"/>
      <c r="AM52" s="32"/>
      <c r="AN52" s="32"/>
      <c r="AO52" s="32"/>
      <c r="AP52" s="32"/>
      <c r="AQ52" s="32"/>
      <c r="AR52" s="32"/>
      <c r="AS52" s="32"/>
      <c r="AT52" s="32"/>
      <c r="AU52" s="32"/>
      <c r="AV52" s="32"/>
      <c r="AW52" s="32"/>
      <c r="AX52" s="32"/>
      <c r="AY52" s="32"/>
      <c r="AZ52" s="32"/>
      <c r="BA52" s="32"/>
      <c r="BB52" s="35"/>
      <c r="BD52" s="31"/>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5"/>
      <c r="CE52" s="447"/>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38"/>
      <c r="DF52" s="392"/>
      <c r="DG52" s="32"/>
      <c r="DH52" s="35"/>
      <c r="DI52" s="122"/>
      <c r="DJ52" s="171"/>
      <c r="DK52" s="32"/>
      <c r="DL52" s="32"/>
      <c r="DM52" s="32"/>
      <c r="DN52" s="32"/>
      <c r="DO52" s="32"/>
      <c r="DP52" s="32"/>
      <c r="DQ52" s="32"/>
      <c r="DR52" s="35"/>
    </row>
    <row r="53" spans="1:132" ht="13.5" thickBot="1">
      <c r="A53" s="59"/>
      <c r="B53" s="60"/>
      <c r="C53" s="60"/>
      <c r="D53" s="60"/>
      <c r="E53" s="172" t="str">
        <f>IF(COUNTBLANK(RELIGION!$D$5:$R$5)=15,".","")</f>
        <v/>
      </c>
      <c r="F53" s="172"/>
      <c r="G53" s="172"/>
      <c r="H53" s="172" t="str">
        <f>IF(COUNTBLANK(LIRE!$D$5:$R$5)=15,".","")</f>
        <v/>
      </c>
      <c r="I53" s="172" t="str">
        <f>IF(COUNTBLANK('ECRIRE (orth, rédac)'!$D$5:$R$5)=15,".","")</f>
        <v/>
      </c>
      <c r="J53" s="172" t="str">
        <f>IF(COUNTBLANK('ECOUTER  PARLER'!$D$5:$R$5)=15,".","")</f>
        <v/>
      </c>
      <c r="K53" s="172" t="str">
        <f>IF(COUNTBLANK('ECRIRE (conj, gramm)'!$D$5:$R$5)=15,".","")</f>
        <v/>
      </c>
      <c r="L53" s="172" t="str">
        <f>IF(COUNTIF(H53:K53,".")=4,".","")</f>
        <v/>
      </c>
      <c r="M53" s="172"/>
      <c r="N53" s="172"/>
      <c r="O53" s="172" t="str">
        <f>IF(COUNTBLANK(NO!$D$5:$R$5)=15,".","")</f>
        <v/>
      </c>
      <c r="P53" s="172" t="str">
        <f>IF(COUNTBLANK(G!$D$5:$R$5)=15,".","")</f>
        <v>.</v>
      </c>
      <c r="Q53" s="172" t="str">
        <f>IF(COUNTBLANK(SF!$D$5:$R$5)=15,".","")</f>
        <v>.</v>
      </c>
      <c r="R53" s="172" t="str">
        <f>IF(COUNTIF(O53:Q53,".")=3,".","")</f>
        <v/>
      </c>
      <c r="S53" s="172"/>
      <c r="T53" s="172"/>
      <c r="U53" s="172" t="str">
        <f>IF(COUNTBLANK(EVEIL!$D$5:$R$5)=15,".","")</f>
        <v/>
      </c>
      <c r="V53" s="172"/>
      <c r="W53" s="172"/>
      <c r="X53" s="172" t="str">
        <f>IF(COUNTBLANK(LANGUE!$E$5:$N$5)=10,".","")</f>
        <v>.</v>
      </c>
      <c r="Y53" s="172"/>
      <c r="Z53" s="172"/>
      <c r="AA53" s="173"/>
      <c r="AB53" s="174"/>
      <c r="AC53" s="175"/>
      <c r="AD53" s="88"/>
      <c r="AE53" s="176"/>
      <c r="AF53" s="172" t="str">
        <f>IF(COUNTBLANK(RELIGION!$Y$5:$AM$5)=15,".","")</f>
        <v>.</v>
      </c>
      <c r="AG53" s="172"/>
      <c r="AH53" s="172"/>
      <c r="AI53" s="172" t="str">
        <f>IF(COUNTBLANK(LIRE!$Y$5:$AM$5)=15,".","")</f>
        <v>.</v>
      </c>
      <c r="AJ53" s="172" t="str">
        <f>IF(COUNTBLANK('ECRIRE (orth, rédac)'!$Y$5:$AM$5)=15,".","")</f>
        <v>.</v>
      </c>
      <c r="AK53" s="172" t="str">
        <f>IF(COUNTBLANK('ECOUTER  PARLER'!$Y$5:$AM$5)=15,".","")</f>
        <v>.</v>
      </c>
      <c r="AL53" s="172" t="str">
        <f>IF(COUNTBLANK('ECRIRE (conj, gramm)'!$Y$5:$AM$5)=15,".","")</f>
        <v>.</v>
      </c>
      <c r="AM53" s="172" t="str">
        <f>IF(COUNTIF(AI53:AL53,".")=4,".","")</f>
        <v>.</v>
      </c>
      <c r="AN53" s="172"/>
      <c r="AO53" s="172"/>
      <c r="AP53" s="172" t="str">
        <f>IF(COUNTBLANK(NO!$Y$5:$AM$5)=15,".","")</f>
        <v>.</v>
      </c>
      <c r="AQ53" s="172" t="str">
        <f>IF(COUNTBLANK(G!$Y$5:$AM$5)=15,".","")</f>
        <v>.</v>
      </c>
      <c r="AR53" s="172" t="str">
        <f>IF(COUNTBLANK(SF!$Y$5:$AM$5)=15,".","")</f>
        <v>.</v>
      </c>
      <c r="AS53" s="172" t="str">
        <f>IF(COUNTIF(AP53:AR53,".")=3,".","")</f>
        <v>.</v>
      </c>
      <c r="AT53" s="172"/>
      <c r="AU53" s="172"/>
      <c r="AV53" s="172" t="str">
        <f>IF(COUNTBLANK(EVEIL!$Y$5:$AM$5)=15,".","")</f>
        <v>.</v>
      </c>
      <c r="AW53" s="172"/>
      <c r="AX53" s="172"/>
      <c r="AY53" s="172" t="str">
        <f>IF(COUNTBLANK(LANGUE!$V$5:$AE$5)=10,".","")</f>
        <v>.</v>
      </c>
      <c r="AZ53" s="172"/>
      <c r="BA53" s="172"/>
      <c r="BB53" s="173"/>
      <c r="BC53" s="174"/>
      <c r="BD53" s="175"/>
      <c r="BE53" s="88"/>
      <c r="BF53" s="88"/>
      <c r="BG53" s="172" t="str">
        <f>IF(COUNTBLANK(RELIGION!$AT$5:$BH$5)=15,".","")</f>
        <v>.</v>
      </c>
      <c r="BH53" s="172"/>
      <c r="BI53" s="172"/>
      <c r="BJ53" s="172" t="str">
        <f>IF(COUNTBLANK(LIRE!$AT$5:$BH$5)=15,".","")</f>
        <v>.</v>
      </c>
      <c r="BK53" s="172" t="str">
        <f>IF(COUNTBLANK('ECRIRE (orth, rédac)'!$AT$5:$BH$5)=15,".","")</f>
        <v>.</v>
      </c>
      <c r="BL53" s="172" t="str">
        <f>IF(COUNTBLANK('ECOUTER  PARLER'!$AT$5:$BH$5)=15,".","")</f>
        <v>.</v>
      </c>
      <c r="BM53" s="172" t="str">
        <f>IF(COUNTBLANK('ECRIRE (conj, gramm)'!$AT$5:$BH$5)=15,".","")</f>
        <v>.</v>
      </c>
      <c r="BN53" s="172" t="str">
        <f>IF(COUNTIF(BJ53:BM53,".")=4,".","")</f>
        <v>.</v>
      </c>
      <c r="BO53" s="172"/>
      <c r="BP53" s="172"/>
      <c r="BQ53" s="172" t="str">
        <f>IF(COUNTBLANK(NO!$AT$5:$BH$5)=15,".","")</f>
        <v>.</v>
      </c>
      <c r="BR53" s="172" t="str">
        <f>IF(COUNTBLANK(G!$AT$5:$BH$5)=15,".","")</f>
        <v>.</v>
      </c>
      <c r="BS53" s="172" t="str">
        <f>IF(COUNTBLANK(SF!$AT$5:$BH$5)=15,".","")</f>
        <v>.</v>
      </c>
      <c r="BT53" s="172" t="str">
        <f>IF(COUNTIF(BQ53:BS53,".")=3,".","")</f>
        <v>.</v>
      </c>
      <c r="BU53" s="172"/>
      <c r="BV53" s="172"/>
      <c r="BW53" s="172" t="str">
        <f>IF(COUNTBLANK(EVEIL!$AT$5:$BH$5)=15,".","")</f>
        <v>.</v>
      </c>
      <c r="BX53" s="172"/>
      <c r="BY53" s="172"/>
      <c r="BZ53" s="172" t="str">
        <f>IF(COUNTBLANK(LANGUE!$AM$5:$AV$5)=10,".","")</f>
        <v>.</v>
      </c>
      <c r="CA53" s="172"/>
      <c r="CB53" s="172"/>
      <c r="CC53" s="173"/>
      <c r="CD53" s="174"/>
      <c r="CE53" s="449"/>
      <c r="CF53" s="88"/>
      <c r="CG53" s="88"/>
      <c r="CH53" s="450" t="str">
        <f>IF(COUNTBLANK(RELIGION!$BO$5:$CC$5)=15,".","")</f>
        <v>.</v>
      </c>
      <c r="CI53" s="406"/>
      <c r="CJ53" s="406"/>
      <c r="CK53" s="406" t="str">
        <f>IF(COUNTBLANK(LIRE!$BO$5:$CC$5)=15,".","")</f>
        <v>.</v>
      </c>
      <c r="CL53" s="406" t="str">
        <f>IF(COUNTBLANK('ECRIRE (orth, rédac)'!$BO$5:$CC$5)=15,".","")</f>
        <v>.</v>
      </c>
      <c r="CM53" s="406" t="str">
        <f>IF(COUNTBLANK('ECOUTER  PARLER'!$BO$5:$CC$5)=15,".","")</f>
        <v>.</v>
      </c>
      <c r="CN53" s="406" t="str">
        <f>IF(COUNTBLANK('ECRIRE (conj, gramm)'!$BO$5:$CG$5)=19,".","")</f>
        <v>.</v>
      </c>
      <c r="CO53" s="406" t="str">
        <f>IF(COUNTIF(CK53:CN53,".")=4,".","")</f>
        <v>.</v>
      </c>
      <c r="CP53" s="406"/>
      <c r="CQ53" s="406"/>
      <c r="CR53" s="406" t="str">
        <f>IF(COUNTBLANK(NO!$BO$5:$CC$5)=15,".","")</f>
        <v>.</v>
      </c>
      <c r="CS53" s="406" t="str">
        <f>IF(COUNTBLANK(G!$BO$5:$CC$5)=15,".","")</f>
        <v>.</v>
      </c>
      <c r="CT53" s="406" t="str">
        <f>IF(COUNTBLANK(SF!$BO$5:$CC$5)=15,".","")</f>
        <v>.</v>
      </c>
      <c r="CU53" s="406" t="str">
        <f>IF(COUNTIF(CR53:CT53,".")=3,".","")</f>
        <v>.</v>
      </c>
      <c r="CV53" s="406"/>
      <c r="CW53" s="406"/>
      <c r="CX53" s="406" t="str">
        <f>IF(COUNTBLANK(EVEIL!$BO$5:$CC$5)=15,".","")</f>
        <v>.</v>
      </c>
      <c r="CY53" s="406"/>
      <c r="CZ53" s="406"/>
      <c r="DA53" s="406" t="str">
        <f>IF(COUNTBLANK(LANGUE!$BD$5:$BM$5)=10,".","")</f>
        <v>.</v>
      </c>
      <c r="DB53" s="406"/>
      <c r="DC53" s="406"/>
      <c r="DD53" s="406"/>
      <c r="DE53" s="407"/>
      <c r="DF53" s="408"/>
      <c r="DG53" s="88"/>
      <c r="DH53" s="179"/>
      <c r="DI53" s="177"/>
      <c r="DJ53" s="178"/>
      <c r="DK53" s="88"/>
      <c r="DL53" s="88"/>
      <c r="DM53" s="88"/>
      <c r="DN53" s="88"/>
      <c r="DO53" s="88"/>
      <c r="DP53" s="88"/>
      <c r="DQ53" s="88"/>
      <c r="DR53" s="179"/>
    </row>
    <row r="54" spans="1:132" ht="128.25" hidden="1" customHeight="1">
      <c r="AE54" s="96"/>
      <c r="AF54" s="1"/>
      <c r="AG54" s="1"/>
      <c r="AH54" s="1"/>
      <c r="CC54" s="180"/>
    </row>
    <row r="55" spans="1:132" s="28" customFormat="1" ht="30" hidden="1">
      <c r="A55" s="508" t="s">
        <v>38</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C55" s="509" t="s">
        <v>38</v>
      </c>
      <c r="AD55" s="509"/>
      <c r="AE55" s="509"/>
      <c r="AF55" s="509"/>
      <c r="AG55" s="509"/>
      <c r="AH55" s="509"/>
      <c r="AI55" s="509"/>
      <c r="AJ55" s="509"/>
      <c r="AK55" s="509"/>
      <c r="AL55" s="509"/>
      <c r="AM55" s="509"/>
      <c r="AN55" s="509"/>
      <c r="AO55" s="509"/>
      <c r="AP55" s="509"/>
      <c r="AQ55" s="509"/>
      <c r="AR55" s="509"/>
      <c r="AS55" s="509"/>
      <c r="AT55" s="509"/>
      <c r="AU55" s="509"/>
      <c r="AV55" s="509"/>
      <c r="AW55" s="509"/>
      <c r="AX55" s="509"/>
      <c r="AY55" s="509"/>
      <c r="AZ55" s="509"/>
      <c r="BA55" s="509"/>
      <c r="BB55" s="509"/>
      <c r="BD55" s="508" t="s">
        <v>38</v>
      </c>
      <c r="BE55" s="508"/>
      <c r="BF55" s="508"/>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E55" s="509" t="s">
        <v>38</v>
      </c>
      <c r="CF55" s="509"/>
      <c r="CG55" s="509"/>
      <c r="CH55" s="509"/>
      <c r="CI55" s="509"/>
      <c r="CJ55" s="509"/>
      <c r="CK55" s="509"/>
      <c r="CL55" s="509"/>
      <c r="CM55" s="509"/>
      <c r="CN55" s="509"/>
      <c r="CO55" s="509"/>
      <c r="CP55" s="509"/>
      <c r="CQ55" s="509"/>
      <c r="CR55" s="509"/>
      <c r="CS55" s="509"/>
      <c r="CT55" s="509"/>
      <c r="CU55" s="509"/>
      <c r="CV55" s="509"/>
      <c r="CW55" s="509"/>
      <c r="CX55" s="509"/>
      <c r="CY55" s="509"/>
      <c r="CZ55" s="509"/>
      <c r="DA55" s="509"/>
      <c r="DB55" s="509"/>
      <c r="DC55" s="509"/>
      <c r="DD55" s="509"/>
      <c r="DJ55" s="514" t="s">
        <v>38</v>
      </c>
      <c r="DK55" s="514"/>
      <c r="DL55" s="514"/>
      <c r="DM55" s="514"/>
      <c r="DN55" s="514"/>
      <c r="DO55" s="514"/>
      <c r="DP55" s="514"/>
      <c r="DQ55" s="514"/>
      <c r="DR55" s="514"/>
    </row>
    <row r="56" spans="1:132" s="30" customFormat="1" ht="30" hidden="1">
      <c r="A56" s="531" t="s">
        <v>18</v>
      </c>
      <c r="B56" s="531"/>
      <c r="C56" s="531"/>
      <c r="D56" s="531"/>
      <c r="E56" s="531"/>
      <c r="F56" s="531"/>
      <c r="G56" s="531"/>
      <c r="H56" s="531"/>
      <c r="I56" s="531"/>
      <c r="J56" s="531"/>
      <c r="K56" s="531"/>
      <c r="L56" s="531"/>
      <c r="M56" s="531"/>
      <c r="N56" s="531"/>
      <c r="O56" s="531"/>
      <c r="P56" s="531"/>
      <c r="Q56" s="531"/>
      <c r="R56" s="531"/>
      <c r="S56" s="531"/>
      <c r="T56" s="531"/>
      <c r="U56" s="531"/>
      <c r="V56" s="531"/>
      <c r="W56" s="531"/>
      <c r="X56" s="531"/>
      <c r="Y56" s="531"/>
      <c r="Z56" s="531"/>
      <c r="AA56" s="531"/>
      <c r="AC56" s="532" t="s">
        <v>19</v>
      </c>
      <c r="AD56" s="532"/>
      <c r="AE56" s="532"/>
      <c r="AF56" s="532"/>
      <c r="AG56" s="532"/>
      <c r="AH56" s="532"/>
      <c r="AI56" s="532"/>
      <c r="AJ56" s="532"/>
      <c r="AK56" s="532"/>
      <c r="AL56" s="532"/>
      <c r="AM56" s="532"/>
      <c r="AN56" s="532"/>
      <c r="AO56" s="532"/>
      <c r="AP56" s="532"/>
      <c r="AQ56" s="532"/>
      <c r="AR56" s="532"/>
      <c r="AS56" s="532"/>
      <c r="AT56" s="532"/>
      <c r="AU56" s="532"/>
      <c r="AV56" s="532"/>
      <c r="AW56" s="532"/>
      <c r="AX56" s="532"/>
      <c r="AY56" s="532"/>
      <c r="AZ56" s="532"/>
      <c r="BA56" s="532"/>
      <c r="BB56" s="532"/>
      <c r="BD56" s="531" t="s">
        <v>20</v>
      </c>
      <c r="BE56" s="531"/>
      <c r="BF56" s="531"/>
      <c r="BG56" s="531"/>
      <c r="BH56" s="531"/>
      <c r="BI56" s="531"/>
      <c r="BJ56" s="531"/>
      <c r="BK56" s="531"/>
      <c r="BL56" s="531"/>
      <c r="BM56" s="531"/>
      <c r="BN56" s="531"/>
      <c r="BO56" s="531"/>
      <c r="BP56" s="531"/>
      <c r="BQ56" s="531"/>
      <c r="BR56" s="531"/>
      <c r="BS56" s="531"/>
      <c r="BT56" s="531"/>
      <c r="BU56" s="531"/>
      <c r="BV56" s="531"/>
      <c r="BW56" s="531"/>
      <c r="BX56" s="531"/>
      <c r="BY56" s="531"/>
      <c r="BZ56" s="531"/>
      <c r="CA56" s="531"/>
      <c r="CB56" s="531"/>
      <c r="CC56" s="531"/>
      <c r="CE56" s="532" t="s">
        <v>21</v>
      </c>
      <c r="CF56" s="532"/>
      <c r="CG56" s="532"/>
      <c r="CH56" s="532"/>
      <c r="CI56" s="532"/>
      <c r="CJ56" s="532"/>
      <c r="CK56" s="532"/>
      <c r="CL56" s="532"/>
      <c r="CM56" s="532"/>
      <c r="CN56" s="532"/>
      <c r="CO56" s="532"/>
      <c r="CP56" s="532"/>
      <c r="CQ56" s="532"/>
      <c r="CR56" s="532"/>
      <c r="CS56" s="532"/>
      <c r="CT56" s="532"/>
      <c r="CU56" s="532"/>
      <c r="CV56" s="532"/>
      <c r="CW56" s="532"/>
      <c r="CX56" s="532"/>
      <c r="CY56" s="532"/>
      <c r="CZ56" s="532"/>
      <c r="DA56" s="532"/>
      <c r="DB56" s="532"/>
      <c r="DC56" s="532"/>
      <c r="DD56" s="532"/>
      <c r="DJ56" s="517" t="s">
        <v>39</v>
      </c>
      <c r="DK56" s="517"/>
      <c r="DL56" s="517"/>
      <c r="DM56" s="517"/>
      <c r="DN56" s="517"/>
      <c r="DO56" s="517"/>
      <c r="DP56" s="517"/>
      <c r="DQ56" s="517"/>
      <c r="DR56" s="517"/>
    </row>
    <row r="57" spans="1:132" ht="43.5" hidden="1" customHeight="1">
      <c r="A57" s="181"/>
      <c r="B57" s="32"/>
      <c r="C57" s="182" t="s">
        <v>42</v>
      </c>
      <c r="D57" s="182" t="s">
        <v>43</v>
      </c>
      <c r="E57" s="182" t="s">
        <v>44</v>
      </c>
      <c r="F57" s="183" t="s">
        <v>45</v>
      </c>
      <c r="G57" s="183"/>
      <c r="H57" s="182" t="s">
        <v>105</v>
      </c>
      <c r="I57" s="182" t="s">
        <v>113</v>
      </c>
      <c r="J57" s="182" t="s">
        <v>114</v>
      </c>
      <c r="K57" s="182" t="s">
        <v>115</v>
      </c>
      <c r="L57" s="184" t="s">
        <v>103</v>
      </c>
      <c r="M57" s="183" t="s">
        <v>46</v>
      </c>
      <c r="N57" s="185" t="s">
        <v>47</v>
      </c>
      <c r="O57" s="182" t="s">
        <v>102</v>
      </c>
      <c r="P57" s="182" t="s">
        <v>101</v>
      </c>
      <c r="Q57" s="182" t="s">
        <v>92</v>
      </c>
      <c r="R57" s="184" t="s">
        <v>48</v>
      </c>
      <c r="S57" s="183" t="s">
        <v>49</v>
      </c>
      <c r="T57" s="185" t="s">
        <v>50</v>
      </c>
      <c r="U57" s="182" t="s">
        <v>51</v>
      </c>
      <c r="V57" s="183" t="s">
        <v>52</v>
      </c>
      <c r="W57" s="183"/>
      <c r="X57" s="182" t="s">
        <v>53</v>
      </c>
      <c r="Y57" s="183" t="s">
        <v>54</v>
      </c>
      <c r="Z57" s="430"/>
      <c r="AA57" s="186" t="s">
        <v>55</v>
      </c>
      <c r="AB57" s="187"/>
      <c r="AC57" s="188"/>
      <c r="AD57" s="182" t="s">
        <v>42</v>
      </c>
      <c r="AE57" s="182" t="s">
        <v>43</v>
      </c>
      <c r="AF57" s="182" t="s">
        <v>44</v>
      </c>
      <c r="AG57" s="183" t="s">
        <v>45</v>
      </c>
      <c r="AH57" s="183"/>
      <c r="AI57" s="182" t="s">
        <v>105</v>
      </c>
      <c r="AJ57" s="182" t="s">
        <v>113</v>
      </c>
      <c r="AK57" s="182" t="s">
        <v>114</v>
      </c>
      <c r="AL57" s="182" t="s">
        <v>115</v>
      </c>
      <c r="AM57" s="184" t="s">
        <v>103</v>
      </c>
      <c r="AN57" s="183" t="s">
        <v>46</v>
      </c>
      <c r="AO57" s="185" t="s">
        <v>47</v>
      </c>
      <c r="AP57" s="182" t="s">
        <v>102</v>
      </c>
      <c r="AQ57" s="182" t="s">
        <v>101</v>
      </c>
      <c r="AR57" s="182" t="s">
        <v>92</v>
      </c>
      <c r="AS57" s="184" t="s">
        <v>48</v>
      </c>
      <c r="AT57" s="183" t="s">
        <v>49</v>
      </c>
      <c r="AU57" s="185" t="s">
        <v>50</v>
      </c>
      <c r="AV57" s="182" t="s">
        <v>51</v>
      </c>
      <c r="AW57" s="183" t="s">
        <v>52</v>
      </c>
      <c r="AX57" s="183"/>
      <c r="AY57" s="182" t="s">
        <v>53</v>
      </c>
      <c r="AZ57" s="183" t="s">
        <v>54</v>
      </c>
      <c r="BA57" s="430"/>
      <c r="BB57" s="186" t="s">
        <v>55</v>
      </c>
      <c r="BC57" s="187"/>
      <c r="BD57" s="188"/>
      <c r="BE57" s="182" t="s">
        <v>42</v>
      </c>
      <c r="BF57" s="182" t="s">
        <v>43</v>
      </c>
      <c r="BG57" s="182" t="s">
        <v>44</v>
      </c>
      <c r="BH57" s="183" t="s">
        <v>45</v>
      </c>
      <c r="BI57" s="183"/>
      <c r="BJ57" s="182" t="s">
        <v>105</v>
      </c>
      <c r="BK57" s="182" t="s">
        <v>113</v>
      </c>
      <c r="BL57" s="182" t="s">
        <v>114</v>
      </c>
      <c r="BM57" s="182" t="s">
        <v>115</v>
      </c>
      <c r="BN57" s="184" t="s">
        <v>103</v>
      </c>
      <c r="BO57" s="183" t="s">
        <v>46</v>
      </c>
      <c r="BP57" s="185" t="s">
        <v>47</v>
      </c>
      <c r="BQ57" s="182" t="s">
        <v>102</v>
      </c>
      <c r="BR57" s="182" t="s">
        <v>101</v>
      </c>
      <c r="BS57" s="182" t="s">
        <v>92</v>
      </c>
      <c r="BT57" s="184" t="s">
        <v>48</v>
      </c>
      <c r="BU57" s="183" t="s">
        <v>49</v>
      </c>
      <c r="BV57" s="185" t="s">
        <v>50</v>
      </c>
      <c r="BW57" s="182" t="s">
        <v>51</v>
      </c>
      <c r="BX57" s="183" t="s">
        <v>52</v>
      </c>
      <c r="BY57" s="183"/>
      <c r="BZ57" s="182" t="s">
        <v>53</v>
      </c>
      <c r="CA57" s="183" t="s">
        <v>54</v>
      </c>
      <c r="CB57" s="430"/>
      <c r="CC57" s="186" t="s">
        <v>55</v>
      </c>
      <c r="CD57" s="106" t="s">
        <v>54</v>
      </c>
      <c r="CE57" s="117"/>
      <c r="CF57" s="182" t="s">
        <v>42</v>
      </c>
      <c r="CG57" s="182" t="s">
        <v>43</v>
      </c>
      <c r="CH57" s="182" t="s">
        <v>44</v>
      </c>
      <c r="CI57" s="183" t="s">
        <v>45</v>
      </c>
      <c r="CJ57" s="183"/>
      <c r="CK57" s="182" t="s">
        <v>105</v>
      </c>
      <c r="CL57" s="182" t="s">
        <v>113</v>
      </c>
      <c r="CM57" s="182" t="s">
        <v>114</v>
      </c>
      <c r="CN57" s="182" t="s">
        <v>115</v>
      </c>
      <c r="CO57" s="184" t="s">
        <v>103</v>
      </c>
      <c r="CP57" s="183" t="s">
        <v>46</v>
      </c>
      <c r="CQ57" s="185" t="s">
        <v>47</v>
      </c>
      <c r="CR57" s="182" t="s">
        <v>102</v>
      </c>
      <c r="CS57" s="182" t="s">
        <v>101</v>
      </c>
      <c r="CT57" s="182" t="s">
        <v>92</v>
      </c>
      <c r="CU57" s="184" t="s">
        <v>48</v>
      </c>
      <c r="CV57" s="183" t="s">
        <v>49</v>
      </c>
      <c r="CW57" s="185" t="s">
        <v>50</v>
      </c>
      <c r="CX57" s="182" t="s">
        <v>51</v>
      </c>
      <c r="CY57" s="183" t="s">
        <v>52</v>
      </c>
      <c r="CZ57" s="183"/>
      <c r="DA57" s="182" t="s">
        <v>53</v>
      </c>
      <c r="DB57" s="183" t="s">
        <v>54</v>
      </c>
      <c r="DC57" s="430"/>
      <c r="DD57" s="186" t="s">
        <v>55</v>
      </c>
      <c r="DE57" s="187"/>
      <c r="DI57" s="188"/>
      <c r="DJ57" s="182" t="s">
        <v>44</v>
      </c>
      <c r="DK57" s="182" t="s">
        <v>58</v>
      </c>
      <c r="DL57" s="182" t="s">
        <v>59</v>
      </c>
      <c r="DM57" s="182" t="s">
        <v>51</v>
      </c>
      <c r="DN57" s="182" t="s">
        <v>41</v>
      </c>
      <c r="DO57" s="184" t="s">
        <v>55</v>
      </c>
    </row>
    <row r="58" spans="1:132" hidden="1">
      <c r="A58" s="181"/>
      <c r="B58" s="530" t="s">
        <v>62</v>
      </c>
      <c r="C58" s="189" t="str">
        <f>PARAMETRES!$B5</f>
        <v>B</v>
      </c>
      <c r="D58" s="190" t="str">
        <f>PARAMETRES!$C5</f>
        <v>C</v>
      </c>
      <c r="E58" s="191">
        <f t="shared" ref="E58:E97" si="17">IF(E$53=".","",IF(E12="-","-",ROUNDUP(E12,1)))</f>
        <v>5.3</v>
      </c>
      <c r="F58" s="191"/>
      <c r="G58" s="191"/>
      <c r="H58" s="191">
        <f t="shared" ref="H58:X58" si="18">IF(H$53=".","",IF(H12="-","-",ROUNDUP(H12,1)))</f>
        <v>13.1</v>
      </c>
      <c r="I58" s="191">
        <f t="shared" si="18"/>
        <v>15.799999999999999</v>
      </c>
      <c r="J58" s="191">
        <f t="shared" si="18"/>
        <v>16.400000000000002</v>
      </c>
      <c r="K58" s="191">
        <f t="shared" si="18"/>
        <v>10.6</v>
      </c>
      <c r="L58" s="191">
        <f t="shared" si="18"/>
        <v>55.800000000000004</v>
      </c>
      <c r="M58" s="191"/>
      <c r="N58" s="191"/>
      <c r="O58" s="191">
        <f>IF(O$53=".","",IF(O12="-","-",ROUNDUP(O12,1)))</f>
        <v>20.6</v>
      </c>
      <c r="P58" s="191" t="str">
        <f t="shared" si="18"/>
        <v/>
      </c>
      <c r="Q58" s="191" t="str">
        <f t="shared" si="18"/>
        <v/>
      </c>
      <c r="R58" s="191">
        <f t="shared" si="18"/>
        <v>51.300000000000004</v>
      </c>
      <c r="S58" s="191"/>
      <c r="T58" s="191"/>
      <c r="U58" s="191">
        <f t="shared" si="18"/>
        <v>12</v>
      </c>
      <c r="V58" s="191"/>
      <c r="W58" s="191"/>
      <c r="X58" s="191" t="str">
        <f t="shared" si="18"/>
        <v/>
      </c>
      <c r="Y58" s="191"/>
      <c r="Z58" s="431"/>
      <c r="AA58" s="192">
        <f>IF(AA12="-","",IF(AA12="","",ROUNDUP(AA12,1)))</f>
        <v>49.800000000000004</v>
      </c>
      <c r="AB58" s="193"/>
      <c r="AC58" s="181"/>
      <c r="AD58" s="190" t="str">
        <f>PARAMETRES!$B5</f>
        <v>B</v>
      </c>
      <c r="AE58" s="190" t="str">
        <f>PARAMETRES!$C5</f>
        <v>C</v>
      </c>
      <c r="AF58" s="191" t="str">
        <f>IF(AF$53=".","",IF(AF12="-","-",ROUNDUP(AF12,1)))</f>
        <v/>
      </c>
      <c r="AG58" s="191"/>
      <c r="AH58" s="191"/>
      <c r="AI58" s="191" t="str">
        <f t="shared" ref="AI58:AY58" si="19">IF(AI$53=".","",IF(AI12="-","-",ROUNDUP(AI12,1)))</f>
        <v/>
      </c>
      <c r="AJ58" s="191" t="str">
        <f t="shared" si="19"/>
        <v/>
      </c>
      <c r="AK58" s="191" t="str">
        <f t="shared" si="19"/>
        <v/>
      </c>
      <c r="AL58" s="191" t="str">
        <f t="shared" si="19"/>
        <v/>
      </c>
      <c r="AM58" s="191" t="str">
        <f t="shared" si="19"/>
        <v/>
      </c>
      <c r="AN58" s="191"/>
      <c r="AO58" s="191"/>
      <c r="AP58" s="191" t="str">
        <f t="shared" si="19"/>
        <v/>
      </c>
      <c r="AQ58" s="191" t="str">
        <f t="shared" si="19"/>
        <v/>
      </c>
      <c r="AR58" s="191" t="str">
        <f t="shared" si="19"/>
        <v/>
      </c>
      <c r="AS58" s="191" t="str">
        <f t="shared" si="19"/>
        <v/>
      </c>
      <c r="AT58" s="191"/>
      <c r="AU58" s="191"/>
      <c r="AV58" s="191" t="str">
        <f t="shared" si="19"/>
        <v/>
      </c>
      <c r="AW58" s="191"/>
      <c r="AX58" s="191"/>
      <c r="AY58" s="191" t="str">
        <f t="shared" si="19"/>
        <v/>
      </c>
      <c r="AZ58" s="191"/>
      <c r="BA58" s="431"/>
      <c r="BB58" s="192" t="str">
        <f>IF(BB12="-","",IF(BB12="","",ROUNDUP(BB12,1)))</f>
        <v/>
      </c>
      <c r="BC58" s="193"/>
      <c r="BD58" s="181"/>
      <c r="BE58" s="190" t="str">
        <f>PARAMETRES!$B5</f>
        <v>B</v>
      </c>
      <c r="BF58" s="190" t="str">
        <f>PARAMETRES!$C5</f>
        <v>C</v>
      </c>
      <c r="BG58" s="191" t="str">
        <f>IF(BG$53=".","",IF(BG12="-","-",ROUNDUP(BG12,1)))</f>
        <v/>
      </c>
      <c r="BH58" s="191"/>
      <c r="BI58" s="191"/>
      <c r="BJ58" s="191" t="str">
        <f t="shared" ref="BJ58:BZ58" si="20">IF(BJ$53=".","",IF(BJ12="-","-",ROUNDUP(BJ12,1)))</f>
        <v/>
      </c>
      <c r="BK58" s="191" t="str">
        <f t="shared" si="20"/>
        <v/>
      </c>
      <c r="BL58" s="191" t="str">
        <f t="shared" si="20"/>
        <v/>
      </c>
      <c r="BM58" s="191" t="str">
        <f t="shared" si="20"/>
        <v/>
      </c>
      <c r="BN58" s="191" t="str">
        <f t="shared" si="20"/>
        <v/>
      </c>
      <c r="BO58" s="191"/>
      <c r="BP58" s="191"/>
      <c r="BQ58" s="191" t="str">
        <f t="shared" si="20"/>
        <v/>
      </c>
      <c r="BR58" s="191" t="str">
        <f t="shared" si="20"/>
        <v/>
      </c>
      <c r="BS58" s="191" t="str">
        <f t="shared" si="20"/>
        <v/>
      </c>
      <c r="BT58" s="191" t="str">
        <f t="shared" si="20"/>
        <v/>
      </c>
      <c r="BU58" s="191"/>
      <c r="BV58" s="191"/>
      <c r="BW58" s="191" t="str">
        <f t="shared" si="20"/>
        <v/>
      </c>
      <c r="BX58" s="191"/>
      <c r="BY58" s="191"/>
      <c r="BZ58" s="191" t="str">
        <f t="shared" si="20"/>
        <v/>
      </c>
      <c r="CA58" s="191"/>
      <c r="CB58" s="431"/>
      <c r="CC58" s="192" t="str">
        <f>IF(CC12="-","",IF(CC12="","",ROUNDUP(CC12,1)))</f>
        <v/>
      </c>
      <c r="CD58" s="193"/>
      <c r="CE58" s="181"/>
      <c r="CF58" s="190" t="str">
        <f>PARAMETRES!$B5</f>
        <v>B</v>
      </c>
      <c r="CG58" s="190" t="str">
        <f>PARAMETRES!$C5</f>
        <v>C</v>
      </c>
      <c r="CH58" s="191" t="str">
        <f>IF(CH$53=".","",IF(CH12="-","-",ROUNDUP(CH12,1)))</f>
        <v/>
      </c>
      <c r="CI58" s="191"/>
      <c r="CJ58" s="191"/>
      <c r="CK58" s="191" t="str">
        <f t="shared" ref="CK58:DA58" si="21">IF(CK$53=".","",IF(CK12="-","-",ROUNDUP(CK12,1)))</f>
        <v/>
      </c>
      <c r="CL58" s="191" t="str">
        <f t="shared" si="21"/>
        <v/>
      </c>
      <c r="CM58" s="191" t="str">
        <f t="shared" si="21"/>
        <v/>
      </c>
      <c r="CN58" s="191" t="str">
        <f t="shared" si="21"/>
        <v/>
      </c>
      <c r="CO58" s="191" t="str">
        <f t="shared" si="21"/>
        <v/>
      </c>
      <c r="CP58" s="191"/>
      <c r="CQ58" s="191"/>
      <c r="CR58" s="191" t="str">
        <f t="shared" si="21"/>
        <v/>
      </c>
      <c r="CS58" s="191" t="str">
        <f t="shared" si="21"/>
        <v/>
      </c>
      <c r="CT58" s="191" t="str">
        <f t="shared" si="21"/>
        <v/>
      </c>
      <c r="CU58" s="191" t="str">
        <f t="shared" si="21"/>
        <v/>
      </c>
      <c r="CV58" s="191"/>
      <c r="CW58" s="191"/>
      <c r="CX58" s="191" t="str">
        <f t="shared" si="21"/>
        <v/>
      </c>
      <c r="CY58" s="191"/>
      <c r="CZ58" s="191"/>
      <c r="DA58" s="191" t="str">
        <f t="shared" si="21"/>
        <v/>
      </c>
      <c r="DB58" s="191"/>
      <c r="DC58" s="431"/>
      <c r="DD58" s="192" t="str">
        <f>IF(DD12="-","",IF(DD12="","",ROUNDUP(DD12,1)))</f>
        <v/>
      </c>
      <c r="DE58" s="194"/>
      <c r="DF58" s="196"/>
      <c r="DG58" s="189" t="str">
        <f>PARAMETRES!$B5</f>
        <v>B</v>
      </c>
      <c r="DH58" s="197" t="str">
        <f>PARAMETRES!$C5</f>
        <v>C</v>
      </c>
      <c r="DI58" s="195"/>
      <c r="DJ58" s="191">
        <f t="shared" ref="DJ58:DO67" si="22">IF(DJ12="-","-",ROUNDUP(DJ12,1))</f>
        <v>26.400000000000002</v>
      </c>
      <c r="DK58" s="191">
        <f t="shared" si="22"/>
        <v>55.800000000000004</v>
      </c>
      <c r="DL58" s="191">
        <f t="shared" si="22"/>
        <v>51.300000000000004</v>
      </c>
      <c r="DM58" s="191">
        <f t="shared" si="22"/>
        <v>40</v>
      </c>
      <c r="DN58" s="191" t="str">
        <f t="shared" si="22"/>
        <v>-</v>
      </c>
      <c r="DO58" s="191">
        <f t="shared" si="22"/>
        <v>49.800000000000004</v>
      </c>
      <c r="DP58" s="196"/>
      <c r="DQ58" s="189" t="str">
        <f>PARAMETRES!$B5</f>
        <v>B</v>
      </c>
      <c r="DR58" s="197" t="str">
        <f>PARAMETRES!$C5</f>
        <v>C</v>
      </c>
    </row>
    <row r="59" spans="1:132" hidden="1">
      <c r="A59" s="181"/>
      <c r="B59" s="530"/>
      <c r="C59" s="198" t="str">
        <f>PARAMETRES!$B6</f>
        <v>B</v>
      </c>
      <c r="D59" s="199" t="str">
        <f>PARAMETRES!$C6</f>
        <v>M</v>
      </c>
      <c r="E59" s="200">
        <f t="shared" si="17"/>
        <v>13.7</v>
      </c>
      <c r="F59" s="200"/>
      <c r="G59" s="200"/>
      <c r="H59" s="200">
        <f t="shared" ref="H59:X59" si="23">IF(H$53=".","",IF(H13="-","-",ROUNDUP(H13,1)))</f>
        <v>19.8</v>
      </c>
      <c r="I59" s="200">
        <f t="shared" si="23"/>
        <v>19.700000000000003</v>
      </c>
      <c r="J59" s="200">
        <f t="shared" si="23"/>
        <v>24.200000000000003</v>
      </c>
      <c r="K59" s="200">
        <f t="shared" si="23"/>
        <v>19.900000000000002</v>
      </c>
      <c r="L59" s="200">
        <f t="shared" si="23"/>
        <v>83.6</v>
      </c>
      <c r="M59" s="200"/>
      <c r="N59" s="200"/>
      <c r="O59" s="200">
        <f t="shared" si="23"/>
        <v>37.700000000000003</v>
      </c>
      <c r="P59" s="200" t="str">
        <f t="shared" si="23"/>
        <v/>
      </c>
      <c r="Q59" s="200" t="str">
        <f t="shared" si="23"/>
        <v/>
      </c>
      <c r="R59" s="200">
        <f t="shared" si="23"/>
        <v>94.1</v>
      </c>
      <c r="S59" s="200"/>
      <c r="T59" s="200"/>
      <c r="U59" s="200">
        <f t="shared" si="23"/>
        <v>14.7</v>
      </c>
      <c r="V59" s="200"/>
      <c r="W59" s="200"/>
      <c r="X59" s="200" t="str">
        <f t="shared" si="23"/>
        <v/>
      </c>
      <c r="Y59" s="200"/>
      <c r="Z59" s="432"/>
      <c r="AA59" s="201">
        <f t="shared" ref="AA59:AA96" si="24">IF(AA13="-","",IF(AA13="","",ROUNDUP(AA13,1)))</f>
        <v>82.399999999999991</v>
      </c>
      <c r="AB59" s="202"/>
      <c r="AC59" s="181"/>
      <c r="AD59" s="199" t="str">
        <f>PARAMETRES!$B6</f>
        <v>B</v>
      </c>
      <c r="AE59" s="199" t="str">
        <f>PARAMETRES!$C6</f>
        <v>M</v>
      </c>
      <c r="AF59" s="200" t="str">
        <f t="shared" ref="AF59:AY74" si="25">IF(AF$53=".","",IF(AF13="-","-",ROUNDUP(AF13,1)))</f>
        <v/>
      </c>
      <c r="AG59" s="200"/>
      <c r="AH59" s="200"/>
      <c r="AI59" s="200" t="str">
        <f t="shared" si="25"/>
        <v/>
      </c>
      <c r="AJ59" s="200" t="str">
        <f t="shared" si="25"/>
        <v/>
      </c>
      <c r="AK59" s="200" t="str">
        <f t="shared" si="25"/>
        <v/>
      </c>
      <c r="AL59" s="200" t="str">
        <f t="shared" si="25"/>
        <v/>
      </c>
      <c r="AM59" s="200" t="str">
        <f t="shared" si="25"/>
        <v/>
      </c>
      <c r="AN59" s="200"/>
      <c r="AO59" s="200"/>
      <c r="AP59" s="200" t="str">
        <f t="shared" si="25"/>
        <v/>
      </c>
      <c r="AQ59" s="200" t="str">
        <f t="shared" si="25"/>
        <v/>
      </c>
      <c r="AR59" s="200" t="str">
        <f t="shared" si="25"/>
        <v/>
      </c>
      <c r="AS59" s="200" t="str">
        <f t="shared" si="25"/>
        <v/>
      </c>
      <c r="AT59" s="200"/>
      <c r="AU59" s="200"/>
      <c r="AV59" s="200" t="str">
        <f t="shared" si="25"/>
        <v/>
      </c>
      <c r="AW59" s="200"/>
      <c r="AX59" s="200"/>
      <c r="AY59" s="200" t="str">
        <f t="shared" si="25"/>
        <v/>
      </c>
      <c r="AZ59" s="200"/>
      <c r="BA59" s="432"/>
      <c r="BB59" s="201" t="str">
        <f t="shared" ref="BB59:BB97" si="26">IF(BB13="-","",IF(BB13="","",ROUNDUP(BB13,1)))</f>
        <v/>
      </c>
      <c r="BC59" s="202"/>
      <c r="BD59" s="181"/>
      <c r="BE59" s="199" t="str">
        <f>PARAMETRES!$B6</f>
        <v>B</v>
      </c>
      <c r="BF59" s="199" t="str">
        <f>PARAMETRES!$C6</f>
        <v>M</v>
      </c>
      <c r="BG59" s="200" t="str">
        <f t="shared" ref="BG59:BZ74" si="27">IF(BG$53=".","",IF(BG13="-","-",ROUNDUP(BG13,1)))</f>
        <v/>
      </c>
      <c r="BH59" s="200"/>
      <c r="BI59" s="200"/>
      <c r="BJ59" s="200" t="str">
        <f t="shared" si="27"/>
        <v/>
      </c>
      <c r="BK59" s="200" t="str">
        <f t="shared" si="27"/>
        <v/>
      </c>
      <c r="BL59" s="200" t="str">
        <f t="shared" si="27"/>
        <v/>
      </c>
      <c r="BM59" s="200" t="str">
        <f t="shared" si="27"/>
        <v/>
      </c>
      <c r="BN59" s="200" t="str">
        <f t="shared" si="27"/>
        <v/>
      </c>
      <c r="BO59" s="200"/>
      <c r="BP59" s="200"/>
      <c r="BQ59" s="200" t="str">
        <f t="shared" si="27"/>
        <v/>
      </c>
      <c r="BR59" s="200" t="str">
        <f t="shared" si="27"/>
        <v/>
      </c>
      <c r="BS59" s="200" t="str">
        <f t="shared" si="27"/>
        <v/>
      </c>
      <c r="BT59" s="200" t="str">
        <f t="shared" si="27"/>
        <v/>
      </c>
      <c r="BU59" s="200"/>
      <c r="BV59" s="200"/>
      <c r="BW59" s="200" t="str">
        <f t="shared" si="27"/>
        <v/>
      </c>
      <c r="BX59" s="200"/>
      <c r="BY59" s="200"/>
      <c r="BZ59" s="200" t="str">
        <f t="shared" si="27"/>
        <v/>
      </c>
      <c r="CA59" s="200"/>
      <c r="CB59" s="432"/>
      <c r="CC59" s="201" t="str">
        <f t="shared" ref="CC59:CC97" si="28">IF(CC13="-","",IF(CC13="","",ROUNDUP(CC13,1)))</f>
        <v/>
      </c>
      <c r="CD59" s="202"/>
      <c r="CE59" s="181"/>
      <c r="CF59" s="199" t="str">
        <f>PARAMETRES!$B6</f>
        <v>B</v>
      </c>
      <c r="CG59" s="199" t="str">
        <f>PARAMETRES!$C6</f>
        <v>M</v>
      </c>
      <c r="CH59" s="200" t="str">
        <f t="shared" ref="CH59:DA74" si="29">IF(CH$53=".","",IF(CH13="-","-",ROUNDUP(CH13,1)))</f>
        <v/>
      </c>
      <c r="CI59" s="200"/>
      <c r="CJ59" s="200"/>
      <c r="CK59" s="200" t="str">
        <f t="shared" si="29"/>
        <v/>
      </c>
      <c r="CL59" s="200" t="str">
        <f t="shared" si="29"/>
        <v/>
      </c>
      <c r="CM59" s="200" t="str">
        <f t="shared" si="29"/>
        <v/>
      </c>
      <c r="CN59" s="200" t="str">
        <f t="shared" si="29"/>
        <v/>
      </c>
      <c r="CO59" s="200" t="str">
        <f t="shared" si="29"/>
        <v/>
      </c>
      <c r="CP59" s="200"/>
      <c r="CQ59" s="200"/>
      <c r="CR59" s="200" t="str">
        <f t="shared" si="29"/>
        <v/>
      </c>
      <c r="CS59" s="200" t="str">
        <f t="shared" si="29"/>
        <v/>
      </c>
      <c r="CT59" s="200" t="str">
        <f t="shared" si="29"/>
        <v/>
      </c>
      <c r="CU59" s="200" t="str">
        <f t="shared" si="29"/>
        <v/>
      </c>
      <c r="CV59" s="200"/>
      <c r="CW59" s="200"/>
      <c r="CX59" s="200" t="str">
        <f t="shared" si="29"/>
        <v/>
      </c>
      <c r="CY59" s="200"/>
      <c r="CZ59" s="200"/>
      <c r="DA59" s="200" t="str">
        <f t="shared" si="29"/>
        <v/>
      </c>
      <c r="DB59" s="200"/>
      <c r="DC59" s="432"/>
      <c r="DD59" s="201" t="str">
        <f t="shared" ref="DD59:DD97" si="30">IF(DD13="-","",IF(DD13="","",ROUNDUP(DD13,1)))</f>
        <v/>
      </c>
      <c r="DE59" s="202"/>
      <c r="DF59" s="203"/>
      <c r="DG59" s="198" t="str">
        <f>PARAMETRES!$B6</f>
        <v>B</v>
      </c>
      <c r="DH59" s="204" t="str">
        <f>PARAMETRES!$C6</f>
        <v>M</v>
      </c>
      <c r="DI59" s="195"/>
      <c r="DJ59" s="200">
        <f t="shared" si="22"/>
        <v>68.5</v>
      </c>
      <c r="DK59" s="200">
        <f t="shared" si="22"/>
        <v>83.6</v>
      </c>
      <c r="DL59" s="200">
        <f t="shared" si="22"/>
        <v>94.1</v>
      </c>
      <c r="DM59" s="200">
        <f t="shared" si="22"/>
        <v>49</v>
      </c>
      <c r="DN59" s="200" t="str">
        <f t="shared" si="22"/>
        <v>-</v>
      </c>
      <c r="DO59" s="200">
        <f t="shared" si="22"/>
        <v>82.399999999999991</v>
      </c>
      <c r="DP59" s="203"/>
      <c r="DQ59" s="198" t="str">
        <f>PARAMETRES!$B6</f>
        <v>B</v>
      </c>
      <c r="DR59" s="204" t="str">
        <f>PARAMETRES!$C6</f>
        <v>M</v>
      </c>
    </row>
    <row r="60" spans="1:132" hidden="1">
      <c r="A60" s="181"/>
      <c r="B60" s="530"/>
      <c r="C60" s="165" t="str">
        <f>PARAMETRES!$B7</f>
        <v>B</v>
      </c>
      <c r="D60" s="156" t="str">
        <f>PARAMETRES!$C7</f>
        <v>P</v>
      </c>
      <c r="E60" s="205">
        <f t="shared" si="17"/>
        <v>20</v>
      </c>
      <c r="F60" s="205"/>
      <c r="G60" s="205"/>
      <c r="H60" s="205">
        <f t="shared" ref="H60:X60" si="31">IF(H$53=".","",IF(H14="-","-",ROUNDUP(H14,1)))</f>
        <v>21.900000000000002</v>
      </c>
      <c r="I60" s="205">
        <f t="shared" si="31"/>
        <v>22.900000000000002</v>
      </c>
      <c r="J60" s="205">
        <f t="shared" si="31"/>
        <v>17.3</v>
      </c>
      <c r="K60" s="205">
        <f t="shared" si="31"/>
        <v>19.3</v>
      </c>
      <c r="L60" s="205">
        <f t="shared" si="31"/>
        <v>81.199999999999989</v>
      </c>
      <c r="M60" s="205"/>
      <c r="N60" s="205"/>
      <c r="O60" s="205">
        <f t="shared" si="31"/>
        <v>39.700000000000003</v>
      </c>
      <c r="P60" s="205" t="str">
        <f t="shared" si="31"/>
        <v/>
      </c>
      <c r="Q60" s="205" t="str">
        <f t="shared" si="31"/>
        <v/>
      </c>
      <c r="R60" s="205">
        <f t="shared" si="31"/>
        <v>99.199999999999989</v>
      </c>
      <c r="S60" s="205"/>
      <c r="T60" s="205"/>
      <c r="U60" s="205">
        <f t="shared" si="31"/>
        <v>28.2</v>
      </c>
      <c r="V60" s="205"/>
      <c r="W60" s="205"/>
      <c r="X60" s="205" t="str">
        <f t="shared" si="31"/>
        <v/>
      </c>
      <c r="Y60" s="205"/>
      <c r="Z60" s="433"/>
      <c r="AA60" s="206">
        <f t="shared" si="24"/>
        <v>91.5</v>
      </c>
      <c r="AB60" s="202"/>
      <c r="AC60" s="181"/>
      <c r="AD60" s="156" t="str">
        <f>PARAMETRES!$B7</f>
        <v>B</v>
      </c>
      <c r="AE60" s="156" t="str">
        <f>PARAMETRES!$C7</f>
        <v>P</v>
      </c>
      <c r="AF60" s="205" t="str">
        <f t="shared" si="25"/>
        <v/>
      </c>
      <c r="AG60" s="205"/>
      <c r="AH60" s="205"/>
      <c r="AI60" s="205" t="str">
        <f t="shared" si="25"/>
        <v/>
      </c>
      <c r="AJ60" s="205" t="str">
        <f t="shared" si="25"/>
        <v/>
      </c>
      <c r="AK60" s="205" t="str">
        <f t="shared" si="25"/>
        <v/>
      </c>
      <c r="AL60" s="205" t="str">
        <f t="shared" si="25"/>
        <v/>
      </c>
      <c r="AM60" s="205" t="str">
        <f t="shared" si="25"/>
        <v/>
      </c>
      <c r="AN60" s="205"/>
      <c r="AO60" s="205"/>
      <c r="AP60" s="205" t="str">
        <f t="shared" si="25"/>
        <v/>
      </c>
      <c r="AQ60" s="205" t="str">
        <f t="shared" si="25"/>
        <v/>
      </c>
      <c r="AR60" s="205" t="str">
        <f t="shared" si="25"/>
        <v/>
      </c>
      <c r="AS60" s="205" t="str">
        <f t="shared" si="25"/>
        <v/>
      </c>
      <c r="AT60" s="205"/>
      <c r="AU60" s="205"/>
      <c r="AV60" s="205" t="str">
        <f t="shared" si="25"/>
        <v/>
      </c>
      <c r="AW60" s="205"/>
      <c r="AX60" s="205"/>
      <c r="AY60" s="205" t="str">
        <f t="shared" si="25"/>
        <v/>
      </c>
      <c r="AZ60" s="205"/>
      <c r="BA60" s="433"/>
      <c r="BB60" s="206" t="str">
        <f t="shared" si="26"/>
        <v/>
      </c>
      <c r="BC60" s="202"/>
      <c r="BD60" s="181"/>
      <c r="BE60" s="156" t="str">
        <f>PARAMETRES!$B7</f>
        <v>B</v>
      </c>
      <c r="BF60" s="156" t="str">
        <f>PARAMETRES!$C7</f>
        <v>P</v>
      </c>
      <c r="BG60" s="205" t="str">
        <f t="shared" si="27"/>
        <v/>
      </c>
      <c r="BH60" s="205"/>
      <c r="BI60" s="205"/>
      <c r="BJ60" s="205" t="str">
        <f t="shared" si="27"/>
        <v/>
      </c>
      <c r="BK60" s="205" t="str">
        <f t="shared" si="27"/>
        <v/>
      </c>
      <c r="BL60" s="205" t="str">
        <f t="shared" si="27"/>
        <v/>
      </c>
      <c r="BM60" s="205" t="str">
        <f t="shared" si="27"/>
        <v/>
      </c>
      <c r="BN60" s="205" t="str">
        <f t="shared" si="27"/>
        <v/>
      </c>
      <c r="BO60" s="205"/>
      <c r="BP60" s="205"/>
      <c r="BQ60" s="205" t="str">
        <f t="shared" si="27"/>
        <v/>
      </c>
      <c r="BR60" s="205" t="str">
        <f t="shared" si="27"/>
        <v/>
      </c>
      <c r="BS60" s="205" t="str">
        <f t="shared" si="27"/>
        <v/>
      </c>
      <c r="BT60" s="205" t="str">
        <f t="shared" si="27"/>
        <v/>
      </c>
      <c r="BU60" s="205"/>
      <c r="BV60" s="205"/>
      <c r="BW60" s="205" t="str">
        <f t="shared" si="27"/>
        <v/>
      </c>
      <c r="BX60" s="205"/>
      <c r="BY60" s="205"/>
      <c r="BZ60" s="205" t="str">
        <f t="shared" si="27"/>
        <v/>
      </c>
      <c r="CA60" s="205"/>
      <c r="CB60" s="433"/>
      <c r="CC60" s="206" t="str">
        <f t="shared" si="28"/>
        <v/>
      </c>
      <c r="CD60" s="202"/>
      <c r="CE60" s="181"/>
      <c r="CF60" s="156" t="str">
        <f>PARAMETRES!$B7</f>
        <v>B</v>
      </c>
      <c r="CG60" s="156" t="str">
        <f>PARAMETRES!$C7</f>
        <v>P</v>
      </c>
      <c r="CH60" s="205" t="str">
        <f t="shared" si="29"/>
        <v/>
      </c>
      <c r="CI60" s="205"/>
      <c r="CJ60" s="205"/>
      <c r="CK60" s="205" t="str">
        <f t="shared" si="29"/>
        <v/>
      </c>
      <c r="CL60" s="205" t="str">
        <f t="shared" si="29"/>
        <v/>
      </c>
      <c r="CM60" s="205" t="str">
        <f t="shared" si="29"/>
        <v/>
      </c>
      <c r="CN60" s="205" t="str">
        <f t="shared" si="29"/>
        <v/>
      </c>
      <c r="CO60" s="205" t="str">
        <f t="shared" si="29"/>
        <v/>
      </c>
      <c r="CP60" s="205"/>
      <c r="CQ60" s="205"/>
      <c r="CR60" s="205" t="str">
        <f t="shared" si="29"/>
        <v/>
      </c>
      <c r="CS60" s="205" t="str">
        <f t="shared" si="29"/>
        <v/>
      </c>
      <c r="CT60" s="205" t="str">
        <f t="shared" si="29"/>
        <v/>
      </c>
      <c r="CU60" s="205" t="str">
        <f t="shared" si="29"/>
        <v/>
      </c>
      <c r="CV60" s="205"/>
      <c r="CW60" s="205"/>
      <c r="CX60" s="205" t="str">
        <f t="shared" si="29"/>
        <v/>
      </c>
      <c r="CY60" s="205"/>
      <c r="CZ60" s="205"/>
      <c r="DA60" s="205" t="str">
        <f t="shared" si="29"/>
        <v/>
      </c>
      <c r="DB60" s="205"/>
      <c r="DC60" s="433"/>
      <c r="DD60" s="206" t="str">
        <f t="shared" si="30"/>
        <v/>
      </c>
      <c r="DE60" s="207"/>
      <c r="DF60" s="169"/>
      <c r="DG60" s="165" t="str">
        <f>PARAMETRES!$B7</f>
        <v>B</v>
      </c>
      <c r="DH60" s="208" t="str">
        <f>PARAMETRES!$C7</f>
        <v>P</v>
      </c>
      <c r="DI60" s="195"/>
      <c r="DJ60" s="205">
        <f t="shared" si="22"/>
        <v>100</v>
      </c>
      <c r="DK60" s="205">
        <f t="shared" si="22"/>
        <v>81.199999999999989</v>
      </c>
      <c r="DL60" s="205">
        <f t="shared" si="22"/>
        <v>99.199999999999989</v>
      </c>
      <c r="DM60" s="205">
        <f t="shared" si="22"/>
        <v>94</v>
      </c>
      <c r="DN60" s="205" t="str">
        <f t="shared" si="22"/>
        <v>-</v>
      </c>
      <c r="DO60" s="205">
        <f t="shared" si="22"/>
        <v>91.5</v>
      </c>
      <c r="DP60" s="169"/>
      <c r="DQ60" s="165" t="str">
        <f>PARAMETRES!$B7</f>
        <v>B</v>
      </c>
      <c r="DR60" s="208" t="str">
        <f>PARAMETRES!$C7</f>
        <v>P</v>
      </c>
    </row>
    <row r="61" spans="1:132" hidden="1">
      <c r="A61" s="181"/>
      <c r="B61" s="530"/>
      <c r="C61" s="198" t="str">
        <f>PARAMETRES!$B8</f>
        <v>B</v>
      </c>
      <c r="D61" s="199" t="str">
        <f>PARAMETRES!$C8</f>
        <v>S</v>
      </c>
      <c r="E61" s="200" t="str">
        <f t="shared" si="17"/>
        <v>-</v>
      </c>
      <c r="F61" s="200"/>
      <c r="G61" s="200"/>
      <c r="H61" s="200">
        <f t="shared" ref="H61:X61" si="32">IF(H$53=".","",IF(H15="-","-",ROUNDUP(H15,1)))</f>
        <v>22.200000000000003</v>
      </c>
      <c r="I61" s="200">
        <f t="shared" si="32"/>
        <v>22.200000000000003</v>
      </c>
      <c r="J61" s="200">
        <f t="shared" si="32"/>
        <v>19.8</v>
      </c>
      <c r="K61" s="200">
        <f t="shared" si="32"/>
        <v>15.9</v>
      </c>
      <c r="L61" s="200">
        <f t="shared" si="32"/>
        <v>79.899999999999991</v>
      </c>
      <c r="M61" s="200"/>
      <c r="N61" s="200"/>
      <c r="O61" s="200">
        <f t="shared" si="32"/>
        <v>36.800000000000004</v>
      </c>
      <c r="P61" s="200" t="str">
        <f t="shared" si="32"/>
        <v/>
      </c>
      <c r="Q61" s="200" t="str">
        <f t="shared" si="32"/>
        <v/>
      </c>
      <c r="R61" s="200">
        <f t="shared" si="32"/>
        <v>92</v>
      </c>
      <c r="S61" s="200"/>
      <c r="T61" s="200"/>
      <c r="U61" s="200">
        <f t="shared" si="32"/>
        <v>24</v>
      </c>
      <c r="V61" s="200"/>
      <c r="W61" s="200"/>
      <c r="X61" s="200" t="str">
        <f t="shared" si="32"/>
        <v/>
      </c>
      <c r="Y61" s="200"/>
      <c r="Z61" s="432"/>
      <c r="AA61" s="201">
        <f t="shared" si="24"/>
        <v>85.199999999999989</v>
      </c>
      <c r="AB61" s="202"/>
      <c r="AC61" s="181"/>
      <c r="AD61" s="199" t="str">
        <f>PARAMETRES!$B8</f>
        <v>B</v>
      </c>
      <c r="AE61" s="199" t="str">
        <f>PARAMETRES!$C8</f>
        <v>S</v>
      </c>
      <c r="AF61" s="200" t="str">
        <f t="shared" si="25"/>
        <v/>
      </c>
      <c r="AG61" s="200"/>
      <c r="AH61" s="200"/>
      <c r="AI61" s="200" t="str">
        <f t="shared" si="25"/>
        <v/>
      </c>
      <c r="AJ61" s="200" t="str">
        <f t="shared" si="25"/>
        <v/>
      </c>
      <c r="AK61" s="200" t="str">
        <f t="shared" si="25"/>
        <v/>
      </c>
      <c r="AL61" s="200" t="str">
        <f t="shared" si="25"/>
        <v/>
      </c>
      <c r="AM61" s="200" t="str">
        <f t="shared" si="25"/>
        <v/>
      </c>
      <c r="AN61" s="200"/>
      <c r="AO61" s="200"/>
      <c r="AP61" s="200" t="str">
        <f t="shared" si="25"/>
        <v/>
      </c>
      <c r="AQ61" s="200" t="str">
        <f t="shared" si="25"/>
        <v/>
      </c>
      <c r="AR61" s="200" t="str">
        <f t="shared" si="25"/>
        <v/>
      </c>
      <c r="AS61" s="200" t="str">
        <f t="shared" si="25"/>
        <v/>
      </c>
      <c r="AT61" s="200"/>
      <c r="AU61" s="200"/>
      <c r="AV61" s="200" t="str">
        <f t="shared" si="25"/>
        <v/>
      </c>
      <c r="AW61" s="200"/>
      <c r="AX61" s="200"/>
      <c r="AY61" s="200" t="str">
        <f t="shared" si="25"/>
        <v/>
      </c>
      <c r="AZ61" s="200"/>
      <c r="BA61" s="432"/>
      <c r="BB61" s="201" t="str">
        <f t="shared" si="26"/>
        <v/>
      </c>
      <c r="BC61" s="202"/>
      <c r="BD61" s="181"/>
      <c r="BE61" s="199" t="str">
        <f>PARAMETRES!$B8</f>
        <v>B</v>
      </c>
      <c r="BF61" s="199" t="str">
        <f>PARAMETRES!$C8</f>
        <v>S</v>
      </c>
      <c r="BG61" s="200" t="str">
        <f t="shared" si="27"/>
        <v/>
      </c>
      <c r="BH61" s="200"/>
      <c r="BI61" s="200"/>
      <c r="BJ61" s="200" t="str">
        <f t="shared" si="27"/>
        <v/>
      </c>
      <c r="BK61" s="200" t="str">
        <f t="shared" si="27"/>
        <v/>
      </c>
      <c r="BL61" s="200" t="str">
        <f t="shared" si="27"/>
        <v/>
      </c>
      <c r="BM61" s="200" t="str">
        <f t="shared" si="27"/>
        <v/>
      </c>
      <c r="BN61" s="200" t="str">
        <f t="shared" si="27"/>
        <v/>
      </c>
      <c r="BO61" s="200"/>
      <c r="BP61" s="200"/>
      <c r="BQ61" s="200" t="str">
        <f t="shared" si="27"/>
        <v/>
      </c>
      <c r="BR61" s="200" t="str">
        <f t="shared" si="27"/>
        <v/>
      </c>
      <c r="BS61" s="200" t="str">
        <f t="shared" si="27"/>
        <v/>
      </c>
      <c r="BT61" s="200" t="str">
        <f t="shared" si="27"/>
        <v/>
      </c>
      <c r="BU61" s="200"/>
      <c r="BV61" s="200"/>
      <c r="BW61" s="200" t="str">
        <f t="shared" si="27"/>
        <v/>
      </c>
      <c r="BX61" s="200"/>
      <c r="BY61" s="200"/>
      <c r="BZ61" s="200" t="str">
        <f t="shared" si="27"/>
        <v/>
      </c>
      <c r="CA61" s="200"/>
      <c r="CB61" s="432"/>
      <c r="CC61" s="201" t="str">
        <f t="shared" si="28"/>
        <v/>
      </c>
      <c r="CD61" s="202"/>
      <c r="CE61" s="181"/>
      <c r="CF61" s="199" t="str">
        <f>PARAMETRES!$B8</f>
        <v>B</v>
      </c>
      <c r="CG61" s="199" t="str">
        <f>PARAMETRES!$C8</f>
        <v>S</v>
      </c>
      <c r="CH61" s="200" t="str">
        <f t="shared" si="29"/>
        <v/>
      </c>
      <c r="CI61" s="200"/>
      <c r="CJ61" s="200"/>
      <c r="CK61" s="200" t="str">
        <f t="shared" si="29"/>
        <v/>
      </c>
      <c r="CL61" s="200" t="str">
        <f t="shared" si="29"/>
        <v/>
      </c>
      <c r="CM61" s="200" t="str">
        <f t="shared" si="29"/>
        <v/>
      </c>
      <c r="CN61" s="200" t="str">
        <f t="shared" si="29"/>
        <v/>
      </c>
      <c r="CO61" s="200" t="str">
        <f t="shared" si="29"/>
        <v/>
      </c>
      <c r="CP61" s="200"/>
      <c r="CQ61" s="200"/>
      <c r="CR61" s="200" t="str">
        <f t="shared" si="29"/>
        <v/>
      </c>
      <c r="CS61" s="200" t="str">
        <f t="shared" si="29"/>
        <v/>
      </c>
      <c r="CT61" s="200" t="str">
        <f t="shared" si="29"/>
        <v/>
      </c>
      <c r="CU61" s="200" t="str">
        <f t="shared" si="29"/>
        <v/>
      </c>
      <c r="CV61" s="200"/>
      <c r="CW61" s="200"/>
      <c r="CX61" s="200" t="str">
        <f t="shared" si="29"/>
        <v/>
      </c>
      <c r="CY61" s="200"/>
      <c r="CZ61" s="200"/>
      <c r="DA61" s="200" t="str">
        <f t="shared" si="29"/>
        <v/>
      </c>
      <c r="DB61" s="200"/>
      <c r="DC61" s="432"/>
      <c r="DD61" s="201" t="str">
        <f t="shared" si="30"/>
        <v/>
      </c>
      <c r="DE61" s="202"/>
      <c r="DF61" s="203"/>
      <c r="DG61" s="198" t="str">
        <f>PARAMETRES!$B8</f>
        <v>B</v>
      </c>
      <c r="DH61" s="204" t="str">
        <f>PARAMETRES!$C8</f>
        <v>S</v>
      </c>
      <c r="DI61" s="195"/>
      <c r="DJ61" s="200" t="str">
        <f t="shared" si="22"/>
        <v>-</v>
      </c>
      <c r="DK61" s="200">
        <f t="shared" si="22"/>
        <v>79.899999999999991</v>
      </c>
      <c r="DL61" s="200">
        <f t="shared" si="22"/>
        <v>92</v>
      </c>
      <c r="DM61" s="200">
        <f t="shared" si="22"/>
        <v>80</v>
      </c>
      <c r="DN61" s="200" t="str">
        <f t="shared" si="22"/>
        <v>-</v>
      </c>
      <c r="DO61" s="200">
        <f t="shared" si="22"/>
        <v>85.199999999999989</v>
      </c>
      <c r="DP61" s="203"/>
      <c r="DQ61" s="198" t="str">
        <f>PARAMETRES!$B8</f>
        <v>B</v>
      </c>
      <c r="DR61" s="204" t="str">
        <f>PARAMETRES!$C8</f>
        <v>S</v>
      </c>
    </row>
    <row r="62" spans="1:132" hidden="1">
      <c r="A62" s="181"/>
      <c r="B62" s="530"/>
      <c r="C62" s="165" t="str">
        <f>PARAMETRES!$B9</f>
        <v>C</v>
      </c>
      <c r="D62" s="156" t="str">
        <f>PARAMETRES!$C9</f>
        <v>H</v>
      </c>
      <c r="E62" s="205">
        <f t="shared" si="17"/>
        <v>16.900000000000002</v>
      </c>
      <c r="F62" s="205"/>
      <c r="G62" s="205"/>
      <c r="H62" s="205">
        <f t="shared" ref="H62:X62" si="33">IF(H$53=".","",IF(H16="-","-",ROUNDUP(H16,1)))</f>
        <v>21.400000000000002</v>
      </c>
      <c r="I62" s="205">
        <f t="shared" si="33"/>
        <v>21.400000000000002</v>
      </c>
      <c r="J62" s="205">
        <f t="shared" si="33"/>
        <v>21.700000000000003</v>
      </c>
      <c r="K62" s="205">
        <f t="shared" si="33"/>
        <v>20.700000000000003</v>
      </c>
      <c r="L62" s="205">
        <f t="shared" si="33"/>
        <v>85.1</v>
      </c>
      <c r="M62" s="205"/>
      <c r="N62" s="205"/>
      <c r="O62" s="205">
        <f t="shared" si="33"/>
        <v>33.800000000000004</v>
      </c>
      <c r="P62" s="205" t="str">
        <f t="shared" si="33"/>
        <v/>
      </c>
      <c r="Q62" s="205" t="str">
        <f t="shared" si="33"/>
        <v/>
      </c>
      <c r="R62" s="205">
        <f t="shared" si="33"/>
        <v>84.399999999999991</v>
      </c>
      <c r="S62" s="205"/>
      <c r="T62" s="205"/>
      <c r="U62" s="205">
        <f t="shared" si="33"/>
        <v>25.5</v>
      </c>
      <c r="V62" s="205"/>
      <c r="W62" s="205"/>
      <c r="X62" s="205" t="str">
        <f t="shared" si="33"/>
        <v/>
      </c>
      <c r="Y62" s="205"/>
      <c r="Z62" s="433"/>
      <c r="AA62" s="206">
        <f t="shared" si="24"/>
        <v>84.699999999999989</v>
      </c>
      <c r="AB62" s="202"/>
      <c r="AC62" s="181"/>
      <c r="AD62" s="156" t="str">
        <f>PARAMETRES!$B9</f>
        <v>C</v>
      </c>
      <c r="AE62" s="156" t="str">
        <f>PARAMETRES!$C9</f>
        <v>H</v>
      </c>
      <c r="AF62" s="205" t="str">
        <f t="shared" si="25"/>
        <v/>
      </c>
      <c r="AG62" s="205"/>
      <c r="AH62" s="205"/>
      <c r="AI62" s="205" t="str">
        <f t="shared" si="25"/>
        <v/>
      </c>
      <c r="AJ62" s="205" t="str">
        <f t="shared" si="25"/>
        <v/>
      </c>
      <c r="AK62" s="205" t="str">
        <f t="shared" si="25"/>
        <v/>
      </c>
      <c r="AL62" s="205" t="str">
        <f t="shared" si="25"/>
        <v/>
      </c>
      <c r="AM62" s="205" t="str">
        <f t="shared" si="25"/>
        <v/>
      </c>
      <c r="AN62" s="205"/>
      <c r="AO62" s="205"/>
      <c r="AP62" s="205" t="str">
        <f t="shared" si="25"/>
        <v/>
      </c>
      <c r="AQ62" s="205" t="str">
        <f t="shared" si="25"/>
        <v/>
      </c>
      <c r="AR62" s="205" t="str">
        <f t="shared" si="25"/>
        <v/>
      </c>
      <c r="AS62" s="205" t="str">
        <f t="shared" si="25"/>
        <v/>
      </c>
      <c r="AT62" s="205"/>
      <c r="AU62" s="205"/>
      <c r="AV62" s="205" t="str">
        <f t="shared" si="25"/>
        <v/>
      </c>
      <c r="AW62" s="205"/>
      <c r="AX62" s="205"/>
      <c r="AY62" s="205" t="str">
        <f t="shared" si="25"/>
        <v/>
      </c>
      <c r="AZ62" s="205"/>
      <c r="BA62" s="433"/>
      <c r="BB62" s="206" t="str">
        <f t="shared" si="26"/>
        <v/>
      </c>
      <c r="BC62" s="202"/>
      <c r="BD62" s="181"/>
      <c r="BE62" s="156" t="str">
        <f>PARAMETRES!$B9</f>
        <v>C</v>
      </c>
      <c r="BF62" s="156" t="str">
        <f>PARAMETRES!$C9</f>
        <v>H</v>
      </c>
      <c r="BG62" s="205" t="str">
        <f t="shared" si="27"/>
        <v/>
      </c>
      <c r="BH62" s="205"/>
      <c r="BI62" s="205"/>
      <c r="BJ62" s="205" t="str">
        <f t="shared" si="27"/>
        <v/>
      </c>
      <c r="BK62" s="205" t="str">
        <f t="shared" si="27"/>
        <v/>
      </c>
      <c r="BL62" s="205" t="str">
        <f t="shared" si="27"/>
        <v/>
      </c>
      <c r="BM62" s="205" t="str">
        <f t="shared" si="27"/>
        <v/>
      </c>
      <c r="BN62" s="205" t="str">
        <f t="shared" si="27"/>
        <v/>
      </c>
      <c r="BO62" s="205"/>
      <c r="BP62" s="205"/>
      <c r="BQ62" s="205" t="str">
        <f t="shared" si="27"/>
        <v/>
      </c>
      <c r="BR62" s="205" t="str">
        <f t="shared" si="27"/>
        <v/>
      </c>
      <c r="BS62" s="205" t="str">
        <f t="shared" si="27"/>
        <v/>
      </c>
      <c r="BT62" s="205" t="str">
        <f t="shared" si="27"/>
        <v/>
      </c>
      <c r="BU62" s="205"/>
      <c r="BV62" s="205"/>
      <c r="BW62" s="205" t="str">
        <f t="shared" si="27"/>
        <v/>
      </c>
      <c r="BX62" s="205"/>
      <c r="BY62" s="205"/>
      <c r="BZ62" s="205" t="str">
        <f t="shared" si="27"/>
        <v/>
      </c>
      <c r="CA62" s="205"/>
      <c r="CB62" s="433"/>
      <c r="CC62" s="206" t="str">
        <f t="shared" si="28"/>
        <v/>
      </c>
      <c r="CD62" s="202"/>
      <c r="CE62" s="181"/>
      <c r="CF62" s="156" t="str">
        <f>PARAMETRES!$B9</f>
        <v>C</v>
      </c>
      <c r="CG62" s="156" t="str">
        <f>PARAMETRES!$C9</f>
        <v>H</v>
      </c>
      <c r="CH62" s="205" t="str">
        <f t="shared" si="29"/>
        <v/>
      </c>
      <c r="CI62" s="205"/>
      <c r="CJ62" s="205"/>
      <c r="CK62" s="205" t="str">
        <f t="shared" si="29"/>
        <v/>
      </c>
      <c r="CL62" s="205" t="str">
        <f t="shared" si="29"/>
        <v/>
      </c>
      <c r="CM62" s="205" t="str">
        <f t="shared" si="29"/>
        <v/>
      </c>
      <c r="CN62" s="205" t="str">
        <f t="shared" si="29"/>
        <v/>
      </c>
      <c r="CO62" s="205" t="str">
        <f t="shared" si="29"/>
        <v/>
      </c>
      <c r="CP62" s="205"/>
      <c r="CQ62" s="205"/>
      <c r="CR62" s="205" t="str">
        <f t="shared" si="29"/>
        <v/>
      </c>
      <c r="CS62" s="205" t="str">
        <f t="shared" si="29"/>
        <v/>
      </c>
      <c r="CT62" s="205" t="str">
        <f t="shared" si="29"/>
        <v/>
      </c>
      <c r="CU62" s="205" t="str">
        <f t="shared" si="29"/>
        <v/>
      </c>
      <c r="CV62" s="205"/>
      <c r="CW62" s="205"/>
      <c r="CX62" s="205" t="str">
        <f t="shared" si="29"/>
        <v/>
      </c>
      <c r="CY62" s="205"/>
      <c r="CZ62" s="205"/>
      <c r="DA62" s="205" t="str">
        <f t="shared" si="29"/>
        <v/>
      </c>
      <c r="DB62" s="205"/>
      <c r="DC62" s="433"/>
      <c r="DD62" s="206" t="str">
        <f t="shared" si="30"/>
        <v/>
      </c>
      <c r="DE62" s="207"/>
      <c r="DF62" s="169"/>
      <c r="DG62" s="165" t="str">
        <f>PARAMETRES!$B9</f>
        <v>C</v>
      </c>
      <c r="DH62" s="208" t="str">
        <f>PARAMETRES!$C9</f>
        <v>H</v>
      </c>
      <c r="DI62" s="195"/>
      <c r="DJ62" s="205">
        <f t="shared" si="22"/>
        <v>84.3</v>
      </c>
      <c r="DK62" s="205">
        <f t="shared" si="22"/>
        <v>85.1</v>
      </c>
      <c r="DL62" s="205">
        <f t="shared" si="22"/>
        <v>84.399999999999991</v>
      </c>
      <c r="DM62" s="205">
        <f t="shared" si="22"/>
        <v>85</v>
      </c>
      <c r="DN62" s="205" t="str">
        <f t="shared" si="22"/>
        <v>-</v>
      </c>
      <c r="DO62" s="205">
        <f t="shared" si="22"/>
        <v>84.699999999999989</v>
      </c>
      <c r="DP62" s="169"/>
      <c r="DQ62" s="165" t="str">
        <f>PARAMETRES!$B9</f>
        <v>C</v>
      </c>
      <c r="DR62" s="208" t="str">
        <f>PARAMETRES!$C9</f>
        <v>H</v>
      </c>
    </row>
    <row r="63" spans="1:132" hidden="1">
      <c r="A63" s="181"/>
      <c r="B63" s="530"/>
      <c r="C63" s="198" t="str">
        <f>PARAMETRES!$B10</f>
        <v>C</v>
      </c>
      <c r="D63" s="199" t="str">
        <f>PARAMETRES!$C10</f>
        <v>A</v>
      </c>
      <c r="E63" s="200">
        <f t="shared" si="17"/>
        <v>13.7</v>
      </c>
      <c r="F63" s="200"/>
      <c r="G63" s="200"/>
      <c r="H63" s="200">
        <f t="shared" ref="H63:X63" si="34">IF(H$53=".","",IF(H17="-","-",ROUNDUP(H17,1)))</f>
        <v>16.5</v>
      </c>
      <c r="I63" s="200">
        <f t="shared" si="34"/>
        <v>16.200000000000003</v>
      </c>
      <c r="J63" s="200">
        <f t="shared" si="34"/>
        <v>13.1</v>
      </c>
      <c r="K63" s="200">
        <f t="shared" si="34"/>
        <v>15.299999999999999</v>
      </c>
      <c r="L63" s="200">
        <f t="shared" si="34"/>
        <v>60.800000000000004</v>
      </c>
      <c r="M63" s="200"/>
      <c r="N63" s="200"/>
      <c r="O63" s="200">
        <f t="shared" si="34"/>
        <v>30.400000000000002</v>
      </c>
      <c r="P63" s="200" t="str">
        <f t="shared" si="34"/>
        <v/>
      </c>
      <c r="Q63" s="200" t="str">
        <f t="shared" si="34"/>
        <v/>
      </c>
      <c r="R63" s="200">
        <f t="shared" si="34"/>
        <v>75.899999999999991</v>
      </c>
      <c r="S63" s="200"/>
      <c r="T63" s="200"/>
      <c r="U63" s="200">
        <f t="shared" si="34"/>
        <v>24</v>
      </c>
      <c r="V63" s="200"/>
      <c r="W63" s="200"/>
      <c r="X63" s="200" t="str">
        <f t="shared" si="34"/>
        <v/>
      </c>
      <c r="Y63" s="200"/>
      <c r="Z63" s="432"/>
      <c r="AA63" s="201">
        <f t="shared" si="24"/>
        <v>69.8</v>
      </c>
      <c r="AB63" s="202"/>
      <c r="AC63" s="181"/>
      <c r="AD63" s="199" t="str">
        <f>PARAMETRES!$B10</f>
        <v>C</v>
      </c>
      <c r="AE63" s="199" t="str">
        <f>PARAMETRES!$C10</f>
        <v>A</v>
      </c>
      <c r="AF63" s="200" t="str">
        <f t="shared" si="25"/>
        <v/>
      </c>
      <c r="AG63" s="200"/>
      <c r="AH63" s="200"/>
      <c r="AI63" s="200" t="str">
        <f t="shared" si="25"/>
        <v/>
      </c>
      <c r="AJ63" s="200" t="str">
        <f t="shared" si="25"/>
        <v/>
      </c>
      <c r="AK63" s="200" t="str">
        <f t="shared" si="25"/>
        <v/>
      </c>
      <c r="AL63" s="200" t="str">
        <f t="shared" si="25"/>
        <v/>
      </c>
      <c r="AM63" s="200" t="str">
        <f t="shared" si="25"/>
        <v/>
      </c>
      <c r="AN63" s="200"/>
      <c r="AO63" s="200"/>
      <c r="AP63" s="200" t="str">
        <f t="shared" si="25"/>
        <v/>
      </c>
      <c r="AQ63" s="200" t="str">
        <f t="shared" si="25"/>
        <v/>
      </c>
      <c r="AR63" s="200" t="str">
        <f t="shared" si="25"/>
        <v/>
      </c>
      <c r="AS63" s="200" t="str">
        <f t="shared" si="25"/>
        <v/>
      </c>
      <c r="AT63" s="200"/>
      <c r="AU63" s="200"/>
      <c r="AV63" s="200" t="str">
        <f t="shared" si="25"/>
        <v/>
      </c>
      <c r="AW63" s="200"/>
      <c r="AX63" s="200"/>
      <c r="AY63" s="200" t="str">
        <f t="shared" si="25"/>
        <v/>
      </c>
      <c r="AZ63" s="200"/>
      <c r="BA63" s="432"/>
      <c r="BB63" s="201" t="str">
        <f t="shared" si="26"/>
        <v/>
      </c>
      <c r="BC63" s="202"/>
      <c r="BD63" s="181"/>
      <c r="BE63" s="199" t="str">
        <f>PARAMETRES!$B10</f>
        <v>C</v>
      </c>
      <c r="BF63" s="199" t="str">
        <f>PARAMETRES!$C10</f>
        <v>A</v>
      </c>
      <c r="BG63" s="200" t="str">
        <f t="shared" si="27"/>
        <v/>
      </c>
      <c r="BH63" s="200"/>
      <c r="BI63" s="200"/>
      <c r="BJ63" s="200" t="str">
        <f t="shared" si="27"/>
        <v/>
      </c>
      <c r="BK63" s="200" t="str">
        <f t="shared" si="27"/>
        <v/>
      </c>
      <c r="BL63" s="200" t="str">
        <f t="shared" si="27"/>
        <v/>
      </c>
      <c r="BM63" s="200" t="str">
        <f t="shared" si="27"/>
        <v/>
      </c>
      <c r="BN63" s="200" t="str">
        <f t="shared" si="27"/>
        <v/>
      </c>
      <c r="BO63" s="200"/>
      <c r="BP63" s="200"/>
      <c r="BQ63" s="200" t="str">
        <f t="shared" si="27"/>
        <v/>
      </c>
      <c r="BR63" s="200" t="str">
        <f t="shared" si="27"/>
        <v/>
      </c>
      <c r="BS63" s="200" t="str">
        <f t="shared" si="27"/>
        <v/>
      </c>
      <c r="BT63" s="200" t="str">
        <f t="shared" si="27"/>
        <v/>
      </c>
      <c r="BU63" s="200"/>
      <c r="BV63" s="200"/>
      <c r="BW63" s="200" t="str">
        <f t="shared" si="27"/>
        <v/>
      </c>
      <c r="BX63" s="200"/>
      <c r="BY63" s="200"/>
      <c r="BZ63" s="200" t="str">
        <f t="shared" si="27"/>
        <v/>
      </c>
      <c r="CA63" s="200"/>
      <c r="CB63" s="432"/>
      <c r="CC63" s="201" t="str">
        <f t="shared" si="28"/>
        <v/>
      </c>
      <c r="CD63" s="202"/>
      <c r="CE63" s="181"/>
      <c r="CF63" s="199" t="str">
        <f>PARAMETRES!$B10</f>
        <v>C</v>
      </c>
      <c r="CG63" s="199" t="str">
        <f>PARAMETRES!$C10</f>
        <v>A</v>
      </c>
      <c r="CH63" s="200" t="str">
        <f t="shared" si="29"/>
        <v/>
      </c>
      <c r="CI63" s="200"/>
      <c r="CJ63" s="200"/>
      <c r="CK63" s="200" t="str">
        <f t="shared" si="29"/>
        <v/>
      </c>
      <c r="CL63" s="200" t="str">
        <f t="shared" si="29"/>
        <v/>
      </c>
      <c r="CM63" s="200" t="str">
        <f t="shared" si="29"/>
        <v/>
      </c>
      <c r="CN63" s="200" t="str">
        <f t="shared" si="29"/>
        <v/>
      </c>
      <c r="CO63" s="200" t="str">
        <f t="shared" si="29"/>
        <v/>
      </c>
      <c r="CP63" s="200"/>
      <c r="CQ63" s="200"/>
      <c r="CR63" s="200" t="str">
        <f t="shared" si="29"/>
        <v/>
      </c>
      <c r="CS63" s="200" t="str">
        <f t="shared" si="29"/>
        <v/>
      </c>
      <c r="CT63" s="200" t="str">
        <f t="shared" si="29"/>
        <v/>
      </c>
      <c r="CU63" s="200" t="str">
        <f t="shared" si="29"/>
        <v/>
      </c>
      <c r="CV63" s="200"/>
      <c r="CW63" s="200"/>
      <c r="CX63" s="200" t="str">
        <f t="shared" si="29"/>
        <v/>
      </c>
      <c r="CY63" s="200"/>
      <c r="CZ63" s="200"/>
      <c r="DA63" s="200" t="str">
        <f t="shared" si="29"/>
        <v/>
      </c>
      <c r="DB63" s="200"/>
      <c r="DC63" s="432"/>
      <c r="DD63" s="201" t="str">
        <f t="shared" si="30"/>
        <v/>
      </c>
      <c r="DE63" s="202"/>
      <c r="DF63" s="203"/>
      <c r="DG63" s="198" t="str">
        <f>PARAMETRES!$B10</f>
        <v>C</v>
      </c>
      <c r="DH63" s="204" t="str">
        <f>PARAMETRES!$C10</f>
        <v>A</v>
      </c>
      <c r="DI63" s="195"/>
      <c r="DJ63" s="200">
        <f t="shared" si="22"/>
        <v>68.5</v>
      </c>
      <c r="DK63" s="200">
        <f t="shared" si="22"/>
        <v>60.800000000000004</v>
      </c>
      <c r="DL63" s="200">
        <f t="shared" si="22"/>
        <v>75.899999999999991</v>
      </c>
      <c r="DM63" s="200">
        <f t="shared" si="22"/>
        <v>80</v>
      </c>
      <c r="DN63" s="200" t="str">
        <f t="shared" si="22"/>
        <v>-</v>
      </c>
      <c r="DO63" s="200">
        <f t="shared" si="22"/>
        <v>69.8</v>
      </c>
      <c r="DP63" s="203"/>
      <c r="DQ63" s="198" t="str">
        <f>PARAMETRES!$B10</f>
        <v>C</v>
      </c>
      <c r="DR63" s="204" t="str">
        <f>PARAMETRES!$C10</f>
        <v>A</v>
      </c>
    </row>
    <row r="64" spans="1:132" hidden="1">
      <c r="A64" s="181"/>
      <c r="B64" s="530"/>
      <c r="C64" s="165" t="str">
        <f>PARAMETRES!$B11</f>
        <v>C</v>
      </c>
      <c r="D64" s="156" t="str">
        <f>PARAMETRES!$C11</f>
        <v>R</v>
      </c>
      <c r="E64" s="205">
        <f t="shared" si="17"/>
        <v>20</v>
      </c>
      <c r="F64" s="205"/>
      <c r="G64" s="205"/>
      <c r="H64" s="205">
        <f t="shared" ref="H64:X64" si="35">IF(H$53=".","",IF(H18="-","-",ROUNDUP(H18,1)))</f>
        <v>24</v>
      </c>
      <c r="I64" s="205">
        <f t="shared" si="35"/>
        <v>23.5</v>
      </c>
      <c r="J64" s="205">
        <f t="shared" si="35"/>
        <v>23.400000000000002</v>
      </c>
      <c r="K64" s="205">
        <f t="shared" si="35"/>
        <v>23.1</v>
      </c>
      <c r="L64" s="205">
        <f t="shared" si="35"/>
        <v>93.899999999999991</v>
      </c>
      <c r="M64" s="205"/>
      <c r="N64" s="205"/>
      <c r="O64" s="205">
        <f t="shared" si="35"/>
        <v>40</v>
      </c>
      <c r="P64" s="205" t="str">
        <f t="shared" si="35"/>
        <v/>
      </c>
      <c r="Q64" s="205" t="str">
        <f t="shared" si="35"/>
        <v/>
      </c>
      <c r="R64" s="205">
        <f t="shared" si="35"/>
        <v>100</v>
      </c>
      <c r="S64" s="205"/>
      <c r="T64" s="205"/>
      <c r="U64" s="205">
        <f t="shared" si="35"/>
        <v>29.4</v>
      </c>
      <c r="V64" s="205"/>
      <c r="W64" s="205"/>
      <c r="X64" s="205" t="str">
        <f t="shared" si="35"/>
        <v/>
      </c>
      <c r="Y64" s="205"/>
      <c r="Z64" s="433"/>
      <c r="AA64" s="206">
        <f t="shared" si="24"/>
        <v>97.3</v>
      </c>
      <c r="AB64" s="202"/>
      <c r="AC64" s="181"/>
      <c r="AD64" s="156" t="str">
        <f>PARAMETRES!$B11</f>
        <v>C</v>
      </c>
      <c r="AE64" s="156" t="str">
        <f>PARAMETRES!$C11</f>
        <v>R</v>
      </c>
      <c r="AF64" s="205" t="str">
        <f t="shared" si="25"/>
        <v/>
      </c>
      <c r="AG64" s="205"/>
      <c r="AH64" s="205"/>
      <c r="AI64" s="205" t="str">
        <f t="shared" si="25"/>
        <v/>
      </c>
      <c r="AJ64" s="205" t="str">
        <f t="shared" si="25"/>
        <v/>
      </c>
      <c r="AK64" s="205" t="str">
        <f t="shared" si="25"/>
        <v/>
      </c>
      <c r="AL64" s="205" t="str">
        <f t="shared" si="25"/>
        <v/>
      </c>
      <c r="AM64" s="205" t="str">
        <f t="shared" si="25"/>
        <v/>
      </c>
      <c r="AN64" s="205"/>
      <c r="AO64" s="205"/>
      <c r="AP64" s="205" t="str">
        <f t="shared" si="25"/>
        <v/>
      </c>
      <c r="AQ64" s="205" t="str">
        <f t="shared" si="25"/>
        <v/>
      </c>
      <c r="AR64" s="205" t="str">
        <f t="shared" si="25"/>
        <v/>
      </c>
      <c r="AS64" s="205" t="str">
        <f t="shared" si="25"/>
        <v/>
      </c>
      <c r="AT64" s="205"/>
      <c r="AU64" s="205"/>
      <c r="AV64" s="205" t="str">
        <f t="shared" si="25"/>
        <v/>
      </c>
      <c r="AW64" s="205"/>
      <c r="AX64" s="205"/>
      <c r="AY64" s="205" t="str">
        <f t="shared" si="25"/>
        <v/>
      </c>
      <c r="AZ64" s="205"/>
      <c r="BA64" s="433"/>
      <c r="BB64" s="206" t="str">
        <f t="shared" si="26"/>
        <v/>
      </c>
      <c r="BC64" s="202"/>
      <c r="BD64" s="181"/>
      <c r="BE64" s="156" t="str">
        <f>PARAMETRES!$B11</f>
        <v>C</v>
      </c>
      <c r="BF64" s="156" t="str">
        <f>PARAMETRES!$C11</f>
        <v>R</v>
      </c>
      <c r="BG64" s="205" t="str">
        <f t="shared" si="27"/>
        <v/>
      </c>
      <c r="BH64" s="205"/>
      <c r="BI64" s="205"/>
      <c r="BJ64" s="205" t="str">
        <f t="shared" si="27"/>
        <v/>
      </c>
      <c r="BK64" s="205" t="str">
        <f t="shared" si="27"/>
        <v/>
      </c>
      <c r="BL64" s="205" t="str">
        <f t="shared" si="27"/>
        <v/>
      </c>
      <c r="BM64" s="205" t="str">
        <f t="shared" si="27"/>
        <v/>
      </c>
      <c r="BN64" s="205" t="str">
        <f t="shared" si="27"/>
        <v/>
      </c>
      <c r="BO64" s="205"/>
      <c r="BP64" s="205"/>
      <c r="BQ64" s="205" t="str">
        <f t="shared" si="27"/>
        <v/>
      </c>
      <c r="BR64" s="205" t="str">
        <f t="shared" si="27"/>
        <v/>
      </c>
      <c r="BS64" s="205" t="str">
        <f t="shared" si="27"/>
        <v/>
      </c>
      <c r="BT64" s="205" t="str">
        <f t="shared" si="27"/>
        <v/>
      </c>
      <c r="BU64" s="205"/>
      <c r="BV64" s="205"/>
      <c r="BW64" s="205" t="str">
        <f t="shared" si="27"/>
        <v/>
      </c>
      <c r="BX64" s="205"/>
      <c r="BY64" s="205"/>
      <c r="BZ64" s="205" t="str">
        <f t="shared" si="27"/>
        <v/>
      </c>
      <c r="CA64" s="205"/>
      <c r="CB64" s="433"/>
      <c r="CC64" s="206" t="str">
        <f t="shared" si="28"/>
        <v/>
      </c>
      <c r="CD64" s="202"/>
      <c r="CE64" s="181"/>
      <c r="CF64" s="156" t="str">
        <f>PARAMETRES!$B11</f>
        <v>C</v>
      </c>
      <c r="CG64" s="156" t="str">
        <f>PARAMETRES!$C11</f>
        <v>R</v>
      </c>
      <c r="CH64" s="205" t="str">
        <f t="shared" si="29"/>
        <v/>
      </c>
      <c r="CI64" s="205"/>
      <c r="CJ64" s="205"/>
      <c r="CK64" s="205" t="str">
        <f t="shared" si="29"/>
        <v/>
      </c>
      <c r="CL64" s="205" t="str">
        <f t="shared" si="29"/>
        <v/>
      </c>
      <c r="CM64" s="205" t="str">
        <f t="shared" si="29"/>
        <v/>
      </c>
      <c r="CN64" s="205" t="str">
        <f t="shared" si="29"/>
        <v/>
      </c>
      <c r="CO64" s="205" t="str">
        <f t="shared" si="29"/>
        <v/>
      </c>
      <c r="CP64" s="205"/>
      <c r="CQ64" s="205"/>
      <c r="CR64" s="205" t="str">
        <f t="shared" si="29"/>
        <v/>
      </c>
      <c r="CS64" s="205" t="str">
        <f t="shared" si="29"/>
        <v/>
      </c>
      <c r="CT64" s="205" t="str">
        <f t="shared" si="29"/>
        <v/>
      </c>
      <c r="CU64" s="205" t="str">
        <f t="shared" si="29"/>
        <v/>
      </c>
      <c r="CV64" s="205"/>
      <c r="CW64" s="205"/>
      <c r="CX64" s="205" t="str">
        <f t="shared" si="29"/>
        <v/>
      </c>
      <c r="CY64" s="205"/>
      <c r="CZ64" s="205"/>
      <c r="DA64" s="205" t="str">
        <f t="shared" si="29"/>
        <v/>
      </c>
      <c r="DB64" s="205"/>
      <c r="DC64" s="433"/>
      <c r="DD64" s="206" t="str">
        <f t="shared" si="30"/>
        <v/>
      </c>
      <c r="DE64" s="207"/>
      <c r="DF64" s="169"/>
      <c r="DG64" s="165" t="str">
        <f>PARAMETRES!$B11</f>
        <v>C</v>
      </c>
      <c r="DH64" s="208" t="str">
        <f>PARAMETRES!$C11</f>
        <v>R</v>
      </c>
      <c r="DI64" s="195"/>
      <c r="DJ64" s="205">
        <f t="shared" si="22"/>
        <v>100</v>
      </c>
      <c r="DK64" s="205">
        <f t="shared" si="22"/>
        <v>93.899999999999991</v>
      </c>
      <c r="DL64" s="205">
        <f t="shared" si="22"/>
        <v>100</v>
      </c>
      <c r="DM64" s="205">
        <f t="shared" si="22"/>
        <v>98</v>
      </c>
      <c r="DN64" s="205" t="str">
        <f t="shared" si="22"/>
        <v>-</v>
      </c>
      <c r="DO64" s="205">
        <f t="shared" si="22"/>
        <v>97.3</v>
      </c>
      <c r="DP64" s="169"/>
      <c r="DQ64" s="165" t="str">
        <f>PARAMETRES!$B11</f>
        <v>C</v>
      </c>
      <c r="DR64" s="208" t="str">
        <f>PARAMETRES!$C11</f>
        <v>R</v>
      </c>
    </row>
    <row r="65" spans="1:122" hidden="1">
      <c r="A65" s="181"/>
      <c r="B65" s="530"/>
      <c r="C65" s="198" t="str">
        <f>PARAMETRES!$B12</f>
        <v>D</v>
      </c>
      <c r="D65" s="199" t="str">
        <f>PARAMETRES!$C12</f>
        <v>L</v>
      </c>
      <c r="E65" s="200">
        <f t="shared" si="17"/>
        <v>10.6</v>
      </c>
      <c r="F65" s="200"/>
      <c r="G65" s="200"/>
      <c r="H65" s="200">
        <f t="shared" ref="H65:X65" si="36">IF(H$53=".","",IF(H19="-","-",ROUNDUP(H19,1)))</f>
        <v>19.3</v>
      </c>
      <c r="I65" s="200">
        <f t="shared" si="36"/>
        <v>23.900000000000002</v>
      </c>
      <c r="J65" s="200">
        <f t="shared" si="36"/>
        <v>14.5</v>
      </c>
      <c r="K65" s="200">
        <f t="shared" si="36"/>
        <v>16.600000000000001</v>
      </c>
      <c r="L65" s="200">
        <f t="shared" si="36"/>
        <v>74.099999999999994</v>
      </c>
      <c r="M65" s="200"/>
      <c r="N65" s="200"/>
      <c r="O65" s="200">
        <f t="shared" si="36"/>
        <v>33.5</v>
      </c>
      <c r="P65" s="200" t="str">
        <f t="shared" si="36"/>
        <v/>
      </c>
      <c r="Q65" s="200" t="str">
        <f t="shared" si="36"/>
        <v/>
      </c>
      <c r="R65" s="200">
        <f t="shared" si="36"/>
        <v>83.699999999999989</v>
      </c>
      <c r="S65" s="200"/>
      <c r="T65" s="200"/>
      <c r="U65" s="200">
        <f t="shared" si="36"/>
        <v>22.8</v>
      </c>
      <c r="V65" s="200"/>
      <c r="W65" s="200"/>
      <c r="X65" s="200" t="str">
        <f t="shared" si="36"/>
        <v/>
      </c>
      <c r="Y65" s="200"/>
      <c r="Z65" s="432"/>
      <c r="AA65" s="201">
        <f t="shared" si="24"/>
        <v>76.5</v>
      </c>
      <c r="AB65" s="202"/>
      <c r="AC65" s="181"/>
      <c r="AD65" s="199" t="str">
        <f>PARAMETRES!$B12</f>
        <v>D</v>
      </c>
      <c r="AE65" s="199" t="str">
        <f>PARAMETRES!$C12</f>
        <v>L</v>
      </c>
      <c r="AF65" s="200" t="str">
        <f t="shared" si="25"/>
        <v/>
      </c>
      <c r="AG65" s="200"/>
      <c r="AH65" s="200"/>
      <c r="AI65" s="200" t="str">
        <f t="shared" si="25"/>
        <v/>
      </c>
      <c r="AJ65" s="200" t="str">
        <f t="shared" si="25"/>
        <v/>
      </c>
      <c r="AK65" s="200" t="str">
        <f t="shared" si="25"/>
        <v/>
      </c>
      <c r="AL65" s="200" t="str">
        <f t="shared" si="25"/>
        <v/>
      </c>
      <c r="AM65" s="200" t="str">
        <f t="shared" si="25"/>
        <v/>
      </c>
      <c r="AN65" s="200"/>
      <c r="AO65" s="200"/>
      <c r="AP65" s="200" t="str">
        <f t="shared" si="25"/>
        <v/>
      </c>
      <c r="AQ65" s="200" t="str">
        <f t="shared" si="25"/>
        <v/>
      </c>
      <c r="AR65" s="200" t="str">
        <f t="shared" si="25"/>
        <v/>
      </c>
      <c r="AS65" s="200" t="str">
        <f t="shared" si="25"/>
        <v/>
      </c>
      <c r="AT65" s="200"/>
      <c r="AU65" s="200"/>
      <c r="AV65" s="200" t="str">
        <f t="shared" si="25"/>
        <v/>
      </c>
      <c r="AW65" s="200"/>
      <c r="AX65" s="200"/>
      <c r="AY65" s="200" t="str">
        <f t="shared" si="25"/>
        <v/>
      </c>
      <c r="AZ65" s="200"/>
      <c r="BA65" s="432"/>
      <c r="BB65" s="201" t="str">
        <f t="shared" si="26"/>
        <v/>
      </c>
      <c r="BC65" s="202"/>
      <c r="BD65" s="181"/>
      <c r="BE65" s="199" t="str">
        <f>PARAMETRES!$B12</f>
        <v>D</v>
      </c>
      <c r="BF65" s="199" t="str">
        <f>PARAMETRES!$C12</f>
        <v>L</v>
      </c>
      <c r="BG65" s="200" t="str">
        <f t="shared" si="27"/>
        <v/>
      </c>
      <c r="BH65" s="200"/>
      <c r="BI65" s="200"/>
      <c r="BJ65" s="200" t="str">
        <f t="shared" si="27"/>
        <v/>
      </c>
      <c r="BK65" s="200" t="str">
        <f t="shared" si="27"/>
        <v/>
      </c>
      <c r="BL65" s="200" t="str">
        <f t="shared" si="27"/>
        <v/>
      </c>
      <c r="BM65" s="200" t="str">
        <f t="shared" si="27"/>
        <v/>
      </c>
      <c r="BN65" s="200" t="str">
        <f t="shared" si="27"/>
        <v/>
      </c>
      <c r="BO65" s="200"/>
      <c r="BP65" s="200"/>
      <c r="BQ65" s="200" t="str">
        <f t="shared" si="27"/>
        <v/>
      </c>
      <c r="BR65" s="200" t="str">
        <f t="shared" si="27"/>
        <v/>
      </c>
      <c r="BS65" s="200" t="str">
        <f t="shared" si="27"/>
        <v/>
      </c>
      <c r="BT65" s="200" t="str">
        <f t="shared" si="27"/>
        <v/>
      </c>
      <c r="BU65" s="200"/>
      <c r="BV65" s="200"/>
      <c r="BW65" s="200" t="str">
        <f t="shared" si="27"/>
        <v/>
      </c>
      <c r="BX65" s="200"/>
      <c r="BY65" s="200"/>
      <c r="BZ65" s="200" t="str">
        <f t="shared" si="27"/>
        <v/>
      </c>
      <c r="CA65" s="200"/>
      <c r="CB65" s="432"/>
      <c r="CC65" s="201" t="str">
        <f t="shared" si="28"/>
        <v/>
      </c>
      <c r="CD65" s="202"/>
      <c r="CE65" s="181"/>
      <c r="CF65" s="199" t="str">
        <f>PARAMETRES!$B12</f>
        <v>D</v>
      </c>
      <c r="CG65" s="199" t="str">
        <f>PARAMETRES!$C12</f>
        <v>L</v>
      </c>
      <c r="CH65" s="200" t="str">
        <f t="shared" si="29"/>
        <v/>
      </c>
      <c r="CI65" s="200"/>
      <c r="CJ65" s="200"/>
      <c r="CK65" s="200" t="str">
        <f t="shared" si="29"/>
        <v/>
      </c>
      <c r="CL65" s="200" t="str">
        <f t="shared" si="29"/>
        <v/>
      </c>
      <c r="CM65" s="200" t="str">
        <f t="shared" si="29"/>
        <v/>
      </c>
      <c r="CN65" s="200" t="str">
        <f t="shared" si="29"/>
        <v/>
      </c>
      <c r="CO65" s="200" t="str">
        <f t="shared" si="29"/>
        <v/>
      </c>
      <c r="CP65" s="200"/>
      <c r="CQ65" s="200"/>
      <c r="CR65" s="200" t="str">
        <f t="shared" si="29"/>
        <v/>
      </c>
      <c r="CS65" s="200" t="str">
        <f t="shared" si="29"/>
        <v/>
      </c>
      <c r="CT65" s="200" t="str">
        <f t="shared" si="29"/>
        <v/>
      </c>
      <c r="CU65" s="200" t="str">
        <f t="shared" si="29"/>
        <v/>
      </c>
      <c r="CV65" s="200"/>
      <c r="CW65" s="200"/>
      <c r="CX65" s="200" t="str">
        <f t="shared" si="29"/>
        <v/>
      </c>
      <c r="CY65" s="200"/>
      <c r="CZ65" s="200"/>
      <c r="DA65" s="200" t="str">
        <f t="shared" si="29"/>
        <v/>
      </c>
      <c r="DB65" s="200"/>
      <c r="DC65" s="432"/>
      <c r="DD65" s="201" t="str">
        <f t="shared" si="30"/>
        <v/>
      </c>
      <c r="DE65" s="202"/>
      <c r="DF65" s="203"/>
      <c r="DG65" s="198" t="str">
        <f>PARAMETRES!$B12</f>
        <v>D</v>
      </c>
      <c r="DH65" s="204" t="str">
        <f>PARAMETRES!$C12</f>
        <v>L</v>
      </c>
      <c r="DI65" s="195"/>
      <c r="DJ65" s="200">
        <f t="shared" si="22"/>
        <v>52.7</v>
      </c>
      <c r="DK65" s="200">
        <f t="shared" si="22"/>
        <v>74.099999999999994</v>
      </c>
      <c r="DL65" s="200">
        <f t="shared" si="22"/>
        <v>83.699999999999989</v>
      </c>
      <c r="DM65" s="200">
        <f t="shared" si="22"/>
        <v>76</v>
      </c>
      <c r="DN65" s="200" t="str">
        <f t="shared" si="22"/>
        <v>-</v>
      </c>
      <c r="DO65" s="200">
        <f t="shared" si="22"/>
        <v>76.5</v>
      </c>
      <c r="DP65" s="203"/>
      <c r="DQ65" s="198" t="str">
        <f>PARAMETRES!$B12</f>
        <v>D</v>
      </c>
      <c r="DR65" s="204" t="str">
        <f>PARAMETRES!$C12</f>
        <v>L</v>
      </c>
    </row>
    <row r="66" spans="1:122" hidden="1">
      <c r="A66" s="181"/>
      <c r="B66" s="530"/>
      <c r="C66" s="165" t="str">
        <f>PARAMETRES!$B13</f>
        <v>D</v>
      </c>
      <c r="D66" s="156" t="str">
        <f>PARAMETRES!$C13</f>
        <v>M</v>
      </c>
      <c r="E66" s="205">
        <f t="shared" si="17"/>
        <v>8.5</v>
      </c>
      <c r="F66" s="205"/>
      <c r="G66" s="205"/>
      <c r="H66" s="205">
        <f t="shared" ref="H66:X66" si="37">IF(H$53=".","",IF(H20="-","-",ROUNDUP(H20,1)))</f>
        <v>18</v>
      </c>
      <c r="I66" s="205">
        <f t="shared" si="37"/>
        <v>16.3</v>
      </c>
      <c r="J66" s="205">
        <f t="shared" si="37"/>
        <v>18.100000000000001</v>
      </c>
      <c r="K66" s="205">
        <f t="shared" si="37"/>
        <v>17.400000000000002</v>
      </c>
      <c r="L66" s="205">
        <f t="shared" si="37"/>
        <v>69.599999999999994</v>
      </c>
      <c r="M66" s="205"/>
      <c r="N66" s="205"/>
      <c r="O66" s="205">
        <f t="shared" si="37"/>
        <v>32.800000000000004</v>
      </c>
      <c r="P66" s="205" t="str">
        <f t="shared" si="37"/>
        <v/>
      </c>
      <c r="Q66" s="205" t="str">
        <f t="shared" si="37"/>
        <v/>
      </c>
      <c r="R66" s="205">
        <f t="shared" si="37"/>
        <v>81.8</v>
      </c>
      <c r="S66" s="205"/>
      <c r="T66" s="205"/>
      <c r="U66" s="205">
        <f t="shared" si="37"/>
        <v>21</v>
      </c>
      <c r="V66" s="205"/>
      <c r="W66" s="205"/>
      <c r="X66" s="205" t="str">
        <f t="shared" si="37"/>
        <v/>
      </c>
      <c r="Y66" s="205"/>
      <c r="Z66" s="433"/>
      <c r="AA66" s="206">
        <f t="shared" si="24"/>
        <v>72.399999999999991</v>
      </c>
      <c r="AB66" s="202"/>
      <c r="AC66" s="181"/>
      <c r="AD66" s="156" t="str">
        <f>PARAMETRES!$B13</f>
        <v>D</v>
      </c>
      <c r="AE66" s="156" t="str">
        <f>PARAMETRES!$C13</f>
        <v>M</v>
      </c>
      <c r="AF66" s="205" t="str">
        <f t="shared" si="25"/>
        <v/>
      </c>
      <c r="AG66" s="205"/>
      <c r="AH66" s="205"/>
      <c r="AI66" s="205" t="str">
        <f t="shared" si="25"/>
        <v/>
      </c>
      <c r="AJ66" s="205" t="str">
        <f t="shared" si="25"/>
        <v/>
      </c>
      <c r="AK66" s="205" t="str">
        <f t="shared" si="25"/>
        <v/>
      </c>
      <c r="AL66" s="205" t="str">
        <f t="shared" si="25"/>
        <v/>
      </c>
      <c r="AM66" s="205" t="str">
        <f t="shared" si="25"/>
        <v/>
      </c>
      <c r="AN66" s="205"/>
      <c r="AO66" s="205"/>
      <c r="AP66" s="205" t="str">
        <f t="shared" si="25"/>
        <v/>
      </c>
      <c r="AQ66" s="205" t="str">
        <f t="shared" si="25"/>
        <v/>
      </c>
      <c r="AR66" s="205" t="str">
        <f t="shared" si="25"/>
        <v/>
      </c>
      <c r="AS66" s="205" t="str">
        <f t="shared" si="25"/>
        <v/>
      </c>
      <c r="AT66" s="205"/>
      <c r="AU66" s="205"/>
      <c r="AV66" s="205" t="str">
        <f t="shared" si="25"/>
        <v/>
      </c>
      <c r="AW66" s="205"/>
      <c r="AX66" s="205"/>
      <c r="AY66" s="205" t="str">
        <f t="shared" si="25"/>
        <v/>
      </c>
      <c r="AZ66" s="205"/>
      <c r="BA66" s="433"/>
      <c r="BB66" s="206" t="str">
        <f t="shared" si="26"/>
        <v/>
      </c>
      <c r="BC66" s="202"/>
      <c r="BD66" s="181"/>
      <c r="BE66" s="156" t="str">
        <f>PARAMETRES!$B13</f>
        <v>D</v>
      </c>
      <c r="BF66" s="156" t="str">
        <f>PARAMETRES!$C13</f>
        <v>M</v>
      </c>
      <c r="BG66" s="205" t="str">
        <f t="shared" si="27"/>
        <v/>
      </c>
      <c r="BH66" s="205"/>
      <c r="BI66" s="205"/>
      <c r="BJ66" s="205" t="str">
        <f t="shared" si="27"/>
        <v/>
      </c>
      <c r="BK66" s="205" t="str">
        <f t="shared" si="27"/>
        <v/>
      </c>
      <c r="BL66" s="205" t="str">
        <f t="shared" si="27"/>
        <v/>
      </c>
      <c r="BM66" s="205" t="str">
        <f t="shared" si="27"/>
        <v/>
      </c>
      <c r="BN66" s="205" t="str">
        <f t="shared" si="27"/>
        <v/>
      </c>
      <c r="BO66" s="205"/>
      <c r="BP66" s="205"/>
      <c r="BQ66" s="205" t="str">
        <f t="shared" si="27"/>
        <v/>
      </c>
      <c r="BR66" s="205" t="str">
        <f t="shared" si="27"/>
        <v/>
      </c>
      <c r="BS66" s="205" t="str">
        <f t="shared" si="27"/>
        <v/>
      </c>
      <c r="BT66" s="205" t="str">
        <f t="shared" si="27"/>
        <v/>
      </c>
      <c r="BU66" s="205"/>
      <c r="BV66" s="205"/>
      <c r="BW66" s="205" t="str">
        <f t="shared" si="27"/>
        <v/>
      </c>
      <c r="BX66" s="205"/>
      <c r="BY66" s="205"/>
      <c r="BZ66" s="205" t="str">
        <f t="shared" si="27"/>
        <v/>
      </c>
      <c r="CA66" s="205"/>
      <c r="CB66" s="433"/>
      <c r="CC66" s="206" t="str">
        <f t="shared" si="28"/>
        <v/>
      </c>
      <c r="CD66" s="202"/>
      <c r="CE66" s="181"/>
      <c r="CF66" s="156" t="str">
        <f>PARAMETRES!$B13</f>
        <v>D</v>
      </c>
      <c r="CG66" s="156" t="str">
        <f>PARAMETRES!$C13</f>
        <v>M</v>
      </c>
      <c r="CH66" s="205" t="str">
        <f t="shared" si="29"/>
        <v/>
      </c>
      <c r="CI66" s="205"/>
      <c r="CJ66" s="205"/>
      <c r="CK66" s="205" t="str">
        <f t="shared" si="29"/>
        <v/>
      </c>
      <c r="CL66" s="205" t="str">
        <f t="shared" si="29"/>
        <v/>
      </c>
      <c r="CM66" s="205" t="str">
        <f t="shared" si="29"/>
        <v/>
      </c>
      <c r="CN66" s="205" t="str">
        <f t="shared" si="29"/>
        <v/>
      </c>
      <c r="CO66" s="205" t="str">
        <f t="shared" si="29"/>
        <v/>
      </c>
      <c r="CP66" s="205"/>
      <c r="CQ66" s="205"/>
      <c r="CR66" s="205" t="str">
        <f t="shared" si="29"/>
        <v/>
      </c>
      <c r="CS66" s="205" t="str">
        <f t="shared" si="29"/>
        <v/>
      </c>
      <c r="CT66" s="205" t="str">
        <f t="shared" si="29"/>
        <v/>
      </c>
      <c r="CU66" s="205" t="str">
        <f t="shared" si="29"/>
        <v/>
      </c>
      <c r="CV66" s="205"/>
      <c r="CW66" s="205"/>
      <c r="CX66" s="205" t="str">
        <f t="shared" si="29"/>
        <v/>
      </c>
      <c r="CY66" s="205"/>
      <c r="CZ66" s="205"/>
      <c r="DA66" s="205" t="str">
        <f t="shared" si="29"/>
        <v/>
      </c>
      <c r="DB66" s="205"/>
      <c r="DC66" s="433"/>
      <c r="DD66" s="206" t="str">
        <f t="shared" si="30"/>
        <v/>
      </c>
      <c r="DE66" s="207"/>
      <c r="DF66" s="169"/>
      <c r="DG66" s="165" t="str">
        <f>PARAMETRES!$B13</f>
        <v>D</v>
      </c>
      <c r="DH66" s="208" t="str">
        <f>PARAMETRES!$C13</f>
        <v>M</v>
      </c>
      <c r="DI66" s="195"/>
      <c r="DJ66" s="205">
        <f t="shared" si="22"/>
        <v>42.2</v>
      </c>
      <c r="DK66" s="205">
        <f t="shared" si="22"/>
        <v>69.599999999999994</v>
      </c>
      <c r="DL66" s="205">
        <f t="shared" si="22"/>
        <v>81.8</v>
      </c>
      <c r="DM66" s="205">
        <f t="shared" si="22"/>
        <v>70</v>
      </c>
      <c r="DN66" s="205" t="str">
        <f t="shared" si="22"/>
        <v>-</v>
      </c>
      <c r="DO66" s="205">
        <f t="shared" si="22"/>
        <v>72.399999999999991</v>
      </c>
      <c r="DP66" s="169"/>
      <c r="DQ66" s="165" t="str">
        <f>PARAMETRES!$B13</f>
        <v>D</v>
      </c>
      <c r="DR66" s="208" t="str">
        <f>PARAMETRES!$C13</f>
        <v>M</v>
      </c>
    </row>
    <row r="67" spans="1:122" hidden="1">
      <c r="A67" s="181"/>
      <c r="B67" s="530"/>
      <c r="C67" s="198" t="str">
        <f>PARAMETRES!$B14</f>
        <v>F</v>
      </c>
      <c r="D67" s="199" t="str">
        <f>PARAMETRES!$C14</f>
        <v>F</v>
      </c>
      <c r="E67" s="200">
        <f t="shared" si="17"/>
        <v>15.799999999999999</v>
      </c>
      <c r="F67" s="200"/>
      <c r="G67" s="200"/>
      <c r="H67" s="200">
        <f t="shared" ref="H67:X67" si="38">IF(H$53=".","",IF(H21="-","-",ROUNDUP(H21,1)))</f>
        <v>19.3</v>
      </c>
      <c r="I67" s="200">
        <f t="shared" si="38"/>
        <v>21.3</v>
      </c>
      <c r="J67" s="200">
        <f t="shared" si="38"/>
        <v>13.9</v>
      </c>
      <c r="K67" s="200">
        <f t="shared" si="38"/>
        <v>16.700000000000003</v>
      </c>
      <c r="L67" s="200">
        <f t="shared" si="38"/>
        <v>71.099999999999994</v>
      </c>
      <c r="M67" s="200"/>
      <c r="N67" s="200"/>
      <c r="O67" s="200">
        <f t="shared" si="38"/>
        <v>37.300000000000004</v>
      </c>
      <c r="P67" s="200" t="str">
        <f t="shared" si="38"/>
        <v/>
      </c>
      <c r="Q67" s="200" t="str">
        <f t="shared" si="38"/>
        <v/>
      </c>
      <c r="R67" s="200">
        <f t="shared" si="38"/>
        <v>93.3</v>
      </c>
      <c r="S67" s="200"/>
      <c r="T67" s="200"/>
      <c r="U67" s="200">
        <f t="shared" si="38"/>
        <v>15</v>
      </c>
      <c r="V67" s="200"/>
      <c r="W67" s="200"/>
      <c r="X67" s="200" t="str">
        <f t="shared" si="38"/>
        <v/>
      </c>
      <c r="Y67" s="200"/>
      <c r="Z67" s="432"/>
      <c r="AA67" s="201">
        <f t="shared" si="24"/>
        <v>78.099999999999994</v>
      </c>
      <c r="AB67" s="202"/>
      <c r="AC67" s="181"/>
      <c r="AD67" s="199" t="str">
        <f>PARAMETRES!$B14</f>
        <v>F</v>
      </c>
      <c r="AE67" s="199" t="str">
        <f>PARAMETRES!$C14</f>
        <v>F</v>
      </c>
      <c r="AF67" s="200" t="str">
        <f t="shared" si="25"/>
        <v/>
      </c>
      <c r="AG67" s="200"/>
      <c r="AH67" s="200"/>
      <c r="AI67" s="200" t="str">
        <f t="shared" si="25"/>
        <v/>
      </c>
      <c r="AJ67" s="200" t="str">
        <f t="shared" si="25"/>
        <v/>
      </c>
      <c r="AK67" s="200" t="str">
        <f t="shared" si="25"/>
        <v/>
      </c>
      <c r="AL67" s="200" t="str">
        <f t="shared" si="25"/>
        <v/>
      </c>
      <c r="AM67" s="200" t="str">
        <f t="shared" si="25"/>
        <v/>
      </c>
      <c r="AN67" s="200"/>
      <c r="AO67" s="200"/>
      <c r="AP67" s="200" t="str">
        <f t="shared" si="25"/>
        <v/>
      </c>
      <c r="AQ67" s="200" t="str">
        <f t="shared" si="25"/>
        <v/>
      </c>
      <c r="AR67" s="200" t="str">
        <f t="shared" si="25"/>
        <v/>
      </c>
      <c r="AS67" s="200" t="str">
        <f t="shared" si="25"/>
        <v/>
      </c>
      <c r="AT67" s="200"/>
      <c r="AU67" s="200"/>
      <c r="AV67" s="200" t="str">
        <f t="shared" si="25"/>
        <v/>
      </c>
      <c r="AW67" s="200"/>
      <c r="AX67" s="200"/>
      <c r="AY67" s="200" t="str">
        <f t="shared" si="25"/>
        <v/>
      </c>
      <c r="AZ67" s="200"/>
      <c r="BA67" s="432"/>
      <c r="BB67" s="201" t="str">
        <f t="shared" si="26"/>
        <v/>
      </c>
      <c r="BC67" s="202"/>
      <c r="BD67" s="181"/>
      <c r="BE67" s="199" t="str">
        <f>PARAMETRES!$B14</f>
        <v>F</v>
      </c>
      <c r="BF67" s="199" t="str">
        <f>PARAMETRES!$C14</f>
        <v>F</v>
      </c>
      <c r="BG67" s="200" t="str">
        <f t="shared" si="27"/>
        <v/>
      </c>
      <c r="BH67" s="200"/>
      <c r="BI67" s="200"/>
      <c r="BJ67" s="200" t="str">
        <f t="shared" si="27"/>
        <v/>
      </c>
      <c r="BK67" s="200" t="str">
        <f t="shared" si="27"/>
        <v/>
      </c>
      <c r="BL67" s="200" t="str">
        <f t="shared" si="27"/>
        <v/>
      </c>
      <c r="BM67" s="200" t="str">
        <f t="shared" si="27"/>
        <v/>
      </c>
      <c r="BN67" s="200" t="str">
        <f t="shared" si="27"/>
        <v/>
      </c>
      <c r="BO67" s="200"/>
      <c r="BP67" s="200"/>
      <c r="BQ67" s="200" t="str">
        <f t="shared" si="27"/>
        <v/>
      </c>
      <c r="BR67" s="200" t="str">
        <f t="shared" si="27"/>
        <v/>
      </c>
      <c r="BS67" s="200" t="str">
        <f t="shared" si="27"/>
        <v/>
      </c>
      <c r="BT67" s="200" t="str">
        <f t="shared" si="27"/>
        <v/>
      </c>
      <c r="BU67" s="200"/>
      <c r="BV67" s="200"/>
      <c r="BW67" s="200" t="str">
        <f t="shared" si="27"/>
        <v/>
      </c>
      <c r="BX67" s="200"/>
      <c r="BY67" s="200"/>
      <c r="BZ67" s="200" t="str">
        <f t="shared" si="27"/>
        <v/>
      </c>
      <c r="CA67" s="200"/>
      <c r="CB67" s="432"/>
      <c r="CC67" s="201" t="str">
        <f t="shared" si="28"/>
        <v/>
      </c>
      <c r="CD67" s="202"/>
      <c r="CE67" s="181"/>
      <c r="CF67" s="199" t="str">
        <f>PARAMETRES!$B14</f>
        <v>F</v>
      </c>
      <c r="CG67" s="199" t="str">
        <f>PARAMETRES!$C14</f>
        <v>F</v>
      </c>
      <c r="CH67" s="200" t="str">
        <f t="shared" si="29"/>
        <v/>
      </c>
      <c r="CI67" s="200"/>
      <c r="CJ67" s="200"/>
      <c r="CK67" s="200" t="str">
        <f t="shared" si="29"/>
        <v/>
      </c>
      <c r="CL67" s="200" t="str">
        <f t="shared" si="29"/>
        <v/>
      </c>
      <c r="CM67" s="200" t="str">
        <f t="shared" si="29"/>
        <v/>
      </c>
      <c r="CN67" s="200" t="str">
        <f t="shared" si="29"/>
        <v/>
      </c>
      <c r="CO67" s="200" t="str">
        <f t="shared" si="29"/>
        <v/>
      </c>
      <c r="CP67" s="200"/>
      <c r="CQ67" s="200"/>
      <c r="CR67" s="200" t="str">
        <f t="shared" si="29"/>
        <v/>
      </c>
      <c r="CS67" s="200" t="str">
        <f t="shared" si="29"/>
        <v/>
      </c>
      <c r="CT67" s="200" t="str">
        <f t="shared" si="29"/>
        <v/>
      </c>
      <c r="CU67" s="200" t="str">
        <f t="shared" si="29"/>
        <v/>
      </c>
      <c r="CV67" s="200"/>
      <c r="CW67" s="200"/>
      <c r="CX67" s="200" t="str">
        <f t="shared" si="29"/>
        <v/>
      </c>
      <c r="CY67" s="200"/>
      <c r="CZ67" s="200"/>
      <c r="DA67" s="200" t="str">
        <f t="shared" si="29"/>
        <v/>
      </c>
      <c r="DB67" s="200"/>
      <c r="DC67" s="432"/>
      <c r="DD67" s="201" t="str">
        <f t="shared" si="30"/>
        <v/>
      </c>
      <c r="DE67" s="202"/>
      <c r="DF67" s="203"/>
      <c r="DG67" s="198" t="str">
        <f>PARAMETRES!$B14</f>
        <v>F</v>
      </c>
      <c r="DH67" s="204" t="str">
        <f>PARAMETRES!$C14</f>
        <v>F</v>
      </c>
      <c r="DI67" s="195"/>
      <c r="DJ67" s="200">
        <f t="shared" si="22"/>
        <v>79</v>
      </c>
      <c r="DK67" s="200">
        <f t="shared" si="22"/>
        <v>71.099999999999994</v>
      </c>
      <c r="DL67" s="200">
        <f t="shared" si="22"/>
        <v>93.3</v>
      </c>
      <c r="DM67" s="200">
        <f t="shared" si="22"/>
        <v>50</v>
      </c>
      <c r="DN67" s="200" t="str">
        <f t="shared" si="22"/>
        <v>-</v>
      </c>
      <c r="DO67" s="200">
        <f t="shared" si="22"/>
        <v>78.099999999999994</v>
      </c>
      <c r="DP67" s="203"/>
      <c r="DQ67" s="198" t="str">
        <f>PARAMETRES!$B14</f>
        <v>F</v>
      </c>
      <c r="DR67" s="204" t="str">
        <f>PARAMETRES!$C14</f>
        <v>F</v>
      </c>
    </row>
    <row r="68" spans="1:122" hidden="1">
      <c r="A68" s="181"/>
      <c r="B68" s="530"/>
      <c r="C68" s="165" t="str">
        <f>PARAMETRES!$B15</f>
        <v>G</v>
      </c>
      <c r="D68" s="156" t="str">
        <f>PARAMETRES!$C15</f>
        <v>L</v>
      </c>
      <c r="E68" s="205">
        <f t="shared" si="17"/>
        <v>17.900000000000002</v>
      </c>
      <c r="F68" s="205"/>
      <c r="G68" s="205"/>
      <c r="H68" s="205">
        <f t="shared" ref="H68:X68" si="39">IF(H$53=".","",IF(H22="-","-",ROUNDUP(H22,1)))</f>
        <v>20.6</v>
      </c>
      <c r="I68" s="205">
        <f t="shared" si="39"/>
        <v>22.5</v>
      </c>
      <c r="J68" s="205">
        <f t="shared" si="39"/>
        <v>20.3</v>
      </c>
      <c r="K68" s="205">
        <f t="shared" si="39"/>
        <v>19.400000000000002</v>
      </c>
      <c r="L68" s="205">
        <f t="shared" si="39"/>
        <v>82.699999999999989</v>
      </c>
      <c r="M68" s="205"/>
      <c r="N68" s="205"/>
      <c r="O68" s="205">
        <f t="shared" si="39"/>
        <v>40</v>
      </c>
      <c r="P68" s="205" t="str">
        <f t="shared" si="39"/>
        <v/>
      </c>
      <c r="Q68" s="205" t="str">
        <f t="shared" si="39"/>
        <v/>
      </c>
      <c r="R68" s="205">
        <f t="shared" si="39"/>
        <v>100</v>
      </c>
      <c r="S68" s="205"/>
      <c r="T68" s="205"/>
      <c r="U68" s="205">
        <f t="shared" si="39"/>
        <v>27</v>
      </c>
      <c r="V68" s="205"/>
      <c r="W68" s="205"/>
      <c r="X68" s="205" t="str">
        <f t="shared" si="39"/>
        <v/>
      </c>
      <c r="Y68" s="205"/>
      <c r="Z68" s="433"/>
      <c r="AA68" s="206">
        <f t="shared" si="24"/>
        <v>91.199999999999989</v>
      </c>
      <c r="AB68" s="202"/>
      <c r="AC68" s="181"/>
      <c r="AD68" s="156" t="str">
        <f>PARAMETRES!$B15</f>
        <v>G</v>
      </c>
      <c r="AE68" s="156" t="str">
        <f>PARAMETRES!$C15</f>
        <v>L</v>
      </c>
      <c r="AF68" s="205" t="str">
        <f t="shared" si="25"/>
        <v/>
      </c>
      <c r="AG68" s="205"/>
      <c r="AH68" s="205"/>
      <c r="AI68" s="205" t="str">
        <f t="shared" si="25"/>
        <v/>
      </c>
      <c r="AJ68" s="205" t="str">
        <f t="shared" si="25"/>
        <v/>
      </c>
      <c r="AK68" s="205" t="str">
        <f t="shared" si="25"/>
        <v/>
      </c>
      <c r="AL68" s="205" t="str">
        <f t="shared" si="25"/>
        <v/>
      </c>
      <c r="AM68" s="205" t="str">
        <f t="shared" si="25"/>
        <v/>
      </c>
      <c r="AN68" s="205"/>
      <c r="AO68" s="205"/>
      <c r="AP68" s="205" t="str">
        <f t="shared" si="25"/>
        <v/>
      </c>
      <c r="AQ68" s="205" t="str">
        <f t="shared" si="25"/>
        <v/>
      </c>
      <c r="AR68" s="205" t="str">
        <f t="shared" si="25"/>
        <v/>
      </c>
      <c r="AS68" s="205" t="str">
        <f t="shared" si="25"/>
        <v/>
      </c>
      <c r="AT68" s="205"/>
      <c r="AU68" s="205"/>
      <c r="AV68" s="205" t="str">
        <f t="shared" si="25"/>
        <v/>
      </c>
      <c r="AW68" s="205"/>
      <c r="AX68" s="205"/>
      <c r="AY68" s="205" t="str">
        <f t="shared" si="25"/>
        <v/>
      </c>
      <c r="AZ68" s="205"/>
      <c r="BA68" s="433"/>
      <c r="BB68" s="206" t="str">
        <f t="shared" si="26"/>
        <v/>
      </c>
      <c r="BC68" s="202"/>
      <c r="BD68" s="181"/>
      <c r="BE68" s="156" t="str">
        <f>PARAMETRES!$B15</f>
        <v>G</v>
      </c>
      <c r="BF68" s="156" t="str">
        <f>PARAMETRES!$C15</f>
        <v>L</v>
      </c>
      <c r="BG68" s="205" t="str">
        <f t="shared" si="27"/>
        <v/>
      </c>
      <c r="BH68" s="205"/>
      <c r="BI68" s="205"/>
      <c r="BJ68" s="205" t="str">
        <f t="shared" si="27"/>
        <v/>
      </c>
      <c r="BK68" s="205" t="str">
        <f t="shared" si="27"/>
        <v/>
      </c>
      <c r="BL68" s="205" t="str">
        <f t="shared" si="27"/>
        <v/>
      </c>
      <c r="BM68" s="205" t="str">
        <f t="shared" si="27"/>
        <v/>
      </c>
      <c r="BN68" s="205" t="str">
        <f t="shared" si="27"/>
        <v/>
      </c>
      <c r="BO68" s="205"/>
      <c r="BP68" s="205"/>
      <c r="BQ68" s="205" t="str">
        <f t="shared" si="27"/>
        <v/>
      </c>
      <c r="BR68" s="205" t="str">
        <f t="shared" si="27"/>
        <v/>
      </c>
      <c r="BS68" s="205" t="str">
        <f t="shared" si="27"/>
        <v/>
      </c>
      <c r="BT68" s="205" t="str">
        <f t="shared" si="27"/>
        <v/>
      </c>
      <c r="BU68" s="205"/>
      <c r="BV68" s="205"/>
      <c r="BW68" s="205" t="str">
        <f t="shared" si="27"/>
        <v/>
      </c>
      <c r="BX68" s="205"/>
      <c r="BY68" s="205"/>
      <c r="BZ68" s="205" t="str">
        <f t="shared" si="27"/>
        <v/>
      </c>
      <c r="CA68" s="205"/>
      <c r="CB68" s="433"/>
      <c r="CC68" s="206" t="str">
        <f t="shared" si="28"/>
        <v/>
      </c>
      <c r="CD68" s="202"/>
      <c r="CE68" s="181"/>
      <c r="CF68" s="156" t="str">
        <f>PARAMETRES!$B15</f>
        <v>G</v>
      </c>
      <c r="CG68" s="156" t="str">
        <f>PARAMETRES!$C15</f>
        <v>L</v>
      </c>
      <c r="CH68" s="205" t="str">
        <f t="shared" si="29"/>
        <v/>
      </c>
      <c r="CI68" s="205"/>
      <c r="CJ68" s="205"/>
      <c r="CK68" s="205" t="str">
        <f t="shared" si="29"/>
        <v/>
      </c>
      <c r="CL68" s="205" t="str">
        <f t="shared" si="29"/>
        <v/>
      </c>
      <c r="CM68" s="205" t="str">
        <f t="shared" si="29"/>
        <v/>
      </c>
      <c r="CN68" s="205" t="str">
        <f t="shared" si="29"/>
        <v/>
      </c>
      <c r="CO68" s="205" t="str">
        <f t="shared" si="29"/>
        <v/>
      </c>
      <c r="CP68" s="205"/>
      <c r="CQ68" s="205"/>
      <c r="CR68" s="205" t="str">
        <f t="shared" si="29"/>
        <v/>
      </c>
      <c r="CS68" s="205" t="str">
        <f t="shared" si="29"/>
        <v/>
      </c>
      <c r="CT68" s="205" t="str">
        <f t="shared" si="29"/>
        <v/>
      </c>
      <c r="CU68" s="205" t="str">
        <f t="shared" si="29"/>
        <v/>
      </c>
      <c r="CV68" s="205"/>
      <c r="CW68" s="205"/>
      <c r="CX68" s="205" t="str">
        <f t="shared" si="29"/>
        <v/>
      </c>
      <c r="CY68" s="205"/>
      <c r="CZ68" s="205"/>
      <c r="DA68" s="205" t="str">
        <f t="shared" si="29"/>
        <v/>
      </c>
      <c r="DB68" s="205"/>
      <c r="DC68" s="433"/>
      <c r="DD68" s="206" t="str">
        <f t="shared" si="30"/>
        <v/>
      </c>
      <c r="DE68" s="207"/>
      <c r="DF68" s="169"/>
      <c r="DG68" s="165" t="str">
        <f>PARAMETRES!$B15</f>
        <v>G</v>
      </c>
      <c r="DH68" s="208" t="str">
        <f>PARAMETRES!$C15</f>
        <v>L</v>
      </c>
      <c r="DI68" s="195"/>
      <c r="DJ68" s="205">
        <f t="shared" ref="DJ68:DO77" si="40">IF(DJ22="-","-",ROUNDUP(DJ22,1))</f>
        <v>89.5</v>
      </c>
      <c r="DK68" s="205">
        <f t="shared" si="40"/>
        <v>82.699999999999989</v>
      </c>
      <c r="DL68" s="205">
        <f t="shared" si="40"/>
        <v>100</v>
      </c>
      <c r="DM68" s="205">
        <f t="shared" si="40"/>
        <v>90</v>
      </c>
      <c r="DN68" s="205" t="str">
        <f t="shared" si="40"/>
        <v>-</v>
      </c>
      <c r="DO68" s="205">
        <f t="shared" si="40"/>
        <v>91.199999999999989</v>
      </c>
      <c r="DP68" s="169"/>
      <c r="DQ68" s="165" t="str">
        <f>PARAMETRES!$B15</f>
        <v>G</v>
      </c>
      <c r="DR68" s="208" t="str">
        <f>PARAMETRES!$C15</f>
        <v>L</v>
      </c>
    </row>
    <row r="69" spans="1:122" hidden="1">
      <c r="A69" s="181"/>
      <c r="B69" s="530"/>
      <c r="C69" s="198" t="str">
        <f>PARAMETRES!$B16</f>
        <v>H</v>
      </c>
      <c r="D69" s="199" t="str">
        <f>PARAMETRES!$C16</f>
        <v>L</v>
      </c>
      <c r="E69" s="200">
        <f t="shared" si="17"/>
        <v>11.6</v>
      </c>
      <c r="F69" s="200"/>
      <c r="G69" s="200"/>
      <c r="H69" s="200">
        <f t="shared" ref="H69:X69" si="41">IF(H$53=".","",IF(H23="-","-",ROUNDUP(H23,1)))</f>
        <v>20.400000000000002</v>
      </c>
      <c r="I69" s="200">
        <f t="shared" si="41"/>
        <v>19</v>
      </c>
      <c r="J69" s="200">
        <f t="shared" si="41"/>
        <v>14.799999999999999</v>
      </c>
      <c r="K69" s="200">
        <f t="shared" si="41"/>
        <v>13.2</v>
      </c>
      <c r="L69" s="200">
        <f t="shared" si="41"/>
        <v>67.099999999999994</v>
      </c>
      <c r="M69" s="200"/>
      <c r="N69" s="200"/>
      <c r="O69" s="200">
        <f t="shared" si="41"/>
        <v>32.800000000000004</v>
      </c>
      <c r="P69" s="200" t="str">
        <f t="shared" si="41"/>
        <v/>
      </c>
      <c r="Q69" s="200" t="str">
        <f t="shared" si="41"/>
        <v/>
      </c>
      <c r="R69" s="200">
        <f t="shared" si="41"/>
        <v>81.8</v>
      </c>
      <c r="S69" s="200"/>
      <c r="T69" s="200"/>
      <c r="U69" s="200">
        <f t="shared" si="41"/>
        <v>22.8</v>
      </c>
      <c r="V69" s="200"/>
      <c r="W69" s="200"/>
      <c r="X69" s="200" t="str">
        <f t="shared" si="41"/>
        <v/>
      </c>
      <c r="Y69" s="200"/>
      <c r="Z69" s="432"/>
      <c r="AA69" s="201">
        <f t="shared" si="24"/>
        <v>73.399999999999991</v>
      </c>
      <c r="AB69" s="202"/>
      <c r="AC69" s="181"/>
      <c r="AD69" s="199" t="str">
        <f>PARAMETRES!$B16</f>
        <v>H</v>
      </c>
      <c r="AE69" s="199" t="str">
        <f>PARAMETRES!$C16</f>
        <v>L</v>
      </c>
      <c r="AF69" s="200" t="str">
        <f t="shared" si="25"/>
        <v/>
      </c>
      <c r="AG69" s="200"/>
      <c r="AH69" s="200"/>
      <c r="AI69" s="200" t="str">
        <f t="shared" si="25"/>
        <v/>
      </c>
      <c r="AJ69" s="200" t="str">
        <f t="shared" si="25"/>
        <v/>
      </c>
      <c r="AK69" s="200" t="str">
        <f t="shared" si="25"/>
        <v/>
      </c>
      <c r="AL69" s="200" t="str">
        <f t="shared" si="25"/>
        <v/>
      </c>
      <c r="AM69" s="200" t="str">
        <f t="shared" si="25"/>
        <v/>
      </c>
      <c r="AN69" s="200"/>
      <c r="AO69" s="200"/>
      <c r="AP69" s="200" t="str">
        <f t="shared" si="25"/>
        <v/>
      </c>
      <c r="AQ69" s="200" t="str">
        <f t="shared" si="25"/>
        <v/>
      </c>
      <c r="AR69" s="200" t="str">
        <f t="shared" si="25"/>
        <v/>
      </c>
      <c r="AS69" s="200" t="str">
        <f t="shared" si="25"/>
        <v/>
      </c>
      <c r="AT69" s="200"/>
      <c r="AU69" s="200"/>
      <c r="AV69" s="200" t="str">
        <f t="shared" si="25"/>
        <v/>
      </c>
      <c r="AW69" s="200"/>
      <c r="AX69" s="200"/>
      <c r="AY69" s="200" t="str">
        <f t="shared" si="25"/>
        <v/>
      </c>
      <c r="AZ69" s="200"/>
      <c r="BA69" s="432"/>
      <c r="BB69" s="201" t="str">
        <f t="shared" si="26"/>
        <v/>
      </c>
      <c r="BC69" s="202"/>
      <c r="BD69" s="181"/>
      <c r="BE69" s="199" t="str">
        <f>PARAMETRES!$B16</f>
        <v>H</v>
      </c>
      <c r="BF69" s="199" t="str">
        <f>PARAMETRES!$C16</f>
        <v>L</v>
      </c>
      <c r="BG69" s="200" t="str">
        <f t="shared" si="27"/>
        <v/>
      </c>
      <c r="BH69" s="200"/>
      <c r="BI69" s="200"/>
      <c r="BJ69" s="200" t="str">
        <f t="shared" si="27"/>
        <v/>
      </c>
      <c r="BK69" s="200" t="str">
        <f t="shared" si="27"/>
        <v/>
      </c>
      <c r="BL69" s="200" t="str">
        <f t="shared" si="27"/>
        <v/>
      </c>
      <c r="BM69" s="200" t="str">
        <f t="shared" si="27"/>
        <v/>
      </c>
      <c r="BN69" s="200" t="str">
        <f t="shared" si="27"/>
        <v/>
      </c>
      <c r="BO69" s="200"/>
      <c r="BP69" s="200"/>
      <c r="BQ69" s="200" t="str">
        <f t="shared" si="27"/>
        <v/>
      </c>
      <c r="BR69" s="200" t="str">
        <f t="shared" si="27"/>
        <v/>
      </c>
      <c r="BS69" s="200" t="str">
        <f t="shared" si="27"/>
        <v/>
      </c>
      <c r="BT69" s="200" t="str">
        <f t="shared" si="27"/>
        <v/>
      </c>
      <c r="BU69" s="200"/>
      <c r="BV69" s="200"/>
      <c r="BW69" s="200" t="str">
        <f t="shared" si="27"/>
        <v/>
      </c>
      <c r="BX69" s="200"/>
      <c r="BY69" s="200"/>
      <c r="BZ69" s="200" t="str">
        <f t="shared" si="27"/>
        <v/>
      </c>
      <c r="CA69" s="200"/>
      <c r="CB69" s="432"/>
      <c r="CC69" s="201" t="str">
        <f t="shared" si="28"/>
        <v/>
      </c>
      <c r="CD69" s="202"/>
      <c r="CE69" s="181"/>
      <c r="CF69" s="199" t="str">
        <f>PARAMETRES!$B16</f>
        <v>H</v>
      </c>
      <c r="CG69" s="199" t="str">
        <f>PARAMETRES!$C16</f>
        <v>L</v>
      </c>
      <c r="CH69" s="200" t="str">
        <f t="shared" si="29"/>
        <v/>
      </c>
      <c r="CI69" s="200"/>
      <c r="CJ69" s="200"/>
      <c r="CK69" s="200" t="str">
        <f t="shared" si="29"/>
        <v/>
      </c>
      <c r="CL69" s="200" t="str">
        <f t="shared" si="29"/>
        <v/>
      </c>
      <c r="CM69" s="200" t="str">
        <f t="shared" si="29"/>
        <v/>
      </c>
      <c r="CN69" s="200" t="str">
        <f t="shared" si="29"/>
        <v/>
      </c>
      <c r="CO69" s="200" t="str">
        <f t="shared" si="29"/>
        <v/>
      </c>
      <c r="CP69" s="200"/>
      <c r="CQ69" s="200"/>
      <c r="CR69" s="200" t="str">
        <f t="shared" si="29"/>
        <v/>
      </c>
      <c r="CS69" s="200" t="str">
        <f t="shared" si="29"/>
        <v/>
      </c>
      <c r="CT69" s="200" t="str">
        <f t="shared" si="29"/>
        <v/>
      </c>
      <c r="CU69" s="200" t="str">
        <f t="shared" si="29"/>
        <v/>
      </c>
      <c r="CV69" s="200"/>
      <c r="CW69" s="200"/>
      <c r="CX69" s="200" t="str">
        <f t="shared" si="29"/>
        <v/>
      </c>
      <c r="CY69" s="200"/>
      <c r="CZ69" s="200"/>
      <c r="DA69" s="200" t="str">
        <f t="shared" si="29"/>
        <v/>
      </c>
      <c r="DB69" s="200"/>
      <c r="DC69" s="432"/>
      <c r="DD69" s="201" t="str">
        <f t="shared" si="30"/>
        <v/>
      </c>
      <c r="DE69" s="202"/>
      <c r="DF69" s="203"/>
      <c r="DG69" s="198" t="str">
        <f>PARAMETRES!$B16</f>
        <v>H</v>
      </c>
      <c r="DH69" s="204" t="str">
        <f>PARAMETRES!$C16</f>
        <v>L</v>
      </c>
      <c r="DI69" s="195"/>
      <c r="DJ69" s="200">
        <f t="shared" si="40"/>
        <v>57.9</v>
      </c>
      <c r="DK69" s="200">
        <f t="shared" si="40"/>
        <v>67.099999999999994</v>
      </c>
      <c r="DL69" s="200">
        <f t="shared" si="40"/>
        <v>81.8</v>
      </c>
      <c r="DM69" s="200">
        <f t="shared" si="40"/>
        <v>76</v>
      </c>
      <c r="DN69" s="200" t="str">
        <f t="shared" si="40"/>
        <v>-</v>
      </c>
      <c r="DO69" s="200">
        <f t="shared" si="40"/>
        <v>73.399999999999991</v>
      </c>
      <c r="DP69" s="203"/>
      <c r="DQ69" s="198" t="str">
        <f>PARAMETRES!$B16</f>
        <v>H</v>
      </c>
      <c r="DR69" s="204" t="str">
        <f>PARAMETRES!$C16</f>
        <v>L</v>
      </c>
    </row>
    <row r="70" spans="1:122" hidden="1">
      <c r="A70" s="181"/>
      <c r="B70" s="530"/>
      <c r="C70" s="165" t="str">
        <f>PARAMETRES!$B17</f>
        <v>K</v>
      </c>
      <c r="D70" s="156" t="str">
        <f>PARAMETRES!$C17</f>
        <v>L</v>
      </c>
      <c r="E70" s="205">
        <f t="shared" si="17"/>
        <v>11.6</v>
      </c>
      <c r="F70" s="205"/>
      <c r="G70" s="205"/>
      <c r="H70" s="205">
        <f t="shared" ref="H70:X70" si="42">IF(H$53=".","",IF(H24="-","-",ROUNDUP(H24,1)))</f>
        <v>18</v>
      </c>
      <c r="I70" s="205">
        <f t="shared" si="42"/>
        <v>18</v>
      </c>
      <c r="J70" s="205">
        <f t="shared" si="42"/>
        <v>16.400000000000002</v>
      </c>
      <c r="K70" s="205">
        <f t="shared" si="42"/>
        <v>13.799999999999999</v>
      </c>
      <c r="L70" s="205">
        <f t="shared" si="42"/>
        <v>66.199999999999989</v>
      </c>
      <c r="M70" s="205"/>
      <c r="N70" s="205"/>
      <c r="O70" s="205">
        <f t="shared" si="42"/>
        <v>32.1</v>
      </c>
      <c r="P70" s="205" t="str">
        <f t="shared" si="42"/>
        <v/>
      </c>
      <c r="Q70" s="205" t="str">
        <f t="shared" si="42"/>
        <v/>
      </c>
      <c r="R70" s="205">
        <f t="shared" si="42"/>
        <v>80.099999999999994</v>
      </c>
      <c r="S70" s="205"/>
      <c r="T70" s="205"/>
      <c r="U70" s="205">
        <f t="shared" si="42"/>
        <v>20.7</v>
      </c>
      <c r="V70" s="205"/>
      <c r="W70" s="205"/>
      <c r="X70" s="205" t="str">
        <f t="shared" si="42"/>
        <v/>
      </c>
      <c r="Y70" s="205"/>
      <c r="Z70" s="433"/>
      <c r="AA70" s="206">
        <f t="shared" si="24"/>
        <v>71.399999999999991</v>
      </c>
      <c r="AB70" s="202"/>
      <c r="AC70" s="181"/>
      <c r="AD70" s="156" t="str">
        <f>PARAMETRES!$B17</f>
        <v>K</v>
      </c>
      <c r="AE70" s="156" t="str">
        <f>PARAMETRES!$C17</f>
        <v>L</v>
      </c>
      <c r="AF70" s="205" t="str">
        <f t="shared" si="25"/>
        <v/>
      </c>
      <c r="AG70" s="205"/>
      <c r="AH70" s="205"/>
      <c r="AI70" s="205" t="str">
        <f t="shared" si="25"/>
        <v/>
      </c>
      <c r="AJ70" s="205" t="str">
        <f t="shared" si="25"/>
        <v/>
      </c>
      <c r="AK70" s="205" t="str">
        <f t="shared" si="25"/>
        <v/>
      </c>
      <c r="AL70" s="205" t="str">
        <f t="shared" si="25"/>
        <v/>
      </c>
      <c r="AM70" s="205" t="str">
        <f t="shared" si="25"/>
        <v/>
      </c>
      <c r="AN70" s="205"/>
      <c r="AO70" s="205"/>
      <c r="AP70" s="205" t="str">
        <f t="shared" si="25"/>
        <v/>
      </c>
      <c r="AQ70" s="205" t="str">
        <f t="shared" si="25"/>
        <v/>
      </c>
      <c r="AR70" s="205" t="str">
        <f t="shared" si="25"/>
        <v/>
      </c>
      <c r="AS70" s="205" t="str">
        <f t="shared" si="25"/>
        <v/>
      </c>
      <c r="AT70" s="205"/>
      <c r="AU70" s="205"/>
      <c r="AV70" s="205" t="str">
        <f t="shared" si="25"/>
        <v/>
      </c>
      <c r="AW70" s="205"/>
      <c r="AX70" s="205"/>
      <c r="AY70" s="205" t="str">
        <f t="shared" si="25"/>
        <v/>
      </c>
      <c r="AZ70" s="205"/>
      <c r="BA70" s="433"/>
      <c r="BB70" s="206" t="str">
        <f t="shared" si="26"/>
        <v/>
      </c>
      <c r="BC70" s="202"/>
      <c r="BD70" s="181"/>
      <c r="BE70" s="156" t="str">
        <f>PARAMETRES!$B17</f>
        <v>K</v>
      </c>
      <c r="BF70" s="156" t="str">
        <f>PARAMETRES!$C17</f>
        <v>L</v>
      </c>
      <c r="BG70" s="205" t="str">
        <f t="shared" si="27"/>
        <v/>
      </c>
      <c r="BH70" s="205"/>
      <c r="BI70" s="205"/>
      <c r="BJ70" s="205" t="str">
        <f t="shared" si="27"/>
        <v/>
      </c>
      <c r="BK70" s="205" t="str">
        <f t="shared" si="27"/>
        <v/>
      </c>
      <c r="BL70" s="205" t="str">
        <f t="shared" si="27"/>
        <v/>
      </c>
      <c r="BM70" s="205" t="str">
        <f t="shared" si="27"/>
        <v/>
      </c>
      <c r="BN70" s="205" t="str">
        <f t="shared" si="27"/>
        <v/>
      </c>
      <c r="BO70" s="205"/>
      <c r="BP70" s="205"/>
      <c r="BQ70" s="205" t="str">
        <f t="shared" si="27"/>
        <v/>
      </c>
      <c r="BR70" s="205" t="str">
        <f t="shared" si="27"/>
        <v/>
      </c>
      <c r="BS70" s="205" t="str">
        <f t="shared" si="27"/>
        <v/>
      </c>
      <c r="BT70" s="205" t="str">
        <f t="shared" si="27"/>
        <v/>
      </c>
      <c r="BU70" s="205"/>
      <c r="BV70" s="205"/>
      <c r="BW70" s="205" t="str">
        <f t="shared" si="27"/>
        <v/>
      </c>
      <c r="BX70" s="205"/>
      <c r="BY70" s="205"/>
      <c r="BZ70" s="205" t="str">
        <f t="shared" si="27"/>
        <v/>
      </c>
      <c r="CA70" s="205"/>
      <c r="CB70" s="433"/>
      <c r="CC70" s="206" t="str">
        <f t="shared" si="28"/>
        <v/>
      </c>
      <c r="CD70" s="202"/>
      <c r="CE70" s="181"/>
      <c r="CF70" s="156" t="str">
        <f>PARAMETRES!$B17</f>
        <v>K</v>
      </c>
      <c r="CG70" s="156" t="str">
        <f>PARAMETRES!$C17</f>
        <v>L</v>
      </c>
      <c r="CH70" s="205" t="str">
        <f t="shared" si="29"/>
        <v/>
      </c>
      <c r="CI70" s="205"/>
      <c r="CJ70" s="205"/>
      <c r="CK70" s="205" t="str">
        <f t="shared" si="29"/>
        <v/>
      </c>
      <c r="CL70" s="205" t="str">
        <f t="shared" si="29"/>
        <v/>
      </c>
      <c r="CM70" s="205" t="str">
        <f t="shared" si="29"/>
        <v/>
      </c>
      <c r="CN70" s="205" t="str">
        <f t="shared" si="29"/>
        <v/>
      </c>
      <c r="CO70" s="205" t="str">
        <f t="shared" si="29"/>
        <v/>
      </c>
      <c r="CP70" s="205"/>
      <c r="CQ70" s="205"/>
      <c r="CR70" s="205" t="str">
        <f t="shared" si="29"/>
        <v/>
      </c>
      <c r="CS70" s="205" t="str">
        <f t="shared" si="29"/>
        <v/>
      </c>
      <c r="CT70" s="205" t="str">
        <f t="shared" si="29"/>
        <v/>
      </c>
      <c r="CU70" s="205" t="str">
        <f t="shared" si="29"/>
        <v/>
      </c>
      <c r="CV70" s="205"/>
      <c r="CW70" s="205"/>
      <c r="CX70" s="205" t="str">
        <f t="shared" si="29"/>
        <v/>
      </c>
      <c r="CY70" s="205"/>
      <c r="CZ70" s="205"/>
      <c r="DA70" s="205" t="str">
        <f t="shared" si="29"/>
        <v/>
      </c>
      <c r="DB70" s="205"/>
      <c r="DC70" s="433"/>
      <c r="DD70" s="206" t="str">
        <f t="shared" si="30"/>
        <v/>
      </c>
      <c r="DE70" s="207"/>
      <c r="DF70" s="169"/>
      <c r="DG70" s="165" t="str">
        <f>PARAMETRES!$B17</f>
        <v>K</v>
      </c>
      <c r="DH70" s="208" t="str">
        <f>PARAMETRES!$C17</f>
        <v>L</v>
      </c>
      <c r="DI70" s="195"/>
      <c r="DJ70" s="205">
        <f t="shared" si="40"/>
        <v>57.9</v>
      </c>
      <c r="DK70" s="205">
        <f t="shared" si="40"/>
        <v>66.199999999999989</v>
      </c>
      <c r="DL70" s="205">
        <f t="shared" si="40"/>
        <v>80.099999999999994</v>
      </c>
      <c r="DM70" s="205">
        <f t="shared" si="40"/>
        <v>69</v>
      </c>
      <c r="DN70" s="205" t="str">
        <f t="shared" si="40"/>
        <v>-</v>
      </c>
      <c r="DO70" s="205">
        <f t="shared" si="40"/>
        <v>71.399999999999991</v>
      </c>
      <c r="DP70" s="169"/>
      <c r="DQ70" s="165" t="str">
        <f>PARAMETRES!$B17</f>
        <v>K</v>
      </c>
      <c r="DR70" s="208" t="str">
        <f>PARAMETRES!$C17</f>
        <v>L</v>
      </c>
    </row>
    <row r="71" spans="1:122" hidden="1">
      <c r="A71" s="181"/>
      <c r="B71" s="530"/>
      <c r="C71" s="198" t="str">
        <f>PARAMETRES!$B18</f>
        <v>K</v>
      </c>
      <c r="D71" s="199" t="str">
        <f>PARAMETRES!$C18</f>
        <v>L</v>
      </c>
      <c r="E71" s="200">
        <f t="shared" si="17"/>
        <v>8.5</v>
      </c>
      <c r="F71" s="200"/>
      <c r="G71" s="200"/>
      <c r="H71" s="200">
        <f t="shared" ref="H71:X71" si="43">IF(H$53=".","",IF(H25="-","-",ROUNDUP(H25,1)))</f>
        <v>18.5</v>
      </c>
      <c r="I71" s="200">
        <f t="shared" si="43"/>
        <v>20.700000000000003</v>
      </c>
      <c r="J71" s="200">
        <f t="shared" si="43"/>
        <v>13.1</v>
      </c>
      <c r="K71" s="200">
        <f t="shared" si="43"/>
        <v>15.1</v>
      </c>
      <c r="L71" s="200">
        <f t="shared" si="43"/>
        <v>67.3</v>
      </c>
      <c r="M71" s="200"/>
      <c r="N71" s="200"/>
      <c r="O71" s="200">
        <f t="shared" si="43"/>
        <v>32.300000000000004</v>
      </c>
      <c r="P71" s="200" t="str">
        <f t="shared" si="43"/>
        <v/>
      </c>
      <c r="Q71" s="200" t="str">
        <f t="shared" si="43"/>
        <v/>
      </c>
      <c r="R71" s="200">
        <f t="shared" si="43"/>
        <v>80.599999999999994</v>
      </c>
      <c r="S71" s="200"/>
      <c r="T71" s="200"/>
      <c r="U71" s="200">
        <f t="shared" si="43"/>
        <v>21.3</v>
      </c>
      <c r="V71" s="200"/>
      <c r="W71" s="200"/>
      <c r="X71" s="200" t="str">
        <f t="shared" si="43"/>
        <v/>
      </c>
      <c r="Y71" s="200"/>
      <c r="Z71" s="432"/>
      <c r="AA71" s="201">
        <f t="shared" si="24"/>
        <v>71.099999999999994</v>
      </c>
      <c r="AB71" s="202"/>
      <c r="AC71" s="181"/>
      <c r="AD71" s="199" t="str">
        <f>PARAMETRES!$B18</f>
        <v>K</v>
      </c>
      <c r="AE71" s="199" t="str">
        <f>PARAMETRES!$C18</f>
        <v>L</v>
      </c>
      <c r="AF71" s="200" t="str">
        <f t="shared" si="25"/>
        <v/>
      </c>
      <c r="AG71" s="200"/>
      <c r="AH71" s="200"/>
      <c r="AI71" s="200" t="str">
        <f t="shared" si="25"/>
        <v/>
      </c>
      <c r="AJ71" s="200" t="str">
        <f t="shared" si="25"/>
        <v/>
      </c>
      <c r="AK71" s="200" t="str">
        <f t="shared" si="25"/>
        <v/>
      </c>
      <c r="AL71" s="200" t="str">
        <f t="shared" si="25"/>
        <v/>
      </c>
      <c r="AM71" s="200" t="str">
        <f t="shared" si="25"/>
        <v/>
      </c>
      <c r="AN71" s="200"/>
      <c r="AO71" s="200"/>
      <c r="AP71" s="200" t="str">
        <f t="shared" si="25"/>
        <v/>
      </c>
      <c r="AQ71" s="200" t="str">
        <f t="shared" si="25"/>
        <v/>
      </c>
      <c r="AR71" s="200" t="str">
        <f t="shared" si="25"/>
        <v/>
      </c>
      <c r="AS71" s="200" t="str">
        <f t="shared" si="25"/>
        <v/>
      </c>
      <c r="AT71" s="200"/>
      <c r="AU71" s="200"/>
      <c r="AV71" s="200" t="str">
        <f t="shared" si="25"/>
        <v/>
      </c>
      <c r="AW71" s="200"/>
      <c r="AX71" s="200"/>
      <c r="AY71" s="200" t="str">
        <f t="shared" si="25"/>
        <v/>
      </c>
      <c r="AZ71" s="200"/>
      <c r="BA71" s="432"/>
      <c r="BB71" s="201" t="str">
        <f t="shared" si="26"/>
        <v/>
      </c>
      <c r="BC71" s="202"/>
      <c r="BD71" s="181"/>
      <c r="BE71" s="199" t="str">
        <f>PARAMETRES!$B18</f>
        <v>K</v>
      </c>
      <c r="BF71" s="199" t="str">
        <f>PARAMETRES!$C18</f>
        <v>L</v>
      </c>
      <c r="BG71" s="200" t="str">
        <f t="shared" si="27"/>
        <v/>
      </c>
      <c r="BH71" s="200"/>
      <c r="BI71" s="200"/>
      <c r="BJ71" s="200" t="str">
        <f t="shared" si="27"/>
        <v/>
      </c>
      <c r="BK71" s="200" t="str">
        <f t="shared" si="27"/>
        <v/>
      </c>
      <c r="BL71" s="200" t="str">
        <f t="shared" si="27"/>
        <v/>
      </c>
      <c r="BM71" s="200" t="str">
        <f t="shared" si="27"/>
        <v/>
      </c>
      <c r="BN71" s="200" t="str">
        <f t="shared" si="27"/>
        <v/>
      </c>
      <c r="BO71" s="200"/>
      <c r="BP71" s="200"/>
      <c r="BQ71" s="200" t="str">
        <f t="shared" si="27"/>
        <v/>
      </c>
      <c r="BR71" s="200" t="str">
        <f t="shared" si="27"/>
        <v/>
      </c>
      <c r="BS71" s="200" t="str">
        <f t="shared" si="27"/>
        <v/>
      </c>
      <c r="BT71" s="200" t="str">
        <f t="shared" si="27"/>
        <v/>
      </c>
      <c r="BU71" s="200"/>
      <c r="BV71" s="200"/>
      <c r="BW71" s="200" t="str">
        <f t="shared" si="27"/>
        <v/>
      </c>
      <c r="BX71" s="200"/>
      <c r="BY71" s="200"/>
      <c r="BZ71" s="200" t="str">
        <f t="shared" si="27"/>
        <v/>
      </c>
      <c r="CA71" s="200"/>
      <c r="CB71" s="432"/>
      <c r="CC71" s="201" t="str">
        <f t="shared" si="28"/>
        <v/>
      </c>
      <c r="CD71" s="202"/>
      <c r="CE71" s="181"/>
      <c r="CF71" s="199" t="str">
        <f>PARAMETRES!$B18</f>
        <v>K</v>
      </c>
      <c r="CG71" s="199" t="str">
        <f>PARAMETRES!$C18</f>
        <v>L</v>
      </c>
      <c r="CH71" s="200" t="str">
        <f t="shared" si="29"/>
        <v/>
      </c>
      <c r="CI71" s="200"/>
      <c r="CJ71" s="200"/>
      <c r="CK71" s="200" t="str">
        <f t="shared" si="29"/>
        <v/>
      </c>
      <c r="CL71" s="200" t="str">
        <f t="shared" si="29"/>
        <v/>
      </c>
      <c r="CM71" s="200" t="str">
        <f t="shared" si="29"/>
        <v/>
      </c>
      <c r="CN71" s="200" t="str">
        <f t="shared" si="29"/>
        <v/>
      </c>
      <c r="CO71" s="200" t="str">
        <f t="shared" si="29"/>
        <v/>
      </c>
      <c r="CP71" s="200"/>
      <c r="CQ71" s="200"/>
      <c r="CR71" s="200" t="str">
        <f t="shared" si="29"/>
        <v/>
      </c>
      <c r="CS71" s="200" t="str">
        <f t="shared" si="29"/>
        <v/>
      </c>
      <c r="CT71" s="200" t="str">
        <f t="shared" si="29"/>
        <v/>
      </c>
      <c r="CU71" s="200" t="str">
        <f t="shared" si="29"/>
        <v/>
      </c>
      <c r="CV71" s="200"/>
      <c r="CW71" s="200"/>
      <c r="CX71" s="200" t="str">
        <f t="shared" si="29"/>
        <v/>
      </c>
      <c r="CY71" s="200"/>
      <c r="CZ71" s="200"/>
      <c r="DA71" s="200" t="str">
        <f t="shared" si="29"/>
        <v/>
      </c>
      <c r="DB71" s="200"/>
      <c r="DC71" s="432"/>
      <c r="DD71" s="201" t="str">
        <f t="shared" si="30"/>
        <v/>
      </c>
      <c r="DE71" s="202"/>
      <c r="DF71" s="203"/>
      <c r="DG71" s="198" t="str">
        <f>PARAMETRES!$B18</f>
        <v>K</v>
      </c>
      <c r="DH71" s="204" t="str">
        <f>PARAMETRES!$C18</f>
        <v>L</v>
      </c>
      <c r="DI71" s="195"/>
      <c r="DJ71" s="200">
        <f t="shared" si="40"/>
        <v>42.2</v>
      </c>
      <c r="DK71" s="200">
        <f t="shared" si="40"/>
        <v>67.3</v>
      </c>
      <c r="DL71" s="200">
        <f t="shared" si="40"/>
        <v>80.599999999999994</v>
      </c>
      <c r="DM71" s="200">
        <f t="shared" si="40"/>
        <v>71</v>
      </c>
      <c r="DN71" s="200" t="str">
        <f t="shared" si="40"/>
        <v>-</v>
      </c>
      <c r="DO71" s="200">
        <f t="shared" si="40"/>
        <v>71.099999999999994</v>
      </c>
      <c r="DP71" s="203"/>
      <c r="DQ71" s="198" t="str">
        <f>PARAMETRES!$B18</f>
        <v>K</v>
      </c>
      <c r="DR71" s="204" t="str">
        <f>PARAMETRES!$C18</f>
        <v>L</v>
      </c>
    </row>
    <row r="72" spans="1:122" hidden="1">
      <c r="A72" s="181"/>
      <c r="B72" s="530"/>
      <c r="C72" s="165" t="str">
        <f>PARAMETRES!$B19</f>
        <v>M</v>
      </c>
      <c r="D72" s="156" t="str">
        <f>PARAMETRES!$C19</f>
        <v>M</v>
      </c>
      <c r="E72" s="205">
        <f t="shared" si="17"/>
        <v>15.799999999999999</v>
      </c>
      <c r="F72" s="205"/>
      <c r="G72" s="205"/>
      <c r="H72" s="205">
        <f t="shared" ref="H72:X72" si="44">IF(H$53=".","",IF(H26="-","-",ROUNDUP(H26,1)))</f>
        <v>24.5</v>
      </c>
      <c r="I72" s="205">
        <f t="shared" si="44"/>
        <v>22.8</v>
      </c>
      <c r="J72" s="205">
        <f t="shared" si="44"/>
        <v>18.900000000000002</v>
      </c>
      <c r="K72" s="205">
        <f t="shared" si="44"/>
        <v>19.3</v>
      </c>
      <c r="L72" s="205">
        <f t="shared" si="44"/>
        <v>85.399999999999991</v>
      </c>
      <c r="M72" s="205"/>
      <c r="N72" s="205"/>
      <c r="O72" s="205">
        <f t="shared" si="44"/>
        <v>37.300000000000004</v>
      </c>
      <c r="P72" s="205" t="str">
        <f t="shared" si="44"/>
        <v/>
      </c>
      <c r="Q72" s="205" t="str">
        <f t="shared" si="44"/>
        <v/>
      </c>
      <c r="R72" s="205">
        <f t="shared" si="44"/>
        <v>93.3</v>
      </c>
      <c r="S72" s="205"/>
      <c r="T72" s="205"/>
      <c r="U72" s="205">
        <f t="shared" si="44"/>
        <v>25.8</v>
      </c>
      <c r="V72" s="205"/>
      <c r="W72" s="205"/>
      <c r="X72" s="205" t="str">
        <f t="shared" si="44"/>
        <v/>
      </c>
      <c r="Y72" s="205"/>
      <c r="Z72" s="433"/>
      <c r="AA72" s="206">
        <f t="shared" si="24"/>
        <v>88.1</v>
      </c>
      <c r="AB72" s="202"/>
      <c r="AC72" s="181"/>
      <c r="AD72" s="156" t="str">
        <f>PARAMETRES!$B19</f>
        <v>M</v>
      </c>
      <c r="AE72" s="156" t="str">
        <f>PARAMETRES!$C19</f>
        <v>M</v>
      </c>
      <c r="AF72" s="205" t="str">
        <f t="shared" si="25"/>
        <v/>
      </c>
      <c r="AG72" s="205"/>
      <c r="AH72" s="205"/>
      <c r="AI72" s="205" t="str">
        <f t="shared" si="25"/>
        <v/>
      </c>
      <c r="AJ72" s="205" t="str">
        <f t="shared" si="25"/>
        <v/>
      </c>
      <c r="AK72" s="205" t="str">
        <f t="shared" si="25"/>
        <v/>
      </c>
      <c r="AL72" s="205" t="str">
        <f t="shared" si="25"/>
        <v/>
      </c>
      <c r="AM72" s="205" t="str">
        <f t="shared" si="25"/>
        <v/>
      </c>
      <c r="AN72" s="205"/>
      <c r="AO72" s="205"/>
      <c r="AP72" s="205" t="str">
        <f t="shared" si="25"/>
        <v/>
      </c>
      <c r="AQ72" s="205" t="str">
        <f t="shared" si="25"/>
        <v/>
      </c>
      <c r="AR72" s="205" t="str">
        <f t="shared" si="25"/>
        <v/>
      </c>
      <c r="AS72" s="205" t="str">
        <f t="shared" si="25"/>
        <v/>
      </c>
      <c r="AT72" s="205"/>
      <c r="AU72" s="205"/>
      <c r="AV72" s="205" t="str">
        <f t="shared" si="25"/>
        <v/>
      </c>
      <c r="AW72" s="205"/>
      <c r="AX72" s="205"/>
      <c r="AY72" s="205" t="str">
        <f t="shared" si="25"/>
        <v/>
      </c>
      <c r="AZ72" s="205"/>
      <c r="BA72" s="433"/>
      <c r="BB72" s="206" t="str">
        <f t="shared" si="26"/>
        <v/>
      </c>
      <c r="BC72" s="202"/>
      <c r="BD72" s="181"/>
      <c r="BE72" s="156" t="str">
        <f>PARAMETRES!$B19</f>
        <v>M</v>
      </c>
      <c r="BF72" s="156" t="str">
        <f>PARAMETRES!$C19</f>
        <v>M</v>
      </c>
      <c r="BG72" s="205" t="str">
        <f t="shared" si="27"/>
        <v/>
      </c>
      <c r="BH72" s="205"/>
      <c r="BI72" s="205"/>
      <c r="BJ72" s="205" t="str">
        <f t="shared" si="27"/>
        <v/>
      </c>
      <c r="BK72" s="205" t="str">
        <f t="shared" si="27"/>
        <v/>
      </c>
      <c r="BL72" s="205" t="str">
        <f t="shared" si="27"/>
        <v/>
      </c>
      <c r="BM72" s="205" t="str">
        <f t="shared" si="27"/>
        <v/>
      </c>
      <c r="BN72" s="205" t="str">
        <f t="shared" si="27"/>
        <v/>
      </c>
      <c r="BO72" s="205"/>
      <c r="BP72" s="205"/>
      <c r="BQ72" s="205" t="str">
        <f t="shared" si="27"/>
        <v/>
      </c>
      <c r="BR72" s="205" t="str">
        <f t="shared" si="27"/>
        <v/>
      </c>
      <c r="BS72" s="205" t="str">
        <f t="shared" si="27"/>
        <v/>
      </c>
      <c r="BT72" s="205" t="str">
        <f t="shared" si="27"/>
        <v/>
      </c>
      <c r="BU72" s="205"/>
      <c r="BV72" s="205"/>
      <c r="BW72" s="205" t="str">
        <f t="shared" si="27"/>
        <v/>
      </c>
      <c r="BX72" s="205"/>
      <c r="BY72" s="205"/>
      <c r="BZ72" s="205" t="str">
        <f t="shared" si="27"/>
        <v/>
      </c>
      <c r="CA72" s="205"/>
      <c r="CB72" s="433"/>
      <c r="CC72" s="206" t="str">
        <f t="shared" si="28"/>
        <v/>
      </c>
      <c r="CD72" s="202"/>
      <c r="CE72" s="181"/>
      <c r="CF72" s="156" t="str">
        <f>PARAMETRES!$B19</f>
        <v>M</v>
      </c>
      <c r="CG72" s="156" t="str">
        <f>PARAMETRES!$C19</f>
        <v>M</v>
      </c>
      <c r="CH72" s="205" t="str">
        <f t="shared" si="29"/>
        <v/>
      </c>
      <c r="CI72" s="205"/>
      <c r="CJ72" s="205"/>
      <c r="CK72" s="205" t="str">
        <f t="shared" si="29"/>
        <v/>
      </c>
      <c r="CL72" s="205" t="str">
        <f t="shared" si="29"/>
        <v/>
      </c>
      <c r="CM72" s="205" t="str">
        <f t="shared" si="29"/>
        <v/>
      </c>
      <c r="CN72" s="205" t="str">
        <f t="shared" si="29"/>
        <v/>
      </c>
      <c r="CO72" s="205" t="str">
        <f t="shared" si="29"/>
        <v/>
      </c>
      <c r="CP72" s="205"/>
      <c r="CQ72" s="205"/>
      <c r="CR72" s="205" t="str">
        <f t="shared" si="29"/>
        <v/>
      </c>
      <c r="CS72" s="205" t="str">
        <f t="shared" si="29"/>
        <v/>
      </c>
      <c r="CT72" s="205" t="str">
        <f t="shared" si="29"/>
        <v/>
      </c>
      <c r="CU72" s="205" t="str">
        <f t="shared" si="29"/>
        <v/>
      </c>
      <c r="CV72" s="205"/>
      <c r="CW72" s="205"/>
      <c r="CX72" s="205" t="str">
        <f t="shared" si="29"/>
        <v/>
      </c>
      <c r="CY72" s="205"/>
      <c r="CZ72" s="205"/>
      <c r="DA72" s="205" t="str">
        <f t="shared" si="29"/>
        <v/>
      </c>
      <c r="DB72" s="205"/>
      <c r="DC72" s="433"/>
      <c r="DD72" s="206" t="str">
        <f t="shared" si="30"/>
        <v/>
      </c>
      <c r="DE72" s="207"/>
      <c r="DF72" s="169"/>
      <c r="DG72" s="165" t="str">
        <f>PARAMETRES!$B19</f>
        <v>M</v>
      </c>
      <c r="DH72" s="208" t="str">
        <f>PARAMETRES!$C19</f>
        <v>M</v>
      </c>
      <c r="DI72" s="195"/>
      <c r="DJ72" s="205">
        <f t="shared" si="40"/>
        <v>79</v>
      </c>
      <c r="DK72" s="205">
        <f t="shared" si="40"/>
        <v>85.399999999999991</v>
      </c>
      <c r="DL72" s="205">
        <f t="shared" si="40"/>
        <v>93.3</v>
      </c>
      <c r="DM72" s="205">
        <f t="shared" si="40"/>
        <v>86</v>
      </c>
      <c r="DN72" s="205" t="str">
        <f t="shared" si="40"/>
        <v>-</v>
      </c>
      <c r="DO72" s="205">
        <f t="shared" si="40"/>
        <v>88.1</v>
      </c>
      <c r="DP72" s="169"/>
      <c r="DQ72" s="165" t="str">
        <f>PARAMETRES!$B19</f>
        <v>M</v>
      </c>
      <c r="DR72" s="208" t="str">
        <f>PARAMETRES!$C19</f>
        <v>M</v>
      </c>
    </row>
    <row r="73" spans="1:122" hidden="1">
      <c r="A73" s="181"/>
      <c r="B73" s="530"/>
      <c r="C73" s="198" t="str">
        <f>PARAMETRES!$B20</f>
        <v>M</v>
      </c>
      <c r="D73" s="199" t="str">
        <f>PARAMETRES!$C20</f>
        <v>D</v>
      </c>
      <c r="E73" s="200">
        <f t="shared" si="17"/>
        <v>16.900000000000002</v>
      </c>
      <c r="F73" s="200"/>
      <c r="G73" s="200"/>
      <c r="H73" s="200">
        <f t="shared" ref="H73:X73" si="45">IF(H$53=".","",IF(H27="-","-",ROUNDUP(H27,1)))</f>
        <v>21.700000000000003</v>
      </c>
      <c r="I73" s="200">
        <f t="shared" si="45"/>
        <v>18.8</v>
      </c>
      <c r="J73" s="200">
        <f t="shared" si="45"/>
        <v>18.100000000000001</v>
      </c>
      <c r="K73" s="200">
        <f t="shared" si="45"/>
        <v>12.5</v>
      </c>
      <c r="L73" s="200">
        <f t="shared" si="45"/>
        <v>70.899999999999991</v>
      </c>
      <c r="M73" s="200"/>
      <c r="N73" s="200"/>
      <c r="O73" s="200">
        <f t="shared" si="45"/>
        <v>36</v>
      </c>
      <c r="P73" s="200" t="str">
        <f t="shared" si="45"/>
        <v/>
      </c>
      <c r="Q73" s="200" t="str">
        <f t="shared" si="45"/>
        <v/>
      </c>
      <c r="R73" s="200">
        <f t="shared" si="45"/>
        <v>89.899999999999991</v>
      </c>
      <c r="S73" s="200"/>
      <c r="T73" s="200"/>
      <c r="U73" s="200">
        <f t="shared" si="45"/>
        <v>24.6</v>
      </c>
      <c r="V73" s="200"/>
      <c r="W73" s="200"/>
      <c r="X73" s="200" t="str">
        <f t="shared" si="45"/>
        <v/>
      </c>
      <c r="Y73" s="200"/>
      <c r="Z73" s="432"/>
      <c r="AA73" s="201">
        <f t="shared" si="24"/>
        <v>80.899999999999991</v>
      </c>
      <c r="AB73" s="202"/>
      <c r="AC73" s="181"/>
      <c r="AD73" s="199" t="str">
        <f>PARAMETRES!$B20</f>
        <v>M</v>
      </c>
      <c r="AE73" s="199" t="str">
        <f>PARAMETRES!$C20</f>
        <v>D</v>
      </c>
      <c r="AF73" s="200" t="str">
        <f t="shared" si="25"/>
        <v/>
      </c>
      <c r="AG73" s="200"/>
      <c r="AH73" s="200"/>
      <c r="AI73" s="200" t="str">
        <f t="shared" si="25"/>
        <v/>
      </c>
      <c r="AJ73" s="200" t="str">
        <f t="shared" si="25"/>
        <v/>
      </c>
      <c r="AK73" s="200" t="str">
        <f t="shared" si="25"/>
        <v/>
      </c>
      <c r="AL73" s="200" t="str">
        <f t="shared" si="25"/>
        <v/>
      </c>
      <c r="AM73" s="200" t="str">
        <f t="shared" si="25"/>
        <v/>
      </c>
      <c r="AN73" s="200"/>
      <c r="AO73" s="200"/>
      <c r="AP73" s="200" t="str">
        <f t="shared" si="25"/>
        <v/>
      </c>
      <c r="AQ73" s="200" t="str">
        <f t="shared" si="25"/>
        <v/>
      </c>
      <c r="AR73" s="200" t="str">
        <f t="shared" si="25"/>
        <v/>
      </c>
      <c r="AS73" s="200" t="str">
        <f t="shared" si="25"/>
        <v/>
      </c>
      <c r="AT73" s="200"/>
      <c r="AU73" s="200"/>
      <c r="AV73" s="200" t="str">
        <f t="shared" si="25"/>
        <v/>
      </c>
      <c r="AW73" s="200"/>
      <c r="AX73" s="200"/>
      <c r="AY73" s="200" t="str">
        <f t="shared" si="25"/>
        <v/>
      </c>
      <c r="AZ73" s="200"/>
      <c r="BA73" s="432"/>
      <c r="BB73" s="201" t="str">
        <f t="shared" si="26"/>
        <v/>
      </c>
      <c r="BC73" s="202"/>
      <c r="BD73" s="181"/>
      <c r="BE73" s="199" t="str">
        <f>PARAMETRES!$B20</f>
        <v>M</v>
      </c>
      <c r="BF73" s="199" t="str">
        <f>PARAMETRES!$C20</f>
        <v>D</v>
      </c>
      <c r="BG73" s="200" t="str">
        <f t="shared" si="27"/>
        <v/>
      </c>
      <c r="BH73" s="200"/>
      <c r="BI73" s="200"/>
      <c r="BJ73" s="200" t="str">
        <f t="shared" si="27"/>
        <v/>
      </c>
      <c r="BK73" s="200" t="str">
        <f t="shared" si="27"/>
        <v/>
      </c>
      <c r="BL73" s="200" t="str">
        <f t="shared" si="27"/>
        <v/>
      </c>
      <c r="BM73" s="200" t="str">
        <f t="shared" si="27"/>
        <v/>
      </c>
      <c r="BN73" s="200" t="str">
        <f t="shared" si="27"/>
        <v/>
      </c>
      <c r="BO73" s="200"/>
      <c r="BP73" s="200"/>
      <c r="BQ73" s="200" t="str">
        <f t="shared" si="27"/>
        <v/>
      </c>
      <c r="BR73" s="200" t="str">
        <f t="shared" si="27"/>
        <v/>
      </c>
      <c r="BS73" s="200" t="str">
        <f t="shared" si="27"/>
        <v/>
      </c>
      <c r="BT73" s="200" t="str">
        <f t="shared" si="27"/>
        <v/>
      </c>
      <c r="BU73" s="200"/>
      <c r="BV73" s="200"/>
      <c r="BW73" s="200" t="str">
        <f t="shared" si="27"/>
        <v/>
      </c>
      <c r="BX73" s="200"/>
      <c r="BY73" s="200"/>
      <c r="BZ73" s="200" t="str">
        <f t="shared" si="27"/>
        <v/>
      </c>
      <c r="CA73" s="200"/>
      <c r="CB73" s="432"/>
      <c r="CC73" s="201" t="str">
        <f t="shared" si="28"/>
        <v/>
      </c>
      <c r="CD73" s="202"/>
      <c r="CE73" s="181"/>
      <c r="CF73" s="199" t="str">
        <f>PARAMETRES!$B20</f>
        <v>M</v>
      </c>
      <c r="CG73" s="199" t="str">
        <f>PARAMETRES!$C20</f>
        <v>D</v>
      </c>
      <c r="CH73" s="200" t="str">
        <f t="shared" si="29"/>
        <v/>
      </c>
      <c r="CI73" s="200"/>
      <c r="CJ73" s="200"/>
      <c r="CK73" s="200" t="str">
        <f t="shared" si="29"/>
        <v/>
      </c>
      <c r="CL73" s="200" t="str">
        <f t="shared" si="29"/>
        <v/>
      </c>
      <c r="CM73" s="200" t="str">
        <f t="shared" si="29"/>
        <v/>
      </c>
      <c r="CN73" s="200" t="str">
        <f t="shared" si="29"/>
        <v/>
      </c>
      <c r="CO73" s="200" t="str">
        <f t="shared" si="29"/>
        <v/>
      </c>
      <c r="CP73" s="200"/>
      <c r="CQ73" s="200"/>
      <c r="CR73" s="200" t="str">
        <f t="shared" si="29"/>
        <v/>
      </c>
      <c r="CS73" s="200" t="str">
        <f t="shared" si="29"/>
        <v/>
      </c>
      <c r="CT73" s="200" t="str">
        <f t="shared" si="29"/>
        <v/>
      </c>
      <c r="CU73" s="200" t="str">
        <f t="shared" si="29"/>
        <v/>
      </c>
      <c r="CV73" s="200"/>
      <c r="CW73" s="200"/>
      <c r="CX73" s="200" t="str">
        <f t="shared" si="29"/>
        <v/>
      </c>
      <c r="CY73" s="200"/>
      <c r="CZ73" s="200"/>
      <c r="DA73" s="200" t="str">
        <f t="shared" si="29"/>
        <v/>
      </c>
      <c r="DB73" s="200"/>
      <c r="DC73" s="432"/>
      <c r="DD73" s="201" t="str">
        <f t="shared" si="30"/>
        <v/>
      </c>
      <c r="DE73" s="202"/>
      <c r="DF73" s="203"/>
      <c r="DG73" s="198" t="str">
        <f>PARAMETRES!$B20</f>
        <v>M</v>
      </c>
      <c r="DH73" s="204" t="str">
        <f>PARAMETRES!$C20</f>
        <v>D</v>
      </c>
      <c r="DI73" s="195"/>
      <c r="DJ73" s="200">
        <f t="shared" si="40"/>
        <v>84.3</v>
      </c>
      <c r="DK73" s="200">
        <f t="shared" si="40"/>
        <v>70.899999999999991</v>
      </c>
      <c r="DL73" s="200">
        <f t="shared" si="40"/>
        <v>89.899999999999991</v>
      </c>
      <c r="DM73" s="200">
        <f t="shared" si="40"/>
        <v>82</v>
      </c>
      <c r="DN73" s="200" t="str">
        <f t="shared" si="40"/>
        <v>-</v>
      </c>
      <c r="DO73" s="200">
        <f t="shared" si="40"/>
        <v>80.899999999999991</v>
      </c>
      <c r="DP73" s="203"/>
      <c r="DQ73" s="198" t="str">
        <f>PARAMETRES!$B20</f>
        <v>M</v>
      </c>
      <c r="DR73" s="204" t="str">
        <f>PARAMETRES!$C20</f>
        <v>D</v>
      </c>
    </row>
    <row r="74" spans="1:122" hidden="1">
      <c r="A74" s="181"/>
      <c r="B74" s="530"/>
      <c r="C74" s="165" t="str">
        <f>PARAMETRES!$B21</f>
        <v>N</v>
      </c>
      <c r="D74" s="156" t="str">
        <f>PARAMETRES!$C21</f>
        <v>G</v>
      </c>
      <c r="E74" s="205">
        <f t="shared" si="17"/>
        <v>13.7</v>
      </c>
      <c r="F74" s="205"/>
      <c r="G74" s="205"/>
      <c r="H74" s="205">
        <f t="shared" ref="H74:X74" si="46">IF(H$53=".","",IF(H28="-","-",ROUNDUP(H28,1)))</f>
        <v>18.3</v>
      </c>
      <c r="I74" s="205">
        <f t="shared" si="46"/>
        <v>15</v>
      </c>
      <c r="J74" s="205">
        <f t="shared" si="46"/>
        <v>21.3</v>
      </c>
      <c r="K74" s="205">
        <f t="shared" si="46"/>
        <v>17.8</v>
      </c>
      <c r="L74" s="205">
        <f t="shared" si="46"/>
        <v>72.3</v>
      </c>
      <c r="M74" s="205"/>
      <c r="N74" s="205"/>
      <c r="O74" s="205">
        <f t="shared" si="46"/>
        <v>32.5</v>
      </c>
      <c r="P74" s="205" t="str">
        <f t="shared" si="46"/>
        <v/>
      </c>
      <c r="Q74" s="205" t="str">
        <f t="shared" si="46"/>
        <v/>
      </c>
      <c r="R74" s="205">
        <f t="shared" si="46"/>
        <v>81.3</v>
      </c>
      <c r="S74" s="205"/>
      <c r="T74" s="205"/>
      <c r="U74" s="205">
        <f t="shared" si="46"/>
        <v>24</v>
      </c>
      <c r="V74" s="205"/>
      <c r="W74" s="205"/>
      <c r="X74" s="205" t="str">
        <f t="shared" si="46"/>
        <v/>
      </c>
      <c r="Y74" s="205"/>
      <c r="Z74" s="433"/>
      <c r="AA74" s="206">
        <f t="shared" si="24"/>
        <v>76.5</v>
      </c>
      <c r="AB74" s="202"/>
      <c r="AC74" s="181"/>
      <c r="AD74" s="156" t="str">
        <f>PARAMETRES!$B21</f>
        <v>N</v>
      </c>
      <c r="AE74" s="156" t="str">
        <f>PARAMETRES!$C21</f>
        <v>G</v>
      </c>
      <c r="AF74" s="205" t="str">
        <f t="shared" si="25"/>
        <v/>
      </c>
      <c r="AG74" s="205"/>
      <c r="AH74" s="205"/>
      <c r="AI74" s="205" t="str">
        <f t="shared" si="25"/>
        <v/>
      </c>
      <c r="AJ74" s="205" t="str">
        <f t="shared" si="25"/>
        <v/>
      </c>
      <c r="AK74" s="205" t="str">
        <f t="shared" si="25"/>
        <v/>
      </c>
      <c r="AL74" s="205" t="str">
        <f t="shared" si="25"/>
        <v/>
      </c>
      <c r="AM74" s="205" t="str">
        <f t="shared" si="25"/>
        <v/>
      </c>
      <c r="AN74" s="205"/>
      <c r="AO74" s="205"/>
      <c r="AP74" s="205" t="str">
        <f t="shared" si="25"/>
        <v/>
      </c>
      <c r="AQ74" s="205" t="str">
        <f t="shared" si="25"/>
        <v/>
      </c>
      <c r="AR74" s="205" t="str">
        <f t="shared" si="25"/>
        <v/>
      </c>
      <c r="AS74" s="205" t="str">
        <f t="shared" si="25"/>
        <v/>
      </c>
      <c r="AT74" s="205"/>
      <c r="AU74" s="205"/>
      <c r="AV74" s="205" t="str">
        <f t="shared" si="25"/>
        <v/>
      </c>
      <c r="AW74" s="205"/>
      <c r="AX74" s="205"/>
      <c r="AY74" s="205" t="str">
        <f t="shared" si="25"/>
        <v/>
      </c>
      <c r="AZ74" s="205"/>
      <c r="BA74" s="433"/>
      <c r="BB74" s="206" t="str">
        <f t="shared" si="26"/>
        <v/>
      </c>
      <c r="BC74" s="202"/>
      <c r="BD74" s="181"/>
      <c r="BE74" s="156" t="str">
        <f>PARAMETRES!$B21</f>
        <v>N</v>
      </c>
      <c r="BF74" s="156" t="str">
        <f>PARAMETRES!$C21</f>
        <v>G</v>
      </c>
      <c r="BG74" s="205" t="str">
        <f t="shared" si="27"/>
        <v/>
      </c>
      <c r="BH74" s="205"/>
      <c r="BI74" s="205"/>
      <c r="BJ74" s="205" t="str">
        <f t="shared" si="27"/>
        <v/>
      </c>
      <c r="BK74" s="205" t="str">
        <f t="shared" si="27"/>
        <v/>
      </c>
      <c r="BL74" s="205" t="str">
        <f t="shared" si="27"/>
        <v/>
      </c>
      <c r="BM74" s="205" t="str">
        <f t="shared" si="27"/>
        <v/>
      </c>
      <c r="BN74" s="205" t="str">
        <f t="shared" si="27"/>
        <v/>
      </c>
      <c r="BO74" s="205"/>
      <c r="BP74" s="205"/>
      <c r="BQ74" s="205" t="str">
        <f t="shared" si="27"/>
        <v/>
      </c>
      <c r="BR74" s="205" t="str">
        <f t="shared" si="27"/>
        <v/>
      </c>
      <c r="BS74" s="205" t="str">
        <f t="shared" si="27"/>
        <v/>
      </c>
      <c r="BT74" s="205" t="str">
        <f t="shared" si="27"/>
        <v/>
      </c>
      <c r="BU74" s="205"/>
      <c r="BV74" s="205"/>
      <c r="BW74" s="205" t="str">
        <f t="shared" si="27"/>
        <v/>
      </c>
      <c r="BX74" s="205"/>
      <c r="BY74" s="205"/>
      <c r="BZ74" s="205" t="str">
        <f t="shared" si="27"/>
        <v/>
      </c>
      <c r="CA74" s="205"/>
      <c r="CB74" s="433"/>
      <c r="CC74" s="206" t="str">
        <f t="shared" si="28"/>
        <v/>
      </c>
      <c r="CD74" s="202"/>
      <c r="CE74" s="181"/>
      <c r="CF74" s="156" t="str">
        <f>PARAMETRES!$B21</f>
        <v>N</v>
      </c>
      <c r="CG74" s="156" t="str">
        <f>PARAMETRES!$C21</f>
        <v>G</v>
      </c>
      <c r="CH74" s="205" t="str">
        <f t="shared" si="29"/>
        <v/>
      </c>
      <c r="CI74" s="205"/>
      <c r="CJ74" s="205"/>
      <c r="CK74" s="205" t="str">
        <f t="shared" si="29"/>
        <v/>
      </c>
      <c r="CL74" s="205" t="str">
        <f t="shared" si="29"/>
        <v/>
      </c>
      <c r="CM74" s="205" t="str">
        <f t="shared" si="29"/>
        <v/>
      </c>
      <c r="CN74" s="205" t="str">
        <f t="shared" si="29"/>
        <v/>
      </c>
      <c r="CO74" s="205" t="str">
        <f t="shared" si="29"/>
        <v/>
      </c>
      <c r="CP74" s="205"/>
      <c r="CQ74" s="205"/>
      <c r="CR74" s="205" t="str">
        <f t="shared" si="29"/>
        <v/>
      </c>
      <c r="CS74" s="205" t="str">
        <f t="shared" si="29"/>
        <v/>
      </c>
      <c r="CT74" s="205" t="str">
        <f t="shared" si="29"/>
        <v/>
      </c>
      <c r="CU74" s="205" t="str">
        <f t="shared" si="29"/>
        <v/>
      </c>
      <c r="CV74" s="205"/>
      <c r="CW74" s="205"/>
      <c r="CX74" s="205" t="str">
        <f t="shared" si="29"/>
        <v/>
      </c>
      <c r="CY74" s="205"/>
      <c r="CZ74" s="205"/>
      <c r="DA74" s="205" t="str">
        <f t="shared" si="29"/>
        <v/>
      </c>
      <c r="DB74" s="205"/>
      <c r="DC74" s="433"/>
      <c r="DD74" s="206" t="str">
        <f t="shared" si="30"/>
        <v/>
      </c>
      <c r="DE74" s="207"/>
      <c r="DF74" s="169"/>
      <c r="DG74" s="165" t="str">
        <f>PARAMETRES!$B21</f>
        <v>N</v>
      </c>
      <c r="DH74" s="208" t="str">
        <f>PARAMETRES!$C21</f>
        <v>G</v>
      </c>
      <c r="DI74" s="195"/>
      <c r="DJ74" s="205">
        <f t="shared" si="40"/>
        <v>68.5</v>
      </c>
      <c r="DK74" s="205">
        <f t="shared" si="40"/>
        <v>72.3</v>
      </c>
      <c r="DL74" s="205">
        <f t="shared" si="40"/>
        <v>81.3</v>
      </c>
      <c r="DM74" s="205">
        <f t="shared" si="40"/>
        <v>80</v>
      </c>
      <c r="DN74" s="205" t="str">
        <f t="shared" si="40"/>
        <v>-</v>
      </c>
      <c r="DO74" s="205">
        <f t="shared" si="40"/>
        <v>76.5</v>
      </c>
      <c r="DP74" s="169"/>
      <c r="DQ74" s="165" t="str">
        <f>PARAMETRES!$B21</f>
        <v>N</v>
      </c>
      <c r="DR74" s="208" t="str">
        <f>PARAMETRES!$C21</f>
        <v>G</v>
      </c>
    </row>
    <row r="75" spans="1:122" hidden="1">
      <c r="A75" s="181"/>
      <c r="B75" s="530"/>
      <c r="C75" s="198" t="str">
        <f>PARAMETRES!$B22</f>
        <v>P</v>
      </c>
      <c r="D75" s="199" t="str">
        <f>PARAMETRES!$C22</f>
        <v>L</v>
      </c>
      <c r="E75" s="200">
        <f t="shared" si="17"/>
        <v>17.900000000000002</v>
      </c>
      <c r="F75" s="200"/>
      <c r="G75" s="200"/>
      <c r="H75" s="200">
        <f t="shared" ref="H75:X90" si="47">IF(H$53=".","",IF(H29="-","-",ROUNDUP(H29,1)))</f>
        <v>24.5</v>
      </c>
      <c r="I75" s="200">
        <f t="shared" si="47"/>
        <v>18.700000000000003</v>
      </c>
      <c r="J75" s="200">
        <f t="shared" si="47"/>
        <v>18.900000000000002</v>
      </c>
      <c r="K75" s="200">
        <f t="shared" si="47"/>
        <v>18.8</v>
      </c>
      <c r="L75" s="200">
        <f t="shared" si="47"/>
        <v>80.8</v>
      </c>
      <c r="M75" s="200"/>
      <c r="N75" s="200"/>
      <c r="O75" s="200">
        <f t="shared" si="47"/>
        <v>39.200000000000003</v>
      </c>
      <c r="P75" s="200" t="str">
        <f t="shared" si="47"/>
        <v/>
      </c>
      <c r="Q75" s="200" t="str">
        <f t="shared" si="47"/>
        <v/>
      </c>
      <c r="R75" s="200">
        <f t="shared" si="47"/>
        <v>97.899999999999991</v>
      </c>
      <c r="S75" s="200"/>
      <c r="T75" s="200"/>
      <c r="U75" s="200">
        <f t="shared" si="47"/>
        <v>22.8</v>
      </c>
      <c r="V75" s="200"/>
      <c r="W75" s="200"/>
      <c r="X75" s="200" t="str">
        <f t="shared" si="47"/>
        <v/>
      </c>
      <c r="Y75" s="200"/>
      <c r="Z75" s="432"/>
      <c r="AA75" s="201">
        <f t="shared" si="24"/>
        <v>87.8</v>
      </c>
      <c r="AB75" s="202"/>
      <c r="AC75" s="181"/>
      <c r="AD75" s="199" t="str">
        <f>PARAMETRES!$B22</f>
        <v>P</v>
      </c>
      <c r="AE75" s="199" t="str">
        <f>PARAMETRES!$C22</f>
        <v>L</v>
      </c>
      <c r="AF75" s="200" t="str">
        <f t="shared" ref="AF75:AY90" si="48">IF(AF$53=".","",IF(AF29="-","-",ROUNDUP(AF29,1)))</f>
        <v/>
      </c>
      <c r="AG75" s="200"/>
      <c r="AH75" s="200"/>
      <c r="AI75" s="200" t="str">
        <f t="shared" si="48"/>
        <v/>
      </c>
      <c r="AJ75" s="200" t="str">
        <f t="shared" si="48"/>
        <v/>
      </c>
      <c r="AK75" s="200" t="str">
        <f t="shared" si="48"/>
        <v/>
      </c>
      <c r="AL75" s="200" t="str">
        <f t="shared" si="48"/>
        <v/>
      </c>
      <c r="AM75" s="200" t="str">
        <f t="shared" si="48"/>
        <v/>
      </c>
      <c r="AN75" s="200"/>
      <c r="AO75" s="200"/>
      <c r="AP75" s="200" t="str">
        <f t="shared" si="48"/>
        <v/>
      </c>
      <c r="AQ75" s="200" t="str">
        <f t="shared" si="48"/>
        <v/>
      </c>
      <c r="AR75" s="200" t="str">
        <f t="shared" si="48"/>
        <v/>
      </c>
      <c r="AS75" s="200" t="str">
        <f t="shared" si="48"/>
        <v/>
      </c>
      <c r="AT75" s="200"/>
      <c r="AU75" s="200"/>
      <c r="AV75" s="200" t="str">
        <f t="shared" si="48"/>
        <v/>
      </c>
      <c r="AW75" s="200"/>
      <c r="AX75" s="200"/>
      <c r="AY75" s="200" t="str">
        <f t="shared" si="48"/>
        <v/>
      </c>
      <c r="AZ75" s="200"/>
      <c r="BA75" s="432"/>
      <c r="BB75" s="201" t="str">
        <f t="shared" si="26"/>
        <v/>
      </c>
      <c r="BC75" s="202"/>
      <c r="BD75" s="181"/>
      <c r="BE75" s="199" t="str">
        <f>PARAMETRES!$B22</f>
        <v>P</v>
      </c>
      <c r="BF75" s="199" t="str">
        <f>PARAMETRES!$C22</f>
        <v>L</v>
      </c>
      <c r="BG75" s="200" t="str">
        <f t="shared" ref="BG75:BZ90" si="49">IF(BG$53=".","",IF(BG29="-","-",ROUNDUP(BG29,1)))</f>
        <v/>
      </c>
      <c r="BH75" s="200"/>
      <c r="BI75" s="200"/>
      <c r="BJ75" s="200" t="str">
        <f t="shared" si="49"/>
        <v/>
      </c>
      <c r="BK75" s="200" t="str">
        <f t="shared" si="49"/>
        <v/>
      </c>
      <c r="BL75" s="200" t="str">
        <f t="shared" si="49"/>
        <v/>
      </c>
      <c r="BM75" s="200" t="str">
        <f t="shared" si="49"/>
        <v/>
      </c>
      <c r="BN75" s="200" t="str">
        <f t="shared" si="49"/>
        <v/>
      </c>
      <c r="BO75" s="200"/>
      <c r="BP75" s="200"/>
      <c r="BQ75" s="200" t="str">
        <f t="shared" si="49"/>
        <v/>
      </c>
      <c r="BR75" s="200" t="str">
        <f t="shared" si="49"/>
        <v/>
      </c>
      <c r="BS75" s="200" t="str">
        <f t="shared" si="49"/>
        <v/>
      </c>
      <c r="BT75" s="200" t="str">
        <f t="shared" si="49"/>
        <v/>
      </c>
      <c r="BU75" s="200"/>
      <c r="BV75" s="200"/>
      <c r="BW75" s="200" t="str">
        <f t="shared" si="49"/>
        <v/>
      </c>
      <c r="BX75" s="200"/>
      <c r="BY75" s="200"/>
      <c r="BZ75" s="200" t="str">
        <f t="shared" si="49"/>
        <v/>
      </c>
      <c r="CA75" s="200"/>
      <c r="CB75" s="432"/>
      <c r="CC75" s="201" t="str">
        <f t="shared" si="28"/>
        <v/>
      </c>
      <c r="CD75" s="202"/>
      <c r="CE75" s="181"/>
      <c r="CF75" s="199" t="str">
        <f>PARAMETRES!$B22</f>
        <v>P</v>
      </c>
      <c r="CG75" s="199" t="str">
        <f>PARAMETRES!$C22</f>
        <v>L</v>
      </c>
      <c r="CH75" s="200" t="str">
        <f t="shared" ref="CH75:DA90" si="50">IF(CH$53=".","",IF(CH29="-","-",ROUNDUP(CH29,1)))</f>
        <v/>
      </c>
      <c r="CI75" s="200"/>
      <c r="CJ75" s="200"/>
      <c r="CK75" s="200" t="str">
        <f t="shared" si="50"/>
        <v/>
      </c>
      <c r="CL75" s="200" t="str">
        <f t="shared" si="50"/>
        <v/>
      </c>
      <c r="CM75" s="200" t="str">
        <f t="shared" si="50"/>
        <v/>
      </c>
      <c r="CN75" s="200" t="str">
        <f t="shared" si="50"/>
        <v/>
      </c>
      <c r="CO75" s="200" t="str">
        <f t="shared" si="50"/>
        <v/>
      </c>
      <c r="CP75" s="200"/>
      <c r="CQ75" s="200"/>
      <c r="CR75" s="200" t="str">
        <f t="shared" si="50"/>
        <v/>
      </c>
      <c r="CS75" s="200" t="str">
        <f t="shared" si="50"/>
        <v/>
      </c>
      <c r="CT75" s="200" t="str">
        <f t="shared" si="50"/>
        <v/>
      </c>
      <c r="CU75" s="200" t="str">
        <f t="shared" si="50"/>
        <v/>
      </c>
      <c r="CV75" s="200"/>
      <c r="CW75" s="200"/>
      <c r="CX75" s="200" t="str">
        <f t="shared" si="50"/>
        <v/>
      </c>
      <c r="CY75" s="200"/>
      <c r="CZ75" s="200"/>
      <c r="DA75" s="200" t="str">
        <f t="shared" si="50"/>
        <v/>
      </c>
      <c r="DB75" s="200"/>
      <c r="DC75" s="432"/>
      <c r="DD75" s="201" t="str">
        <f t="shared" si="30"/>
        <v/>
      </c>
      <c r="DE75" s="202"/>
      <c r="DF75" s="203"/>
      <c r="DG75" s="198" t="str">
        <f>PARAMETRES!$B22</f>
        <v>P</v>
      </c>
      <c r="DH75" s="204" t="str">
        <f>PARAMETRES!$C22</f>
        <v>L</v>
      </c>
      <c r="DI75" s="195"/>
      <c r="DJ75" s="200">
        <f t="shared" si="40"/>
        <v>89.5</v>
      </c>
      <c r="DK75" s="200">
        <f t="shared" si="40"/>
        <v>80.8</v>
      </c>
      <c r="DL75" s="200">
        <f t="shared" si="40"/>
        <v>97.899999999999991</v>
      </c>
      <c r="DM75" s="200">
        <f t="shared" si="40"/>
        <v>76</v>
      </c>
      <c r="DN75" s="200" t="str">
        <f t="shared" si="40"/>
        <v>-</v>
      </c>
      <c r="DO75" s="200">
        <f t="shared" si="40"/>
        <v>87.8</v>
      </c>
      <c r="DP75" s="203"/>
      <c r="DQ75" s="198" t="str">
        <f>PARAMETRES!$B22</f>
        <v>P</v>
      </c>
      <c r="DR75" s="204" t="str">
        <f>PARAMETRES!$C22</f>
        <v>L</v>
      </c>
    </row>
    <row r="76" spans="1:122" hidden="1">
      <c r="A76" s="181"/>
      <c r="B76" s="530"/>
      <c r="C76" s="165" t="str">
        <f>PARAMETRES!$B23</f>
        <v>R</v>
      </c>
      <c r="D76" s="156" t="str">
        <f>PARAMETRES!$C23</f>
        <v>G</v>
      </c>
      <c r="E76" s="205">
        <f t="shared" si="17"/>
        <v>9.5</v>
      </c>
      <c r="F76" s="205"/>
      <c r="G76" s="205"/>
      <c r="H76" s="205">
        <f t="shared" si="47"/>
        <v>20.900000000000002</v>
      </c>
      <c r="I76" s="205">
        <f t="shared" si="47"/>
        <v>16.400000000000002</v>
      </c>
      <c r="J76" s="205">
        <f t="shared" si="47"/>
        <v>19.200000000000003</v>
      </c>
      <c r="K76" s="205">
        <f t="shared" si="47"/>
        <v>19.400000000000002</v>
      </c>
      <c r="L76" s="205">
        <f t="shared" si="47"/>
        <v>75.8</v>
      </c>
      <c r="M76" s="205"/>
      <c r="N76" s="205"/>
      <c r="O76" s="205">
        <f t="shared" si="47"/>
        <v>31.6</v>
      </c>
      <c r="P76" s="205" t="str">
        <f t="shared" si="47"/>
        <v/>
      </c>
      <c r="Q76" s="205" t="str">
        <f t="shared" si="47"/>
        <v/>
      </c>
      <c r="R76" s="205">
        <f t="shared" si="47"/>
        <v>78.899999999999991</v>
      </c>
      <c r="S76" s="205"/>
      <c r="T76" s="205"/>
      <c r="U76" s="205">
        <f t="shared" si="47"/>
        <v>24.3</v>
      </c>
      <c r="V76" s="205"/>
      <c r="W76" s="205"/>
      <c r="X76" s="205" t="str">
        <f t="shared" si="47"/>
        <v/>
      </c>
      <c r="Y76" s="205"/>
      <c r="Z76" s="433"/>
      <c r="AA76" s="206">
        <f t="shared" si="24"/>
        <v>75.399999999999991</v>
      </c>
      <c r="AB76" s="202"/>
      <c r="AC76" s="181"/>
      <c r="AD76" s="156" t="str">
        <f>PARAMETRES!$B23</f>
        <v>R</v>
      </c>
      <c r="AE76" s="156" t="str">
        <f>PARAMETRES!$C23</f>
        <v>G</v>
      </c>
      <c r="AF76" s="205" t="str">
        <f t="shared" si="48"/>
        <v/>
      </c>
      <c r="AG76" s="205"/>
      <c r="AH76" s="205"/>
      <c r="AI76" s="205" t="str">
        <f t="shared" si="48"/>
        <v/>
      </c>
      <c r="AJ76" s="205" t="str">
        <f t="shared" si="48"/>
        <v/>
      </c>
      <c r="AK76" s="205" t="str">
        <f t="shared" si="48"/>
        <v/>
      </c>
      <c r="AL76" s="205" t="str">
        <f t="shared" si="48"/>
        <v/>
      </c>
      <c r="AM76" s="205" t="str">
        <f t="shared" si="48"/>
        <v/>
      </c>
      <c r="AN76" s="205"/>
      <c r="AO76" s="205"/>
      <c r="AP76" s="205" t="str">
        <f t="shared" si="48"/>
        <v/>
      </c>
      <c r="AQ76" s="205" t="str">
        <f t="shared" si="48"/>
        <v/>
      </c>
      <c r="AR76" s="205" t="str">
        <f t="shared" si="48"/>
        <v/>
      </c>
      <c r="AS76" s="205" t="str">
        <f t="shared" si="48"/>
        <v/>
      </c>
      <c r="AT76" s="205"/>
      <c r="AU76" s="205"/>
      <c r="AV76" s="205" t="str">
        <f t="shared" si="48"/>
        <v/>
      </c>
      <c r="AW76" s="205"/>
      <c r="AX76" s="205"/>
      <c r="AY76" s="205" t="str">
        <f t="shared" si="48"/>
        <v/>
      </c>
      <c r="AZ76" s="205"/>
      <c r="BA76" s="433"/>
      <c r="BB76" s="206" t="str">
        <f t="shared" si="26"/>
        <v/>
      </c>
      <c r="BC76" s="202"/>
      <c r="BD76" s="181"/>
      <c r="BE76" s="156" t="str">
        <f>PARAMETRES!$B23</f>
        <v>R</v>
      </c>
      <c r="BF76" s="156" t="str">
        <f>PARAMETRES!$C23</f>
        <v>G</v>
      </c>
      <c r="BG76" s="205" t="str">
        <f t="shared" si="49"/>
        <v/>
      </c>
      <c r="BH76" s="205"/>
      <c r="BI76" s="205"/>
      <c r="BJ76" s="205" t="str">
        <f t="shared" si="49"/>
        <v/>
      </c>
      <c r="BK76" s="205" t="str">
        <f t="shared" si="49"/>
        <v/>
      </c>
      <c r="BL76" s="205" t="str">
        <f t="shared" si="49"/>
        <v/>
      </c>
      <c r="BM76" s="205" t="str">
        <f t="shared" si="49"/>
        <v/>
      </c>
      <c r="BN76" s="205" t="str">
        <f t="shared" si="49"/>
        <v/>
      </c>
      <c r="BO76" s="205"/>
      <c r="BP76" s="205"/>
      <c r="BQ76" s="205" t="str">
        <f t="shared" si="49"/>
        <v/>
      </c>
      <c r="BR76" s="205" t="str">
        <f t="shared" si="49"/>
        <v/>
      </c>
      <c r="BS76" s="205" t="str">
        <f t="shared" si="49"/>
        <v/>
      </c>
      <c r="BT76" s="205" t="str">
        <f t="shared" si="49"/>
        <v/>
      </c>
      <c r="BU76" s="205"/>
      <c r="BV76" s="205"/>
      <c r="BW76" s="205" t="str">
        <f t="shared" si="49"/>
        <v/>
      </c>
      <c r="BX76" s="205"/>
      <c r="BY76" s="205"/>
      <c r="BZ76" s="205" t="str">
        <f t="shared" si="49"/>
        <v/>
      </c>
      <c r="CA76" s="205"/>
      <c r="CB76" s="433"/>
      <c r="CC76" s="206" t="str">
        <f t="shared" si="28"/>
        <v/>
      </c>
      <c r="CD76" s="202"/>
      <c r="CE76" s="181"/>
      <c r="CF76" s="156" t="str">
        <f>PARAMETRES!$B23</f>
        <v>R</v>
      </c>
      <c r="CG76" s="156" t="str">
        <f>PARAMETRES!$C23</f>
        <v>G</v>
      </c>
      <c r="CH76" s="205" t="str">
        <f t="shared" si="50"/>
        <v/>
      </c>
      <c r="CI76" s="205"/>
      <c r="CJ76" s="205"/>
      <c r="CK76" s="205" t="str">
        <f t="shared" si="50"/>
        <v/>
      </c>
      <c r="CL76" s="205" t="str">
        <f t="shared" si="50"/>
        <v/>
      </c>
      <c r="CM76" s="205" t="str">
        <f t="shared" si="50"/>
        <v/>
      </c>
      <c r="CN76" s="205" t="str">
        <f t="shared" si="50"/>
        <v/>
      </c>
      <c r="CO76" s="205" t="str">
        <f t="shared" si="50"/>
        <v/>
      </c>
      <c r="CP76" s="205"/>
      <c r="CQ76" s="205"/>
      <c r="CR76" s="205" t="str">
        <f t="shared" si="50"/>
        <v/>
      </c>
      <c r="CS76" s="205" t="str">
        <f t="shared" si="50"/>
        <v/>
      </c>
      <c r="CT76" s="205" t="str">
        <f t="shared" si="50"/>
        <v/>
      </c>
      <c r="CU76" s="205" t="str">
        <f t="shared" si="50"/>
        <v/>
      </c>
      <c r="CV76" s="205"/>
      <c r="CW76" s="205"/>
      <c r="CX76" s="205" t="str">
        <f t="shared" si="50"/>
        <v/>
      </c>
      <c r="CY76" s="205"/>
      <c r="CZ76" s="205"/>
      <c r="DA76" s="205" t="str">
        <f t="shared" si="50"/>
        <v/>
      </c>
      <c r="DB76" s="205"/>
      <c r="DC76" s="433"/>
      <c r="DD76" s="206" t="str">
        <f t="shared" si="30"/>
        <v/>
      </c>
      <c r="DE76" s="207"/>
      <c r="DF76" s="169"/>
      <c r="DG76" s="165" t="str">
        <f>PARAMETRES!$B23</f>
        <v>R</v>
      </c>
      <c r="DH76" s="208" t="str">
        <f>PARAMETRES!$C23</f>
        <v>G</v>
      </c>
      <c r="DI76" s="195"/>
      <c r="DJ76" s="205">
        <f t="shared" si="40"/>
        <v>47.4</v>
      </c>
      <c r="DK76" s="205">
        <f t="shared" si="40"/>
        <v>75.8</v>
      </c>
      <c r="DL76" s="205">
        <f t="shared" si="40"/>
        <v>78.899999999999991</v>
      </c>
      <c r="DM76" s="205">
        <f t="shared" si="40"/>
        <v>81</v>
      </c>
      <c r="DN76" s="205" t="str">
        <f t="shared" si="40"/>
        <v>-</v>
      </c>
      <c r="DO76" s="205">
        <f t="shared" si="40"/>
        <v>75.399999999999991</v>
      </c>
      <c r="DP76" s="169"/>
      <c r="DQ76" s="165" t="str">
        <f>PARAMETRES!$B23</f>
        <v>R</v>
      </c>
      <c r="DR76" s="208" t="str">
        <f>PARAMETRES!$C23</f>
        <v>G</v>
      </c>
    </row>
    <row r="77" spans="1:122" hidden="1">
      <c r="A77" s="181"/>
      <c r="B77" s="530"/>
      <c r="C77" s="198" t="str">
        <f>PARAMETRES!$B24</f>
        <v>R</v>
      </c>
      <c r="D77" s="199" t="str">
        <f>PARAMETRES!$C24</f>
        <v>N</v>
      </c>
      <c r="E77" s="200">
        <f t="shared" si="17"/>
        <v>20</v>
      </c>
      <c r="F77" s="200"/>
      <c r="G77" s="200"/>
      <c r="H77" s="200">
        <f t="shared" si="47"/>
        <v>24</v>
      </c>
      <c r="I77" s="200">
        <f t="shared" si="47"/>
        <v>20</v>
      </c>
      <c r="J77" s="200">
        <f t="shared" si="47"/>
        <v>19.5</v>
      </c>
      <c r="K77" s="200">
        <f t="shared" si="47"/>
        <v>16.400000000000002</v>
      </c>
      <c r="L77" s="200">
        <f t="shared" si="47"/>
        <v>79.8</v>
      </c>
      <c r="M77" s="200"/>
      <c r="N77" s="200"/>
      <c r="O77" s="200">
        <f t="shared" si="47"/>
        <v>34.5</v>
      </c>
      <c r="P77" s="200" t="str">
        <f t="shared" si="47"/>
        <v/>
      </c>
      <c r="Q77" s="200" t="str">
        <f t="shared" si="47"/>
        <v/>
      </c>
      <c r="R77" s="200">
        <f t="shared" si="47"/>
        <v>86.3</v>
      </c>
      <c r="S77" s="200"/>
      <c r="T77" s="200"/>
      <c r="U77" s="200">
        <f t="shared" si="47"/>
        <v>30</v>
      </c>
      <c r="V77" s="200"/>
      <c r="W77" s="200"/>
      <c r="X77" s="200" t="str">
        <f t="shared" si="47"/>
        <v/>
      </c>
      <c r="Y77" s="200"/>
      <c r="Z77" s="432"/>
      <c r="AA77" s="201">
        <f t="shared" si="24"/>
        <v>86.399999999999991</v>
      </c>
      <c r="AB77" s="202"/>
      <c r="AC77" s="181"/>
      <c r="AD77" s="199" t="str">
        <f>PARAMETRES!$B24</f>
        <v>R</v>
      </c>
      <c r="AE77" s="199" t="str">
        <f>PARAMETRES!$C24</f>
        <v>N</v>
      </c>
      <c r="AF77" s="200" t="str">
        <f t="shared" si="48"/>
        <v/>
      </c>
      <c r="AG77" s="200"/>
      <c r="AH77" s="200"/>
      <c r="AI77" s="200" t="str">
        <f t="shared" si="48"/>
        <v/>
      </c>
      <c r="AJ77" s="200" t="str">
        <f t="shared" si="48"/>
        <v/>
      </c>
      <c r="AK77" s="200" t="str">
        <f t="shared" si="48"/>
        <v/>
      </c>
      <c r="AL77" s="200" t="str">
        <f t="shared" si="48"/>
        <v/>
      </c>
      <c r="AM77" s="200" t="str">
        <f t="shared" si="48"/>
        <v/>
      </c>
      <c r="AN77" s="200"/>
      <c r="AO77" s="200"/>
      <c r="AP77" s="200" t="str">
        <f t="shared" si="48"/>
        <v/>
      </c>
      <c r="AQ77" s="200" t="str">
        <f t="shared" si="48"/>
        <v/>
      </c>
      <c r="AR77" s="200" t="str">
        <f t="shared" si="48"/>
        <v/>
      </c>
      <c r="AS77" s="200" t="str">
        <f t="shared" si="48"/>
        <v/>
      </c>
      <c r="AT77" s="200"/>
      <c r="AU77" s="200"/>
      <c r="AV77" s="200" t="str">
        <f t="shared" si="48"/>
        <v/>
      </c>
      <c r="AW77" s="200"/>
      <c r="AX77" s="200"/>
      <c r="AY77" s="200" t="str">
        <f t="shared" si="48"/>
        <v/>
      </c>
      <c r="AZ77" s="200"/>
      <c r="BA77" s="432"/>
      <c r="BB77" s="201" t="str">
        <f t="shared" si="26"/>
        <v/>
      </c>
      <c r="BC77" s="202"/>
      <c r="BD77" s="181"/>
      <c r="BE77" s="199" t="str">
        <f>PARAMETRES!$B24</f>
        <v>R</v>
      </c>
      <c r="BF77" s="199" t="str">
        <f>PARAMETRES!$C24</f>
        <v>N</v>
      </c>
      <c r="BG77" s="200" t="str">
        <f t="shared" si="49"/>
        <v/>
      </c>
      <c r="BH77" s="200"/>
      <c r="BI77" s="200"/>
      <c r="BJ77" s="200" t="str">
        <f t="shared" si="49"/>
        <v/>
      </c>
      <c r="BK77" s="200" t="str">
        <f t="shared" si="49"/>
        <v/>
      </c>
      <c r="BL77" s="200" t="str">
        <f t="shared" si="49"/>
        <v/>
      </c>
      <c r="BM77" s="200" t="str">
        <f t="shared" si="49"/>
        <v/>
      </c>
      <c r="BN77" s="200" t="str">
        <f t="shared" si="49"/>
        <v/>
      </c>
      <c r="BO77" s="200"/>
      <c r="BP77" s="200"/>
      <c r="BQ77" s="200" t="str">
        <f t="shared" si="49"/>
        <v/>
      </c>
      <c r="BR77" s="200" t="str">
        <f t="shared" si="49"/>
        <v/>
      </c>
      <c r="BS77" s="200" t="str">
        <f t="shared" si="49"/>
        <v/>
      </c>
      <c r="BT77" s="200" t="str">
        <f t="shared" si="49"/>
        <v/>
      </c>
      <c r="BU77" s="200"/>
      <c r="BV77" s="200"/>
      <c r="BW77" s="200" t="str">
        <f t="shared" si="49"/>
        <v/>
      </c>
      <c r="BX77" s="200"/>
      <c r="BY77" s="200"/>
      <c r="BZ77" s="200" t="str">
        <f t="shared" si="49"/>
        <v/>
      </c>
      <c r="CA77" s="200"/>
      <c r="CB77" s="432"/>
      <c r="CC77" s="201" t="str">
        <f t="shared" si="28"/>
        <v/>
      </c>
      <c r="CD77" s="202"/>
      <c r="CE77" s="181"/>
      <c r="CF77" s="199" t="str">
        <f>PARAMETRES!$B24</f>
        <v>R</v>
      </c>
      <c r="CG77" s="199" t="str">
        <f>PARAMETRES!$C24</f>
        <v>N</v>
      </c>
      <c r="CH77" s="200" t="str">
        <f t="shared" si="50"/>
        <v/>
      </c>
      <c r="CI77" s="200"/>
      <c r="CJ77" s="200"/>
      <c r="CK77" s="200" t="str">
        <f t="shared" si="50"/>
        <v/>
      </c>
      <c r="CL77" s="200" t="str">
        <f t="shared" si="50"/>
        <v/>
      </c>
      <c r="CM77" s="200" t="str">
        <f t="shared" si="50"/>
        <v/>
      </c>
      <c r="CN77" s="200" t="str">
        <f t="shared" si="50"/>
        <v/>
      </c>
      <c r="CO77" s="200" t="str">
        <f t="shared" si="50"/>
        <v/>
      </c>
      <c r="CP77" s="200"/>
      <c r="CQ77" s="200"/>
      <c r="CR77" s="200" t="str">
        <f t="shared" si="50"/>
        <v/>
      </c>
      <c r="CS77" s="200" t="str">
        <f t="shared" si="50"/>
        <v/>
      </c>
      <c r="CT77" s="200" t="str">
        <f t="shared" si="50"/>
        <v/>
      </c>
      <c r="CU77" s="200" t="str">
        <f t="shared" si="50"/>
        <v/>
      </c>
      <c r="CV77" s="200"/>
      <c r="CW77" s="200"/>
      <c r="CX77" s="200" t="str">
        <f t="shared" si="50"/>
        <v/>
      </c>
      <c r="CY77" s="200"/>
      <c r="CZ77" s="200"/>
      <c r="DA77" s="200" t="str">
        <f t="shared" si="50"/>
        <v/>
      </c>
      <c r="DB77" s="200"/>
      <c r="DC77" s="432"/>
      <c r="DD77" s="201" t="str">
        <f t="shared" si="30"/>
        <v/>
      </c>
      <c r="DE77" s="202"/>
      <c r="DF77" s="203"/>
      <c r="DG77" s="198" t="str">
        <f>PARAMETRES!$B24</f>
        <v>R</v>
      </c>
      <c r="DH77" s="204" t="str">
        <f>PARAMETRES!$C24</f>
        <v>N</v>
      </c>
      <c r="DI77" s="195"/>
      <c r="DJ77" s="200">
        <f t="shared" si="40"/>
        <v>100</v>
      </c>
      <c r="DK77" s="200">
        <f t="shared" si="40"/>
        <v>79.8</v>
      </c>
      <c r="DL77" s="200">
        <f t="shared" si="40"/>
        <v>86.3</v>
      </c>
      <c r="DM77" s="200">
        <f t="shared" si="40"/>
        <v>100</v>
      </c>
      <c r="DN77" s="200" t="str">
        <f t="shared" si="40"/>
        <v>-</v>
      </c>
      <c r="DO77" s="200">
        <f t="shared" si="40"/>
        <v>86.399999999999991</v>
      </c>
      <c r="DP77" s="203"/>
      <c r="DQ77" s="198" t="str">
        <f>PARAMETRES!$B24</f>
        <v>R</v>
      </c>
      <c r="DR77" s="204" t="str">
        <f>PARAMETRES!$C24</f>
        <v>N</v>
      </c>
    </row>
    <row r="78" spans="1:122" hidden="1">
      <c r="A78" s="181"/>
      <c r="B78" s="530"/>
      <c r="C78" s="165" t="str">
        <f>PARAMETRES!$B25</f>
        <v>R</v>
      </c>
      <c r="D78" s="156" t="str">
        <f>PARAMETRES!$C25</f>
        <v>A</v>
      </c>
      <c r="E78" s="205">
        <f t="shared" si="17"/>
        <v>7.3999999999999995</v>
      </c>
      <c r="F78" s="205"/>
      <c r="G78" s="205"/>
      <c r="H78" s="205">
        <f t="shared" si="47"/>
        <v>21.900000000000002</v>
      </c>
      <c r="I78" s="205">
        <f t="shared" si="47"/>
        <v>20.6</v>
      </c>
      <c r="J78" s="205">
        <f t="shared" si="47"/>
        <v>18.900000000000002</v>
      </c>
      <c r="K78" s="205">
        <f t="shared" si="47"/>
        <v>21.8</v>
      </c>
      <c r="L78" s="205">
        <f t="shared" si="47"/>
        <v>83.1</v>
      </c>
      <c r="M78" s="205"/>
      <c r="N78" s="205"/>
      <c r="O78" s="205">
        <f t="shared" si="47"/>
        <v>36.300000000000004</v>
      </c>
      <c r="P78" s="205" t="str">
        <f t="shared" si="47"/>
        <v/>
      </c>
      <c r="Q78" s="205" t="str">
        <f t="shared" si="47"/>
        <v/>
      </c>
      <c r="R78" s="205">
        <f t="shared" si="47"/>
        <v>90.699999999999989</v>
      </c>
      <c r="S78" s="205"/>
      <c r="T78" s="205"/>
      <c r="U78" s="205">
        <f t="shared" si="47"/>
        <v>25.8</v>
      </c>
      <c r="V78" s="205"/>
      <c r="W78" s="205"/>
      <c r="X78" s="205" t="str">
        <f t="shared" si="47"/>
        <v/>
      </c>
      <c r="Y78" s="205"/>
      <c r="Z78" s="433"/>
      <c r="AA78" s="206">
        <f t="shared" si="24"/>
        <v>82.8</v>
      </c>
      <c r="AB78" s="202"/>
      <c r="AC78" s="181"/>
      <c r="AD78" s="156" t="str">
        <f>PARAMETRES!$B25</f>
        <v>R</v>
      </c>
      <c r="AE78" s="156" t="str">
        <f>PARAMETRES!$C25</f>
        <v>A</v>
      </c>
      <c r="AF78" s="205" t="str">
        <f t="shared" si="48"/>
        <v/>
      </c>
      <c r="AG78" s="205"/>
      <c r="AH78" s="205"/>
      <c r="AI78" s="205" t="str">
        <f t="shared" si="48"/>
        <v/>
      </c>
      <c r="AJ78" s="205" t="str">
        <f t="shared" si="48"/>
        <v/>
      </c>
      <c r="AK78" s="205" t="str">
        <f t="shared" si="48"/>
        <v/>
      </c>
      <c r="AL78" s="205" t="str">
        <f t="shared" si="48"/>
        <v/>
      </c>
      <c r="AM78" s="205" t="str">
        <f t="shared" si="48"/>
        <v/>
      </c>
      <c r="AN78" s="205"/>
      <c r="AO78" s="205"/>
      <c r="AP78" s="205" t="str">
        <f t="shared" si="48"/>
        <v/>
      </c>
      <c r="AQ78" s="205" t="str">
        <f t="shared" si="48"/>
        <v/>
      </c>
      <c r="AR78" s="205" t="str">
        <f t="shared" si="48"/>
        <v/>
      </c>
      <c r="AS78" s="205" t="str">
        <f t="shared" si="48"/>
        <v/>
      </c>
      <c r="AT78" s="205"/>
      <c r="AU78" s="205"/>
      <c r="AV78" s="205" t="str">
        <f t="shared" si="48"/>
        <v/>
      </c>
      <c r="AW78" s="205"/>
      <c r="AX78" s="205"/>
      <c r="AY78" s="205" t="str">
        <f t="shared" si="48"/>
        <v/>
      </c>
      <c r="AZ78" s="205"/>
      <c r="BA78" s="433"/>
      <c r="BB78" s="206" t="str">
        <f t="shared" si="26"/>
        <v/>
      </c>
      <c r="BC78" s="202"/>
      <c r="BD78" s="181"/>
      <c r="BE78" s="156" t="str">
        <f>PARAMETRES!$B25</f>
        <v>R</v>
      </c>
      <c r="BF78" s="156" t="str">
        <f>PARAMETRES!$C25</f>
        <v>A</v>
      </c>
      <c r="BG78" s="205" t="str">
        <f t="shared" si="49"/>
        <v/>
      </c>
      <c r="BH78" s="205"/>
      <c r="BI78" s="205"/>
      <c r="BJ78" s="205" t="str">
        <f t="shared" si="49"/>
        <v/>
      </c>
      <c r="BK78" s="205" t="str">
        <f t="shared" si="49"/>
        <v/>
      </c>
      <c r="BL78" s="205" t="str">
        <f t="shared" si="49"/>
        <v/>
      </c>
      <c r="BM78" s="205" t="str">
        <f t="shared" si="49"/>
        <v/>
      </c>
      <c r="BN78" s="205" t="str">
        <f t="shared" si="49"/>
        <v/>
      </c>
      <c r="BO78" s="205"/>
      <c r="BP78" s="205"/>
      <c r="BQ78" s="205" t="str">
        <f t="shared" si="49"/>
        <v/>
      </c>
      <c r="BR78" s="205" t="str">
        <f t="shared" si="49"/>
        <v/>
      </c>
      <c r="BS78" s="205" t="str">
        <f t="shared" si="49"/>
        <v/>
      </c>
      <c r="BT78" s="205" t="str">
        <f t="shared" si="49"/>
        <v/>
      </c>
      <c r="BU78" s="205"/>
      <c r="BV78" s="205"/>
      <c r="BW78" s="205" t="str">
        <f t="shared" si="49"/>
        <v/>
      </c>
      <c r="BX78" s="205"/>
      <c r="BY78" s="205"/>
      <c r="BZ78" s="205" t="str">
        <f t="shared" si="49"/>
        <v/>
      </c>
      <c r="CA78" s="205"/>
      <c r="CB78" s="433"/>
      <c r="CC78" s="206" t="str">
        <f t="shared" si="28"/>
        <v/>
      </c>
      <c r="CD78" s="202"/>
      <c r="CE78" s="181"/>
      <c r="CF78" s="156" t="str">
        <f>PARAMETRES!$B25</f>
        <v>R</v>
      </c>
      <c r="CG78" s="156" t="str">
        <f>PARAMETRES!$C25</f>
        <v>A</v>
      </c>
      <c r="CH78" s="205" t="str">
        <f t="shared" si="50"/>
        <v/>
      </c>
      <c r="CI78" s="205"/>
      <c r="CJ78" s="205"/>
      <c r="CK78" s="205" t="str">
        <f t="shared" si="50"/>
        <v/>
      </c>
      <c r="CL78" s="205" t="str">
        <f t="shared" si="50"/>
        <v/>
      </c>
      <c r="CM78" s="205" t="str">
        <f t="shared" si="50"/>
        <v/>
      </c>
      <c r="CN78" s="205" t="str">
        <f t="shared" si="50"/>
        <v/>
      </c>
      <c r="CO78" s="205" t="str">
        <f t="shared" si="50"/>
        <v/>
      </c>
      <c r="CP78" s="205"/>
      <c r="CQ78" s="205"/>
      <c r="CR78" s="205" t="str">
        <f t="shared" si="50"/>
        <v/>
      </c>
      <c r="CS78" s="205" t="str">
        <f t="shared" si="50"/>
        <v/>
      </c>
      <c r="CT78" s="205" t="str">
        <f t="shared" si="50"/>
        <v/>
      </c>
      <c r="CU78" s="205" t="str">
        <f t="shared" si="50"/>
        <v/>
      </c>
      <c r="CV78" s="205"/>
      <c r="CW78" s="205"/>
      <c r="CX78" s="205" t="str">
        <f t="shared" si="50"/>
        <v/>
      </c>
      <c r="CY78" s="205"/>
      <c r="CZ78" s="205"/>
      <c r="DA78" s="205" t="str">
        <f t="shared" si="50"/>
        <v/>
      </c>
      <c r="DB78" s="205"/>
      <c r="DC78" s="433"/>
      <c r="DD78" s="206" t="str">
        <f t="shared" si="30"/>
        <v/>
      </c>
      <c r="DE78" s="207"/>
      <c r="DF78" s="169"/>
      <c r="DG78" s="165" t="str">
        <f>PARAMETRES!$B25</f>
        <v>R</v>
      </c>
      <c r="DH78" s="208" t="str">
        <f>PARAMETRES!$C25</f>
        <v>A</v>
      </c>
      <c r="DI78" s="195"/>
      <c r="DJ78" s="205">
        <f t="shared" ref="DJ78:DO87" si="51">IF(DJ32="-","-",ROUNDUP(DJ32,1))</f>
        <v>36.9</v>
      </c>
      <c r="DK78" s="205">
        <f t="shared" si="51"/>
        <v>83.1</v>
      </c>
      <c r="DL78" s="205">
        <f t="shared" si="51"/>
        <v>90.699999999999989</v>
      </c>
      <c r="DM78" s="205">
        <f t="shared" si="51"/>
        <v>86</v>
      </c>
      <c r="DN78" s="205" t="str">
        <f t="shared" si="51"/>
        <v>-</v>
      </c>
      <c r="DO78" s="205">
        <f t="shared" si="51"/>
        <v>82.8</v>
      </c>
      <c r="DP78" s="169"/>
      <c r="DQ78" s="165" t="str">
        <f>PARAMETRES!$B25</f>
        <v>R</v>
      </c>
      <c r="DR78" s="208" t="str">
        <f>PARAMETRES!$C25</f>
        <v>A</v>
      </c>
    </row>
    <row r="79" spans="1:122" hidden="1">
      <c r="A79" s="181"/>
      <c r="B79" s="530"/>
      <c r="C79" s="198" t="str">
        <f>PARAMETRES!$B26</f>
        <v>S</v>
      </c>
      <c r="D79" s="199" t="str">
        <f>PARAMETRES!$C26</f>
        <v>M</v>
      </c>
      <c r="E79" s="200">
        <f t="shared" si="17"/>
        <v>14.799999999999999</v>
      </c>
      <c r="F79" s="200"/>
      <c r="G79" s="200"/>
      <c r="H79" s="200">
        <f t="shared" si="47"/>
        <v>21.900000000000002</v>
      </c>
      <c r="I79" s="200">
        <f t="shared" si="47"/>
        <v>18.600000000000001</v>
      </c>
      <c r="J79" s="200">
        <f t="shared" si="47"/>
        <v>20.3</v>
      </c>
      <c r="K79" s="200">
        <f t="shared" si="47"/>
        <v>15.9</v>
      </c>
      <c r="L79" s="200">
        <f t="shared" si="47"/>
        <v>76.599999999999994</v>
      </c>
      <c r="M79" s="200"/>
      <c r="N79" s="200"/>
      <c r="O79" s="200">
        <f t="shared" si="47"/>
        <v>32.800000000000004</v>
      </c>
      <c r="P79" s="200" t="str">
        <f t="shared" si="47"/>
        <v/>
      </c>
      <c r="Q79" s="200" t="str">
        <f t="shared" si="47"/>
        <v/>
      </c>
      <c r="R79" s="200">
        <f t="shared" si="47"/>
        <v>81.8</v>
      </c>
      <c r="S79" s="200"/>
      <c r="T79" s="200"/>
      <c r="U79" s="200">
        <f t="shared" si="47"/>
        <v>25.8</v>
      </c>
      <c r="V79" s="200"/>
      <c r="W79" s="200"/>
      <c r="X79" s="200" t="str">
        <f t="shared" si="47"/>
        <v/>
      </c>
      <c r="Y79" s="200"/>
      <c r="Z79" s="432"/>
      <c r="AA79" s="201">
        <f t="shared" si="24"/>
        <v>79.599999999999994</v>
      </c>
      <c r="AB79" s="202"/>
      <c r="AC79" s="181"/>
      <c r="AD79" s="199" t="str">
        <f>PARAMETRES!$B26</f>
        <v>S</v>
      </c>
      <c r="AE79" s="199" t="str">
        <f>PARAMETRES!$C26</f>
        <v>M</v>
      </c>
      <c r="AF79" s="200" t="str">
        <f t="shared" si="48"/>
        <v/>
      </c>
      <c r="AG79" s="200"/>
      <c r="AH79" s="200"/>
      <c r="AI79" s="200" t="str">
        <f t="shared" si="48"/>
        <v/>
      </c>
      <c r="AJ79" s="200" t="str">
        <f t="shared" si="48"/>
        <v/>
      </c>
      <c r="AK79" s="200" t="str">
        <f t="shared" si="48"/>
        <v/>
      </c>
      <c r="AL79" s="200" t="str">
        <f t="shared" si="48"/>
        <v/>
      </c>
      <c r="AM79" s="200" t="str">
        <f t="shared" si="48"/>
        <v/>
      </c>
      <c r="AN79" s="200"/>
      <c r="AO79" s="200"/>
      <c r="AP79" s="200" t="str">
        <f t="shared" si="48"/>
        <v/>
      </c>
      <c r="AQ79" s="200" t="str">
        <f t="shared" si="48"/>
        <v/>
      </c>
      <c r="AR79" s="200" t="str">
        <f t="shared" si="48"/>
        <v/>
      </c>
      <c r="AS79" s="200" t="str">
        <f t="shared" si="48"/>
        <v/>
      </c>
      <c r="AT79" s="200"/>
      <c r="AU79" s="200"/>
      <c r="AV79" s="200" t="str">
        <f t="shared" si="48"/>
        <v/>
      </c>
      <c r="AW79" s="200"/>
      <c r="AX79" s="200"/>
      <c r="AY79" s="200" t="str">
        <f t="shared" si="48"/>
        <v/>
      </c>
      <c r="AZ79" s="200"/>
      <c r="BA79" s="432"/>
      <c r="BB79" s="201" t="str">
        <f t="shared" si="26"/>
        <v/>
      </c>
      <c r="BC79" s="202"/>
      <c r="BD79" s="181"/>
      <c r="BE79" s="199" t="str">
        <f>PARAMETRES!$B26</f>
        <v>S</v>
      </c>
      <c r="BF79" s="199" t="str">
        <f>PARAMETRES!$C26</f>
        <v>M</v>
      </c>
      <c r="BG79" s="200" t="str">
        <f t="shared" si="49"/>
        <v/>
      </c>
      <c r="BH79" s="200"/>
      <c r="BI79" s="200"/>
      <c r="BJ79" s="200" t="str">
        <f t="shared" si="49"/>
        <v/>
      </c>
      <c r="BK79" s="200" t="str">
        <f t="shared" si="49"/>
        <v/>
      </c>
      <c r="BL79" s="200" t="str">
        <f t="shared" si="49"/>
        <v/>
      </c>
      <c r="BM79" s="200" t="str">
        <f t="shared" si="49"/>
        <v/>
      </c>
      <c r="BN79" s="200" t="str">
        <f t="shared" si="49"/>
        <v/>
      </c>
      <c r="BO79" s="200"/>
      <c r="BP79" s="200"/>
      <c r="BQ79" s="200" t="str">
        <f t="shared" si="49"/>
        <v/>
      </c>
      <c r="BR79" s="200" t="str">
        <f t="shared" si="49"/>
        <v/>
      </c>
      <c r="BS79" s="200" t="str">
        <f t="shared" si="49"/>
        <v/>
      </c>
      <c r="BT79" s="200" t="str">
        <f t="shared" si="49"/>
        <v/>
      </c>
      <c r="BU79" s="200"/>
      <c r="BV79" s="200"/>
      <c r="BW79" s="200" t="str">
        <f t="shared" si="49"/>
        <v/>
      </c>
      <c r="BX79" s="200"/>
      <c r="BY79" s="200"/>
      <c r="BZ79" s="200" t="str">
        <f t="shared" si="49"/>
        <v/>
      </c>
      <c r="CA79" s="200"/>
      <c r="CB79" s="432"/>
      <c r="CC79" s="201" t="str">
        <f t="shared" si="28"/>
        <v/>
      </c>
      <c r="CD79" s="202"/>
      <c r="CE79" s="181"/>
      <c r="CF79" s="199" t="str">
        <f>PARAMETRES!$B26</f>
        <v>S</v>
      </c>
      <c r="CG79" s="199" t="str">
        <f>PARAMETRES!$C26</f>
        <v>M</v>
      </c>
      <c r="CH79" s="200" t="str">
        <f t="shared" si="50"/>
        <v/>
      </c>
      <c r="CI79" s="200"/>
      <c r="CJ79" s="200"/>
      <c r="CK79" s="200" t="str">
        <f t="shared" si="50"/>
        <v/>
      </c>
      <c r="CL79" s="200" t="str">
        <f t="shared" si="50"/>
        <v/>
      </c>
      <c r="CM79" s="200" t="str">
        <f t="shared" si="50"/>
        <v/>
      </c>
      <c r="CN79" s="200" t="str">
        <f t="shared" si="50"/>
        <v/>
      </c>
      <c r="CO79" s="200" t="str">
        <f t="shared" si="50"/>
        <v/>
      </c>
      <c r="CP79" s="200"/>
      <c r="CQ79" s="200"/>
      <c r="CR79" s="200" t="str">
        <f t="shared" si="50"/>
        <v/>
      </c>
      <c r="CS79" s="200" t="str">
        <f t="shared" si="50"/>
        <v/>
      </c>
      <c r="CT79" s="200" t="str">
        <f t="shared" si="50"/>
        <v/>
      </c>
      <c r="CU79" s="200" t="str">
        <f t="shared" si="50"/>
        <v/>
      </c>
      <c r="CV79" s="200"/>
      <c r="CW79" s="200"/>
      <c r="CX79" s="200" t="str">
        <f t="shared" si="50"/>
        <v/>
      </c>
      <c r="CY79" s="200"/>
      <c r="CZ79" s="200"/>
      <c r="DA79" s="200" t="str">
        <f t="shared" si="50"/>
        <v/>
      </c>
      <c r="DB79" s="200"/>
      <c r="DC79" s="432"/>
      <c r="DD79" s="201" t="str">
        <f t="shared" si="30"/>
        <v/>
      </c>
      <c r="DE79" s="202"/>
      <c r="DF79" s="203"/>
      <c r="DG79" s="198" t="str">
        <f>PARAMETRES!$B26</f>
        <v>S</v>
      </c>
      <c r="DH79" s="204" t="str">
        <f>PARAMETRES!$C26</f>
        <v>M</v>
      </c>
      <c r="DI79" s="195"/>
      <c r="DJ79" s="200">
        <f t="shared" si="51"/>
        <v>73.699999999999989</v>
      </c>
      <c r="DK79" s="200">
        <f t="shared" si="51"/>
        <v>76.599999999999994</v>
      </c>
      <c r="DL79" s="200">
        <f t="shared" si="51"/>
        <v>81.8</v>
      </c>
      <c r="DM79" s="200">
        <f t="shared" si="51"/>
        <v>86</v>
      </c>
      <c r="DN79" s="200" t="str">
        <f t="shared" si="51"/>
        <v>-</v>
      </c>
      <c r="DO79" s="200">
        <f t="shared" si="51"/>
        <v>79.599999999999994</v>
      </c>
      <c r="DP79" s="203"/>
      <c r="DQ79" s="198" t="str">
        <f>PARAMETRES!$B26</f>
        <v>S</v>
      </c>
      <c r="DR79" s="204" t="str">
        <f>PARAMETRES!$C26</f>
        <v>M</v>
      </c>
    </row>
    <row r="80" spans="1:122" hidden="1">
      <c r="A80" s="181"/>
      <c r="B80" s="530"/>
      <c r="C80" s="165" t="str">
        <f>PARAMETRES!$B27</f>
        <v>S</v>
      </c>
      <c r="D80" s="156" t="str">
        <f>PARAMETRES!$C27</f>
        <v>N</v>
      </c>
      <c r="E80" s="205">
        <f t="shared" si="17"/>
        <v>16.900000000000002</v>
      </c>
      <c r="F80" s="205"/>
      <c r="G80" s="205"/>
      <c r="H80" s="205">
        <f t="shared" si="47"/>
        <v>14.4</v>
      </c>
      <c r="I80" s="205">
        <f t="shared" si="47"/>
        <v>11.799999999999999</v>
      </c>
      <c r="J80" s="205">
        <f t="shared" si="47"/>
        <v>15</v>
      </c>
      <c r="K80" s="205">
        <f t="shared" si="47"/>
        <v>14.299999999999999</v>
      </c>
      <c r="L80" s="205">
        <f t="shared" si="47"/>
        <v>55.4</v>
      </c>
      <c r="M80" s="205"/>
      <c r="N80" s="205"/>
      <c r="O80" s="205">
        <f t="shared" si="47"/>
        <v>36.800000000000004</v>
      </c>
      <c r="P80" s="205" t="str">
        <f t="shared" si="47"/>
        <v/>
      </c>
      <c r="Q80" s="205" t="str">
        <f t="shared" si="47"/>
        <v/>
      </c>
      <c r="R80" s="205">
        <f t="shared" si="47"/>
        <v>92</v>
      </c>
      <c r="S80" s="205"/>
      <c r="T80" s="205"/>
      <c r="U80" s="205">
        <f t="shared" si="47"/>
        <v>18.600000000000001</v>
      </c>
      <c r="V80" s="205"/>
      <c r="W80" s="205"/>
      <c r="X80" s="205" t="str">
        <f t="shared" si="47"/>
        <v/>
      </c>
      <c r="Y80" s="205"/>
      <c r="Z80" s="433"/>
      <c r="AA80" s="206">
        <f t="shared" si="24"/>
        <v>73.199999999999989</v>
      </c>
      <c r="AB80" s="202"/>
      <c r="AC80" s="181"/>
      <c r="AD80" s="156" t="str">
        <f>PARAMETRES!$B27</f>
        <v>S</v>
      </c>
      <c r="AE80" s="156" t="str">
        <f>PARAMETRES!$C27</f>
        <v>N</v>
      </c>
      <c r="AF80" s="205" t="str">
        <f t="shared" si="48"/>
        <v/>
      </c>
      <c r="AG80" s="205"/>
      <c r="AH80" s="205"/>
      <c r="AI80" s="205" t="str">
        <f t="shared" si="48"/>
        <v/>
      </c>
      <c r="AJ80" s="205" t="str">
        <f t="shared" si="48"/>
        <v/>
      </c>
      <c r="AK80" s="205" t="str">
        <f t="shared" si="48"/>
        <v/>
      </c>
      <c r="AL80" s="205" t="str">
        <f t="shared" si="48"/>
        <v/>
      </c>
      <c r="AM80" s="205" t="str">
        <f t="shared" si="48"/>
        <v/>
      </c>
      <c r="AN80" s="205"/>
      <c r="AO80" s="205"/>
      <c r="AP80" s="205" t="str">
        <f t="shared" si="48"/>
        <v/>
      </c>
      <c r="AQ80" s="205" t="str">
        <f t="shared" si="48"/>
        <v/>
      </c>
      <c r="AR80" s="205" t="str">
        <f t="shared" si="48"/>
        <v/>
      </c>
      <c r="AS80" s="205" t="str">
        <f t="shared" si="48"/>
        <v/>
      </c>
      <c r="AT80" s="205"/>
      <c r="AU80" s="205"/>
      <c r="AV80" s="205" t="str">
        <f t="shared" si="48"/>
        <v/>
      </c>
      <c r="AW80" s="205"/>
      <c r="AX80" s="205"/>
      <c r="AY80" s="205" t="str">
        <f t="shared" si="48"/>
        <v/>
      </c>
      <c r="AZ80" s="205"/>
      <c r="BA80" s="433"/>
      <c r="BB80" s="206" t="str">
        <f t="shared" si="26"/>
        <v/>
      </c>
      <c r="BC80" s="202"/>
      <c r="BD80" s="181"/>
      <c r="BE80" s="156" t="str">
        <f>PARAMETRES!$B27</f>
        <v>S</v>
      </c>
      <c r="BF80" s="156" t="str">
        <f>PARAMETRES!$C27</f>
        <v>N</v>
      </c>
      <c r="BG80" s="205" t="str">
        <f t="shared" si="49"/>
        <v/>
      </c>
      <c r="BH80" s="205"/>
      <c r="BI80" s="205"/>
      <c r="BJ80" s="205" t="str">
        <f t="shared" si="49"/>
        <v/>
      </c>
      <c r="BK80" s="205" t="str">
        <f t="shared" si="49"/>
        <v/>
      </c>
      <c r="BL80" s="205" t="str">
        <f t="shared" si="49"/>
        <v/>
      </c>
      <c r="BM80" s="205" t="str">
        <f t="shared" si="49"/>
        <v/>
      </c>
      <c r="BN80" s="205" t="str">
        <f t="shared" si="49"/>
        <v/>
      </c>
      <c r="BO80" s="205"/>
      <c r="BP80" s="205"/>
      <c r="BQ80" s="205" t="str">
        <f t="shared" si="49"/>
        <v/>
      </c>
      <c r="BR80" s="205" t="str">
        <f t="shared" si="49"/>
        <v/>
      </c>
      <c r="BS80" s="205" t="str">
        <f t="shared" si="49"/>
        <v/>
      </c>
      <c r="BT80" s="205" t="str">
        <f t="shared" si="49"/>
        <v/>
      </c>
      <c r="BU80" s="205"/>
      <c r="BV80" s="205"/>
      <c r="BW80" s="205" t="str">
        <f t="shared" si="49"/>
        <v/>
      </c>
      <c r="BX80" s="205"/>
      <c r="BY80" s="205"/>
      <c r="BZ80" s="205" t="str">
        <f t="shared" si="49"/>
        <v/>
      </c>
      <c r="CA80" s="205"/>
      <c r="CB80" s="433"/>
      <c r="CC80" s="206" t="str">
        <f t="shared" si="28"/>
        <v/>
      </c>
      <c r="CD80" s="202"/>
      <c r="CE80" s="181"/>
      <c r="CF80" s="156" t="str">
        <f>PARAMETRES!$B27</f>
        <v>S</v>
      </c>
      <c r="CG80" s="156" t="str">
        <f>PARAMETRES!$C27</f>
        <v>N</v>
      </c>
      <c r="CH80" s="205" t="str">
        <f t="shared" si="50"/>
        <v/>
      </c>
      <c r="CI80" s="205"/>
      <c r="CJ80" s="205"/>
      <c r="CK80" s="205" t="str">
        <f t="shared" si="50"/>
        <v/>
      </c>
      <c r="CL80" s="205" t="str">
        <f t="shared" si="50"/>
        <v/>
      </c>
      <c r="CM80" s="205" t="str">
        <f t="shared" si="50"/>
        <v/>
      </c>
      <c r="CN80" s="205" t="str">
        <f t="shared" si="50"/>
        <v/>
      </c>
      <c r="CO80" s="205" t="str">
        <f t="shared" si="50"/>
        <v/>
      </c>
      <c r="CP80" s="205"/>
      <c r="CQ80" s="205"/>
      <c r="CR80" s="205" t="str">
        <f t="shared" si="50"/>
        <v/>
      </c>
      <c r="CS80" s="205" t="str">
        <f t="shared" si="50"/>
        <v/>
      </c>
      <c r="CT80" s="205" t="str">
        <f t="shared" si="50"/>
        <v/>
      </c>
      <c r="CU80" s="205" t="str">
        <f t="shared" si="50"/>
        <v/>
      </c>
      <c r="CV80" s="205"/>
      <c r="CW80" s="205"/>
      <c r="CX80" s="205" t="str">
        <f t="shared" si="50"/>
        <v/>
      </c>
      <c r="CY80" s="205"/>
      <c r="CZ80" s="205"/>
      <c r="DA80" s="205" t="str">
        <f t="shared" si="50"/>
        <v/>
      </c>
      <c r="DB80" s="205"/>
      <c r="DC80" s="433"/>
      <c r="DD80" s="206" t="str">
        <f t="shared" si="30"/>
        <v/>
      </c>
      <c r="DE80" s="207"/>
      <c r="DF80" s="169"/>
      <c r="DG80" s="165" t="str">
        <f>PARAMETRES!$B27</f>
        <v>S</v>
      </c>
      <c r="DH80" s="208" t="str">
        <f>PARAMETRES!$C27</f>
        <v>N</v>
      </c>
      <c r="DI80" s="195"/>
      <c r="DJ80" s="205">
        <f t="shared" si="51"/>
        <v>84.3</v>
      </c>
      <c r="DK80" s="205">
        <f t="shared" si="51"/>
        <v>55.4</v>
      </c>
      <c r="DL80" s="205">
        <f t="shared" si="51"/>
        <v>92</v>
      </c>
      <c r="DM80" s="205">
        <f t="shared" si="51"/>
        <v>62</v>
      </c>
      <c r="DN80" s="205" t="str">
        <f t="shared" si="51"/>
        <v>-</v>
      </c>
      <c r="DO80" s="205">
        <f t="shared" si="51"/>
        <v>73.199999999999989</v>
      </c>
      <c r="DP80" s="169"/>
      <c r="DQ80" s="165" t="str">
        <f>PARAMETRES!$B27</f>
        <v>S</v>
      </c>
      <c r="DR80" s="208" t="str">
        <f>PARAMETRES!$C27</f>
        <v>N</v>
      </c>
    </row>
    <row r="81" spans="1:122" hidden="1">
      <c r="A81" s="181"/>
      <c r="B81" s="530"/>
      <c r="C81" s="198" t="str">
        <f>PARAMETRES!$B28</f>
        <v>S</v>
      </c>
      <c r="D81" s="199" t="str">
        <f>PARAMETRES!$C28</f>
        <v>T</v>
      </c>
      <c r="E81" s="200">
        <f t="shared" si="17"/>
        <v>14.799999999999999</v>
      </c>
      <c r="F81" s="200"/>
      <c r="G81" s="200"/>
      <c r="H81" s="200">
        <f t="shared" si="47"/>
        <v>23</v>
      </c>
      <c r="I81" s="200">
        <f t="shared" si="47"/>
        <v>22.8</v>
      </c>
      <c r="J81" s="200">
        <f t="shared" si="47"/>
        <v>17.8</v>
      </c>
      <c r="K81" s="200">
        <f t="shared" si="47"/>
        <v>19.400000000000002</v>
      </c>
      <c r="L81" s="200">
        <f t="shared" si="47"/>
        <v>82.899999999999991</v>
      </c>
      <c r="M81" s="200"/>
      <c r="N81" s="200"/>
      <c r="O81" s="200">
        <f t="shared" si="47"/>
        <v>32.800000000000004</v>
      </c>
      <c r="P81" s="200" t="str">
        <f t="shared" si="47"/>
        <v/>
      </c>
      <c r="Q81" s="200" t="str">
        <f t="shared" si="47"/>
        <v/>
      </c>
      <c r="R81" s="200">
        <f t="shared" si="47"/>
        <v>81.8</v>
      </c>
      <c r="S81" s="200"/>
      <c r="T81" s="200"/>
      <c r="U81" s="200">
        <f t="shared" si="47"/>
        <v>26.4</v>
      </c>
      <c r="V81" s="200"/>
      <c r="W81" s="200"/>
      <c r="X81" s="200" t="str">
        <f t="shared" si="47"/>
        <v/>
      </c>
      <c r="Y81" s="200"/>
      <c r="Z81" s="432"/>
      <c r="AA81" s="201">
        <f t="shared" si="24"/>
        <v>82.3</v>
      </c>
      <c r="AB81" s="202"/>
      <c r="AC81" s="181"/>
      <c r="AD81" s="199" t="str">
        <f>PARAMETRES!$B28</f>
        <v>S</v>
      </c>
      <c r="AE81" s="199" t="str">
        <f>PARAMETRES!$C28</f>
        <v>T</v>
      </c>
      <c r="AF81" s="200" t="str">
        <f t="shared" si="48"/>
        <v/>
      </c>
      <c r="AG81" s="200"/>
      <c r="AH81" s="200"/>
      <c r="AI81" s="200" t="str">
        <f t="shared" si="48"/>
        <v/>
      </c>
      <c r="AJ81" s="200" t="str">
        <f t="shared" si="48"/>
        <v/>
      </c>
      <c r="AK81" s="200" t="str">
        <f t="shared" si="48"/>
        <v/>
      </c>
      <c r="AL81" s="200" t="str">
        <f t="shared" si="48"/>
        <v/>
      </c>
      <c r="AM81" s="200" t="str">
        <f t="shared" si="48"/>
        <v/>
      </c>
      <c r="AN81" s="200"/>
      <c r="AO81" s="200"/>
      <c r="AP81" s="200" t="str">
        <f t="shared" si="48"/>
        <v/>
      </c>
      <c r="AQ81" s="200" t="str">
        <f t="shared" si="48"/>
        <v/>
      </c>
      <c r="AR81" s="200" t="str">
        <f t="shared" si="48"/>
        <v/>
      </c>
      <c r="AS81" s="200" t="str">
        <f t="shared" si="48"/>
        <v/>
      </c>
      <c r="AT81" s="200"/>
      <c r="AU81" s="200"/>
      <c r="AV81" s="200" t="str">
        <f t="shared" si="48"/>
        <v/>
      </c>
      <c r="AW81" s="200"/>
      <c r="AX81" s="200"/>
      <c r="AY81" s="200" t="str">
        <f t="shared" si="48"/>
        <v/>
      </c>
      <c r="AZ81" s="200"/>
      <c r="BA81" s="432"/>
      <c r="BB81" s="201" t="str">
        <f t="shared" si="26"/>
        <v/>
      </c>
      <c r="BC81" s="202"/>
      <c r="BD81" s="181"/>
      <c r="BE81" s="199" t="str">
        <f>PARAMETRES!$B28</f>
        <v>S</v>
      </c>
      <c r="BF81" s="199" t="str">
        <f>PARAMETRES!$C28</f>
        <v>T</v>
      </c>
      <c r="BG81" s="200" t="str">
        <f t="shared" si="49"/>
        <v/>
      </c>
      <c r="BH81" s="200"/>
      <c r="BI81" s="200"/>
      <c r="BJ81" s="200" t="str">
        <f t="shared" si="49"/>
        <v/>
      </c>
      <c r="BK81" s="200" t="str">
        <f t="shared" si="49"/>
        <v/>
      </c>
      <c r="BL81" s="200" t="str">
        <f t="shared" si="49"/>
        <v/>
      </c>
      <c r="BM81" s="200" t="str">
        <f t="shared" si="49"/>
        <v/>
      </c>
      <c r="BN81" s="200" t="str">
        <f t="shared" si="49"/>
        <v/>
      </c>
      <c r="BO81" s="200"/>
      <c r="BP81" s="200"/>
      <c r="BQ81" s="200" t="str">
        <f t="shared" si="49"/>
        <v/>
      </c>
      <c r="BR81" s="200" t="str">
        <f t="shared" si="49"/>
        <v/>
      </c>
      <c r="BS81" s="200" t="str">
        <f t="shared" si="49"/>
        <v/>
      </c>
      <c r="BT81" s="200" t="str">
        <f t="shared" si="49"/>
        <v/>
      </c>
      <c r="BU81" s="200"/>
      <c r="BV81" s="200"/>
      <c r="BW81" s="200" t="str">
        <f t="shared" si="49"/>
        <v/>
      </c>
      <c r="BX81" s="200"/>
      <c r="BY81" s="200"/>
      <c r="BZ81" s="200" t="str">
        <f t="shared" si="49"/>
        <v/>
      </c>
      <c r="CA81" s="200"/>
      <c r="CB81" s="432"/>
      <c r="CC81" s="201" t="str">
        <f t="shared" si="28"/>
        <v/>
      </c>
      <c r="CD81" s="202"/>
      <c r="CE81" s="181"/>
      <c r="CF81" s="199" t="str">
        <f>PARAMETRES!$B28</f>
        <v>S</v>
      </c>
      <c r="CG81" s="199" t="str">
        <f>PARAMETRES!$C28</f>
        <v>T</v>
      </c>
      <c r="CH81" s="200" t="str">
        <f t="shared" si="50"/>
        <v/>
      </c>
      <c r="CI81" s="200"/>
      <c r="CJ81" s="200"/>
      <c r="CK81" s="200" t="str">
        <f t="shared" si="50"/>
        <v/>
      </c>
      <c r="CL81" s="200" t="str">
        <f t="shared" si="50"/>
        <v/>
      </c>
      <c r="CM81" s="200" t="str">
        <f t="shared" si="50"/>
        <v/>
      </c>
      <c r="CN81" s="200" t="str">
        <f t="shared" si="50"/>
        <v/>
      </c>
      <c r="CO81" s="200" t="str">
        <f t="shared" si="50"/>
        <v/>
      </c>
      <c r="CP81" s="200"/>
      <c r="CQ81" s="200"/>
      <c r="CR81" s="200" t="str">
        <f t="shared" si="50"/>
        <v/>
      </c>
      <c r="CS81" s="200" t="str">
        <f t="shared" si="50"/>
        <v/>
      </c>
      <c r="CT81" s="200" t="str">
        <f t="shared" si="50"/>
        <v/>
      </c>
      <c r="CU81" s="200" t="str">
        <f t="shared" si="50"/>
        <v/>
      </c>
      <c r="CV81" s="200"/>
      <c r="CW81" s="200"/>
      <c r="CX81" s="200" t="str">
        <f t="shared" si="50"/>
        <v/>
      </c>
      <c r="CY81" s="200"/>
      <c r="CZ81" s="200"/>
      <c r="DA81" s="200" t="str">
        <f t="shared" si="50"/>
        <v/>
      </c>
      <c r="DB81" s="200"/>
      <c r="DC81" s="432"/>
      <c r="DD81" s="201" t="str">
        <f t="shared" si="30"/>
        <v/>
      </c>
      <c r="DE81" s="202"/>
      <c r="DF81" s="203"/>
      <c r="DG81" s="198" t="str">
        <f>PARAMETRES!$B28</f>
        <v>S</v>
      </c>
      <c r="DH81" s="204" t="str">
        <f>PARAMETRES!$C28</f>
        <v>T</v>
      </c>
      <c r="DI81" s="195"/>
      <c r="DJ81" s="200">
        <f t="shared" si="51"/>
        <v>73.699999999999989</v>
      </c>
      <c r="DK81" s="200">
        <f t="shared" si="51"/>
        <v>82.899999999999991</v>
      </c>
      <c r="DL81" s="200">
        <f t="shared" si="51"/>
        <v>81.8</v>
      </c>
      <c r="DM81" s="200">
        <f t="shared" si="51"/>
        <v>88</v>
      </c>
      <c r="DN81" s="200" t="str">
        <f t="shared" si="51"/>
        <v>-</v>
      </c>
      <c r="DO81" s="200">
        <f t="shared" si="51"/>
        <v>82.3</v>
      </c>
      <c r="DP81" s="203"/>
      <c r="DQ81" s="198" t="str">
        <f>PARAMETRES!$B28</f>
        <v>S</v>
      </c>
      <c r="DR81" s="204" t="str">
        <f>PARAMETRES!$C28</f>
        <v>T</v>
      </c>
    </row>
    <row r="82" spans="1:122" hidden="1">
      <c r="A82" s="181"/>
      <c r="B82" s="530"/>
      <c r="C82" s="165" t="str">
        <f>PARAMETRES!$B29</f>
        <v>T</v>
      </c>
      <c r="D82" s="156" t="str">
        <f>PARAMETRES!$C29</f>
        <v>L</v>
      </c>
      <c r="E82" s="205">
        <f t="shared" si="17"/>
        <v>20</v>
      </c>
      <c r="F82" s="205"/>
      <c r="G82" s="205"/>
      <c r="H82" s="205">
        <f t="shared" si="47"/>
        <v>20.100000000000001</v>
      </c>
      <c r="I82" s="205">
        <f t="shared" si="47"/>
        <v>22</v>
      </c>
      <c r="J82" s="205">
        <f t="shared" si="47"/>
        <v>19.200000000000003</v>
      </c>
      <c r="K82" s="205">
        <f t="shared" si="47"/>
        <v>18.200000000000003</v>
      </c>
      <c r="L82" s="205">
        <f t="shared" si="47"/>
        <v>79.3</v>
      </c>
      <c r="M82" s="205"/>
      <c r="N82" s="205"/>
      <c r="O82" s="205">
        <f t="shared" si="47"/>
        <v>33.4</v>
      </c>
      <c r="P82" s="205" t="str">
        <f t="shared" si="47"/>
        <v/>
      </c>
      <c r="Q82" s="205" t="str">
        <f t="shared" si="47"/>
        <v/>
      </c>
      <c r="R82" s="205">
        <f t="shared" si="47"/>
        <v>83.5</v>
      </c>
      <c r="S82" s="205"/>
      <c r="T82" s="205"/>
      <c r="U82" s="205">
        <f t="shared" si="47"/>
        <v>26.4</v>
      </c>
      <c r="V82" s="205"/>
      <c r="W82" s="205"/>
      <c r="X82" s="205" t="str">
        <f t="shared" si="47"/>
        <v/>
      </c>
      <c r="Y82" s="205"/>
      <c r="Z82" s="433"/>
      <c r="AA82" s="206">
        <f t="shared" si="24"/>
        <v>83.699999999999989</v>
      </c>
      <c r="AB82" s="202"/>
      <c r="AC82" s="181"/>
      <c r="AD82" s="156" t="str">
        <f>PARAMETRES!$B29</f>
        <v>T</v>
      </c>
      <c r="AE82" s="156" t="str">
        <f>PARAMETRES!$C29</f>
        <v>L</v>
      </c>
      <c r="AF82" s="205" t="str">
        <f t="shared" si="48"/>
        <v/>
      </c>
      <c r="AG82" s="205"/>
      <c r="AH82" s="205"/>
      <c r="AI82" s="205" t="str">
        <f t="shared" si="48"/>
        <v/>
      </c>
      <c r="AJ82" s="205" t="str">
        <f t="shared" si="48"/>
        <v/>
      </c>
      <c r="AK82" s="205" t="str">
        <f t="shared" si="48"/>
        <v/>
      </c>
      <c r="AL82" s="205" t="str">
        <f t="shared" si="48"/>
        <v/>
      </c>
      <c r="AM82" s="205" t="str">
        <f t="shared" si="48"/>
        <v/>
      </c>
      <c r="AN82" s="205"/>
      <c r="AO82" s="205"/>
      <c r="AP82" s="205" t="str">
        <f t="shared" si="48"/>
        <v/>
      </c>
      <c r="AQ82" s="205" t="str">
        <f t="shared" si="48"/>
        <v/>
      </c>
      <c r="AR82" s="205" t="str">
        <f t="shared" si="48"/>
        <v/>
      </c>
      <c r="AS82" s="205" t="str">
        <f t="shared" si="48"/>
        <v/>
      </c>
      <c r="AT82" s="205"/>
      <c r="AU82" s="205"/>
      <c r="AV82" s="205" t="str">
        <f t="shared" si="48"/>
        <v/>
      </c>
      <c r="AW82" s="205"/>
      <c r="AX82" s="205"/>
      <c r="AY82" s="205" t="str">
        <f t="shared" si="48"/>
        <v/>
      </c>
      <c r="AZ82" s="205"/>
      <c r="BA82" s="433"/>
      <c r="BB82" s="206" t="str">
        <f t="shared" si="26"/>
        <v/>
      </c>
      <c r="BC82" s="202"/>
      <c r="BD82" s="181"/>
      <c r="BE82" s="156" t="str">
        <f>PARAMETRES!$B29</f>
        <v>T</v>
      </c>
      <c r="BF82" s="156" t="str">
        <f>PARAMETRES!$C29</f>
        <v>L</v>
      </c>
      <c r="BG82" s="205" t="str">
        <f t="shared" si="49"/>
        <v/>
      </c>
      <c r="BH82" s="205"/>
      <c r="BI82" s="205"/>
      <c r="BJ82" s="205" t="str">
        <f t="shared" si="49"/>
        <v/>
      </c>
      <c r="BK82" s="205" t="str">
        <f t="shared" si="49"/>
        <v/>
      </c>
      <c r="BL82" s="205" t="str">
        <f t="shared" si="49"/>
        <v/>
      </c>
      <c r="BM82" s="205" t="str">
        <f t="shared" si="49"/>
        <v/>
      </c>
      <c r="BN82" s="205" t="str">
        <f t="shared" si="49"/>
        <v/>
      </c>
      <c r="BO82" s="205"/>
      <c r="BP82" s="205"/>
      <c r="BQ82" s="205" t="str">
        <f t="shared" si="49"/>
        <v/>
      </c>
      <c r="BR82" s="205" t="str">
        <f t="shared" si="49"/>
        <v/>
      </c>
      <c r="BS82" s="205" t="str">
        <f t="shared" si="49"/>
        <v/>
      </c>
      <c r="BT82" s="205" t="str">
        <f t="shared" si="49"/>
        <v/>
      </c>
      <c r="BU82" s="205"/>
      <c r="BV82" s="205"/>
      <c r="BW82" s="205" t="str">
        <f t="shared" si="49"/>
        <v/>
      </c>
      <c r="BX82" s="205"/>
      <c r="BY82" s="205"/>
      <c r="BZ82" s="205" t="str">
        <f t="shared" si="49"/>
        <v/>
      </c>
      <c r="CA82" s="205"/>
      <c r="CB82" s="433"/>
      <c r="CC82" s="206" t="str">
        <f t="shared" si="28"/>
        <v/>
      </c>
      <c r="CD82" s="202"/>
      <c r="CE82" s="181"/>
      <c r="CF82" s="156" t="str">
        <f>PARAMETRES!$B29</f>
        <v>T</v>
      </c>
      <c r="CG82" s="156" t="str">
        <f>PARAMETRES!$C29</f>
        <v>L</v>
      </c>
      <c r="CH82" s="205" t="str">
        <f t="shared" si="50"/>
        <v/>
      </c>
      <c r="CI82" s="205"/>
      <c r="CJ82" s="205"/>
      <c r="CK82" s="205" t="str">
        <f t="shared" si="50"/>
        <v/>
      </c>
      <c r="CL82" s="205" t="str">
        <f t="shared" si="50"/>
        <v/>
      </c>
      <c r="CM82" s="205" t="str">
        <f t="shared" si="50"/>
        <v/>
      </c>
      <c r="CN82" s="205" t="str">
        <f t="shared" si="50"/>
        <v/>
      </c>
      <c r="CO82" s="205" t="str">
        <f t="shared" si="50"/>
        <v/>
      </c>
      <c r="CP82" s="205"/>
      <c r="CQ82" s="205"/>
      <c r="CR82" s="205" t="str">
        <f t="shared" si="50"/>
        <v/>
      </c>
      <c r="CS82" s="205" t="str">
        <f t="shared" si="50"/>
        <v/>
      </c>
      <c r="CT82" s="205" t="str">
        <f t="shared" si="50"/>
        <v/>
      </c>
      <c r="CU82" s="205" t="str">
        <f t="shared" si="50"/>
        <v/>
      </c>
      <c r="CV82" s="205"/>
      <c r="CW82" s="205"/>
      <c r="CX82" s="205" t="str">
        <f t="shared" si="50"/>
        <v/>
      </c>
      <c r="CY82" s="205"/>
      <c r="CZ82" s="205"/>
      <c r="DA82" s="205" t="str">
        <f t="shared" si="50"/>
        <v/>
      </c>
      <c r="DB82" s="205"/>
      <c r="DC82" s="433"/>
      <c r="DD82" s="206" t="str">
        <f t="shared" si="30"/>
        <v/>
      </c>
      <c r="DE82" s="207"/>
      <c r="DF82" s="169"/>
      <c r="DG82" s="165" t="str">
        <f>PARAMETRES!$B29</f>
        <v>T</v>
      </c>
      <c r="DH82" s="208" t="str">
        <f>PARAMETRES!$C29</f>
        <v>L</v>
      </c>
      <c r="DI82" s="195"/>
      <c r="DJ82" s="205">
        <f t="shared" si="51"/>
        <v>100</v>
      </c>
      <c r="DK82" s="205">
        <f t="shared" si="51"/>
        <v>79.3</v>
      </c>
      <c r="DL82" s="205">
        <f t="shared" si="51"/>
        <v>83.5</v>
      </c>
      <c r="DM82" s="205">
        <f t="shared" si="51"/>
        <v>88</v>
      </c>
      <c r="DN82" s="205" t="str">
        <f t="shared" si="51"/>
        <v>-</v>
      </c>
      <c r="DO82" s="205">
        <f t="shared" si="51"/>
        <v>83.699999999999989</v>
      </c>
      <c r="DP82" s="169"/>
      <c r="DQ82" s="165" t="str">
        <f>PARAMETRES!$B29</f>
        <v>T</v>
      </c>
      <c r="DR82" s="208" t="str">
        <f>PARAMETRES!$C29</f>
        <v>L</v>
      </c>
    </row>
    <row r="83" spans="1:122" hidden="1">
      <c r="A83" s="181"/>
      <c r="B83" s="530"/>
      <c r="C83" s="198" t="str">
        <f>PARAMETRES!$B30</f>
        <v>T</v>
      </c>
      <c r="D83" s="199" t="str">
        <f>PARAMETRES!$C30</f>
        <v>M</v>
      </c>
      <c r="E83" s="200">
        <f t="shared" si="17"/>
        <v>20</v>
      </c>
      <c r="F83" s="200"/>
      <c r="G83" s="200"/>
      <c r="H83" s="200">
        <f t="shared" si="47"/>
        <v>22.200000000000003</v>
      </c>
      <c r="I83" s="200">
        <f t="shared" si="47"/>
        <v>20.900000000000002</v>
      </c>
      <c r="J83" s="200">
        <f t="shared" si="47"/>
        <v>21.400000000000002</v>
      </c>
      <c r="K83" s="200">
        <f t="shared" si="47"/>
        <v>21.400000000000002</v>
      </c>
      <c r="L83" s="200">
        <f t="shared" si="47"/>
        <v>85.699999999999989</v>
      </c>
      <c r="M83" s="200"/>
      <c r="N83" s="200"/>
      <c r="O83" s="200">
        <f t="shared" si="47"/>
        <v>40</v>
      </c>
      <c r="P83" s="200" t="str">
        <f t="shared" si="47"/>
        <v/>
      </c>
      <c r="Q83" s="200" t="str">
        <f t="shared" si="47"/>
        <v/>
      </c>
      <c r="R83" s="200">
        <f t="shared" si="47"/>
        <v>100</v>
      </c>
      <c r="S83" s="200"/>
      <c r="T83" s="200"/>
      <c r="U83" s="200">
        <f t="shared" si="47"/>
        <v>28.2</v>
      </c>
      <c r="V83" s="200"/>
      <c r="W83" s="200"/>
      <c r="X83" s="200" t="str">
        <f t="shared" si="47"/>
        <v/>
      </c>
      <c r="Y83" s="200"/>
      <c r="Z83" s="432"/>
      <c r="AA83" s="201">
        <f t="shared" si="24"/>
        <v>93.6</v>
      </c>
      <c r="AB83" s="202"/>
      <c r="AC83" s="181"/>
      <c r="AD83" s="199" t="str">
        <f>PARAMETRES!$B30</f>
        <v>T</v>
      </c>
      <c r="AE83" s="199" t="str">
        <f>PARAMETRES!$C30</f>
        <v>M</v>
      </c>
      <c r="AF83" s="200" t="str">
        <f t="shared" si="48"/>
        <v/>
      </c>
      <c r="AG83" s="200"/>
      <c r="AH83" s="200"/>
      <c r="AI83" s="200" t="str">
        <f t="shared" si="48"/>
        <v/>
      </c>
      <c r="AJ83" s="200" t="str">
        <f t="shared" si="48"/>
        <v/>
      </c>
      <c r="AK83" s="200" t="str">
        <f t="shared" si="48"/>
        <v/>
      </c>
      <c r="AL83" s="200" t="str">
        <f t="shared" si="48"/>
        <v/>
      </c>
      <c r="AM83" s="200" t="str">
        <f t="shared" si="48"/>
        <v/>
      </c>
      <c r="AN83" s="200"/>
      <c r="AO83" s="200"/>
      <c r="AP83" s="200" t="str">
        <f t="shared" si="48"/>
        <v/>
      </c>
      <c r="AQ83" s="200" t="str">
        <f t="shared" si="48"/>
        <v/>
      </c>
      <c r="AR83" s="200" t="str">
        <f t="shared" si="48"/>
        <v/>
      </c>
      <c r="AS83" s="200" t="str">
        <f t="shared" si="48"/>
        <v/>
      </c>
      <c r="AT83" s="200"/>
      <c r="AU83" s="200"/>
      <c r="AV83" s="200" t="str">
        <f t="shared" si="48"/>
        <v/>
      </c>
      <c r="AW83" s="200"/>
      <c r="AX83" s="200"/>
      <c r="AY83" s="200" t="str">
        <f t="shared" si="48"/>
        <v/>
      </c>
      <c r="AZ83" s="200"/>
      <c r="BA83" s="432"/>
      <c r="BB83" s="201" t="str">
        <f t="shared" si="26"/>
        <v/>
      </c>
      <c r="BC83" s="202"/>
      <c r="BD83" s="181"/>
      <c r="BE83" s="199" t="str">
        <f>PARAMETRES!$B30</f>
        <v>T</v>
      </c>
      <c r="BF83" s="199" t="str">
        <f>PARAMETRES!$C30</f>
        <v>M</v>
      </c>
      <c r="BG83" s="200" t="str">
        <f t="shared" si="49"/>
        <v/>
      </c>
      <c r="BH83" s="200"/>
      <c r="BI83" s="200"/>
      <c r="BJ83" s="200" t="str">
        <f t="shared" si="49"/>
        <v/>
      </c>
      <c r="BK83" s="200" t="str">
        <f t="shared" si="49"/>
        <v/>
      </c>
      <c r="BL83" s="200" t="str">
        <f t="shared" si="49"/>
        <v/>
      </c>
      <c r="BM83" s="200" t="str">
        <f t="shared" si="49"/>
        <v/>
      </c>
      <c r="BN83" s="200" t="str">
        <f t="shared" si="49"/>
        <v/>
      </c>
      <c r="BO83" s="200"/>
      <c r="BP83" s="200"/>
      <c r="BQ83" s="200" t="str">
        <f t="shared" si="49"/>
        <v/>
      </c>
      <c r="BR83" s="200" t="str">
        <f t="shared" si="49"/>
        <v/>
      </c>
      <c r="BS83" s="200" t="str">
        <f t="shared" si="49"/>
        <v/>
      </c>
      <c r="BT83" s="200" t="str">
        <f t="shared" si="49"/>
        <v/>
      </c>
      <c r="BU83" s="200"/>
      <c r="BV83" s="200"/>
      <c r="BW83" s="200" t="str">
        <f t="shared" si="49"/>
        <v/>
      </c>
      <c r="BX83" s="200"/>
      <c r="BY83" s="200"/>
      <c r="BZ83" s="200" t="str">
        <f t="shared" si="49"/>
        <v/>
      </c>
      <c r="CA83" s="200"/>
      <c r="CB83" s="432"/>
      <c r="CC83" s="201" t="str">
        <f t="shared" si="28"/>
        <v/>
      </c>
      <c r="CD83" s="202"/>
      <c r="CE83" s="181"/>
      <c r="CF83" s="199" t="str">
        <f>PARAMETRES!$B30</f>
        <v>T</v>
      </c>
      <c r="CG83" s="199" t="str">
        <f>PARAMETRES!$C30</f>
        <v>M</v>
      </c>
      <c r="CH83" s="200" t="str">
        <f t="shared" si="50"/>
        <v/>
      </c>
      <c r="CI83" s="200"/>
      <c r="CJ83" s="200"/>
      <c r="CK83" s="200" t="str">
        <f t="shared" si="50"/>
        <v/>
      </c>
      <c r="CL83" s="200" t="str">
        <f t="shared" si="50"/>
        <v/>
      </c>
      <c r="CM83" s="200" t="str">
        <f t="shared" si="50"/>
        <v/>
      </c>
      <c r="CN83" s="200" t="str">
        <f t="shared" si="50"/>
        <v/>
      </c>
      <c r="CO83" s="200" t="str">
        <f t="shared" si="50"/>
        <v/>
      </c>
      <c r="CP83" s="200"/>
      <c r="CQ83" s="200"/>
      <c r="CR83" s="200" t="str">
        <f t="shared" si="50"/>
        <v/>
      </c>
      <c r="CS83" s="200" t="str">
        <f t="shared" si="50"/>
        <v/>
      </c>
      <c r="CT83" s="200" t="str">
        <f t="shared" si="50"/>
        <v/>
      </c>
      <c r="CU83" s="200" t="str">
        <f t="shared" si="50"/>
        <v/>
      </c>
      <c r="CV83" s="200"/>
      <c r="CW83" s="200"/>
      <c r="CX83" s="200" t="str">
        <f t="shared" si="50"/>
        <v/>
      </c>
      <c r="CY83" s="200"/>
      <c r="CZ83" s="200"/>
      <c r="DA83" s="200" t="str">
        <f t="shared" si="50"/>
        <v/>
      </c>
      <c r="DB83" s="200"/>
      <c r="DC83" s="432"/>
      <c r="DD83" s="201" t="str">
        <f t="shared" si="30"/>
        <v/>
      </c>
      <c r="DE83" s="202"/>
      <c r="DF83" s="203"/>
      <c r="DG83" s="198" t="str">
        <f>PARAMETRES!$B30</f>
        <v>T</v>
      </c>
      <c r="DH83" s="204" t="str">
        <f>PARAMETRES!$C30</f>
        <v>M</v>
      </c>
      <c r="DI83" s="195"/>
      <c r="DJ83" s="200">
        <f t="shared" si="51"/>
        <v>100</v>
      </c>
      <c r="DK83" s="200">
        <f t="shared" si="51"/>
        <v>85.699999999999989</v>
      </c>
      <c r="DL83" s="200">
        <f t="shared" si="51"/>
        <v>100</v>
      </c>
      <c r="DM83" s="200">
        <f t="shared" si="51"/>
        <v>94</v>
      </c>
      <c r="DN83" s="200" t="str">
        <f t="shared" si="51"/>
        <v>-</v>
      </c>
      <c r="DO83" s="200">
        <f t="shared" si="51"/>
        <v>93.6</v>
      </c>
      <c r="DP83" s="203"/>
      <c r="DQ83" s="198" t="str">
        <f>PARAMETRES!$B30</f>
        <v>T</v>
      </c>
      <c r="DR83" s="204" t="str">
        <f>PARAMETRES!$C30</f>
        <v>M</v>
      </c>
    </row>
    <row r="84" spans="1:122" hidden="1">
      <c r="A84" s="181"/>
      <c r="B84" s="530"/>
      <c r="C84" s="165" t="str">
        <f>PARAMETRES!$B31</f>
        <v>V</v>
      </c>
      <c r="D84" s="156" t="str">
        <f>PARAMETRES!$C31</f>
        <v>F</v>
      </c>
      <c r="E84" s="205">
        <f t="shared" si="17"/>
        <v>20</v>
      </c>
      <c r="F84" s="205"/>
      <c r="G84" s="205"/>
      <c r="H84" s="205">
        <f t="shared" si="47"/>
        <v>23</v>
      </c>
      <c r="I84" s="205">
        <f t="shared" si="47"/>
        <v>22.3</v>
      </c>
      <c r="J84" s="205">
        <f t="shared" si="47"/>
        <v>20.3</v>
      </c>
      <c r="K84" s="205">
        <f t="shared" si="47"/>
        <v>18</v>
      </c>
      <c r="L84" s="205">
        <f t="shared" si="47"/>
        <v>83.5</v>
      </c>
      <c r="M84" s="205"/>
      <c r="N84" s="205"/>
      <c r="O84" s="205">
        <f t="shared" si="47"/>
        <v>33.6</v>
      </c>
      <c r="P84" s="205" t="str">
        <f t="shared" si="47"/>
        <v/>
      </c>
      <c r="Q84" s="205" t="str">
        <f t="shared" si="47"/>
        <v/>
      </c>
      <c r="R84" s="205">
        <f t="shared" si="47"/>
        <v>83.899999999999991</v>
      </c>
      <c r="S84" s="205"/>
      <c r="T84" s="205"/>
      <c r="U84" s="205">
        <f t="shared" si="47"/>
        <v>23.1</v>
      </c>
      <c r="V84" s="205"/>
      <c r="W84" s="205"/>
      <c r="X84" s="205" t="str">
        <f t="shared" si="47"/>
        <v/>
      </c>
      <c r="Y84" s="205"/>
      <c r="Z84" s="433"/>
      <c r="AA84" s="206">
        <f t="shared" si="24"/>
        <v>84.199999999999989</v>
      </c>
      <c r="AB84" s="202"/>
      <c r="AC84" s="181"/>
      <c r="AD84" s="156" t="str">
        <f>PARAMETRES!$B31</f>
        <v>V</v>
      </c>
      <c r="AE84" s="156" t="str">
        <f>PARAMETRES!$C31</f>
        <v>F</v>
      </c>
      <c r="AF84" s="205" t="str">
        <f t="shared" si="48"/>
        <v/>
      </c>
      <c r="AG84" s="205"/>
      <c r="AH84" s="205"/>
      <c r="AI84" s="205" t="str">
        <f t="shared" si="48"/>
        <v/>
      </c>
      <c r="AJ84" s="205" t="str">
        <f t="shared" si="48"/>
        <v/>
      </c>
      <c r="AK84" s="205" t="str">
        <f t="shared" si="48"/>
        <v/>
      </c>
      <c r="AL84" s="205" t="str">
        <f t="shared" si="48"/>
        <v/>
      </c>
      <c r="AM84" s="205" t="str">
        <f t="shared" si="48"/>
        <v/>
      </c>
      <c r="AN84" s="205"/>
      <c r="AO84" s="205"/>
      <c r="AP84" s="205" t="str">
        <f t="shared" si="48"/>
        <v/>
      </c>
      <c r="AQ84" s="205" t="str">
        <f t="shared" si="48"/>
        <v/>
      </c>
      <c r="AR84" s="205" t="str">
        <f t="shared" si="48"/>
        <v/>
      </c>
      <c r="AS84" s="205" t="str">
        <f t="shared" si="48"/>
        <v/>
      </c>
      <c r="AT84" s="205"/>
      <c r="AU84" s="205"/>
      <c r="AV84" s="205" t="str">
        <f t="shared" si="48"/>
        <v/>
      </c>
      <c r="AW84" s="205"/>
      <c r="AX84" s="205"/>
      <c r="AY84" s="205" t="str">
        <f t="shared" si="48"/>
        <v/>
      </c>
      <c r="AZ84" s="205"/>
      <c r="BA84" s="433"/>
      <c r="BB84" s="206" t="str">
        <f t="shared" si="26"/>
        <v/>
      </c>
      <c r="BC84" s="202"/>
      <c r="BD84" s="181"/>
      <c r="BE84" s="156" t="str">
        <f>PARAMETRES!$B31</f>
        <v>V</v>
      </c>
      <c r="BF84" s="156" t="str">
        <f>PARAMETRES!$C31</f>
        <v>F</v>
      </c>
      <c r="BG84" s="205" t="str">
        <f t="shared" si="49"/>
        <v/>
      </c>
      <c r="BH84" s="205"/>
      <c r="BI84" s="205"/>
      <c r="BJ84" s="205" t="str">
        <f t="shared" si="49"/>
        <v/>
      </c>
      <c r="BK84" s="205" t="str">
        <f t="shared" si="49"/>
        <v/>
      </c>
      <c r="BL84" s="205" t="str">
        <f t="shared" si="49"/>
        <v/>
      </c>
      <c r="BM84" s="205" t="str">
        <f t="shared" si="49"/>
        <v/>
      </c>
      <c r="BN84" s="205" t="str">
        <f t="shared" si="49"/>
        <v/>
      </c>
      <c r="BO84" s="205"/>
      <c r="BP84" s="205"/>
      <c r="BQ84" s="205" t="str">
        <f t="shared" si="49"/>
        <v/>
      </c>
      <c r="BR84" s="205" t="str">
        <f t="shared" si="49"/>
        <v/>
      </c>
      <c r="BS84" s="205" t="str">
        <f t="shared" si="49"/>
        <v/>
      </c>
      <c r="BT84" s="205" t="str">
        <f t="shared" si="49"/>
        <v/>
      </c>
      <c r="BU84" s="205"/>
      <c r="BV84" s="205"/>
      <c r="BW84" s="205" t="str">
        <f t="shared" si="49"/>
        <v/>
      </c>
      <c r="BX84" s="205"/>
      <c r="BY84" s="205"/>
      <c r="BZ84" s="205" t="str">
        <f t="shared" si="49"/>
        <v/>
      </c>
      <c r="CA84" s="205"/>
      <c r="CB84" s="433"/>
      <c r="CC84" s="206" t="str">
        <f t="shared" si="28"/>
        <v/>
      </c>
      <c r="CD84" s="202"/>
      <c r="CE84" s="181"/>
      <c r="CF84" s="156" t="str">
        <f>PARAMETRES!$B31</f>
        <v>V</v>
      </c>
      <c r="CG84" s="156" t="str">
        <f>PARAMETRES!$C31</f>
        <v>F</v>
      </c>
      <c r="CH84" s="205" t="str">
        <f t="shared" si="50"/>
        <v/>
      </c>
      <c r="CI84" s="205"/>
      <c r="CJ84" s="205"/>
      <c r="CK84" s="205" t="str">
        <f t="shared" si="50"/>
        <v/>
      </c>
      <c r="CL84" s="205" t="str">
        <f t="shared" si="50"/>
        <v/>
      </c>
      <c r="CM84" s="205" t="str">
        <f t="shared" si="50"/>
        <v/>
      </c>
      <c r="CN84" s="205" t="str">
        <f t="shared" si="50"/>
        <v/>
      </c>
      <c r="CO84" s="205" t="str">
        <f t="shared" si="50"/>
        <v/>
      </c>
      <c r="CP84" s="205"/>
      <c r="CQ84" s="205"/>
      <c r="CR84" s="205" t="str">
        <f t="shared" si="50"/>
        <v/>
      </c>
      <c r="CS84" s="205" t="str">
        <f t="shared" si="50"/>
        <v/>
      </c>
      <c r="CT84" s="205" t="str">
        <f t="shared" si="50"/>
        <v/>
      </c>
      <c r="CU84" s="205" t="str">
        <f t="shared" si="50"/>
        <v/>
      </c>
      <c r="CV84" s="205"/>
      <c r="CW84" s="205"/>
      <c r="CX84" s="205" t="str">
        <f t="shared" si="50"/>
        <v/>
      </c>
      <c r="CY84" s="205"/>
      <c r="CZ84" s="205"/>
      <c r="DA84" s="205" t="str">
        <f t="shared" si="50"/>
        <v/>
      </c>
      <c r="DB84" s="205"/>
      <c r="DC84" s="433"/>
      <c r="DD84" s="206" t="str">
        <f t="shared" si="30"/>
        <v/>
      </c>
      <c r="DE84" s="207"/>
      <c r="DF84" s="169"/>
      <c r="DG84" s="165" t="str">
        <f>PARAMETRES!$B31</f>
        <v>V</v>
      </c>
      <c r="DH84" s="208" t="str">
        <f>PARAMETRES!$C31</f>
        <v>F</v>
      </c>
      <c r="DI84" s="195"/>
      <c r="DJ84" s="205">
        <f t="shared" si="51"/>
        <v>100</v>
      </c>
      <c r="DK84" s="205">
        <f t="shared" si="51"/>
        <v>83.5</v>
      </c>
      <c r="DL84" s="205">
        <f t="shared" si="51"/>
        <v>83.899999999999991</v>
      </c>
      <c r="DM84" s="205">
        <f t="shared" si="51"/>
        <v>77</v>
      </c>
      <c r="DN84" s="205" t="str">
        <f t="shared" si="51"/>
        <v>-</v>
      </c>
      <c r="DO84" s="205">
        <f t="shared" si="51"/>
        <v>84.199999999999989</v>
      </c>
      <c r="DP84" s="169"/>
      <c r="DQ84" s="165" t="str">
        <f>PARAMETRES!$B31</f>
        <v>V</v>
      </c>
      <c r="DR84" s="208" t="str">
        <f>PARAMETRES!$C31</f>
        <v>F</v>
      </c>
    </row>
    <row r="85" spans="1:122" hidden="1">
      <c r="A85" s="181"/>
      <c r="B85" s="530"/>
      <c r="C85" s="198" t="str">
        <f>PARAMETRES!$B32</f>
        <v>V</v>
      </c>
      <c r="D85" s="199" t="str">
        <f>PARAMETRES!$C32</f>
        <v>B</v>
      </c>
      <c r="E85" s="200">
        <f t="shared" si="17"/>
        <v>19</v>
      </c>
      <c r="F85" s="200"/>
      <c r="G85" s="200"/>
      <c r="H85" s="200">
        <f t="shared" si="47"/>
        <v>20.6</v>
      </c>
      <c r="I85" s="200">
        <f t="shared" si="47"/>
        <v>16.5</v>
      </c>
      <c r="J85" s="200">
        <f t="shared" si="47"/>
        <v>15</v>
      </c>
      <c r="K85" s="200">
        <f t="shared" si="47"/>
        <v>16.400000000000002</v>
      </c>
      <c r="L85" s="200">
        <f t="shared" si="47"/>
        <v>68.399999999999991</v>
      </c>
      <c r="M85" s="200"/>
      <c r="N85" s="200"/>
      <c r="O85" s="200">
        <f t="shared" si="47"/>
        <v>36.800000000000004</v>
      </c>
      <c r="P85" s="200" t="str">
        <f t="shared" si="47"/>
        <v/>
      </c>
      <c r="Q85" s="200" t="str">
        <f t="shared" si="47"/>
        <v/>
      </c>
      <c r="R85" s="200">
        <f t="shared" si="47"/>
        <v>92</v>
      </c>
      <c r="S85" s="200"/>
      <c r="T85" s="200"/>
      <c r="U85" s="200">
        <f t="shared" si="47"/>
        <v>24.9</v>
      </c>
      <c r="V85" s="200"/>
      <c r="W85" s="200"/>
      <c r="X85" s="200" t="str">
        <f t="shared" si="47"/>
        <v/>
      </c>
      <c r="Y85" s="200"/>
      <c r="Z85" s="432"/>
      <c r="AA85" s="201">
        <f t="shared" si="24"/>
        <v>81.699999999999989</v>
      </c>
      <c r="AB85" s="202"/>
      <c r="AC85" s="181"/>
      <c r="AD85" s="199" t="str">
        <f>PARAMETRES!$B32</f>
        <v>V</v>
      </c>
      <c r="AE85" s="199" t="str">
        <f>PARAMETRES!$C32</f>
        <v>B</v>
      </c>
      <c r="AF85" s="200" t="str">
        <f t="shared" si="48"/>
        <v/>
      </c>
      <c r="AG85" s="200"/>
      <c r="AH85" s="200"/>
      <c r="AI85" s="200" t="str">
        <f t="shared" si="48"/>
        <v/>
      </c>
      <c r="AJ85" s="200" t="str">
        <f t="shared" si="48"/>
        <v/>
      </c>
      <c r="AK85" s="200" t="str">
        <f t="shared" si="48"/>
        <v/>
      </c>
      <c r="AL85" s="200" t="str">
        <f t="shared" si="48"/>
        <v/>
      </c>
      <c r="AM85" s="200" t="str">
        <f t="shared" si="48"/>
        <v/>
      </c>
      <c r="AN85" s="200"/>
      <c r="AO85" s="200"/>
      <c r="AP85" s="200" t="str">
        <f t="shared" si="48"/>
        <v/>
      </c>
      <c r="AQ85" s="200" t="str">
        <f t="shared" si="48"/>
        <v/>
      </c>
      <c r="AR85" s="200" t="str">
        <f t="shared" si="48"/>
        <v/>
      </c>
      <c r="AS85" s="200" t="str">
        <f t="shared" si="48"/>
        <v/>
      </c>
      <c r="AT85" s="200"/>
      <c r="AU85" s="200"/>
      <c r="AV85" s="200" t="str">
        <f t="shared" si="48"/>
        <v/>
      </c>
      <c r="AW85" s="200"/>
      <c r="AX85" s="200"/>
      <c r="AY85" s="200" t="str">
        <f t="shared" si="48"/>
        <v/>
      </c>
      <c r="AZ85" s="200"/>
      <c r="BA85" s="432"/>
      <c r="BB85" s="201" t="str">
        <f t="shared" si="26"/>
        <v/>
      </c>
      <c r="BC85" s="202"/>
      <c r="BD85" s="181"/>
      <c r="BE85" s="199" t="str">
        <f>PARAMETRES!$B32</f>
        <v>V</v>
      </c>
      <c r="BF85" s="199" t="str">
        <f>PARAMETRES!$C32</f>
        <v>B</v>
      </c>
      <c r="BG85" s="200" t="str">
        <f t="shared" si="49"/>
        <v/>
      </c>
      <c r="BH85" s="200"/>
      <c r="BI85" s="200"/>
      <c r="BJ85" s="200" t="str">
        <f t="shared" si="49"/>
        <v/>
      </c>
      <c r="BK85" s="200" t="str">
        <f t="shared" si="49"/>
        <v/>
      </c>
      <c r="BL85" s="200" t="str">
        <f t="shared" si="49"/>
        <v/>
      </c>
      <c r="BM85" s="200" t="str">
        <f t="shared" si="49"/>
        <v/>
      </c>
      <c r="BN85" s="200" t="str">
        <f t="shared" si="49"/>
        <v/>
      </c>
      <c r="BO85" s="200"/>
      <c r="BP85" s="200"/>
      <c r="BQ85" s="200" t="str">
        <f t="shared" si="49"/>
        <v/>
      </c>
      <c r="BR85" s="200" t="str">
        <f t="shared" si="49"/>
        <v/>
      </c>
      <c r="BS85" s="200" t="str">
        <f t="shared" si="49"/>
        <v/>
      </c>
      <c r="BT85" s="200" t="str">
        <f t="shared" si="49"/>
        <v/>
      </c>
      <c r="BU85" s="200"/>
      <c r="BV85" s="200"/>
      <c r="BW85" s="200" t="str">
        <f t="shared" si="49"/>
        <v/>
      </c>
      <c r="BX85" s="200"/>
      <c r="BY85" s="200"/>
      <c r="BZ85" s="200" t="str">
        <f t="shared" si="49"/>
        <v/>
      </c>
      <c r="CA85" s="200"/>
      <c r="CB85" s="432"/>
      <c r="CC85" s="201" t="str">
        <f t="shared" si="28"/>
        <v/>
      </c>
      <c r="CD85" s="202"/>
      <c r="CE85" s="181"/>
      <c r="CF85" s="199" t="str">
        <f>PARAMETRES!$B32</f>
        <v>V</v>
      </c>
      <c r="CG85" s="199" t="str">
        <f>PARAMETRES!$C32</f>
        <v>B</v>
      </c>
      <c r="CH85" s="200" t="str">
        <f t="shared" si="50"/>
        <v/>
      </c>
      <c r="CI85" s="200"/>
      <c r="CJ85" s="200"/>
      <c r="CK85" s="200" t="str">
        <f t="shared" si="50"/>
        <v/>
      </c>
      <c r="CL85" s="200" t="str">
        <f t="shared" si="50"/>
        <v/>
      </c>
      <c r="CM85" s="200" t="str">
        <f t="shared" si="50"/>
        <v/>
      </c>
      <c r="CN85" s="200" t="str">
        <f t="shared" si="50"/>
        <v/>
      </c>
      <c r="CO85" s="200" t="str">
        <f t="shared" si="50"/>
        <v/>
      </c>
      <c r="CP85" s="200"/>
      <c r="CQ85" s="200"/>
      <c r="CR85" s="200" t="str">
        <f t="shared" si="50"/>
        <v/>
      </c>
      <c r="CS85" s="200" t="str">
        <f t="shared" si="50"/>
        <v/>
      </c>
      <c r="CT85" s="200" t="str">
        <f t="shared" si="50"/>
        <v/>
      </c>
      <c r="CU85" s="200" t="str">
        <f t="shared" si="50"/>
        <v/>
      </c>
      <c r="CV85" s="200"/>
      <c r="CW85" s="200"/>
      <c r="CX85" s="200" t="str">
        <f t="shared" si="50"/>
        <v/>
      </c>
      <c r="CY85" s="200"/>
      <c r="CZ85" s="200"/>
      <c r="DA85" s="200" t="str">
        <f t="shared" si="50"/>
        <v/>
      </c>
      <c r="DB85" s="200"/>
      <c r="DC85" s="432"/>
      <c r="DD85" s="201" t="str">
        <f t="shared" si="30"/>
        <v/>
      </c>
      <c r="DE85" s="202"/>
      <c r="DF85" s="203"/>
      <c r="DG85" s="198" t="str">
        <f>PARAMETRES!$B32</f>
        <v>V</v>
      </c>
      <c r="DH85" s="204" t="str">
        <f>PARAMETRES!$C32</f>
        <v>B</v>
      </c>
      <c r="DI85" s="195"/>
      <c r="DJ85" s="200">
        <f t="shared" si="51"/>
        <v>94.8</v>
      </c>
      <c r="DK85" s="200">
        <f t="shared" si="51"/>
        <v>68.399999999999991</v>
      </c>
      <c r="DL85" s="200">
        <f t="shared" si="51"/>
        <v>92</v>
      </c>
      <c r="DM85" s="200">
        <f t="shared" si="51"/>
        <v>83</v>
      </c>
      <c r="DN85" s="200" t="str">
        <f t="shared" si="51"/>
        <v>-</v>
      </c>
      <c r="DO85" s="200">
        <f t="shared" si="51"/>
        <v>81.699999999999989</v>
      </c>
      <c r="DP85" s="203"/>
      <c r="DQ85" s="198" t="str">
        <f>PARAMETRES!$B32</f>
        <v>V</v>
      </c>
      <c r="DR85" s="204" t="str">
        <f>PARAMETRES!$C32</f>
        <v>B</v>
      </c>
    </row>
    <row r="86" spans="1:122" hidden="1">
      <c r="A86" s="181"/>
      <c r="B86" s="530"/>
      <c r="C86" s="165" t="str">
        <f>PARAMETRES!$B33</f>
        <v>Z</v>
      </c>
      <c r="D86" s="156" t="str">
        <f>PARAMETRES!$C33</f>
        <v>B</v>
      </c>
      <c r="E86" s="205">
        <f t="shared" si="17"/>
        <v>10</v>
      </c>
      <c r="F86" s="205"/>
      <c r="G86" s="205"/>
      <c r="H86" s="205">
        <f t="shared" si="47"/>
        <v>23.200000000000003</v>
      </c>
      <c r="I86" s="205">
        <f t="shared" si="47"/>
        <v>21.1</v>
      </c>
      <c r="J86" s="205">
        <f t="shared" si="47"/>
        <v>18.100000000000001</v>
      </c>
      <c r="K86" s="205">
        <f t="shared" si="47"/>
        <v>16.600000000000001</v>
      </c>
      <c r="L86" s="205">
        <f t="shared" si="47"/>
        <v>78.899999999999991</v>
      </c>
      <c r="M86" s="205"/>
      <c r="N86" s="205"/>
      <c r="O86" s="205">
        <f t="shared" si="47"/>
        <v>37.200000000000003</v>
      </c>
      <c r="P86" s="205" t="str">
        <f t="shared" si="47"/>
        <v/>
      </c>
      <c r="Q86" s="205" t="str">
        <f t="shared" si="47"/>
        <v/>
      </c>
      <c r="R86" s="205">
        <f t="shared" si="47"/>
        <v>92.8</v>
      </c>
      <c r="S86" s="205"/>
      <c r="T86" s="205"/>
      <c r="U86" s="205">
        <f t="shared" si="47"/>
        <v>21.9</v>
      </c>
      <c r="V86" s="205"/>
      <c r="W86" s="205"/>
      <c r="X86" s="205" t="str">
        <f t="shared" si="47"/>
        <v/>
      </c>
      <c r="Y86" s="205"/>
      <c r="Z86" s="433"/>
      <c r="AA86" s="206">
        <f t="shared" si="24"/>
        <v>81.5</v>
      </c>
      <c r="AB86" s="202"/>
      <c r="AC86" s="181"/>
      <c r="AD86" s="156" t="str">
        <f>PARAMETRES!$B33</f>
        <v>Z</v>
      </c>
      <c r="AE86" s="156" t="str">
        <f>PARAMETRES!$C33</f>
        <v>B</v>
      </c>
      <c r="AF86" s="205" t="str">
        <f t="shared" si="48"/>
        <v/>
      </c>
      <c r="AG86" s="205"/>
      <c r="AH86" s="205"/>
      <c r="AI86" s="205" t="str">
        <f t="shared" si="48"/>
        <v/>
      </c>
      <c r="AJ86" s="205" t="str">
        <f t="shared" si="48"/>
        <v/>
      </c>
      <c r="AK86" s="205" t="str">
        <f t="shared" si="48"/>
        <v/>
      </c>
      <c r="AL86" s="205" t="str">
        <f t="shared" si="48"/>
        <v/>
      </c>
      <c r="AM86" s="205" t="str">
        <f t="shared" si="48"/>
        <v/>
      </c>
      <c r="AN86" s="205"/>
      <c r="AO86" s="205"/>
      <c r="AP86" s="205" t="str">
        <f t="shared" si="48"/>
        <v/>
      </c>
      <c r="AQ86" s="205" t="str">
        <f t="shared" si="48"/>
        <v/>
      </c>
      <c r="AR86" s="205" t="str">
        <f t="shared" si="48"/>
        <v/>
      </c>
      <c r="AS86" s="205" t="str">
        <f t="shared" si="48"/>
        <v/>
      </c>
      <c r="AT86" s="205"/>
      <c r="AU86" s="205"/>
      <c r="AV86" s="205" t="str">
        <f t="shared" si="48"/>
        <v/>
      </c>
      <c r="AW86" s="205"/>
      <c r="AX86" s="205"/>
      <c r="AY86" s="205" t="str">
        <f t="shared" si="48"/>
        <v/>
      </c>
      <c r="AZ86" s="205"/>
      <c r="BA86" s="433"/>
      <c r="BB86" s="206" t="str">
        <f t="shared" si="26"/>
        <v/>
      </c>
      <c r="BC86" s="202"/>
      <c r="BD86" s="181"/>
      <c r="BE86" s="156" t="str">
        <f>PARAMETRES!$B33</f>
        <v>Z</v>
      </c>
      <c r="BF86" s="156" t="str">
        <f>PARAMETRES!$C33</f>
        <v>B</v>
      </c>
      <c r="BG86" s="205" t="str">
        <f t="shared" si="49"/>
        <v/>
      </c>
      <c r="BH86" s="205"/>
      <c r="BI86" s="205"/>
      <c r="BJ86" s="205" t="str">
        <f t="shared" si="49"/>
        <v/>
      </c>
      <c r="BK86" s="205" t="str">
        <f t="shared" si="49"/>
        <v/>
      </c>
      <c r="BL86" s="205" t="str">
        <f t="shared" si="49"/>
        <v/>
      </c>
      <c r="BM86" s="205" t="str">
        <f t="shared" si="49"/>
        <v/>
      </c>
      <c r="BN86" s="205" t="str">
        <f t="shared" si="49"/>
        <v/>
      </c>
      <c r="BO86" s="205"/>
      <c r="BP86" s="205"/>
      <c r="BQ86" s="205" t="str">
        <f t="shared" si="49"/>
        <v/>
      </c>
      <c r="BR86" s="205" t="str">
        <f t="shared" si="49"/>
        <v/>
      </c>
      <c r="BS86" s="205" t="str">
        <f t="shared" si="49"/>
        <v/>
      </c>
      <c r="BT86" s="205" t="str">
        <f t="shared" si="49"/>
        <v/>
      </c>
      <c r="BU86" s="205"/>
      <c r="BV86" s="205"/>
      <c r="BW86" s="205" t="str">
        <f t="shared" si="49"/>
        <v/>
      </c>
      <c r="BX86" s="205"/>
      <c r="BY86" s="205"/>
      <c r="BZ86" s="205" t="str">
        <f t="shared" si="49"/>
        <v/>
      </c>
      <c r="CA86" s="205"/>
      <c r="CB86" s="433"/>
      <c r="CC86" s="206" t="str">
        <f t="shared" si="28"/>
        <v/>
      </c>
      <c r="CD86" s="202"/>
      <c r="CE86" s="181"/>
      <c r="CF86" s="156" t="str">
        <f>PARAMETRES!$B33</f>
        <v>Z</v>
      </c>
      <c r="CG86" s="156" t="str">
        <f>PARAMETRES!$C33</f>
        <v>B</v>
      </c>
      <c r="CH86" s="205" t="str">
        <f t="shared" si="50"/>
        <v/>
      </c>
      <c r="CI86" s="205"/>
      <c r="CJ86" s="205"/>
      <c r="CK86" s="205" t="str">
        <f t="shared" si="50"/>
        <v/>
      </c>
      <c r="CL86" s="205" t="str">
        <f t="shared" si="50"/>
        <v/>
      </c>
      <c r="CM86" s="205" t="str">
        <f t="shared" si="50"/>
        <v/>
      </c>
      <c r="CN86" s="205" t="str">
        <f t="shared" si="50"/>
        <v/>
      </c>
      <c r="CO86" s="205" t="str">
        <f t="shared" si="50"/>
        <v/>
      </c>
      <c r="CP86" s="205"/>
      <c r="CQ86" s="205"/>
      <c r="CR86" s="205" t="str">
        <f t="shared" si="50"/>
        <v/>
      </c>
      <c r="CS86" s="205" t="str">
        <f t="shared" si="50"/>
        <v/>
      </c>
      <c r="CT86" s="205" t="str">
        <f t="shared" si="50"/>
        <v/>
      </c>
      <c r="CU86" s="205" t="str">
        <f t="shared" si="50"/>
        <v/>
      </c>
      <c r="CV86" s="205"/>
      <c r="CW86" s="205"/>
      <c r="CX86" s="205" t="str">
        <f t="shared" si="50"/>
        <v/>
      </c>
      <c r="CY86" s="205"/>
      <c r="CZ86" s="205"/>
      <c r="DA86" s="205" t="str">
        <f t="shared" si="50"/>
        <v/>
      </c>
      <c r="DB86" s="205"/>
      <c r="DC86" s="433"/>
      <c r="DD86" s="206" t="str">
        <f t="shared" si="30"/>
        <v/>
      </c>
      <c r="DE86" s="207"/>
      <c r="DF86" s="169"/>
      <c r="DG86" s="165" t="str">
        <f>PARAMETRES!$B33</f>
        <v>Z</v>
      </c>
      <c r="DH86" s="208" t="str">
        <f>PARAMETRES!$C33</f>
        <v>B</v>
      </c>
      <c r="DI86" s="195"/>
      <c r="DJ86" s="205">
        <f t="shared" si="51"/>
        <v>50</v>
      </c>
      <c r="DK86" s="205">
        <f t="shared" si="51"/>
        <v>78.899999999999991</v>
      </c>
      <c r="DL86" s="205">
        <f t="shared" si="51"/>
        <v>92.8</v>
      </c>
      <c r="DM86" s="205">
        <f t="shared" si="51"/>
        <v>73</v>
      </c>
      <c r="DN86" s="205" t="str">
        <f t="shared" si="51"/>
        <v>-</v>
      </c>
      <c r="DO86" s="205">
        <f t="shared" si="51"/>
        <v>81.5</v>
      </c>
      <c r="DP86" s="169"/>
      <c r="DQ86" s="165" t="str">
        <f>PARAMETRES!$B33</f>
        <v>Z</v>
      </c>
      <c r="DR86" s="208" t="str">
        <f>PARAMETRES!$C33</f>
        <v>B</v>
      </c>
    </row>
    <row r="87" spans="1:122" hidden="1">
      <c r="A87" s="181"/>
      <c r="B87" s="530"/>
      <c r="C87" s="198" t="str">
        <f>PARAMETRES!$B34</f>
        <v>-</v>
      </c>
      <c r="D87" s="199" t="str">
        <f>PARAMETRES!$C34</f>
        <v>-</v>
      </c>
      <c r="E87" s="200" t="str">
        <f t="shared" si="17"/>
        <v>-</v>
      </c>
      <c r="F87" s="200"/>
      <c r="G87" s="200"/>
      <c r="H87" s="200" t="str">
        <f t="shared" si="47"/>
        <v>-</v>
      </c>
      <c r="I87" s="200" t="str">
        <f t="shared" si="47"/>
        <v>-</v>
      </c>
      <c r="J87" s="200" t="str">
        <f t="shared" si="47"/>
        <v>-</v>
      </c>
      <c r="K87" s="200" t="str">
        <f t="shared" si="47"/>
        <v>-</v>
      </c>
      <c r="L87" s="200" t="str">
        <f t="shared" si="47"/>
        <v>-</v>
      </c>
      <c r="M87" s="200"/>
      <c r="N87" s="200"/>
      <c r="O87" s="200" t="str">
        <f t="shared" si="47"/>
        <v>-</v>
      </c>
      <c r="P87" s="200" t="str">
        <f t="shared" si="47"/>
        <v/>
      </c>
      <c r="Q87" s="200" t="str">
        <f t="shared" si="47"/>
        <v/>
      </c>
      <c r="R87" s="200" t="str">
        <f t="shared" si="47"/>
        <v>-</v>
      </c>
      <c r="S87" s="200"/>
      <c r="T87" s="200"/>
      <c r="U87" s="200" t="str">
        <f t="shared" si="47"/>
        <v>-</v>
      </c>
      <c r="V87" s="200"/>
      <c r="W87" s="200"/>
      <c r="X87" s="200" t="str">
        <f t="shared" si="47"/>
        <v/>
      </c>
      <c r="Y87" s="200"/>
      <c r="Z87" s="432"/>
      <c r="AA87" s="201" t="str">
        <f t="shared" si="24"/>
        <v/>
      </c>
      <c r="AB87" s="202"/>
      <c r="AC87" s="181"/>
      <c r="AD87" s="199" t="str">
        <f>PARAMETRES!$B34</f>
        <v>-</v>
      </c>
      <c r="AE87" s="199" t="str">
        <f>PARAMETRES!$C34</f>
        <v>-</v>
      </c>
      <c r="AF87" s="200" t="str">
        <f t="shared" si="48"/>
        <v/>
      </c>
      <c r="AG87" s="200"/>
      <c r="AH87" s="200"/>
      <c r="AI87" s="200" t="str">
        <f t="shared" si="48"/>
        <v/>
      </c>
      <c r="AJ87" s="200" t="str">
        <f t="shared" si="48"/>
        <v/>
      </c>
      <c r="AK87" s="200" t="str">
        <f t="shared" si="48"/>
        <v/>
      </c>
      <c r="AL87" s="200" t="str">
        <f t="shared" si="48"/>
        <v/>
      </c>
      <c r="AM87" s="200" t="str">
        <f t="shared" si="48"/>
        <v/>
      </c>
      <c r="AN87" s="200"/>
      <c r="AO87" s="200"/>
      <c r="AP87" s="200" t="str">
        <f t="shared" si="48"/>
        <v/>
      </c>
      <c r="AQ87" s="200" t="str">
        <f t="shared" si="48"/>
        <v/>
      </c>
      <c r="AR87" s="200" t="str">
        <f t="shared" si="48"/>
        <v/>
      </c>
      <c r="AS87" s="200" t="str">
        <f t="shared" si="48"/>
        <v/>
      </c>
      <c r="AT87" s="200"/>
      <c r="AU87" s="200"/>
      <c r="AV87" s="200" t="str">
        <f t="shared" si="48"/>
        <v/>
      </c>
      <c r="AW87" s="200"/>
      <c r="AX87" s="200"/>
      <c r="AY87" s="200" t="str">
        <f t="shared" si="48"/>
        <v/>
      </c>
      <c r="AZ87" s="200"/>
      <c r="BA87" s="432"/>
      <c r="BB87" s="201" t="str">
        <f t="shared" si="26"/>
        <v/>
      </c>
      <c r="BC87" s="202"/>
      <c r="BD87" s="181"/>
      <c r="BE87" s="199" t="str">
        <f>PARAMETRES!$B34</f>
        <v>-</v>
      </c>
      <c r="BF87" s="199" t="str">
        <f>PARAMETRES!$C34</f>
        <v>-</v>
      </c>
      <c r="BG87" s="200" t="str">
        <f t="shared" si="49"/>
        <v/>
      </c>
      <c r="BH87" s="200"/>
      <c r="BI87" s="200"/>
      <c r="BJ87" s="200" t="str">
        <f t="shared" si="49"/>
        <v/>
      </c>
      <c r="BK87" s="200" t="str">
        <f t="shared" si="49"/>
        <v/>
      </c>
      <c r="BL87" s="200" t="str">
        <f t="shared" si="49"/>
        <v/>
      </c>
      <c r="BM87" s="200" t="str">
        <f t="shared" si="49"/>
        <v/>
      </c>
      <c r="BN87" s="200" t="str">
        <f t="shared" si="49"/>
        <v/>
      </c>
      <c r="BO87" s="200"/>
      <c r="BP87" s="200"/>
      <c r="BQ87" s="200" t="str">
        <f t="shared" si="49"/>
        <v/>
      </c>
      <c r="BR87" s="200" t="str">
        <f t="shared" si="49"/>
        <v/>
      </c>
      <c r="BS87" s="200" t="str">
        <f t="shared" si="49"/>
        <v/>
      </c>
      <c r="BT87" s="200" t="str">
        <f t="shared" si="49"/>
        <v/>
      </c>
      <c r="BU87" s="200"/>
      <c r="BV87" s="200"/>
      <c r="BW87" s="200" t="str">
        <f t="shared" si="49"/>
        <v/>
      </c>
      <c r="BX87" s="200"/>
      <c r="BY87" s="200"/>
      <c r="BZ87" s="200" t="str">
        <f t="shared" si="49"/>
        <v/>
      </c>
      <c r="CA87" s="200"/>
      <c r="CB87" s="432"/>
      <c r="CC87" s="201" t="str">
        <f t="shared" si="28"/>
        <v/>
      </c>
      <c r="CD87" s="202"/>
      <c r="CE87" s="181"/>
      <c r="CF87" s="199" t="str">
        <f>PARAMETRES!$B34</f>
        <v>-</v>
      </c>
      <c r="CG87" s="199" t="str">
        <f>PARAMETRES!$C34</f>
        <v>-</v>
      </c>
      <c r="CH87" s="200" t="str">
        <f t="shared" si="50"/>
        <v/>
      </c>
      <c r="CI87" s="200"/>
      <c r="CJ87" s="200"/>
      <c r="CK87" s="200" t="str">
        <f t="shared" si="50"/>
        <v/>
      </c>
      <c r="CL87" s="200" t="str">
        <f t="shared" si="50"/>
        <v/>
      </c>
      <c r="CM87" s="200" t="str">
        <f t="shared" si="50"/>
        <v/>
      </c>
      <c r="CN87" s="200" t="str">
        <f t="shared" si="50"/>
        <v/>
      </c>
      <c r="CO87" s="200" t="str">
        <f t="shared" si="50"/>
        <v/>
      </c>
      <c r="CP87" s="200"/>
      <c r="CQ87" s="200"/>
      <c r="CR87" s="200" t="str">
        <f t="shared" si="50"/>
        <v/>
      </c>
      <c r="CS87" s="200" t="str">
        <f t="shared" si="50"/>
        <v/>
      </c>
      <c r="CT87" s="200" t="str">
        <f t="shared" si="50"/>
        <v/>
      </c>
      <c r="CU87" s="200" t="str">
        <f t="shared" si="50"/>
        <v/>
      </c>
      <c r="CV87" s="200"/>
      <c r="CW87" s="200"/>
      <c r="CX87" s="200" t="str">
        <f t="shared" si="50"/>
        <v/>
      </c>
      <c r="CY87" s="200"/>
      <c r="CZ87" s="200"/>
      <c r="DA87" s="200" t="str">
        <f t="shared" si="50"/>
        <v/>
      </c>
      <c r="DB87" s="200"/>
      <c r="DC87" s="432"/>
      <c r="DD87" s="201" t="str">
        <f t="shared" si="30"/>
        <v/>
      </c>
      <c r="DE87" s="202"/>
      <c r="DF87" s="203"/>
      <c r="DG87" s="198" t="str">
        <f>PARAMETRES!$B34</f>
        <v>-</v>
      </c>
      <c r="DH87" s="204" t="str">
        <f>PARAMETRES!$C34</f>
        <v>-</v>
      </c>
      <c r="DI87" s="195"/>
      <c r="DJ87" s="200" t="str">
        <f t="shared" si="51"/>
        <v>-</v>
      </c>
      <c r="DK87" s="200" t="str">
        <f t="shared" si="51"/>
        <v>-</v>
      </c>
      <c r="DL87" s="200" t="str">
        <f t="shared" si="51"/>
        <v>-</v>
      </c>
      <c r="DM87" s="200" t="str">
        <f t="shared" si="51"/>
        <v>-</v>
      </c>
      <c r="DN87" s="200" t="str">
        <f t="shared" si="51"/>
        <v>-</v>
      </c>
      <c r="DO87" s="200" t="str">
        <f t="shared" si="51"/>
        <v>-</v>
      </c>
      <c r="DP87" s="203"/>
      <c r="DQ87" s="198" t="str">
        <f>PARAMETRES!$B34</f>
        <v>-</v>
      </c>
      <c r="DR87" s="204" t="str">
        <f>PARAMETRES!$C34</f>
        <v>-</v>
      </c>
    </row>
    <row r="88" spans="1:122" hidden="1">
      <c r="A88" s="181"/>
      <c r="B88" s="530"/>
      <c r="C88" s="165" t="str">
        <f>PARAMETRES!$B35</f>
        <v>-</v>
      </c>
      <c r="D88" s="156" t="str">
        <f>PARAMETRES!$C35</f>
        <v>-</v>
      </c>
      <c r="E88" s="205" t="str">
        <f t="shared" si="17"/>
        <v>-</v>
      </c>
      <c r="F88" s="205"/>
      <c r="G88" s="205"/>
      <c r="H88" s="205" t="str">
        <f t="shared" si="47"/>
        <v>-</v>
      </c>
      <c r="I88" s="205" t="str">
        <f t="shared" si="47"/>
        <v>-</v>
      </c>
      <c r="J88" s="205" t="str">
        <f t="shared" si="47"/>
        <v>-</v>
      </c>
      <c r="K88" s="205" t="str">
        <f t="shared" si="47"/>
        <v>-</v>
      </c>
      <c r="L88" s="205" t="str">
        <f t="shared" si="47"/>
        <v>-</v>
      </c>
      <c r="M88" s="205"/>
      <c r="N88" s="205"/>
      <c r="O88" s="205" t="str">
        <f t="shared" si="47"/>
        <v>-</v>
      </c>
      <c r="P88" s="205" t="str">
        <f t="shared" si="47"/>
        <v/>
      </c>
      <c r="Q88" s="205" t="str">
        <f t="shared" si="47"/>
        <v/>
      </c>
      <c r="R88" s="205" t="str">
        <f t="shared" si="47"/>
        <v>-</v>
      </c>
      <c r="S88" s="205"/>
      <c r="T88" s="205"/>
      <c r="U88" s="205" t="str">
        <f t="shared" si="47"/>
        <v>-</v>
      </c>
      <c r="V88" s="205"/>
      <c r="W88" s="205"/>
      <c r="X88" s="205" t="str">
        <f t="shared" si="47"/>
        <v/>
      </c>
      <c r="Y88" s="205"/>
      <c r="Z88" s="433"/>
      <c r="AA88" s="206" t="str">
        <f t="shared" si="24"/>
        <v/>
      </c>
      <c r="AB88" s="202"/>
      <c r="AC88" s="181"/>
      <c r="AD88" s="156" t="str">
        <f>PARAMETRES!$B35</f>
        <v>-</v>
      </c>
      <c r="AE88" s="156" t="str">
        <f>PARAMETRES!$C35</f>
        <v>-</v>
      </c>
      <c r="AF88" s="205" t="str">
        <f t="shared" si="48"/>
        <v/>
      </c>
      <c r="AG88" s="205"/>
      <c r="AH88" s="205"/>
      <c r="AI88" s="205" t="str">
        <f t="shared" si="48"/>
        <v/>
      </c>
      <c r="AJ88" s="205" t="str">
        <f t="shared" si="48"/>
        <v/>
      </c>
      <c r="AK88" s="205" t="str">
        <f t="shared" si="48"/>
        <v/>
      </c>
      <c r="AL88" s="205" t="str">
        <f t="shared" si="48"/>
        <v/>
      </c>
      <c r="AM88" s="205" t="str">
        <f t="shared" si="48"/>
        <v/>
      </c>
      <c r="AN88" s="205"/>
      <c r="AO88" s="205"/>
      <c r="AP88" s="205" t="str">
        <f t="shared" si="48"/>
        <v/>
      </c>
      <c r="AQ88" s="205" t="str">
        <f t="shared" si="48"/>
        <v/>
      </c>
      <c r="AR88" s="205" t="str">
        <f t="shared" si="48"/>
        <v/>
      </c>
      <c r="AS88" s="205" t="str">
        <f t="shared" si="48"/>
        <v/>
      </c>
      <c r="AT88" s="205"/>
      <c r="AU88" s="205"/>
      <c r="AV88" s="205" t="str">
        <f t="shared" si="48"/>
        <v/>
      </c>
      <c r="AW88" s="205"/>
      <c r="AX88" s="205"/>
      <c r="AY88" s="205" t="str">
        <f t="shared" si="48"/>
        <v/>
      </c>
      <c r="AZ88" s="205"/>
      <c r="BA88" s="433"/>
      <c r="BB88" s="206" t="str">
        <f t="shared" si="26"/>
        <v/>
      </c>
      <c r="BC88" s="202"/>
      <c r="BD88" s="181"/>
      <c r="BE88" s="156" t="str">
        <f>PARAMETRES!$B35</f>
        <v>-</v>
      </c>
      <c r="BF88" s="156" t="str">
        <f>PARAMETRES!$C35</f>
        <v>-</v>
      </c>
      <c r="BG88" s="205" t="str">
        <f t="shared" si="49"/>
        <v/>
      </c>
      <c r="BH88" s="205"/>
      <c r="BI88" s="205"/>
      <c r="BJ88" s="205" t="str">
        <f t="shared" si="49"/>
        <v/>
      </c>
      <c r="BK88" s="205" t="str">
        <f t="shared" si="49"/>
        <v/>
      </c>
      <c r="BL88" s="205" t="str">
        <f t="shared" si="49"/>
        <v/>
      </c>
      <c r="BM88" s="205" t="str">
        <f t="shared" si="49"/>
        <v/>
      </c>
      <c r="BN88" s="205" t="str">
        <f t="shared" si="49"/>
        <v/>
      </c>
      <c r="BO88" s="205"/>
      <c r="BP88" s="205"/>
      <c r="BQ88" s="205" t="str">
        <f t="shared" si="49"/>
        <v/>
      </c>
      <c r="BR88" s="205" t="str">
        <f t="shared" si="49"/>
        <v/>
      </c>
      <c r="BS88" s="205" t="str">
        <f t="shared" si="49"/>
        <v/>
      </c>
      <c r="BT88" s="205" t="str">
        <f t="shared" si="49"/>
        <v/>
      </c>
      <c r="BU88" s="205"/>
      <c r="BV88" s="205"/>
      <c r="BW88" s="205" t="str">
        <f t="shared" si="49"/>
        <v/>
      </c>
      <c r="BX88" s="205"/>
      <c r="BY88" s="205"/>
      <c r="BZ88" s="205" t="str">
        <f t="shared" si="49"/>
        <v/>
      </c>
      <c r="CA88" s="205"/>
      <c r="CB88" s="433"/>
      <c r="CC88" s="206" t="str">
        <f t="shared" si="28"/>
        <v/>
      </c>
      <c r="CD88" s="202"/>
      <c r="CE88" s="181"/>
      <c r="CF88" s="156" t="str">
        <f>PARAMETRES!$B35</f>
        <v>-</v>
      </c>
      <c r="CG88" s="156" t="str">
        <f>PARAMETRES!$C35</f>
        <v>-</v>
      </c>
      <c r="CH88" s="205" t="str">
        <f t="shared" si="50"/>
        <v/>
      </c>
      <c r="CI88" s="205"/>
      <c r="CJ88" s="205"/>
      <c r="CK88" s="205" t="str">
        <f t="shared" si="50"/>
        <v/>
      </c>
      <c r="CL88" s="205" t="str">
        <f t="shared" si="50"/>
        <v/>
      </c>
      <c r="CM88" s="205" t="str">
        <f t="shared" si="50"/>
        <v/>
      </c>
      <c r="CN88" s="205" t="str">
        <f t="shared" si="50"/>
        <v/>
      </c>
      <c r="CO88" s="205" t="str">
        <f t="shared" si="50"/>
        <v/>
      </c>
      <c r="CP88" s="205"/>
      <c r="CQ88" s="205"/>
      <c r="CR88" s="205" t="str">
        <f t="shared" si="50"/>
        <v/>
      </c>
      <c r="CS88" s="205" t="str">
        <f t="shared" si="50"/>
        <v/>
      </c>
      <c r="CT88" s="205" t="str">
        <f t="shared" si="50"/>
        <v/>
      </c>
      <c r="CU88" s="205" t="str">
        <f t="shared" si="50"/>
        <v/>
      </c>
      <c r="CV88" s="205"/>
      <c r="CW88" s="205"/>
      <c r="CX88" s="205" t="str">
        <f t="shared" si="50"/>
        <v/>
      </c>
      <c r="CY88" s="205"/>
      <c r="CZ88" s="205"/>
      <c r="DA88" s="205" t="str">
        <f t="shared" si="50"/>
        <v/>
      </c>
      <c r="DB88" s="205"/>
      <c r="DC88" s="433"/>
      <c r="DD88" s="206" t="str">
        <f t="shared" si="30"/>
        <v/>
      </c>
      <c r="DE88" s="207"/>
      <c r="DF88" s="169"/>
      <c r="DG88" s="165" t="str">
        <f>PARAMETRES!$B35</f>
        <v>-</v>
      </c>
      <c r="DH88" s="208" t="str">
        <f>PARAMETRES!$C35</f>
        <v>-</v>
      </c>
      <c r="DI88" s="195"/>
      <c r="DJ88" s="205" t="str">
        <f t="shared" ref="DJ88:DO95" si="52">IF(DJ42="-","-",ROUNDUP(DJ42,1))</f>
        <v>-</v>
      </c>
      <c r="DK88" s="205" t="str">
        <f t="shared" si="52"/>
        <v>-</v>
      </c>
      <c r="DL88" s="205" t="str">
        <f t="shared" si="52"/>
        <v>-</v>
      </c>
      <c r="DM88" s="205" t="str">
        <f t="shared" si="52"/>
        <v>-</v>
      </c>
      <c r="DN88" s="205" t="str">
        <f t="shared" si="52"/>
        <v>-</v>
      </c>
      <c r="DO88" s="205" t="str">
        <f t="shared" si="52"/>
        <v>-</v>
      </c>
      <c r="DP88" s="169"/>
      <c r="DQ88" s="165" t="str">
        <f>PARAMETRES!$B35</f>
        <v>-</v>
      </c>
      <c r="DR88" s="208" t="str">
        <f>PARAMETRES!$C35</f>
        <v>-</v>
      </c>
    </row>
    <row r="89" spans="1:122" hidden="1">
      <c r="A89" s="181"/>
      <c r="B89" s="530"/>
      <c r="C89" s="198" t="str">
        <f>PARAMETRES!$B36</f>
        <v>-</v>
      </c>
      <c r="D89" s="199" t="str">
        <f>PARAMETRES!$C36</f>
        <v>-</v>
      </c>
      <c r="E89" s="200" t="str">
        <f t="shared" si="17"/>
        <v>-</v>
      </c>
      <c r="F89" s="200"/>
      <c r="G89" s="200"/>
      <c r="H89" s="200" t="str">
        <f t="shared" si="47"/>
        <v>-</v>
      </c>
      <c r="I89" s="200" t="str">
        <f t="shared" si="47"/>
        <v>-</v>
      </c>
      <c r="J89" s="200" t="str">
        <f t="shared" si="47"/>
        <v>-</v>
      </c>
      <c r="K89" s="200" t="str">
        <f t="shared" si="47"/>
        <v>-</v>
      </c>
      <c r="L89" s="200" t="str">
        <f t="shared" si="47"/>
        <v>-</v>
      </c>
      <c r="M89" s="200"/>
      <c r="N89" s="200"/>
      <c r="O89" s="200" t="str">
        <f t="shared" si="47"/>
        <v>-</v>
      </c>
      <c r="P89" s="200" t="str">
        <f t="shared" si="47"/>
        <v/>
      </c>
      <c r="Q89" s="200" t="str">
        <f t="shared" si="47"/>
        <v/>
      </c>
      <c r="R89" s="200" t="str">
        <f t="shared" si="47"/>
        <v>-</v>
      </c>
      <c r="S89" s="200"/>
      <c r="T89" s="200"/>
      <c r="U89" s="200" t="str">
        <f t="shared" si="47"/>
        <v>-</v>
      </c>
      <c r="V89" s="200"/>
      <c r="W89" s="200"/>
      <c r="X89" s="200" t="str">
        <f t="shared" si="47"/>
        <v/>
      </c>
      <c r="Y89" s="200"/>
      <c r="Z89" s="432"/>
      <c r="AA89" s="201" t="str">
        <f t="shared" si="24"/>
        <v/>
      </c>
      <c r="AB89" s="202"/>
      <c r="AC89" s="181"/>
      <c r="AD89" s="199" t="str">
        <f>PARAMETRES!$B36</f>
        <v>-</v>
      </c>
      <c r="AE89" s="199" t="str">
        <f>PARAMETRES!$C36</f>
        <v>-</v>
      </c>
      <c r="AF89" s="200" t="str">
        <f t="shared" si="48"/>
        <v/>
      </c>
      <c r="AG89" s="200"/>
      <c r="AH89" s="200"/>
      <c r="AI89" s="200" t="str">
        <f t="shared" si="48"/>
        <v/>
      </c>
      <c r="AJ89" s="200" t="str">
        <f t="shared" si="48"/>
        <v/>
      </c>
      <c r="AK89" s="200" t="str">
        <f t="shared" si="48"/>
        <v/>
      </c>
      <c r="AL89" s="200" t="str">
        <f t="shared" si="48"/>
        <v/>
      </c>
      <c r="AM89" s="200" t="str">
        <f t="shared" si="48"/>
        <v/>
      </c>
      <c r="AN89" s="200"/>
      <c r="AO89" s="200"/>
      <c r="AP89" s="200" t="str">
        <f t="shared" si="48"/>
        <v/>
      </c>
      <c r="AQ89" s="200" t="str">
        <f t="shared" si="48"/>
        <v/>
      </c>
      <c r="AR89" s="200" t="str">
        <f t="shared" si="48"/>
        <v/>
      </c>
      <c r="AS89" s="200" t="str">
        <f t="shared" si="48"/>
        <v/>
      </c>
      <c r="AT89" s="200"/>
      <c r="AU89" s="200"/>
      <c r="AV89" s="200" t="str">
        <f t="shared" si="48"/>
        <v/>
      </c>
      <c r="AW89" s="200"/>
      <c r="AX89" s="200"/>
      <c r="AY89" s="200" t="str">
        <f t="shared" si="48"/>
        <v/>
      </c>
      <c r="AZ89" s="200"/>
      <c r="BA89" s="432"/>
      <c r="BB89" s="201" t="str">
        <f t="shared" si="26"/>
        <v/>
      </c>
      <c r="BC89" s="202"/>
      <c r="BD89" s="181"/>
      <c r="BE89" s="199" t="str">
        <f>PARAMETRES!$B36</f>
        <v>-</v>
      </c>
      <c r="BF89" s="199" t="str">
        <f>PARAMETRES!$C36</f>
        <v>-</v>
      </c>
      <c r="BG89" s="200" t="str">
        <f t="shared" si="49"/>
        <v/>
      </c>
      <c r="BH89" s="200"/>
      <c r="BI89" s="200"/>
      <c r="BJ89" s="200" t="str">
        <f t="shared" si="49"/>
        <v/>
      </c>
      <c r="BK89" s="200" t="str">
        <f t="shared" si="49"/>
        <v/>
      </c>
      <c r="BL89" s="200" t="str">
        <f t="shared" si="49"/>
        <v/>
      </c>
      <c r="BM89" s="200" t="str">
        <f t="shared" si="49"/>
        <v/>
      </c>
      <c r="BN89" s="200" t="str">
        <f t="shared" si="49"/>
        <v/>
      </c>
      <c r="BO89" s="200"/>
      <c r="BP89" s="200"/>
      <c r="BQ89" s="200" t="str">
        <f t="shared" si="49"/>
        <v/>
      </c>
      <c r="BR89" s="200" t="str">
        <f t="shared" si="49"/>
        <v/>
      </c>
      <c r="BS89" s="200" t="str">
        <f t="shared" si="49"/>
        <v/>
      </c>
      <c r="BT89" s="200" t="str">
        <f t="shared" si="49"/>
        <v/>
      </c>
      <c r="BU89" s="200"/>
      <c r="BV89" s="200"/>
      <c r="BW89" s="200" t="str">
        <f t="shared" si="49"/>
        <v/>
      </c>
      <c r="BX89" s="200"/>
      <c r="BY89" s="200"/>
      <c r="BZ89" s="200" t="str">
        <f t="shared" si="49"/>
        <v/>
      </c>
      <c r="CA89" s="200"/>
      <c r="CB89" s="432"/>
      <c r="CC89" s="201" t="str">
        <f t="shared" si="28"/>
        <v/>
      </c>
      <c r="CD89" s="202"/>
      <c r="CE89" s="181"/>
      <c r="CF89" s="199" t="str">
        <f>PARAMETRES!$B36</f>
        <v>-</v>
      </c>
      <c r="CG89" s="199" t="str">
        <f>PARAMETRES!$C36</f>
        <v>-</v>
      </c>
      <c r="CH89" s="200" t="str">
        <f t="shared" si="50"/>
        <v/>
      </c>
      <c r="CI89" s="200"/>
      <c r="CJ89" s="200"/>
      <c r="CK89" s="200" t="str">
        <f t="shared" si="50"/>
        <v/>
      </c>
      <c r="CL89" s="200" t="str">
        <f t="shared" si="50"/>
        <v/>
      </c>
      <c r="CM89" s="200" t="str">
        <f t="shared" si="50"/>
        <v/>
      </c>
      <c r="CN89" s="200" t="str">
        <f t="shared" si="50"/>
        <v/>
      </c>
      <c r="CO89" s="200" t="str">
        <f t="shared" si="50"/>
        <v/>
      </c>
      <c r="CP89" s="200"/>
      <c r="CQ89" s="200"/>
      <c r="CR89" s="200" t="str">
        <f t="shared" si="50"/>
        <v/>
      </c>
      <c r="CS89" s="200" t="str">
        <f t="shared" si="50"/>
        <v/>
      </c>
      <c r="CT89" s="200" t="str">
        <f t="shared" si="50"/>
        <v/>
      </c>
      <c r="CU89" s="200" t="str">
        <f t="shared" si="50"/>
        <v/>
      </c>
      <c r="CV89" s="200"/>
      <c r="CW89" s="200"/>
      <c r="CX89" s="200" t="str">
        <f t="shared" si="50"/>
        <v/>
      </c>
      <c r="CY89" s="200"/>
      <c r="CZ89" s="200"/>
      <c r="DA89" s="200" t="str">
        <f t="shared" si="50"/>
        <v/>
      </c>
      <c r="DB89" s="200"/>
      <c r="DC89" s="432"/>
      <c r="DD89" s="201" t="str">
        <f t="shared" si="30"/>
        <v/>
      </c>
      <c r="DE89" s="202"/>
      <c r="DF89" s="203"/>
      <c r="DG89" s="198" t="str">
        <f>PARAMETRES!$B36</f>
        <v>-</v>
      </c>
      <c r="DH89" s="204" t="str">
        <f>PARAMETRES!$C36</f>
        <v>-</v>
      </c>
      <c r="DI89" s="195"/>
      <c r="DJ89" s="200" t="str">
        <f t="shared" si="52"/>
        <v>-</v>
      </c>
      <c r="DK89" s="200" t="str">
        <f t="shared" si="52"/>
        <v>-</v>
      </c>
      <c r="DL89" s="200" t="str">
        <f t="shared" si="52"/>
        <v>-</v>
      </c>
      <c r="DM89" s="200" t="str">
        <f t="shared" si="52"/>
        <v>-</v>
      </c>
      <c r="DN89" s="200" t="str">
        <f t="shared" si="52"/>
        <v>-</v>
      </c>
      <c r="DO89" s="200" t="str">
        <f t="shared" si="52"/>
        <v>-</v>
      </c>
      <c r="DP89" s="203"/>
      <c r="DQ89" s="198" t="str">
        <f>PARAMETRES!$B36</f>
        <v>-</v>
      </c>
      <c r="DR89" s="204" t="str">
        <f>PARAMETRES!$C36</f>
        <v>-</v>
      </c>
    </row>
    <row r="90" spans="1:122" hidden="1">
      <c r="A90" s="181"/>
      <c r="B90" s="530"/>
      <c r="C90" s="165" t="str">
        <f>PARAMETRES!$B37</f>
        <v>-</v>
      </c>
      <c r="D90" s="156" t="str">
        <f>PARAMETRES!$C37</f>
        <v>-</v>
      </c>
      <c r="E90" s="205" t="str">
        <f t="shared" si="17"/>
        <v>-</v>
      </c>
      <c r="F90" s="205"/>
      <c r="G90" s="205"/>
      <c r="H90" s="205" t="str">
        <f t="shared" si="47"/>
        <v>-</v>
      </c>
      <c r="I90" s="205" t="str">
        <f t="shared" si="47"/>
        <v>-</v>
      </c>
      <c r="J90" s="205" t="str">
        <f t="shared" si="47"/>
        <v>-</v>
      </c>
      <c r="K90" s="205" t="str">
        <f t="shared" si="47"/>
        <v>-</v>
      </c>
      <c r="L90" s="205" t="str">
        <f t="shared" si="47"/>
        <v>-</v>
      </c>
      <c r="M90" s="205"/>
      <c r="N90" s="205"/>
      <c r="O90" s="205" t="str">
        <f t="shared" si="47"/>
        <v>-</v>
      </c>
      <c r="P90" s="205" t="str">
        <f t="shared" si="47"/>
        <v/>
      </c>
      <c r="Q90" s="205" t="str">
        <f t="shared" si="47"/>
        <v/>
      </c>
      <c r="R90" s="205" t="str">
        <f t="shared" si="47"/>
        <v>-</v>
      </c>
      <c r="S90" s="205"/>
      <c r="T90" s="205"/>
      <c r="U90" s="205" t="str">
        <f t="shared" si="47"/>
        <v>-</v>
      </c>
      <c r="V90" s="205"/>
      <c r="W90" s="205"/>
      <c r="X90" s="205" t="str">
        <f t="shared" si="47"/>
        <v/>
      </c>
      <c r="Y90" s="205"/>
      <c r="Z90" s="433"/>
      <c r="AA90" s="206" t="str">
        <f t="shared" si="24"/>
        <v/>
      </c>
      <c r="AB90" s="202"/>
      <c r="AC90" s="181"/>
      <c r="AD90" s="156" t="str">
        <f>PARAMETRES!$B37</f>
        <v>-</v>
      </c>
      <c r="AE90" s="156" t="str">
        <f>PARAMETRES!$C37</f>
        <v>-</v>
      </c>
      <c r="AF90" s="205" t="str">
        <f t="shared" si="48"/>
        <v/>
      </c>
      <c r="AG90" s="205"/>
      <c r="AH90" s="205"/>
      <c r="AI90" s="205" t="str">
        <f t="shared" si="48"/>
        <v/>
      </c>
      <c r="AJ90" s="205" t="str">
        <f t="shared" si="48"/>
        <v/>
      </c>
      <c r="AK90" s="205" t="str">
        <f t="shared" si="48"/>
        <v/>
      </c>
      <c r="AL90" s="205" t="str">
        <f t="shared" si="48"/>
        <v/>
      </c>
      <c r="AM90" s="205" t="str">
        <f t="shared" si="48"/>
        <v/>
      </c>
      <c r="AN90" s="205"/>
      <c r="AO90" s="205"/>
      <c r="AP90" s="205" t="str">
        <f t="shared" si="48"/>
        <v/>
      </c>
      <c r="AQ90" s="205" t="str">
        <f t="shared" si="48"/>
        <v/>
      </c>
      <c r="AR90" s="205" t="str">
        <f t="shared" si="48"/>
        <v/>
      </c>
      <c r="AS90" s="205" t="str">
        <f t="shared" si="48"/>
        <v/>
      </c>
      <c r="AT90" s="205"/>
      <c r="AU90" s="205"/>
      <c r="AV90" s="205" t="str">
        <f t="shared" si="48"/>
        <v/>
      </c>
      <c r="AW90" s="205"/>
      <c r="AX90" s="205"/>
      <c r="AY90" s="205" t="str">
        <f t="shared" si="48"/>
        <v/>
      </c>
      <c r="AZ90" s="205"/>
      <c r="BA90" s="433"/>
      <c r="BB90" s="206" t="str">
        <f t="shared" si="26"/>
        <v/>
      </c>
      <c r="BC90" s="202"/>
      <c r="BD90" s="181"/>
      <c r="BE90" s="156" t="str">
        <f>PARAMETRES!$B37</f>
        <v>-</v>
      </c>
      <c r="BF90" s="156" t="str">
        <f>PARAMETRES!$C37</f>
        <v>-</v>
      </c>
      <c r="BG90" s="205" t="str">
        <f t="shared" si="49"/>
        <v/>
      </c>
      <c r="BH90" s="205"/>
      <c r="BI90" s="205"/>
      <c r="BJ90" s="205" t="str">
        <f t="shared" si="49"/>
        <v/>
      </c>
      <c r="BK90" s="205" t="str">
        <f t="shared" si="49"/>
        <v/>
      </c>
      <c r="BL90" s="205" t="str">
        <f t="shared" si="49"/>
        <v/>
      </c>
      <c r="BM90" s="205" t="str">
        <f t="shared" si="49"/>
        <v/>
      </c>
      <c r="BN90" s="205" t="str">
        <f t="shared" si="49"/>
        <v/>
      </c>
      <c r="BO90" s="205"/>
      <c r="BP90" s="205"/>
      <c r="BQ90" s="205" t="str">
        <f t="shared" si="49"/>
        <v/>
      </c>
      <c r="BR90" s="205" t="str">
        <f t="shared" si="49"/>
        <v/>
      </c>
      <c r="BS90" s="205" t="str">
        <f t="shared" si="49"/>
        <v/>
      </c>
      <c r="BT90" s="205" t="str">
        <f t="shared" si="49"/>
        <v/>
      </c>
      <c r="BU90" s="205"/>
      <c r="BV90" s="205"/>
      <c r="BW90" s="205" t="str">
        <f t="shared" si="49"/>
        <v/>
      </c>
      <c r="BX90" s="205"/>
      <c r="BY90" s="205"/>
      <c r="BZ90" s="205" t="str">
        <f t="shared" si="49"/>
        <v/>
      </c>
      <c r="CA90" s="205"/>
      <c r="CB90" s="433"/>
      <c r="CC90" s="206" t="str">
        <f t="shared" si="28"/>
        <v/>
      </c>
      <c r="CD90" s="202"/>
      <c r="CE90" s="181"/>
      <c r="CF90" s="156" t="str">
        <f>PARAMETRES!$B37</f>
        <v>-</v>
      </c>
      <c r="CG90" s="156" t="str">
        <f>PARAMETRES!$C37</f>
        <v>-</v>
      </c>
      <c r="CH90" s="205" t="str">
        <f t="shared" si="50"/>
        <v/>
      </c>
      <c r="CI90" s="205"/>
      <c r="CJ90" s="205"/>
      <c r="CK90" s="205" t="str">
        <f t="shared" si="50"/>
        <v/>
      </c>
      <c r="CL90" s="205" t="str">
        <f t="shared" si="50"/>
        <v/>
      </c>
      <c r="CM90" s="205" t="str">
        <f t="shared" si="50"/>
        <v/>
      </c>
      <c r="CN90" s="205" t="str">
        <f t="shared" si="50"/>
        <v/>
      </c>
      <c r="CO90" s="205" t="str">
        <f t="shared" si="50"/>
        <v/>
      </c>
      <c r="CP90" s="205"/>
      <c r="CQ90" s="205"/>
      <c r="CR90" s="205" t="str">
        <f t="shared" si="50"/>
        <v/>
      </c>
      <c r="CS90" s="205" t="str">
        <f t="shared" si="50"/>
        <v/>
      </c>
      <c r="CT90" s="205" t="str">
        <f t="shared" si="50"/>
        <v/>
      </c>
      <c r="CU90" s="205" t="str">
        <f t="shared" si="50"/>
        <v/>
      </c>
      <c r="CV90" s="205"/>
      <c r="CW90" s="205"/>
      <c r="CX90" s="205" t="str">
        <f t="shared" si="50"/>
        <v/>
      </c>
      <c r="CY90" s="205"/>
      <c r="CZ90" s="205"/>
      <c r="DA90" s="205" t="str">
        <f t="shared" si="50"/>
        <v/>
      </c>
      <c r="DB90" s="205"/>
      <c r="DC90" s="433"/>
      <c r="DD90" s="206" t="str">
        <f t="shared" si="30"/>
        <v/>
      </c>
      <c r="DE90" s="207"/>
      <c r="DF90" s="169"/>
      <c r="DG90" s="165" t="str">
        <f>PARAMETRES!$B37</f>
        <v>-</v>
      </c>
      <c r="DH90" s="208" t="str">
        <f>PARAMETRES!$C37</f>
        <v>-</v>
      </c>
      <c r="DI90" s="195"/>
      <c r="DJ90" s="205" t="str">
        <f t="shared" si="52"/>
        <v>-</v>
      </c>
      <c r="DK90" s="205" t="str">
        <f t="shared" si="52"/>
        <v>-</v>
      </c>
      <c r="DL90" s="205" t="str">
        <f t="shared" si="52"/>
        <v>-</v>
      </c>
      <c r="DM90" s="205" t="str">
        <f t="shared" si="52"/>
        <v>-</v>
      </c>
      <c r="DN90" s="205" t="str">
        <f t="shared" si="52"/>
        <v>-</v>
      </c>
      <c r="DO90" s="205" t="str">
        <f t="shared" si="52"/>
        <v>-</v>
      </c>
      <c r="DP90" s="169"/>
      <c r="DQ90" s="165" t="str">
        <f>PARAMETRES!$B37</f>
        <v>-</v>
      </c>
      <c r="DR90" s="208" t="str">
        <f>PARAMETRES!$C37</f>
        <v>-</v>
      </c>
    </row>
    <row r="91" spans="1:122" hidden="1">
      <c r="A91" s="181"/>
      <c r="B91" s="530"/>
      <c r="C91" s="198" t="str">
        <f>PARAMETRES!$B38</f>
        <v>-</v>
      </c>
      <c r="D91" s="199" t="str">
        <f>PARAMETRES!$C38</f>
        <v>-</v>
      </c>
      <c r="E91" s="200" t="str">
        <f t="shared" si="17"/>
        <v>-</v>
      </c>
      <c r="F91" s="200"/>
      <c r="G91" s="200"/>
      <c r="H91" s="200" t="str">
        <f t="shared" ref="H91:X97" si="53">IF(H$53=".","",IF(H45="-","-",ROUNDUP(H45,1)))</f>
        <v>-</v>
      </c>
      <c r="I91" s="200" t="str">
        <f t="shared" si="53"/>
        <v>-</v>
      </c>
      <c r="J91" s="200" t="str">
        <f t="shared" si="53"/>
        <v>-</v>
      </c>
      <c r="K91" s="200" t="str">
        <f t="shared" si="53"/>
        <v>-</v>
      </c>
      <c r="L91" s="200" t="str">
        <f t="shared" si="53"/>
        <v>-</v>
      </c>
      <c r="M91" s="200"/>
      <c r="N91" s="200"/>
      <c r="O91" s="200" t="str">
        <f t="shared" si="53"/>
        <v>-</v>
      </c>
      <c r="P91" s="200" t="str">
        <f t="shared" si="53"/>
        <v/>
      </c>
      <c r="Q91" s="200" t="str">
        <f t="shared" si="53"/>
        <v/>
      </c>
      <c r="R91" s="200" t="str">
        <f t="shared" si="53"/>
        <v>-</v>
      </c>
      <c r="S91" s="200"/>
      <c r="T91" s="200"/>
      <c r="U91" s="200" t="str">
        <f t="shared" si="53"/>
        <v>-</v>
      </c>
      <c r="V91" s="200"/>
      <c r="W91" s="200"/>
      <c r="X91" s="200" t="str">
        <f t="shared" si="53"/>
        <v/>
      </c>
      <c r="Y91" s="200"/>
      <c r="Z91" s="432"/>
      <c r="AA91" s="201" t="str">
        <f t="shared" si="24"/>
        <v/>
      </c>
      <c r="AB91" s="202"/>
      <c r="AC91" s="181"/>
      <c r="AD91" s="199" t="str">
        <f>PARAMETRES!$B38</f>
        <v>-</v>
      </c>
      <c r="AE91" s="199" t="str">
        <f>PARAMETRES!$C38</f>
        <v>-</v>
      </c>
      <c r="AF91" s="200" t="str">
        <f t="shared" ref="AF91:AY97" si="54">IF(AF$53=".","",IF(AF45="-","-",ROUNDUP(AF45,1)))</f>
        <v/>
      </c>
      <c r="AG91" s="200"/>
      <c r="AH91" s="200"/>
      <c r="AI91" s="200" t="str">
        <f t="shared" si="54"/>
        <v/>
      </c>
      <c r="AJ91" s="200" t="str">
        <f t="shared" si="54"/>
        <v/>
      </c>
      <c r="AK91" s="200" t="str">
        <f t="shared" si="54"/>
        <v/>
      </c>
      <c r="AL91" s="200" t="str">
        <f t="shared" si="54"/>
        <v/>
      </c>
      <c r="AM91" s="200" t="str">
        <f t="shared" si="54"/>
        <v/>
      </c>
      <c r="AN91" s="200"/>
      <c r="AO91" s="200"/>
      <c r="AP91" s="200" t="str">
        <f t="shared" si="54"/>
        <v/>
      </c>
      <c r="AQ91" s="200" t="str">
        <f t="shared" si="54"/>
        <v/>
      </c>
      <c r="AR91" s="200" t="str">
        <f t="shared" si="54"/>
        <v/>
      </c>
      <c r="AS91" s="200" t="str">
        <f t="shared" si="54"/>
        <v/>
      </c>
      <c r="AT91" s="200"/>
      <c r="AU91" s="200"/>
      <c r="AV91" s="200" t="str">
        <f t="shared" si="54"/>
        <v/>
      </c>
      <c r="AW91" s="200"/>
      <c r="AX91" s="200"/>
      <c r="AY91" s="200" t="str">
        <f t="shared" si="54"/>
        <v/>
      </c>
      <c r="AZ91" s="200"/>
      <c r="BA91" s="432"/>
      <c r="BB91" s="201" t="str">
        <f t="shared" si="26"/>
        <v/>
      </c>
      <c r="BC91" s="202"/>
      <c r="BD91" s="181"/>
      <c r="BE91" s="199" t="str">
        <f>PARAMETRES!$B38</f>
        <v>-</v>
      </c>
      <c r="BF91" s="199" t="str">
        <f>PARAMETRES!$C38</f>
        <v>-</v>
      </c>
      <c r="BG91" s="200" t="str">
        <f t="shared" ref="BG91:BZ97" si="55">IF(BG$53=".","",IF(BG45="-","-",ROUNDUP(BG45,1)))</f>
        <v/>
      </c>
      <c r="BH91" s="200"/>
      <c r="BI91" s="200"/>
      <c r="BJ91" s="200" t="str">
        <f t="shared" si="55"/>
        <v/>
      </c>
      <c r="BK91" s="200" t="str">
        <f t="shared" si="55"/>
        <v/>
      </c>
      <c r="BL91" s="200" t="str">
        <f t="shared" si="55"/>
        <v/>
      </c>
      <c r="BM91" s="200" t="str">
        <f t="shared" si="55"/>
        <v/>
      </c>
      <c r="BN91" s="200" t="str">
        <f t="shared" si="55"/>
        <v/>
      </c>
      <c r="BO91" s="200"/>
      <c r="BP91" s="200"/>
      <c r="BQ91" s="200" t="str">
        <f t="shared" si="55"/>
        <v/>
      </c>
      <c r="BR91" s="200" t="str">
        <f t="shared" si="55"/>
        <v/>
      </c>
      <c r="BS91" s="200" t="str">
        <f t="shared" si="55"/>
        <v/>
      </c>
      <c r="BT91" s="200" t="str">
        <f t="shared" si="55"/>
        <v/>
      </c>
      <c r="BU91" s="200"/>
      <c r="BV91" s="200"/>
      <c r="BW91" s="200" t="str">
        <f t="shared" si="55"/>
        <v/>
      </c>
      <c r="BX91" s="200"/>
      <c r="BY91" s="200"/>
      <c r="BZ91" s="200" t="str">
        <f t="shared" si="55"/>
        <v/>
      </c>
      <c r="CA91" s="200"/>
      <c r="CB91" s="432"/>
      <c r="CC91" s="201" t="str">
        <f t="shared" si="28"/>
        <v/>
      </c>
      <c r="CD91" s="202"/>
      <c r="CE91" s="181"/>
      <c r="CF91" s="199" t="str">
        <f>PARAMETRES!$B38</f>
        <v>-</v>
      </c>
      <c r="CG91" s="199" t="str">
        <f>PARAMETRES!$C38</f>
        <v>-</v>
      </c>
      <c r="CH91" s="200" t="str">
        <f t="shared" ref="CH91:DA97" si="56">IF(CH$53=".","",IF(CH45="-","-",ROUNDUP(CH45,1)))</f>
        <v/>
      </c>
      <c r="CI91" s="200"/>
      <c r="CJ91" s="200"/>
      <c r="CK91" s="200" t="str">
        <f t="shared" si="56"/>
        <v/>
      </c>
      <c r="CL91" s="200" t="str">
        <f t="shared" si="56"/>
        <v/>
      </c>
      <c r="CM91" s="200" t="str">
        <f t="shared" si="56"/>
        <v/>
      </c>
      <c r="CN91" s="200" t="str">
        <f t="shared" si="56"/>
        <v/>
      </c>
      <c r="CO91" s="200" t="str">
        <f t="shared" si="56"/>
        <v/>
      </c>
      <c r="CP91" s="200"/>
      <c r="CQ91" s="200"/>
      <c r="CR91" s="200" t="str">
        <f t="shared" si="56"/>
        <v/>
      </c>
      <c r="CS91" s="200" t="str">
        <f t="shared" si="56"/>
        <v/>
      </c>
      <c r="CT91" s="200" t="str">
        <f t="shared" si="56"/>
        <v/>
      </c>
      <c r="CU91" s="200" t="str">
        <f t="shared" si="56"/>
        <v/>
      </c>
      <c r="CV91" s="200"/>
      <c r="CW91" s="200"/>
      <c r="CX91" s="200" t="str">
        <f t="shared" si="56"/>
        <v/>
      </c>
      <c r="CY91" s="200"/>
      <c r="CZ91" s="200"/>
      <c r="DA91" s="200" t="str">
        <f t="shared" si="56"/>
        <v/>
      </c>
      <c r="DB91" s="200"/>
      <c r="DC91" s="432"/>
      <c r="DD91" s="201" t="str">
        <f t="shared" si="30"/>
        <v/>
      </c>
      <c r="DE91" s="202"/>
      <c r="DF91" s="203"/>
      <c r="DG91" s="198" t="str">
        <f>PARAMETRES!$B38</f>
        <v>-</v>
      </c>
      <c r="DH91" s="204" t="str">
        <f>PARAMETRES!$C38</f>
        <v>-</v>
      </c>
      <c r="DI91" s="195"/>
      <c r="DJ91" s="200" t="str">
        <f t="shared" si="52"/>
        <v>-</v>
      </c>
      <c r="DK91" s="200" t="str">
        <f t="shared" si="52"/>
        <v>-</v>
      </c>
      <c r="DL91" s="200" t="str">
        <f t="shared" si="52"/>
        <v>-</v>
      </c>
      <c r="DM91" s="200" t="str">
        <f t="shared" si="52"/>
        <v>-</v>
      </c>
      <c r="DN91" s="200" t="str">
        <f t="shared" si="52"/>
        <v>-</v>
      </c>
      <c r="DO91" s="200" t="str">
        <f t="shared" si="52"/>
        <v>-</v>
      </c>
      <c r="DP91" s="203"/>
      <c r="DQ91" s="198" t="str">
        <f>PARAMETRES!$B38</f>
        <v>-</v>
      </c>
      <c r="DR91" s="204" t="str">
        <f>PARAMETRES!$C38</f>
        <v>-</v>
      </c>
    </row>
    <row r="92" spans="1:122" hidden="1">
      <c r="A92" s="181"/>
      <c r="B92" s="530"/>
      <c r="C92" s="165" t="str">
        <f>PARAMETRES!$B39</f>
        <v>-</v>
      </c>
      <c r="D92" s="156" t="str">
        <f>PARAMETRES!$C39</f>
        <v>-</v>
      </c>
      <c r="E92" s="205" t="str">
        <f t="shared" si="17"/>
        <v>-</v>
      </c>
      <c r="F92" s="205"/>
      <c r="G92" s="205"/>
      <c r="H92" s="205" t="str">
        <f t="shared" si="53"/>
        <v>-</v>
      </c>
      <c r="I92" s="205" t="str">
        <f t="shared" si="53"/>
        <v>-</v>
      </c>
      <c r="J92" s="205" t="str">
        <f t="shared" si="53"/>
        <v>-</v>
      </c>
      <c r="K92" s="205" t="str">
        <f t="shared" si="53"/>
        <v>-</v>
      </c>
      <c r="L92" s="205" t="str">
        <f t="shared" si="53"/>
        <v>-</v>
      </c>
      <c r="M92" s="205"/>
      <c r="N92" s="205"/>
      <c r="O92" s="205" t="str">
        <f t="shared" si="53"/>
        <v>-</v>
      </c>
      <c r="P92" s="205" t="str">
        <f t="shared" si="53"/>
        <v/>
      </c>
      <c r="Q92" s="205" t="str">
        <f t="shared" si="53"/>
        <v/>
      </c>
      <c r="R92" s="205" t="str">
        <f t="shared" si="53"/>
        <v>-</v>
      </c>
      <c r="S92" s="205"/>
      <c r="T92" s="205"/>
      <c r="U92" s="205" t="str">
        <f t="shared" si="53"/>
        <v>-</v>
      </c>
      <c r="V92" s="205"/>
      <c r="W92" s="205"/>
      <c r="X92" s="205" t="str">
        <f t="shared" si="53"/>
        <v/>
      </c>
      <c r="Y92" s="205"/>
      <c r="Z92" s="433"/>
      <c r="AA92" s="206" t="str">
        <f t="shared" si="24"/>
        <v/>
      </c>
      <c r="AB92" s="202"/>
      <c r="AC92" s="181"/>
      <c r="AD92" s="156" t="str">
        <f>PARAMETRES!$B39</f>
        <v>-</v>
      </c>
      <c r="AE92" s="156" t="str">
        <f>PARAMETRES!$C39</f>
        <v>-</v>
      </c>
      <c r="AF92" s="205" t="str">
        <f t="shared" si="54"/>
        <v/>
      </c>
      <c r="AG92" s="205"/>
      <c r="AH92" s="205"/>
      <c r="AI92" s="205" t="str">
        <f t="shared" si="54"/>
        <v/>
      </c>
      <c r="AJ92" s="205" t="str">
        <f t="shared" si="54"/>
        <v/>
      </c>
      <c r="AK92" s="205" t="str">
        <f t="shared" si="54"/>
        <v/>
      </c>
      <c r="AL92" s="205" t="str">
        <f t="shared" si="54"/>
        <v/>
      </c>
      <c r="AM92" s="205" t="str">
        <f t="shared" si="54"/>
        <v/>
      </c>
      <c r="AN92" s="205"/>
      <c r="AO92" s="205"/>
      <c r="AP92" s="205" t="str">
        <f t="shared" si="54"/>
        <v/>
      </c>
      <c r="AQ92" s="205" t="str">
        <f t="shared" si="54"/>
        <v/>
      </c>
      <c r="AR92" s="205" t="str">
        <f t="shared" si="54"/>
        <v/>
      </c>
      <c r="AS92" s="205" t="str">
        <f t="shared" si="54"/>
        <v/>
      </c>
      <c r="AT92" s="205"/>
      <c r="AU92" s="205"/>
      <c r="AV92" s="205" t="str">
        <f t="shared" si="54"/>
        <v/>
      </c>
      <c r="AW92" s="205"/>
      <c r="AX92" s="205"/>
      <c r="AY92" s="205" t="str">
        <f t="shared" si="54"/>
        <v/>
      </c>
      <c r="AZ92" s="205"/>
      <c r="BA92" s="433"/>
      <c r="BB92" s="206" t="str">
        <f t="shared" si="26"/>
        <v/>
      </c>
      <c r="BC92" s="202"/>
      <c r="BD92" s="181"/>
      <c r="BE92" s="156" t="str">
        <f>PARAMETRES!$B39</f>
        <v>-</v>
      </c>
      <c r="BF92" s="156" t="str">
        <f>PARAMETRES!$C39</f>
        <v>-</v>
      </c>
      <c r="BG92" s="205" t="str">
        <f t="shared" si="55"/>
        <v/>
      </c>
      <c r="BH92" s="205"/>
      <c r="BI92" s="205"/>
      <c r="BJ92" s="205" t="str">
        <f t="shared" si="55"/>
        <v/>
      </c>
      <c r="BK92" s="205" t="str">
        <f t="shared" si="55"/>
        <v/>
      </c>
      <c r="BL92" s="205" t="str">
        <f t="shared" si="55"/>
        <v/>
      </c>
      <c r="BM92" s="205" t="str">
        <f t="shared" si="55"/>
        <v/>
      </c>
      <c r="BN92" s="205" t="str">
        <f t="shared" si="55"/>
        <v/>
      </c>
      <c r="BO92" s="205"/>
      <c r="BP92" s="205"/>
      <c r="BQ92" s="205" t="str">
        <f t="shared" si="55"/>
        <v/>
      </c>
      <c r="BR92" s="205" t="str">
        <f t="shared" si="55"/>
        <v/>
      </c>
      <c r="BS92" s="205" t="str">
        <f t="shared" si="55"/>
        <v/>
      </c>
      <c r="BT92" s="205" t="str">
        <f t="shared" si="55"/>
        <v/>
      </c>
      <c r="BU92" s="205"/>
      <c r="BV92" s="205"/>
      <c r="BW92" s="205" t="str">
        <f t="shared" si="55"/>
        <v/>
      </c>
      <c r="BX92" s="205"/>
      <c r="BY92" s="205"/>
      <c r="BZ92" s="205" t="str">
        <f t="shared" si="55"/>
        <v/>
      </c>
      <c r="CA92" s="205"/>
      <c r="CB92" s="433"/>
      <c r="CC92" s="206" t="str">
        <f t="shared" si="28"/>
        <v/>
      </c>
      <c r="CD92" s="202"/>
      <c r="CE92" s="181"/>
      <c r="CF92" s="156" t="str">
        <f>PARAMETRES!$B39</f>
        <v>-</v>
      </c>
      <c r="CG92" s="156" t="str">
        <f>PARAMETRES!$C39</f>
        <v>-</v>
      </c>
      <c r="CH92" s="205" t="str">
        <f t="shared" si="56"/>
        <v/>
      </c>
      <c r="CI92" s="205"/>
      <c r="CJ92" s="205"/>
      <c r="CK92" s="205" t="str">
        <f t="shared" si="56"/>
        <v/>
      </c>
      <c r="CL92" s="205" t="str">
        <f t="shared" si="56"/>
        <v/>
      </c>
      <c r="CM92" s="205" t="str">
        <f t="shared" si="56"/>
        <v/>
      </c>
      <c r="CN92" s="205" t="str">
        <f t="shared" si="56"/>
        <v/>
      </c>
      <c r="CO92" s="205" t="str">
        <f t="shared" si="56"/>
        <v/>
      </c>
      <c r="CP92" s="205"/>
      <c r="CQ92" s="205"/>
      <c r="CR92" s="205" t="str">
        <f t="shared" si="56"/>
        <v/>
      </c>
      <c r="CS92" s="205" t="str">
        <f t="shared" si="56"/>
        <v/>
      </c>
      <c r="CT92" s="205" t="str">
        <f t="shared" si="56"/>
        <v/>
      </c>
      <c r="CU92" s="205" t="str">
        <f t="shared" si="56"/>
        <v/>
      </c>
      <c r="CV92" s="205"/>
      <c r="CW92" s="205"/>
      <c r="CX92" s="205" t="str">
        <f t="shared" si="56"/>
        <v/>
      </c>
      <c r="CY92" s="205"/>
      <c r="CZ92" s="205"/>
      <c r="DA92" s="205" t="str">
        <f t="shared" si="56"/>
        <v/>
      </c>
      <c r="DB92" s="205"/>
      <c r="DC92" s="433"/>
      <c r="DD92" s="206" t="str">
        <f t="shared" si="30"/>
        <v/>
      </c>
      <c r="DE92" s="207"/>
      <c r="DF92" s="169"/>
      <c r="DG92" s="165" t="str">
        <f>PARAMETRES!$B39</f>
        <v>-</v>
      </c>
      <c r="DH92" s="208" t="str">
        <f>PARAMETRES!$C39</f>
        <v>-</v>
      </c>
      <c r="DI92" s="195"/>
      <c r="DJ92" s="205" t="str">
        <f t="shared" si="52"/>
        <v>-</v>
      </c>
      <c r="DK92" s="205" t="str">
        <f t="shared" si="52"/>
        <v>-</v>
      </c>
      <c r="DL92" s="205" t="str">
        <f t="shared" si="52"/>
        <v>-</v>
      </c>
      <c r="DM92" s="205" t="str">
        <f t="shared" si="52"/>
        <v>-</v>
      </c>
      <c r="DN92" s="205" t="str">
        <f t="shared" si="52"/>
        <v>-</v>
      </c>
      <c r="DO92" s="205" t="str">
        <f t="shared" si="52"/>
        <v>-</v>
      </c>
      <c r="DP92" s="169"/>
      <c r="DQ92" s="165" t="str">
        <f>PARAMETRES!$B39</f>
        <v>-</v>
      </c>
      <c r="DR92" s="208" t="str">
        <f>PARAMETRES!$C39</f>
        <v>-</v>
      </c>
    </row>
    <row r="93" spans="1:122" hidden="1">
      <c r="A93" s="181"/>
      <c r="B93" s="530"/>
      <c r="C93" s="198" t="str">
        <f>PARAMETRES!$B40</f>
        <v>-</v>
      </c>
      <c r="D93" s="199" t="str">
        <f>PARAMETRES!$C40</f>
        <v>-</v>
      </c>
      <c r="E93" s="200" t="str">
        <f t="shared" si="17"/>
        <v>-</v>
      </c>
      <c r="F93" s="200"/>
      <c r="G93" s="200"/>
      <c r="H93" s="200" t="str">
        <f t="shared" si="53"/>
        <v>-</v>
      </c>
      <c r="I93" s="200" t="str">
        <f t="shared" si="53"/>
        <v>-</v>
      </c>
      <c r="J93" s="200" t="str">
        <f t="shared" si="53"/>
        <v>-</v>
      </c>
      <c r="K93" s="200" t="str">
        <f t="shared" si="53"/>
        <v>-</v>
      </c>
      <c r="L93" s="200" t="str">
        <f t="shared" si="53"/>
        <v>-</v>
      </c>
      <c r="M93" s="200"/>
      <c r="N93" s="200"/>
      <c r="O93" s="200" t="str">
        <f t="shared" si="53"/>
        <v>-</v>
      </c>
      <c r="P93" s="200" t="str">
        <f t="shared" si="53"/>
        <v/>
      </c>
      <c r="Q93" s="200" t="str">
        <f t="shared" si="53"/>
        <v/>
      </c>
      <c r="R93" s="200" t="str">
        <f t="shared" si="53"/>
        <v>-</v>
      </c>
      <c r="S93" s="200"/>
      <c r="T93" s="200"/>
      <c r="U93" s="200" t="str">
        <f t="shared" si="53"/>
        <v>-</v>
      </c>
      <c r="V93" s="200"/>
      <c r="W93" s="200"/>
      <c r="X93" s="200" t="str">
        <f t="shared" si="53"/>
        <v/>
      </c>
      <c r="Y93" s="200"/>
      <c r="Z93" s="432"/>
      <c r="AA93" s="201" t="str">
        <f t="shared" si="24"/>
        <v/>
      </c>
      <c r="AB93" s="202"/>
      <c r="AC93" s="181"/>
      <c r="AD93" s="199" t="str">
        <f>PARAMETRES!$B40</f>
        <v>-</v>
      </c>
      <c r="AE93" s="199" t="str">
        <f>PARAMETRES!$C40</f>
        <v>-</v>
      </c>
      <c r="AF93" s="200" t="str">
        <f t="shared" si="54"/>
        <v/>
      </c>
      <c r="AG93" s="200"/>
      <c r="AH93" s="200"/>
      <c r="AI93" s="200" t="str">
        <f t="shared" si="54"/>
        <v/>
      </c>
      <c r="AJ93" s="200" t="str">
        <f t="shared" si="54"/>
        <v/>
      </c>
      <c r="AK93" s="200" t="str">
        <f t="shared" si="54"/>
        <v/>
      </c>
      <c r="AL93" s="200" t="str">
        <f t="shared" si="54"/>
        <v/>
      </c>
      <c r="AM93" s="200" t="str">
        <f t="shared" si="54"/>
        <v/>
      </c>
      <c r="AN93" s="200"/>
      <c r="AO93" s="200"/>
      <c r="AP93" s="200" t="str">
        <f t="shared" si="54"/>
        <v/>
      </c>
      <c r="AQ93" s="200" t="str">
        <f t="shared" si="54"/>
        <v/>
      </c>
      <c r="AR93" s="200" t="str">
        <f t="shared" si="54"/>
        <v/>
      </c>
      <c r="AS93" s="200" t="str">
        <f t="shared" si="54"/>
        <v/>
      </c>
      <c r="AT93" s="200"/>
      <c r="AU93" s="200"/>
      <c r="AV93" s="200" t="str">
        <f t="shared" si="54"/>
        <v/>
      </c>
      <c r="AW93" s="200"/>
      <c r="AX93" s="200"/>
      <c r="AY93" s="200" t="str">
        <f t="shared" si="54"/>
        <v/>
      </c>
      <c r="AZ93" s="200"/>
      <c r="BA93" s="432"/>
      <c r="BB93" s="201" t="str">
        <f t="shared" si="26"/>
        <v/>
      </c>
      <c r="BC93" s="202"/>
      <c r="BD93" s="181"/>
      <c r="BE93" s="199" t="str">
        <f>PARAMETRES!$B40</f>
        <v>-</v>
      </c>
      <c r="BF93" s="199" t="str">
        <f>PARAMETRES!$C40</f>
        <v>-</v>
      </c>
      <c r="BG93" s="200" t="str">
        <f t="shared" si="55"/>
        <v/>
      </c>
      <c r="BH93" s="200"/>
      <c r="BI93" s="200"/>
      <c r="BJ93" s="200" t="str">
        <f t="shared" si="55"/>
        <v/>
      </c>
      <c r="BK93" s="200" t="str">
        <f t="shared" si="55"/>
        <v/>
      </c>
      <c r="BL93" s="200" t="str">
        <f t="shared" si="55"/>
        <v/>
      </c>
      <c r="BM93" s="200" t="str">
        <f t="shared" si="55"/>
        <v/>
      </c>
      <c r="BN93" s="200" t="str">
        <f t="shared" si="55"/>
        <v/>
      </c>
      <c r="BO93" s="200"/>
      <c r="BP93" s="200"/>
      <c r="BQ93" s="200" t="str">
        <f t="shared" si="55"/>
        <v/>
      </c>
      <c r="BR93" s="200" t="str">
        <f t="shared" si="55"/>
        <v/>
      </c>
      <c r="BS93" s="200" t="str">
        <f t="shared" si="55"/>
        <v/>
      </c>
      <c r="BT93" s="200" t="str">
        <f t="shared" si="55"/>
        <v/>
      </c>
      <c r="BU93" s="200"/>
      <c r="BV93" s="200"/>
      <c r="BW93" s="200" t="str">
        <f t="shared" si="55"/>
        <v/>
      </c>
      <c r="BX93" s="200"/>
      <c r="BY93" s="200"/>
      <c r="BZ93" s="200" t="str">
        <f t="shared" si="55"/>
        <v/>
      </c>
      <c r="CA93" s="200"/>
      <c r="CB93" s="432"/>
      <c r="CC93" s="201" t="str">
        <f t="shared" si="28"/>
        <v/>
      </c>
      <c r="CD93" s="202"/>
      <c r="CE93" s="181"/>
      <c r="CF93" s="199" t="str">
        <f>PARAMETRES!$B40</f>
        <v>-</v>
      </c>
      <c r="CG93" s="199" t="str">
        <f>PARAMETRES!$C40</f>
        <v>-</v>
      </c>
      <c r="CH93" s="200" t="str">
        <f t="shared" si="56"/>
        <v/>
      </c>
      <c r="CI93" s="200"/>
      <c r="CJ93" s="200"/>
      <c r="CK93" s="200" t="str">
        <f t="shared" si="56"/>
        <v/>
      </c>
      <c r="CL93" s="200" t="str">
        <f t="shared" si="56"/>
        <v/>
      </c>
      <c r="CM93" s="200" t="str">
        <f t="shared" si="56"/>
        <v/>
      </c>
      <c r="CN93" s="200" t="str">
        <f t="shared" si="56"/>
        <v/>
      </c>
      <c r="CO93" s="200" t="str">
        <f t="shared" si="56"/>
        <v/>
      </c>
      <c r="CP93" s="200"/>
      <c r="CQ93" s="200"/>
      <c r="CR93" s="200" t="str">
        <f t="shared" si="56"/>
        <v/>
      </c>
      <c r="CS93" s="200" t="str">
        <f t="shared" si="56"/>
        <v/>
      </c>
      <c r="CT93" s="200" t="str">
        <f t="shared" si="56"/>
        <v/>
      </c>
      <c r="CU93" s="200" t="str">
        <f t="shared" si="56"/>
        <v/>
      </c>
      <c r="CV93" s="200"/>
      <c r="CW93" s="200"/>
      <c r="CX93" s="200" t="str">
        <f t="shared" si="56"/>
        <v/>
      </c>
      <c r="CY93" s="200"/>
      <c r="CZ93" s="200"/>
      <c r="DA93" s="200" t="str">
        <f t="shared" si="56"/>
        <v/>
      </c>
      <c r="DB93" s="200"/>
      <c r="DC93" s="432"/>
      <c r="DD93" s="201" t="str">
        <f t="shared" si="30"/>
        <v/>
      </c>
      <c r="DE93" s="202"/>
      <c r="DF93" s="203"/>
      <c r="DG93" s="198" t="str">
        <f>PARAMETRES!$B40</f>
        <v>-</v>
      </c>
      <c r="DH93" s="204" t="str">
        <f>PARAMETRES!$C40</f>
        <v>-</v>
      </c>
      <c r="DI93" s="195"/>
      <c r="DJ93" s="200" t="str">
        <f t="shared" si="52"/>
        <v>-</v>
      </c>
      <c r="DK93" s="200" t="str">
        <f t="shared" si="52"/>
        <v>-</v>
      </c>
      <c r="DL93" s="200" t="str">
        <f t="shared" si="52"/>
        <v>-</v>
      </c>
      <c r="DM93" s="200" t="str">
        <f t="shared" si="52"/>
        <v>-</v>
      </c>
      <c r="DN93" s="200" t="str">
        <f t="shared" si="52"/>
        <v>-</v>
      </c>
      <c r="DO93" s="200" t="str">
        <f t="shared" si="52"/>
        <v>-</v>
      </c>
      <c r="DP93" s="203"/>
      <c r="DQ93" s="198" t="str">
        <f>PARAMETRES!$B40</f>
        <v>-</v>
      </c>
      <c r="DR93" s="204" t="str">
        <f>PARAMETRES!$C40</f>
        <v>-</v>
      </c>
    </row>
    <row r="94" spans="1:122" hidden="1">
      <c r="A94" s="181"/>
      <c r="B94" s="530"/>
      <c r="C94" s="165" t="str">
        <f>PARAMETRES!$B41</f>
        <v>-</v>
      </c>
      <c r="D94" s="156" t="str">
        <f>PARAMETRES!$C41</f>
        <v>-</v>
      </c>
      <c r="E94" s="205" t="str">
        <f t="shared" si="17"/>
        <v>-</v>
      </c>
      <c r="F94" s="205"/>
      <c r="G94" s="205"/>
      <c r="H94" s="205" t="str">
        <f t="shared" si="53"/>
        <v>-</v>
      </c>
      <c r="I94" s="205" t="str">
        <f t="shared" si="53"/>
        <v>-</v>
      </c>
      <c r="J94" s="205" t="str">
        <f t="shared" si="53"/>
        <v>-</v>
      </c>
      <c r="K94" s="205" t="str">
        <f t="shared" si="53"/>
        <v>-</v>
      </c>
      <c r="L94" s="205" t="str">
        <f t="shared" si="53"/>
        <v>-</v>
      </c>
      <c r="M94" s="205"/>
      <c r="N94" s="205"/>
      <c r="O94" s="205" t="str">
        <f t="shared" si="53"/>
        <v>-</v>
      </c>
      <c r="P94" s="205" t="str">
        <f t="shared" si="53"/>
        <v/>
      </c>
      <c r="Q94" s="205" t="str">
        <f t="shared" si="53"/>
        <v/>
      </c>
      <c r="R94" s="205" t="str">
        <f t="shared" si="53"/>
        <v>-</v>
      </c>
      <c r="S94" s="205"/>
      <c r="T94" s="205"/>
      <c r="U94" s="205" t="str">
        <f t="shared" si="53"/>
        <v>-</v>
      </c>
      <c r="V94" s="205"/>
      <c r="W94" s="205"/>
      <c r="X94" s="205" t="str">
        <f t="shared" si="53"/>
        <v/>
      </c>
      <c r="Y94" s="205"/>
      <c r="Z94" s="433"/>
      <c r="AA94" s="206" t="str">
        <f t="shared" si="24"/>
        <v/>
      </c>
      <c r="AB94" s="202"/>
      <c r="AC94" s="181"/>
      <c r="AD94" s="156" t="str">
        <f>PARAMETRES!$B41</f>
        <v>-</v>
      </c>
      <c r="AE94" s="156" t="str">
        <f>PARAMETRES!$C41</f>
        <v>-</v>
      </c>
      <c r="AF94" s="205" t="str">
        <f t="shared" si="54"/>
        <v/>
      </c>
      <c r="AG94" s="205"/>
      <c r="AH94" s="205"/>
      <c r="AI94" s="205" t="str">
        <f t="shared" si="54"/>
        <v/>
      </c>
      <c r="AJ94" s="205" t="str">
        <f t="shared" si="54"/>
        <v/>
      </c>
      <c r="AK94" s="205" t="str">
        <f t="shared" si="54"/>
        <v/>
      </c>
      <c r="AL94" s="205" t="str">
        <f t="shared" si="54"/>
        <v/>
      </c>
      <c r="AM94" s="205" t="str">
        <f t="shared" si="54"/>
        <v/>
      </c>
      <c r="AN94" s="205"/>
      <c r="AO94" s="205"/>
      <c r="AP94" s="205" t="str">
        <f t="shared" si="54"/>
        <v/>
      </c>
      <c r="AQ94" s="205" t="str">
        <f t="shared" si="54"/>
        <v/>
      </c>
      <c r="AR94" s="205" t="str">
        <f t="shared" si="54"/>
        <v/>
      </c>
      <c r="AS94" s="205" t="str">
        <f t="shared" si="54"/>
        <v/>
      </c>
      <c r="AT94" s="205"/>
      <c r="AU94" s="205"/>
      <c r="AV94" s="205" t="str">
        <f t="shared" si="54"/>
        <v/>
      </c>
      <c r="AW94" s="205"/>
      <c r="AX94" s="205"/>
      <c r="AY94" s="205" t="str">
        <f t="shared" si="54"/>
        <v/>
      </c>
      <c r="AZ94" s="205"/>
      <c r="BA94" s="433"/>
      <c r="BB94" s="206" t="str">
        <f t="shared" si="26"/>
        <v/>
      </c>
      <c r="BC94" s="202"/>
      <c r="BD94" s="181"/>
      <c r="BE94" s="156" t="str">
        <f>PARAMETRES!$B41</f>
        <v>-</v>
      </c>
      <c r="BF94" s="156" t="str">
        <f>PARAMETRES!$C41</f>
        <v>-</v>
      </c>
      <c r="BG94" s="205" t="str">
        <f t="shared" si="55"/>
        <v/>
      </c>
      <c r="BH94" s="205"/>
      <c r="BI94" s="205"/>
      <c r="BJ94" s="205" t="str">
        <f t="shared" si="55"/>
        <v/>
      </c>
      <c r="BK94" s="205" t="str">
        <f t="shared" si="55"/>
        <v/>
      </c>
      <c r="BL94" s="205" t="str">
        <f t="shared" si="55"/>
        <v/>
      </c>
      <c r="BM94" s="205" t="str">
        <f t="shared" si="55"/>
        <v/>
      </c>
      <c r="BN94" s="205" t="str">
        <f t="shared" si="55"/>
        <v/>
      </c>
      <c r="BO94" s="205"/>
      <c r="BP94" s="205"/>
      <c r="BQ94" s="205" t="str">
        <f t="shared" si="55"/>
        <v/>
      </c>
      <c r="BR94" s="205" t="str">
        <f t="shared" si="55"/>
        <v/>
      </c>
      <c r="BS94" s="205" t="str">
        <f t="shared" si="55"/>
        <v/>
      </c>
      <c r="BT94" s="205" t="str">
        <f t="shared" si="55"/>
        <v/>
      </c>
      <c r="BU94" s="205"/>
      <c r="BV94" s="205"/>
      <c r="BW94" s="205" t="str">
        <f t="shared" si="55"/>
        <v/>
      </c>
      <c r="BX94" s="205"/>
      <c r="BY94" s="205"/>
      <c r="BZ94" s="205" t="str">
        <f t="shared" si="55"/>
        <v/>
      </c>
      <c r="CA94" s="205"/>
      <c r="CB94" s="433"/>
      <c r="CC94" s="206" t="str">
        <f t="shared" si="28"/>
        <v/>
      </c>
      <c r="CD94" s="202"/>
      <c r="CE94" s="181"/>
      <c r="CF94" s="156" t="str">
        <f>PARAMETRES!$B41</f>
        <v>-</v>
      </c>
      <c r="CG94" s="156" t="str">
        <f>PARAMETRES!$C41</f>
        <v>-</v>
      </c>
      <c r="CH94" s="205" t="str">
        <f t="shared" si="56"/>
        <v/>
      </c>
      <c r="CI94" s="205"/>
      <c r="CJ94" s="205"/>
      <c r="CK94" s="205" t="str">
        <f t="shared" si="56"/>
        <v/>
      </c>
      <c r="CL94" s="205" t="str">
        <f t="shared" si="56"/>
        <v/>
      </c>
      <c r="CM94" s="205" t="str">
        <f t="shared" si="56"/>
        <v/>
      </c>
      <c r="CN94" s="205" t="str">
        <f t="shared" si="56"/>
        <v/>
      </c>
      <c r="CO94" s="205" t="str">
        <f t="shared" si="56"/>
        <v/>
      </c>
      <c r="CP94" s="205"/>
      <c r="CQ94" s="205"/>
      <c r="CR94" s="205" t="str">
        <f t="shared" si="56"/>
        <v/>
      </c>
      <c r="CS94" s="205" t="str">
        <f t="shared" si="56"/>
        <v/>
      </c>
      <c r="CT94" s="205" t="str">
        <f t="shared" si="56"/>
        <v/>
      </c>
      <c r="CU94" s="205" t="str">
        <f t="shared" si="56"/>
        <v/>
      </c>
      <c r="CV94" s="205"/>
      <c r="CW94" s="205"/>
      <c r="CX94" s="205" t="str">
        <f t="shared" si="56"/>
        <v/>
      </c>
      <c r="CY94" s="205"/>
      <c r="CZ94" s="205"/>
      <c r="DA94" s="205" t="str">
        <f t="shared" si="56"/>
        <v/>
      </c>
      <c r="DB94" s="205"/>
      <c r="DC94" s="433"/>
      <c r="DD94" s="206" t="str">
        <f t="shared" si="30"/>
        <v/>
      </c>
      <c r="DE94" s="207"/>
      <c r="DF94" s="169"/>
      <c r="DG94" s="165" t="str">
        <f>PARAMETRES!$B41</f>
        <v>-</v>
      </c>
      <c r="DH94" s="208" t="str">
        <f>PARAMETRES!$C41</f>
        <v>-</v>
      </c>
      <c r="DI94" s="195"/>
      <c r="DJ94" s="205" t="str">
        <f t="shared" si="52"/>
        <v>-</v>
      </c>
      <c r="DK94" s="205" t="str">
        <f t="shared" si="52"/>
        <v>-</v>
      </c>
      <c r="DL94" s="205" t="str">
        <f t="shared" si="52"/>
        <v>-</v>
      </c>
      <c r="DM94" s="205" t="str">
        <f t="shared" si="52"/>
        <v>-</v>
      </c>
      <c r="DN94" s="205" t="str">
        <f t="shared" si="52"/>
        <v>-</v>
      </c>
      <c r="DO94" s="205" t="str">
        <f t="shared" si="52"/>
        <v>-</v>
      </c>
      <c r="DP94" s="169"/>
      <c r="DQ94" s="165" t="str">
        <f>PARAMETRES!$B41</f>
        <v>-</v>
      </c>
      <c r="DR94" s="208" t="str">
        <f>PARAMETRES!$C41</f>
        <v>-</v>
      </c>
    </row>
    <row r="95" spans="1:122" hidden="1">
      <c r="A95" s="181"/>
      <c r="B95" s="530"/>
      <c r="C95" s="198" t="str">
        <f>PARAMETRES!$B42</f>
        <v>-</v>
      </c>
      <c r="D95" s="199" t="str">
        <f>PARAMETRES!$C42</f>
        <v>-</v>
      </c>
      <c r="E95" s="200" t="str">
        <f t="shared" si="17"/>
        <v>-</v>
      </c>
      <c r="F95" s="200"/>
      <c r="G95" s="200"/>
      <c r="H95" s="200" t="str">
        <f t="shared" si="53"/>
        <v>-</v>
      </c>
      <c r="I95" s="200" t="str">
        <f t="shared" si="53"/>
        <v>-</v>
      </c>
      <c r="J95" s="200" t="str">
        <f t="shared" si="53"/>
        <v>-</v>
      </c>
      <c r="K95" s="200" t="str">
        <f t="shared" si="53"/>
        <v>-</v>
      </c>
      <c r="L95" s="200" t="str">
        <f t="shared" si="53"/>
        <v>-</v>
      </c>
      <c r="M95" s="200"/>
      <c r="N95" s="200"/>
      <c r="O95" s="200" t="str">
        <f t="shared" si="53"/>
        <v>-</v>
      </c>
      <c r="P95" s="200" t="str">
        <f t="shared" si="53"/>
        <v/>
      </c>
      <c r="Q95" s="200" t="str">
        <f t="shared" si="53"/>
        <v/>
      </c>
      <c r="R95" s="200" t="str">
        <f t="shared" si="53"/>
        <v>-</v>
      </c>
      <c r="S95" s="200"/>
      <c r="T95" s="200"/>
      <c r="U95" s="200" t="str">
        <f t="shared" si="53"/>
        <v>-</v>
      </c>
      <c r="V95" s="200"/>
      <c r="W95" s="200"/>
      <c r="X95" s="200" t="str">
        <f t="shared" si="53"/>
        <v/>
      </c>
      <c r="Y95" s="200"/>
      <c r="Z95" s="432"/>
      <c r="AA95" s="201" t="str">
        <f t="shared" si="24"/>
        <v/>
      </c>
      <c r="AB95" s="202"/>
      <c r="AC95" s="181"/>
      <c r="AD95" s="199" t="str">
        <f>PARAMETRES!$B42</f>
        <v>-</v>
      </c>
      <c r="AE95" s="199" t="str">
        <f>PARAMETRES!$C42</f>
        <v>-</v>
      </c>
      <c r="AF95" s="200" t="str">
        <f t="shared" si="54"/>
        <v/>
      </c>
      <c r="AG95" s="200"/>
      <c r="AH95" s="200"/>
      <c r="AI95" s="200" t="str">
        <f t="shared" si="54"/>
        <v/>
      </c>
      <c r="AJ95" s="200" t="str">
        <f t="shared" si="54"/>
        <v/>
      </c>
      <c r="AK95" s="200" t="str">
        <f t="shared" si="54"/>
        <v/>
      </c>
      <c r="AL95" s="200" t="str">
        <f t="shared" si="54"/>
        <v/>
      </c>
      <c r="AM95" s="200" t="str">
        <f t="shared" si="54"/>
        <v/>
      </c>
      <c r="AN95" s="200"/>
      <c r="AO95" s="200"/>
      <c r="AP95" s="200" t="str">
        <f t="shared" si="54"/>
        <v/>
      </c>
      <c r="AQ95" s="200" t="str">
        <f t="shared" si="54"/>
        <v/>
      </c>
      <c r="AR95" s="200" t="str">
        <f t="shared" si="54"/>
        <v/>
      </c>
      <c r="AS95" s="200" t="str">
        <f t="shared" si="54"/>
        <v/>
      </c>
      <c r="AT95" s="200"/>
      <c r="AU95" s="200"/>
      <c r="AV95" s="200" t="str">
        <f t="shared" si="54"/>
        <v/>
      </c>
      <c r="AW95" s="200"/>
      <c r="AX95" s="200"/>
      <c r="AY95" s="200" t="str">
        <f t="shared" si="54"/>
        <v/>
      </c>
      <c r="AZ95" s="200"/>
      <c r="BA95" s="432"/>
      <c r="BB95" s="201" t="str">
        <f t="shared" si="26"/>
        <v/>
      </c>
      <c r="BC95" s="202"/>
      <c r="BD95" s="181"/>
      <c r="BE95" s="199" t="str">
        <f>PARAMETRES!$B42</f>
        <v>-</v>
      </c>
      <c r="BF95" s="199" t="str">
        <f>PARAMETRES!$C42</f>
        <v>-</v>
      </c>
      <c r="BG95" s="200" t="str">
        <f t="shared" si="55"/>
        <v/>
      </c>
      <c r="BH95" s="200"/>
      <c r="BI95" s="200"/>
      <c r="BJ95" s="200" t="str">
        <f t="shared" si="55"/>
        <v/>
      </c>
      <c r="BK95" s="200" t="str">
        <f t="shared" si="55"/>
        <v/>
      </c>
      <c r="BL95" s="200" t="str">
        <f t="shared" si="55"/>
        <v/>
      </c>
      <c r="BM95" s="200" t="str">
        <f t="shared" si="55"/>
        <v/>
      </c>
      <c r="BN95" s="200" t="str">
        <f t="shared" si="55"/>
        <v/>
      </c>
      <c r="BO95" s="200"/>
      <c r="BP95" s="200"/>
      <c r="BQ95" s="200" t="str">
        <f t="shared" si="55"/>
        <v/>
      </c>
      <c r="BR95" s="200" t="str">
        <f t="shared" si="55"/>
        <v/>
      </c>
      <c r="BS95" s="200" t="str">
        <f t="shared" si="55"/>
        <v/>
      </c>
      <c r="BT95" s="200" t="str">
        <f t="shared" si="55"/>
        <v/>
      </c>
      <c r="BU95" s="200"/>
      <c r="BV95" s="200"/>
      <c r="BW95" s="200" t="str">
        <f t="shared" si="55"/>
        <v/>
      </c>
      <c r="BX95" s="200"/>
      <c r="BY95" s="200"/>
      <c r="BZ95" s="200" t="str">
        <f t="shared" si="55"/>
        <v/>
      </c>
      <c r="CA95" s="200"/>
      <c r="CB95" s="432"/>
      <c r="CC95" s="201" t="str">
        <f t="shared" si="28"/>
        <v/>
      </c>
      <c r="CD95" s="202"/>
      <c r="CE95" s="181"/>
      <c r="CF95" s="199" t="str">
        <f>PARAMETRES!$B42</f>
        <v>-</v>
      </c>
      <c r="CG95" s="199" t="str">
        <f>PARAMETRES!$C42</f>
        <v>-</v>
      </c>
      <c r="CH95" s="200" t="str">
        <f t="shared" si="56"/>
        <v/>
      </c>
      <c r="CI95" s="200"/>
      <c r="CJ95" s="200"/>
      <c r="CK95" s="200" t="str">
        <f t="shared" si="56"/>
        <v/>
      </c>
      <c r="CL95" s="200" t="str">
        <f t="shared" si="56"/>
        <v/>
      </c>
      <c r="CM95" s="200" t="str">
        <f t="shared" si="56"/>
        <v/>
      </c>
      <c r="CN95" s="200" t="str">
        <f t="shared" si="56"/>
        <v/>
      </c>
      <c r="CO95" s="200" t="str">
        <f t="shared" si="56"/>
        <v/>
      </c>
      <c r="CP95" s="200"/>
      <c r="CQ95" s="200"/>
      <c r="CR95" s="200" t="str">
        <f t="shared" si="56"/>
        <v/>
      </c>
      <c r="CS95" s="200" t="str">
        <f t="shared" si="56"/>
        <v/>
      </c>
      <c r="CT95" s="200" t="str">
        <f t="shared" si="56"/>
        <v/>
      </c>
      <c r="CU95" s="200" t="str">
        <f t="shared" si="56"/>
        <v/>
      </c>
      <c r="CV95" s="200"/>
      <c r="CW95" s="200"/>
      <c r="CX95" s="200" t="str">
        <f t="shared" si="56"/>
        <v/>
      </c>
      <c r="CY95" s="200"/>
      <c r="CZ95" s="200"/>
      <c r="DA95" s="200" t="str">
        <f t="shared" si="56"/>
        <v/>
      </c>
      <c r="DB95" s="200"/>
      <c r="DC95" s="432"/>
      <c r="DD95" s="201" t="str">
        <f t="shared" si="30"/>
        <v/>
      </c>
      <c r="DE95" s="202"/>
      <c r="DF95" s="203"/>
      <c r="DG95" s="198" t="str">
        <f>PARAMETRES!$B42</f>
        <v>-</v>
      </c>
      <c r="DH95" s="204" t="str">
        <f>PARAMETRES!$C42</f>
        <v>-</v>
      </c>
      <c r="DI95" s="195"/>
      <c r="DJ95" s="200" t="str">
        <f t="shared" si="52"/>
        <v>-</v>
      </c>
      <c r="DK95" s="200" t="str">
        <f t="shared" si="52"/>
        <v>-</v>
      </c>
      <c r="DL95" s="200" t="str">
        <f t="shared" si="52"/>
        <v>-</v>
      </c>
      <c r="DM95" s="200" t="str">
        <f t="shared" si="52"/>
        <v>-</v>
      </c>
      <c r="DN95" s="200" t="str">
        <f t="shared" si="52"/>
        <v>-</v>
      </c>
      <c r="DO95" s="200" t="str">
        <f t="shared" si="52"/>
        <v>-</v>
      </c>
      <c r="DP95" s="203"/>
      <c r="DQ95" s="198" t="str">
        <f>PARAMETRES!$B42</f>
        <v>-</v>
      </c>
      <c r="DR95" s="204" t="str">
        <f>PARAMETRES!$C42</f>
        <v>-</v>
      </c>
    </row>
    <row r="96" spans="1:122" hidden="1">
      <c r="A96" s="181"/>
      <c r="B96" s="530"/>
      <c r="C96" s="165" t="str">
        <f>PARAMETRES!$B43</f>
        <v>-</v>
      </c>
      <c r="D96" s="156" t="str">
        <f>PARAMETRES!$C43</f>
        <v>-</v>
      </c>
      <c r="E96" s="205" t="str">
        <f t="shared" si="17"/>
        <v>-</v>
      </c>
      <c r="F96" s="205"/>
      <c r="G96" s="205"/>
      <c r="H96" s="205" t="str">
        <f t="shared" si="53"/>
        <v>-</v>
      </c>
      <c r="I96" s="205" t="str">
        <f t="shared" si="53"/>
        <v>-</v>
      </c>
      <c r="J96" s="205" t="str">
        <f t="shared" si="53"/>
        <v>-</v>
      </c>
      <c r="K96" s="205" t="str">
        <f t="shared" si="53"/>
        <v>-</v>
      </c>
      <c r="L96" s="205" t="str">
        <f t="shared" si="53"/>
        <v>-</v>
      </c>
      <c r="M96" s="205"/>
      <c r="N96" s="205"/>
      <c r="O96" s="205" t="str">
        <f t="shared" si="53"/>
        <v>-</v>
      </c>
      <c r="P96" s="205" t="str">
        <f t="shared" si="53"/>
        <v/>
      </c>
      <c r="Q96" s="205" t="str">
        <f t="shared" si="53"/>
        <v/>
      </c>
      <c r="R96" s="205" t="str">
        <f t="shared" si="53"/>
        <v>-</v>
      </c>
      <c r="S96" s="205"/>
      <c r="T96" s="205"/>
      <c r="U96" s="205" t="str">
        <f t="shared" si="53"/>
        <v>-</v>
      </c>
      <c r="V96" s="205"/>
      <c r="W96" s="205"/>
      <c r="X96" s="205" t="str">
        <f t="shared" si="53"/>
        <v/>
      </c>
      <c r="Y96" s="205"/>
      <c r="Z96" s="433"/>
      <c r="AA96" s="206" t="str">
        <f t="shared" si="24"/>
        <v/>
      </c>
      <c r="AB96" s="202"/>
      <c r="AC96" s="181"/>
      <c r="AD96" s="156" t="str">
        <f>PARAMETRES!$B43</f>
        <v>-</v>
      </c>
      <c r="AE96" s="156" t="str">
        <f>PARAMETRES!$C43</f>
        <v>-</v>
      </c>
      <c r="AF96" s="205" t="str">
        <f t="shared" si="54"/>
        <v/>
      </c>
      <c r="AG96" s="205"/>
      <c r="AH96" s="205"/>
      <c r="AI96" s="205" t="str">
        <f t="shared" si="54"/>
        <v/>
      </c>
      <c r="AJ96" s="205" t="str">
        <f t="shared" si="54"/>
        <v/>
      </c>
      <c r="AK96" s="205" t="str">
        <f t="shared" si="54"/>
        <v/>
      </c>
      <c r="AL96" s="205" t="str">
        <f t="shared" si="54"/>
        <v/>
      </c>
      <c r="AM96" s="205" t="str">
        <f t="shared" si="54"/>
        <v/>
      </c>
      <c r="AN96" s="205"/>
      <c r="AO96" s="205"/>
      <c r="AP96" s="205" t="str">
        <f t="shared" si="54"/>
        <v/>
      </c>
      <c r="AQ96" s="205" t="str">
        <f t="shared" si="54"/>
        <v/>
      </c>
      <c r="AR96" s="205" t="str">
        <f t="shared" si="54"/>
        <v/>
      </c>
      <c r="AS96" s="205" t="str">
        <f t="shared" si="54"/>
        <v/>
      </c>
      <c r="AT96" s="205"/>
      <c r="AU96" s="205"/>
      <c r="AV96" s="205" t="str">
        <f t="shared" si="54"/>
        <v/>
      </c>
      <c r="AW96" s="205"/>
      <c r="AX96" s="205"/>
      <c r="AY96" s="205" t="str">
        <f t="shared" si="54"/>
        <v/>
      </c>
      <c r="AZ96" s="205"/>
      <c r="BA96" s="433"/>
      <c r="BB96" s="206" t="str">
        <f t="shared" si="26"/>
        <v/>
      </c>
      <c r="BC96" s="202"/>
      <c r="BD96" s="181"/>
      <c r="BE96" s="156" t="str">
        <f>PARAMETRES!$B43</f>
        <v>-</v>
      </c>
      <c r="BF96" s="156" t="str">
        <f>PARAMETRES!$C43</f>
        <v>-</v>
      </c>
      <c r="BG96" s="205" t="str">
        <f t="shared" si="55"/>
        <v/>
      </c>
      <c r="BH96" s="205"/>
      <c r="BI96" s="205"/>
      <c r="BJ96" s="205" t="str">
        <f t="shared" si="55"/>
        <v/>
      </c>
      <c r="BK96" s="205" t="str">
        <f t="shared" si="55"/>
        <v/>
      </c>
      <c r="BL96" s="205" t="str">
        <f t="shared" si="55"/>
        <v/>
      </c>
      <c r="BM96" s="205" t="str">
        <f t="shared" si="55"/>
        <v/>
      </c>
      <c r="BN96" s="205" t="str">
        <f t="shared" si="55"/>
        <v/>
      </c>
      <c r="BO96" s="205"/>
      <c r="BP96" s="205"/>
      <c r="BQ96" s="205" t="str">
        <f t="shared" si="55"/>
        <v/>
      </c>
      <c r="BR96" s="205" t="str">
        <f t="shared" si="55"/>
        <v/>
      </c>
      <c r="BS96" s="205" t="str">
        <f t="shared" si="55"/>
        <v/>
      </c>
      <c r="BT96" s="205" t="str">
        <f t="shared" si="55"/>
        <v/>
      </c>
      <c r="BU96" s="205"/>
      <c r="BV96" s="205"/>
      <c r="BW96" s="205" t="str">
        <f t="shared" si="55"/>
        <v/>
      </c>
      <c r="BX96" s="205"/>
      <c r="BY96" s="205"/>
      <c r="BZ96" s="205" t="str">
        <f t="shared" si="55"/>
        <v/>
      </c>
      <c r="CA96" s="205"/>
      <c r="CB96" s="433"/>
      <c r="CC96" s="206" t="str">
        <f t="shared" si="28"/>
        <v/>
      </c>
      <c r="CD96" s="202"/>
      <c r="CE96" s="181"/>
      <c r="CF96" s="156" t="str">
        <f>PARAMETRES!$B43</f>
        <v>-</v>
      </c>
      <c r="CG96" s="156" t="str">
        <f>PARAMETRES!$C43</f>
        <v>-</v>
      </c>
      <c r="CH96" s="205" t="str">
        <f t="shared" si="56"/>
        <v/>
      </c>
      <c r="CI96" s="205"/>
      <c r="CJ96" s="205"/>
      <c r="CK96" s="205" t="str">
        <f t="shared" si="56"/>
        <v/>
      </c>
      <c r="CL96" s="205" t="str">
        <f t="shared" si="56"/>
        <v/>
      </c>
      <c r="CM96" s="205" t="str">
        <f t="shared" si="56"/>
        <v/>
      </c>
      <c r="CN96" s="205" t="str">
        <f t="shared" si="56"/>
        <v/>
      </c>
      <c r="CO96" s="205" t="str">
        <f t="shared" si="56"/>
        <v/>
      </c>
      <c r="CP96" s="205"/>
      <c r="CQ96" s="205"/>
      <c r="CR96" s="205" t="str">
        <f t="shared" si="56"/>
        <v/>
      </c>
      <c r="CS96" s="205" t="str">
        <f t="shared" si="56"/>
        <v/>
      </c>
      <c r="CT96" s="205" t="str">
        <f t="shared" si="56"/>
        <v/>
      </c>
      <c r="CU96" s="205" t="str">
        <f t="shared" si="56"/>
        <v/>
      </c>
      <c r="CV96" s="205"/>
      <c r="CW96" s="205"/>
      <c r="CX96" s="205" t="str">
        <f t="shared" si="56"/>
        <v/>
      </c>
      <c r="CY96" s="205"/>
      <c r="CZ96" s="205"/>
      <c r="DA96" s="205" t="str">
        <f t="shared" si="56"/>
        <v/>
      </c>
      <c r="DB96" s="205"/>
      <c r="DC96" s="433"/>
      <c r="DD96" s="206" t="str">
        <f t="shared" si="30"/>
        <v/>
      </c>
      <c r="DE96" s="207"/>
      <c r="DF96" s="169"/>
      <c r="DG96" s="165" t="str">
        <f>PARAMETRES!$B43</f>
        <v>-</v>
      </c>
      <c r="DH96" s="208" t="str">
        <f>PARAMETRES!$C43</f>
        <v>-</v>
      </c>
      <c r="DI96" s="195"/>
      <c r="DJ96" s="205" t="str">
        <f t="shared" ref="DJ96:DO96" si="57">IF(DJ50="-","-",ROUNDUP(DJ50,1))</f>
        <v>-</v>
      </c>
      <c r="DK96" s="205" t="str">
        <f t="shared" si="57"/>
        <v>-</v>
      </c>
      <c r="DL96" s="205" t="str">
        <f t="shared" si="57"/>
        <v>-</v>
      </c>
      <c r="DM96" s="205" t="str">
        <f t="shared" si="57"/>
        <v>-</v>
      </c>
      <c r="DN96" s="205" t="str">
        <f t="shared" si="57"/>
        <v>-</v>
      </c>
      <c r="DO96" s="205" t="str">
        <f t="shared" si="57"/>
        <v>-</v>
      </c>
      <c r="DP96" s="169"/>
      <c r="DQ96" s="165" t="str">
        <f>PARAMETRES!$B43</f>
        <v>-</v>
      </c>
      <c r="DR96" s="208" t="str">
        <f>PARAMETRES!$C43</f>
        <v>-</v>
      </c>
    </row>
    <row r="97" spans="1:122" hidden="1">
      <c r="A97" s="181"/>
      <c r="B97" s="530"/>
      <c r="C97" s="209" t="str">
        <f>PARAMETRES!$B44</f>
        <v>-</v>
      </c>
      <c r="D97" s="210" t="str">
        <f>PARAMETRES!$C44</f>
        <v>-</v>
      </c>
      <c r="E97" s="211" t="str">
        <f t="shared" si="17"/>
        <v>-</v>
      </c>
      <c r="F97" s="211"/>
      <c r="G97" s="211"/>
      <c r="H97" s="211" t="str">
        <f t="shared" si="53"/>
        <v>-</v>
      </c>
      <c r="I97" s="211" t="str">
        <f t="shared" si="53"/>
        <v>-</v>
      </c>
      <c r="J97" s="211" t="str">
        <f t="shared" si="53"/>
        <v>-</v>
      </c>
      <c r="K97" s="211" t="str">
        <f t="shared" si="53"/>
        <v>-</v>
      </c>
      <c r="L97" s="211" t="str">
        <f t="shared" si="53"/>
        <v>-</v>
      </c>
      <c r="M97" s="211"/>
      <c r="N97" s="211"/>
      <c r="O97" s="211" t="str">
        <f t="shared" si="53"/>
        <v>-</v>
      </c>
      <c r="P97" s="211" t="str">
        <f t="shared" si="53"/>
        <v/>
      </c>
      <c r="Q97" s="211" t="str">
        <f t="shared" si="53"/>
        <v/>
      </c>
      <c r="R97" s="211" t="str">
        <f t="shared" si="53"/>
        <v>-</v>
      </c>
      <c r="S97" s="211"/>
      <c r="T97" s="211"/>
      <c r="U97" s="211" t="str">
        <f t="shared" si="53"/>
        <v>-</v>
      </c>
      <c r="V97" s="211"/>
      <c r="W97" s="211"/>
      <c r="X97" s="211" t="str">
        <f t="shared" si="53"/>
        <v/>
      </c>
      <c r="Y97" s="211"/>
      <c r="Z97" s="434"/>
      <c r="AA97" s="212" t="str">
        <f>IF(AA51="-","",IF(AA51="","",ROUNDUP(AA51,1)))</f>
        <v/>
      </c>
      <c r="AB97" s="213"/>
      <c r="AC97" s="214"/>
      <c r="AD97" s="210" t="str">
        <f>PARAMETRES!$B44</f>
        <v>-</v>
      </c>
      <c r="AE97" s="210" t="str">
        <f>PARAMETRES!$C44</f>
        <v>-</v>
      </c>
      <c r="AF97" s="211" t="str">
        <f t="shared" si="54"/>
        <v/>
      </c>
      <c r="AG97" s="211"/>
      <c r="AH97" s="211"/>
      <c r="AI97" s="211" t="str">
        <f t="shared" si="54"/>
        <v/>
      </c>
      <c r="AJ97" s="211" t="str">
        <f t="shared" si="54"/>
        <v/>
      </c>
      <c r="AK97" s="211" t="str">
        <f t="shared" si="54"/>
        <v/>
      </c>
      <c r="AL97" s="211" t="str">
        <f t="shared" si="54"/>
        <v/>
      </c>
      <c r="AM97" s="211" t="str">
        <f t="shared" si="54"/>
        <v/>
      </c>
      <c r="AN97" s="211"/>
      <c r="AO97" s="211"/>
      <c r="AP97" s="211" t="str">
        <f t="shared" si="54"/>
        <v/>
      </c>
      <c r="AQ97" s="211" t="str">
        <f t="shared" si="54"/>
        <v/>
      </c>
      <c r="AR97" s="211" t="str">
        <f t="shared" si="54"/>
        <v/>
      </c>
      <c r="AS97" s="211" t="str">
        <f t="shared" si="54"/>
        <v/>
      </c>
      <c r="AT97" s="211"/>
      <c r="AU97" s="211"/>
      <c r="AV97" s="211" t="str">
        <f t="shared" si="54"/>
        <v/>
      </c>
      <c r="AW97" s="211"/>
      <c r="AX97" s="211"/>
      <c r="AY97" s="211" t="str">
        <f t="shared" si="54"/>
        <v/>
      </c>
      <c r="AZ97" s="211"/>
      <c r="BA97" s="434"/>
      <c r="BB97" s="212" t="str">
        <f t="shared" si="26"/>
        <v/>
      </c>
      <c r="BC97" s="213"/>
      <c r="BD97" s="214"/>
      <c r="BE97" s="210" t="str">
        <f>PARAMETRES!$B44</f>
        <v>-</v>
      </c>
      <c r="BF97" s="210" t="str">
        <f>PARAMETRES!$C44</f>
        <v>-</v>
      </c>
      <c r="BG97" s="211" t="str">
        <f t="shared" si="55"/>
        <v/>
      </c>
      <c r="BH97" s="211"/>
      <c r="BI97" s="211"/>
      <c r="BJ97" s="211" t="str">
        <f t="shared" si="55"/>
        <v/>
      </c>
      <c r="BK97" s="211" t="str">
        <f t="shared" si="55"/>
        <v/>
      </c>
      <c r="BL97" s="211" t="str">
        <f t="shared" si="55"/>
        <v/>
      </c>
      <c r="BM97" s="211" t="str">
        <f t="shared" si="55"/>
        <v/>
      </c>
      <c r="BN97" s="211" t="str">
        <f t="shared" si="55"/>
        <v/>
      </c>
      <c r="BO97" s="211"/>
      <c r="BP97" s="211"/>
      <c r="BQ97" s="211" t="str">
        <f t="shared" si="55"/>
        <v/>
      </c>
      <c r="BR97" s="211" t="str">
        <f t="shared" si="55"/>
        <v/>
      </c>
      <c r="BS97" s="211" t="str">
        <f t="shared" si="55"/>
        <v/>
      </c>
      <c r="BT97" s="211" t="str">
        <f t="shared" si="55"/>
        <v/>
      </c>
      <c r="BU97" s="211"/>
      <c r="BV97" s="211"/>
      <c r="BW97" s="211" t="str">
        <f t="shared" si="55"/>
        <v/>
      </c>
      <c r="BX97" s="211"/>
      <c r="BY97" s="211"/>
      <c r="BZ97" s="211" t="str">
        <f t="shared" si="55"/>
        <v/>
      </c>
      <c r="CA97" s="211"/>
      <c r="CB97" s="434"/>
      <c r="CC97" s="212" t="str">
        <f t="shared" si="28"/>
        <v/>
      </c>
      <c r="CD97" s="213"/>
      <c r="CE97" s="214"/>
      <c r="CF97" s="210" t="str">
        <f>PARAMETRES!$B44</f>
        <v>-</v>
      </c>
      <c r="CG97" s="210" t="str">
        <f>PARAMETRES!$C44</f>
        <v>-</v>
      </c>
      <c r="CH97" s="211" t="str">
        <f t="shared" si="56"/>
        <v/>
      </c>
      <c r="CI97" s="211"/>
      <c r="CJ97" s="211"/>
      <c r="CK97" s="211" t="str">
        <f t="shared" si="56"/>
        <v/>
      </c>
      <c r="CL97" s="211" t="str">
        <f t="shared" si="56"/>
        <v/>
      </c>
      <c r="CM97" s="211" t="str">
        <f t="shared" si="56"/>
        <v/>
      </c>
      <c r="CN97" s="211" t="str">
        <f t="shared" si="56"/>
        <v/>
      </c>
      <c r="CO97" s="211" t="str">
        <f t="shared" si="56"/>
        <v/>
      </c>
      <c r="CP97" s="211"/>
      <c r="CQ97" s="211"/>
      <c r="CR97" s="211" t="str">
        <f t="shared" si="56"/>
        <v/>
      </c>
      <c r="CS97" s="211" t="str">
        <f t="shared" si="56"/>
        <v/>
      </c>
      <c r="CT97" s="211" t="str">
        <f t="shared" si="56"/>
        <v/>
      </c>
      <c r="CU97" s="211" t="str">
        <f t="shared" si="56"/>
        <v/>
      </c>
      <c r="CV97" s="211"/>
      <c r="CW97" s="211"/>
      <c r="CX97" s="211" t="str">
        <f t="shared" si="56"/>
        <v/>
      </c>
      <c r="CY97" s="211"/>
      <c r="CZ97" s="211"/>
      <c r="DA97" s="211" t="str">
        <f t="shared" si="56"/>
        <v/>
      </c>
      <c r="DB97" s="211"/>
      <c r="DC97" s="434"/>
      <c r="DD97" s="212" t="str">
        <f t="shared" si="30"/>
        <v/>
      </c>
      <c r="DE97" s="213"/>
      <c r="DF97" s="216"/>
      <c r="DG97" s="209" t="str">
        <f>PARAMETRES!$B44</f>
        <v>-</v>
      </c>
      <c r="DH97" s="217" t="str">
        <f>PARAMETRES!$C44</f>
        <v>-</v>
      </c>
      <c r="DI97" s="215"/>
      <c r="DJ97" s="211" t="str">
        <f t="shared" ref="DJ97:DO97" si="58">IF(DJ51="-","-",ROUNDUP(DJ51,1))</f>
        <v>-</v>
      </c>
      <c r="DK97" s="211" t="str">
        <f t="shared" si="58"/>
        <v>-</v>
      </c>
      <c r="DL97" s="211" t="str">
        <f t="shared" si="58"/>
        <v>-</v>
      </c>
      <c r="DM97" s="211" t="str">
        <f t="shared" si="58"/>
        <v>-</v>
      </c>
      <c r="DN97" s="211" t="str">
        <f t="shared" si="58"/>
        <v>-</v>
      </c>
      <c r="DO97" s="211" t="str">
        <f t="shared" si="58"/>
        <v>-</v>
      </c>
      <c r="DP97" s="216"/>
      <c r="DQ97" s="209" t="str">
        <f>PARAMETRES!$B44</f>
        <v>-</v>
      </c>
      <c r="DR97" s="217" t="str">
        <f>PARAMETRES!$C44</f>
        <v>-</v>
      </c>
    </row>
    <row r="100" spans="1:122">
      <c r="X100" s="218" t="s">
        <v>63</v>
      </c>
      <c r="Y100" s="219"/>
      <c r="Z100" s="219"/>
      <c r="AA100" s="220">
        <f>AA9</f>
        <v>80.382553263237298</v>
      </c>
      <c r="AY100" s="218" t="s">
        <v>63</v>
      </c>
      <c r="AZ100" s="219"/>
      <c r="BA100" s="219"/>
      <c r="BB100" s="220" t="str">
        <f>BB9</f>
        <v>-</v>
      </c>
      <c r="BZ100" s="218" t="s">
        <v>63</v>
      </c>
      <c r="CA100" s="219"/>
      <c r="CB100" s="219"/>
      <c r="CC100" s="220" t="str">
        <f>CC9</f>
        <v>-</v>
      </c>
      <c r="DA100" s="218" t="s">
        <v>63</v>
      </c>
      <c r="DB100" s="219"/>
      <c r="DC100" s="219"/>
      <c r="DD100" s="220" t="str">
        <f>DD9</f>
        <v>-</v>
      </c>
      <c r="DJ100" s="220">
        <f t="shared" ref="DJ100:DO100" si="59">DJ9</f>
        <v>73.214285714285708</v>
      </c>
      <c r="DK100" s="220">
        <f t="shared" si="59"/>
        <v>75.727764682349431</v>
      </c>
      <c r="DL100" s="220">
        <f t="shared" si="59"/>
        <v>87.006270947888225</v>
      </c>
      <c r="DM100" s="220">
        <f t="shared" si="59"/>
        <v>78.275862068965523</v>
      </c>
      <c r="DN100" s="220" t="str">
        <f t="shared" si="59"/>
        <v>-</v>
      </c>
      <c r="DO100" s="220">
        <f t="shared" si="59"/>
        <v>80.382553263237298</v>
      </c>
    </row>
    <row r="102" spans="1:122">
      <c r="R102" s="221"/>
      <c r="S102" s="221"/>
      <c r="T102" s="221"/>
      <c r="U102" s="221"/>
      <c r="V102" s="221"/>
      <c r="W102" s="221"/>
      <c r="X102" s="222" t="str">
        <f>IF(COUNTIF(E53:X53,".")&gt;12,"","Moyenne sans les 4 élèves les plus bas :")</f>
        <v>Moyenne sans les 4 élèves les plus bas :</v>
      </c>
      <c r="Y102" s="221"/>
      <c r="Z102" s="221"/>
      <c r="AA102" s="223">
        <f>IF(COUNTIF(E53:X53,".")&gt;12,"",(SUM(AA58:AA97)-(SMALL(AA58:AA97,1)+SMALL(AA58:AA97,2)+SMALL(AA58:AA97,3)+SMALL(AA58:AA97,4)))/(40-COUNTIF(AA58:AA97,"")-4))</f>
        <v>82.815999999999988</v>
      </c>
      <c r="AS102" s="221"/>
      <c r="AT102" s="221"/>
      <c r="AU102" s="221"/>
      <c r="AV102" s="221"/>
      <c r="AW102" s="221"/>
      <c r="AX102" s="221"/>
      <c r="AY102" s="222" t="str">
        <f>IF(COUNTIF(AF53:AY53,".")&gt;12,"","Moyenne sans les 4 élèves les plus bas :")</f>
        <v>Moyenne sans les 4 élèves les plus bas :</v>
      </c>
      <c r="AZ102" s="221"/>
      <c r="BA102" s="221"/>
      <c r="BB102" s="223" t="str">
        <f>IF(BB9="-","-",IF(COUNTIF(AF53:AY53,".")&gt;12,"",(SUM(BB58:BB97)-(SMALL(BB58:BB97,1)+SMALL(BB58:BB97,2)+SMALL(BB58:BB97,3)+SMALL(BB58:BB97,4)))/(40-COUNTIF(BB58:BB97,"")-4)))</f>
        <v>-</v>
      </c>
      <c r="BT102" s="221"/>
      <c r="BU102" s="221"/>
      <c r="BV102" s="221"/>
      <c r="BW102" s="221"/>
      <c r="BX102" s="221"/>
      <c r="BY102" s="221"/>
      <c r="BZ102" s="222" t="str">
        <f>IF(COUNTIF(BG53:BZ53,".")&gt;12,"","Moyenne sans les 4 élèves les plus bas :")</f>
        <v>Moyenne sans les 4 élèves les plus bas :</v>
      </c>
      <c r="CA102" s="221"/>
      <c r="CB102" s="221"/>
      <c r="CC102" s="223" t="str">
        <f>IF(CC9="-","-",IF(COUNTIF(BG53:BZ53,".")&gt;12,"",(SUM(CC58:CC97)-(SMALL(CC58:CC97,1)+SMALL(CC58:CC97,2)+SMALL(CC58:CC97,3)+SMALL(CC58:CC97,4)))/(40-COUNTIF(CC58:CC97,"")-4)))</f>
        <v>-</v>
      </c>
      <c r="CU102" s="221"/>
      <c r="CV102" s="221"/>
      <c r="CW102" s="221"/>
      <c r="CX102" s="221"/>
      <c r="CY102" s="221"/>
      <c r="CZ102" s="221"/>
      <c r="DA102" s="222" t="str">
        <f>IF(COUNTIF(CH53:DA53,".")&gt;12,"","Moyenne sans les 4 élèves les plus bas :")</f>
        <v>Moyenne sans les 4 élèves les plus bas :</v>
      </c>
      <c r="DB102" s="221"/>
      <c r="DC102" s="221"/>
      <c r="DD102" s="223" t="str">
        <f>IF(DD9="-","-",IF(COUNTIF(CH53:DA53,".")&gt;12,"",(SUM(DD58:DD97)-(SMALL(DD58:DD97,1)+SMALL(DD58:DD97,2)+SMALL(DD58:DD97,3)+SMALL(DD58:DD97,4)))/(40-COUNTIF(DD58:DD97,"")-4)))</f>
        <v>-</v>
      </c>
      <c r="DJ102" s="223">
        <f>IF(COUNTIF(E53:X53,".")&gt;12,"",IF(COUNTIF(DJ58:DJ97,"-")=40,"",(SUM(DJ58:DJ97)-(SMALL(DJ58:DJ97,1)+SMALL(DJ58:DJ97,2)+SMALL(DJ58:DJ97,3)+SMALL(DJ58:DJ97,4)))/(40-COUNTIF(DJ58:DJ97,"-")-4)))</f>
        <v>79.312500000000014</v>
      </c>
      <c r="DK102" s="223">
        <f>IF(COUNTIF(E53:X53,".")&gt;12,"",IF(COUNTIF(DK58:DK97,"-")=40,"",(SUM(DK58:DK97)-(SMALL(DK58:DK97,1)+SMALL(DK58:DK97,2)+SMALL(DK58:DK97,3)+SMALL(DK58:DK97,4)))/(40-COUNTIF(DK58:DK97,"-")-4)))</f>
        <v>78.360000000000014</v>
      </c>
      <c r="DL102" s="223">
        <f>IF(COUNTIF(E53:X53,".")&gt;12,"",IF(COUNTIF(DL58:DL97,"-")=40,"",(SUM(DL58:DL97)-(SMALL(DL58:DL97,1)+SMALL(DL58:DL97,2)+SMALL(DL58:DL97,3)+SMALL(DL58:DL97,4)))/(40-COUNTIF(DL58:DL97,"-")-4)))</f>
        <v>89.524000000000015</v>
      </c>
      <c r="DM102" s="223">
        <f>IF(COUNTIF(E53:X53,".")&gt;12,"",IF(COUNTIF(DM58:DM97,"-")=40,"",(SUM(DM58:DM97)-(SMALL(DM58:DM97,1)+SMALL(DM58:DM97,2)+SMALL(DM58:DM97,3)+SMALL(DM58:DM97,4)))/(40-COUNTIF(DM58:DM97,"-")-4)))</f>
        <v>82.76</v>
      </c>
      <c r="DN102" s="223" t="str">
        <f>IF(COUNTIF(E2:X53,".")&gt;12,"",IF(COUNTIF(DN58:DN97,"-")=40,"",(SUM(DN58:DN97)-(SMALL(DN58:DN97,1)+SMALL(DN58:DN97,2)+SMALL(DN58:DN97,3)+SMALL(DN58:DN97,4)))/(40-COUNTIF(DN58:DN97,"-")-4)))</f>
        <v/>
      </c>
      <c r="DO102" s="223">
        <f>IF(COUNTIF(E53:X53,".")&gt;12,"",IF(COUNTIF(DO58:DO97,"-")=40,"",(SUM(DO58:DO97)-(SMALL(DO58:DO97,1)+SMALL(DO58:DO97,2)+SMALL(DO58:DO97,3)+SMALL(DO58:DO97,4)))/(40-COUNTIF(DO58:DO97,"-")-4)))</f>
        <v>82.815999999999988</v>
      </c>
    </row>
    <row r="103" spans="1:122">
      <c r="AE103" s="96"/>
      <c r="AG103" s="1"/>
      <c r="AH103" s="1"/>
    </row>
    <row r="104" spans="1:122">
      <c r="AE104" s="96"/>
      <c r="AG104" s="1"/>
      <c r="AH104" s="1"/>
    </row>
    <row r="105" spans="1:122">
      <c r="AE105" s="96"/>
      <c r="AG105" s="1"/>
      <c r="AH105" s="1"/>
      <c r="AZ105" s="1">
        <f>COUNTA(BB58:BB97)</f>
        <v>40</v>
      </c>
    </row>
    <row r="106" spans="1:122">
      <c r="AE106" s="96"/>
      <c r="AG106" s="1"/>
      <c r="AH106" s="1"/>
      <c r="AZ106" s="1" t="e">
        <f>SMALL(BB58:BB97,1)</f>
        <v>#NUM!</v>
      </c>
    </row>
    <row r="107" spans="1:122">
      <c r="AE107" s="96"/>
      <c r="AG107" s="1"/>
      <c r="AH107" s="1"/>
      <c r="AZ107" s="1">
        <f>COUNTIF(BB58:BB97,"")</f>
        <v>40</v>
      </c>
    </row>
  </sheetData>
  <mergeCells count="30">
    <mergeCell ref="DJ3:DR3"/>
    <mergeCell ref="DJ4:DR4"/>
    <mergeCell ref="DJ1:DR1"/>
    <mergeCell ref="DJ2:DR2"/>
    <mergeCell ref="B58:B97"/>
    <mergeCell ref="DJ55:DR55"/>
    <mergeCell ref="A56:AA56"/>
    <mergeCell ref="AC56:BB56"/>
    <mergeCell ref="BD56:CC56"/>
    <mergeCell ref="CE56:DD56"/>
    <mergeCell ref="BD4:CC4"/>
    <mergeCell ref="BD1:CC1"/>
    <mergeCell ref="CE55:DD55"/>
    <mergeCell ref="BD55:CC55"/>
    <mergeCell ref="BD3:CC3"/>
    <mergeCell ref="DJ56:DR56"/>
    <mergeCell ref="A55:AA55"/>
    <mergeCell ref="AC55:BB55"/>
    <mergeCell ref="CE1:DH2"/>
    <mergeCell ref="CE3:DH3"/>
    <mergeCell ref="CE4:DH4"/>
    <mergeCell ref="BD2:CC2"/>
    <mergeCell ref="A1:AA1"/>
    <mergeCell ref="AC1:BB1"/>
    <mergeCell ref="A4:AA4"/>
    <mergeCell ref="AC4:BB4"/>
    <mergeCell ref="A3:AA3"/>
    <mergeCell ref="AC3:BB3"/>
    <mergeCell ref="A2:AA2"/>
    <mergeCell ref="AC2:BB2"/>
  </mergeCells>
  <phoneticPr fontId="43" type="noConversion"/>
  <conditionalFormatting sqref="DP12:DR51 CD12:CG51 CP12:CQ51 BC12:BF51 BO12:BP51 AB12:AE51 AN12:AO51 S12:T51 B12:D51 M12:N51 AT12:AU51 BU12:BV51 CV12:CW51 DE12:DI51 F12:G51 V12:W51 Y12:Z51 AG12:AH51 BH12:BI51 CI12:CJ51 AW12:AX51 BX12:BY51 CY12:CZ51 AZ12:BA51 CA12:CB51 DB12:DC51">
    <cfRule type="cellIs" dxfId="240" priority="1" stopIfTrue="1" operator="equal">
      <formula>"-"</formula>
    </cfRule>
  </conditionalFormatting>
  <conditionalFormatting sqref="E12:E51">
    <cfRule type="cellIs" dxfId="239" priority="2" stopIfTrue="1" operator="equal">
      <formula>"-"</formula>
    </cfRule>
    <cfRule type="cellIs" dxfId="238" priority="3" stopIfTrue="1" operator="lessThan">
      <formula>$E$10/2</formula>
    </cfRule>
  </conditionalFormatting>
  <conditionalFormatting sqref="H12:H51">
    <cfRule type="cellIs" dxfId="237" priority="4" stopIfTrue="1" operator="equal">
      <formula>"-"</formula>
    </cfRule>
    <cfRule type="cellIs" dxfId="236" priority="5" stopIfTrue="1" operator="lessThan">
      <formula>$H$10/2</formula>
    </cfRule>
  </conditionalFormatting>
  <conditionalFormatting sqref="I12:I51">
    <cfRule type="cellIs" dxfId="235" priority="6" stopIfTrue="1" operator="equal">
      <formula>"-"</formula>
    </cfRule>
    <cfRule type="cellIs" dxfId="234" priority="7" stopIfTrue="1" operator="lessThan">
      <formula>$I$10/2</formula>
    </cfRule>
  </conditionalFormatting>
  <conditionalFormatting sqref="J12:J51">
    <cfRule type="cellIs" dxfId="233" priority="8" stopIfTrue="1" operator="equal">
      <formula>"-"</formula>
    </cfRule>
    <cfRule type="cellIs" dxfId="232" priority="9" stopIfTrue="1" operator="lessThan">
      <formula>$J$10/2</formula>
    </cfRule>
  </conditionalFormatting>
  <conditionalFormatting sqref="K12:K51">
    <cfRule type="cellIs" dxfId="231" priority="10" stopIfTrue="1" operator="equal">
      <formula>"-"</formula>
    </cfRule>
    <cfRule type="cellIs" dxfId="230" priority="11" stopIfTrue="1" operator="lessThan">
      <formula>$K$10/2</formula>
    </cfRule>
  </conditionalFormatting>
  <conditionalFormatting sqref="L12:L51">
    <cfRule type="cellIs" dxfId="229" priority="12" stopIfTrue="1" operator="equal">
      <formula>"-"</formula>
    </cfRule>
    <cfRule type="cellIs" dxfId="228" priority="13" stopIfTrue="1" operator="lessThan">
      <formula>$L$10/2</formula>
    </cfRule>
  </conditionalFormatting>
  <conditionalFormatting sqref="O12:O51">
    <cfRule type="cellIs" dxfId="227" priority="14" stopIfTrue="1" operator="equal">
      <formula>"-"</formula>
    </cfRule>
    <cfRule type="cellIs" dxfId="226" priority="15" stopIfTrue="1" operator="lessThan">
      <formula>$O$10/2</formula>
    </cfRule>
  </conditionalFormatting>
  <conditionalFormatting sqref="P12:P51">
    <cfRule type="cellIs" dxfId="225" priority="16" stopIfTrue="1" operator="equal">
      <formula>"-"</formula>
    </cfRule>
    <cfRule type="cellIs" dxfId="224" priority="17" stopIfTrue="1" operator="lessThan">
      <formula>$P$10/2</formula>
    </cfRule>
  </conditionalFormatting>
  <conditionalFormatting sqref="Q12:Q51">
    <cfRule type="cellIs" dxfId="223" priority="18" stopIfTrue="1" operator="equal">
      <formula>"-"</formula>
    </cfRule>
    <cfRule type="cellIs" dxfId="222" priority="19" stopIfTrue="1" operator="lessThan">
      <formula>$Q$10/2</formula>
    </cfRule>
  </conditionalFormatting>
  <conditionalFormatting sqref="R12:R51">
    <cfRule type="cellIs" dxfId="221" priority="22" stopIfTrue="1" operator="equal">
      <formula>"-"</formula>
    </cfRule>
    <cfRule type="cellIs" dxfId="220" priority="23" stopIfTrue="1" operator="lessThan">
      <formula>$R$10/2</formula>
    </cfRule>
  </conditionalFormatting>
  <conditionalFormatting sqref="U12:U51">
    <cfRule type="cellIs" dxfId="219" priority="24" stopIfTrue="1" operator="equal">
      <formula>"-"</formula>
    </cfRule>
    <cfRule type="cellIs" dxfId="218" priority="25" stopIfTrue="1" operator="lessThan">
      <formula>$U$10/2</formula>
    </cfRule>
  </conditionalFormatting>
  <conditionalFormatting sqref="X12:X51">
    <cfRule type="cellIs" dxfId="217" priority="26" stopIfTrue="1" operator="equal">
      <formula>"-"</formula>
    </cfRule>
    <cfRule type="cellIs" dxfId="216" priority="27" stopIfTrue="1" operator="lessThan">
      <formula>$X$10/2</formula>
    </cfRule>
  </conditionalFormatting>
  <conditionalFormatting sqref="AF12:AF51">
    <cfRule type="cellIs" dxfId="215" priority="28" stopIfTrue="1" operator="equal">
      <formula>"-"</formula>
    </cfRule>
    <cfRule type="cellIs" dxfId="214" priority="29" stopIfTrue="1" operator="lessThan">
      <formula>$AF$10/2</formula>
    </cfRule>
  </conditionalFormatting>
  <conditionalFormatting sqref="AI12:AI51">
    <cfRule type="cellIs" dxfId="213" priority="30" stopIfTrue="1" operator="equal">
      <formula>"-"</formula>
    </cfRule>
    <cfRule type="cellIs" dxfId="212" priority="31" stopIfTrue="1" operator="lessThan">
      <formula>$AI$10/2</formula>
    </cfRule>
  </conditionalFormatting>
  <conditionalFormatting sqref="AJ12:AJ51">
    <cfRule type="cellIs" dxfId="211" priority="32" stopIfTrue="1" operator="equal">
      <formula>"-"</formula>
    </cfRule>
    <cfRule type="cellIs" dxfId="210" priority="33" stopIfTrue="1" operator="lessThan">
      <formula>$AJ$10/2</formula>
    </cfRule>
  </conditionalFormatting>
  <conditionalFormatting sqref="AK12:AK51">
    <cfRule type="cellIs" dxfId="209" priority="34" stopIfTrue="1" operator="equal">
      <formula>"-"</formula>
    </cfRule>
    <cfRule type="cellIs" dxfId="208" priority="35" stopIfTrue="1" operator="lessThan">
      <formula>$AK$10/2</formula>
    </cfRule>
  </conditionalFormatting>
  <conditionalFormatting sqref="AL12:AL51">
    <cfRule type="cellIs" dxfId="207" priority="36" stopIfTrue="1" operator="equal">
      <formula>"-"</formula>
    </cfRule>
    <cfRule type="cellIs" dxfId="206" priority="37" stopIfTrue="1" operator="lessThan">
      <formula>$AL$10/2</formula>
    </cfRule>
  </conditionalFormatting>
  <conditionalFormatting sqref="AM12:AM51">
    <cfRule type="cellIs" dxfId="205" priority="38" stopIfTrue="1" operator="equal">
      <formula>"-"</formula>
    </cfRule>
    <cfRule type="cellIs" dxfId="204" priority="39" stopIfTrue="1" operator="lessThan">
      <formula>$AM$10/2</formula>
    </cfRule>
  </conditionalFormatting>
  <conditionalFormatting sqref="AP12:AP51">
    <cfRule type="cellIs" dxfId="203" priority="40" stopIfTrue="1" operator="equal">
      <formula>"-"</formula>
    </cfRule>
    <cfRule type="cellIs" dxfId="202" priority="41" stopIfTrue="1" operator="lessThan">
      <formula>$AP$10/2</formula>
    </cfRule>
  </conditionalFormatting>
  <conditionalFormatting sqref="AQ12:AQ51">
    <cfRule type="cellIs" dxfId="201" priority="42" stopIfTrue="1" operator="equal">
      <formula>"-"</formula>
    </cfRule>
    <cfRule type="cellIs" dxfId="200" priority="43" stopIfTrue="1" operator="lessThan">
      <formula>$AQ$10/2</formula>
    </cfRule>
  </conditionalFormatting>
  <conditionalFormatting sqref="AR12:AR51">
    <cfRule type="cellIs" dxfId="199" priority="44" stopIfTrue="1" operator="equal">
      <formula>"-"</formula>
    </cfRule>
    <cfRule type="cellIs" dxfId="198" priority="45" stopIfTrue="1" operator="lessThan">
      <formula>$AR$10/2</formula>
    </cfRule>
  </conditionalFormatting>
  <conditionalFormatting sqref="AS12:AS51">
    <cfRule type="cellIs" dxfId="197" priority="48" stopIfTrue="1" operator="equal">
      <formula>"-"</formula>
    </cfRule>
    <cfRule type="cellIs" dxfId="196" priority="49" stopIfTrue="1" operator="lessThan">
      <formula>$AS$10/2</formula>
    </cfRule>
  </conditionalFormatting>
  <conditionalFormatting sqref="AV12:AV51">
    <cfRule type="cellIs" dxfId="195" priority="50" stopIfTrue="1" operator="equal">
      <formula>"-"</formula>
    </cfRule>
    <cfRule type="cellIs" dxfId="194" priority="51" stopIfTrue="1" operator="lessThan">
      <formula>$AV$10/2</formula>
    </cfRule>
  </conditionalFormatting>
  <conditionalFormatting sqref="AY12:AY51">
    <cfRule type="cellIs" dxfId="193" priority="52" stopIfTrue="1" operator="equal">
      <formula>"-"</formula>
    </cfRule>
    <cfRule type="cellIs" dxfId="192" priority="53" stopIfTrue="1" operator="lessThan">
      <formula>$AY$10/2</formula>
    </cfRule>
  </conditionalFormatting>
  <conditionalFormatting sqref="BG12:BG51">
    <cfRule type="cellIs" dxfId="191" priority="54" stopIfTrue="1" operator="equal">
      <formula>"-"</formula>
    </cfRule>
    <cfRule type="cellIs" dxfId="190" priority="55" stopIfTrue="1" operator="lessThan">
      <formula>$BG$10/2</formula>
    </cfRule>
  </conditionalFormatting>
  <conditionalFormatting sqref="BJ12:BJ51">
    <cfRule type="cellIs" dxfId="189" priority="56" stopIfTrue="1" operator="equal">
      <formula>"-"</formula>
    </cfRule>
    <cfRule type="cellIs" dxfId="188" priority="57" stopIfTrue="1" operator="lessThan">
      <formula>$BJ$10/2</formula>
    </cfRule>
  </conditionalFormatting>
  <conditionalFormatting sqref="BK12:BK51">
    <cfRule type="cellIs" dxfId="187" priority="58" stopIfTrue="1" operator="equal">
      <formula>"-"</formula>
    </cfRule>
    <cfRule type="cellIs" dxfId="186" priority="59" stopIfTrue="1" operator="lessThan">
      <formula>$BK$10/2</formula>
    </cfRule>
  </conditionalFormatting>
  <conditionalFormatting sqref="BL12:BL51">
    <cfRule type="cellIs" dxfId="185" priority="60" stopIfTrue="1" operator="equal">
      <formula>"-"</formula>
    </cfRule>
    <cfRule type="cellIs" dxfId="184" priority="61" stopIfTrue="1" operator="lessThan">
      <formula>$BL$10/2</formula>
    </cfRule>
  </conditionalFormatting>
  <conditionalFormatting sqref="BM12:BM51">
    <cfRule type="cellIs" dxfId="183" priority="62" stopIfTrue="1" operator="equal">
      <formula>"-"</formula>
    </cfRule>
    <cfRule type="cellIs" dxfId="182" priority="63" stopIfTrue="1" operator="lessThan">
      <formula>$BM$10/2</formula>
    </cfRule>
  </conditionalFormatting>
  <conditionalFormatting sqref="BN12:BN51">
    <cfRule type="cellIs" dxfId="181" priority="64" stopIfTrue="1" operator="equal">
      <formula>"-"</formula>
    </cfRule>
    <cfRule type="cellIs" dxfId="180" priority="65" stopIfTrue="1" operator="lessThan">
      <formula>$BN$10/2</formula>
    </cfRule>
  </conditionalFormatting>
  <conditionalFormatting sqref="BQ12:BQ51">
    <cfRule type="cellIs" dxfId="179" priority="66" stopIfTrue="1" operator="equal">
      <formula>"-"</formula>
    </cfRule>
    <cfRule type="cellIs" dxfId="178" priority="67" stopIfTrue="1" operator="lessThan">
      <formula>$BQ$10/2</formula>
    </cfRule>
  </conditionalFormatting>
  <conditionalFormatting sqref="BR12:BR51">
    <cfRule type="cellIs" dxfId="177" priority="68" stopIfTrue="1" operator="equal">
      <formula>"-"</formula>
    </cfRule>
    <cfRule type="cellIs" dxfId="176" priority="69" stopIfTrue="1" operator="lessThan">
      <formula>$BR$10/2</formula>
    </cfRule>
  </conditionalFormatting>
  <conditionalFormatting sqref="BS12:BS51">
    <cfRule type="cellIs" dxfId="175" priority="70" stopIfTrue="1" operator="equal">
      <formula>"-"</formula>
    </cfRule>
    <cfRule type="cellIs" dxfId="174" priority="71" stopIfTrue="1" operator="lessThan">
      <formula>$BS$10/2</formula>
    </cfRule>
  </conditionalFormatting>
  <conditionalFormatting sqref="BT12:BT51">
    <cfRule type="cellIs" dxfId="173" priority="74" stopIfTrue="1" operator="equal">
      <formula>"-"</formula>
    </cfRule>
    <cfRule type="cellIs" dxfId="172" priority="75" stopIfTrue="1" operator="lessThan">
      <formula>$BT$10/2</formula>
    </cfRule>
  </conditionalFormatting>
  <conditionalFormatting sqref="BW12:BW51">
    <cfRule type="cellIs" dxfId="171" priority="76" stopIfTrue="1" operator="equal">
      <formula>"-"</formula>
    </cfRule>
    <cfRule type="cellIs" dxfId="170" priority="77" stopIfTrue="1" operator="lessThan">
      <formula>$BW$10/2</formula>
    </cfRule>
  </conditionalFormatting>
  <conditionalFormatting sqref="BZ12:BZ51">
    <cfRule type="cellIs" dxfId="169" priority="78" stopIfTrue="1" operator="equal">
      <formula>"-"</formula>
    </cfRule>
    <cfRule type="cellIs" dxfId="168" priority="79" stopIfTrue="1" operator="lessThan">
      <formula>$BZ$10/2</formula>
    </cfRule>
  </conditionalFormatting>
  <conditionalFormatting sqref="CH12:CH51">
    <cfRule type="cellIs" dxfId="167" priority="80" stopIfTrue="1" operator="equal">
      <formula>"-"</formula>
    </cfRule>
    <cfRule type="cellIs" dxfId="166" priority="81" stopIfTrue="1" operator="lessThan">
      <formula>$CH$10/2</formula>
    </cfRule>
  </conditionalFormatting>
  <conditionalFormatting sqref="CK12:CK51">
    <cfRule type="cellIs" dxfId="165" priority="82" stopIfTrue="1" operator="equal">
      <formula>"-"</formula>
    </cfRule>
    <cfRule type="cellIs" dxfId="164" priority="83" stopIfTrue="1" operator="lessThan">
      <formula>$CK$10/2</formula>
    </cfRule>
  </conditionalFormatting>
  <conditionalFormatting sqref="CL12:CL51">
    <cfRule type="cellIs" dxfId="163" priority="84" stopIfTrue="1" operator="equal">
      <formula>"-"</formula>
    </cfRule>
    <cfRule type="cellIs" dxfId="162" priority="85" stopIfTrue="1" operator="lessThan">
      <formula>$CL$10/2</formula>
    </cfRule>
  </conditionalFormatting>
  <conditionalFormatting sqref="CM12:CM51">
    <cfRule type="cellIs" dxfId="161" priority="86" stopIfTrue="1" operator="equal">
      <formula>"-"</formula>
    </cfRule>
    <cfRule type="cellIs" dxfId="160" priority="87" stopIfTrue="1" operator="lessThan">
      <formula>$CM$10/2</formula>
    </cfRule>
  </conditionalFormatting>
  <conditionalFormatting sqref="CN12:CN51">
    <cfRule type="cellIs" dxfId="159" priority="88" stopIfTrue="1" operator="equal">
      <formula>"-"</formula>
    </cfRule>
    <cfRule type="cellIs" dxfId="158" priority="89" stopIfTrue="1" operator="lessThan">
      <formula>$CN$10/2</formula>
    </cfRule>
  </conditionalFormatting>
  <conditionalFormatting sqref="CO12:CO51">
    <cfRule type="cellIs" dxfId="157" priority="90" stopIfTrue="1" operator="equal">
      <formula>"-"</formula>
    </cfRule>
    <cfRule type="cellIs" dxfId="156" priority="91" stopIfTrue="1" operator="lessThan">
      <formula>$CO$10/2</formula>
    </cfRule>
  </conditionalFormatting>
  <conditionalFormatting sqref="CR12:CR51">
    <cfRule type="cellIs" dxfId="155" priority="92" stopIfTrue="1" operator="equal">
      <formula>"-"</formula>
    </cfRule>
    <cfRule type="cellIs" dxfId="154" priority="93" stopIfTrue="1" operator="lessThan">
      <formula>$CR$10/2</formula>
    </cfRule>
  </conditionalFormatting>
  <conditionalFormatting sqref="CS12:CS51">
    <cfRule type="cellIs" dxfId="153" priority="94" stopIfTrue="1" operator="equal">
      <formula>"-"</formula>
    </cfRule>
    <cfRule type="cellIs" dxfId="152" priority="95" stopIfTrue="1" operator="lessThan">
      <formula>$CS$10/2</formula>
    </cfRule>
  </conditionalFormatting>
  <conditionalFormatting sqref="CT12:CT51">
    <cfRule type="cellIs" dxfId="151" priority="96" stopIfTrue="1" operator="equal">
      <formula>"-"</formula>
    </cfRule>
    <cfRule type="cellIs" dxfId="150" priority="97" stopIfTrue="1" operator="lessThan">
      <formula>$CT$10/2</formula>
    </cfRule>
  </conditionalFormatting>
  <conditionalFormatting sqref="CU12:CU51">
    <cfRule type="cellIs" dxfId="149" priority="100" stopIfTrue="1" operator="equal">
      <formula>"-"</formula>
    </cfRule>
    <cfRule type="cellIs" dxfId="148" priority="101" stopIfTrue="1" operator="lessThan">
      <formula>$CU$10/2</formula>
    </cfRule>
  </conditionalFormatting>
  <conditionalFormatting sqref="CX12:CX51">
    <cfRule type="cellIs" dxfId="147" priority="102" stopIfTrue="1" operator="equal">
      <formula>"-"</formula>
    </cfRule>
    <cfRule type="cellIs" dxfId="146" priority="103" stopIfTrue="1" operator="lessThan">
      <formula>$CX$10/2</formula>
    </cfRule>
  </conditionalFormatting>
  <conditionalFormatting sqref="DA12:DA51">
    <cfRule type="cellIs" dxfId="145" priority="104" stopIfTrue="1" operator="equal">
      <formula>"-"</formula>
    </cfRule>
    <cfRule type="cellIs" dxfId="144" priority="105" stopIfTrue="1" operator="lessThan">
      <formula>$DA$10/2</formula>
    </cfRule>
  </conditionalFormatting>
  <conditionalFormatting sqref="DO12:DO51">
    <cfRule type="cellIs" dxfId="143" priority="106" stopIfTrue="1" operator="equal">
      <formula>"-"</formula>
    </cfRule>
    <cfRule type="cellIs" dxfId="142" priority="107" stopIfTrue="1" operator="lessThan">
      <formula>$DO$10/10*6</formula>
    </cfRule>
  </conditionalFormatting>
  <conditionalFormatting sqref="DD12:DD51">
    <cfRule type="cellIs" dxfId="141" priority="108" stopIfTrue="1" operator="equal">
      <formula>"-"</formula>
    </cfRule>
    <cfRule type="cellIs" dxfId="140" priority="109" stopIfTrue="1" operator="lessThan">
      <formula>$DD$10/10*6</formula>
    </cfRule>
  </conditionalFormatting>
  <conditionalFormatting sqref="CC12:CC51">
    <cfRule type="cellIs" dxfId="139" priority="110" stopIfTrue="1" operator="equal">
      <formula>"-"</formula>
    </cfRule>
    <cfRule type="cellIs" dxfId="138" priority="111" stopIfTrue="1" operator="lessThan">
      <formula>$CC$10/10*6</formula>
    </cfRule>
  </conditionalFormatting>
  <conditionalFormatting sqref="BB12:BB51">
    <cfRule type="cellIs" dxfId="137" priority="112" stopIfTrue="1" operator="equal">
      <formula>"-"</formula>
    </cfRule>
    <cfRule type="cellIs" dxfId="136" priority="113" stopIfTrue="1" operator="lessThan">
      <formula>$BB$10/10*6</formula>
    </cfRule>
  </conditionalFormatting>
  <conditionalFormatting sqref="AA12:AA51">
    <cfRule type="cellIs" dxfId="135" priority="114" stopIfTrue="1" operator="equal">
      <formula>"-"</formula>
    </cfRule>
    <cfRule type="cellIs" dxfId="134" priority="115" stopIfTrue="1" operator="lessThan">
      <formula>$AA$10/10*6</formula>
    </cfRule>
  </conditionalFormatting>
  <conditionalFormatting sqref="DJ12:DJ51">
    <cfRule type="cellIs" dxfId="133" priority="116" stopIfTrue="1" operator="equal">
      <formula>"-"</formula>
    </cfRule>
    <cfRule type="cellIs" dxfId="132" priority="117" stopIfTrue="1" operator="lessThan">
      <formula>$DJ$10/10*6</formula>
    </cfRule>
  </conditionalFormatting>
  <conditionalFormatting sqref="DK12:DK51">
    <cfRule type="cellIs" dxfId="131" priority="118" stopIfTrue="1" operator="equal">
      <formula>"-"</formula>
    </cfRule>
    <cfRule type="cellIs" dxfId="130" priority="119" stopIfTrue="1" operator="lessThan">
      <formula>$DK$10/10*6</formula>
    </cfRule>
  </conditionalFormatting>
  <conditionalFormatting sqref="DL12:DL51">
    <cfRule type="cellIs" dxfId="129" priority="120" stopIfTrue="1" operator="equal">
      <formula>"-"</formula>
    </cfRule>
    <cfRule type="cellIs" dxfId="128" priority="121" stopIfTrue="1" operator="lessThan">
      <formula>$DL$10/10*6</formula>
    </cfRule>
  </conditionalFormatting>
  <conditionalFormatting sqref="DM12:DM51">
    <cfRule type="cellIs" dxfId="127" priority="122" stopIfTrue="1" operator="equal">
      <formula>"-"</formula>
    </cfRule>
    <cfRule type="cellIs" dxfId="126" priority="123" stopIfTrue="1" operator="lessThan">
      <formula>$DM$10/10*6</formula>
    </cfRule>
  </conditionalFormatting>
  <conditionalFormatting sqref="DN12:DN51">
    <cfRule type="cellIs" dxfId="125" priority="124" stopIfTrue="1" operator="equal">
      <formula>"-"</formula>
    </cfRule>
    <cfRule type="cellIs" dxfId="124" priority="125" stopIfTrue="1" operator="lessThan">
      <formula>$DN$10/10*6</formula>
    </cfRule>
  </conditionalFormatting>
  <pageMargins left="0.59027777777777779" right="0.51180555555555551" top="0.59027777777777768" bottom="0.59027777777777768" header="0.51180555555555551" footer="0.51180555555555551"/>
  <pageSetup paperSize="9" scale="65" firstPageNumber="0" orientation="landscape" horizontalDpi="300" verticalDpi="300" r:id="rId1"/>
  <headerFooter alignWithMargins="0">
    <oddHeader>&amp;C&amp;A</oddHeader>
    <oddFooter>&amp;CPage &amp;P</oddFooter>
  </headerFooter>
  <drawing r:id="rId2"/>
</worksheet>
</file>

<file path=xl/worksheets/sheet14.xml><?xml version="1.0" encoding="utf-8"?>
<worksheet xmlns="http://schemas.openxmlformats.org/spreadsheetml/2006/main" xmlns:r="http://schemas.openxmlformats.org/officeDocument/2006/relationships">
  <sheetPr>
    <tabColor rgb="FFFF99FF"/>
  </sheetPr>
  <dimension ref="A1:BA92"/>
  <sheetViews>
    <sheetView showGridLines="0" showRowColHeaders="0" showZeros="0" showOutlineSymbols="0" workbookViewId="0">
      <pane xSplit="4" topLeftCell="E1" activePane="topRight" state="frozen"/>
      <selection activeCell="A16" sqref="A16"/>
      <selection pane="topRight"/>
    </sheetView>
  </sheetViews>
  <sheetFormatPr baseColWidth="10" defaultRowHeight="11.25"/>
  <cols>
    <col min="1" max="1" width="4.7109375" style="224" customWidth="1"/>
    <col min="2" max="3" width="11.42578125" style="72"/>
    <col min="4" max="4" width="9" style="72" customWidth="1"/>
    <col min="5" max="34" width="7.5703125" style="72" customWidth="1"/>
    <col min="35" max="35" width="7.42578125" style="72" customWidth="1"/>
    <col min="36" max="53" width="7.42578125" style="225" customWidth="1"/>
    <col min="54" max="16384" width="11.42578125" style="225"/>
  </cols>
  <sheetData>
    <row r="1" spans="1:35" ht="20.25" customHeight="1">
      <c r="A1" s="226"/>
      <c r="B1" s="536" t="s">
        <v>3</v>
      </c>
      <c r="C1" s="537" t="s">
        <v>4</v>
      </c>
      <c r="D1" s="540" t="s">
        <v>5</v>
      </c>
      <c r="E1" s="541" t="s">
        <v>64</v>
      </c>
      <c r="F1" s="541"/>
      <c r="G1" s="541"/>
      <c r="H1" s="541"/>
      <c r="I1" s="541"/>
      <c r="J1" s="541" t="s">
        <v>65</v>
      </c>
      <c r="K1" s="541"/>
      <c r="L1" s="541"/>
      <c r="M1" s="541"/>
      <c r="N1" s="541"/>
      <c r="O1" s="541" t="s">
        <v>66</v>
      </c>
      <c r="P1" s="541"/>
      <c r="Q1" s="541"/>
      <c r="R1" s="541"/>
      <c r="S1" s="541"/>
      <c r="T1" s="541" t="s">
        <v>67</v>
      </c>
      <c r="U1" s="541"/>
      <c r="V1" s="541"/>
      <c r="W1" s="541"/>
      <c r="X1" s="541"/>
      <c r="Y1" s="541" t="s">
        <v>68</v>
      </c>
      <c r="Z1" s="541"/>
      <c r="AA1" s="541"/>
      <c r="AB1" s="541"/>
      <c r="AC1" s="541"/>
      <c r="AD1" s="534" t="s">
        <v>69</v>
      </c>
      <c r="AE1" s="534"/>
      <c r="AF1" s="534"/>
      <c r="AG1" s="534"/>
      <c r="AH1" s="534"/>
      <c r="AI1" s="533" t="str">
        <f>CONCATENATE(PARAMETRES!$F$22,"                                                            ",PARAMETRES!$F$23)</f>
        <v>Année          2016-2017                                                            5ème année</v>
      </c>
    </row>
    <row r="2" spans="1:35">
      <c r="A2" s="227"/>
      <c r="B2" s="536"/>
      <c r="C2" s="537"/>
      <c r="D2" s="540"/>
      <c r="E2" s="228">
        <v>1</v>
      </c>
      <c r="F2" s="229">
        <v>2</v>
      </c>
      <c r="G2" s="229">
        <v>3</v>
      </c>
      <c r="H2" s="230">
        <v>4</v>
      </c>
      <c r="I2" s="231" t="s">
        <v>60</v>
      </c>
      <c r="J2" s="228">
        <v>1</v>
      </c>
      <c r="K2" s="229">
        <v>2</v>
      </c>
      <c r="L2" s="229">
        <v>3</v>
      </c>
      <c r="M2" s="230">
        <v>4</v>
      </c>
      <c r="N2" s="231" t="s">
        <v>60</v>
      </c>
      <c r="O2" s="228">
        <v>1</v>
      </c>
      <c r="P2" s="229">
        <v>2</v>
      </c>
      <c r="Q2" s="229">
        <v>3</v>
      </c>
      <c r="R2" s="230">
        <v>4</v>
      </c>
      <c r="S2" s="231" t="s">
        <v>60</v>
      </c>
      <c r="T2" s="228">
        <v>1</v>
      </c>
      <c r="U2" s="229">
        <v>2</v>
      </c>
      <c r="V2" s="229">
        <v>3</v>
      </c>
      <c r="W2" s="230">
        <v>4</v>
      </c>
      <c r="X2" s="231" t="s">
        <v>60</v>
      </c>
      <c r="Y2" s="228">
        <v>1</v>
      </c>
      <c r="Z2" s="229">
        <v>2</v>
      </c>
      <c r="AA2" s="229">
        <v>3</v>
      </c>
      <c r="AB2" s="230">
        <v>4</v>
      </c>
      <c r="AC2" s="231" t="s">
        <v>60</v>
      </c>
      <c r="AD2" s="228">
        <v>1</v>
      </c>
      <c r="AE2" s="229">
        <v>2</v>
      </c>
      <c r="AF2" s="229">
        <v>3</v>
      </c>
      <c r="AG2" s="230">
        <v>4</v>
      </c>
      <c r="AH2" s="231" t="s">
        <v>60</v>
      </c>
      <c r="AI2" s="533"/>
    </row>
    <row r="3" spans="1:35">
      <c r="A3" s="227"/>
      <c r="B3" s="232"/>
      <c r="C3" s="232"/>
      <c r="D3" s="233"/>
      <c r="E3" s="234"/>
      <c r="F3" s="232"/>
      <c r="G3" s="232"/>
      <c r="H3" s="232"/>
      <c r="I3" s="233"/>
      <c r="J3" s="234"/>
      <c r="K3" s="232"/>
      <c r="L3" s="232"/>
      <c r="M3" s="232"/>
      <c r="N3" s="233"/>
      <c r="O3" s="234"/>
      <c r="P3" s="232"/>
      <c r="Q3" s="232"/>
      <c r="R3" s="232"/>
      <c r="S3" s="233"/>
      <c r="T3" s="234"/>
      <c r="U3" s="232"/>
      <c r="V3" s="232"/>
      <c r="W3" s="232"/>
      <c r="X3" s="233"/>
      <c r="Y3" s="234"/>
      <c r="Z3" s="232"/>
      <c r="AA3" s="232"/>
      <c r="AB3" s="232"/>
      <c r="AC3" s="233"/>
      <c r="AD3" s="234"/>
      <c r="AE3" s="232"/>
      <c r="AF3" s="232"/>
      <c r="AG3" s="232"/>
      <c r="AH3" s="233"/>
      <c r="AI3" s="533"/>
    </row>
    <row r="4" spans="1:35">
      <c r="A4" s="235">
        <v>1</v>
      </c>
      <c r="B4" s="236" t="str">
        <f>PARAMETRES!B5</f>
        <v>B</v>
      </c>
      <c r="C4" s="237" t="str">
        <f>PARAMETRES!C5</f>
        <v>C</v>
      </c>
      <c r="D4" s="238" t="str">
        <f>PARAMETRES!D5</f>
        <v>Anglais</v>
      </c>
      <c r="E4" s="239">
        <f>TOTALGENERAL!E58</f>
        <v>5.3</v>
      </c>
      <c r="F4" s="240" t="str">
        <f>TOTALGENERAL!AF58</f>
        <v/>
      </c>
      <c r="G4" s="240" t="str">
        <f>TOTALGENERAL!BG58</f>
        <v/>
      </c>
      <c r="H4" s="240" t="str">
        <f>TOTALGENERAL!CH58</f>
        <v/>
      </c>
      <c r="I4" s="241">
        <f>TOTALGENERAL!DJ58</f>
        <v>26.400000000000002</v>
      </c>
      <c r="J4" s="239">
        <f>TOTALGENERAL!L58</f>
        <v>55.800000000000004</v>
      </c>
      <c r="K4" s="240" t="str">
        <f>TOTALGENERAL!AM58</f>
        <v/>
      </c>
      <c r="L4" s="240" t="str">
        <f>TOTALGENERAL!BN58</f>
        <v/>
      </c>
      <c r="M4" s="240" t="str">
        <f>TOTALGENERAL!CO58</f>
        <v/>
      </c>
      <c r="N4" s="241">
        <f>TOTALGENERAL!DK58</f>
        <v>55.800000000000004</v>
      </c>
      <c r="O4" s="239">
        <f>TOTALGENERAL!R58</f>
        <v>51.300000000000004</v>
      </c>
      <c r="P4" s="240" t="str">
        <f>TOTALGENERAL!AS58</f>
        <v/>
      </c>
      <c r="Q4" s="240" t="str">
        <f>TOTALGENERAL!BT58</f>
        <v/>
      </c>
      <c r="R4" s="240" t="str">
        <f>TOTALGENERAL!CU58</f>
        <v/>
      </c>
      <c r="S4" s="241">
        <f>TOTALGENERAL!DL58</f>
        <v>51.300000000000004</v>
      </c>
      <c r="T4" s="239">
        <f>TOTALGENERAL!U58</f>
        <v>12</v>
      </c>
      <c r="U4" s="240" t="str">
        <f>TOTALGENERAL!AV58</f>
        <v/>
      </c>
      <c r="V4" s="240" t="str">
        <f>TOTALGENERAL!BW58</f>
        <v/>
      </c>
      <c r="W4" s="240" t="str">
        <f>TOTALGENERAL!CX58</f>
        <v/>
      </c>
      <c r="X4" s="241">
        <f>TOTALGENERAL!DM58</f>
        <v>40</v>
      </c>
      <c r="Y4" s="239" t="str">
        <f>TOTALGENERAL!X58</f>
        <v/>
      </c>
      <c r="Z4" s="240" t="str">
        <f>TOTALGENERAL!AY58</f>
        <v/>
      </c>
      <c r="AA4" s="240" t="str">
        <f>TOTALGENERAL!BZ58</f>
        <v/>
      </c>
      <c r="AB4" s="240" t="str">
        <f>TOTALGENERAL!DA58</f>
        <v/>
      </c>
      <c r="AC4" s="241" t="str">
        <f>TOTALGENERAL!DN58</f>
        <v>-</v>
      </c>
      <c r="AD4" s="239">
        <f>TOTALGENERAL!AA58</f>
        <v>49.800000000000004</v>
      </c>
      <c r="AE4" s="240" t="str">
        <f>TOTALGENERAL!BB58</f>
        <v/>
      </c>
      <c r="AF4" s="240" t="str">
        <f>TOTALGENERAL!CC58</f>
        <v/>
      </c>
      <c r="AG4" s="240" t="str">
        <f>TOTALGENERAL!DD58</f>
        <v/>
      </c>
      <c r="AH4" s="241">
        <f>TOTALGENERAL!DO58</f>
        <v>49.800000000000004</v>
      </c>
      <c r="AI4" s="533"/>
    </row>
    <row r="5" spans="1:35">
      <c r="A5" s="242">
        <v>2</v>
      </c>
      <c r="B5" s="243" t="str">
        <f>PARAMETRES!B6</f>
        <v>B</v>
      </c>
      <c r="C5" s="244" t="str">
        <f>PARAMETRES!C6</f>
        <v>M</v>
      </c>
      <c r="D5" s="245" t="str">
        <f>PARAMETRES!D6</f>
        <v>Néerlandais</v>
      </c>
      <c r="E5" s="246">
        <f>TOTALGENERAL!E59</f>
        <v>13.7</v>
      </c>
      <c r="F5" s="247" t="str">
        <f>TOTALGENERAL!AF59</f>
        <v/>
      </c>
      <c r="G5" s="247" t="str">
        <f>TOTALGENERAL!BG59</f>
        <v/>
      </c>
      <c r="H5" s="247" t="str">
        <f>TOTALGENERAL!CH59</f>
        <v/>
      </c>
      <c r="I5" s="248">
        <f>TOTALGENERAL!DJ59</f>
        <v>68.5</v>
      </c>
      <c r="J5" s="246">
        <f>TOTALGENERAL!L59</f>
        <v>83.6</v>
      </c>
      <c r="K5" s="247" t="str">
        <f>TOTALGENERAL!AM59</f>
        <v/>
      </c>
      <c r="L5" s="247" t="str">
        <f>TOTALGENERAL!BN59</f>
        <v/>
      </c>
      <c r="M5" s="247" t="str">
        <f>TOTALGENERAL!CO59</f>
        <v/>
      </c>
      <c r="N5" s="248">
        <f>TOTALGENERAL!DK59</f>
        <v>83.6</v>
      </c>
      <c r="O5" s="246">
        <f>TOTALGENERAL!R59</f>
        <v>94.1</v>
      </c>
      <c r="P5" s="247" t="str">
        <f>TOTALGENERAL!AS59</f>
        <v/>
      </c>
      <c r="Q5" s="247" t="str">
        <f>TOTALGENERAL!BT59</f>
        <v/>
      </c>
      <c r="R5" s="247" t="str">
        <f>TOTALGENERAL!CU59</f>
        <v/>
      </c>
      <c r="S5" s="248">
        <f>TOTALGENERAL!DL59</f>
        <v>94.1</v>
      </c>
      <c r="T5" s="246">
        <f>TOTALGENERAL!U59</f>
        <v>14.7</v>
      </c>
      <c r="U5" s="247" t="str">
        <f>TOTALGENERAL!AV59</f>
        <v/>
      </c>
      <c r="V5" s="247" t="str">
        <f>TOTALGENERAL!BW59</f>
        <v/>
      </c>
      <c r="W5" s="247" t="str">
        <f>TOTALGENERAL!CX59</f>
        <v/>
      </c>
      <c r="X5" s="248">
        <f>TOTALGENERAL!DM59</f>
        <v>49</v>
      </c>
      <c r="Y5" s="246" t="str">
        <f>TOTALGENERAL!X59</f>
        <v/>
      </c>
      <c r="Z5" s="247" t="str">
        <f>TOTALGENERAL!AY59</f>
        <v/>
      </c>
      <c r="AA5" s="247" t="str">
        <f>TOTALGENERAL!BZ59</f>
        <v/>
      </c>
      <c r="AB5" s="247" t="str">
        <f>TOTALGENERAL!DA59</f>
        <v/>
      </c>
      <c r="AC5" s="248" t="str">
        <f>TOTALGENERAL!DN59</f>
        <v>-</v>
      </c>
      <c r="AD5" s="246">
        <f>TOTALGENERAL!AA59</f>
        <v>82.399999999999991</v>
      </c>
      <c r="AE5" s="247" t="str">
        <f>TOTALGENERAL!BB59</f>
        <v/>
      </c>
      <c r="AF5" s="247" t="str">
        <f>TOTALGENERAL!CC59</f>
        <v/>
      </c>
      <c r="AG5" s="247" t="str">
        <f>TOTALGENERAL!DD59</f>
        <v/>
      </c>
      <c r="AH5" s="248">
        <f>TOTALGENERAL!DO59</f>
        <v>82.399999999999991</v>
      </c>
      <c r="AI5" s="533"/>
    </row>
    <row r="6" spans="1:35">
      <c r="A6" s="235">
        <v>3</v>
      </c>
      <c r="B6" s="236" t="str">
        <f>PARAMETRES!B7</f>
        <v>B</v>
      </c>
      <c r="C6" s="237" t="str">
        <f>PARAMETRES!C7</f>
        <v>P</v>
      </c>
      <c r="D6" s="238" t="str">
        <f>PARAMETRES!D7</f>
        <v>Anglais</v>
      </c>
      <c r="E6" s="239">
        <f>TOTALGENERAL!E60</f>
        <v>20</v>
      </c>
      <c r="F6" s="240" t="str">
        <f>TOTALGENERAL!AF60</f>
        <v/>
      </c>
      <c r="G6" s="240" t="str">
        <f>TOTALGENERAL!BG60</f>
        <v/>
      </c>
      <c r="H6" s="240" t="str">
        <f>TOTALGENERAL!CH60</f>
        <v/>
      </c>
      <c r="I6" s="241">
        <f>TOTALGENERAL!DJ60</f>
        <v>100</v>
      </c>
      <c r="J6" s="239">
        <f>TOTALGENERAL!L60</f>
        <v>81.199999999999989</v>
      </c>
      <c r="K6" s="240" t="str">
        <f>TOTALGENERAL!AM60</f>
        <v/>
      </c>
      <c r="L6" s="240" t="str">
        <f>TOTALGENERAL!BN60</f>
        <v/>
      </c>
      <c r="M6" s="240" t="str">
        <f>TOTALGENERAL!CO60</f>
        <v/>
      </c>
      <c r="N6" s="241">
        <f>TOTALGENERAL!DK60</f>
        <v>81.199999999999989</v>
      </c>
      <c r="O6" s="239">
        <f>TOTALGENERAL!R60</f>
        <v>99.199999999999989</v>
      </c>
      <c r="P6" s="240" t="str">
        <f>TOTALGENERAL!AS60</f>
        <v/>
      </c>
      <c r="Q6" s="240" t="str">
        <f>TOTALGENERAL!BT60</f>
        <v/>
      </c>
      <c r="R6" s="240" t="str">
        <f>TOTALGENERAL!CU60</f>
        <v/>
      </c>
      <c r="S6" s="241">
        <f>TOTALGENERAL!DL60</f>
        <v>99.199999999999989</v>
      </c>
      <c r="T6" s="239">
        <f>TOTALGENERAL!U60</f>
        <v>28.2</v>
      </c>
      <c r="U6" s="240" t="str">
        <f>TOTALGENERAL!AV60</f>
        <v/>
      </c>
      <c r="V6" s="240" t="str">
        <f>TOTALGENERAL!BW60</f>
        <v/>
      </c>
      <c r="W6" s="240" t="str">
        <f>TOTALGENERAL!CX60</f>
        <v/>
      </c>
      <c r="X6" s="241">
        <f>TOTALGENERAL!DM60</f>
        <v>94</v>
      </c>
      <c r="Y6" s="239" t="str">
        <f>TOTALGENERAL!X60</f>
        <v/>
      </c>
      <c r="Z6" s="240" t="str">
        <f>TOTALGENERAL!AY60</f>
        <v/>
      </c>
      <c r="AA6" s="240" t="str">
        <f>TOTALGENERAL!BZ60</f>
        <v/>
      </c>
      <c r="AB6" s="240" t="str">
        <f>TOTALGENERAL!DA60</f>
        <v/>
      </c>
      <c r="AC6" s="241" t="str">
        <f>TOTALGENERAL!DN60</f>
        <v>-</v>
      </c>
      <c r="AD6" s="239">
        <f>TOTALGENERAL!AA60</f>
        <v>91.5</v>
      </c>
      <c r="AE6" s="240" t="str">
        <f>TOTALGENERAL!BB60</f>
        <v/>
      </c>
      <c r="AF6" s="240" t="str">
        <f>TOTALGENERAL!CC60</f>
        <v/>
      </c>
      <c r="AG6" s="240" t="str">
        <f>TOTALGENERAL!DD60</f>
        <v/>
      </c>
      <c r="AH6" s="241">
        <f>TOTALGENERAL!DO60</f>
        <v>91.5</v>
      </c>
      <c r="AI6" s="533"/>
    </row>
    <row r="7" spans="1:35">
      <c r="A7" s="242">
        <v>4</v>
      </c>
      <c r="B7" s="243" t="str">
        <f>PARAMETRES!B8</f>
        <v>B</v>
      </c>
      <c r="C7" s="244" t="str">
        <f>PARAMETRES!C8</f>
        <v>S</v>
      </c>
      <c r="D7" s="245" t="str">
        <f>PARAMETRES!D8</f>
        <v>Anglais</v>
      </c>
      <c r="E7" s="246" t="str">
        <f>TOTALGENERAL!E61</f>
        <v>-</v>
      </c>
      <c r="F7" s="247" t="str">
        <f>TOTALGENERAL!AF61</f>
        <v/>
      </c>
      <c r="G7" s="247" t="str">
        <f>TOTALGENERAL!BG61</f>
        <v/>
      </c>
      <c r="H7" s="247" t="str">
        <f>TOTALGENERAL!CH61</f>
        <v/>
      </c>
      <c r="I7" s="248" t="str">
        <f>TOTALGENERAL!DJ61</f>
        <v>-</v>
      </c>
      <c r="J7" s="246">
        <f>TOTALGENERAL!L61</f>
        <v>79.899999999999991</v>
      </c>
      <c r="K7" s="247" t="str">
        <f>TOTALGENERAL!AM61</f>
        <v/>
      </c>
      <c r="L7" s="247" t="str">
        <f>TOTALGENERAL!BN61</f>
        <v/>
      </c>
      <c r="M7" s="247" t="str">
        <f>TOTALGENERAL!CO61</f>
        <v/>
      </c>
      <c r="N7" s="248">
        <f>TOTALGENERAL!DK61</f>
        <v>79.899999999999991</v>
      </c>
      <c r="O7" s="246">
        <f>TOTALGENERAL!R61</f>
        <v>92</v>
      </c>
      <c r="P7" s="247" t="str">
        <f>TOTALGENERAL!AS61</f>
        <v/>
      </c>
      <c r="Q7" s="247" t="str">
        <f>TOTALGENERAL!BT61</f>
        <v/>
      </c>
      <c r="R7" s="247" t="str">
        <f>TOTALGENERAL!CU61</f>
        <v/>
      </c>
      <c r="S7" s="248">
        <f>TOTALGENERAL!DL61</f>
        <v>92</v>
      </c>
      <c r="T7" s="246">
        <f>TOTALGENERAL!U61</f>
        <v>24</v>
      </c>
      <c r="U7" s="247" t="str">
        <f>TOTALGENERAL!AV61</f>
        <v/>
      </c>
      <c r="V7" s="247" t="str">
        <f>TOTALGENERAL!BW61</f>
        <v/>
      </c>
      <c r="W7" s="247" t="str">
        <f>TOTALGENERAL!CX61</f>
        <v/>
      </c>
      <c r="X7" s="248">
        <f>TOTALGENERAL!DM61</f>
        <v>80</v>
      </c>
      <c r="Y7" s="246" t="str">
        <f>TOTALGENERAL!X61</f>
        <v/>
      </c>
      <c r="Z7" s="247" t="str">
        <f>TOTALGENERAL!AY61</f>
        <v/>
      </c>
      <c r="AA7" s="247" t="str">
        <f>TOTALGENERAL!BZ61</f>
        <v/>
      </c>
      <c r="AB7" s="247" t="str">
        <f>TOTALGENERAL!DA61</f>
        <v/>
      </c>
      <c r="AC7" s="248" t="str">
        <f>TOTALGENERAL!DN61</f>
        <v>-</v>
      </c>
      <c r="AD7" s="246">
        <f>TOTALGENERAL!AA61</f>
        <v>85.199999999999989</v>
      </c>
      <c r="AE7" s="247" t="str">
        <f>TOTALGENERAL!BB61</f>
        <v/>
      </c>
      <c r="AF7" s="247" t="str">
        <f>TOTALGENERAL!CC61</f>
        <v/>
      </c>
      <c r="AG7" s="247" t="str">
        <f>TOTALGENERAL!DD61</f>
        <v/>
      </c>
      <c r="AH7" s="248">
        <f>TOTALGENERAL!DO61</f>
        <v>85.199999999999989</v>
      </c>
      <c r="AI7" s="533"/>
    </row>
    <row r="8" spans="1:35">
      <c r="A8" s="235">
        <v>5</v>
      </c>
      <c r="B8" s="236" t="str">
        <f>PARAMETRES!B9</f>
        <v>C</v>
      </c>
      <c r="C8" s="237" t="str">
        <f>PARAMETRES!C9</f>
        <v>H</v>
      </c>
      <c r="D8" s="238" t="str">
        <f>PARAMETRES!D9</f>
        <v>Anglais</v>
      </c>
      <c r="E8" s="239">
        <f>TOTALGENERAL!E62</f>
        <v>16.900000000000002</v>
      </c>
      <c r="F8" s="240" t="str">
        <f>TOTALGENERAL!AF62</f>
        <v/>
      </c>
      <c r="G8" s="240" t="str">
        <f>TOTALGENERAL!BG62</f>
        <v/>
      </c>
      <c r="H8" s="240" t="str">
        <f>TOTALGENERAL!CH62</f>
        <v/>
      </c>
      <c r="I8" s="241">
        <f>TOTALGENERAL!DJ62</f>
        <v>84.3</v>
      </c>
      <c r="J8" s="239">
        <f>TOTALGENERAL!L62</f>
        <v>85.1</v>
      </c>
      <c r="K8" s="240" t="str">
        <f>TOTALGENERAL!AM62</f>
        <v/>
      </c>
      <c r="L8" s="240" t="str">
        <f>TOTALGENERAL!BN62</f>
        <v/>
      </c>
      <c r="M8" s="240" t="str">
        <f>TOTALGENERAL!CO62</f>
        <v/>
      </c>
      <c r="N8" s="241">
        <f>TOTALGENERAL!DK62</f>
        <v>85.1</v>
      </c>
      <c r="O8" s="239">
        <f>TOTALGENERAL!R62</f>
        <v>84.399999999999991</v>
      </c>
      <c r="P8" s="240" t="str">
        <f>TOTALGENERAL!AS62</f>
        <v/>
      </c>
      <c r="Q8" s="240" t="str">
        <f>TOTALGENERAL!BT62</f>
        <v/>
      </c>
      <c r="R8" s="240" t="str">
        <f>TOTALGENERAL!CU62</f>
        <v/>
      </c>
      <c r="S8" s="241">
        <f>TOTALGENERAL!DL62</f>
        <v>84.399999999999991</v>
      </c>
      <c r="T8" s="239">
        <f>TOTALGENERAL!U62</f>
        <v>25.5</v>
      </c>
      <c r="U8" s="240" t="str">
        <f>TOTALGENERAL!AV62</f>
        <v/>
      </c>
      <c r="V8" s="240" t="str">
        <f>TOTALGENERAL!BW62</f>
        <v/>
      </c>
      <c r="W8" s="240" t="str">
        <f>TOTALGENERAL!CX62</f>
        <v/>
      </c>
      <c r="X8" s="241">
        <f>TOTALGENERAL!DM62</f>
        <v>85</v>
      </c>
      <c r="Y8" s="239" t="str">
        <f>TOTALGENERAL!X62</f>
        <v/>
      </c>
      <c r="Z8" s="240" t="str">
        <f>TOTALGENERAL!AY62</f>
        <v/>
      </c>
      <c r="AA8" s="240" t="str">
        <f>TOTALGENERAL!BZ62</f>
        <v/>
      </c>
      <c r="AB8" s="240" t="str">
        <f>TOTALGENERAL!DA62</f>
        <v/>
      </c>
      <c r="AC8" s="241" t="str">
        <f>TOTALGENERAL!DN62</f>
        <v>-</v>
      </c>
      <c r="AD8" s="239">
        <f>TOTALGENERAL!AA62</f>
        <v>84.699999999999989</v>
      </c>
      <c r="AE8" s="240" t="str">
        <f>TOTALGENERAL!BB62</f>
        <v/>
      </c>
      <c r="AF8" s="240" t="str">
        <f>TOTALGENERAL!CC62</f>
        <v/>
      </c>
      <c r="AG8" s="240" t="str">
        <f>TOTALGENERAL!DD62</f>
        <v/>
      </c>
      <c r="AH8" s="241">
        <f>TOTALGENERAL!DO62</f>
        <v>84.699999999999989</v>
      </c>
      <c r="AI8" s="533"/>
    </row>
    <row r="9" spans="1:35">
      <c r="A9" s="242">
        <v>6</v>
      </c>
      <c r="B9" s="243" t="str">
        <f>PARAMETRES!B10</f>
        <v>C</v>
      </c>
      <c r="C9" s="244" t="str">
        <f>PARAMETRES!C10</f>
        <v>A</v>
      </c>
      <c r="D9" s="245" t="str">
        <f>PARAMETRES!D10</f>
        <v>Anglais</v>
      </c>
      <c r="E9" s="246">
        <f>TOTALGENERAL!E63</f>
        <v>13.7</v>
      </c>
      <c r="F9" s="247" t="str">
        <f>TOTALGENERAL!AF63</f>
        <v/>
      </c>
      <c r="G9" s="247" t="str">
        <f>TOTALGENERAL!BG63</f>
        <v/>
      </c>
      <c r="H9" s="247" t="str">
        <f>TOTALGENERAL!CH63</f>
        <v/>
      </c>
      <c r="I9" s="248">
        <f>TOTALGENERAL!DJ63</f>
        <v>68.5</v>
      </c>
      <c r="J9" s="246">
        <f>TOTALGENERAL!L63</f>
        <v>60.800000000000004</v>
      </c>
      <c r="K9" s="247" t="str">
        <f>TOTALGENERAL!AM63</f>
        <v/>
      </c>
      <c r="L9" s="247" t="str">
        <f>TOTALGENERAL!BN63</f>
        <v/>
      </c>
      <c r="M9" s="247" t="str">
        <f>TOTALGENERAL!CO63</f>
        <v/>
      </c>
      <c r="N9" s="248">
        <f>TOTALGENERAL!DK63</f>
        <v>60.800000000000004</v>
      </c>
      <c r="O9" s="246">
        <f>TOTALGENERAL!R63</f>
        <v>75.899999999999991</v>
      </c>
      <c r="P9" s="247" t="str">
        <f>TOTALGENERAL!AS63</f>
        <v/>
      </c>
      <c r="Q9" s="247" t="str">
        <f>TOTALGENERAL!BT63</f>
        <v/>
      </c>
      <c r="R9" s="247" t="str">
        <f>TOTALGENERAL!CU63</f>
        <v/>
      </c>
      <c r="S9" s="248">
        <f>TOTALGENERAL!DL63</f>
        <v>75.899999999999991</v>
      </c>
      <c r="T9" s="246">
        <f>TOTALGENERAL!U63</f>
        <v>24</v>
      </c>
      <c r="U9" s="247" t="str">
        <f>TOTALGENERAL!AV63</f>
        <v/>
      </c>
      <c r="V9" s="247" t="str">
        <f>TOTALGENERAL!BW63</f>
        <v/>
      </c>
      <c r="W9" s="247" t="str">
        <f>TOTALGENERAL!CX63</f>
        <v/>
      </c>
      <c r="X9" s="248">
        <f>TOTALGENERAL!DM63</f>
        <v>80</v>
      </c>
      <c r="Y9" s="246" t="str">
        <f>TOTALGENERAL!X63</f>
        <v/>
      </c>
      <c r="Z9" s="247" t="str">
        <f>TOTALGENERAL!AY63</f>
        <v/>
      </c>
      <c r="AA9" s="247" t="str">
        <f>TOTALGENERAL!BZ63</f>
        <v/>
      </c>
      <c r="AB9" s="247" t="str">
        <f>TOTALGENERAL!DA63</f>
        <v/>
      </c>
      <c r="AC9" s="248" t="str">
        <f>TOTALGENERAL!DN63</f>
        <v>-</v>
      </c>
      <c r="AD9" s="246">
        <f>TOTALGENERAL!AA63</f>
        <v>69.8</v>
      </c>
      <c r="AE9" s="247" t="str">
        <f>TOTALGENERAL!BB63</f>
        <v/>
      </c>
      <c r="AF9" s="247" t="str">
        <f>TOTALGENERAL!CC63</f>
        <v/>
      </c>
      <c r="AG9" s="247" t="str">
        <f>TOTALGENERAL!DD63</f>
        <v/>
      </c>
      <c r="AH9" s="248">
        <f>TOTALGENERAL!DO63</f>
        <v>69.8</v>
      </c>
      <c r="AI9" s="533"/>
    </row>
    <row r="10" spans="1:35">
      <c r="A10" s="235">
        <v>7</v>
      </c>
      <c r="B10" s="236" t="str">
        <f>PARAMETRES!B11</f>
        <v>C</v>
      </c>
      <c r="C10" s="237" t="str">
        <f>PARAMETRES!C11</f>
        <v>R</v>
      </c>
      <c r="D10" s="238" t="str">
        <f>PARAMETRES!D11</f>
        <v>Anglais</v>
      </c>
      <c r="E10" s="239">
        <f>TOTALGENERAL!E64</f>
        <v>20</v>
      </c>
      <c r="F10" s="240" t="str">
        <f>TOTALGENERAL!AF64</f>
        <v/>
      </c>
      <c r="G10" s="240" t="str">
        <f>TOTALGENERAL!BG64</f>
        <v/>
      </c>
      <c r="H10" s="240" t="str">
        <f>TOTALGENERAL!CH64</f>
        <v/>
      </c>
      <c r="I10" s="241">
        <f>TOTALGENERAL!DJ64</f>
        <v>100</v>
      </c>
      <c r="J10" s="239">
        <f>TOTALGENERAL!L64</f>
        <v>93.899999999999991</v>
      </c>
      <c r="K10" s="240" t="str">
        <f>TOTALGENERAL!AM64</f>
        <v/>
      </c>
      <c r="L10" s="240" t="str">
        <f>TOTALGENERAL!BN64</f>
        <v/>
      </c>
      <c r="M10" s="240" t="str">
        <f>TOTALGENERAL!CO64</f>
        <v/>
      </c>
      <c r="N10" s="241">
        <f>TOTALGENERAL!DK64</f>
        <v>93.899999999999991</v>
      </c>
      <c r="O10" s="239">
        <f>TOTALGENERAL!R64</f>
        <v>100</v>
      </c>
      <c r="P10" s="240" t="str">
        <f>TOTALGENERAL!AS64</f>
        <v/>
      </c>
      <c r="Q10" s="240" t="str">
        <f>TOTALGENERAL!BT64</f>
        <v/>
      </c>
      <c r="R10" s="240" t="str">
        <f>TOTALGENERAL!CU64</f>
        <v/>
      </c>
      <c r="S10" s="241">
        <f>TOTALGENERAL!DL64</f>
        <v>100</v>
      </c>
      <c r="T10" s="239">
        <f>TOTALGENERAL!U64</f>
        <v>29.4</v>
      </c>
      <c r="U10" s="240" t="str">
        <f>TOTALGENERAL!AV64</f>
        <v/>
      </c>
      <c r="V10" s="240" t="str">
        <f>TOTALGENERAL!BW64</f>
        <v/>
      </c>
      <c r="W10" s="240" t="str">
        <f>TOTALGENERAL!CX64</f>
        <v/>
      </c>
      <c r="X10" s="241">
        <f>TOTALGENERAL!DM64</f>
        <v>98</v>
      </c>
      <c r="Y10" s="239" t="str">
        <f>TOTALGENERAL!X64</f>
        <v/>
      </c>
      <c r="Z10" s="240" t="str">
        <f>TOTALGENERAL!AY64</f>
        <v/>
      </c>
      <c r="AA10" s="240" t="str">
        <f>TOTALGENERAL!BZ64</f>
        <v/>
      </c>
      <c r="AB10" s="240" t="str">
        <f>TOTALGENERAL!DA64</f>
        <v/>
      </c>
      <c r="AC10" s="241" t="str">
        <f>TOTALGENERAL!DN64</f>
        <v>-</v>
      </c>
      <c r="AD10" s="239">
        <f>TOTALGENERAL!AA64</f>
        <v>97.3</v>
      </c>
      <c r="AE10" s="240" t="str">
        <f>TOTALGENERAL!BB64</f>
        <v/>
      </c>
      <c r="AF10" s="240" t="str">
        <f>TOTALGENERAL!CC64</f>
        <v/>
      </c>
      <c r="AG10" s="240" t="str">
        <f>TOTALGENERAL!DD64</f>
        <v/>
      </c>
      <c r="AH10" s="241">
        <f>TOTALGENERAL!DO64</f>
        <v>97.3</v>
      </c>
      <c r="AI10" s="533"/>
    </row>
    <row r="11" spans="1:35">
      <c r="A11" s="242">
        <v>8</v>
      </c>
      <c r="B11" s="243" t="str">
        <f>PARAMETRES!B12</f>
        <v>D</v>
      </c>
      <c r="C11" s="244" t="str">
        <f>PARAMETRES!C12</f>
        <v>L</v>
      </c>
      <c r="D11" s="245" t="str">
        <f>PARAMETRES!D12</f>
        <v>Anglais</v>
      </c>
      <c r="E11" s="246">
        <f>TOTALGENERAL!E65</f>
        <v>10.6</v>
      </c>
      <c r="F11" s="247" t="str">
        <f>TOTALGENERAL!AF65</f>
        <v/>
      </c>
      <c r="G11" s="247" t="str">
        <f>TOTALGENERAL!BG65</f>
        <v/>
      </c>
      <c r="H11" s="247" t="str">
        <f>TOTALGENERAL!CH65</f>
        <v/>
      </c>
      <c r="I11" s="248">
        <f>TOTALGENERAL!DJ65</f>
        <v>52.7</v>
      </c>
      <c r="J11" s="246">
        <f>TOTALGENERAL!L65</f>
        <v>74.099999999999994</v>
      </c>
      <c r="K11" s="247" t="str">
        <f>TOTALGENERAL!AM65</f>
        <v/>
      </c>
      <c r="L11" s="247" t="str">
        <f>TOTALGENERAL!BN65</f>
        <v/>
      </c>
      <c r="M11" s="247" t="str">
        <f>TOTALGENERAL!CO65</f>
        <v/>
      </c>
      <c r="N11" s="248">
        <f>TOTALGENERAL!DK65</f>
        <v>74.099999999999994</v>
      </c>
      <c r="O11" s="246">
        <f>TOTALGENERAL!R65</f>
        <v>83.699999999999989</v>
      </c>
      <c r="P11" s="247" t="str">
        <f>TOTALGENERAL!AS65</f>
        <v/>
      </c>
      <c r="Q11" s="247" t="str">
        <f>TOTALGENERAL!BT65</f>
        <v/>
      </c>
      <c r="R11" s="247" t="str">
        <f>TOTALGENERAL!CU65</f>
        <v/>
      </c>
      <c r="S11" s="248">
        <f>TOTALGENERAL!DL65</f>
        <v>83.699999999999989</v>
      </c>
      <c r="T11" s="246">
        <f>TOTALGENERAL!U65</f>
        <v>22.8</v>
      </c>
      <c r="U11" s="247" t="str">
        <f>TOTALGENERAL!AV65</f>
        <v/>
      </c>
      <c r="V11" s="247" t="str">
        <f>TOTALGENERAL!BW65</f>
        <v/>
      </c>
      <c r="W11" s="247" t="str">
        <f>TOTALGENERAL!CX65</f>
        <v/>
      </c>
      <c r="X11" s="248">
        <f>TOTALGENERAL!DM65</f>
        <v>76</v>
      </c>
      <c r="Y11" s="246" t="str">
        <f>TOTALGENERAL!X65</f>
        <v/>
      </c>
      <c r="Z11" s="247" t="str">
        <f>TOTALGENERAL!AY65</f>
        <v/>
      </c>
      <c r="AA11" s="247" t="str">
        <f>TOTALGENERAL!BZ65</f>
        <v/>
      </c>
      <c r="AB11" s="247" t="str">
        <f>TOTALGENERAL!DA65</f>
        <v/>
      </c>
      <c r="AC11" s="248" t="str">
        <f>TOTALGENERAL!DN65</f>
        <v>-</v>
      </c>
      <c r="AD11" s="246">
        <f>TOTALGENERAL!AA65</f>
        <v>76.5</v>
      </c>
      <c r="AE11" s="247" t="str">
        <f>TOTALGENERAL!BB65</f>
        <v/>
      </c>
      <c r="AF11" s="247" t="str">
        <f>TOTALGENERAL!CC65</f>
        <v/>
      </c>
      <c r="AG11" s="247" t="str">
        <f>TOTALGENERAL!DD65</f>
        <v/>
      </c>
      <c r="AH11" s="248">
        <f>TOTALGENERAL!DO65</f>
        <v>76.5</v>
      </c>
      <c r="AI11" s="533"/>
    </row>
    <row r="12" spans="1:35">
      <c r="A12" s="235">
        <v>9</v>
      </c>
      <c r="B12" s="236" t="str">
        <f>PARAMETRES!B13</f>
        <v>D</v>
      </c>
      <c r="C12" s="237" t="str">
        <f>PARAMETRES!C13</f>
        <v>M</v>
      </c>
      <c r="D12" s="238" t="str">
        <f>PARAMETRES!D13</f>
        <v>Anglais</v>
      </c>
      <c r="E12" s="239">
        <f>TOTALGENERAL!E66</f>
        <v>8.5</v>
      </c>
      <c r="F12" s="240" t="str">
        <f>TOTALGENERAL!AF66</f>
        <v/>
      </c>
      <c r="G12" s="240" t="str">
        <f>TOTALGENERAL!BG66</f>
        <v/>
      </c>
      <c r="H12" s="240" t="str">
        <f>TOTALGENERAL!CH66</f>
        <v/>
      </c>
      <c r="I12" s="241">
        <f>TOTALGENERAL!DJ66</f>
        <v>42.2</v>
      </c>
      <c r="J12" s="239">
        <f>TOTALGENERAL!L66</f>
        <v>69.599999999999994</v>
      </c>
      <c r="K12" s="240" t="str">
        <f>TOTALGENERAL!AM66</f>
        <v/>
      </c>
      <c r="L12" s="240" t="str">
        <f>TOTALGENERAL!BN66</f>
        <v/>
      </c>
      <c r="M12" s="240" t="str">
        <f>TOTALGENERAL!CO66</f>
        <v/>
      </c>
      <c r="N12" s="241">
        <f>TOTALGENERAL!DK66</f>
        <v>69.599999999999994</v>
      </c>
      <c r="O12" s="239">
        <f>TOTALGENERAL!R66</f>
        <v>81.8</v>
      </c>
      <c r="P12" s="240" t="str">
        <f>TOTALGENERAL!AS66</f>
        <v/>
      </c>
      <c r="Q12" s="240" t="str">
        <f>TOTALGENERAL!BT66</f>
        <v/>
      </c>
      <c r="R12" s="240" t="str">
        <f>TOTALGENERAL!CU66</f>
        <v/>
      </c>
      <c r="S12" s="241">
        <f>TOTALGENERAL!DL66</f>
        <v>81.8</v>
      </c>
      <c r="T12" s="239">
        <f>TOTALGENERAL!U66</f>
        <v>21</v>
      </c>
      <c r="U12" s="240" t="str">
        <f>TOTALGENERAL!AV66</f>
        <v/>
      </c>
      <c r="V12" s="240" t="str">
        <f>TOTALGENERAL!BW66</f>
        <v/>
      </c>
      <c r="W12" s="240" t="str">
        <f>TOTALGENERAL!CX66</f>
        <v/>
      </c>
      <c r="X12" s="241">
        <f>TOTALGENERAL!DM66</f>
        <v>70</v>
      </c>
      <c r="Y12" s="239" t="str">
        <f>TOTALGENERAL!X66</f>
        <v/>
      </c>
      <c r="Z12" s="240" t="str">
        <f>TOTALGENERAL!AY66</f>
        <v/>
      </c>
      <c r="AA12" s="240" t="str">
        <f>TOTALGENERAL!BZ66</f>
        <v/>
      </c>
      <c r="AB12" s="240" t="str">
        <f>TOTALGENERAL!DA66</f>
        <v/>
      </c>
      <c r="AC12" s="241" t="str">
        <f>TOTALGENERAL!DN66</f>
        <v>-</v>
      </c>
      <c r="AD12" s="239">
        <f>TOTALGENERAL!AA66</f>
        <v>72.399999999999991</v>
      </c>
      <c r="AE12" s="240" t="str">
        <f>TOTALGENERAL!BB66</f>
        <v/>
      </c>
      <c r="AF12" s="240" t="str">
        <f>TOTALGENERAL!CC66</f>
        <v/>
      </c>
      <c r="AG12" s="240" t="str">
        <f>TOTALGENERAL!DD66</f>
        <v/>
      </c>
      <c r="AH12" s="241">
        <f>TOTALGENERAL!DO66</f>
        <v>72.399999999999991</v>
      </c>
      <c r="AI12" s="533"/>
    </row>
    <row r="13" spans="1:35">
      <c r="A13" s="242">
        <v>10</v>
      </c>
      <c r="B13" s="243" t="str">
        <f>PARAMETRES!B14</f>
        <v>F</v>
      </c>
      <c r="C13" s="244" t="str">
        <f>PARAMETRES!C14</f>
        <v>F</v>
      </c>
      <c r="D13" s="245" t="str">
        <f>PARAMETRES!D14</f>
        <v>Néerlandais</v>
      </c>
      <c r="E13" s="246">
        <f>TOTALGENERAL!E67</f>
        <v>15.799999999999999</v>
      </c>
      <c r="F13" s="247" t="str">
        <f>TOTALGENERAL!AF67</f>
        <v/>
      </c>
      <c r="G13" s="247" t="str">
        <f>TOTALGENERAL!BG67</f>
        <v/>
      </c>
      <c r="H13" s="247" t="str">
        <f>TOTALGENERAL!CH67</f>
        <v/>
      </c>
      <c r="I13" s="248">
        <f>TOTALGENERAL!DJ67</f>
        <v>79</v>
      </c>
      <c r="J13" s="246">
        <f>TOTALGENERAL!L67</f>
        <v>71.099999999999994</v>
      </c>
      <c r="K13" s="247" t="str">
        <f>TOTALGENERAL!AM67</f>
        <v/>
      </c>
      <c r="L13" s="247" t="str">
        <f>TOTALGENERAL!BN67</f>
        <v/>
      </c>
      <c r="M13" s="247" t="str">
        <f>TOTALGENERAL!CO67</f>
        <v/>
      </c>
      <c r="N13" s="248">
        <f>TOTALGENERAL!DK67</f>
        <v>71.099999999999994</v>
      </c>
      <c r="O13" s="246">
        <f>TOTALGENERAL!R67</f>
        <v>93.3</v>
      </c>
      <c r="P13" s="247" t="str">
        <f>TOTALGENERAL!AS67</f>
        <v/>
      </c>
      <c r="Q13" s="247" t="str">
        <f>TOTALGENERAL!BT67</f>
        <v/>
      </c>
      <c r="R13" s="247" t="str">
        <f>TOTALGENERAL!CU67</f>
        <v/>
      </c>
      <c r="S13" s="248">
        <f>TOTALGENERAL!DL67</f>
        <v>93.3</v>
      </c>
      <c r="T13" s="246">
        <f>TOTALGENERAL!U67</f>
        <v>15</v>
      </c>
      <c r="U13" s="247" t="str">
        <f>TOTALGENERAL!AV67</f>
        <v/>
      </c>
      <c r="V13" s="247" t="str">
        <f>TOTALGENERAL!BW67</f>
        <v/>
      </c>
      <c r="W13" s="247" t="str">
        <f>TOTALGENERAL!CX67</f>
        <v/>
      </c>
      <c r="X13" s="248">
        <f>TOTALGENERAL!DM67</f>
        <v>50</v>
      </c>
      <c r="Y13" s="246" t="str">
        <f>TOTALGENERAL!X67</f>
        <v/>
      </c>
      <c r="Z13" s="247" t="str">
        <f>TOTALGENERAL!AY67</f>
        <v/>
      </c>
      <c r="AA13" s="247" t="str">
        <f>TOTALGENERAL!BZ67</f>
        <v/>
      </c>
      <c r="AB13" s="247" t="str">
        <f>TOTALGENERAL!DA67</f>
        <v/>
      </c>
      <c r="AC13" s="248" t="str">
        <f>TOTALGENERAL!DN67</f>
        <v>-</v>
      </c>
      <c r="AD13" s="246">
        <f>TOTALGENERAL!AA67</f>
        <v>78.099999999999994</v>
      </c>
      <c r="AE13" s="247" t="str">
        <f>TOTALGENERAL!BB67</f>
        <v/>
      </c>
      <c r="AF13" s="247" t="str">
        <f>TOTALGENERAL!CC67</f>
        <v/>
      </c>
      <c r="AG13" s="247" t="str">
        <f>TOTALGENERAL!DD67</f>
        <v/>
      </c>
      <c r="AH13" s="248">
        <f>TOTALGENERAL!DO67</f>
        <v>78.099999999999994</v>
      </c>
      <c r="AI13" s="533"/>
    </row>
    <row r="14" spans="1:35">
      <c r="A14" s="235">
        <v>11</v>
      </c>
      <c r="B14" s="236" t="str">
        <f>PARAMETRES!B15</f>
        <v>G</v>
      </c>
      <c r="C14" s="237" t="str">
        <f>PARAMETRES!C15</f>
        <v>L</v>
      </c>
      <c r="D14" s="238" t="str">
        <f>PARAMETRES!D15</f>
        <v>Anglais</v>
      </c>
      <c r="E14" s="239">
        <f>TOTALGENERAL!E68</f>
        <v>17.900000000000002</v>
      </c>
      <c r="F14" s="240" t="str">
        <f>TOTALGENERAL!AF68</f>
        <v/>
      </c>
      <c r="G14" s="240" t="str">
        <f>TOTALGENERAL!BG68</f>
        <v/>
      </c>
      <c r="H14" s="240" t="str">
        <f>TOTALGENERAL!CH68</f>
        <v/>
      </c>
      <c r="I14" s="241">
        <f>TOTALGENERAL!DJ68</f>
        <v>89.5</v>
      </c>
      <c r="J14" s="239">
        <f>TOTALGENERAL!L68</f>
        <v>82.699999999999989</v>
      </c>
      <c r="K14" s="240" t="str">
        <f>TOTALGENERAL!AM68</f>
        <v/>
      </c>
      <c r="L14" s="240" t="str">
        <f>TOTALGENERAL!BN68</f>
        <v/>
      </c>
      <c r="M14" s="240" t="str">
        <f>TOTALGENERAL!CO68</f>
        <v/>
      </c>
      <c r="N14" s="241">
        <f>TOTALGENERAL!DK68</f>
        <v>82.699999999999989</v>
      </c>
      <c r="O14" s="239">
        <f>TOTALGENERAL!R68</f>
        <v>100</v>
      </c>
      <c r="P14" s="240" t="str">
        <f>TOTALGENERAL!AS68</f>
        <v/>
      </c>
      <c r="Q14" s="240" t="str">
        <f>TOTALGENERAL!BT68</f>
        <v/>
      </c>
      <c r="R14" s="240" t="str">
        <f>TOTALGENERAL!CU68</f>
        <v/>
      </c>
      <c r="S14" s="241">
        <f>TOTALGENERAL!DL68</f>
        <v>100</v>
      </c>
      <c r="T14" s="239">
        <f>TOTALGENERAL!U68</f>
        <v>27</v>
      </c>
      <c r="U14" s="240" t="str">
        <f>TOTALGENERAL!AV68</f>
        <v/>
      </c>
      <c r="V14" s="240" t="str">
        <f>TOTALGENERAL!BW68</f>
        <v/>
      </c>
      <c r="W14" s="240" t="str">
        <f>TOTALGENERAL!CX68</f>
        <v/>
      </c>
      <c r="X14" s="241">
        <f>TOTALGENERAL!DM68</f>
        <v>90</v>
      </c>
      <c r="Y14" s="239" t="str">
        <f>TOTALGENERAL!X68</f>
        <v/>
      </c>
      <c r="Z14" s="240" t="str">
        <f>TOTALGENERAL!AY68</f>
        <v/>
      </c>
      <c r="AA14" s="240" t="str">
        <f>TOTALGENERAL!BZ68</f>
        <v/>
      </c>
      <c r="AB14" s="240" t="str">
        <f>TOTALGENERAL!DA68</f>
        <v/>
      </c>
      <c r="AC14" s="241" t="str">
        <f>TOTALGENERAL!DN68</f>
        <v>-</v>
      </c>
      <c r="AD14" s="239">
        <f>TOTALGENERAL!AA68</f>
        <v>91.199999999999989</v>
      </c>
      <c r="AE14" s="240" t="str">
        <f>TOTALGENERAL!BB68</f>
        <v/>
      </c>
      <c r="AF14" s="240" t="str">
        <f>TOTALGENERAL!CC68</f>
        <v/>
      </c>
      <c r="AG14" s="240" t="str">
        <f>TOTALGENERAL!DD68</f>
        <v/>
      </c>
      <c r="AH14" s="241">
        <f>TOTALGENERAL!DO68</f>
        <v>91.199999999999989</v>
      </c>
      <c r="AI14" s="533"/>
    </row>
    <row r="15" spans="1:35">
      <c r="A15" s="242">
        <v>12</v>
      </c>
      <c r="B15" s="243" t="str">
        <f>PARAMETRES!B16</f>
        <v>H</v>
      </c>
      <c r="C15" s="244" t="str">
        <f>PARAMETRES!C16</f>
        <v>L</v>
      </c>
      <c r="D15" s="245" t="str">
        <f>PARAMETRES!D16</f>
        <v>Anglais</v>
      </c>
      <c r="E15" s="246">
        <f>TOTALGENERAL!E69</f>
        <v>11.6</v>
      </c>
      <c r="F15" s="247" t="str">
        <f>TOTALGENERAL!AF69</f>
        <v/>
      </c>
      <c r="G15" s="247" t="str">
        <f>TOTALGENERAL!BG69</f>
        <v/>
      </c>
      <c r="H15" s="247" t="str">
        <f>TOTALGENERAL!CH69</f>
        <v/>
      </c>
      <c r="I15" s="248">
        <f>TOTALGENERAL!DJ69</f>
        <v>57.9</v>
      </c>
      <c r="J15" s="246">
        <f>TOTALGENERAL!L69</f>
        <v>67.099999999999994</v>
      </c>
      <c r="K15" s="247" t="str">
        <f>TOTALGENERAL!AM69</f>
        <v/>
      </c>
      <c r="L15" s="247" t="str">
        <f>TOTALGENERAL!BN69</f>
        <v/>
      </c>
      <c r="M15" s="247" t="str">
        <f>TOTALGENERAL!CO69</f>
        <v/>
      </c>
      <c r="N15" s="248">
        <f>TOTALGENERAL!DK69</f>
        <v>67.099999999999994</v>
      </c>
      <c r="O15" s="246">
        <f>TOTALGENERAL!R69</f>
        <v>81.8</v>
      </c>
      <c r="P15" s="247" t="str">
        <f>TOTALGENERAL!AS69</f>
        <v/>
      </c>
      <c r="Q15" s="247" t="str">
        <f>TOTALGENERAL!BT69</f>
        <v/>
      </c>
      <c r="R15" s="247" t="str">
        <f>TOTALGENERAL!CU69</f>
        <v/>
      </c>
      <c r="S15" s="248">
        <f>TOTALGENERAL!DL69</f>
        <v>81.8</v>
      </c>
      <c r="T15" s="246">
        <f>TOTALGENERAL!U69</f>
        <v>22.8</v>
      </c>
      <c r="U15" s="247" t="str">
        <f>TOTALGENERAL!AV69</f>
        <v/>
      </c>
      <c r="V15" s="247" t="str">
        <f>TOTALGENERAL!BW69</f>
        <v/>
      </c>
      <c r="W15" s="247" t="str">
        <f>TOTALGENERAL!CX69</f>
        <v/>
      </c>
      <c r="X15" s="248">
        <f>TOTALGENERAL!DM69</f>
        <v>76</v>
      </c>
      <c r="Y15" s="246" t="str">
        <f>TOTALGENERAL!X69</f>
        <v/>
      </c>
      <c r="Z15" s="247" t="str">
        <f>TOTALGENERAL!AY69</f>
        <v/>
      </c>
      <c r="AA15" s="247" t="str">
        <f>TOTALGENERAL!BZ69</f>
        <v/>
      </c>
      <c r="AB15" s="247" t="str">
        <f>TOTALGENERAL!DA69</f>
        <v/>
      </c>
      <c r="AC15" s="248" t="str">
        <f>TOTALGENERAL!DN69</f>
        <v>-</v>
      </c>
      <c r="AD15" s="246">
        <f>TOTALGENERAL!AA69</f>
        <v>73.399999999999991</v>
      </c>
      <c r="AE15" s="247" t="str">
        <f>TOTALGENERAL!BB69</f>
        <v/>
      </c>
      <c r="AF15" s="247" t="str">
        <f>TOTALGENERAL!CC69</f>
        <v/>
      </c>
      <c r="AG15" s="247" t="str">
        <f>TOTALGENERAL!DD69</f>
        <v/>
      </c>
      <c r="AH15" s="248">
        <f>TOTALGENERAL!DO69</f>
        <v>73.399999999999991</v>
      </c>
      <c r="AI15" s="533"/>
    </row>
    <row r="16" spans="1:35">
      <c r="A16" s="235">
        <v>13</v>
      </c>
      <c r="B16" s="236" t="str">
        <f>PARAMETRES!B17</f>
        <v>K</v>
      </c>
      <c r="C16" s="237" t="str">
        <f>PARAMETRES!C17</f>
        <v>L</v>
      </c>
      <c r="D16" s="238" t="str">
        <f>PARAMETRES!D17</f>
        <v>Anglais</v>
      </c>
      <c r="E16" s="239">
        <f>TOTALGENERAL!E70</f>
        <v>11.6</v>
      </c>
      <c r="F16" s="240" t="str">
        <f>TOTALGENERAL!AF70</f>
        <v/>
      </c>
      <c r="G16" s="240" t="str">
        <f>TOTALGENERAL!BG70</f>
        <v/>
      </c>
      <c r="H16" s="240" t="str">
        <f>TOTALGENERAL!CH70</f>
        <v/>
      </c>
      <c r="I16" s="241">
        <f>TOTALGENERAL!DJ70</f>
        <v>57.9</v>
      </c>
      <c r="J16" s="239">
        <f>TOTALGENERAL!L70</f>
        <v>66.199999999999989</v>
      </c>
      <c r="K16" s="240" t="str">
        <f>TOTALGENERAL!AM70</f>
        <v/>
      </c>
      <c r="L16" s="240" t="str">
        <f>TOTALGENERAL!BN70</f>
        <v/>
      </c>
      <c r="M16" s="240" t="str">
        <f>TOTALGENERAL!CO70</f>
        <v/>
      </c>
      <c r="N16" s="241">
        <f>TOTALGENERAL!DK70</f>
        <v>66.199999999999989</v>
      </c>
      <c r="O16" s="239">
        <f>TOTALGENERAL!R70</f>
        <v>80.099999999999994</v>
      </c>
      <c r="P16" s="240" t="str">
        <f>TOTALGENERAL!AS70</f>
        <v/>
      </c>
      <c r="Q16" s="240" t="str">
        <f>TOTALGENERAL!BT70</f>
        <v/>
      </c>
      <c r="R16" s="240" t="str">
        <f>TOTALGENERAL!CU70</f>
        <v/>
      </c>
      <c r="S16" s="241">
        <f>TOTALGENERAL!DL70</f>
        <v>80.099999999999994</v>
      </c>
      <c r="T16" s="239">
        <f>TOTALGENERAL!U70</f>
        <v>20.7</v>
      </c>
      <c r="U16" s="240" t="str">
        <f>TOTALGENERAL!AV70</f>
        <v/>
      </c>
      <c r="V16" s="240" t="str">
        <f>TOTALGENERAL!BW70</f>
        <v/>
      </c>
      <c r="W16" s="240" t="str">
        <f>TOTALGENERAL!CX70</f>
        <v/>
      </c>
      <c r="X16" s="241">
        <f>TOTALGENERAL!DM70</f>
        <v>69</v>
      </c>
      <c r="Y16" s="239" t="str">
        <f>TOTALGENERAL!X70</f>
        <v/>
      </c>
      <c r="Z16" s="240" t="str">
        <f>TOTALGENERAL!AY70</f>
        <v/>
      </c>
      <c r="AA16" s="240" t="str">
        <f>TOTALGENERAL!BZ70</f>
        <v/>
      </c>
      <c r="AB16" s="240" t="str">
        <f>TOTALGENERAL!DA70</f>
        <v/>
      </c>
      <c r="AC16" s="241" t="str">
        <f>TOTALGENERAL!DN70</f>
        <v>-</v>
      </c>
      <c r="AD16" s="239">
        <f>TOTALGENERAL!AA70</f>
        <v>71.399999999999991</v>
      </c>
      <c r="AE16" s="240" t="str">
        <f>TOTALGENERAL!BB70</f>
        <v/>
      </c>
      <c r="AF16" s="240" t="str">
        <f>TOTALGENERAL!CC70</f>
        <v/>
      </c>
      <c r="AG16" s="240" t="str">
        <f>TOTALGENERAL!DD70</f>
        <v/>
      </c>
      <c r="AH16" s="241">
        <f>TOTALGENERAL!DO70</f>
        <v>71.399999999999991</v>
      </c>
      <c r="AI16" s="533"/>
    </row>
    <row r="17" spans="1:35">
      <c r="A17" s="242">
        <v>14</v>
      </c>
      <c r="B17" s="243" t="str">
        <f>PARAMETRES!B18</f>
        <v>K</v>
      </c>
      <c r="C17" s="244" t="str">
        <f>PARAMETRES!C18</f>
        <v>L</v>
      </c>
      <c r="D17" s="245" t="str">
        <f>PARAMETRES!D18</f>
        <v>Anglais</v>
      </c>
      <c r="E17" s="246">
        <f>TOTALGENERAL!E71</f>
        <v>8.5</v>
      </c>
      <c r="F17" s="247" t="str">
        <f>TOTALGENERAL!AF71</f>
        <v/>
      </c>
      <c r="G17" s="247" t="str">
        <f>TOTALGENERAL!BG71</f>
        <v/>
      </c>
      <c r="H17" s="247" t="str">
        <f>TOTALGENERAL!CH71</f>
        <v/>
      </c>
      <c r="I17" s="248">
        <f>TOTALGENERAL!DJ71</f>
        <v>42.2</v>
      </c>
      <c r="J17" s="246">
        <f>TOTALGENERAL!L71</f>
        <v>67.3</v>
      </c>
      <c r="K17" s="247" t="str">
        <f>TOTALGENERAL!AM71</f>
        <v/>
      </c>
      <c r="L17" s="247" t="str">
        <f>TOTALGENERAL!BN71</f>
        <v/>
      </c>
      <c r="M17" s="247" t="str">
        <f>TOTALGENERAL!CO71</f>
        <v/>
      </c>
      <c r="N17" s="248">
        <f>TOTALGENERAL!DK71</f>
        <v>67.3</v>
      </c>
      <c r="O17" s="246">
        <f>TOTALGENERAL!R71</f>
        <v>80.599999999999994</v>
      </c>
      <c r="P17" s="247" t="str">
        <f>TOTALGENERAL!AS71</f>
        <v/>
      </c>
      <c r="Q17" s="247" t="str">
        <f>TOTALGENERAL!BT71</f>
        <v/>
      </c>
      <c r="R17" s="247" t="str">
        <f>TOTALGENERAL!CU71</f>
        <v/>
      </c>
      <c r="S17" s="248">
        <f>TOTALGENERAL!DL71</f>
        <v>80.599999999999994</v>
      </c>
      <c r="T17" s="246">
        <f>TOTALGENERAL!U71</f>
        <v>21.3</v>
      </c>
      <c r="U17" s="247" t="str">
        <f>TOTALGENERAL!AV71</f>
        <v/>
      </c>
      <c r="V17" s="247" t="str">
        <f>TOTALGENERAL!BW71</f>
        <v/>
      </c>
      <c r="W17" s="247" t="str">
        <f>TOTALGENERAL!CX71</f>
        <v/>
      </c>
      <c r="X17" s="248">
        <f>TOTALGENERAL!DM71</f>
        <v>71</v>
      </c>
      <c r="Y17" s="246" t="str">
        <f>TOTALGENERAL!X71</f>
        <v/>
      </c>
      <c r="Z17" s="247" t="str">
        <f>TOTALGENERAL!AY71</f>
        <v/>
      </c>
      <c r="AA17" s="247" t="str">
        <f>TOTALGENERAL!BZ71</f>
        <v/>
      </c>
      <c r="AB17" s="247" t="str">
        <f>TOTALGENERAL!DA71</f>
        <v/>
      </c>
      <c r="AC17" s="248" t="str">
        <f>TOTALGENERAL!DN71</f>
        <v>-</v>
      </c>
      <c r="AD17" s="246">
        <f>TOTALGENERAL!AA71</f>
        <v>71.099999999999994</v>
      </c>
      <c r="AE17" s="247" t="str">
        <f>TOTALGENERAL!BB71</f>
        <v/>
      </c>
      <c r="AF17" s="247" t="str">
        <f>TOTALGENERAL!CC71</f>
        <v/>
      </c>
      <c r="AG17" s="247" t="str">
        <f>TOTALGENERAL!DD71</f>
        <v/>
      </c>
      <c r="AH17" s="248">
        <f>TOTALGENERAL!DO71</f>
        <v>71.099999999999994</v>
      </c>
      <c r="AI17" s="533"/>
    </row>
    <row r="18" spans="1:35">
      <c r="A18" s="235">
        <v>15</v>
      </c>
      <c r="B18" s="236" t="str">
        <f>PARAMETRES!B19</f>
        <v>M</v>
      </c>
      <c r="C18" s="237" t="str">
        <f>PARAMETRES!C19</f>
        <v>M</v>
      </c>
      <c r="D18" s="238" t="str">
        <f>PARAMETRES!D19</f>
        <v>Anglais</v>
      </c>
      <c r="E18" s="239">
        <f>TOTALGENERAL!E72</f>
        <v>15.799999999999999</v>
      </c>
      <c r="F18" s="240" t="str">
        <f>TOTALGENERAL!AF72</f>
        <v/>
      </c>
      <c r="G18" s="240" t="str">
        <f>TOTALGENERAL!BG72</f>
        <v/>
      </c>
      <c r="H18" s="240" t="str">
        <f>TOTALGENERAL!CH72</f>
        <v/>
      </c>
      <c r="I18" s="241">
        <f>TOTALGENERAL!DJ72</f>
        <v>79</v>
      </c>
      <c r="J18" s="239">
        <f>TOTALGENERAL!L72</f>
        <v>85.399999999999991</v>
      </c>
      <c r="K18" s="240" t="str">
        <f>TOTALGENERAL!AM72</f>
        <v/>
      </c>
      <c r="L18" s="240" t="str">
        <f>TOTALGENERAL!BN72</f>
        <v/>
      </c>
      <c r="M18" s="240" t="str">
        <f>TOTALGENERAL!CO72</f>
        <v/>
      </c>
      <c r="N18" s="241">
        <f>TOTALGENERAL!DK72</f>
        <v>85.399999999999991</v>
      </c>
      <c r="O18" s="239">
        <f>TOTALGENERAL!R72</f>
        <v>93.3</v>
      </c>
      <c r="P18" s="240" t="str">
        <f>TOTALGENERAL!AS72</f>
        <v/>
      </c>
      <c r="Q18" s="240" t="str">
        <f>TOTALGENERAL!BT72</f>
        <v/>
      </c>
      <c r="R18" s="240" t="str">
        <f>TOTALGENERAL!CU72</f>
        <v/>
      </c>
      <c r="S18" s="241">
        <f>TOTALGENERAL!DL72</f>
        <v>93.3</v>
      </c>
      <c r="T18" s="239">
        <f>TOTALGENERAL!U72</f>
        <v>25.8</v>
      </c>
      <c r="U18" s="240" t="str">
        <f>TOTALGENERAL!AV72</f>
        <v/>
      </c>
      <c r="V18" s="240" t="str">
        <f>TOTALGENERAL!BW72</f>
        <v/>
      </c>
      <c r="W18" s="240" t="str">
        <f>TOTALGENERAL!CX72</f>
        <v/>
      </c>
      <c r="X18" s="241">
        <f>TOTALGENERAL!DM72</f>
        <v>86</v>
      </c>
      <c r="Y18" s="239" t="str">
        <f>TOTALGENERAL!X72</f>
        <v/>
      </c>
      <c r="Z18" s="240" t="str">
        <f>TOTALGENERAL!AY72</f>
        <v/>
      </c>
      <c r="AA18" s="240" t="str">
        <f>TOTALGENERAL!BZ72</f>
        <v/>
      </c>
      <c r="AB18" s="240" t="str">
        <f>TOTALGENERAL!DA72</f>
        <v/>
      </c>
      <c r="AC18" s="241" t="str">
        <f>TOTALGENERAL!DN72</f>
        <v>-</v>
      </c>
      <c r="AD18" s="239">
        <f>TOTALGENERAL!AA72</f>
        <v>88.1</v>
      </c>
      <c r="AE18" s="240" t="str">
        <f>TOTALGENERAL!BB72</f>
        <v/>
      </c>
      <c r="AF18" s="240" t="str">
        <f>TOTALGENERAL!CC72</f>
        <v/>
      </c>
      <c r="AG18" s="240" t="str">
        <f>TOTALGENERAL!DD72</f>
        <v/>
      </c>
      <c r="AH18" s="241">
        <f>TOTALGENERAL!DO72</f>
        <v>88.1</v>
      </c>
      <c r="AI18" s="533"/>
    </row>
    <row r="19" spans="1:35">
      <c r="A19" s="242">
        <v>16</v>
      </c>
      <c r="B19" s="243" t="str">
        <f>PARAMETRES!B20</f>
        <v>M</v>
      </c>
      <c r="C19" s="244" t="str">
        <f>PARAMETRES!C20</f>
        <v>D</v>
      </c>
      <c r="D19" s="245" t="str">
        <f>PARAMETRES!D20</f>
        <v>Anglais</v>
      </c>
      <c r="E19" s="246">
        <f>TOTALGENERAL!E73</f>
        <v>16.900000000000002</v>
      </c>
      <c r="F19" s="247" t="str">
        <f>TOTALGENERAL!AF73</f>
        <v/>
      </c>
      <c r="G19" s="247" t="str">
        <f>TOTALGENERAL!BG73</f>
        <v/>
      </c>
      <c r="H19" s="247" t="str">
        <f>TOTALGENERAL!CH73</f>
        <v/>
      </c>
      <c r="I19" s="248">
        <f>TOTALGENERAL!DJ73</f>
        <v>84.3</v>
      </c>
      <c r="J19" s="246">
        <f>TOTALGENERAL!L73</f>
        <v>70.899999999999991</v>
      </c>
      <c r="K19" s="247" t="str">
        <f>TOTALGENERAL!AM73</f>
        <v/>
      </c>
      <c r="L19" s="247" t="str">
        <f>TOTALGENERAL!BN73</f>
        <v/>
      </c>
      <c r="M19" s="247" t="str">
        <f>TOTALGENERAL!CO73</f>
        <v/>
      </c>
      <c r="N19" s="248">
        <f>TOTALGENERAL!DK73</f>
        <v>70.899999999999991</v>
      </c>
      <c r="O19" s="246">
        <f>TOTALGENERAL!R73</f>
        <v>89.899999999999991</v>
      </c>
      <c r="P19" s="247" t="str">
        <f>TOTALGENERAL!AS73</f>
        <v/>
      </c>
      <c r="Q19" s="247" t="str">
        <f>TOTALGENERAL!BT73</f>
        <v/>
      </c>
      <c r="R19" s="247" t="str">
        <f>TOTALGENERAL!CU73</f>
        <v/>
      </c>
      <c r="S19" s="248">
        <f>TOTALGENERAL!DL73</f>
        <v>89.899999999999991</v>
      </c>
      <c r="T19" s="246">
        <f>TOTALGENERAL!U73</f>
        <v>24.6</v>
      </c>
      <c r="U19" s="247" t="str">
        <f>TOTALGENERAL!AV73</f>
        <v/>
      </c>
      <c r="V19" s="247" t="str">
        <f>TOTALGENERAL!BW73</f>
        <v/>
      </c>
      <c r="W19" s="247" t="str">
        <f>TOTALGENERAL!CX73</f>
        <v/>
      </c>
      <c r="X19" s="248">
        <f>TOTALGENERAL!DM73</f>
        <v>82</v>
      </c>
      <c r="Y19" s="246" t="str">
        <f>TOTALGENERAL!X73</f>
        <v/>
      </c>
      <c r="Z19" s="247" t="str">
        <f>TOTALGENERAL!AY73</f>
        <v/>
      </c>
      <c r="AA19" s="247" t="str">
        <f>TOTALGENERAL!BZ73</f>
        <v/>
      </c>
      <c r="AB19" s="247" t="str">
        <f>TOTALGENERAL!DA73</f>
        <v/>
      </c>
      <c r="AC19" s="248" t="str">
        <f>TOTALGENERAL!DN73</f>
        <v>-</v>
      </c>
      <c r="AD19" s="246">
        <f>TOTALGENERAL!AA73</f>
        <v>80.899999999999991</v>
      </c>
      <c r="AE19" s="247" t="str">
        <f>TOTALGENERAL!BB73</f>
        <v/>
      </c>
      <c r="AF19" s="247" t="str">
        <f>TOTALGENERAL!CC73</f>
        <v/>
      </c>
      <c r="AG19" s="247" t="str">
        <f>TOTALGENERAL!DD73</f>
        <v/>
      </c>
      <c r="AH19" s="248">
        <f>TOTALGENERAL!DO73</f>
        <v>80.899999999999991</v>
      </c>
      <c r="AI19" s="533"/>
    </row>
    <row r="20" spans="1:35">
      <c r="A20" s="235">
        <v>17</v>
      </c>
      <c r="B20" s="236" t="str">
        <f>PARAMETRES!B21</f>
        <v>N</v>
      </c>
      <c r="C20" s="237" t="str">
        <f>PARAMETRES!C21</f>
        <v>G</v>
      </c>
      <c r="D20" s="238" t="str">
        <f>PARAMETRES!D21</f>
        <v>Anglais</v>
      </c>
      <c r="E20" s="239">
        <f>TOTALGENERAL!E74</f>
        <v>13.7</v>
      </c>
      <c r="F20" s="240" t="str">
        <f>TOTALGENERAL!AF74</f>
        <v/>
      </c>
      <c r="G20" s="240" t="str">
        <f>TOTALGENERAL!BG74</f>
        <v/>
      </c>
      <c r="H20" s="240" t="str">
        <f>TOTALGENERAL!CH74</f>
        <v/>
      </c>
      <c r="I20" s="241">
        <f>TOTALGENERAL!DJ74</f>
        <v>68.5</v>
      </c>
      <c r="J20" s="239">
        <f>TOTALGENERAL!L74</f>
        <v>72.3</v>
      </c>
      <c r="K20" s="240" t="str">
        <f>TOTALGENERAL!AM74</f>
        <v/>
      </c>
      <c r="L20" s="240" t="str">
        <f>TOTALGENERAL!BN74</f>
        <v/>
      </c>
      <c r="M20" s="240" t="str">
        <f>TOTALGENERAL!CO74</f>
        <v/>
      </c>
      <c r="N20" s="241">
        <f>TOTALGENERAL!DK74</f>
        <v>72.3</v>
      </c>
      <c r="O20" s="239">
        <f>TOTALGENERAL!R74</f>
        <v>81.3</v>
      </c>
      <c r="P20" s="240" t="str">
        <f>TOTALGENERAL!AS74</f>
        <v/>
      </c>
      <c r="Q20" s="240" t="str">
        <f>TOTALGENERAL!BT74</f>
        <v/>
      </c>
      <c r="R20" s="240" t="str">
        <f>TOTALGENERAL!CU74</f>
        <v/>
      </c>
      <c r="S20" s="241">
        <f>TOTALGENERAL!DL74</f>
        <v>81.3</v>
      </c>
      <c r="T20" s="239">
        <f>TOTALGENERAL!U74</f>
        <v>24</v>
      </c>
      <c r="U20" s="240" t="str">
        <f>TOTALGENERAL!AV74</f>
        <v/>
      </c>
      <c r="V20" s="240" t="str">
        <f>TOTALGENERAL!BW74</f>
        <v/>
      </c>
      <c r="W20" s="240" t="str">
        <f>TOTALGENERAL!CX74</f>
        <v/>
      </c>
      <c r="X20" s="241">
        <f>TOTALGENERAL!DM74</f>
        <v>80</v>
      </c>
      <c r="Y20" s="239" t="str">
        <f>TOTALGENERAL!X74</f>
        <v/>
      </c>
      <c r="Z20" s="240" t="str">
        <f>TOTALGENERAL!AY74</f>
        <v/>
      </c>
      <c r="AA20" s="240" t="str">
        <f>TOTALGENERAL!BZ74</f>
        <v/>
      </c>
      <c r="AB20" s="240" t="str">
        <f>TOTALGENERAL!DA74</f>
        <v/>
      </c>
      <c r="AC20" s="241" t="str">
        <f>TOTALGENERAL!DN74</f>
        <v>-</v>
      </c>
      <c r="AD20" s="239">
        <f>TOTALGENERAL!AA74</f>
        <v>76.5</v>
      </c>
      <c r="AE20" s="240" t="str">
        <f>TOTALGENERAL!BB74</f>
        <v/>
      </c>
      <c r="AF20" s="240" t="str">
        <f>TOTALGENERAL!CC74</f>
        <v/>
      </c>
      <c r="AG20" s="240" t="str">
        <f>TOTALGENERAL!DD74</f>
        <v/>
      </c>
      <c r="AH20" s="241">
        <f>TOTALGENERAL!DO74</f>
        <v>76.5</v>
      </c>
      <c r="AI20" s="533"/>
    </row>
    <row r="21" spans="1:35">
      <c r="A21" s="242">
        <v>18</v>
      </c>
      <c r="B21" s="243" t="str">
        <f>PARAMETRES!B22</f>
        <v>P</v>
      </c>
      <c r="C21" s="244" t="str">
        <f>PARAMETRES!C22</f>
        <v>L</v>
      </c>
      <c r="D21" s="245" t="str">
        <f>PARAMETRES!D22</f>
        <v>Anglais</v>
      </c>
      <c r="E21" s="246">
        <f>TOTALGENERAL!E75</f>
        <v>17.900000000000002</v>
      </c>
      <c r="F21" s="247" t="str">
        <f>TOTALGENERAL!AF75</f>
        <v/>
      </c>
      <c r="G21" s="247" t="str">
        <f>TOTALGENERAL!BG75</f>
        <v/>
      </c>
      <c r="H21" s="247" t="str">
        <f>TOTALGENERAL!CH75</f>
        <v/>
      </c>
      <c r="I21" s="248">
        <f>TOTALGENERAL!DJ75</f>
        <v>89.5</v>
      </c>
      <c r="J21" s="246">
        <f>TOTALGENERAL!L75</f>
        <v>80.8</v>
      </c>
      <c r="K21" s="247" t="str">
        <f>TOTALGENERAL!AM75</f>
        <v/>
      </c>
      <c r="L21" s="247" t="str">
        <f>TOTALGENERAL!BN75</f>
        <v/>
      </c>
      <c r="M21" s="247" t="str">
        <f>TOTALGENERAL!CO75</f>
        <v/>
      </c>
      <c r="N21" s="248">
        <f>TOTALGENERAL!DK75</f>
        <v>80.8</v>
      </c>
      <c r="O21" s="246">
        <f>TOTALGENERAL!R75</f>
        <v>97.899999999999991</v>
      </c>
      <c r="P21" s="247" t="str">
        <f>TOTALGENERAL!AS75</f>
        <v/>
      </c>
      <c r="Q21" s="247" t="str">
        <f>TOTALGENERAL!BT75</f>
        <v/>
      </c>
      <c r="R21" s="247" t="str">
        <f>TOTALGENERAL!CU75</f>
        <v/>
      </c>
      <c r="S21" s="248">
        <f>TOTALGENERAL!DL75</f>
        <v>97.899999999999991</v>
      </c>
      <c r="T21" s="246">
        <f>TOTALGENERAL!U75</f>
        <v>22.8</v>
      </c>
      <c r="U21" s="247" t="str">
        <f>TOTALGENERAL!AV75</f>
        <v/>
      </c>
      <c r="V21" s="247" t="str">
        <f>TOTALGENERAL!BW75</f>
        <v/>
      </c>
      <c r="W21" s="247" t="str">
        <f>TOTALGENERAL!CX75</f>
        <v/>
      </c>
      <c r="X21" s="248">
        <f>TOTALGENERAL!DM75</f>
        <v>76</v>
      </c>
      <c r="Y21" s="246" t="str">
        <f>TOTALGENERAL!X75</f>
        <v/>
      </c>
      <c r="Z21" s="247" t="str">
        <f>TOTALGENERAL!AY75</f>
        <v/>
      </c>
      <c r="AA21" s="247" t="str">
        <f>TOTALGENERAL!BZ75</f>
        <v/>
      </c>
      <c r="AB21" s="247" t="str">
        <f>TOTALGENERAL!DA75</f>
        <v/>
      </c>
      <c r="AC21" s="248" t="str">
        <f>TOTALGENERAL!DN75</f>
        <v>-</v>
      </c>
      <c r="AD21" s="246">
        <f>TOTALGENERAL!AA75</f>
        <v>87.8</v>
      </c>
      <c r="AE21" s="247" t="str">
        <f>TOTALGENERAL!BB75</f>
        <v/>
      </c>
      <c r="AF21" s="247" t="str">
        <f>TOTALGENERAL!CC75</f>
        <v/>
      </c>
      <c r="AG21" s="247" t="str">
        <f>TOTALGENERAL!DD75</f>
        <v/>
      </c>
      <c r="AH21" s="248">
        <f>TOTALGENERAL!DO75</f>
        <v>87.8</v>
      </c>
      <c r="AI21" s="533"/>
    </row>
    <row r="22" spans="1:35">
      <c r="A22" s="235">
        <v>19</v>
      </c>
      <c r="B22" s="236" t="str">
        <f>PARAMETRES!B23</f>
        <v>R</v>
      </c>
      <c r="C22" s="237" t="str">
        <f>PARAMETRES!C23</f>
        <v>G</v>
      </c>
      <c r="D22" s="238" t="str">
        <f>PARAMETRES!D23</f>
        <v>Anglais</v>
      </c>
      <c r="E22" s="239">
        <f>TOTALGENERAL!E76</f>
        <v>9.5</v>
      </c>
      <c r="F22" s="240" t="str">
        <f>TOTALGENERAL!AF76</f>
        <v/>
      </c>
      <c r="G22" s="240" t="str">
        <f>TOTALGENERAL!BG76</f>
        <v/>
      </c>
      <c r="H22" s="240" t="str">
        <f>TOTALGENERAL!CH76</f>
        <v/>
      </c>
      <c r="I22" s="241">
        <f>TOTALGENERAL!DJ76</f>
        <v>47.4</v>
      </c>
      <c r="J22" s="239">
        <f>TOTALGENERAL!L76</f>
        <v>75.8</v>
      </c>
      <c r="K22" s="240" t="str">
        <f>TOTALGENERAL!AM76</f>
        <v/>
      </c>
      <c r="L22" s="240" t="str">
        <f>TOTALGENERAL!BN76</f>
        <v/>
      </c>
      <c r="M22" s="240" t="str">
        <f>TOTALGENERAL!CO76</f>
        <v/>
      </c>
      <c r="N22" s="241">
        <f>TOTALGENERAL!DK76</f>
        <v>75.8</v>
      </c>
      <c r="O22" s="239">
        <f>TOTALGENERAL!R76</f>
        <v>78.899999999999991</v>
      </c>
      <c r="P22" s="240" t="str">
        <f>TOTALGENERAL!AS76</f>
        <v/>
      </c>
      <c r="Q22" s="240" t="str">
        <f>TOTALGENERAL!BT76</f>
        <v/>
      </c>
      <c r="R22" s="240" t="str">
        <f>TOTALGENERAL!CU76</f>
        <v/>
      </c>
      <c r="S22" s="241">
        <f>TOTALGENERAL!DL76</f>
        <v>78.899999999999991</v>
      </c>
      <c r="T22" s="239">
        <f>TOTALGENERAL!U76</f>
        <v>24.3</v>
      </c>
      <c r="U22" s="240" t="str">
        <f>TOTALGENERAL!AV76</f>
        <v/>
      </c>
      <c r="V22" s="240" t="str">
        <f>TOTALGENERAL!BW76</f>
        <v/>
      </c>
      <c r="W22" s="240" t="str">
        <f>TOTALGENERAL!CX76</f>
        <v/>
      </c>
      <c r="X22" s="241">
        <f>TOTALGENERAL!DM76</f>
        <v>81</v>
      </c>
      <c r="Y22" s="239" t="str">
        <f>TOTALGENERAL!X76</f>
        <v/>
      </c>
      <c r="Z22" s="240" t="str">
        <f>TOTALGENERAL!AY76</f>
        <v/>
      </c>
      <c r="AA22" s="240" t="str">
        <f>TOTALGENERAL!BZ76</f>
        <v/>
      </c>
      <c r="AB22" s="240" t="str">
        <f>TOTALGENERAL!DA76</f>
        <v/>
      </c>
      <c r="AC22" s="241" t="str">
        <f>TOTALGENERAL!DN76</f>
        <v>-</v>
      </c>
      <c r="AD22" s="239">
        <f>TOTALGENERAL!AA76</f>
        <v>75.399999999999991</v>
      </c>
      <c r="AE22" s="240" t="str">
        <f>TOTALGENERAL!BB76</f>
        <v/>
      </c>
      <c r="AF22" s="240" t="str">
        <f>TOTALGENERAL!CC76</f>
        <v/>
      </c>
      <c r="AG22" s="240" t="str">
        <f>TOTALGENERAL!DD76</f>
        <v/>
      </c>
      <c r="AH22" s="241">
        <f>TOTALGENERAL!DO76</f>
        <v>75.399999999999991</v>
      </c>
      <c r="AI22" s="533"/>
    </row>
    <row r="23" spans="1:35">
      <c r="A23" s="242">
        <v>20</v>
      </c>
      <c r="B23" s="243" t="str">
        <f>PARAMETRES!B24</f>
        <v>R</v>
      </c>
      <c r="C23" s="244" t="str">
        <f>PARAMETRES!C24</f>
        <v>N</v>
      </c>
      <c r="D23" s="245" t="str">
        <f>PARAMETRES!D24</f>
        <v>Anglais</v>
      </c>
      <c r="E23" s="246">
        <f>TOTALGENERAL!E77</f>
        <v>20</v>
      </c>
      <c r="F23" s="247" t="str">
        <f>TOTALGENERAL!AF77</f>
        <v/>
      </c>
      <c r="G23" s="247" t="str">
        <f>TOTALGENERAL!BG77</f>
        <v/>
      </c>
      <c r="H23" s="247" t="str">
        <f>TOTALGENERAL!CH77</f>
        <v/>
      </c>
      <c r="I23" s="248">
        <f>TOTALGENERAL!DJ77</f>
        <v>100</v>
      </c>
      <c r="J23" s="246">
        <f>TOTALGENERAL!L77</f>
        <v>79.8</v>
      </c>
      <c r="K23" s="247" t="str">
        <f>TOTALGENERAL!AM77</f>
        <v/>
      </c>
      <c r="L23" s="247" t="str">
        <f>TOTALGENERAL!BN77</f>
        <v/>
      </c>
      <c r="M23" s="247" t="str">
        <f>TOTALGENERAL!CO77</f>
        <v/>
      </c>
      <c r="N23" s="248">
        <f>TOTALGENERAL!DK77</f>
        <v>79.8</v>
      </c>
      <c r="O23" s="246">
        <f>TOTALGENERAL!R77</f>
        <v>86.3</v>
      </c>
      <c r="P23" s="247" t="str">
        <f>TOTALGENERAL!AS77</f>
        <v/>
      </c>
      <c r="Q23" s="247" t="str">
        <f>TOTALGENERAL!BT77</f>
        <v/>
      </c>
      <c r="R23" s="247" t="str">
        <f>TOTALGENERAL!CU77</f>
        <v/>
      </c>
      <c r="S23" s="248">
        <f>TOTALGENERAL!DL77</f>
        <v>86.3</v>
      </c>
      <c r="T23" s="246">
        <f>TOTALGENERAL!U77</f>
        <v>30</v>
      </c>
      <c r="U23" s="247" t="str">
        <f>TOTALGENERAL!AV77</f>
        <v/>
      </c>
      <c r="V23" s="247" t="str">
        <f>TOTALGENERAL!BW77</f>
        <v/>
      </c>
      <c r="W23" s="247" t="str">
        <f>TOTALGENERAL!CX77</f>
        <v/>
      </c>
      <c r="X23" s="248">
        <f>TOTALGENERAL!DM77</f>
        <v>100</v>
      </c>
      <c r="Y23" s="246" t="str">
        <f>TOTALGENERAL!X77</f>
        <v/>
      </c>
      <c r="Z23" s="247" t="str">
        <f>TOTALGENERAL!AY77</f>
        <v/>
      </c>
      <c r="AA23" s="247" t="str">
        <f>TOTALGENERAL!BZ77</f>
        <v/>
      </c>
      <c r="AB23" s="247" t="str">
        <f>TOTALGENERAL!DA77</f>
        <v/>
      </c>
      <c r="AC23" s="248" t="str">
        <f>TOTALGENERAL!DN77</f>
        <v>-</v>
      </c>
      <c r="AD23" s="246">
        <f>TOTALGENERAL!AA77</f>
        <v>86.399999999999991</v>
      </c>
      <c r="AE23" s="247" t="str">
        <f>TOTALGENERAL!BB77</f>
        <v/>
      </c>
      <c r="AF23" s="247" t="str">
        <f>TOTALGENERAL!CC77</f>
        <v/>
      </c>
      <c r="AG23" s="247" t="str">
        <f>TOTALGENERAL!DD77</f>
        <v/>
      </c>
      <c r="AH23" s="248">
        <f>TOTALGENERAL!DO77</f>
        <v>86.399999999999991</v>
      </c>
      <c r="AI23" s="533"/>
    </row>
    <row r="24" spans="1:35">
      <c r="A24" s="235">
        <v>21</v>
      </c>
      <c r="B24" s="236" t="str">
        <f>PARAMETRES!B25</f>
        <v>R</v>
      </c>
      <c r="C24" s="237" t="str">
        <f>PARAMETRES!C25</f>
        <v>A</v>
      </c>
      <c r="D24" s="238" t="str">
        <f>PARAMETRES!D25</f>
        <v>Anglais</v>
      </c>
      <c r="E24" s="239">
        <f>TOTALGENERAL!E78</f>
        <v>7.3999999999999995</v>
      </c>
      <c r="F24" s="240" t="str">
        <f>TOTALGENERAL!AF78</f>
        <v/>
      </c>
      <c r="G24" s="240" t="str">
        <f>TOTALGENERAL!BG78</f>
        <v/>
      </c>
      <c r="H24" s="240" t="str">
        <f>TOTALGENERAL!CH78</f>
        <v/>
      </c>
      <c r="I24" s="241">
        <f>TOTALGENERAL!DJ78</f>
        <v>36.9</v>
      </c>
      <c r="J24" s="239">
        <f>TOTALGENERAL!L78</f>
        <v>83.1</v>
      </c>
      <c r="K24" s="240" t="str">
        <f>TOTALGENERAL!AM78</f>
        <v/>
      </c>
      <c r="L24" s="240" t="str">
        <f>TOTALGENERAL!BN78</f>
        <v/>
      </c>
      <c r="M24" s="240" t="str">
        <f>TOTALGENERAL!CO78</f>
        <v/>
      </c>
      <c r="N24" s="241">
        <f>TOTALGENERAL!DK78</f>
        <v>83.1</v>
      </c>
      <c r="O24" s="239">
        <f>TOTALGENERAL!R78</f>
        <v>90.699999999999989</v>
      </c>
      <c r="P24" s="240" t="str">
        <f>TOTALGENERAL!AS78</f>
        <v/>
      </c>
      <c r="Q24" s="240" t="str">
        <f>TOTALGENERAL!BT78</f>
        <v/>
      </c>
      <c r="R24" s="240" t="str">
        <f>TOTALGENERAL!CU78</f>
        <v/>
      </c>
      <c r="S24" s="241">
        <f>TOTALGENERAL!DL78</f>
        <v>90.699999999999989</v>
      </c>
      <c r="T24" s="239">
        <f>TOTALGENERAL!U78</f>
        <v>25.8</v>
      </c>
      <c r="U24" s="240" t="str">
        <f>TOTALGENERAL!AV78</f>
        <v/>
      </c>
      <c r="V24" s="240" t="str">
        <f>TOTALGENERAL!BW78</f>
        <v/>
      </c>
      <c r="W24" s="240" t="str">
        <f>TOTALGENERAL!CX78</f>
        <v/>
      </c>
      <c r="X24" s="241">
        <f>TOTALGENERAL!DM78</f>
        <v>86</v>
      </c>
      <c r="Y24" s="239" t="str">
        <f>TOTALGENERAL!X78</f>
        <v/>
      </c>
      <c r="Z24" s="240" t="str">
        <f>TOTALGENERAL!AY78</f>
        <v/>
      </c>
      <c r="AA24" s="240" t="str">
        <f>TOTALGENERAL!BZ78</f>
        <v/>
      </c>
      <c r="AB24" s="240" t="str">
        <f>TOTALGENERAL!DA78</f>
        <v/>
      </c>
      <c r="AC24" s="241" t="str">
        <f>TOTALGENERAL!DN78</f>
        <v>-</v>
      </c>
      <c r="AD24" s="239">
        <f>TOTALGENERAL!AA78</f>
        <v>82.8</v>
      </c>
      <c r="AE24" s="240" t="str">
        <f>TOTALGENERAL!BB78</f>
        <v/>
      </c>
      <c r="AF24" s="240" t="str">
        <f>TOTALGENERAL!CC78</f>
        <v/>
      </c>
      <c r="AG24" s="240" t="str">
        <f>TOTALGENERAL!DD78</f>
        <v/>
      </c>
      <c r="AH24" s="241">
        <f>TOTALGENERAL!DO78</f>
        <v>82.8</v>
      </c>
      <c r="AI24" s="533"/>
    </row>
    <row r="25" spans="1:35">
      <c r="A25" s="242">
        <v>22</v>
      </c>
      <c r="B25" s="243" t="str">
        <f>PARAMETRES!B26</f>
        <v>S</v>
      </c>
      <c r="C25" s="244" t="str">
        <f>PARAMETRES!C26</f>
        <v>M</v>
      </c>
      <c r="D25" s="245" t="str">
        <f>PARAMETRES!D26</f>
        <v>Anglais</v>
      </c>
      <c r="E25" s="246">
        <f>TOTALGENERAL!E79</f>
        <v>14.799999999999999</v>
      </c>
      <c r="F25" s="247" t="str">
        <f>TOTALGENERAL!AF79</f>
        <v/>
      </c>
      <c r="G25" s="247" t="str">
        <f>TOTALGENERAL!BG79</f>
        <v/>
      </c>
      <c r="H25" s="247" t="str">
        <f>TOTALGENERAL!CH79</f>
        <v/>
      </c>
      <c r="I25" s="248">
        <f>TOTALGENERAL!DJ79</f>
        <v>73.699999999999989</v>
      </c>
      <c r="J25" s="246">
        <f>TOTALGENERAL!L79</f>
        <v>76.599999999999994</v>
      </c>
      <c r="K25" s="247" t="str">
        <f>TOTALGENERAL!AM79</f>
        <v/>
      </c>
      <c r="L25" s="247" t="str">
        <f>TOTALGENERAL!BN79</f>
        <v/>
      </c>
      <c r="M25" s="247" t="str">
        <f>TOTALGENERAL!CO79</f>
        <v/>
      </c>
      <c r="N25" s="248">
        <f>TOTALGENERAL!DK79</f>
        <v>76.599999999999994</v>
      </c>
      <c r="O25" s="246">
        <f>TOTALGENERAL!R79</f>
        <v>81.8</v>
      </c>
      <c r="P25" s="247" t="str">
        <f>TOTALGENERAL!AS79</f>
        <v/>
      </c>
      <c r="Q25" s="247" t="str">
        <f>TOTALGENERAL!BT79</f>
        <v/>
      </c>
      <c r="R25" s="247" t="str">
        <f>TOTALGENERAL!CU79</f>
        <v/>
      </c>
      <c r="S25" s="248">
        <f>TOTALGENERAL!DL79</f>
        <v>81.8</v>
      </c>
      <c r="T25" s="246">
        <f>TOTALGENERAL!U79</f>
        <v>25.8</v>
      </c>
      <c r="U25" s="247" t="str">
        <f>TOTALGENERAL!AV79</f>
        <v/>
      </c>
      <c r="V25" s="247" t="str">
        <f>TOTALGENERAL!BW79</f>
        <v/>
      </c>
      <c r="W25" s="247" t="str">
        <f>TOTALGENERAL!CX79</f>
        <v/>
      </c>
      <c r="X25" s="248">
        <f>TOTALGENERAL!DM79</f>
        <v>86</v>
      </c>
      <c r="Y25" s="246" t="str">
        <f>TOTALGENERAL!X79</f>
        <v/>
      </c>
      <c r="Z25" s="247" t="str">
        <f>TOTALGENERAL!AY79</f>
        <v/>
      </c>
      <c r="AA25" s="247" t="str">
        <f>TOTALGENERAL!BZ79</f>
        <v/>
      </c>
      <c r="AB25" s="247" t="str">
        <f>TOTALGENERAL!DA79</f>
        <v/>
      </c>
      <c r="AC25" s="248" t="str">
        <f>TOTALGENERAL!DN79</f>
        <v>-</v>
      </c>
      <c r="AD25" s="246">
        <f>TOTALGENERAL!AA79</f>
        <v>79.599999999999994</v>
      </c>
      <c r="AE25" s="247" t="str">
        <f>TOTALGENERAL!BB79</f>
        <v/>
      </c>
      <c r="AF25" s="247" t="str">
        <f>TOTALGENERAL!CC79</f>
        <v/>
      </c>
      <c r="AG25" s="247" t="str">
        <f>TOTALGENERAL!DD79</f>
        <v/>
      </c>
      <c r="AH25" s="248">
        <f>TOTALGENERAL!DO79</f>
        <v>79.599999999999994</v>
      </c>
      <c r="AI25" s="533"/>
    </row>
    <row r="26" spans="1:35">
      <c r="A26" s="235">
        <v>23</v>
      </c>
      <c r="B26" s="236" t="str">
        <f>PARAMETRES!B27</f>
        <v>S</v>
      </c>
      <c r="C26" s="237" t="str">
        <f>PARAMETRES!C27</f>
        <v>N</v>
      </c>
      <c r="D26" s="238" t="str">
        <f>PARAMETRES!D27</f>
        <v>Néerlandais</v>
      </c>
      <c r="E26" s="239">
        <f>TOTALGENERAL!E80</f>
        <v>16.900000000000002</v>
      </c>
      <c r="F26" s="240" t="str">
        <f>TOTALGENERAL!AF80</f>
        <v/>
      </c>
      <c r="G26" s="240" t="str">
        <f>TOTALGENERAL!BG80</f>
        <v/>
      </c>
      <c r="H26" s="240" t="str">
        <f>TOTALGENERAL!CH80</f>
        <v/>
      </c>
      <c r="I26" s="241">
        <f>TOTALGENERAL!DJ80</f>
        <v>84.3</v>
      </c>
      <c r="J26" s="239">
        <f>TOTALGENERAL!L80</f>
        <v>55.4</v>
      </c>
      <c r="K26" s="240" t="str">
        <f>TOTALGENERAL!AM80</f>
        <v/>
      </c>
      <c r="L26" s="240" t="str">
        <f>TOTALGENERAL!BN80</f>
        <v/>
      </c>
      <c r="M26" s="240" t="str">
        <f>TOTALGENERAL!CO80</f>
        <v/>
      </c>
      <c r="N26" s="241">
        <f>TOTALGENERAL!DK80</f>
        <v>55.4</v>
      </c>
      <c r="O26" s="239">
        <f>TOTALGENERAL!R80</f>
        <v>92</v>
      </c>
      <c r="P26" s="240" t="str">
        <f>TOTALGENERAL!AS80</f>
        <v/>
      </c>
      <c r="Q26" s="240" t="str">
        <f>TOTALGENERAL!BT80</f>
        <v/>
      </c>
      <c r="R26" s="240" t="str">
        <f>TOTALGENERAL!CU80</f>
        <v/>
      </c>
      <c r="S26" s="241">
        <f>TOTALGENERAL!DL80</f>
        <v>92</v>
      </c>
      <c r="T26" s="239">
        <f>TOTALGENERAL!U80</f>
        <v>18.600000000000001</v>
      </c>
      <c r="U26" s="240" t="str">
        <f>TOTALGENERAL!AV80</f>
        <v/>
      </c>
      <c r="V26" s="240" t="str">
        <f>TOTALGENERAL!BW80</f>
        <v/>
      </c>
      <c r="W26" s="240" t="str">
        <f>TOTALGENERAL!CX80</f>
        <v/>
      </c>
      <c r="X26" s="241">
        <f>TOTALGENERAL!DM80</f>
        <v>62</v>
      </c>
      <c r="Y26" s="239" t="str">
        <f>TOTALGENERAL!X80</f>
        <v/>
      </c>
      <c r="Z26" s="240" t="str">
        <f>TOTALGENERAL!AY80</f>
        <v/>
      </c>
      <c r="AA26" s="240" t="str">
        <f>TOTALGENERAL!BZ80</f>
        <v/>
      </c>
      <c r="AB26" s="240" t="str">
        <f>TOTALGENERAL!DA80</f>
        <v/>
      </c>
      <c r="AC26" s="241" t="str">
        <f>TOTALGENERAL!DN80</f>
        <v>-</v>
      </c>
      <c r="AD26" s="239">
        <f>TOTALGENERAL!AA80</f>
        <v>73.199999999999989</v>
      </c>
      <c r="AE26" s="240" t="str">
        <f>TOTALGENERAL!BB80</f>
        <v/>
      </c>
      <c r="AF26" s="240" t="str">
        <f>TOTALGENERAL!CC80</f>
        <v/>
      </c>
      <c r="AG26" s="240" t="str">
        <f>TOTALGENERAL!DD80</f>
        <v/>
      </c>
      <c r="AH26" s="241">
        <f>TOTALGENERAL!DO80</f>
        <v>73.199999999999989</v>
      </c>
      <c r="AI26" s="533"/>
    </row>
    <row r="27" spans="1:35">
      <c r="A27" s="242">
        <v>24</v>
      </c>
      <c r="B27" s="243" t="str">
        <f>PARAMETRES!B28</f>
        <v>S</v>
      </c>
      <c r="C27" s="244" t="str">
        <f>PARAMETRES!C28</f>
        <v>T</v>
      </c>
      <c r="D27" s="245" t="str">
        <f>PARAMETRES!D28</f>
        <v>Anglais</v>
      </c>
      <c r="E27" s="246">
        <f>TOTALGENERAL!E81</f>
        <v>14.799999999999999</v>
      </c>
      <c r="F27" s="247" t="str">
        <f>TOTALGENERAL!AF81</f>
        <v/>
      </c>
      <c r="G27" s="247" t="str">
        <f>TOTALGENERAL!BG81</f>
        <v/>
      </c>
      <c r="H27" s="247" t="str">
        <f>TOTALGENERAL!CH81</f>
        <v/>
      </c>
      <c r="I27" s="248">
        <f>TOTALGENERAL!DJ81</f>
        <v>73.699999999999989</v>
      </c>
      <c r="J27" s="246">
        <f>TOTALGENERAL!L81</f>
        <v>82.899999999999991</v>
      </c>
      <c r="K27" s="247" t="str">
        <f>TOTALGENERAL!AM81</f>
        <v/>
      </c>
      <c r="L27" s="247" t="str">
        <f>TOTALGENERAL!BN81</f>
        <v/>
      </c>
      <c r="M27" s="247" t="str">
        <f>TOTALGENERAL!CO81</f>
        <v/>
      </c>
      <c r="N27" s="248">
        <f>TOTALGENERAL!DK81</f>
        <v>82.899999999999991</v>
      </c>
      <c r="O27" s="246">
        <f>TOTALGENERAL!R81</f>
        <v>81.8</v>
      </c>
      <c r="P27" s="247" t="str">
        <f>TOTALGENERAL!AS81</f>
        <v/>
      </c>
      <c r="Q27" s="247" t="str">
        <f>TOTALGENERAL!BT81</f>
        <v/>
      </c>
      <c r="R27" s="247" t="str">
        <f>TOTALGENERAL!CU81</f>
        <v/>
      </c>
      <c r="S27" s="248">
        <f>TOTALGENERAL!DL81</f>
        <v>81.8</v>
      </c>
      <c r="T27" s="246">
        <f>TOTALGENERAL!U81</f>
        <v>26.4</v>
      </c>
      <c r="U27" s="247" t="str">
        <f>TOTALGENERAL!AV81</f>
        <v/>
      </c>
      <c r="V27" s="247" t="str">
        <f>TOTALGENERAL!BW81</f>
        <v/>
      </c>
      <c r="W27" s="247" t="str">
        <f>TOTALGENERAL!CX81</f>
        <v/>
      </c>
      <c r="X27" s="248">
        <f>TOTALGENERAL!DM81</f>
        <v>88</v>
      </c>
      <c r="Y27" s="246" t="str">
        <f>TOTALGENERAL!X81</f>
        <v/>
      </c>
      <c r="Z27" s="247" t="str">
        <f>TOTALGENERAL!AY81</f>
        <v/>
      </c>
      <c r="AA27" s="247" t="str">
        <f>TOTALGENERAL!BZ81</f>
        <v/>
      </c>
      <c r="AB27" s="247" t="str">
        <f>TOTALGENERAL!DA81</f>
        <v/>
      </c>
      <c r="AC27" s="248" t="str">
        <f>TOTALGENERAL!DN81</f>
        <v>-</v>
      </c>
      <c r="AD27" s="246">
        <f>TOTALGENERAL!AA81</f>
        <v>82.3</v>
      </c>
      <c r="AE27" s="247" t="str">
        <f>TOTALGENERAL!BB81</f>
        <v/>
      </c>
      <c r="AF27" s="247" t="str">
        <f>TOTALGENERAL!CC81</f>
        <v/>
      </c>
      <c r="AG27" s="247" t="str">
        <f>TOTALGENERAL!DD81</f>
        <v/>
      </c>
      <c r="AH27" s="248">
        <f>TOTALGENERAL!DO81</f>
        <v>82.3</v>
      </c>
      <c r="AI27" s="533"/>
    </row>
    <row r="28" spans="1:35">
      <c r="A28" s="235">
        <v>25</v>
      </c>
      <c r="B28" s="236" t="str">
        <f>PARAMETRES!B29</f>
        <v>T</v>
      </c>
      <c r="C28" s="237" t="str">
        <f>PARAMETRES!C29</f>
        <v>L</v>
      </c>
      <c r="D28" s="238" t="str">
        <f>PARAMETRES!D29</f>
        <v>Anglais</v>
      </c>
      <c r="E28" s="239">
        <f>TOTALGENERAL!E82</f>
        <v>20</v>
      </c>
      <c r="F28" s="240" t="str">
        <f>TOTALGENERAL!AF82</f>
        <v/>
      </c>
      <c r="G28" s="240" t="str">
        <f>TOTALGENERAL!BG82</f>
        <v/>
      </c>
      <c r="H28" s="240" t="str">
        <f>TOTALGENERAL!CH82</f>
        <v/>
      </c>
      <c r="I28" s="241">
        <f>TOTALGENERAL!DJ82</f>
        <v>100</v>
      </c>
      <c r="J28" s="239">
        <f>TOTALGENERAL!L82</f>
        <v>79.3</v>
      </c>
      <c r="K28" s="240" t="str">
        <f>TOTALGENERAL!AM82</f>
        <v/>
      </c>
      <c r="L28" s="240" t="str">
        <f>TOTALGENERAL!BN82</f>
        <v/>
      </c>
      <c r="M28" s="240" t="str">
        <f>TOTALGENERAL!CO82</f>
        <v/>
      </c>
      <c r="N28" s="241">
        <f>TOTALGENERAL!DK82</f>
        <v>79.3</v>
      </c>
      <c r="O28" s="239">
        <f>TOTALGENERAL!R82</f>
        <v>83.5</v>
      </c>
      <c r="P28" s="240" t="str">
        <f>TOTALGENERAL!AS82</f>
        <v/>
      </c>
      <c r="Q28" s="240" t="str">
        <f>TOTALGENERAL!BT82</f>
        <v/>
      </c>
      <c r="R28" s="240" t="str">
        <f>TOTALGENERAL!CU82</f>
        <v/>
      </c>
      <c r="S28" s="241">
        <f>TOTALGENERAL!DL82</f>
        <v>83.5</v>
      </c>
      <c r="T28" s="239">
        <f>TOTALGENERAL!U82</f>
        <v>26.4</v>
      </c>
      <c r="U28" s="240" t="str">
        <f>TOTALGENERAL!AV82</f>
        <v/>
      </c>
      <c r="V28" s="240" t="str">
        <f>TOTALGENERAL!BW82</f>
        <v/>
      </c>
      <c r="W28" s="240" t="str">
        <f>TOTALGENERAL!CX82</f>
        <v/>
      </c>
      <c r="X28" s="241">
        <f>TOTALGENERAL!DM82</f>
        <v>88</v>
      </c>
      <c r="Y28" s="239" t="str">
        <f>TOTALGENERAL!X82</f>
        <v/>
      </c>
      <c r="Z28" s="240" t="str">
        <f>TOTALGENERAL!AY82</f>
        <v/>
      </c>
      <c r="AA28" s="240" t="str">
        <f>TOTALGENERAL!BZ82</f>
        <v/>
      </c>
      <c r="AB28" s="240" t="str">
        <f>TOTALGENERAL!DA82</f>
        <v/>
      </c>
      <c r="AC28" s="241" t="str">
        <f>TOTALGENERAL!DN82</f>
        <v>-</v>
      </c>
      <c r="AD28" s="239">
        <f>TOTALGENERAL!AA82</f>
        <v>83.699999999999989</v>
      </c>
      <c r="AE28" s="240" t="str">
        <f>TOTALGENERAL!BB82</f>
        <v/>
      </c>
      <c r="AF28" s="240" t="str">
        <f>TOTALGENERAL!CC82</f>
        <v/>
      </c>
      <c r="AG28" s="240" t="str">
        <f>TOTALGENERAL!DD82</f>
        <v/>
      </c>
      <c r="AH28" s="241">
        <f>TOTALGENERAL!DO82</f>
        <v>83.699999999999989</v>
      </c>
      <c r="AI28" s="533"/>
    </row>
    <row r="29" spans="1:35">
      <c r="A29" s="242">
        <v>26</v>
      </c>
      <c r="B29" s="243" t="str">
        <f>PARAMETRES!B30</f>
        <v>T</v>
      </c>
      <c r="C29" s="244" t="str">
        <f>PARAMETRES!C30</f>
        <v>M</v>
      </c>
      <c r="D29" s="245" t="str">
        <f>PARAMETRES!D30</f>
        <v>Anglais</v>
      </c>
      <c r="E29" s="246">
        <f>TOTALGENERAL!E83</f>
        <v>20</v>
      </c>
      <c r="F29" s="247" t="str">
        <f>TOTALGENERAL!AF83</f>
        <v/>
      </c>
      <c r="G29" s="247" t="str">
        <f>TOTALGENERAL!BG83</f>
        <v/>
      </c>
      <c r="H29" s="247" t="str">
        <f>TOTALGENERAL!CH83</f>
        <v/>
      </c>
      <c r="I29" s="248">
        <f>TOTALGENERAL!DJ83</f>
        <v>100</v>
      </c>
      <c r="J29" s="246">
        <f>TOTALGENERAL!L83</f>
        <v>85.699999999999989</v>
      </c>
      <c r="K29" s="247" t="str">
        <f>TOTALGENERAL!AM83</f>
        <v/>
      </c>
      <c r="L29" s="247" t="str">
        <f>TOTALGENERAL!BN83</f>
        <v/>
      </c>
      <c r="M29" s="247" t="str">
        <f>TOTALGENERAL!CO83</f>
        <v/>
      </c>
      <c r="N29" s="248">
        <f>TOTALGENERAL!DK83</f>
        <v>85.699999999999989</v>
      </c>
      <c r="O29" s="246">
        <f>TOTALGENERAL!R83</f>
        <v>100</v>
      </c>
      <c r="P29" s="247" t="str">
        <f>TOTALGENERAL!AS83</f>
        <v/>
      </c>
      <c r="Q29" s="247" t="str">
        <f>TOTALGENERAL!BT83</f>
        <v/>
      </c>
      <c r="R29" s="247" t="str">
        <f>TOTALGENERAL!CU83</f>
        <v/>
      </c>
      <c r="S29" s="248">
        <f>TOTALGENERAL!DL83</f>
        <v>100</v>
      </c>
      <c r="T29" s="246">
        <f>TOTALGENERAL!U83</f>
        <v>28.2</v>
      </c>
      <c r="U29" s="247" t="str">
        <f>TOTALGENERAL!AV83</f>
        <v/>
      </c>
      <c r="V29" s="247" t="str">
        <f>TOTALGENERAL!BW83</f>
        <v/>
      </c>
      <c r="W29" s="247" t="str">
        <f>TOTALGENERAL!CX83</f>
        <v/>
      </c>
      <c r="X29" s="248">
        <f>TOTALGENERAL!DM83</f>
        <v>94</v>
      </c>
      <c r="Y29" s="246" t="str">
        <f>TOTALGENERAL!X83</f>
        <v/>
      </c>
      <c r="Z29" s="247" t="str">
        <f>TOTALGENERAL!AY83</f>
        <v/>
      </c>
      <c r="AA29" s="247" t="str">
        <f>TOTALGENERAL!BZ83</f>
        <v/>
      </c>
      <c r="AB29" s="247" t="str">
        <f>TOTALGENERAL!DA83</f>
        <v/>
      </c>
      <c r="AC29" s="248" t="str">
        <f>TOTALGENERAL!DN83</f>
        <v>-</v>
      </c>
      <c r="AD29" s="246">
        <f>TOTALGENERAL!AA83</f>
        <v>93.6</v>
      </c>
      <c r="AE29" s="247" t="str">
        <f>TOTALGENERAL!BB83</f>
        <v/>
      </c>
      <c r="AF29" s="247" t="str">
        <f>TOTALGENERAL!CC83</f>
        <v/>
      </c>
      <c r="AG29" s="247" t="str">
        <f>TOTALGENERAL!DD83</f>
        <v/>
      </c>
      <c r="AH29" s="248">
        <f>TOTALGENERAL!DO83</f>
        <v>93.6</v>
      </c>
      <c r="AI29" s="533"/>
    </row>
    <row r="30" spans="1:35">
      <c r="A30" s="235">
        <v>27</v>
      </c>
      <c r="B30" s="236" t="str">
        <f>PARAMETRES!B31</f>
        <v>V</v>
      </c>
      <c r="C30" s="237" t="str">
        <f>PARAMETRES!C31</f>
        <v>F</v>
      </c>
      <c r="D30" s="238" t="str">
        <f>PARAMETRES!D31</f>
        <v>Anglais</v>
      </c>
      <c r="E30" s="239">
        <f>TOTALGENERAL!E84</f>
        <v>20</v>
      </c>
      <c r="F30" s="240" t="str">
        <f>TOTALGENERAL!AF84</f>
        <v/>
      </c>
      <c r="G30" s="240" t="str">
        <f>TOTALGENERAL!BG84</f>
        <v/>
      </c>
      <c r="H30" s="240" t="str">
        <f>TOTALGENERAL!CH84</f>
        <v/>
      </c>
      <c r="I30" s="241">
        <f>TOTALGENERAL!DJ84</f>
        <v>100</v>
      </c>
      <c r="J30" s="239">
        <f>TOTALGENERAL!L84</f>
        <v>83.5</v>
      </c>
      <c r="K30" s="240" t="str">
        <f>TOTALGENERAL!AM84</f>
        <v/>
      </c>
      <c r="L30" s="240" t="str">
        <f>TOTALGENERAL!BN84</f>
        <v/>
      </c>
      <c r="M30" s="240" t="str">
        <f>TOTALGENERAL!CO84</f>
        <v/>
      </c>
      <c r="N30" s="241">
        <f>TOTALGENERAL!DK84</f>
        <v>83.5</v>
      </c>
      <c r="O30" s="239">
        <f>TOTALGENERAL!R84</f>
        <v>83.899999999999991</v>
      </c>
      <c r="P30" s="240" t="str">
        <f>TOTALGENERAL!AS84</f>
        <v/>
      </c>
      <c r="Q30" s="240" t="str">
        <f>TOTALGENERAL!BT84</f>
        <v/>
      </c>
      <c r="R30" s="240" t="str">
        <f>TOTALGENERAL!CU84</f>
        <v/>
      </c>
      <c r="S30" s="241">
        <f>TOTALGENERAL!DL84</f>
        <v>83.899999999999991</v>
      </c>
      <c r="T30" s="239">
        <f>TOTALGENERAL!U84</f>
        <v>23.1</v>
      </c>
      <c r="U30" s="240" t="str">
        <f>TOTALGENERAL!AV84</f>
        <v/>
      </c>
      <c r="V30" s="240" t="str">
        <f>TOTALGENERAL!BW84</f>
        <v/>
      </c>
      <c r="W30" s="240" t="str">
        <f>TOTALGENERAL!CX84</f>
        <v/>
      </c>
      <c r="X30" s="241">
        <f>TOTALGENERAL!DM84</f>
        <v>77</v>
      </c>
      <c r="Y30" s="239" t="str">
        <f>TOTALGENERAL!X84</f>
        <v/>
      </c>
      <c r="Z30" s="240" t="str">
        <f>TOTALGENERAL!AY84</f>
        <v/>
      </c>
      <c r="AA30" s="240" t="str">
        <f>TOTALGENERAL!BZ84</f>
        <v/>
      </c>
      <c r="AB30" s="240" t="str">
        <f>TOTALGENERAL!DA84</f>
        <v/>
      </c>
      <c r="AC30" s="241" t="str">
        <f>TOTALGENERAL!DN84</f>
        <v>-</v>
      </c>
      <c r="AD30" s="239">
        <f>TOTALGENERAL!AA84</f>
        <v>84.199999999999989</v>
      </c>
      <c r="AE30" s="240" t="str">
        <f>TOTALGENERAL!BB84</f>
        <v/>
      </c>
      <c r="AF30" s="240" t="str">
        <f>TOTALGENERAL!CC84</f>
        <v/>
      </c>
      <c r="AG30" s="240" t="str">
        <f>TOTALGENERAL!DD84</f>
        <v/>
      </c>
      <c r="AH30" s="241">
        <f>TOTALGENERAL!DO84</f>
        <v>84.199999999999989</v>
      </c>
      <c r="AI30" s="533"/>
    </row>
    <row r="31" spans="1:35">
      <c r="A31" s="242">
        <v>28</v>
      </c>
      <c r="B31" s="243" t="str">
        <f>PARAMETRES!B32</f>
        <v>V</v>
      </c>
      <c r="C31" s="244" t="str">
        <f>PARAMETRES!C32</f>
        <v>B</v>
      </c>
      <c r="D31" s="245" t="str">
        <f>PARAMETRES!D32</f>
        <v>Anglais</v>
      </c>
      <c r="E31" s="246">
        <f>TOTALGENERAL!E85</f>
        <v>19</v>
      </c>
      <c r="F31" s="247" t="str">
        <f>TOTALGENERAL!AF85</f>
        <v/>
      </c>
      <c r="G31" s="247" t="str">
        <f>TOTALGENERAL!BG85</f>
        <v/>
      </c>
      <c r="H31" s="247" t="str">
        <f>TOTALGENERAL!CH85</f>
        <v/>
      </c>
      <c r="I31" s="248">
        <f>TOTALGENERAL!DJ85</f>
        <v>94.8</v>
      </c>
      <c r="J31" s="246">
        <f>TOTALGENERAL!L85</f>
        <v>68.399999999999991</v>
      </c>
      <c r="K31" s="247" t="str">
        <f>TOTALGENERAL!AM85</f>
        <v/>
      </c>
      <c r="L31" s="247" t="str">
        <f>TOTALGENERAL!BN85</f>
        <v/>
      </c>
      <c r="M31" s="247" t="str">
        <f>TOTALGENERAL!CO85</f>
        <v/>
      </c>
      <c r="N31" s="248">
        <f>TOTALGENERAL!DK85</f>
        <v>68.399999999999991</v>
      </c>
      <c r="O31" s="246">
        <f>TOTALGENERAL!R85</f>
        <v>92</v>
      </c>
      <c r="P31" s="247" t="str">
        <f>TOTALGENERAL!AS85</f>
        <v/>
      </c>
      <c r="Q31" s="247" t="str">
        <f>TOTALGENERAL!BT85</f>
        <v/>
      </c>
      <c r="R31" s="247" t="str">
        <f>TOTALGENERAL!CU85</f>
        <v/>
      </c>
      <c r="S31" s="248">
        <f>TOTALGENERAL!DL85</f>
        <v>92</v>
      </c>
      <c r="T31" s="246">
        <f>TOTALGENERAL!U85</f>
        <v>24.9</v>
      </c>
      <c r="U31" s="247" t="str">
        <f>TOTALGENERAL!AV85</f>
        <v/>
      </c>
      <c r="V31" s="247" t="str">
        <f>TOTALGENERAL!BW85</f>
        <v/>
      </c>
      <c r="W31" s="247" t="str">
        <f>TOTALGENERAL!CX85</f>
        <v/>
      </c>
      <c r="X31" s="248">
        <f>TOTALGENERAL!DM85</f>
        <v>83</v>
      </c>
      <c r="Y31" s="246" t="str">
        <f>TOTALGENERAL!X85</f>
        <v/>
      </c>
      <c r="Z31" s="247" t="str">
        <f>TOTALGENERAL!AY85</f>
        <v/>
      </c>
      <c r="AA31" s="247" t="str">
        <f>TOTALGENERAL!BZ85</f>
        <v/>
      </c>
      <c r="AB31" s="247" t="str">
        <f>TOTALGENERAL!DA85</f>
        <v/>
      </c>
      <c r="AC31" s="248" t="str">
        <f>TOTALGENERAL!DN85</f>
        <v>-</v>
      </c>
      <c r="AD31" s="246">
        <f>TOTALGENERAL!AA85</f>
        <v>81.699999999999989</v>
      </c>
      <c r="AE31" s="247" t="str">
        <f>TOTALGENERAL!BB85</f>
        <v/>
      </c>
      <c r="AF31" s="247" t="str">
        <f>TOTALGENERAL!CC85</f>
        <v/>
      </c>
      <c r="AG31" s="247" t="str">
        <f>TOTALGENERAL!DD85</f>
        <v/>
      </c>
      <c r="AH31" s="248">
        <f>TOTALGENERAL!DO85</f>
        <v>81.699999999999989</v>
      </c>
      <c r="AI31" s="533"/>
    </row>
    <row r="32" spans="1:35">
      <c r="A32" s="235">
        <v>29</v>
      </c>
      <c r="B32" s="236" t="str">
        <f>PARAMETRES!B33</f>
        <v>Z</v>
      </c>
      <c r="C32" s="237" t="str">
        <f>PARAMETRES!C33</f>
        <v>B</v>
      </c>
      <c r="D32" s="238" t="str">
        <f>PARAMETRES!D33</f>
        <v>Anglais</v>
      </c>
      <c r="E32" s="239">
        <f>TOTALGENERAL!E86</f>
        <v>10</v>
      </c>
      <c r="F32" s="240" t="str">
        <f>TOTALGENERAL!AF86</f>
        <v/>
      </c>
      <c r="G32" s="240" t="str">
        <f>TOTALGENERAL!BG86</f>
        <v/>
      </c>
      <c r="H32" s="240" t="str">
        <f>TOTALGENERAL!CH86</f>
        <v/>
      </c>
      <c r="I32" s="241">
        <f>TOTALGENERAL!DJ86</f>
        <v>50</v>
      </c>
      <c r="J32" s="239">
        <f>TOTALGENERAL!L86</f>
        <v>78.899999999999991</v>
      </c>
      <c r="K32" s="240" t="str">
        <f>TOTALGENERAL!AM86</f>
        <v/>
      </c>
      <c r="L32" s="240" t="str">
        <f>TOTALGENERAL!BN86</f>
        <v/>
      </c>
      <c r="M32" s="240" t="str">
        <f>TOTALGENERAL!CO86</f>
        <v/>
      </c>
      <c r="N32" s="241">
        <f>TOTALGENERAL!DK86</f>
        <v>78.899999999999991</v>
      </c>
      <c r="O32" s="239">
        <f>TOTALGENERAL!R86</f>
        <v>92.8</v>
      </c>
      <c r="P32" s="240" t="str">
        <f>TOTALGENERAL!AS86</f>
        <v/>
      </c>
      <c r="Q32" s="240" t="str">
        <f>TOTALGENERAL!BT86</f>
        <v/>
      </c>
      <c r="R32" s="240" t="str">
        <f>TOTALGENERAL!CU86</f>
        <v/>
      </c>
      <c r="S32" s="241">
        <f>TOTALGENERAL!DL86</f>
        <v>92.8</v>
      </c>
      <c r="T32" s="239">
        <f>TOTALGENERAL!U86</f>
        <v>21.9</v>
      </c>
      <c r="U32" s="240" t="str">
        <f>TOTALGENERAL!AV86</f>
        <v/>
      </c>
      <c r="V32" s="240" t="str">
        <f>TOTALGENERAL!BW86</f>
        <v/>
      </c>
      <c r="W32" s="240" t="str">
        <f>TOTALGENERAL!CX86</f>
        <v/>
      </c>
      <c r="X32" s="241">
        <f>TOTALGENERAL!DM86</f>
        <v>73</v>
      </c>
      <c r="Y32" s="239" t="str">
        <f>TOTALGENERAL!X86</f>
        <v/>
      </c>
      <c r="Z32" s="240" t="str">
        <f>TOTALGENERAL!AY86</f>
        <v/>
      </c>
      <c r="AA32" s="240" t="str">
        <f>TOTALGENERAL!BZ86</f>
        <v/>
      </c>
      <c r="AB32" s="240" t="str">
        <f>TOTALGENERAL!DA86</f>
        <v/>
      </c>
      <c r="AC32" s="241" t="str">
        <f>TOTALGENERAL!DN86</f>
        <v>-</v>
      </c>
      <c r="AD32" s="239">
        <f>TOTALGENERAL!AA86</f>
        <v>81.5</v>
      </c>
      <c r="AE32" s="240" t="str">
        <f>TOTALGENERAL!BB86</f>
        <v/>
      </c>
      <c r="AF32" s="240" t="str">
        <f>TOTALGENERAL!CC86</f>
        <v/>
      </c>
      <c r="AG32" s="240" t="str">
        <f>TOTALGENERAL!DD86</f>
        <v/>
      </c>
      <c r="AH32" s="241">
        <f>TOTALGENERAL!DO86</f>
        <v>81.5</v>
      </c>
      <c r="AI32" s="533"/>
    </row>
    <row r="33" spans="1:53">
      <c r="A33" s="242">
        <v>30</v>
      </c>
      <c r="B33" s="243" t="str">
        <f>PARAMETRES!B34</f>
        <v>-</v>
      </c>
      <c r="C33" s="244" t="str">
        <f>PARAMETRES!C34</f>
        <v>-</v>
      </c>
      <c r="D33" s="245" t="str">
        <f>PARAMETRES!D34</f>
        <v>-</v>
      </c>
      <c r="E33" s="246" t="str">
        <f>TOTALGENERAL!E87</f>
        <v>-</v>
      </c>
      <c r="F33" s="247" t="str">
        <f>TOTALGENERAL!AF87</f>
        <v/>
      </c>
      <c r="G33" s="247" t="str">
        <f>TOTALGENERAL!BG87</f>
        <v/>
      </c>
      <c r="H33" s="247" t="str">
        <f>TOTALGENERAL!CH87</f>
        <v/>
      </c>
      <c r="I33" s="248" t="str">
        <f>TOTALGENERAL!DJ87</f>
        <v>-</v>
      </c>
      <c r="J33" s="246" t="str">
        <f>TOTALGENERAL!L87</f>
        <v>-</v>
      </c>
      <c r="K33" s="247" t="str">
        <f>TOTALGENERAL!AM87</f>
        <v/>
      </c>
      <c r="L33" s="247" t="str">
        <f>TOTALGENERAL!BN87</f>
        <v/>
      </c>
      <c r="M33" s="247" t="str">
        <f>TOTALGENERAL!CO87</f>
        <v/>
      </c>
      <c r="N33" s="248" t="str">
        <f>TOTALGENERAL!DK87</f>
        <v>-</v>
      </c>
      <c r="O33" s="246" t="str">
        <f>TOTALGENERAL!R87</f>
        <v>-</v>
      </c>
      <c r="P33" s="247" t="str">
        <f>TOTALGENERAL!AS87</f>
        <v/>
      </c>
      <c r="Q33" s="247" t="str">
        <f>TOTALGENERAL!BT87</f>
        <v/>
      </c>
      <c r="R33" s="247" t="str">
        <f>TOTALGENERAL!CU87</f>
        <v/>
      </c>
      <c r="S33" s="248" t="str">
        <f>TOTALGENERAL!DL87</f>
        <v>-</v>
      </c>
      <c r="T33" s="246" t="str">
        <f>TOTALGENERAL!U87</f>
        <v>-</v>
      </c>
      <c r="U33" s="247" t="str">
        <f>TOTALGENERAL!AV87</f>
        <v/>
      </c>
      <c r="V33" s="247" t="str">
        <f>TOTALGENERAL!BW87</f>
        <v/>
      </c>
      <c r="W33" s="247" t="str">
        <f>TOTALGENERAL!CX87</f>
        <v/>
      </c>
      <c r="X33" s="248" t="str">
        <f>TOTALGENERAL!DM87</f>
        <v>-</v>
      </c>
      <c r="Y33" s="246" t="str">
        <f>TOTALGENERAL!X87</f>
        <v/>
      </c>
      <c r="Z33" s="247" t="str">
        <f>TOTALGENERAL!AY87</f>
        <v/>
      </c>
      <c r="AA33" s="247" t="str">
        <f>TOTALGENERAL!BZ87</f>
        <v/>
      </c>
      <c r="AB33" s="247" t="str">
        <f>TOTALGENERAL!DA87</f>
        <v/>
      </c>
      <c r="AC33" s="248" t="str">
        <f>TOTALGENERAL!DN87</f>
        <v>-</v>
      </c>
      <c r="AD33" s="246" t="str">
        <f>TOTALGENERAL!AA87</f>
        <v/>
      </c>
      <c r="AE33" s="247" t="str">
        <f>TOTALGENERAL!BB87</f>
        <v/>
      </c>
      <c r="AF33" s="247" t="str">
        <f>TOTALGENERAL!CC87</f>
        <v/>
      </c>
      <c r="AG33" s="247" t="str">
        <f>TOTALGENERAL!DD87</f>
        <v/>
      </c>
      <c r="AH33" s="248" t="str">
        <f>TOTALGENERAL!DO87</f>
        <v>-</v>
      </c>
      <c r="AI33" s="533"/>
    </row>
    <row r="34" spans="1:53">
      <c r="A34" s="235">
        <v>31</v>
      </c>
      <c r="B34" s="236" t="str">
        <f>PARAMETRES!B35</f>
        <v>-</v>
      </c>
      <c r="C34" s="237" t="str">
        <f>PARAMETRES!C35</f>
        <v>-</v>
      </c>
      <c r="D34" s="238" t="str">
        <f>PARAMETRES!D35</f>
        <v>-</v>
      </c>
      <c r="E34" s="239" t="str">
        <f>TOTALGENERAL!E88</f>
        <v>-</v>
      </c>
      <c r="F34" s="240" t="str">
        <f>TOTALGENERAL!AF88</f>
        <v/>
      </c>
      <c r="G34" s="240" t="str">
        <f>TOTALGENERAL!BG88</f>
        <v/>
      </c>
      <c r="H34" s="240" t="str">
        <f>TOTALGENERAL!CH88</f>
        <v/>
      </c>
      <c r="I34" s="241" t="str">
        <f>TOTALGENERAL!DJ88</f>
        <v>-</v>
      </c>
      <c r="J34" s="239" t="str">
        <f>TOTALGENERAL!L88</f>
        <v>-</v>
      </c>
      <c r="K34" s="240" t="str">
        <f>TOTALGENERAL!AM88</f>
        <v/>
      </c>
      <c r="L34" s="240" t="str">
        <f>TOTALGENERAL!BN88</f>
        <v/>
      </c>
      <c r="M34" s="240" t="str">
        <f>TOTALGENERAL!CO88</f>
        <v/>
      </c>
      <c r="N34" s="241" t="str">
        <f>TOTALGENERAL!DK88</f>
        <v>-</v>
      </c>
      <c r="O34" s="239" t="str">
        <f>TOTALGENERAL!R88</f>
        <v>-</v>
      </c>
      <c r="P34" s="240" t="str">
        <f>TOTALGENERAL!AS88</f>
        <v/>
      </c>
      <c r="Q34" s="240" t="str">
        <f>TOTALGENERAL!BT88</f>
        <v/>
      </c>
      <c r="R34" s="240" t="str">
        <f>TOTALGENERAL!CU88</f>
        <v/>
      </c>
      <c r="S34" s="241" t="str">
        <f>TOTALGENERAL!DL88</f>
        <v>-</v>
      </c>
      <c r="T34" s="239" t="str">
        <f>TOTALGENERAL!U88</f>
        <v>-</v>
      </c>
      <c r="U34" s="240" t="str">
        <f>TOTALGENERAL!AV88</f>
        <v/>
      </c>
      <c r="V34" s="240" t="str">
        <f>TOTALGENERAL!BW88</f>
        <v/>
      </c>
      <c r="W34" s="240" t="str">
        <f>TOTALGENERAL!CX88</f>
        <v/>
      </c>
      <c r="X34" s="241" t="str">
        <f>TOTALGENERAL!DM88</f>
        <v>-</v>
      </c>
      <c r="Y34" s="239" t="str">
        <f>TOTALGENERAL!X88</f>
        <v/>
      </c>
      <c r="Z34" s="240" t="str">
        <f>TOTALGENERAL!AY88</f>
        <v/>
      </c>
      <c r="AA34" s="240" t="str">
        <f>TOTALGENERAL!BZ88</f>
        <v/>
      </c>
      <c r="AB34" s="240" t="str">
        <f>TOTALGENERAL!DA88</f>
        <v/>
      </c>
      <c r="AC34" s="241" t="str">
        <f>TOTALGENERAL!DN88</f>
        <v>-</v>
      </c>
      <c r="AD34" s="239" t="str">
        <f>TOTALGENERAL!AA88</f>
        <v/>
      </c>
      <c r="AE34" s="240" t="str">
        <f>TOTALGENERAL!BB88</f>
        <v/>
      </c>
      <c r="AF34" s="240" t="str">
        <f>TOTALGENERAL!CC88</f>
        <v/>
      </c>
      <c r="AG34" s="240" t="str">
        <f>TOTALGENERAL!DD88</f>
        <v/>
      </c>
      <c r="AH34" s="241" t="str">
        <f>TOTALGENERAL!DO88</f>
        <v>-</v>
      </c>
      <c r="AI34" s="533"/>
    </row>
    <row r="35" spans="1:53">
      <c r="A35" s="242">
        <v>32</v>
      </c>
      <c r="B35" s="243" t="str">
        <f>PARAMETRES!B36</f>
        <v>-</v>
      </c>
      <c r="C35" s="244" t="str">
        <f>PARAMETRES!C36</f>
        <v>-</v>
      </c>
      <c r="D35" s="245" t="str">
        <f>PARAMETRES!D36</f>
        <v>-</v>
      </c>
      <c r="E35" s="246" t="str">
        <f>TOTALGENERAL!E89</f>
        <v>-</v>
      </c>
      <c r="F35" s="247" t="str">
        <f>TOTALGENERAL!AF89</f>
        <v/>
      </c>
      <c r="G35" s="247" t="str">
        <f>TOTALGENERAL!BG89</f>
        <v/>
      </c>
      <c r="H35" s="247" t="str">
        <f>TOTALGENERAL!CH89</f>
        <v/>
      </c>
      <c r="I35" s="248" t="str">
        <f>TOTALGENERAL!DJ89</f>
        <v>-</v>
      </c>
      <c r="J35" s="246" t="str">
        <f>TOTALGENERAL!L89</f>
        <v>-</v>
      </c>
      <c r="K35" s="247" t="str">
        <f>TOTALGENERAL!AM89</f>
        <v/>
      </c>
      <c r="L35" s="247" t="str">
        <f>TOTALGENERAL!BN89</f>
        <v/>
      </c>
      <c r="M35" s="247" t="str">
        <f>TOTALGENERAL!CO89</f>
        <v/>
      </c>
      <c r="N35" s="248" t="str">
        <f>TOTALGENERAL!DK89</f>
        <v>-</v>
      </c>
      <c r="O35" s="246" t="str">
        <f>TOTALGENERAL!R89</f>
        <v>-</v>
      </c>
      <c r="P35" s="247" t="str">
        <f>TOTALGENERAL!AS89</f>
        <v/>
      </c>
      <c r="Q35" s="247" t="str">
        <f>TOTALGENERAL!BT89</f>
        <v/>
      </c>
      <c r="R35" s="247" t="str">
        <f>TOTALGENERAL!CU89</f>
        <v/>
      </c>
      <c r="S35" s="248" t="str">
        <f>TOTALGENERAL!DL89</f>
        <v>-</v>
      </c>
      <c r="T35" s="246" t="str">
        <f>TOTALGENERAL!U89</f>
        <v>-</v>
      </c>
      <c r="U35" s="247" t="str">
        <f>TOTALGENERAL!AV89</f>
        <v/>
      </c>
      <c r="V35" s="247" t="str">
        <f>TOTALGENERAL!BW89</f>
        <v/>
      </c>
      <c r="W35" s="247" t="str">
        <f>TOTALGENERAL!CX89</f>
        <v/>
      </c>
      <c r="X35" s="248" t="str">
        <f>TOTALGENERAL!DM89</f>
        <v>-</v>
      </c>
      <c r="Y35" s="246" t="str">
        <f>TOTALGENERAL!X89</f>
        <v/>
      </c>
      <c r="Z35" s="247" t="str">
        <f>TOTALGENERAL!AY89</f>
        <v/>
      </c>
      <c r="AA35" s="247" t="str">
        <f>TOTALGENERAL!BZ89</f>
        <v/>
      </c>
      <c r="AB35" s="247" t="str">
        <f>TOTALGENERAL!DA89</f>
        <v/>
      </c>
      <c r="AC35" s="248" t="str">
        <f>TOTALGENERAL!DN89</f>
        <v>-</v>
      </c>
      <c r="AD35" s="246" t="str">
        <f>TOTALGENERAL!AA89</f>
        <v/>
      </c>
      <c r="AE35" s="247" t="str">
        <f>TOTALGENERAL!BB89</f>
        <v/>
      </c>
      <c r="AF35" s="247" t="str">
        <f>TOTALGENERAL!CC89</f>
        <v/>
      </c>
      <c r="AG35" s="247" t="str">
        <f>TOTALGENERAL!DD89</f>
        <v/>
      </c>
      <c r="AH35" s="248" t="str">
        <f>TOTALGENERAL!DO89</f>
        <v>-</v>
      </c>
      <c r="AI35" s="533"/>
    </row>
    <row r="36" spans="1:53">
      <c r="A36" s="235">
        <v>33</v>
      </c>
      <c r="B36" s="236" t="str">
        <f>PARAMETRES!B37</f>
        <v>-</v>
      </c>
      <c r="C36" s="237" t="str">
        <f>PARAMETRES!C37</f>
        <v>-</v>
      </c>
      <c r="D36" s="238" t="str">
        <f>PARAMETRES!D37</f>
        <v>-</v>
      </c>
      <c r="E36" s="239" t="str">
        <f>TOTALGENERAL!E90</f>
        <v>-</v>
      </c>
      <c r="F36" s="240" t="str">
        <f>TOTALGENERAL!AF90</f>
        <v/>
      </c>
      <c r="G36" s="240" t="str">
        <f>TOTALGENERAL!BG90</f>
        <v/>
      </c>
      <c r="H36" s="240" t="str">
        <f>TOTALGENERAL!CH90</f>
        <v/>
      </c>
      <c r="I36" s="241" t="str">
        <f>TOTALGENERAL!DJ90</f>
        <v>-</v>
      </c>
      <c r="J36" s="239" t="str">
        <f>TOTALGENERAL!L90</f>
        <v>-</v>
      </c>
      <c r="K36" s="240" t="str">
        <f>TOTALGENERAL!AM90</f>
        <v/>
      </c>
      <c r="L36" s="240" t="str">
        <f>TOTALGENERAL!BN90</f>
        <v/>
      </c>
      <c r="M36" s="240" t="str">
        <f>TOTALGENERAL!CO90</f>
        <v/>
      </c>
      <c r="N36" s="241" t="str">
        <f>TOTALGENERAL!DK90</f>
        <v>-</v>
      </c>
      <c r="O36" s="239" t="str">
        <f>TOTALGENERAL!R90</f>
        <v>-</v>
      </c>
      <c r="P36" s="240" t="str">
        <f>TOTALGENERAL!AS90</f>
        <v/>
      </c>
      <c r="Q36" s="240" t="str">
        <f>TOTALGENERAL!BT90</f>
        <v/>
      </c>
      <c r="R36" s="240" t="str">
        <f>TOTALGENERAL!CU90</f>
        <v/>
      </c>
      <c r="S36" s="241" t="str">
        <f>TOTALGENERAL!DL90</f>
        <v>-</v>
      </c>
      <c r="T36" s="239" t="str">
        <f>TOTALGENERAL!U90</f>
        <v>-</v>
      </c>
      <c r="U36" s="240" t="str">
        <f>TOTALGENERAL!AV90</f>
        <v/>
      </c>
      <c r="V36" s="240" t="str">
        <f>TOTALGENERAL!BW90</f>
        <v/>
      </c>
      <c r="W36" s="240" t="str">
        <f>TOTALGENERAL!CX90</f>
        <v/>
      </c>
      <c r="X36" s="241" t="str">
        <f>TOTALGENERAL!DM90</f>
        <v>-</v>
      </c>
      <c r="Y36" s="239" t="str">
        <f>TOTALGENERAL!X90</f>
        <v/>
      </c>
      <c r="Z36" s="240" t="str">
        <f>TOTALGENERAL!AY90</f>
        <v/>
      </c>
      <c r="AA36" s="240" t="str">
        <f>TOTALGENERAL!BZ90</f>
        <v/>
      </c>
      <c r="AB36" s="240" t="str">
        <f>TOTALGENERAL!DA90</f>
        <v/>
      </c>
      <c r="AC36" s="241" t="str">
        <f>TOTALGENERAL!DN90</f>
        <v>-</v>
      </c>
      <c r="AD36" s="239" t="str">
        <f>TOTALGENERAL!AA90</f>
        <v/>
      </c>
      <c r="AE36" s="240" t="str">
        <f>TOTALGENERAL!BB90</f>
        <v/>
      </c>
      <c r="AF36" s="240" t="str">
        <f>TOTALGENERAL!CC90</f>
        <v/>
      </c>
      <c r="AG36" s="240" t="str">
        <f>TOTALGENERAL!DD90</f>
        <v/>
      </c>
      <c r="AH36" s="241" t="str">
        <f>TOTALGENERAL!DO90</f>
        <v>-</v>
      </c>
      <c r="AI36" s="533"/>
    </row>
    <row r="37" spans="1:53">
      <c r="A37" s="242">
        <v>34</v>
      </c>
      <c r="B37" s="243" t="str">
        <f>PARAMETRES!B38</f>
        <v>-</v>
      </c>
      <c r="C37" s="244" t="str">
        <f>PARAMETRES!C38</f>
        <v>-</v>
      </c>
      <c r="D37" s="245" t="str">
        <f>PARAMETRES!D38</f>
        <v>-</v>
      </c>
      <c r="E37" s="246" t="str">
        <f>TOTALGENERAL!E91</f>
        <v>-</v>
      </c>
      <c r="F37" s="247" t="str">
        <f>TOTALGENERAL!AF91</f>
        <v/>
      </c>
      <c r="G37" s="247" t="str">
        <f>TOTALGENERAL!BG91</f>
        <v/>
      </c>
      <c r="H37" s="247" t="str">
        <f>TOTALGENERAL!CH91</f>
        <v/>
      </c>
      <c r="I37" s="248" t="str">
        <f>TOTALGENERAL!DJ91</f>
        <v>-</v>
      </c>
      <c r="J37" s="246" t="str">
        <f>TOTALGENERAL!L91</f>
        <v>-</v>
      </c>
      <c r="K37" s="247" t="str">
        <f>TOTALGENERAL!AM91</f>
        <v/>
      </c>
      <c r="L37" s="247" t="str">
        <f>TOTALGENERAL!BN91</f>
        <v/>
      </c>
      <c r="M37" s="247" t="str">
        <f>TOTALGENERAL!CO91</f>
        <v/>
      </c>
      <c r="N37" s="248" t="str">
        <f>TOTALGENERAL!DK91</f>
        <v>-</v>
      </c>
      <c r="O37" s="246" t="str">
        <f>TOTALGENERAL!R91</f>
        <v>-</v>
      </c>
      <c r="P37" s="247" t="str">
        <f>TOTALGENERAL!AS91</f>
        <v/>
      </c>
      <c r="Q37" s="247" t="str">
        <f>TOTALGENERAL!BT91</f>
        <v/>
      </c>
      <c r="R37" s="247" t="str">
        <f>TOTALGENERAL!CU91</f>
        <v/>
      </c>
      <c r="S37" s="248" t="str">
        <f>TOTALGENERAL!DL91</f>
        <v>-</v>
      </c>
      <c r="T37" s="246" t="str">
        <f>TOTALGENERAL!U91</f>
        <v>-</v>
      </c>
      <c r="U37" s="247" t="str">
        <f>TOTALGENERAL!AV91</f>
        <v/>
      </c>
      <c r="V37" s="247" t="str">
        <f>TOTALGENERAL!BW91</f>
        <v/>
      </c>
      <c r="W37" s="247" t="str">
        <f>TOTALGENERAL!CX91</f>
        <v/>
      </c>
      <c r="X37" s="248" t="str">
        <f>TOTALGENERAL!DM91</f>
        <v>-</v>
      </c>
      <c r="Y37" s="246" t="str">
        <f>TOTALGENERAL!X91</f>
        <v/>
      </c>
      <c r="Z37" s="247" t="str">
        <f>TOTALGENERAL!AY91</f>
        <v/>
      </c>
      <c r="AA37" s="247" t="str">
        <f>TOTALGENERAL!BZ91</f>
        <v/>
      </c>
      <c r="AB37" s="247" t="str">
        <f>TOTALGENERAL!DA91</f>
        <v/>
      </c>
      <c r="AC37" s="248" t="str">
        <f>TOTALGENERAL!DN91</f>
        <v>-</v>
      </c>
      <c r="AD37" s="246" t="str">
        <f>TOTALGENERAL!AA91</f>
        <v/>
      </c>
      <c r="AE37" s="247" t="str">
        <f>TOTALGENERAL!BB91</f>
        <v/>
      </c>
      <c r="AF37" s="247" t="str">
        <f>TOTALGENERAL!CC91</f>
        <v/>
      </c>
      <c r="AG37" s="247" t="str">
        <f>TOTALGENERAL!DD91</f>
        <v/>
      </c>
      <c r="AH37" s="248" t="str">
        <f>TOTALGENERAL!DO91</f>
        <v>-</v>
      </c>
      <c r="AI37" s="533"/>
    </row>
    <row r="38" spans="1:53">
      <c r="A38" s="235">
        <v>35</v>
      </c>
      <c r="B38" s="236" t="str">
        <f>PARAMETRES!B39</f>
        <v>-</v>
      </c>
      <c r="C38" s="237" t="str">
        <f>PARAMETRES!C39</f>
        <v>-</v>
      </c>
      <c r="D38" s="238" t="str">
        <f>PARAMETRES!D39</f>
        <v>-</v>
      </c>
      <c r="E38" s="239" t="str">
        <f>TOTALGENERAL!E92</f>
        <v>-</v>
      </c>
      <c r="F38" s="240" t="str">
        <f>TOTALGENERAL!AF92</f>
        <v/>
      </c>
      <c r="G38" s="240" t="str">
        <f>TOTALGENERAL!BG92</f>
        <v/>
      </c>
      <c r="H38" s="240" t="str">
        <f>TOTALGENERAL!CH92</f>
        <v/>
      </c>
      <c r="I38" s="241" t="str">
        <f>TOTALGENERAL!DJ92</f>
        <v>-</v>
      </c>
      <c r="J38" s="239" t="str">
        <f>TOTALGENERAL!L92</f>
        <v>-</v>
      </c>
      <c r="K38" s="240" t="str">
        <f>TOTALGENERAL!AM92</f>
        <v/>
      </c>
      <c r="L38" s="240" t="str">
        <f>TOTALGENERAL!BN92</f>
        <v/>
      </c>
      <c r="M38" s="240" t="str">
        <f>TOTALGENERAL!CO92</f>
        <v/>
      </c>
      <c r="N38" s="241" t="str">
        <f>TOTALGENERAL!DK92</f>
        <v>-</v>
      </c>
      <c r="O38" s="239" t="str">
        <f>TOTALGENERAL!R92</f>
        <v>-</v>
      </c>
      <c r="P38" s="240" t="str">
        <f>TOTALGENERAL!AS92</f>
        <v/>
      </c>
      <c r="Q38" s="240" t="str">
        <f>TOTALGENERAL!BT92</f>
        <v/>
      </c>
      <c r="R38" s="240" t="str">
        <f>TOTALGENERAL!CU92</f>
        <v/>
      </c>
      <c r="S38" s="241" t="str">
        <f>TOTALGENERAL!DL92</f>
        <v>-</v>
      </c>
      <c r="T38" s="239" t="str">
        <f>TOTALGENERAL!U92</f>
        <v>-</v>
      </c>
      <c r="U38" s="240" t="str">
        <f>TOTALGENERAL!AV92</f>
        <v/>
      </c>
      <c r="V38" s="240" t="str">
        <f>TOTALGENERAL!BW92</f>
        <v/>
      </c>
      <c r="W38" s="240" t="str">
        <f>TOTALGENERAL!CX92</f>
        <v/>
      </c>
      <c r="X38" s="241" t="str">
        <f>TOTALGENERAL!DM92</f>
        <v>-</v>
      </c>
      <c r="Y38" s="239" t="str">
        <f>TOTALGENERAL!X92</f>
        <v/>
      </c>
      <c r="Z38" s="240" t="str">
        <f>TOTALGENERAL!AY92</f>
        <v/>
      </c>
      <c r="AA38" s="240" t="str">
        <f>TOTALGENERAL!BZ92</f>
        <v/>
      </c>
      <c r="AB38" s="240" t="str">
        <f>TOTALGENERAL!DA92</f>
        <v/>
      </c>
      <c r="AC38" s="241" t="str">
        <f>TOTALGENERAL!DN92</f>
        <v>-</v>
      </c>
      <c r="AD38" s="239" t="str">
        <f>TOTALGENERAL!AA92</f>
        <v/>
      </c>
      <c r="AE38" s="240" t="str">
        <f>TOTALGENERAL!BB92</f>
        <v/>
      </c>
      <c r="AF38" s="240" t="str">
        <f>TOTALGENERAL!CC92</f>
        <v/>
      </c>
      <c r="AG38" s="240" t="str">
        <f>TOTALGENERAL!DD92</f>
        <v/>
      </c>
      <c r="AH38" s="241" t="str">
        <f>TOTALGENERAL!DO92</f>
        <v>-</v>
      </c>
      <c r="AI38" s="533"/>
    </row>
    <row r="39" spans="1:53">
      <c r="A39" s="242">
        <v>36</v>
      </c>
      <c r="B39" s="243" t="str">
        <f>PARAMETRES!B40</f>
        <v>-</v>
      </c>
      <c r="C39" s="244" t="str">
        <f>PARAMETRES!C40</f>
        <v>-</v>
      </c>
      <c r="D39" s="245" t="str">
        <f>PARAMETRES!D40</f>
        <v>-</v>
      </c>
      <c r="E39" s="246" t="str">
        <f>TOTALGENERAL!E93</f>
        <v>-</v>
      </c>
      <c r="F39" s="247" t="str">
        <f>TOTALGENERAL!AF93</f>
        <v/>
      </c>
      <c r="G39" s="247" t="str">
        <f>TOTALGENERAL!BG93</f>
        <v/>
      </c>
      <c r="H39" s="247" t="str">
        <f>TOTALGENERAL!CH93</f>
        <v/>
      </c>
      <c r="I39" s="248" t="str">
        <f>TOTALGENERAL!DJ93</f>
        <v>-</v>
      </c>
      <c r="J39" s="246" t="str">
        <f>TOTALGENERAL!L93</f>
        <v>-</v>
      </c>
      <c r="K39" s="247" t="str">
        <f>TOTALGENERAL!AM93</f>
        <v/>
      </c>
      <c r="L39" s="247" t="str">
        <f>TOTALGENERAL!BN93</f>
        <v/>
      </c>
      <c r="M39" s="247" t="str">
        <f>TOTALGENERAL!CO93</f>
        <v/>
      </c>
      <c r="N39" s="248" t="str">
        <f>TOTALGENERAL!DK93</f>
        <v>-</v>
      </c>
      <c r="O39" s="246" t="str">
        <f>TOTALGENERAL!R93</f>
        <v>-</v>
      </c>
      <c r="P39" s="247" t="str">
        <f>TOTALGENERAL!AS93</f>
        <v/>
      </c>
      <c r="Q39" s="247" t="str">
        <f>TOTALGENERAL!BT93</f>
        <v/>
      </c>
      <c r="R39" s="247" t="str">
        <f>TOTALGENERAL!CU93</f>
        <v/>
      </c>
      <c r="S39" s="248" t="str">
        <f>TOTALGENERAL!DL93</f>
        <v>-</v>
      </c>
      <c r="T39" s="246" t="str">
        <f>TOTALGENERAL!U93</f>
        <v>-</v>
      </c>
      <c r="U39" s="247" t="str">
        <f>TOTALGENERAL!AV93</f>
        <v/>
      </c>
      <c r="V39" s="247" t="str">
        <f>TOTALGENERAL!BW93</f>
        <v/>
      </c>
      <c r="W39" s="247" t="str">
        <f>TOTALGENERAL!CX93</f>
        <v/>
      </c>
      <c r="X39" s="248" t="str">
        <f>TOTALGENERAL!DM93</f>
        <v>-</v>
      </c>
      <c r="Y39" s="246" t="str">
        <f>TOTALGENERAL!X93</f>
        <v/>
      </c>
      <c r="Z39" s="247" t="str">
        <f>TOTALGENERAL!AY93</f>
        <v/>
      </c>
      <c r="AA39" s="247" t="str">
        <f>TOTALGENERAL!BZ93</f>
        <v/>
      </c>
      <c r="AB39" s="247" t="str">
        <f>TOTALGENERAL!DA93</f>
        <v/>
      </c>
      <c r="AC39" s="248" t="str">
        <f>TOTALGENERAL!DN93</f>
        <v>-</v>
      </c>
      <c r="AD39" s="246" t="str">
        <f>TOTALGENERAL!AA93</f>
        <v/>
      </c>
      <c r="AE39" s="247" t="str">
        <f>TOTALGENERAL!BB93</f>
        <v/>
      </c>
      <c r="AF39" s="247" t="str">
        <f>TOTALGENERAL!CC93</f>
        <v/>
      </c>
      <c r="AG39" s="247" t="str">
        <f>TOTALGENERAL!DD93</f>
        <v/>
      </c>
      <c r="AH39" s="248" t="str">
        <f>TOTALGENERAL!DO93</f>
        <v>-</v>
      </c>
      <c r="AI39" s="533"/>
    </row>
    <row r="40" spans="1:53">
      <c r="A40" s="235">
        <v>37</v>
      </c>
      <c r="B40" s="236" t="str">
        <f>PARAMETRES!B41</f>
        <v>-</v>
      </c>
      <c r="C40" s="237" t="str">
        <f>PARAMETRES!C41</f>
        <v>-</v>
      </c>
      <c r="D40" s="238" t="str">
        <f>PARAMETRES!D41</f>
        <v>-</v>
      </c>
      <c r="E40" s="239" t="str">
        <f>TOTALGENERAL!E94</f>
        <v>-</v>
      </c>
      <c r="F40" s="240" t="str">
        <f>TOTALGENERAL!AF94</f>
        <v/>
      </c>
      <c r="G40" s="240" t="str">
        <f>TOTALGENERAL!BG94</f>
        <v/>
      </c>
      <c r="H40" s="240" t="str">
        <f>TOTALGENERAL!CH94</f>
        <v/>
      </c>
      <c r="I40" s="241" t="str">
        <f>TOTALGENERAL!DJ94</f>
        <v>-</v>
      </c>
      <c r="J40" s="239" t="str">
        <f>TOTALGENERAL!L94</f>
        <v>-</v>
      </c>
      <c r="K40" s="240" t="str">
        <f>TOTALGENERAL!AM94</f>
        <v/>
      </c>
      <c r="L40" s="240" t="str">
        <f>TOTALGENERAL!BN94</f>
        <v/>
      </c>
      <c r="M40" s="240" t="str">
        <f>TOTALGENERAL!CO94</f>
        <v/>
      </c>
      <c r="N40" s="241" t="str">
        <f>TOTALGENERAL!DK94</f>
        <v>-</v>
      </c>
      <c r="O40" s="239" t="str">
        <f>TOTALGENERAL!R94</f>
        <v>-</v>
      </c>
      <c r="P40" s="240" t="str">
        <f>TOTALGENERAL!AS94</f>
        <v/>
      </c>
      <c r="Q40" s="240" t="str">
        <f>TOTALGENERAL!BT94</f>
        <v/>
      </c>
      <c r="R40" s="240" t="str">
        <f>TOTALGENERAL!CU94</f>
        <v/>
      </c>
      <c r="S40" s="241" t="str">
        <f>TOTALGENERAL!DL94</f>
        <v>-</v>
      </c>
      <c r="T40" s="239" t="str">
        <f>TOTALGENERAL!U94</f>
        <v>-</v>
      </c>
      <c r="U40" s="240" t="str">
        <f>TOTALGENERAL!AV94</f>
        <v/>
      </c>
      <c r="V40" s="240" t="str">
        <f>TOTALGENERAL!BW94</f>
        <v/>
      </c>
      <c r="W40" s="240" t="str">
        <f>TOTALGENERAL!CX94</f>
        <v/>
      </c>
      <c r="X40" s="241" t="str">
        <f>TOTALGENERAL!DM94</f>
        <v>-</v>
      </c>
      <c r="Y40" s="239" t="str">
        <f>TOTALGENERAL!X94</f>
        <v/>
      </c>
      <c r="Z40" s="240" t="str">
        <f>TOTALGENERAL!AY94</f>
        <v/>
      </c>
      <c r="AA40" s="240" t="str">
        <f>TOTALGENERAL!BZ94</f>
        <v/>
      </c>
      <c r="AB40" s="240" t="str">
        <f>TOTALGENERAL!DA94</f>
        <v/>
      </c>
      <c r="AC40" s="241" t="str">
        <f>TOTALGENERAL!DN94</f>
        <v>-</v>
      </c>
      <c r="AD40" s="239" t="str">
        <f>TOTALGENERAL!AA94</f>
        <v/>
      </c>
      <c r="AE40" s="240" t="str">
        <f>TOTALGENERAL!BB94</f>
        <v/>
      </c>
      <c r="AF40" s="240" t="str">
        <f>TOTALGENERAL!CC94</f>
        <v/>
      </c>
      <c r="AG40" s="240" t="str">
        <f>TOTALGENERAL!DD94</f>
        <v/>
      </c>
      <c r="AH40" s="241" t="str">
        <f>TOTALGENERAL!DO94</f>
        <v>-</v>
      </c>
      <c r="AI40" s="533"/>
    </row>
    <row r="41" spans="1:53">
      <c r="A41" s="242">
        <v>38</v>
      </c>
      <c r="B41" s="243" t="str">
        <f>PARAMETRES!B42</f>
        <v>-</v>
      </c>
      <c r="C41" s="244" t="str">
        <f>PARAMETRES!C42</f>
        <v>-</v>
      </c>
      <c r="D41" s="245" t="str">
        <f>PARAMETRES!D42</f>
        <v>-</v>
      </c>
      <c r="E41" s="246" t="str">
        <f>TOTALGENERAL!E95</f>
        <v>-</v>
      </c>
      <c r="F41" s="247" t="str">
        <f>TOTALGENERAL!AF95</f>
        <v/>
      </c>
      <c r="G41" s="247" t="str">
        <f>TOTALGENERAL!BG95</f>
        <v/>
      </c>
      <c r="H41" s="247" t="str">
        <f>TOTALGENERAL!CH95</f>
        <v/>
      </c>
      <c r="I41" s="248" t="str">
        <f>TOTALGENERAL!DJ95</f>
        <v>-</v>
      </c>
      <c r="J41" s="246" t="str">
        <f>TOTALGENERAL!L95</f>
        <v>-</v>
      </c>
      <c r="K41" s="247" t="str">
        <f>TOTALGENERAL!AM95</f>
        <v/>
      </c>
      <c r="L41" s="247" t="str">
        <f>TOTALGENERAL!BN95</f>
        <v/>
      </c>
      <c r="M41" s="247" t="str">
        <f>TOTALGENERAL!CO95</f>
        <v/>
      </c>
      <c r="N41" s="248" t="str">
        <f>TOTALGENERAL!DK95</f>
        <v>-</v>
      </c>
      <c r="O41" s="246" t="str">
        <f>TOTALGENERAL!R95</f>
        <v>-</v>
      </c>
      <c r="P41" s="247" t="str">
        <f>TOTALGENERAL!AS95</f>
        <v/>
      </c>
      <c r="Q41" s="247" t="str">
        <f>TOTALGENERAL!BT95</f>
        <v/>
      </c>
      <c r="R41" s="247" t="str">
        <f>TOTALGENERAL!CU95</f>
        <v/>
      </c>
      <c r="S41" s="248" t="str">
        <f>TOTALGENERAL!DL95</f>
        <v>-</v>
      </c>
      <c r="T41" s="246" t="str">
        <f>TOTALGENERAL!U95</f>
        <v>-</v>
      </c>
      <c r="U41" s="247" t="str">
        <f>TOTALGENERAL!AV95</f>
        <v/>
      </c>
      <c r="V41" s="247" t="str">
        <f>TOTALGENERAL!BW95</f>
        <v/>
      </c>
      <c r="W41" s="247" t="str">
        <f>TOTALGENERAL!CX95</f>
        <v/>
      </c>
      <c r="X41" s="248" t="str">
        <f>TOTALGENERAL!DM95</f>
        <v>-</v>
      </c>
      <c r="Y41" s="246" t="str">
        <f>TOTALGENERAL!X95</f>
        <v/>
      </c>
      <c r="Z41" s="247" t="str">
        <f>TOTALGENERAL!AY95</f>
        <v/>
      </c>
      <c r="AA41" s="247" t="str">
        <f>TOTALGENERAL!BZ95</f>
        <v/>
      </c>
      <c r="AB41" s="247" t="str">
        <f>TOTALGENERAL!DA95</f>
        <v/>
      </c>
      <c r="AC41" s="248" t="str">
        <f>TOTALGENERAL!DN95</f>
        <v>-</v>
      </c>
      <c r="AD41" s="246" t="str">
        <f>TOTALGENERAL!AA95</f>
        <v/>
      </c>
      <c r="AE41" s="247" t="str">
        <f>TOTALGENERAL!BB95</f>
        <v/>
      </c>
      <c r="AF41" s="247" t="str">
        <f>TOTALGENERAL!CC95</f>
        <v/>
      </c>
      <c r="AG41" s="247" t="str">
        <f>TOTALGENERAL!DD95</f>
        <v/>
      </c>
      <c r="AH41" s="248" t="str">
        <f>TOTALGENERAL!DO95</f>
        <v>-</v>
      </c>
      <c r="AI41" s="533"/>
    </row>
    <row r="42" spans="1:53">
      <c r="A42" s="235">
        <v>39</v>
      </c>
      <c r="B42" s="236" t="str">
        <f>PARAMETRES!B43</f>
        <v>-</v>
      </c>
      <c r="C42" s="237" t="str">
        <f>PARAMETRES!C43</f>
        <v>-</v>
      </c>
      <c r="D42" s="238" t="str">
        <f>PARAMETRES!D43</f>
        <v>-</v>
      </c>
      <c r="E42" s="239" t="str">
        <f>TOTALGENERAL!E96</f>
        <v>-</v>
      </c>
      <c r="F42" s="240" t="str">
        <f>TOTALGENERAL!AF96</f>
        <v/>
      </c>
      <c r="G42" s="240" t="str">
        <f>TOTALGENERAL!BG96</f>
        <v/>
      </c>
      <c r="H42" s="240" t="str">
        <f>TOTALGENERAL!CH96</f>
        <v/>
      </c>
      <c r="I42" s="241" t="str">
        <f>TOTALGENERAL!DJ96</f>
        <v>-</v>
      </c>
      <c r="J42" s="239" t="str">
        <f>TOTALGENERAL!L96</f>
        <v>-</v>
      </c>
      <c r="K42" s="240" t="str">
        <f>TOTALGENERAL!AM96</f>
        <v/>
      </c>
      <c r="L42" s="240" t="str">
        <f>TOTALGENERAL!BN96</f>
        <v/>
      </c>
      <c r="M42" s="240" t="str">
        <f>TOTALGENERAL!CO96</f>
        <v/>
      </c>
      <c r="N42" s="241" t="str">
        <f>TOTALGENERAL!DK96</f>
        <v>-</v>
      </c>
      <c r="O42" s="239" t="str">
        <f>TOTALGENERAL!R96</f>
        <v>-</v>
      </c>
      <c r="P42" s="240" t="str">
        <f>TOTALGENERAL!AS96</f>
        <v/>
      </c>
      <c r="Q42" s="240" t="str">
        <f>TOTALGENERAL!BT96</f>
        <v/>
      </c>
      <c r="R42" s="240" t="str">
        <f>TOTALGENERAL!CU96</f>
        <v/>
      </c>
      <c r="S42" s="241" t="str">
        <f>TOTALGENERAL!DL96</f>
        <v>-</v>
      </c>
      <c r="T42" s="239" t="str">
        <f>TOTALGENERAL!U96</f>
        <v>-</v>
      </c>
      <c r="U42" s="240" t="str">
        <f>TOTALGENERAL!AV96</f>
        <v/>
      </c>
      <c r="V42" s="240" t="str">
        <f>TOTALGENERAL!BW96</f>
        <v/>
      </c>
      <c r="W42" s="240" t="str">
        <f>TOTALGENERAL!CX96</f>
        <v/>
      </c>
      <c r="X42" s="241" t="str">
        <f>TOTALGENERAL!DM96</f>
        <v>-</v>
      </c>
      <c r="Y42" s="239" t="str">
        <f>TOTALGENERAL!X96</f>
        <v/>
      </c>
      <c r="Z42" s="240" t="str">
        <f>TOTALGENERAL!AY96</f>
        <v/>
      </c>
      <c r="AA42" s="240" t="str">
        <f>TOTALGENERAL!BZ96</f>
        <v/>
      </c>
      <c r="AB42" s="240" t="str">
        <f>TOTALGENERAL!DA96</f>
        <v/>
      </c>
      <c r="AC42" s="241" t="str">
        <f>TOTALGENERAL!DN96</f>
        <v>-</v>
      </c>
      <c r="AD42" s="239" t="str">
        <f>TOTALGENERAL!AA96</f>
        <v/>
      </c>
      <c r="AE42" s="240" t="str">
        <f>TOTALGENERAL!BB96</f>
        <v/>
      </c>
      <c r="AF42" s="240" t="str">
        <f>TOTALGENERAL!CC96</f>
        <v/>
      </c>
      <c r="AG42" s="240" t="str">
        <f>TOTALGENERAL!DD96</f>
        <v/>
      </c>
      <c r="AH42" s="241" t="str">
        <f>TOTALGENERAL!DO96</f>
        <v>-</v>
      </c>
      <c r="AI42" s="533"/>
    </row>
    <row r="43" spans="1:53">
      <c r="A43" s="249">
        <v>40</v>
      </c>
      <c r="B43" s="250" t="str">
        <f>PARAMETRES!B44</f>
        <v>-</v>
      </c>
      <c r="C43" s="251" t="str">
        <f>PARAMETRES!C44</f>
        <v>-</v>
      </c>
      <c r="D43" s="252" t="str">
        <f>PARAMETRES!D44</f>
        <v>-</v>
      </c>
      <c r="E43" s="253" t="str">
        <f>TOTALGENERAL!E97</f>
        <v>-</v>
      </c>
      <c r="F43" s="254" t="str">
        <f>TOTALGENERAL!AF97</f>
        <v/>
      </c>
      <c r="G43" s="254" t="str">
        <f>TOTALGENERAL!BG97</f>
        <v/>
      </c>
      <c r="H43" s="254" t="str">
        <f>TOTALGENERAL!CH97</f>
        <v/>
      </c>
      <c r="I43" s="255" t="str">
        <f>TOTALGENERAL!DJ97</f>
        <v>-</v>
      </c>
      <c r="J43" s="253" t="str">
        <f>TOTALGENERAL!L97</f>
        <v>-</v>
      </c>
      <c r="K43" s="254" t="str">
        <f>TOTALGENERAL!AM97</f>
        <v/>
      </c>
      <c r="L43" s="254" t="str">
        <f>TOTALGENERAL!BN97</f>
        <v/>
      </c>
      <c r="M43" s="254" t="str">
        <f>TOTALGENERAL!CO97</f>
        <v/>
      </c>
      <c r="N43" s="255" t="str">
        <f>TOTALGENERAL!DK97</f>
        <v>-</v>
      </c>
      <c r="O43" s="253" t="str">
        <f>TOTALGENERAL!R97</f>
        <v>-</v>
      </c>
      <c r="P43" s="254" t="str">
        <f>TOTALGENERAL!AS97</f>
        <v/>
      </c>
      <c r="Q43" s="254" t="str">
        <f>TOTALGENERAL!BT97</f>
        <v/>
      </c>
      <c r="R43" s="254" t="str">
        <f>TOTALGENERAL!CU97</f>
        <v/>
      </c>
      <c r="S43" s="255" t="str">
        <f>TOTALGENERAL!DL97</f>
        <v>-</v>
      </c>
      <c r="T43" s="253" t="str">
        <f>TOTALGENERAL!U97</f>
        <v>-</v>
      </c>
      <c r="U43" s="254" t="str">
        <f>TOTALGENERAL!AV97</f>
        <v/>
      </c>
      <c r="V43" s="254" t="str">
        <f>TOTALGENERAL!BW97</f>
        <v/>
      </c>
      <c r="W43" s="254" t="str">
        <f>TOTALGENERAL!CX97</f>
        <v/>
      </c>
      <c r="X43" s="255" t="str">
        <f>TOTALGENERAL!DM97</f>
        <v>-</v>
      </c>
      <c r="Y43" s="253" t="str">
        <f>TOTALGENERAL!X97</f>
        <v/>
      </c>
      <c r="Z43" s="254" t="str">
        <f>TOTALGENERAL!AY97</f>
        <v/>
      </c>
      <c r="AA43" s="254" t="str">
        <f>TOTALGENERAL!BZ97</f>
        <v/>
      </c>
      <c r="AB43" s="254" t="str">
        <f>TOTALGENERAL!DA97</f>
        <v/>
      </c>
      <c r="AC43" s="255" t="str">
        <f>TOTALGENERAL!DN97</f>
        <v>-</v>
      </c>
      <c r="AD43" s="253" t="str">
        <f>TOTALGENERAL!AA97</f>
        <v/>
      </c>
      <c r="AE43" s="254" t="str">
        <f>TOTALGENERAL!BB97</f>
        <v/>
      </c>
      <c r="AF43" s="254" t="str">
        <f>TOTALGENERAL!CC97</f>
        <v/>
      </c>
      <c r="AG43" s="254" t="str">
        <f>TOTALGENERAL!DD97</f>
        <v/>
      </c>
      <c r="AH43" s="255" t="str">
        <f>TOTALGENERAL!DO97</f>
        <v>-</v>
      </c>
      <c r="AI43" s="533"/>
    </row>
    <row r="45" spans="1:53">
      <c r="D45" s="256" t="s">
        <v>70</v>
      </c>
      <c r="E45" s="257">
        <f>IF(TOTALGENERAL!E9="-","",ROUNDUP(TOTALGENERAL!E9,1))</f>
        <v>73.3</v>
      </c>
      <c r="F45" s="258" t="str">
        <f>IF(TOTALGENERAL!AF9="-","",ROUNDUP(TOTALGENERAL!AF9,1))</f>
        <v/>
      </c>
      <c r="G45" s="258" t="str">
        <f>IF(TOTALGENERAL!BG9="-","",ROUNDUP(TOTALGENERAL!BG9,1))</f>
        <v/>
      </c>
      <c r="H45" s="258" t="str">
        <f>IF(TOTALGENERAL!CH9="-","",ROUNDUP(TOTALGENERAL!CH9,1))</f>
        <v/>
      </c>
      <c r="I45" s="259">
        <f>IF(TOTALGENERAL!DJ9="-","",ROUNDUP(TOTALGENERAL!DJ9,1))</f>
        <v>73.3</v>
      </c>
      <c r="J45" s="257">
        <f>IF(TOTALGENERAL!L9="-","",ROUNDUP(TOTALGENERAL!L9,1))</f>
        <v>75.8</v>
      </c>
      <c r="K45" s="258" t="str">
        <f>IF(TOTALGENERAL!AM9="-","",ROUNDUP(TOTALGENERAL!AM9,1))</f>
        <v/>
      </c>
      <c r="L45" s="258" t="str">
        <f>IF(TOTALGENERAL!BN9="-","",ROUNDUP(TOTALGENERAL!BN9,1))</f>
        <v/>
      </c>
      <c r="M45" s="258" t="str">
        <f>IF(TOTALGENERAL!CO9="-","",ROUNDUP(TOTALGENERAL!CO9,1))</f>
        <v/>
      </c>
      <c r="N45" s="259">
        <f>IF(TOTALGENERAL!DK9="-","",ROUNDUP(TOTALGENERAL!DK9,1))</f>
        <v>75.8</v>
      </c>
      <c r="O45" s="260">
        <f>IF(TOTALGENERAL!R9="-","",ROUNDUP(TOTALGENERAL!R9,1))</f>
        <v>87.1</v>
      </c>
      <c r="P45" s="261" t="str">
        <f>IF(TOTALGENERAL!AS9="-","",ROUNDUP(TOTALGENERAL!AS9,1))</f>
        <v/>
      </c>
      <c r="Q45" s="261" t="str">
        <f>IF(TOTALGENERAL!BT9="-","",ROUNDUP(TOTALGENERAL!BT9,1))</f>
        <v/>
      </c>
      <c r="R45" s="261" t="str">
        <f>IF(TOTALGENERAL!CU9="-","",ROUNDUP(TOTALGENERAL!CU9,1))</f>
        <v/>
      </c>
      <c r="S45" s="262">
        <f>IF(TOTALGENERAL!DL9="-","",ROUNDUP(TOTALGENERAL!DL9,1))</f>
        <v>87.1</v>
      </c>
      <c r="T45" s="257">
        <f>IF(TOTALGENERAL!U9="-","",ROUNDUP(TOTALGENERAL!U9,1))</f>
        <v>78.3</v>
      </c>
      <c r="U45" s="258" t="str">
        <f>IF(TOTALGENERAL!AV9="-","",ROUNDUP(TOTALGENERAL!AV9,1))</f>
        <v/>
      </c>
      <c r="V45" s="258" t="str">
        <f>IF(TOTALGENERAL!BW9="-","",ROUNDUP(TOTALGENERAL!BW9,1))</f>
        <v/>
      </c>
      <c r="W45" s="258" t="str">
        <f>IF(TOTALGENERAL!CX9="-","",ROUNDUP(TOTALGENERAL!CX9,1))</f>
        <v/>
      </c>
      <c r="X45" s="259">
        <f>IF(TOTALGENERAL!DM9="-","",ROUNDUP(TOTALGENERAL!DM9,1))</f>
        <v>78.3</v>
      </c>
      <c r="Y45" s="257" t="str">
        <f>IF(TOTALGENERAL!X9="-","",ROUNDUP(TOTALGENERAL!X9,1))</f>
        <v/>
      </c>
      <c r="Z45" s="258" t="str">
        <f>IF(TOTALGENERAL!AY9="-","",ROUNDUP(TOTALGENERAL!AY9,1))</f>
        <v/>
      </c>
      <c r="AA45" s="258" t="str">
        <f>IF(TOTALGENERAL!BZ9="-","",ROUNDUP(TOTALGENERAL!BZ9,1))</f>
        <v/>
      </c>
      <c r="AB45" s="258" t="str">
        <f>IF(TOTALGENERAL!DA9="-","",ROUNDUP(TOTALGENERAL!DA9,1))</f>
        <v/>
      </c>
      <c r="AC45" s="259" t="str">
        <f>IF(TOTALGENERAL!DN9="-","",ROUNDUP(TOTALGENERAL!DN9,1))</f>
        <v/>
      </c>
      <c r="AD45" s="257">
        <f>IF(TOTALGENERAL!AA9="-","",ROUNDUP(TOTALGENERAL!AA9,1))</f>
        <v>80.399999999999991</v>
      </c>
      <c r="AE45" s="258" t="str">
        <f>IF(TOTALGENERAL!BB9="-","",ROUNDUP(TOTALGENERAL!BB9,1))</f>
        <v/>
      </c>
      <c r="AF45" s="258" t="str">
        <f>IF(TOTALGENERAL!CC9="-","",ROUNDUP(TOTALGENERAL!CC9,1))</f>
        <v/>
      </c>
      <c r="AG45" s="258" t="str">
        <f>IF(TOTALGENERAL!DD9="-","",ROUNDUP(TOTALGENERAL!DD9,1))</f>
        <v/>
      </c>
      <c r="AH45" s="259">
        <f>IF(TOTALGENERAL!DO9="-","",ROUNDUP(TOTALGENERAL!DO9,1))</f>
        <v>80.399999999999991</v>
      </c>
    </row>
    <row r="48" spans="1:53" ht="17.25" thickTop="1" thickBot="1">
      <c r="A48" s="263"/>
      <c r="B48" s="536" t="s">
        <v>3</v>
      </c>
      <c r="C48" s="536" t="s">
        <v>4</v>
      </c>
      <c r="D48" s="539" t="s">
        <v>5</v>
      </c>
      <c r="E48" s="535" t="s">
        <v>71</v>
      </c>
      <c r="F48" s="535"/>
      <c r="G48" s="535"/>
      <c r="H48" s="535"/>
      <c r="I48" s="535"/>
      <c r="J48" s="535"/>
      <c r="K48" s="535"/>
      <c r="L48" s="535"/>
      <c r="M48" s="535" t="s">
        <v>72</v>
      </c>
      <c r="N48" s="535"/>
      <c r="O48" s="535"/>
      <c r="P48" s="535"/>
      <c r="Q48" s="535"/>
      <c r="R48" s="535"/>
      <c r="S48" s="535"/>
      <c r="T48" s="535"/>
      <c r="U48" s="535" t="s">
        <v>73</v>
      </c>
      <c r="V48" s="535"/>
      <c r="W48" s="535"/>
      <c r="X48" s="535"/>
      <c r="Y48" s="535"/>
      <c r="Z48" s="535"/>
      <c r="AA48" s="535"/>
      <c r="AB48" s="535"/>
      <c r="AC48" s="535" t="s">
        <v>74</v>
      </c>
      <c r="AD48" s="535"/>
      <c r="AE48" s="535"/>
      <c r="AF48" s="535"/>
      <c r="AG48" s="535"/>
      <c r="AH48" s="535"/>
      <c r="AI48" s="535"/>
      <c r="AJ48" s="535"/>
      <c r="AK48" s="535" t="s">
        <v>75</v>
      </c>
      <c r="AL48" s="535"/>
      <c r="AM48" s="535"/>
      <c r="AN48" s="535"/>
      <c r="AO48" s="535"/>
      <c r="AP48" s="535"/>
      <c r="AQ48" s="535"/>
      <c r="AR48" s="535"/>
      <c r="AS48" s="538" t="s">
        <v>76</v>
      </c>
      <c r="AT48" s="538"/>
      <c r="AU48" s="538"/>
      <c r="AV48" s="538"/>
      <c r="AW48" s="538"/>
      <c r="AX48" s="538"/>
      <c r="AY48" s="538"/>
      <c r="AZ48" s="538"/>
      <c r="BA48" s="533" t="str">
        <f>CONCATENATE(PARAMETRES!$F$22,"                                                            ",PARAMETRES!$F$23)</f>
        <v>Année          2016-2017                                                            5ème année</v>
      </c>
    </row>
    <row r="49" spans="1:53" ht="12.75" thickTop="1" thickBot="1">
      <c r="A49" s="227"/>
      <c r="B49" s="536"/>
      <c r="C49" s="536"/>
      <c r="D49" s="539"/>
      <c r="E49" s="228">
        <v>1</v>
      </c>
      <c r="F49" s="230">
        <v>2</v>
      </c>
      <c r="G49" s="264"/>
      <c r="H49" s="265">
        <v>3</v>
      </c>
      <c r="I49" s="266"/>
      <c r="J49" s="265">
        <v>4</v>
      </c>
      <c r="K49" s="266"/>
      <c r="L49" s="231" t="s">
        <v>60</v>
      </c>
      <c r="M49" s="228">
        <v>1</v>
      </c>
      <c r="N49" s="230">
        <v>2</v>
      </c>
      <c r="O49" s="264"/>
      <c r="P49" s="265">
        <v>3</v>
      </c>
      <c r="Q49" s="266"/>
      <c r="R49" s="265">
        <v>4</v>
      </c>
      <c r="S49" s="266"/>
      <c r="T49" s="231" t="s">
        <v>60</v>
      </c>
      <c r="U49" s="228">
        <v>1</v>
      </c>
      <c r="V49" s="230">
        <v>2</v>
      </c>
      <c r="W49" s="264"/>
      <c r="X49" s="265">
        <v>3</v>
      </c>
      <c r="Y49" s="266"/>
      <c r="Z49" s="265">
        <v>4</v>
      </c>
      <c r="AA49" s="266"/>
      <c r="AB49" s="231" t="s">
        <v>60</v>
      </c>
      <c r="AC49" s="228">
        <v>1</v>
      </c>
      <c r="AD49" s="230">
        <v>2</v>
      </c>
      <c r="AE49" s="264"/>
      <c r="AF49" s="265">
        <v>3</v>
      </c>
      <c r="AG49" s="266"/>
      <c r="AH49" s="265">
        <v>4</v>
      </c>
      <c r="AI49" s="266"/>
      <c r="AJ49" s="231" t="s">
        <v>60</v>
      </c>
      <c r="AK49" s="228">
        <v>1</v>
      </c>
      <c r="AL49" s="230">
        <v>2</v>
      </c>
      <c r="AM49" s="264"/>
      <c r="AN49" s="265">
        <v>3</v>
      </c>
      <c r="AO49" s="266"/>
      <c r="AP49" s="265">
        <v>4</v>
      </c>
      <c r="AQ49" s="266"/>
      <c r="AR49" s="231" t="s">
        <v>60</v>
      </c>
      <c r="AS49" s="228">
        <v>1</v>
      </c>
      <c r="AT49" s="230">
        <v>2</v>
      </c>
      <c r="AU49" s="264"/>
      <c r="AV49" s="265">
        <v>3</v>
      </c>
      <c r="AW49" s="266"/>
      <c r="AX49" s="265">
        <v>4</v>
      </c>
      <c r="AY49" s="266"/>
      <c r="AZ49" s="231" t="s">
        <v>60</v>
      </c>
      <c r="BA49" s="533"/>
    </row>
    <row r="50" spans="1:53" ht="12.75" thickTop="1" thickBot="1">
      <c r="A50" s="227"/>
      <c r="B50" s="232"/>
      <c r="C50" s="232"/>
      <c r="D50" s="233"/>
      <c r="E50" s="234"/>
      <c r="F50" s="232"/>
      <c r="G50" s="264"/>
      <c r="H50" s="232"/>
      <c r="I50" s="266"/>
      <c r="J50" s="232"/>
      <c r="K50" s="266"/>
      <c r="L50" s="233"/>
      <c r="M50" s="234"/>
      <c r="N50" s="232"/>
      <c r="O50" s="264"/>
      <c r="P50" s="232"/>
      <c r="Q50" s="266"/>
      <c r="R50" s="232"/>
      <c r="S50" s="266"/>
      <c r="T50" s="233"/>
      <c r="U50" s="234"/>
      <c r="V50" s="232"/>
      <c r="W50" s="264"/>
      <c r="X50" s="232"/>
      <c r="Y50" s="266"/>
      <c r="Z50" s="232"/>
      <c r="AA50" s="266"/>
      <c r="AB50" s="233"/>
      <c r="AC50" s="234"/>
      <c r="AD50" s="232"/>
      <c r="AE50" s="264"/>
      <c r="AF50" s="232"/>
      <c r="AG50" s="266"/>
      <c r="AH50" s="232"/>
      <c r="AI50" s="266"/>
      <c r="AJ50" s="233"/>
      <c r="AK50" s="234"/>
      <c r="AL50" s="232"/>
      <c r="AM50" s="264"/>
      <c r="AN50" s="232"/>
      <c r="AO50" s="266"/>
      <c r="AP50" s="232"/>
      <c r="AQ50" s="266"/>
      <c r="AR50" s="233"/>
      <c r="AS50" s="234"/>
      <c r="AT50" s="232"/>
      <c r="AU50" s="264"/>
      <c r="AV50" s="232"/>
      <c r="AW50" s="266"/>
      <c r="AX50" s="232"/>
      <c r="AY50" s="266"/>
      <c r="AZ50" s="233"/>
      <c r="BA50" s="533"/>
    </row>
    <row r="51" spans="1:53" ht="12.75" thickTop="1" thickBot="1">
      <c r="A51" s="235">
        <v>1</v>
      </c>
      <c r="B51" s="236" t="str">
        <f>PARAMETRES!B5</f>
        <v>B</v>
      </c>
      <c r="C51" s="237" t="str">
        <f>PARAMETRES!C5</f>
        <v>C</v>
      </c>
      <c r="D51" s="238" t="str">
        <f>PARAMETRES!D5</f>
        <v>Anglais</v>
      </c>
      <c r="E51" s="239">
        <f>TOTALGENERAL!E58</f>
        <v>5.3</v>
      </c>
      <c r="F51" s="240" t="str">
        <f>TOTALGENERAL!AF58</f>
        <v/>
      </c>
      <c r="G51" s="267" t="str">
        <f>IF(F51="","",IF(F51="-","",IF(E51="-","",IF(F51&lt;E51,CONCATENATE("- ",ROUNDUP(100-((F51/E51)*100),1)," %"),CONCATENATE("+ ",ROUNDUP(100-((E51/F51)*100),1)," %")))))</f>
        <v/>
      </c>
      <c r="H51" s="240" t="str">
        <f>TOTALGENERAL!BG58</f>
        <v/>
      </c>
      <c r="I51" s="267" t="str">
        <f>IF(H51="","",IF(H51="-","",IF(F51="-","",IF(H51&lt;F51,CONCATENATE("- ",ROUNDUP(100-((H51/F51)*100),1)," %"),CONCATENATE("+ ",ROUNDUP(100-((F51/H51)*100),1)," %")))))</f>
        <v/>
      </c>
      <c r="J51" s="240" t="str">
        <f>TOTALGENERAL!CH58</f>
        <v/>
      </c>
      <c r="K51" s="267" t="str">
        <f>IF(J51="","",IF(J51="-","",IF(H51="-","",IF(J51&lt;H51,CONCATENATE("- ",ROUNDUP(100-((J51/H51)*100),1)," %"),CONCATENATE("+ ",ROUNDUP(100-((H51/J51)*100),1)," %")))))</f>
        <v/>
      </c>
      <c r="L51" s="241">
        <f>TOTALGENERAL!DJ58</f>
        <v>26.400000000000002</v>
      </c>
      <c r="M51" s="239">
        <f>TOTALGENERAL!L58</f>
        <v>55.800000000000004</v>
      </c>
      <c r="N51" s="240" t="str">
        <f>TOTALGENERAL!AM58</f>
        <v/>
      </c>
      <c r="O51" s="267" t="str">
        <f>IF(N51="","",IF(N51="-","",IF(M51="-","",IF(N51&lt;M51,CONCATENATE("- ",ROUNDUP(100-((N51/M51)*100),1)," %"),CONCATENATE("+ ",ROUNDUP(100-((M51/N51)*100),1)," %")))))</f>
        <v/>
      </c>
      <c r="P51" s="240" t="str">
        <f>TOTALGENERAL!BN58</f>
        <v/>
      </c>
      <c r="Q51" s="267" t="str">
        <f>IF(P51="","",IF(P51="-","",IF(N51="-","",IF(P51&lt;N51,CONCATENATE("- ",ROUNDUP(100-((P51/N51)*100),1)," %"),CONCATENATE("+ ",ROUNDUP(100-((N51/P51)*100),1)," %")))))</f>
        <v/>
      </c>
      <c r="R51" s="240" t="str">
        <f>TOTALGENERAL!CO58</f>
        <v/>
      </c>
      <c r="S51" s="267" t="str">
        <f>IF(R51="","",IF(R51="-","",IF(P51="-","",IF(R51&lt;P51,CONCATENATE("- ",ROUNDUP(100-((R51/P51)*100),1)," %"),CONCATENATE("+ ",ROUNDUP(100-((P51/R51)*100),1)," %")))))</f>
        <v/>
      </c>
      <c r="T51" s="241">
        <f>TOTALGENERAL!DK58</f>
        <v>55.800000000000004</v>
      </c>
      <c r="U51" s="239">
        <f>TOTALGENERAL!R58</f>
        <v>51.300000000000004</v>
      </c>
      <c r="V51" s="240" t="str">
        <f>TOTALGENERAL!AS58</f>
        <v/>
      </c>
      <c r="W51" s="267" t="str">
        <f>IF(V51="","",IF(V51="-","",IF(U51="-","",IF(V51&lt;U51,CONCATENATE("- ",ROUNDUP(100-((V51/U51)*100),1)," %"),CONCATENATE("+ ",ROUNDUP(100-((U51/V51)*100),1)," %")))))</f>
        <v/>
      </c>
      <c r="X51" s="240" t="str">
        <f>TOTALGENERAL!BT58</f>
        <v/>
      </c>
      <c r="Y51" s="267" t="str">
        <f>IF(X51="","",IF(X51="-","",IF(V51="-","",IF(X51&lt;V51,CONCATENATE("- ",ROUNDUP(100-((X51/V51)*100),1)," %"),CONCATENATE("+ ",ROUNDUP(100-((V51/X51)*100),1)," %")))))</f>
        <v/>
      </c>
      <c r="Z51" s="240" t="str">
        <f>TOTALGENERAL!CU58</f>
        <v/>
      </c>
      <c r="AA51" s="267" t="str">
        <f>IF(Z51="","",IF(Z51="-","",IF(X51="-","",IF(Z51&lt;X51,CONCATENATE("- ",ROUNDUP(100-((Z51/X51)*100),1)," %"),CONCATENATE("+ ",ROUNDUP(100-((X51/Z51)*100),1)," %")))))</f>
        <v/>
      </c>
      <c r="AB51" s="241">
        <f>TOTALGENERAL!DL58</f>
        <v>51.300000000000004</v>
      </c>
      <c r="AC51" s="239">
        <f>TOTALGENERAL!U58</f>
        <v>12</v>
      </c>
      <c r="AD51" s="240" t="str">
        <f>TOTALGENERAL!AV58</f>
        <v/>
      </c>
      <c r="AE51" s="267" t="str">
        <f>IF(AD51="","",IF(AD51="-","",IF(AC51="-","",IF(AD51&lt;AC51,CONCATENATE("- ",ROUNDUP(100-((AD51/AC51)*100),1)," %"),CONCATENATE("+ ",ROUNDUP(100-((AC51/AD51)*100),1)," %")))))</f>
        <v/>
      </c>
      <c r="AF51" s="240" t="str">
        <f>TOTALGENERAL!BW58</f>
        <v/>
      </c>
      <c r="AG51" s="267" t="str">
        <f>IF(AF51="","",IF(AF51="-","",IF(AD51="-","",IF(AF51&lt;AD51,CONCATENATE("- ",ROUNDUP(100-((AF51/AD51)*100),1)," %"),CONCATENATE("+ ",ROUNDUP(100-((AD51/AF51)*100),1)," %")))))</f>
        <v/>
      </c>
      <c r="AH51" s="240" t="str">
        <f>TOTALGENERAL!CX58</f>
        <v/>
      </c>
      <c r="AI51" s="267" t="str">
        <f>IF(AH51="","",IF(AH51="-","",IF(AF51="-","",IF(AH51&lt;AF51,CONCATENATE("- ",ROUNDUP(100-((AH51/AF51)*100),1)," %"),CONCATENATE("+ ",ROUNDUP(100-((AF51/AH51)*100),1)," %")))))</f>
        <v/>
      </c>
      <c r="AJ51" s="241">
        <f>TOTALGENERAL!DM58</f>
        <v>40</v>
      </c>
      <c r="AK51" s="239" t="str">
        <f>TOTALGENERAL!X58</f>
        <v/>
      </c>
      <c r="AL51" s="240" t="str">
        <f>TOTALGENERAL!AY58</f>
        <v/>
      </c>
      <c r="AM51" s="267" t="str">
        <f>IF(AL51="","",IF(AL51="-","",IF(AK51="-","",IF(AL51&lt;AK51,CONCATENATE("- ",ROUNDUP(100-((AL51/AK51)*100),1)," %"),CONCATENATE("+ ",ROUNDUP(100-((AK51/AL51)*100),1)," %")))))</f>
        <v/>
      </c>
      <c r="AN51" s="240" t="str">
        <f>TOTALGENERAL!BZ58</f>
        <v/>
      </c>
      <c r="AO51" s="267" t="str">
        <f>IF(AN51="","",IF(AN51="-","",IF(AL51="-","",IF(AN51&lt;AL51,CONCATENATE("- ",ROUNDUP(100-((AN51/AL51)*100),1)," %"),CONCATENATE("+ ",ROUNDUP(100-((AL51/AN51)*100),1)," %")))))</f>
        <v/>
      </c>
      <c r="AP51" s="240" t="str">
        <f>TOTALGENERAL!DA58</f>
        <v/>
      </c>
      <c r="AQ51" s="267" t="str">
        <f>IF(AP51="","",IF(AP51="-","",IF(AN51="-","",IF(AP51&lt;AN51,CONCATENATE("- ",ROUNDUP(100-((AP51/AN51)*100),1)," %"),CONCATENATE("+ ",ROUNDUP(100-((AN51/AP51)*100),1)," %")))))</f>
        <v/>
      </c>
      <c r="AR51" s="241" t="str">
        <f>TOTALGENERAL!DN58</f>
        <v>-</v>
      </c>
      <c r="AS51" s="239">
        <f>TOTALGENERAL!AA58</f>
        <v>49.800000000000004</v>
      </c>
      <c r="AT51" s="240" t="str">
        <f>TOTALGENERAL!BB58</f>
        <v/>
      </c>
      <c r="AU51" s="267" t="str">
        <f t="shared" ref="AU51:AU90" si="0">IF(AT51="","",IF(AT51="-","",IF(AS51="","",IF(AT51&lt;AS51,CONCATENATE("- ",ROUNDUP(100-((AT51/AS51)*100),1)," %"),CONCATENATE("+ ",ROUNDUP(100-((AS51/AT51)*100),1)," %")))))</f>
        <v/>
      </c>
      <c r="AV51" s="240" t="str">
        <f>TOTALGENERAL!CC58</f>
        <v/>
      </c>
      <c r="AW51" s="267" t="str">
        <f>IF(AV51="","",IF(AV51="-","",IF(AT51="","",IF(AV51&lt;AT51,CONCATENATE("- ",ROUNDUP(100-((AV51/AT51)*100),1)," %"),CONCATENATE("+ ",ROUNDUP(100-((AT51/AV51)*100),1)," %")))))</f>
        <v/>
      </c>
      <c r="AX51" s="240" t="str">
        <f>TOTALGENERAL!DD58</f>
        <v/>
      </c>
      <c r="AY51" s="267" t="str">
        <f t="shared" ref="AY51:AY89" si="1">IF(AX51="","",IF(AX51="-","",IF(AV51="","",IF(AX51&lt;AV51,CONCATENATE("- ",ROUNDUP(100-((AX51/AV51)*100),1)," %"),CONCATENATE("+ ",ROUNDUP(100-((AV51/AX51)*100),1)," %")))))</f>
        <v/>
      </c>
      <c r="AZ51" s="241">
        <f>TOTALGENERAL!DO58</f>
        <v>49.800000000000004</v>
      </c>
      <c r="BA51" s="533"/>
    </row>
    <row r="52" spans="1:53" ht="12.75" thickTop="1" thickBot="1">
      <c r="A52" s="242">
        <v>2</v>
      </c>
      <c r="B52" s="243" t="str">
        <f>PARAMETRES!B6</f>
        <v>B</v>
      </c>
      <c r="C52" s="244" t="str">
        <f>PARAMETRES!C6</f>
        <v>M</v>
      </c>
      <c r="D52" s="245" t="str">
        <f>PARAMETRES!D6</f>
        <v>Néerlandais</v>
      </c>
      <c r="E52" s="246">
        <f>TOTALGENERAL!E59</f>
        <v>13.7</v>
      </c>
      <c r="F52" s="247" t="str">
        <f>TOTALGENERAL!AF59</f>
        <v/>
      </c>
      <c r="G52" s="268" t="str">
        <f t="shared" ref="G52:G92" si="2">IF(F52="","",IF(F52="-","",IF(E52="-","",IF(F52&lt;E52,CONCATENATE("- ",ROUNDUP(100-((F52/E52)*100),1)," %"),CONCATENATE("+ ",ROUNDUP(100-((E52/F52)*100),1)," %")))))</f>
        <v/>
      </c>
      <c r="H52" s="247" t="str">
        <f>TOTALGENERAL!BG59</f>
        <v/>
      </c>
      <c r="I52" s="268" t="str">
        <f t="shared" ref="I52:I92" si="3">IF(H52="","",IF(H52="-","",IF(F52="-","",IF(H52&lt;F52,CONCATENATE("- ",ROUNDUP(100-((H52/F52)*100),1)," %"),CONCATENATE("+ ",ROUNDUP(100-((F52/H52)*100),1)," %")))))</f>
        <v/>
      </c>
      <c r="J52" s="247" t="str">
        <f>TOTALGENERAL!CH59</f>
        <v/>
      </c>
      <c r="K52" s="268" t="str">
        <f t="shared" ref="K52:K92" si="4">IF(J52="","",IF(J52="-","",IF(H52="-","",IF(J52&lt;H52,CONCATENATE("- ",ROUNDUP(100-((J52/H52)*100),1)," %"),CONCATENATE("+ ",ROUNDUP(100-((H52/J52)*100),1)," %")))))</f>
        <v/>
      </c>
      <c r="L52" s="248">
        <f>TOTALGENERAL!DJ59</f>
        <v>68.5</v>
      </c>
      <c r="M52" s="246">
        <f>TOTALGENERAL!L59</f>
        <v>83.6</v>
      </c>
      <c r="N52" s="247" t="str">
        <f>TOTALGENERAL!AM59</f>
        <v/>
      </c>
      <c r="O52" s="268" t="str">
        <f t="shared" ref="O52:O92" si="5">IF(N52="","",IF(N52="-","",IF(M52="-","",IF(N52&lt;M52,CONCATENATE("- ",ROUNDUP(100-((N52/M52)*100),1)," %"),CONCATENATE("+ ",ROUNDUP(100-((M52/N52)*100),1)," %")))))</f>
        <v/>
      </c>
      <c r="P52" s="247" t="str">
        <f>TOTALGENERAL!BN59</f>
        <v/>
      </c>
      <c r="Q52" s="268" t="str">
        <f t="shared" ref="Q52:S92" si="6">IF(P52="","",IF(P52="-","",IF(N52="-","",IF(P52&lt;N52,CONCATENATE("- ",ROUNDUP(100-((P52/N52)*100),1)," %"),CONCATENATE("+ ",ROUNDUP(100-((N52/P52)*100),1)," %")))))</f>
        <v/>
      </c>
      <c r="R52" s="247" t="str">
        <f>TOTALGENERAL!CO59</f>
        <v/>
      </c>
      <c r="S52" s="268" t="str">
        <f t="shared" si="6"/>
        <v/>
      </c>
      <c r="T52" s="248">
        <f>TOTALGENERAL!DK59</f>
        <v>83.6</v>
      </c>
      <c r="U52" s="246">
        <f>TOTALGENERAL!R59</f>
        <v>94.1</v>
      </c>
      <c r="V52" s="247" t="str">
        <f>TOTALGENERAL!AS59</f>
        <v/>
      </c>
      <c r="W52" s="268" t="str">
        <f t="shared" ref="W52:W92" si="7">IF(V52="","",IF(V52="-","",IF(U52="-","",IF(V52&lt;U52,CONCATENATE("- ",ROUNDUP(100-((V52/U52)*100),1)," %"),CONCATENATE("+ ",ROUNDUP(100-((U52/V52)*100),1)," %")))))</f>
        <v/>
      </c>
      <c r="X52" s="247" t="str">
        <f>TOTALGENERAL!BT59</f>
        <v/>
      </c>
      <c r="Y52" s="268" t="str">
        <f t="shared" ref="Y52:AA92" si="8">IF(X52="","",IF(X52="-","",IF(V52="-","",IF(X52&lt;V52,CONCATENATE("- ",ROUNDUP(100-((X52/V52)*100),1)," %"),CONCATENATE("+ ",ROUNDUP(100-((V52/X52)*100),1)," %")))))</f>
        <v/>
      </c>
      <c r="Z52" s="247" t="str">
        <f>TOTALGENERAL!CU59</f>
        <v/>
      </c>
      <c r="AA52" s="268" t="str">
        <f t="shared" si="8"/>
        <v/>
      </c>
      <c r="AB52" s="248">
        <f>TOTALGENERAL!DL59</f>
        <v>94.1</v>
      </c>
      <c r="AC52" s="246">
        <f>TOTALGENERAL!U59</f>
        <v>14.7</v>
      </c>
      <c r="AD52" s="247" t="str">
        <f>TOTALGENERAL!AV59</f>
        <v/>
      </c>
      <c r="AE52" s="268" t="str">
        <f t="shared" ref="AE52:AE92" si="9">IF(AD52="","",IF(AD52="-","",IF(AC52="-","",IF(AD52&lt;AC52,CONCATENATE("- ",ROUNDUP(100-((AD52/AC52)*100),1)," %"),CONCATENATE("+ ",ROUNDUP(100-((AC52/AD52)*100),1)," %")))))</f>
        <v/>
      </c>
      <c r="AF52" s="247" t="str">
        <f>TOTALGENERAL!BW59</f>
        <v/>
      </c>
      <c r="AG52" s="268" t="str">
        <f t="shared" ref="AG52:AI92" si="10">IF(AF52="","",IF(AF52="-","",IF(AD52="-","",IF(AF52&lt;AD52,CONCATENATE("- ",ROUNDUP(100-((AF52/AD52)*100),1)," %"),CONCATENATE("+ ",ROUNDUP(100-((AD52/AF52)*100),1)," %")))))</f>
        <v/>
      </c>
      <c r="AH52" s="247" t="str">
        <f>TOTALGENERAL!CX59</f>
        <v/>
      </c>
      <c r="AI52" s="268" t="str">
        <f t="shared" si="10"/>
        <v/>
      </c>
      <c r="AJ52" s="248">
        <f>TOTALGENERAL!DM59</f>
        <v>49</v>
      </c>
      <c r="AK52" s="246" t="str">
        <f>TOTALGENERAL!X59</f>
        <v/>
      </c>
      <c r="AL52" s="247" t="str">
        <f>TOTALGENERAL!AY59</f>
        <v/>
      </c>
      <c r="AM52" s="268" t="str">
        <f t="shared" ref="AM52:AM92" si="11">IF(AL52="","",IF(AL52="-","",IF(AK52="-","",IF(AL52&lt;AK52,CONCATENATE("- ",ROUNDUP(100-((AL52/AK52)*100),1)," %"),CONCATENATE("+ ",ROUNDUP(100-((AK52/AL52)*100),1)," %")))))</f>
        <v/>
      </c>
      <c r="AN52" s="247" t="str">
        <f>TOTALGENERAL!BZ59</f>
        <v/>
      </c>
      <c r="AO52" s="268" t="str">
        <f t="shared" ref="AO52:AQ92" si="12">IF(AN52="","",IF(AN52="-","",IF(AL52="-","",IF(AN52&lt;AL52,CONCATENATE("- ",ROUNDUP(100-((AN52/AL52)*100),1)," %"),CONCATENATE("+ ",ROUNDUP(100-((AL52/AN52)*100),1)," %")))))</f>
        <v/>
      </c>
      <c r="AP52" s="247" t="str">
        <f>TOTALGENERAL!DA59</f>
        <v/>
      </c>
      <c r="AQ52" s="268" t="str">
        <f t="shared" si="12"/>
        <v/>
      </c>
      <c r="AR52" s="248" t="str">
        <f>TOTALGENERAL!DN59</f>
        <v>-</v>
      </c>
      <c r="AS52" s="246">
        <f>TOTALGENERAL!AA59</f>
        <v>82.399999999999991</v>
      </c>
      <c r="AT52" s="247" t="str">
        <f>TOTALGENERAL!BB59</f>
        <v/>
      </c>
      <c r="AU52" s="268" t="str">
        <f t="shared" si="0"/>
        <v/>
      </c>
      <c r="AV52" s="247" t="str">
        <f>TOTALGENERAL!CC59</f>
        <v/>
      </c>
      <c r="AW52" s="268" t="str">
        <f t="shared" ref="AW52:AW90" si="13">IF(AV52="","",IF(AV52="-","",IF(AT52="","",IF(AV52&lt;AT52,CONCATENATE("- ",ROUNDUP(100-((AV52/AT52)*100),1)," %"),CONCATENATE("+ ",ROUNDUP(100-((AT52/AV52)*100),1)," %")))))</f>
        <v/>
      </c>
      <c r="AX52" s="247" t="str">
        <f>TOTALGENERAL!DD59</f>
        <v/>
      </c>
      <c r="AY52" s="268" t="str">
        <f t="shared" si="1"/>
        <v/>
      </c>
      <c r="AZ52" s="248">
        <f>TOTALGENERAL!DO59</f>
        <v>82.399999999999991</v>
      </c>
      <c r="BA52" s="533"/>
    </row>
    <row r="53" spans="1:53" ht="12.75" thickTop="1" thickBot="1">
      <c r="A53" s="235">
        <v>3</v>
      </c>
      <c r="B53" s="236" t="str">
        <f>PARAMETRES!B7</f>
        <v>B</v>
      </c>
      <c r="C53" s="237" t="str">
        <f>PARAMETRES!C7</f>
        <v>P</v>
      </c>
      <c r="D53" s="238" t="str">
        <f>PARAMETRES!D7</f>
        <v>Anglais</v>
      </c>
      <c r="E53" s="239">
        <f>TOTALGENERAL!E60</f>
        <v>20</v>
      </c>
      <c r="F53" s="240" t="str">
        <f>TOTALGENERAL!AF60</f>
        <v/>
      </c>
      <c r="G53" s="267" t="str">
        <f t="shared" si="2"/>
        <v/>
      </c>
      <c r="H53" s="240" t="str">
        <f>TOTALGENERAL!BG60</f>
        <v/>
      </c>
      <c r="I53" s="267" t="str">
        <f t="shared" si="3"/>
        <v/>
      </c>
      <c r="J53" s="240" t="str">
        <f>TOTALGENERAL!CH60</f>
        <v/>
      </c>
      <c r="K53" s="267" t="str">
        <f t="shared" si="4"/>
        <v/>
      </c>
      <c r="L53" s="241">
        <f>TOTALGENERAL!DJ60</f>
        <v>100</v>
      </c>
      <c r="M53" s="239">
        <f>TOTALGENERAL!L60</f>
        <v>81.199999999999989</v>
      </c>
      <c r="N53" s="240" t="str">
        <f>TOTALGENERAL!AM60</f>
        <v/>
      </c>
      <c r="O53" s="267" t="str">
        <f t="shared" si="5"/>
        <v/>
      </c>
      <c r="P53" s="240" t="str">
        <f>TOTALGENERAL!BN60</f>
        <v/>
      </c>
      <c r="Q53" s="267" t="str">
        <f t="shared" si="6"/>
        <v/>
      </c>
      <c r="R53" s="240" t="str">
        <f>TOTALGENERAL!CO60</f>
        <v/>
      </c>
      <c r="S53" s="267" t="str">
        <f t="shared" si="6"/>
        <v/>
      </c>
      <c r="T53" s="241">
        <f>TOTALGENERAL!DK60</f>
        <v>81.199999999999989</v>
      </c>
      <c r="U53" s="239">
        <f>TOTALGENERAL!R60</f>
        <v>99.199999999999989</v>
      </c>
      <c r="V53" s="240" t="str">
        <f>TOTALGENERAL!AS60</f>
        <v/>
      </c>
      <c r="W53" s="267" t="str">
        <f t="shared" si="7"/>
        <v/>
      </c>
      <c r="X53" s="240" t="str">
        <f>TOTALGENERAL!BT60</f>
        <v/>
      </c>
      <c r="Y53" s="267" t="str">
        <f t="shared" si="8"/>
        <v/>
      </c>
      <c r="Z53" s="240" t="str">
        <f>TOTALGENERAL!CU60</f>
        <v/>
      </c>
      <c r="AA53" s="267" t="str">
        <f t="shared" si="8"/>
        <v/>
      </c>
      <c r="AB53" s="241">
        <f>TOTALGENERAL!DL60</f>
        <v>99.199999999999989</v>
      </c>
      <c r="AC53" s="239">
        <f>TOTALGENERAL!U60</f>
        <v>28.2</v>
      </c>
      <c r="AD53" s="240" t="str">
        <f>TOTALGENERAL!AV60</f>
        <v/>
      </c>
      <c r="AE53" s="267" t="str">
        <f t="shared" si="9"/>
        <v/>
      </c>
      <c r="AF53" s="240" t="str">
        <f>TOTALGENERAL!BW60</f>
        <v/>
      </c>
      <c r="AG53" s="267" t="str">
        <f t="shared" si="10"/>
        <v/>
      </c>
      <c r="AH53" s="240" t="str">
        <f>TOTALGENERAL!CX60</f>
        <v/>
      </c>
      <c r="AI53" s="267" t="str">
        <f t="shared" si="10"/>
        <v/>
      </c>
      <c r="AJ53" s="241">
        <f>TOTALGENERAL!DM60</f>
        <v>94</v>
      </c>
      <c r="AK53" s="239" t="str">
        <f>TOTALGENERAL!X60</f>
        <v/>
      </c>
      <c r="AL53" s="240" t="str">
        <f>TOTALGENERAL!AY60</f>
        <v/>
      </c>
      <c r="AM53" s="267" t="str">
        <f t="shared" si="11"/>
        <v/>
      </c>
      <c r="AN53" s="240" t="str">
        <f>TOTALGENERAL!BZ60</f>
        <v/>
      </c>
      <c r="AO53" s="267" t="str">
        <f t="shared" si="12"/>
        <v/>
      </c>
      <c r="AP53" s="240" t="str">
        <f>TOTALGENERAL!DA60</f>
        <v/>
      </c>
      <c r="AQ53" s="267" t="str">
        <f t="shared" si="12"/>
        <v/>
      </c>
      <c r="AR53" s="241" t="str">
        <f>TOTALGENERAL!DN60</f>
        <v>-</v>
      </c>
      <c r="AS53" s="239">
        <f>TOTALGENERAL!AA60</f>
        <v>91.5</v>
      </c>
      <c r="AT53" s="240" t="str">
        <f>TOTALGENERAL!BB60</f>
        <v/>
      </c>
      <c r="AU53" s="267" t="str">
        <f t="shared" si="0"/>
        <v/>
      </c>
      <c r="AV53" s="240" t="str">
        <f>TOTALGENERAL!CC60</f>
        <v/>
      </c>
      <c r="AW53" s="267" t="str">
        <f t="shared" si="13"/>
        <v/>
      </c>
      <c r="AX53" s="240" t="str">
        <f>TOTALGENERAL!DD60</f>
        <v/>
      </c>
      <c r="AY53" s="267" t="str">
        <f t="shared" si="1"/>
        <v/>
      </c>
      <c r="AZ53" s="241">
        <f>TOTALGENERAL!DO60</f>
        <v>91.5</v>
      </c>
      <c r="BA53" s="533"/>
    </row>
    <row r="54" spans="1:53" ht="12.75" thickTop="1" thickBot="1">
      <c r="A54" s="242">
        <v>4</v>
      </c>
      <c r="B54" s="243" t="str">
        <f>PARAMETRES!B8</f>
        <v>B</v>
      </c>
      <c r="C54" s="244" t="str">
        <f>PARAMETRES!C8</f>
        <v>S</v>
      </c>
      <c r="D54" s="245" t="str">
        <f>PARAMETRES!D8</f>
        <v>Anglais</v>
      </c>
      <c r="E54" s="246" t="str">
        <f>TOTALGENERAL!E61</f>
        <v>-</v>
      </c>
      <c r="F54" s="247" t="str">
        <f>TOTALGENERAL!AF61</f>
        <v/>
      </c>
      <c r="G54" s="268" t="str">
        <f t="shared" si="2"/>
        <v/>
      </c>
      <c r="H54" s="247" t="str">
        <f>TOTALGENERAL!BG61</f>
        <v/>
      </c>
      <c r="I54" s="268" t="str">
        <f t="shared" si="3"/>
        <v/>
      </c>
      <c r="J54" s="247" t="str">
        <f>TOTALGENERAL!CH61</f>
        <v/>
      </c>
      <c r="K54" s="268" t="str">
        <f t="shared" si="4"/>
        <v/>
      </c>
      <c r="L54" s="248" t="str">
        <f>TOTALGENERAL!DJ61</f>
        <v>-</v>
      </c>
      <c r="M54" s="246">
        <f>TOTALGENERAL!L61</f>
        <v>79.899999999999991</v>
      </c>
      <c r="N54" s="247" t="str">
        <f>TOTALGENERAL!AM61</f>
        <v/>
      </c>
      <c r="O54" s="268" t="str">
        <f t="shared" si="5"/>
        <v/>
      </c>
      <c r="P54" s="247" t="str">
        <f>TOTALGENERAL!BN61</f>
        <v/>
      </c>
      <c r="Q54" s="268" t="str">
        <f t="shared" si="6"/>
        <v/>
      </c>
      <c r="R54" s="247" t="str">
        <f>TOTALGENERAL!CO61</f>
        <v/>
      </c>
      <c r="S54" s="268" t="str">
        <f t="shared" si="6"/>
        <v/>
      </c>
      <c r="T54" s="248">
        <f>TOTALGENERAL!DK61</f>
        <v>79.899999999999991</v>
      </c>
      <c r="U54" s="246">
        <f>TOTALGENERAL!R61</f>
        <v>92</v>
      </c>
      <c r="V54" s="247" t="str">
        <f>TOTALGENERAL!AS61</f>
        <v/>
      </c>
      <c r="W54" s="268" t="str">
        <f t="shared" si="7"/>
        <v/>
      </c>
      <c r="X54" s="247" t="str">
        <f>TOTALGENERAL!BT61</f>
        <v/>
      </c>
      <c r="Y54" s="268" t="str">
        <f t="shared" si="8"/>
        <v/>
      </c>
      <c r="Z54" s="247" t="str">
        <f>TOTALGENERAL!CU61</f>
        <v/>
      </c>
      <c r="AA54" s="268" t="str">
        <f t="shared" si="8"/>
        <v/>
      </c>
      <c r="AB54" s="248">
        <f>TOTALGENERAL!DL61</f>
        <v>92</v>
      </c>
      <c r="AC54" s="246">
        <f>TOTALGENERAL!U61</f>
        <v>24</v>
      </c>
      <c r="AD54" s="247" t="str">
        <f>TOTALGENERAL!AV61</f>
        <v/>
      </c>
      <c r="AE54" s="268" t="str">
        <f t="shared" si="9"/>
        <v/>
      </c>
      <c r="AF54" s="247" t="str">
        <f>TOTALGENERAL!BW61</f>
        <v/>
      </c>
      <c r="AG54" s="268" t="str">
        <f t="shared" si="10"/>
        <v/>
      </c>
      <c r="AH54" s="247" t="str">
        <f>TOTALGENERAL!CX61</f>
        <v/>
      </c>
      <c r="AI54" s="268" t="str">
        <f t="shared" si="10"/>
        <v/>
      </c>
      <c r="AJ54" s="248">
        <f>TOTALGENERAL!DM61</f>
        <v>80</v>
      </c>
      <c r="AK54" s="246" t="str">
        <f>TOTALGENERAL!X61</f>
        <v/>
      </c>
      <c r="AL54" s="247" t="str">
        <f>TOTALGENERAL!AY61</f>
        <v/>
      </c>
      <c r="AM54" s="268" t="str">
        <f t="shared" si="11"/>
        <v/>
      </c>
      <c r="AN54" s="247" t="str">
        <f>TOTALGENERAL!BZ61</f>
        <v/>
      </c>
      <c r="AO54" s="268" t="str">
        <f t="shared" si="12"/>
        <v/>
      </c>
      <c r="AP54" s="247" t="str">
        <f>TOTALGENERAL!DA61</f>
        <v/>
      </c>
      <c r="AQ54" s="268" t="str">
        <f t="shared" si="12"/>
        <v/>
      </c>
      <c r="AR54" s="248" t="str">
        <f>TOTALGENERAL!DN61</f>
        <v>-</v>
      </c>
      <c r="AS54" s="246">
        <f>TOTALGENERAL!AA61</f>
        <v>85.199999999999989</v>
      </c>
      <c r="AT54" s="247" t="str">
        <f>TOTALGENERAL!BB61</f>
        <v/>
      </c>
      <c r="AU54" s="268" t="str">
        <f t="shared" si="0"/>
        <v/>
      </c>
      <c r="AV54" s="247" t="str">
        <f>TOTALGENERAL!CC61</f>
        <v/>
      </c>
      <c r="AW54" s="268" t="str">
        <f t="shared" si="13"/>
        <v/>
      </c>
      <c r="AX54" s="247" t="str">
        <f>TOTALGENERAL!DD61</f>
        <v/>
      </c>
      <c r="AY54" s="268" t="str">
        <f t="shared" si="1"/>
        <v/>
      </c>
      <c r="AZ54" s="248">
        <f>TOTALGENERAL!DO61</f>
        <v>85.199999999999989</v>
      </c>
      <c r="BA54" s="533"/>
    </row>
    <row r="55" spans="1:53" ht="12.75" thickTop="1" thickBot="1">
      <c r="A55" s="235">
        <v>5</v>
      </c>
      <c r="B55" s="236" t="str">
        <f>PARAMETRES!B9</f>
        <v>C</v>
      </c>
      <c r="C55" s="237" t="str">
        <f>PARAMETRES!C9</f>
        <v>H</v>
      </c>
      <c r="D55" s="238" t="str">
        <f>PARAMETRES!D9</f>
        <v>Anglais</v>
      </c>
      <c r="E55" s="239">
        <f>TOTALGENERAL!E62</f>
        <v>16.900000000000002</v>
      </c>
      <c r="F55" s="240" t="str">
        <f>TOTALGENERAL!AF62</f>
        <v/>
      </c>
      <c r="G55" s="267" t="str">
        <f t="shared" si="2"/>
        <v/>
      </c>
      <c r="H55" s="240" t="str">
        <f>TOTALGENERAL!BG62</f>
        <v/>
      </c>
      <c r="I55" s="267" t="str">
        <f t="shared" si="3"/>
        <v/>
      </c>
      <c r="J55" s="240" t="str">
        <f>TOTALGENERAL!CH62</f>
        <v/>
      </c>
      <c r="K55" s="267" t="str">
        <f t="shared" si="4"/>
        <v/>
      </c>
      <c r="L55" s="241">
        <f>TOTALGENERAL!DJ62</f>
        <v>84.3</v>
      </c>
      <c r="M55" s="239">
        <f>TOTALGENERAL!L62</f>
        <v>85.1</v>
      </c>
      <c r="N55" s="240" t="str">
        <f>TOTALGENERAL!AM62</f>
        <v/>
      </c>
      <c r="O55" s="267" t="str">
        <f t="shared" si="5"/>
        <v/>
      </c>
      <c r="P55" s="240" t="str">
        <f>TOTALGENERAL!BN62</f>
        <v/>
      </c>
      <c r="Q55" s="267" t="str">
        <f t="shared" si="6"/>
        <v/>
      </c>
      <c r="R55" s="240" t="str">
        <f>TOTALGENERAL!CO62</f>
        <v/>
      </c>
      <c r="S55" s="267" t="str">
        <f t="shared" si="6"/>
        <v/>
      </c>
      <c r="T55" s="241">
        <f>TOTALGENERAL!DK62</f>
        <v>85.1</v>
      </c>
      <c r="U55" s="239">
        <f>TOTALGENERAL!R62</f>
        <v>84.399999999999991</v>
      </c>
      <c r="V55" s="240" t="str">
        <f>TOTALGENERAL!AS62</f>
        <v/>
      </c>
      <c r="W55" s="267" t="str">
        <f t="shared" si="7"/>
        <v/>
      </c>
      <c r="X55" s="240" t="str">
        <f>TOTALGENERAL!BT62</f>
        <v/>
      </c>
      <c r="Y55" s="267" t="str">
        <f t="shared" si="8"/>
        <v/>
      </c>
      <c r="Z55" s="240" t="str">
        <f>TOTALGENERAL!CU62</f>
        <v/>
      </c>
      <c r="AA55" s="267" t="str">
        <f t="shared" si="8"/>
        <v/>
      </c>
      <c r="AB55" s="241">
        <f>TOTALGENERAL!DL62</f>
        <v>84.399999999999991</v>
      </c>
      <c r="AC55" s="239">
        <f>TOTALGENERAL!U62</f>
        <v>25.5</v>
      </c>
      <c r="AD55" s="240" t="str">
        <f>TOTALGENERAL!AV62</f>
        <v/>
      </c>
      <c r="AE55" s="267" t="str">
        <f t="shared" si="9"/>
        <v/>
      </c>
      <c r="AF55" s="240" t="str">
        <f>TOTALGENERAL!BW62</f>
        <v/>
      </c>
      <c r="AG55" s="267" t="str">
        <f t="shared" si="10"/>
        <v/>
      </c>
      <c r="AH55" s="240" t="str">
        <f>TOTALGENERAL!CX62</f>
        <v/>
      </c>
      <c r="AI55" s="267" t="str">
        <f t="shared" si="10"/>
        <v/>
      </c>
      <c r="AJ55" s="241">
        <f>TOTALGENERAL!DM62</f>
        <v>85</v>
      </c>
      <c r="AK55" s="239" t="str">
        <f>TOTALGENERAL!X62</f>
        <v/>
      </c>
      <c r="AL55" s="240" t="str">
        <f>TOTALGENERAL!AY62</f>
        <v/>
      </c>
      <c r="AM55" s="267" t="str">
        <f t="shared" si="11"/>
        <v/>
      </c>
      <c r="AN55" s="240" t="str">
        <f>TOTALGENERAL!BZ62</f>
        <v/>
      </c>
      <c r="AO55" s="267" t="str">
        <f t="shared" si="12"/>
        <v/>
      </c>
      <c r="AP55" s="240" t="str">
        <f>TOTALGENERAL!DA62</f>
        <v/>
      </c>
      <c r="AQ55" s="267" t="str">
        <f t="shared" si="12"/>
        <v/>
      </c>
      <c r="AR55" s="241" t="str">
        <f>TOTALGENERAL!DN62</f>
        <v>-</v>
      </c>
      <c r="AS55" s="239">
        <f>TOTALGENERAL!AA62</f>
        <v>84.699999999999989</v>
      </c>
      <c r="AT55" s="240" t="str">
        <f>TOTALGENERAL!BB62</f>
        <v/>
      </c>
      <c r="AU55" s="267" t="str">
        <f t="shared" si="0"/>
        <v/>
      </c>
      <c r="AV55" s="240" t="str">
        <f>TOTALGENERAL!CC62</f>
        <v/>
      </c>
      <c r="AW55" s="267" t="str">
        <f t="shared" si="13"/>
        <v/>
      </c>
      <c r="AX55" s="240" t="str">
        <f>TOTALGENERAL!DD62</f>
        <v/>
      </c>
      <c r="AY55" s="267" t="str">
        <f t="shared" si="1"/>
        <v/>
      </c>
      <c r="AZ55" s="241">
        <f>TOTALGENERAL!DO62</f>
        <v>84.699999999999989</v>
      </c>
      <c r="BA55" s="533"/>
    </row>
    <row r="56" spans="1:53" ht="12.75" thickTop="1" thickBot="1">
      <c r="A56" s="242">
        <v>6</v>
      </c>
      <c r="B56" s="243" t="str">
        <f>PARAMETRES!B10</f>
        <v>C</v>
      </c>
      <c r="C56" s="244" t="str">
        <f>PARAMETRES!C10</f>
        <v>A</v>
      </c>
      <c r="D56" s="245" t="str">
        <f>PARAMETRES!D10</f>
        <v>Anglais</v>
      </c>
      <c r="E56" s="246">
        <f>TOTALGENERAL!E63</f>
        <v>13.7</v>
      </c>
      <c r="F56" s="247" t="str">
        <f>TOTALGENERAL!AF63</f>
        <v/>
      </c>
      <c r="G56" s="268" t="str">
        <f t="shared" si="2"/>
        <v/>
      </c>
      <c r="H56" s="247" t="str">
        <f>TOTALGENERAL!BG63</f>
        <v/>
      </c>
      <c r="I56" s="268" t="str">
        <f t="shared" si="3"/>
        <v/>
      </c>
      <c r="J56" s="247" t="str">
        <f>TOTALGENERAL!CH63</f>
        <v/>
      </c>
      <c r="K56" s="268" t="str">
        <f t="shared" si="4"/>
        <v/>
      </c>
      <c r="L56" s="248">
        <f>TOTALGENERAL!DJ63</f>
        <v>68.5</v>
      </c>
      <c r="M56" s="246">
        <f>TOTALGENERAL!L63</f>
        <v>60.800000000000004</v>
      </c>
      <c r="N56" s="247" t="str">
        <f>TOTALGENERAL!AM63</f>
        <v/>
      </c>
      <c r="O56" s="268" t="str">
        <f t="shared" si="5"/>
        <v/>
      </c>
      <c r="P56" s="247" t="str">
        <f>TOTALGENERAL!BN63</f>
        <v/>
      </c>
      <c r="Q56" s="268" t="str">
        <f t="shared" si="6"/>
        <v/>
      </c>
      <c r="R56" s="247" t="str">
        <f>TOTALGENERAL!CO63</f>
        <v/>
      </c>
      <c r="S56" s="268" t="str">
        <f t="shared" si="6"/>
        <v/>
      </c>
      <c r="T56" s="248">
        <f>TOTALGENERAL!DK63</f>
        <v>60.800000000000004</v>
      </c>
      <c r="U56" s="246">
        <f>TOTALGENERAL!R63</f>
        <v>75.899999999999991</v>
      </c>
      <c r="V56" s="247" t="str">
        <f>TOTALGENERAL!AS63</f>
        <v/>
      </c>
      <c r="W56" s="268" t="str">
        <f t="shared" si="7"/>
        <v/>
      </c>
      <c r="X56" s="247" t="str">
        <f>TOTALGENERAL!BT63</f>
        <v/>
      </c>
      <c r="Y56" s="268" t="str">
        <f t="shared" si="8"/>
        <v/>
      </c>
      <c r="Z56" s="247" t="str">
        <f>TOTALGENERAL!CU63</f>
        <v/>
      </c>
      <c r="AA56" s="268" t="str">
        <f t="shared" si="8"/>
        <v/>
      </c>
      <c r="AB56" s="248">
        <f>TOTALGENERAL!DL63</f>
        <v>75.899999999999991</v>
      </c>
      <c r="AC56" s="246">
        <f>TOTALGENERAL!U63</f>
        <v>24</v>
      </c>
      <c r="AD56" s="247" t="str">
        <f>TOTALGENERAL!AV63</f>
        <v/>
      </c>
      <c r="AE56" s="268" t="str">
        <f t="shared" si="9"/>
        <v/>
      </c>
      <c r="AF56" s="247" t="str">
        <f>TOTALGENERAL!BW63</f>
        <v/>
      </c>
      <c r="AG56" s="268" t="str">
        <f t="shared" si="10"/>
        <v/>
      </c>
      <c r="AH56" s="247" t="str">
        <f>TOTALGENERAL!CX63</f>
        <v/>
      </c>
      <c r="AI56" s="268" t="str">
        <f t="shared" si="10"/>
        <v/>
      </c>
      <c r="AJ56" s="248">
        <f>TOTALGENERAL!DM63</f>
        <v>80</v>
      </c>
      <c r="AK56" s="246" t="str">
        <f>TOTALGENERAL!X63</f>
        <v/>
      </c>
      <c r="AL56" s="247" t="str">
        <f>TOTALGENERAL!AY63</f>
        <v/>
      </c>
      <c r="AM56" s="268" t="str">
        <f t="shared" si="11"/>
        <v/>
      </c>
      <c r="AN56" s="247" t="str">
        <f>TOTALGENERAL!BZ63</f>
        <v/>
      </c>
      <c r="AO56" s="268" t="str">
        <f t="shared" si="12"/>
        <v/>
      </c>
      <c r="AP56" s="247" t="str">
        <f>TOTALGENERAL!DA63</f>
        <v/>
      </c>
      <c r="AQ56" s="268" t="str">
        <f t="shared" si="12"/>
        <v/>
      </c>
      <c r="AR56" s="248" t="str">
        <f>TOTALGENERAL!DN63</f>
        <v>-</v>
      </c>
      <c r="AS56" s="246">
        <f>TOTALGENERAL!AA63</f>
        <v>69.8</v>
      </c>
      <c r="AT56" s="247" t="str">
        <f>TOTALGENERAL!BB63</f>
        <v/>
      </c>
      <c r="AU56" s="268" t="str">
        <f t="shared" si="0"/>
        <v/>
      </c>
      <c r="AV56" s="247" t="str">
        <f>TOTALGENERAL!CC63</f>
        <v/>
      </c>
      <c r="AW56" s="268" t="str">
        <f t="shared" si="13"/>
        <v/>
      </c>
      <c r="AX56" s="247" t="str">
        <f>TOTALGENERAL!DD63</f>
        <v/>
      </c>
      <c r="AY56" s="268" t="str">
        <f t="shared" si="1"/>
        <v/>
      </c>
      <c r="AZ56" s="248">
        <f>TOTALGENERAL!DO63</f>
        <v>69.8</v>
      </c>
      <c r="BA56" s="533"/>
    </row>
    <row r="57" spans="1:53" ht="12.75" thickTop="1" thickBot="1">
      <c r="A57" s="235">
        <v>7</v>
      </c>
      <c r="B57" s="236" t="str">
        <f>PARAMETRES!B11</f>
        <v>C</v>
      </c>
      <c r="C57" s="237" t="str">
        <f>PARAMETRES!C11</f>
        <v>R</v>
      </c>
      <c r="D57" s="238" t="str">
        <f>PARAMETRES!D11</f>
        <v>Anglais</v>
      </c>
      <c r="E57" s="239">
        <f>TOTALGENERAL!E64</f>
        <v>20</v>
      </c>
      <c r="F57" s="240" t="str">
        <f>TOTALGENERAL!AF64</f>
        <v/>
      </c>
      <c r="G57" s="267" t="str">
        <f t="shared" si="2"/>
        <v/>
      </c>
      <c r="H57" s="240" t="str">
        <f>TOTALGENERAL!BG64</f>
        <v/>
      </c>
      <c r="I57" s="267" t="str">
        <f t="shared" si="3"/>
        <v/>
      </c>
      <c r="J57" s="240" t="str">
        <f>TOTALGENERAL!CH64</f>
        <v/>
      </c>
      <c r="K57" s="267" t="str">
        <f t="shared" si="4"/>
        <v/>
      </c>
      <c r="L57" s="241">
        <f>TOTALGENERAL!DJ64</f>
        <v>100</v>
      </c>
      <c r="M57" s="239">
        <f>TOTALGENERAL!L64</f>
        <v>93.899999999999991</v>
      </c>
      <c r="N57" s="240" t="str">
        <f>TOTALGENERAL!AM64</f>
        <v/>
      </c>
      <c r="O57" s="267" t="str">
        <f t="shared" si="5"/>
        <v/>
      </c>
      <c r="P57" s="240" t="str">
        <f>TOTALGENERAL!BN64</f>
        <v/>
      </c>
      <c r="Q57" s="267" t="str">
        <f t="shared" si="6"/>
        <v/>
      </c>
      <c r="R57" s="240" t="str">
        <f>TOTALGENERAL!CO64</f>
        <v/>
      </c>
      <c r="S57" s="267" t="str">
        <f t="shared" si="6"/>
        <v/>
      </c>
      <c r="T57" s="241">
        <f>TOTALGENERAL!DK64</f>
        <v>93.899999999999991</v>
      </c>
      <c r="U57" s="239">
        <f>TOTALGENERAL!R64</f>
        <v>100</v>
      </c>
      <c r="V57" s="240" t="str">
        <f>TOTALGENERAL!AS64</f>
        <v/>
      </c>
      <c r="W57" s="267" t="str">
        <f t="shared" si="7"/>
        <v/>
      </c>
      <c r="X57" s="240" t="str">
        <f>TOTALGENERAL!BT64</f>
        <v/>
      </c>
      <c r="Y57" s="267" t="str">
        <f t="shared" si="8"/>
        <v/>
      </c>
      <c r="Z57" s="240" t="str">
        <f>TOTALGENERAL!CU64</f>
        <v/>
      </c>
      <c r="AA57" s="267" t="str">
        <f t="shared" si="8"/>
        <v/>
      </c>
      <c r="AB57" s="241">
        <f>TOTALGENERAL!DL64</f>
        <v>100</v>
      </c>
      <c r="AC57" s="239">
        <f>TOTALGENERAL!U64</f>
        <v>29.4</v>
      </c>
      <c r="AD57" s="240" t="str">
        <f>TOTALGENERAL!AV64</f>
        <v/>
      </c>
      <c r="AE57" s="267" t="str">
        <f t="shared" si="9"/>
        <v/>
      </c>
      <c r="AF57" s="240" t="str">
        <f>TOTALGENERAL!BW64</f>
        <v/>
      </c>
      <c r="AG57" s="267" t="str">
        <f t="shared" si="10"/>
        <v/>
      </c>
      <c r="AH57" s="240" t="str">
        <f>TOTALGENERAL!CX64</f>
        <v/>
      </c>
      <c r="AI57" s="267" t="str">
        <f t="shared" si="10"/>
        <v/>
      </c>
      <c r="AJ57" s="241">
        <f>TOTALGENERAL!DM64</f>
        <v>98</v>
      </c>
      <c r="AK57" s="239" t="str">
        <f>TOTALGENERAL!X64</f>
        <v/>
      </c>
      <c r="AL57" s="240" t="str">
        <f>TOTALGENERAL!AY64</f>
        <v/>
      </c>
      <c r="AM57" s="267" t="str">
        <f t="shared" si="11"/>
        <v/>
      </c>
      <c r="AN57" s="240" t="str">
        <f>TOTALGENERAL!BZ64</f>
        <v/>
      </c>
      <c r="AO57" s="267" t="str">
        <f t="shared" si="12"/>
        <v/>
      </c>
      <c r="AP57" s="240" t="str">
        <f>TOTALGENERAL!DA64</f>
        <v/>
      </c>
      <c r="AQ57" s="267" t="str">
        <f t="shared" si="12"/>
        <v/>
      </c>
      <c r="AR57" s="241" t="str">
        <f>TOTALGENERAL!DN64</f>
        <v>-</v>
      </c>
      <c r="AS57" s="239">
        <f>TOTALGENERAL!AA64</f>
        <v>97.3</v>
      </c>
      <c r="AT57" s="240" t="str">
        <f>TOTALGENERAL!BB64</f>
        <v/>
      </c>
      <c r="AU57" s="267" t="str">
        <f t="shared" si="0"/>
        <v/>
      </c>
      <c r="AV57" s="240" t="str">
        <f>TOTALGENERAL!CC64</f>
        <v/>
      </c>
      <c r="AW57" s="267" t="str">
        <f t="shared" si="13"/>
        <v/>
      </c>
      <c r="AX57" s="240" t="str">
        <f>TOTALGENERAL!DD64</f>
        <v/>
      </c>
      <c r="AY57" s="267" t="str">
        <f t="shared" si="1"/>
        <v/>
      </c>
      <c r="AZ57" s="241">
        <f>TOTALGENERAL!DO64</f>
        <v>97.3</v>
      </c>
      <c r="BA57" s="533"/>
    </row>
    <row r="58" spans="1:53" ht="12.75" thickTop="1" thickBot="1">
      <c r="A58" s="242">
        <v>8</v>
      </c>
      <c r="B58" s="243" t="str">
        <f>PARAMETRES!B12</f>
        <v>D</v>
      </c>
      <c r="C58" s="244" t="str">
        <f>PARAMETRES!C12</f>
        <v>L</v>
      </c>
      <c r="D58" s="245" t="str">
        <f>PARAMETRES!D12</f>
        <v>Anglais</v>
      </c>
      <c r="E58" s="246">
        <f>TOTALGENERAL!E65</f>
        <v>10.6</v>
      </c>
      <c r="F58" s="247" t="str">
        <f>TOTALGENERAL!AF65</f>
        <v/>
      </c>
      <c r="G58" s="268" t="str">
        <f t="shared" si="2"/>
        <v/>
      </c>
      <c r="H58" s="247" t="str">
        <f>TOTALGENERAL!BG65</f>
        <v/>
      </c>
      <c r="I58" s="268" t="str">
        <f t="shared" si="3"/>
        <v/>
      </c>
      <c r="J58" s="247" t="str">
        <f>TOTALGENERAL!CH65</f>
        <v/>
      </c>
      <c r="K58" s="268" t="str">
        <f t="shared" si="4"/>
        <v/>
      </c>
      <c r="L58" s="248">
        <f>TOTALGENERAL!DJ65</f>
        <v>52.7</v>
      </c>
      <c r="M58" s="246">
        <f>TOTALGENERAL!L65</f>
        <v>74.099999999999994</v>
      </c>
      <c r="N58" s="247" t="str">
        <f>TOTALGENERAL!AM65</f>
        <v/>
      </c>
      <c r="O58" s="268" t="str">
        <f t="shared" si="5"/>
        <v/>
      </c>
      <c r="P58" s="247" t="str">
        <f>TOTALGENERAL!BN65</f>
        <v/>
      </c>
      <c r="Q58" s="268" t="str">
        <f t="shared" si="6"/>
        <v/>
      </c>
      <c r="R58" s="247" t="str">
        <f>TOTALGENERAL!CO65</f>
        <v/>
      </c>
      <c r="S58" s="268" t="str">
        <f t="shared" si="6"/>
        <v/>
      </c>
      <c r="T58" s="248">
        <f>TOTALGENERAL!DK65</f>
        <v>74.099999999999994</v>
      </c>
      <c r="U58" s="246">
        <f>TOTALGENERAL!R65</f>
        <v>83.699999999999989</v>
      </c>
      <c r="V58" s="247" t="str">
        <f>TOTALGENERAL!AS65</f>
        <v/>
      </c>
      <c r="W58" s="268" t="str">
        <f t="shared" si="7"/>
        <v/>
      </c>
      <c r="X58" s="247" t="str">
        <f>TOTALGENERAL!BT65</f>
        <v/>
      </c>
      <c r="Y58" s="268" t="str">
        <f t="shared" si="8"/>
        <v/>
      </c>
      <c r="Z58" s="247" t="str">
        <f>TOTALGENERAL!CU65</f>
        <v/>
      </c>
      <c r="AA58" s="268" t="str">
        <f t="shared" si="8"/>
        <v/>
      </c>
      <c r="AB58" s="248">
        <f>TOTALGENERAL!DL65</f>
        <v>83.699999999999989</v>
      </c>
      <c r="AC58" s="246">
        <f>TOTALGENERAL!U65</f>
        <v>22.8</v>
      </c>
      <c r="AD58" s="247" t="str">
        <f>TOTALGENERAL!AV65</f>
        <v/>
      </c>
      <c r="AE58" s="268" t="str">
        <f t="shared" si="9"/>
        <v/>
      </c>
      <c r="AF58" s="247" t="str">
        <f>TOTALGENERAL!BW65</f>
        <v/>
      </c>
      <c r="AG58" s="268" t="str">
        <f t="shared" si="10"/>
        <v/>
      </c>
      <c r="AH58" s="247" t="str">
        <f>TOTALGENERAL!CX65</f>
        <v/>
      </c>
      <c r="AI58" s="268" t="str">
        <f t="shared" si="10"/>
        <v/>
      </c>
      <c r="AJ58" s="248">
        <f>TOTALGENERAL!DM65</f>
        <v>76</v>
      </c>
      <c r="AK58" s="246" t="str">
        <f>TOTALGENERAL!X65</f>
        <v/>
      </c>
      <c r="AL58" s="247" t="str">
        <f>TOTALGENERAL!AY65</f>
        <v/>
      </c>
      <c r="AM58" s="268" t="str">
        <f t="shared" si="11"/>
        <v/>
      </c>
      <c r="AN58" s="247" t="str">
        <f>TOTALGENERAL!BZ65</f>
        <v/>
      </c>
      <c r="AO58" s="268" t="str">
        <f t="shared" si="12"/>
        <v/>
      </c>
      <c r="AP58" s="247" t="str">
        <f>TOTALGENERAL!DA65</f>
        <v/>
      </c>
      <c r="AQ58" s="268" t="str">
        <f t="shared" si="12"/>
        <v/>
      </c>
      <c r="AR58" s="248" t="str">
        <f>TOTALGENERAL!DN65</f>
        <v>-</v>
      </c>
      <c r="AS58" s="246">
        <f>TOTALGENERAL!AA65</f>
        <v>76.5</v>
      </c>
      <c r="AT58" s="247" t="str">
        <f>TOTALGENERAL!BB65</f>
        <v/>
      </c>
      <c r="AU58" s="268" t="str">
        <f t="shared" si="0"/>
        <v/>
      </c>
      <c r="AV58" s="247" t="str">
        <f>TOTALGENERAL!CC65</f>
        <v/>
      </c>
      <c r="AW58" s="268" t="str">
        <f t="shared" si="13"/>
        <v/>
      </c>
      <c r="AX58" s="247" t="str">
        <f>TOTALGENERAL!DD65</f>
        <v/>
      </c>
      <c r="AY58" s="268" t="str">
        <f t="shared" si="1"/>
        <v/>
      </c>
      <c r="AZ58" s="248">
        <f>TOTALGENERAL!DO65</f>
        <v>76.5</v>
      </c>
      <c r="BA58" s="533"/>
    </row>
    <row r="59" spans="1:53" ht="12.75" thickTop="1" thickBot="1">
      <c r="A59" s="235">
        <v>9</v>
      </c>
      <c r="B59" s="236" t="str">
        <f>PARAMETRES!B13</f>
        <v>D</v>
      </c>
      <c r="C59" s="237" t="str">
        <f>PARAMETRES!C13</f>
        <v>M</v>
      </c>
      <c r="D59" s="238" t="str">
        <f>PARAMETRES!D13</f>
        <v>Anglais</v>
      </c>
      <c r="E59" s="239">
        <f>TOTALGENERAL!E66</f>
        <v>8.5</v>
      </c>
      <c r="F59" s="240" t="str">
        <f>TOTALGENERAL!AF66</f>
        <v/>
      </c>
      <c r="G59" s="267" t="str">
        <f t="shared" si="2"/>
        <v/>
      </c>
      <c r="H59" s="240" t="str">
        <f>TOTALGENERAL!BG66</f>
        <v/>
      </c>
      <c r="I59" s="267" t="str">
        <f t="shared" si="3"/>
        <v/>
      </c>
      <c r="J59" s="240" t="str">
        <f>TOTALGENERAL!CH66</f>
        <v/>
      </c>
      <c r="K59" s="267" t="str">
        <f t="shared" si="4"/>
        <v/>
      </c>
      <c r="L59" s="241">
        <f>TOTALGENERAL!DJ66</f>
        <v>42.2</v>
      </c>
      <c r="M59" s="239">
        <f>TOTALGENERAL!L66</f>
        <v>69.599999999999994</v>
      </c>
      <c r="N59" s="240" t="str">
        <f>TOTALGENERAL!AM66</f>
        <v/>
      </c>
      <c r="O59" s="267" t="str">
        <f t="shared" si="5"/>
        <v/>
      </c>
      <c r="P59" s="240" t="str">
        <f>TOTALGENERAL!BN66</f>
        <v/>
      </c>
      <c r="Q59" s="267" t="str">
        <f t="shared" si="6"/>
        <v/>
      </c>
      <c r="R59" s="240" t="str">
        <f>TOTALGENERAL!CO66</f>
        <v/>
      </c>
      <c r="S59" s="267" t="str">
        <f t="shared" si="6"/>
        <v/>
      </c>
      <c r="T59" s="241">
        <f>TOTALGENERAL!DK66</f>
        <v>69.599999999999994</v>
      </c>
      <c r="U59" s="239">
        <f>TOTALGENERAL!R66</f>
        <v>81.8</v>
      </c>
      <c r="V59" s="240" t="str">
        <f>TOTALGENERAL!AS66</f>
        <v/>
      </c>
      <c r="W59" s="267" t="str">
        <f t="shared" si="7"/>
        <v/>
      </c>
      <c r="X59" s="240" t="str">
        <f>TOTALGENERAL!BT66</f>
        <v/>
      </c>
      <c r="Y59" s="267" t="str">
        <f t="shared" si="8"/>
        <v/>
      </c>
      <c r="Z59" s="240" t="str">
        <f>TOTALGENERAL!CU66</f>
        <v/>
      </c>
      <c r="AA59" s="267" t="str">
        <f t="shared" si="8"/>
        <v/>
      </c>
      <c r="AB59" s="241">
        <f>TOTALGENERAL!DL66</f>
        <v>81.8</v>
      </c>
      <c r="AC59" s="239">
        <f>TOTALGENERAL!U66</f>
        <v>21</v>
      </c>
      <c r="AD59" s="240" t="str">
        <f>TOTALGENERAL!AV66</f>
        <v/>
      </c>
      <c r="AE59" s="267" t="str">
        <f t="shared" si="9"/>
        <v/>
      </c>
      <c r="AF59" s="240" t="str">
        <f>TOTALGENERAL!BW66</f>
        <v/>
      </c>
      <c r="AG59" s="267" t="str">
        <f t="shared" si="10"/>
        <v/>
      </c>
      <c r="AH59" s="240" t="str">
        <f>TOTALGENERAL!CX66</f>
        <v/>
      </c>
      <c r="AI59" s="267" t="str">
        <f t="shared" si="10"/>
        <v/>
      </c>
      <c r="AJ59" s="241">
        <f>TOTALGENERAL!DM66</f>
        <v>70</v>
      </c>
      <c r="AK59" s="239" t="str">
        <f>TOTALGENERAL!X66</f>
        <v/>
      </c>
      <c r="AL59" s="240" t="str">
        <f>TOTALGENERAL!AY66</f>
        <v/>
      </c>
      <c r="AM59" s="267" t="str">
        <f t="shared" si="11"/>
        <v/>
      </c>
      <c r="AN59" s="240" t="str">
        <f>TOTALGENERAL!BZ66</f>
        <v/>
      </c>
      <c r="AO59" s="267" t="str">
        <f t="shared" si="12"/>
        <v/>
      </c>
      <c r="AP59" s="240" t="str">
        <f>TOTALGENERAL!DA66</f>
        <v/>
      </c>
      <c r="AQ59" s="267" t="str">
        <f t="shared" si="12"/>
        <v/>
      </c>
      <c r="AR59" s="241" t="str">
        <f>TOTALGENERAL!DN66</f>
        <v>-</v>
      </c>
      <c r="AS59" s="239">
        <f>TOTALGENERAL!AA66</f>
        <v>72.399999999999991</v>
      </c>
      <c r="AT59" s="240" t="str">
        <f>TOTALGENERAL!BB66</f>
        <v/>
      </c>
      <c r="AU59" s="267" t="str">
        <f t="shared" si="0"/>
        <v/>
      </c>
      <c r="AV59" s="240" t="str">
        <f>TOTALGENERAL!CC66</f>
        <v/>
      </c>
      <c r="AW59" s="267" t="str">
        <f t="shared" si="13"/>
        <v/>
      </c>
      <c r="AX59" s="240" t="str">
        <f>TOTALGENERAL!DD66</f>
        <v/>
      </c>
      <c r="AY59" s="267" t="str">
        <f t="shared" si="1"/>
        <v/>
      </c>
      <c r="AZ59" s="241">
        <f>TOTALGENERAL!DO66</f>
        <v>72.399999999999991</v>
      </c>
      <c r="BA59" s="533"/>
    </row>
    <row r="60" spans="1:53" ht="12.75" thickTop="1" thickBot="1">
      <c r="A60" s="242">
        <v>10</v>
      </c>
      <c r="B60" s="243" t="str">
        <f>PARAMETRES!B14</f>
        <v>F</v>
      </c>
      <c r="C60" s="244" t="str">
        <f>PARAMETRES!C14</f>
        <v>F</v>
      </c>
      <c r="D60" s="245" t="str">
        <f>PARAMETRES!D14</f>
        <v>Néerlandais</v>
      </c>
      <c r="E60" s="246">
        <f>TOTALGENERAL!E67</f>
        <v>15.799999999999999</v>
      </c>
      <c r="F60" s="247" t="str">
        <f>TOTALGENERAL!AF67</f>
        <v/>
      </c>
      <c r="G60" s="268" t="str">
        <f t="shared" si="2"/>
        <v/>
      </c>
      <c r="H60" s="247" t="str">
        <f>TOTALGENERAL!BG67</f>
        <v/>
      </c>
      <c r="I60" s="268" t="str">
        <f t="shared" si="3"/>
        <v/>
      </c>
      <c r="J60" s="247" t="str">
        <f>TOTALGENERAL!CH67</f>
        <v/>
      </c>
      <c r="K60" s="268" t="str">
        <f t="shared" si="4"/>
        <v/>
      </c>
      <c r="L60" s="248">
        <f>TOTALGENERAL!DJ67</f>
        <v>79</v>
      </c>
      <c r="M60" s="246">
        <f>TOTALGENERAL!L67</f>
        <v>71.099999999999994</v>
      </c>
      <c r="N60" s="247" t="str">
        <f>TOTALGENERAL!AM67</f>
        <v/>
      </c>
      <c r="O60" s="268" t="str">
        <f t="shared" si="5"/>
        <v/>
      </c>
      <c r="P60" s="247" t="str">
        <f>TOTALGENERAL!BN67</f>
        <v/>
      </c>
      <c r="Q60" s="268" t="str">
        <f t="shared" si="6"/>
        <v/>
      </c>
      <c r="R60" s="247" t="str">
        <f>TOTALGENERAL!CO67</f>
        <v/>
      </c>
      <c r="S60" s="268" t="str">
        <f t="shared" si="6"/>
        <v/>
      </c>
      <c r="T60" s="248">
        <f>TOTALGENERAL!DK67</f>
        <v>71.099999999999994</v>
      </c>
      <c r="U60" s="246">
        <f>TOTALGENERAL!R67</f>
        <v>93.3</v>
      </c>
      <c r="V60" s="247" t="str">
        <f>TOTALGENERAL!AS67</f>
        <v/>
      </c>
      <c r="W60" s="268" t="str">
        <f t="shared" si="7"/>
        <v/>
      </c>
      <c r="X60" s="247" t="str">
        <f>TOTALGENERAL!BT67</f>
        <v/>
      </c>
      <c r="Y60" s="268" t="str">
        <f t="shared" si="8"/>
        <v/>
      </c>
      <c r="Z60" s="247" t="str">
        <f>TOTALGENERAL!CU67</f>
        <v/>
      </c>
      <c r="AA60" s="268" t="str">
        <f t="shared" si="8"/>
        <v/>
      </c>
      <c r="AB60" s="248">
        <f>TOTALGENERAL!DL67</f>
        <v>93.3</v>
      </c>
      <c r="AC60" s="246">
        <f>TOTALGENERAL!U67</f>
        <v>15</v>
      </c>
      <c r="AD60" s="247" t="str">
        <f>TOTALGENERAL!AV67</f>
        <v/>
      </c>
      <c r="AE60" s="268" t="str">
        <f t="shared" si="9"/>
        <v/>
      </c>
      <c r="AF60" s="247" t="str">
        <f>TOTALGENERAL!BW67</f>
        <v/>
      </c>
      <c r="AG60" s="268" t="str">
        <f t="shared" si="10"/>
        <v/>
      </c>
      <c r="AH60" s="247" t="str">
        <f>TOTALGENERAL!CX67</f>
        <v/>
      </c>
      <c r="AI60" s="268" t="str">
        <f t="shared" si="10"/>
        <v/>
      </c>
      <c r="AJ60" s="248">
        <f>TOTALGENERAL!DM67</f>
        <v>50</v>
      </c>
      <c r="AK60" s="246" t="str">
        <f>TOTALGENERAL!X67</f>
        <v/>
      </c>
      <c r="AL60" s="247" t="str">
        <f>TOTALGENERAL!AY67</f>
        <v/>
      </c>
      <c r="AM60" s="268" t="str">
        <f t="shared" si="11"/>
        <v/>
      </c>
      <c r="AN60" s="247" t="str">
        <f>TOTALGENERAL!BZ67</f>
        <v/>
      </c>
      <c r="AO60" s="268" t="str">
        <f t="shared" si="12"/>
        <v/>
      </c>
      <c r="AP60" s="247" t="str">
        <f>TOTALGENERAL!DA67</f>
        <v/>
      </c>
      <c r="AQ60" s="268" t="str">
        <f t="shared" si="12"/>
        <v/>
      </c>
      <c r="AR60" s="248" t="str">
        <f>TOTALGENERAL!DN67</f>
        <v>-</v>
      </c>
      <c r="AS60" s="246">
        <f>TOTALGENERAL!AA67</f>
        <v>78.099999999999994</v>
      </c>
      <c r="AT60" s="247" t="str">
        <f>TOTALGENERAL!BB67</f>
        <v/>
      </c>
      <c r="AU60" s="268" t="str">
        <f t="shared" si="0"/>
        <v/>
      </c>
      <c r="AV60" s="247" t="str">
        <f>TOTALGENERAL!CC67</f>
        <v/>
      </c>
      <c r="AW60" s="268" t="str">
        <f t="shared" si="13"/>
        <v/>
      </c>
      <c r="AX60" s="247" t="str">
        <f>TOTALGENERAL!DD67</f>
        <v/>
      </c>
      <c r="AY60" s="268" t="str">
        <f t="shared" si="1"/>
        <v/>
      </c>
      <c r="AZ60" s="248">
        <f>TOTALGENERAL!DO67</f>
        <v>78.099999999999994</v>
      </c>
      <c r="BA60" s="533"/>
    </row>
    <row r="61" spans="1:53" ht="12.75" thickTop="1" thickBot="1">
      <c r="A61" s="235">
        <v>11</v>
      </c>
      <c r="B61" s="236" t="str">
        <f>PARAMETRES!B15</f>
        <v>G</v>
      </c>
      <c r="C61" s="237" t="str">
        <f>PARAMETRES!C15</f>
        <v>L</v>
      </c>
      <c r="D61" s="238" t="str">
        <f>PARAMETRES!D15</f>
        <v>Anglais</v>
      </c>
      <c r="E61" s="239">
        <f>TOTALGENERAL!E68</f>
        <v>17.900000000000002</v>
      </c>
      <c r="F61" s="240" t="str">
        <f>TOTALGENERAL!AF68</f>
        <v/>
      </c>
      <c r="G61" s="267" t="str">
        <f t="shared" si="2"/>
        <v/>
      </c>
      <c r="H61" s="240" t="str">
        <f>TOTALGENERAL!BG68</f>
        <v/>
      </c>
      <c r="I61" s="267" t="str">
        <f t="shared" si="3"/>
        <v/>
      </c>
      <c r="J61" s="240" t="str">
        <f>TOTALGENERAL!CH68</f>
        <v/>
      </c>
      <c r="K61" s="267" t="str">
        <f t="shared" si="4"/>
        <v/>
      </c>
      <c r="L61" s="241">
        <f>TOTALGENERAL!DJ68</f>
        <v>89.5</v>
      </c>
      <c r="M61" s="239">
        <f>TOTALGENERAL!L68</f>
        <v>82.699999999999989</v>
      </c>
      <c r="N61" s="240" t="str">
        <f>TOTALGENERAL!AM68</f>
        <v/>
      </c>
      <c r="O61" s="267" t="str">
        <f t="shared" si="5"/>
        <v/>
      </c>
      <c r="P61" s="240" t="str">
        <f>TOTALGENERAL!BN68</f>
        <v/>
      </c>
      <c r="Q61" s="267" t="str">
        <f t="shared" si="6"/>
        <v/>
      </c>
      <c r="R61" s="240" t="str">
        <f>TOTALGENERAL!CO68</f>
        <v/>
      </c>
      <c r="S61" s="267" t="str">
        <f t="shared" si="6"/>
        <v/>
      </c>
      <c r="T61" s="241">
        <f>TOTALGENERAL!DK68</f>
        <v>82.699999999999989</v>
      </c>
      <c r="U61" s="239">
        <f>TOTALGENERAL!R68</f>
        <v>100</v>
      </c>
      <c r="V61" s="240" t="str">
        <f>TOTALGENERAL!AS68</f>
        <v/>
      </c>
      <c r="W61" s="267" t="str">
        <f t="shared" si="7"/>
        <v/>
      </c>
      <c r="X61" s="240" t="str">
        <f>TOTALGENERAL!BT68</f>
        <v/>
      </c>
      <c r="Y61" s="267" t="str">
        <f t="shared" si="8"/>
        <v/>
      </c>
      <c r="Z61" s="240" t="str">
        <f>TOTALGENERAL!CU68</f>
        <v/>
      </c>
      <c r="AA61" s="267" t="str">
        <f t="shared" si="8"/>
        <v/>
      </c>
      <c r="AB61" s="241">
        <f>TOTALGENERAL!DL68</f>
        <v>100</v>
      </c>
      <c r="AC61" s="239">
        <f>TOTALGENERAL!U68</f>
        <v>27</v>
      </c>
      <c r="AD61" s="240" t="str">
        <f>TOTALGENERAL!AV68</f>
        <v/>
      </c>
      <c r="AE61" s="267" t="str">
        <f t="shared" si="9"/>
        <v/>
      </c>
      <c r="AF61" s="240" t="str">
        <f>TOTALGENERAL!BW68</f>
        <v/>
      </c>
      <c r="AG61" s="267" t="str">
        <f t="shared" si="10"/>
        <v/>
      </c>
      <c r="AH61" s="240" t="str">
        <f>TOTALGENERAL!CX68</f>
        <v/>
      </c>
      <c r="AI61" s="267" t="str">
        <f t="shared" si="10"/>
        <v/>
      </c>
      <c r="AJ61" s="241">
        <f>TOTALGENERAL!DM68</f>
        <v>90</v>
      </c>
      <c r="AK61" s="239" t="str">
        <f>TOTALGENERAL!X68</f>
        <v/>
      </c>
      <c r="AL61" s="240" t="str">
        <f>TOTALGENERAL!AY68</f>
        <v/>
      </c>
      <c r="AM61" s="267" t="str">
        <f t="shared" si="11"/>
        <v/>
      </c>
      <c r="AN61" s="240" t="str">
        <f>TOTALGENERAL!BZ68</f>
        <v/>
      </c>
      <c r="AO61" s="267" t="str">
        <f t="shared" si="12"/>
        <v/>
      </c>
      <c r="AP61" s="240" t="str">
        <f>TOTALGENERAL!DA68</f>
        <v/>
      </c>
      <c r="AQ61" s="267" t="str">
        <f t="shared" si="12"/>
        <v/>
      </c>
      <c r="AR61" s="241" t="str">
        <f>TOTALGENERAL!DN68</f>
        <v>-</v>
      </c>
      <c r="AS61" s="239">
        <f>TOTALGENERAL!AA68</f>
        <v>91.199999999999989</v>
      </c>
      <c r="AT61" s="240" t="str">
        <f>TOTALGENERAL!BB68</f>
        <v/>
      </c>
      <c r="AU61" s="267" t="str">
        <f t="shared" si="0"/>
        <v/>
      </c>
      <c r="AV61" s="240" t="str">
        <f>TOTALGENERAL!CC68</f>
        <v/>
      </c>
      <c r="AW61" s="267" t="str">
        <f t="shared" si="13"/>
        <v/>
      </c>
      <c r="AX61" s="240" t="str">
        <f>TOTALGENERAL!DD68</f>
        <v/>
      </c>
      <c r="AY61" s="267" t="str">
        <f t="shared" si="1"/>
        <v/>
      </c>
      <c r="AZ61" s="241">
        <f>TOTALGENERAL!DO68</f>
        <v>91.199999999999989</v>
      </c>
      <c r="BA61" s="533"/>
    </row>
    <row r="62" spans="1:53" ht="12.75" thickTop="1" thickBot="1">
      <c r="A62" s="242">
        <v>12</v>
      </c>
      <c r="B62" s="243" t="str">
        <f>PARAMETRES!B16</f>
        <v>H</v>
      </c>
      <c r="C62" s="244" t="str">
        <f>PARAMETRES!C16</f>
        <v>L</v>
      </c>
      <c r="D62" s="245" t="str">
        <f>PARAMETRES!D16</f>
        <v>Anglais</v>
      </c>
      <c r="E62" s="246">
        <f>TOTALGENERAL!E69</f>
        <v>11.6</v>
      </c>
      <c r="F62" s="247" t="str">
        <f>TOTALGENERAL!AF69</f>
        <v/>
      </c>
      <c r="G62" s="268" t="str">
        <f t="shared" si="2"/>
        <v/>
      </c>
      <c r="H62" s="247" t="str">
        <f>TOTALGENERAL!BG69</f>
        <v/>
      </c>
      <c r="I62" s="268" t="str">
        <f t="shared" si="3"/>
        <v/>
      </c>
      <c r="J62" s="247" t="str">
        <f>TOTALGENERAL!CH69</f>
        <v/>
      </c>
      <c r="K62" s="268" t="str">
        <f t="shared" si="4"/>
        <v/>
      </c>
      <c r="L62" s="248">
        <f>TOTALGENERAL!DJ69</f>
        <v>57.9</v>
      </c>
      <c r="M62" s="246">
        <f>TOTALGENERAL!L69</f>
        <v>67.099999999999994</v>
      </c>
      <c r="N62" s="247" t="str">
        <f>TOTALGENERAL!AM69</f>
        <v/>
      </c>
      <c r="O62" s="268" t="str">
        <f t="shared" si="5"/>
        <v/>
      </c>
      <c r="P62" s="247" t="str">
        <f>TOTALGENERAL!BN69</f>
        <v/>
      </c>
      <c r="Q62" s="268" t="str">
        <f t="shared" si="6"/>
        <v/>
      </c>
      <c r="R62" s="247" t="str">
        <f>TOTALGENERAL!CO69</f>
        <v/>
      </c>
      <c r="S62" s="268" t="str">
        <f t="shared" si="6"/>
        <v/>
      </c>
      <c r="T62" s="248">
        <f>TOTALGENERAL!DK69</f>
        <v>67.099999999999994</v>
      </c>
      <c r="U62" s="246">
        <f>TOTALGENERAL!R69</f>
        <v>81.8</v>
      </c>
      <c r="V62" s="247" t="str">
        <f>TOTALGENERAL!AS69</f>
        <v/>
      </c>
      <c r="W62" s="268" t="str">
        <f t="shared" si="7"/>
        <v/>
      </c>
      <c r="X62" s="247" t="str">
        <f>TOTALGENERAL!BT69</f>
        <v/>
      </c>
      <c r="Y62" s="268" t="str">
        <f t="shared" si="8"/>
        <v/>
      </c>
      <c r="Z62" s="247" t="str">
        <f>TOTALGENERAL!CU69</f>
        <v/>
      </c>
      <c r="AA62" s="268" t="str">
        <f t="shared" si="8"/>
        <v/>
      </c>
      <c r="AB62" s="248">
        <f>TOTALGENERAL!DL69</f>
        <v>81.8</v>
      </c>
      <c r="AC62" s="246">
        <f>TOTALGENERAL!U69</f>
        <v>22.8</v>
      </c>
      <c r="AD62" s="247" t="str">
        <f>TOTALGENERAL!AV69</f>
        <v/>
      </c>
      <c r="AE62" s="268" t="str">
        <f t="shared" si="9"/>
        <v/>
      </c>
      <c r="AF62" s="247" t="str">
        <f>TOTALGENERAL!BW69</f>
        <v/>
      </c>
      <c r="AG62" s="268" t="str">
        <f t="shared" si="10"/>
        <v/>
      </c>
      <c r="AH62" s="247" t="str">
        <f>TOTALGENERAL!CX69</f>
        <v/>
      </c>
      <c r="AI62" s="268" t="str">
        <f t="shared" si="10"/>
        <v/>
      </c>
      <c r="AJ62" s="248">
        <f>TOTALGENERAL!DM69</f>
        <v>76</v>
      </c>
      <c r="AK62" s="246" t="str">
        <f>TOTALGENERAL!X69</f>
        <v/>
      </c>
      <c r="AL62" s="247" t="str">
        <f>TOTALGENERAL!AY69</f>
        <v/>
      </c>
      <c r="AM62" s="268" t="str">
        <f t="shared" si="11"/>
        <v/>
      </c>
      <c r="AN62" s="247" t="str">
        <f>TOTALGENERAL!BZ69</f>
        <v/>
      </c>
      <c r="AO62" s="268" t="str">
        <f t="shared" si="12"/>
        <v/>
      </c>
      <c r="AP62" s="247" t="str">
        <f>TOTALGENERAL!DA69</f>
        <v/>
      </c>
      <c r="AQ62" s="268" t="str">
        <f t="shared" si="12"/>
        <v/>
      </c>
      <c r="AR62" s="248" t="str">
        <f>TOTALGENERAL!DN69</f>
        <v>-</v>
      </c>
      <c r="AS62" s="246">
        <f>TOTALGENERAL!AA69</f>
        <v>73.399999999999991</v>
      </c>
      <c r="AT62" s="247" t="str">
        <f>TOTALGENERAL!BB69</f>
        <v/>
      </c>
      <c r="AU62" s="268" t="str">
        <f t="shared" si="0"/>
        <v/>
      </c>
      <c r="AV62" s="247" t="str">
        <f>TOTALGENERAL!CC69</f>
        <v/>
      </c>
      <c r="AW62" s="268" t="str">
        <f t="shared" si="13"/>
        <v/>
      </c>
      <c r="AX62" s="247" t="str">
        <f>TOTALGENERAL!DD69</f>
        <v/>
      </c>
      <c r="AY62" s="268" t="str">
        <f t="shared" si="1"/>
        <v/>
      </c>
      <c r="AZ62" s="248">
        <f>TOTALGENERAL!DO69</f>
        <v>73.399999999999991</v>
      </c>
      <c r="BA62" s="533"/>
    </row>
    <row r="63" spans="1:53" ht="12.75" thickTop="1" thickBot="1">
      <c r="A63" s="235">
        <v>13</v>
      </c>
      <c r="B63" s="236" t="str">
        <f>PARAMETRES!B17</f>
        <v>K</v>
      </c>
      <c r="C63" s="237" t="str">
        <f>PARAMETRES!C17</f>
        <v>L</v>
      </c>
      <c r="D63" s="238" t="str">
        <f>PARAMETRES!D17</f>
        <v>Anglais</v>
      </c>
      <c r="E63" s="239">
        <f>TOTALGENERAL!E70</f>
        <v>11.6</v>
      </c>
      <c r="F63" s="240" t="str">
        <f>TOTALGENERAL!AF70</f>
        <v/>
      </c>
      <c r="G63" s="267" t="str">
        <f t="shared" si="2"/>
        <v/>
      </c>
      <c r="H63" s="240" t="str">
        <f>TOTALGENERAL!BG70</f>
        <v/>
      </c>
      <c r="I63" s="267" t="str">
        <f t="shared" si="3"/>
        <v/>
      </c>
      <c r="J63" s="240" t="str">
        <f>TOTALGENERAL!CH70</f>
        <v/>
      </c>
      <c r="K63" s="267" t="str">
        <f t="shared" si="4"/>
        <v/>
      </c>
      <c r="L63" s="241">
        <f>TOTALGENERAL!DJ70</f>
        <v>57.9</v>
      </c>
      <c r="M63" s="239">
        <f>TOTALGENERAL!L70</f>
        <v>66.199999999999989</v>
      </c>
      <c r="N63" s="240" t="str">
        <f>TOTALGENERAL!AM70</f>
        <v/>
      </c>
      <c r="O63" s="267" t="str">
        <f t="shared" si="5"/>
        <v/>
      </c>
      <c r="P63" s="240" t="str">
        <f>TOTALGENERAL!BN70</f>
        <v/>
      </c>
      <c r="Q63" s="267" t="str">
        <f t="shared" si="6"/>
        <v/>
      </c>
      <c r="R63" s="240" t="str">
        <f>TOTALGENERAL!CO70</f>
        <v/>
      </c>
      <c r="S63" s="267" t="str">
        <f t="shared" si="6"/>
        <v/>
      </c>
      <c r="T63" s="241">
        <f>TOTALGENERAL!DK70</f>
        <v>66.199999999999989</v>
      </c>
      <c r="U63" s="239">
        <f>TOTALGENERAL!R70</f>
        <v>80.099999999999994</v>
      </c>
      <c r="V63" s="240" t="str">
        <f>TOTALGENERAL!AS70</f>
        <v/>
      </c>
      <c r="W63" s="267" t="str">
        <f t="shared" si="7"/>
        <v/>
      </c>
      <c r="X63" s="240" t="str">
        <f>TOTALGENERAL!BT70</f>
        <v/>
      </c>
      <c r="Y63" s="267" t="str">
        <f t="shared" si="8"/>
        <v/>
      </c>
      <c r="Z63" s="240" t="str">
        <f>TOTALGENERAL!CU70</f>
        <v/>
      </c>
      <c r="AA63" s="267" t="str">
        <f t="shared" si="8"/>
        <v/>
      </c>
      <c r="AB63" s="241">
        <f>TOTALGENERAL!DL70</f>
        <v>80.099999999999994</v>
      </c>
      <c r="AC63" s="239">
        <f>TOTALGENERAL!U70</f>
        <v>20.7</v>
      </c>
      <c r="AD63" s="240" t="str">
        <f>TOTALGENERAL!AV70</f>
        <v/>
      </c>
      <c r="AE63" s="267" t="str">
        <f t="shared" si="9"/>
        <v/>
      </c>
      <c r="AF63" s="240" t="str">
        <f>TOTALGENERAL!BW70</f>
        <v/>
      </c>
      <c r="AG63" s="267" t="str">
        <f t="shared" si="10"/>
        <v/>
      </c>
      <c r="AH63" s="240" t="str">
        <f>TOTALGENERAL!CX70</f>
        <v/>
      </c>
      <c r="AI63" s="267" t="str">
        <f t="shared" si="10"/>
        <v/>
      </c>
      <c r="AJ63" s="241">
        <f>TOTALGENERAL!DM70</f>
        <v>69</v>
      </c>
      <c r="AK63" s="239" t="str">
        <f>TOTALGENERAL!X70</f>
        <v/>
      </c>
      <c r="AL63" s="240" t="str">
        <f>TOTALGENERAL!AY70</f>
        <v/>
      </c>
      <c r="AM63" s="267" t="str">
        <f t="shared" si="11"/>
        <v/>
      </c>
      <c r="AN63" s="240" t="str">
        <f>TOTALGENERAL!BZ70</f>
        <v/>
      </c>
      <c r="AO63" s="267" t="str">
        <f t="shared" si="12"/>
        <v/>
      </c>
      <c r="AP63" s="240" t="str">
        <f>TOTALGENERAL!DA70</f>
        <v/>
      </c>
      <c r="AQ63" s="267" t="str">
        <f t="shared" si="12"/>
        <v/>
      </c>
      <c r="AR63" s="241" t="str">
        <f>TOTALGENERAL!DN70</f>
        <v>-</v>
      </c>
      <c r="AS63" s="239">
        <f>TOTALGENERAL!AA70</f>
        <v>71.399999999999991</v>
      </c>
      <c r="AT63" s="240" t="str">
        <f>TOTALGENERAL!BB70</f>
        <v/>
      </c>
      <c r="AU63" s="267" t="str">
        <f t="shared" si="0"/>
        <v/>
      </c>
      <c r="AV63" s="240" t="str">
        <f>TOTALGENERAL!CC70</f>
        <v/>
      </c>
      <c r="AW63" s="267" t="str">
        <f t="shared" si="13"/>
        <v/>
      </c>
      <c r="AX63" s="240" t="str">
        <f>TOTALGENERAL!DD70</f>
        <v/>
      </c>
      <c r="AY63" s="267" t="str">
        <f t="shared" si="1"/>
        <v/>
      </c>
      <c r="AZ63" s="241">
        <f>TOTALGENERAL!DO70</f>
        <v>71.399999999999991</v>
      </c>
      <c r="BA63" s="533"/>
    </row>
    <row r="64" spans="1:53" ht="12.75" thickTop="1" thickBot="1">
      <c r="A64" s="242">
        <v>14</v>
      </c>
      <c r="B64" s="243" t="str">
        <f>PARAMETRES!B18</f>
        <v>K</v>
      </c>
      <c r="C64" s="244" t="str">
        <f>PARAMETRES!C18</f>
        <v>L</v>
      </c>
      <c r="D64" s="245" t="str">
        <f>PARAMETRES!D18</f>
        <v>Anglais</v>
      </c>
      <c r="E64" s="246">
        <f>TOTALGENERAL!E71</f>
        <v>8.5</v>
      </c>
      <c r="F64" s="247" t="str">
        <f>TOTALGENERAL!AF71</f>
        <v/>
      </c>
      <c r="G64" s="268" t="str">
        <f t="shared" si="2"/>
        <v/>
      </c>
      <c r="H64" s="247" t="str">
        <f>TOTALGENERAL!BG71</f>
        <v/>
      </c>
      <c r="I64" s="268" t="str">
        <f t="shared" si="3"/>
        <v/>
      </c>
      <c r="J64" s="247" t="str">
        <f>TOTALGENERAL!CH71</f>
        <v/>
      </c>
      <c r="K64" s="268" t="str">
        <f t="shared" si="4"/>
        <v/>
      </c>
      <c r="L64" s="248">
        <f>TOTALGENERAL!DJ71</f>
        <v>42.2</v>
      </c>
      <c r="M64" s="246">
        <f>TOTALGENERAL!L71</f>
        <v>67.3</v>
      </c>
      <c r="N64" s="247" t="str">
        <f>TOTALGENERAL!AM71</f>
        <v/>
      </c>
      <c r="O64" s="268" t="str">
        <f t="shared" si="5"/>
        <v/>
      </c>
      <c r="P64" s="247" t="str">
        <f>TOTALGENERAL!BN71</f>
        <v/>
      </c>
      <c r="Q64" s="268" t="str">
        <f t="shared" si="6"/>
        <v/>
      </c>
      <c r="R64" s="247" t="str">
        <f>TOTALGENERAL!CO71</f>
        <v/>
      </c>
      <c r="S64" s="268" t="str">
        <f t="shared" si="6"/>
        <v/>
      </c>
      <c r="T64" s="248">
        <f>TOTALGENERAL!DK71</f>
        <v>67.3</v>
      </c>
      <c r="U64" s="246">
        <f>TOTALGENERAL!R71</f>
        <v>80.599999999999994</v>
      </c>
      <c r="V64" s="247" t="str">
        <f>TOTALGENERAL!AS71</f>
        <v/>
      </c>
      <c r="W64" s="268" t="str">
        <f t="shared" si="7"/>
        <v/>
      </c>
      <c r="X64" s="247" t="str">
        <f>TOTALGENERAL!BT71</f>
        <v/>
      </c>
      <c r="Y64" s="268" t="str">
        <f t="shared" si="8"/>
        <v/>
      </c>
      <c r="Z64" s="247" t="str">
        <f>TOTALGENERAL!CU71</f>
        <v/>
      </c>
      <c r="AA64" s="268" t="str">
        <f t="shared" si="8"/>
        <v/>
      </c>
      <c r="AB64" s="248">
        <f>TOTALGENERAL!DL71</f>
        <v>80.599999999999994</v>
      </c>
      <c r="AC64" s="246">
        <f>TOTALGENERAL!U71</f>
        <v>21.3</v>
      </c>
      <c r="AD64" s="247" t="str">
        <f>TOTALGENERAL!AV71</f>
        <v/>
      </c>
      <c r="AE64" s="268" t="str">
        <f t="shared" si="9"/>
        <v/>
      </c>
      <c r="AF64" s="247" t="str">
        <f>TOTALGENERAL!BW71</f>
        <v/>
      </c>
      <c r="AG64" s="268" t="str">
        <f t="shared" si="10"/>
        <v/>
      </c>
      <c r="AH64" s="247" t="str">
        <f>TOTALGENERAL!CX71</f>
        <v/>
      </c>
      <c r="AI64" s="268" t="str">
        <f t="shared" si="10"/>
        <v/>
      </c>
      <c r="AJ64" s="248">
        <f>TOTALGENERAL!DM71</f>
        <v>71</v>
      </c>
      <c r="AK64" s="246" t="str">
        <f>TOTALGENERAL!X71</f>
        <v/>
      </c>
      <c r="AL64" s="247" t="str">
        <f>TOTALGENERAL!AY71</f>
        <v/>
      </c>
      <c r="AM64" s="268" t="str">
        <f t="shared" si="11"/>
        <v/>
      </c>
      <c r="AN64" s="247" t="str">
        <f>TOTALGENERAL!BZ71</f>
        <v/>
      </c>
      <c r="AO64" s="268" t="str">
        <f t="shared" si="12"/>
        <v/>
      </c>
      <c r="AP64" s="247" t="str">
        <f>TOTALGENERAL!DA71</f>
        <v/>
      </c>
      <c r="AQ64" s="268" t="str">
        <f t="shared" si="12"/>
        <v/>
      </c>
      <c r="AR64" s="248" t="str">
        <f>TOTALGENERAL!DN71</f>
        <v>-</v>
      </c>
      <c r="AS64" s="246">
        <f>TOTALGENERAL!AA71</f>
        <v>71.099999999999994</v>
      </c>
      <c r="AT64" s="247" t="str">
        <f>TOTALGENERAL!BB71</f>
        <v/>
      </c>
      <c r="AU64" s="268" t="str">
        <f t="shared" si="0"/>
        <v/>
      </c>
      <c r="AV64" s="247" t="str">
        <f>TOTALGENERAL!CC71</f>
        <v/>
      </c>
      <c r="AW64" s="268" t="str">
        <f t="shared" si="13"/>
        <v/>
      </c>
      <c r="AX64" s="247" t="str">
        <f>TOTALGENERAL!DD71</f>
        <v/>
      </c>
      <c r="AY64" s="268" t="str">
        <f t="shared" si="1"/>
        <v/>
      </c>
      <c r="AZ64" s="248">
        <f>TOTALGENERAL!DO71</f>
        <v>71.099999999999994</v>
      </c>
      <c r="BA64" s="533"/>
    </row>
    <row r="65" spans="1:53" ht="12.75" thickTop="1" thickBot="1">
      <c r="A65" s="235">
        <v>15</v>
      </c>
      <c r="B65" s="236" t="str">
        <f>PARAMETRES!B19</f>
        <v>M</v>
      </c>
      <c r="C65" s="237" t="str">
        <f>PARAMETRES!C19</f>
        <v>M</v>
      </c>
      <c r="D65" s="238" t="str">
        <f>PARAMETRES!D19</f>
        <v>Anglais</v>
      </c>
      <c r="E65" s="239">
        <f>TOTALGENERAL!E72</f>
        <v>15.799999999999999</v>
      </c>
      <c r="F65" s="240" t="str">
        <f>TOTALGENERAL!AF72</f>
        <v/>
      </c>
      <c r="G65" s="267" t="str">
        <f t="shared" si="2"/>
        <v/>
      </c>
      <c r="H65" s="240" t="str">
        <f>TOTALGENERAL!BG72</f>
        <v/>
      </c>
      <c r="I65" s="267" t="str">
        <f t="shared" si="3"/>
        <v/>
      </c>
      <c r="J65" s="240" t="str">
        <f>TOTALGENERAL!CH72</f>
        <v/>
      </c>
      <c r="K65" s="267" t="str">
        <f t="shared" si="4"/>
        <v/>
      </c>
      <c r="L65" s="241">
        <f>TOTALGENERAL!DJ72</f>
        <v>79</v>
      </c>
      <c r="M65" s="239">
        <f>TOTALGENERAL!L72</f>
        <v>85.399999999999991</v>
      </c>
      <c r="N65" s="240" t="str">
        <f>TOTALGENERAL!AM72</f>
        <v/>
      </c>
      <c r="O65" s="267" t="str">
        <f t="shared" si="5"/>
        <v/>
      </c>
      <c r="P65" s="240" t="str">
        <f>TOTALGENERAL!BN72</f>
        <v/>
      </c>
      <c r="Q65" s="267" t="str">
        <f t="shared" si="6"/>
        <v/>
      </c>
      <c r="R65" s="240" t="str">
        <f>TOTALGENERAL!CO72</f>
        <v/>
      </c>
      <c r="S65" s="267" t="str">
        <f t="shared" si="6"/>
        <v/>
      </c>
      <c r="T65" s="241">
        <f>TOTALGENERAL!DK72</f>
        <v>85.399999999999991</v>
      </c>
      <c r="U65" s="239">
        <f>TOTALGENERAL!R72</f>
        <v>93.3</v>
      </c>
      <c r="V65" s="240" t="str">
        <f>TOTALGENERAL!AS72</f>
        <v/>
      </c>
      <c r="W65" s="267" t="str">
        <f t="shared" si="7"/>
        <v/>
      </c>
      <c r="X65" s="240" t="str">
        <f>TOTALGENERAL!BT72</f>
        <v/>
      </c>
      <c r="Y65" s="267" t="str">
        <f t="shared" si="8"/>
        <v/>
      </c>
      <c r="Z65" s="240" t="str">
        <f>TOTALGENERAL!CU72</f>
        <v/>
      </c>
      <c r="AA65" s="267" t="str">
        <f t="shared" si="8"/>
        <v/>
      </c>
      <c r="AB65" s="241">
        <f>TOTALGENERAL!DL72</f>
        <v>93.3</v>
      </c>
      <c r="AC65" s="239">
        <f>TOTALGENERAL!U72</f>
        <v>25.8</v>
      </c>
      <c r="AD65" s="240" t="str">
        <f>TOTALGENERAL!AV72</f>
        <v/>
      </c>
      <c r="AE65" s="267" t="str">
        <f t="shared" si="9"/>
        <v/>
      </c>
      <c r="AF65" s="240" t="str">
        <f>TOTALGENERAL!BW72</f>
        <v/>
      </c>
      <c r="AG65" s="267" t="str">
        <f t="shared" si="10"/>
        <v/>
      </c>
      <c r="AH65" s="240" t="str">
        <f>TOTALGENERAL!CX72</f>
        <v/>
      </c>
      <c r="AI65" s="267" t="str">
        <f t="shared" si="10"/>
        <v/>
      </c>
      <c r="AJ65" s="241">
        <f>TOTALGENERAL!DM72</f>
        <v>86</v>
      </c>
      <c r="AK65" s="239" t="str">
        <f>TOTALGENERAL!X72</f>
        <v/>
      </c>
      <c r="AL65" s="240" t="str">
        <f>TOTALGENERAL!AY72</f>
        <v/>
      </c>
      <c r="AM65" s="267" t="str">
        <f t="shared" si="11"/>
        <v/>
      </c>
      <c r="AN65" s="240" t="str">
        <f>TOTALGENERAL!BZ72</f>
        <v/>
      </c>
      <c r="AO65" s="267" t="str">
        <f t="shared" si="12"/>
        <v/>
      </c>
      <c r="AP65" s="240" t="str">
        <f>TOTALGENERAL!DA72</f>
        <v/>
      </c>
      <c r="AQ65" s="267" t="str">
        <f t="shared" si="12"/>
        <v/>
      </c>
      <c r="AR65" s="241" t="str">
        <f>TOTALGENERAL!DN72</f>
        <v>-</v>
      </c>
      <c r="AS65" s="239">
        <f>TOTALGENERAL!AA72</f>
        <v>88.1</v>
      </c>
      <c r="AT65" s="240" t="str">
        <f>TOTALGENERAL!BB72</f>
        <v/>
      </c>
      <c r="AU65" s="267" t="str">
        <f t="shared" si="0"/>
        <v/>
      </c>
      <c r="AV65" s="240" t="str">
        <f>TOTALGENERAL!CC72</f>
        <v/>
      </c>
      <c r="AW65" s="267" t="str">
        <f t="shared" si="13"/>
        <v/>
      </c>
      <c r="AX65" s="240" t="str">
        <f>TOTALGENERAL!DD72</f>
        <v/>
      </c>
      <c r="AY65" s="267" t="str">
        <f t="shared" si="1"/>
        <v/>
      </c>
      <c r="AZ65" s="241">
        <f>TOTALGENERAL!DO72</f>
        <v>88.1</v>
      </c>
      <c r="BA65" s="533"/>
    </row>
    <row r="66" spans="1:53" ht="12.75" thickTop="1" thickBot="1">
      <c r="A66" s="242">
        <v>16</v>
      </c>
      <c r="B66" s="243" t="str">
        <f>PARAMETRES!B20</f>
        <v>M</v>
      </c>
      <c r="C66" s="244" t="str">
        <f>PARAMETRES!C20</f>
        <v>D</v>
      </c>
      <c r="D66" s="245" t="str">
        <f>PARAMETRES!D20</f>
        <v>Anglais</v>
      </c>
      <c r="E66" s="246">
        <f>TOTALGENERAL!E73</f>
        <v>16.900000000000002</v>
      </c>
      <c r="F66" s="247" t="str">
        <f>TOTALGENERAL!AF73</f>
        <v/>
      </c>
      <c r="G66" s="268" t="str">
        <f t="shared" si="2"/>
        <v/>
      </c>
      <c r="H66" s="247" t="str">
        <f>TOTALGENERAL!BG73</f>
        <v/>
      </c>
      <c r="I66" s="268" t="str">
        <f t="shared" si="3"/>
        <v/>
      </c>
      <c r="J66" s="247" t="str">
        <f>TOTALGENERAL!CH73</f>
        <v/>
      </c>
      <c r="K66" s="268" t="str">
        <f t="shared" si="4"/>
        <v/>
      </c>
      <c r="L66" s="248">
        <f>TOTALGENERAL!DJ73</f>
        <v>84.3</v>
      </c>
      <c r="M66" s="246">
        <f>TOTALGENERAL!L73</f>
        <v>70.899999999999991</v>
      </c>
      <c r="N66" s="247" t="str">
        <f>TOTALGENERAL!AM73</f>
        <v/>
      </c>
      <c r="O66" s="268" t="str">
        <f t="shared" si="5"/>
        <v/>
      </c>
      <c r="P66" s="247" t="str">
        <f>TOTALGENERAL!BN73</f>
        <v/>
      </c>
      <c r="Q66" s="268" t="str">
        <f t="shared" si="6"/>
        <v/>
      </c>
      <c r="R66" s="247" t="str">
        <f>TOTALGENERAL!CO73</f>
        <v/>
      </c>
      <c r="S66" s="268" t="str">
        <f t="shared" si="6"/>
        <v/>
      </c>
      <c r="T66" s="248">
        <f>TOTALGENERAL!DK73</f>
        <v>70.899999999999991</v>
      </c>
      <c r="U66" s="246">
        <f>TOTALGENERAL!R73</f>
        <v>89.899999999999991</v>
      </c>
      <c r="V66" s="247" t="str">
        <f>TOTALGENERAL!AS73</f>
        <v/>
      </c>
      <c r="W66" s="268" t="str">
        <f t="shared" si="7"/>
        <v/>
      </c>
      <c r="X66" s="247" t="str">
        <f>TOTALGENERAL!BT73</f>
        <v/>
      </c>
      <c r="Y66" s="268" t="str">
        <f t="shared" si="8"/>
        <v/>
      </c>
      <c r="Z66" s="247" t="str">
        <f>TOTALGENERAL!CU73</f>
        <v/>
      </c>
      <c r="AA66" s="268" t="str">
        <f t="shared" si="8"/>
        <v/>
      </c>
      <c r="AB66" s="248">
        <f>TOTALGENERAL!DL73</f>
        <v>89.899999999999991</v>
      </c>
      <c r="AC66" s="246">
        <f>TOTALGENERAL!U73</f>
        <v>24.6</v>
      </c>
      <c r="AD66" s="247" t="str">
        <f>TOTALGENERAL!AV73</f>
        <v/>
      </c>
      <c r="AE66" s="268" t="str">
        <f t="shared" si="9"/>
        <v/>
      </c>
      <c r="AF66" s="247" t="str">
        <f>TOTALGENERAL!BW73</f>
        <v/>
      </c>
      <c r="AG66" s="268" t="str">
        <f t="shared" si="10"/>
        <v/>
      </c>
      <c r="AH66" s="247" t="str">
        <f>TOTALGENERAL!CX73</f>
        <v/>
      </c>
      <c r="AI66" s="268" t="str">
        <f t="shared" si="10"/>
        <v/>
      </c>
      <c r="AJ66" s="248">
        <f>TOTALGENERAL!DM73</f>
        <v>82</v>
      </c>
      <c r="AK66" s="246" t="str">
        <f>TOTALGENERAL!X73</f>
        <v/>
      </c>
      <c r="AL66" s="247" t="str">
        <f>TOTALGENERAL!AY73</f>
        <v/>
      </c>
      <c r="AM66" s="268" t="str">
        <f t="shared" si="11"/>
        <v/>
      </c>
      <c r="AN66" s="247" t="str">
        <f>TOTALGENERAL!BZ73</f>
        <v/>
      </c>
      <c r="AO66" s="268" t="str">
        <f t="shared" si="12"/>
        <v/>
      </c>
      <c r="AP66" s="247" t="str">
        <f>TOTALGENERAL!DA73</f>
        <v/>
      </c>
      <c r="AQ66" s="268" t="str">
        <f t="shared" si="12"/>
        <v/>
      </c>
      <c r="AR66" s="248" t="str">
        <f>TOTALGENERAL!DN73</f>
        <v>-</v>
      </c>
      <c r="AS66" s="246">
        <f>TOTALGENERAL!AA73</f>
        <v>80.899999999999991</v>
      </c>
      <c r="AT66" s="247" t="str">
        <f>TOTALGENERAL!BB73</f>
        <v/>
      </c>
      <c r="AU66" s="268" t="str">
        <f t="shared" si="0"/>
        <v/>
      </c>
      <c r="AV66" s="247" t="str">
        <f>TOTALGENERAL!CC73</f>
        <v/>
      </c>
      <c r="AW66" s="268" t="str">
        <f t="shared" si="13"/>
        <v/>
      </c>
      <c r="AX66" s="247" t="str">
        <f>TOTALGENERAL!DD73</f>
        <v/>
      </c>
      <c r="AY66" s="268" t="str">
        <f t="shared" si="1"/>
        <v/>
      </c>
      <c r="AZ66" s="248">
        <f>TOTALGENERAL!DO73</f>
        <v>80.899999999999991</v>
      </c>
      <c r="BA66" s="533"/>
    </row>
    <row r="67" spans="1:53" ht="12.75" thickTop="1" thickBot="1">
      <c r="A67" s="235">
        <v>17</v>
      </c>
      <c r="B67" s="236" t="str">
        <f>PARAMETRES!B21</f>
        <v>N</v>
      </c>
      <c r="C67" s="237" t="str">
        <f>PARAMETRES!C21</f>
        <v>G</v>
      </c>
      <c r="D67" s="238" t="str">
        <f>PARAMETRES!D21</f>
        <v>Anglais</v>
      </c>
      <c r="E67" s="239">
        <f>TOTALGENERAL!E74</f>
        <v>13.7</v>
      </c>
      <c r="F67" s="240" t="str">
        <f>TOTALGENERAL!AF74</f>
        <v/>
      </c>
      <c r="G67" s="267" t="str">
        <f t="shared" si="2"/>
        <v/>
      </c>
      <c r="H67" s="240" t="str">
        <f>TOTALGENERAL!BG74</f>
        <v/>
      </c>
      <c r="I67" s="267" t="str">
        <f t="shared" si="3"/>
        <v/>
      </c>
      <c r="J67" s="240" t="str">
        <f>TOTALGENERAL!CH74</f>
        <v/>
      </c>
      <c r="K67" s="267" t="str">
        <f t="shared" si="4"/>
        <v/>
      </c>
      <c r="L67" s="241">
        <f>TOTALGENERAL!DJ74</f>
        <v>68.5</v>
      </c>
      <c r="M67" s="239">
        <f>TOTALGENERAL!L74</f>
        <v>72.3</v>
      </c>
      <c r="N67" s="240" t="str">
        <f>TOTALGENERAL!AM74</f>
        <v/>
      </c>
      <c r="O67" s="267" t="str">
        <f t="shared" si="5"/>
        <v/>
      </c>
      <c r="P67" s="240" t="str">
        <f>TOTALGENERAL!BN74</f>
        <v/>
      </c>
      <c r="Q67" s="267" t="str">
        <f t="shared" si="6"/>
        <v/>
      </c>
      <c r="R67" s="240" t="str">
        <f>TOTALGENERAL!CO74</f>
        <v/>
      </c>
      <c r="S67" s="267" t="str">
        <f t="shared" si="6"/>
        <v/>
      </c>
      <c r="T67" s="241">
        <f>TOTALGENERAL!DK74</f>
        <v>72.3</v>
      </c>
      <c r="U67" s="239">
        <f>TOTALGENERAL!R74</f>
        <v>81.3</v>
      </c>
      <c r="V67" s="240" t="str">
        <f>TOTALGENERAL!AS74</f>
        <v/>
      </c>
      <c r="W67" s="267" t="str">
        <f t="shared" si="7"/>
        <v/>
      </c>
      <c r="X67" s="240" t="str">
        <f>TOTALGENERAL!BT74</f>
        <v/>
      </c>
      <c r="Y67" s="267" t="str">
        <f t="shared" si="8"/>
        <v/>
      </c>
      <c r="Z67" s="240" t="str">
        <f>TOTALGENERAL!CU74</f>
        <v/>
      </c>
      <c r="AA67" s="267" t="str">
        <f t="shared" si="8"/>
        <v/>
      </c>
      <c r="AB67" s="241">
        <f>TOTALGENERAL!DL74</f>
        <v>81.3</v>
      </c>
      <c r="AC67" s="239">
        <f>TOTALGENERAL!U74</f>
        <v>24</v>
      </c>
      <c r="AD67" s="240" t="str">
        <f>TOTALGENERAL!AV74</f>
        <v/>
      </c>
      <c r="AE67" s="267" t="str">
        <f t="shared" si="9"/>
        <v/>
      </c>
      <c r="AF67" s="240" t="str">
        <f>TOTALGENERAL!BW74</f>
        <v/>
      </c>
      <c r="AG67" s="267" t="str">
        <f t="shared" si="10"/>
        <v/>
      </c>
      <c r="AH67" s="240" t="str">
        <f>TOTALGENERAL!CX74</f>
        <v/>
      </c>
      <c r="AI67" s="267" t="str">
        <f t="shared" si="10"/>
        <v/>
      </c>
      <c r="AJ67" s="241">
        <f>TOTALGENERAL!DM74</f>
        <v>80</v>
      </c>
      <c r="AK67" s="239" t="str">
        <f>TOTALGENERAL!X74</f>
        <v/>
      </c>
      <c r="AL67" s="240" t="str">
        <f>TOTALGENERAL!AY74</f>
        <v/>
      </c>
      <c r="AM67" s="267" t="str">
        <f t="shared" si="11"/>
        <v/>
      </c>
      <c r="AN67" s="240" t="str">
        <f>TOTALGENERAL!BZ74</f>
        <v/>
      </c>
      <c r="AO67" s="267" t="str">
        <f t="shared" si="12"/>
        <v/>
      </c>
      <c r="AP67" s="240" t="str">
        <f>TOTALGENERAL!DA74</f>
        <v/>
      </c>
      <c r="AQ67" s="267" t="str">
        <f t="shared" si="12"/>
        <v/>
      </c>
      <c r="AR67" s="241" t="str">
        <f>TOTALGENERAL!DN74</f>
        <v>-</v>
      </c>
      <c r="AS67" s="239">
        <f>TOTALGENERAL!AA74</f>
        <v>76.5</v>
      </c>
      <c r="AT67" s="240" t="str">
        <f>TOTALGENERAL!BB74</f>
        <v/>
      </c>
      <c r="AU67" s="267" t="str">
        <f t="shared" si="0"/>
        <v/>
      </c>
      <c r="AV67" s="240" t="str">
        <f>TOTALGENERAL!CC74</f>
        <v/>
      </c>
      <c r="AW67" s="267" t="str">
        <f t="shared" si="13"/>
        <v/>
      </c>
      <c r="AX67" s="240" t="str">
        <f>TOTALGENERAL!DD74</f>
        <v/>
      </c>
      <c r="AY67" s="267" t="str">
        <f t="shared" si="1"/>
        <v/>
      </c>
      <c r="AZ67" s="241">
        <f>TOTALGENERAL!DO74</f>
        <v>76.5</v>
      </c>
      <c r="BA67" s="533"/>
    </row>
    <row r="68" spans="1:53" ht="12.75" thickTop="1" thickBot="1">
      <c r="A68" s="242">
        <v>18</v>
      </c>
      <c r="B68" s="243" t="str">
        <f>PARAMETRES!B22</f>
        <v>P</v>
      </c>
      <c r="C68" s="244" t="str">
        <f>PARAMETRES!C22</f>
        <v>L</v>
      </c>
      <c r="D68" s="245" t="str">
        <f>PARAMETRES!D22</f>
        <v>Anglais</v>
      </c>
      <c r="E68" s="246">
        <f>TOTALGENERAL!E75</f>
        <v>17.900000000000002</v>
      </c>
      <c r="F68" s="247" t="str">
        <f>TOTALGENERAL!AF75</f>
        <v/>
      </c>
      <c r="G68" s="268" t="str">
        <f t="shared" si="2"/>
        <v/>
      </c>
      <c r="H68" s="247" t="str">
        <f>TOTALGENERAL!BG75</f>
        <v/>
      </c>
      <c r="I68" s="268" t="str">
        <f t="shared" si="3"/>
        <v/>
      </c>
      <c r="J68" s="247" t="str">
        <f>TOTALGENERAL!CH75</f>
        <v/>
      </c>
      <c r="K68" s="268" t="str">
        <f t="shared" si="4"/>
        <v/>
      </c>
      <c r="L68" s="248">
        <f>TOTALGENERAL!DJ75</f>
        <v>89.5</v>
      </c>
      <c r="M68" s="246">
        <f>TOTALGENERAL!L75</f>
        <v>80.8</v>
      </c>
      <c r="N68" s="247" t="str">
        <f>TOTALGENERAL!AM75</f>
        <v/>
      </c>
      <c r="O68" s="268" t="str">
        <f t="shared" si="5"/>
        <v/>
      </c>
      <c r="P68" s="247" t="str">
        <f>TOTALGENERAL!BN75</f>
        <v/>
      </c>
      <c r="Q68" s="268" t="str">
        <f t="shared" si="6"/>
        <v/>
      </c>
      <c r="R68" s="247" t="str">
        <f>TOTALGENERAL!CO75</f>
        <v/>
      </c>
      <c r="S68" s="268" t="str">
        <f t="shared" si="6"/>
        <v/>
      </c>
      <c r="T68" s="248">
        <f>TOTALGENERAL!DK75</f>
        <v>80.8</v>
      </c>
      <c r="U68" s="246">
        <f>TOTALGENERAL!R75</f>
        <v>97.899999999999991</v>
      </c>
      <c r="V68" s="247" t="str">
        <f>TOTALGENERAL!AS75</f>
        <v/>
      </c>
      <c r="W68" s="268" t="str">
        <f t="shared" si="7"/>
        <v/>
      </c>
      <c r="X68" s="247" t="str">
        <f>TOTALGENERAL!BT75</f>
        <v/>
      </c>
      <c r="Y68" s="268" t="str">
        <f t="shared" si="8"/>
        <v/>
      </c>
      <c r="Z68" s="247" t="str">
        <f>TOTALGENERAL!CU75</f>
        <v/>
      </c>
      <c r="AA68" s="268" t="str">
        <f t="shared" si="8"/>
        <v/>
      </c>
      <c r="AB68" s="248">
        <f>TOTALGENERAL!DL75</f>
        <v>97.899999999999991</v>
      </c>
      <c r="AC68" s="246">
        <f>TOTALGENERAL!U75</f>
        <v>22.8</v>
      </c>
      <c r="AD68" s="247" t="str">
        <f>TOTALGENERAL!AV75</f>
        <v/>
      </c>
      <c r="AE68" s="268" t="str">
        <f t="shared" si="9"/>
        <v/>
      </c>
      <c r="AF68" s="247" t="str">
        <f>TOTALGENERAL!BW75</f>
        <v/>
      </c>
      <c r="AG68" s="268" t="str">
        <f t="shared" si="10"/>
        <v/>
      </c>
      <c r="AH68" s="247" t="str">
        <f>TOTALGENERAL!CX75</f>
        <v/>
      </c>
      <c r="AI68" s="268" t="str">
        <f t="shared" si="10"/>
        <v/>
      </c>
      <c r="AJ68" s="248">
        <f>TOTALGENERAL!DM75</f>
        <v>76</v>
      </c>
      <c r="AK68" s="246" t="str">
        <f>TOTALGENERAL!X75</f>
        <v/>
      </c>
      <c r="AL68" s="247" t="str">
        <f>TOTALGENERAL!AY75</f>
        <v/>
      </c>
      <c r="AM68" s="268" t="str">
        <f t="shared" si="11"/>
        <v/>
      </c>
      <c r="AN68" s="247" t="str">
        <f>TOTALGENERAL!BZ75</f>
        <v/>
      </c>
      <c r="AO68" s="268" t="str">
        <f t="shared" si="12"/>
        <v/>
      </c>
      <c r="AP68" s="247" t="str">
        <f>TOTALGENERAL!DA75</f>
        <v/>
      </c>
      <c r="AQ68" s="268" t="str">
        <f t="shared" si="12"/>
        <v/>
      </c>
      <c r="AR68" s="248" t="str">
        <f>TOTALGENERAL!DN75</f>
        <v>-</v>
      </c>
      <c r="AS68" s="246">
        <f>TOTALGENERAL!AA75</f>
        <v>87.8</v>
      </c>
      <c r="AT68" s="247" t="str">
        <f>TOTALGENERAL!BB75</f>
        <v/>
      </c>
      <c r="AU68" s="268" t="str">
        <f t="shared" si="0"/>
        <v/>
      </c>
      <c r="AV68" s="247" t="str">
        <f>TOTALGENERAL!CC75</f>
        <v/>
      </c>
      <c r="AW68" s="268" t="str">
        <f t="shared" si="13"/>
        <v/>
      </c>
      <c r="AX68" s="247" t="str">
        <f>TOTALGENERAL!DD75</f>
        <v/>
      </c>
      <c r="AY68" s="268" t="str">
        <f t="shared" si="1"/>
        <v/>
      </c>
      <c r="AZ68" s="248">
        <f>TOTALGENERAL!DO75</f>
        <v>87.8</v>
      </c>
      <c r="BA68" s="533"/>
    </row>
    <row r="69" spans="1:53" ht="12.75" thickTop="1" thickBot="1">
      <c r="A69" s="235">
        <v>19</v>
      </c>
      <c r="B69" s="236" t="str">
        <f>PARAMETRES!B23</f>
        <v>R</v>
      </c>
      <c r="C69" s="237" t="str">
        <f>PARAMETRES!C23</f>
        <v>G</v>
      </c>
      <c r="D69" s="238" t="str">
        <f>PARAMETRES!D23</f>
        <v>Anglais</v>
      </c>
      <c r="E69" s="239">
        <f>TOTALGENERAL!E76</f>
        <v>9.5</v>
      </c>
      <c r="F69" s="240" t="str">
        <f>TOTALGENERAL!AF76</f>
        <v/>
      </c>
      <c r="G69" s="267" t="str">
        <f t="shared" si="2"/>
        <v/>
      </c>
      <c r="H69" s="240" t="str">
        <f>TOTALGENERAL!BG76</f>
        <v/>
      </c>
      <c r="I69" s="267" t="str">
        <f t="shared" si="3"/>
        <v/>
      </c>
      <c r="J69" s="240" t="str">
        <f>TOTALGENERAL!CH76</f>
        <v/>
      </c>
      <c r="K69" s="267" t="str">
        <f t="shared" si="4"/>
        <v/>
      </c>
      <c r="L69" s="241">
        <f>TOTALGENERAL!DJ76</f>
        <v>47.4</v>
      </c>
      <c r="M69" s="239">
        <f>TOTALGENERAL!L76</f>
        <v>75.8</v>
      </c>
      <c r="N69" s="240" t="str">
        <f>TOTALGENERAL!AM76</f>
        <v/>
      </c>
      <c r="O69" s="267" t="str">
        <f t="shared" si="5"/>
        <v/>
      </c>
      <c r="P69" s="240" t="str">
        <f>TOTALGENERAL!BN76</f>
        <v/>
      </c>
      <c r="Q69" s="267" t="str">
        <f t="shared" si="6"/>
        <v/>
      </c>
      <c r="R69" s="240" t="str">
        <f>TOTALGENERAL!CO76</f>
        <v/>
      </c>
      <c r="S69" s="267" t="str">
        <f t="shared" si="6"/>
        <v/>
      </c>
      <c r="T69" s="241">
        <f>TOTALGENERAL!DK76</f>
        <v>75.8</v>
      </c>
      <c r="U69" s="239">
        <f>TOTALGENERAL!R76</f>
        <v>78.899999999999991</v>
      </c>
      <c r="V69" s="240" t="str">
        <f>TOTALGENERAL!AS76</f>
        <v/>
      </c>
      <c r="W69" s="267" t="str">
        <f t="shared" si="7"/>
        <v/>
      </c>
      <c r="X69" s="240" t="str">
        <f>TOTALGENERAL!BT76</f>
        <v/>
      </c>
      <c r="Y69" s="267" t="str">
        <f t="shared" si="8"/>
        <v/>
      </c>
      <c r="Z69" s="240" t="str">
        <f>TOTALGENERAL!CU76</f>
        <v/>
      </c>
      <c r="AA69" s="267" t="str">
        <f t="shared" si="8"/>
        <v/>
      </c>
      <c r="AB69" s="241">
        <f>TOTALGENERAL!DL76</f>
        <v>78.899999999999991</v>
      </c>
      <c r="AC69" s="239">
        <f>TOTALGENERAL!U76</f>
        <v>24.3</v>
      </c>
      <c r="AD69" s="240" t="str">
        <f>TOTALGENERAL!AV76</f>
        <v/>
      </c>
      <c r="AE69" s="267" t="str">
        <f t="shared" si="9"/>
        <v/>
      </c>
      <c r="AF69" s="240" t="str">
        <f>TOTALGENERAL!BW76</f>
        <v/>
      </c>
      <c r="AG69" s="267" t="str">
        <f t="shared" si="10"/>
        <v/>
      </c>
      <c r="AH69" s="240" t="str">
        <f>TOTALGENERAL!CX76</f>
        <v/>
      </c>
      <c r="AI69" s="267" t="str">
        <f t="shared" si="10"/>
        <v/>
      </c>
      <c r="AJ69" s="241">
        <f>TOTALGENERAL!DM76</f>
        <v>81</v>
      </c>
      <c r="AK69" s="239" t="str">
        <f>TOTALGENERAL!X76</f>
        <v/>
      </c>
      <c r="AL69" s="240" t="str">
        <f>TOTALGENERAL!AY76</f>
        <v/>
      </c>
      <c r="AM69" s="267" t="str">
        <f t="shared" si="11"/>
        <v/>
      </c>
      <c r="AN69" s="240" t="str">
        <f>TOTALGENERAL!BZ76</f>
        <v/>
      </c>
      <c r="AO69" s="267" t="str">
        <f t="shared" si="12"/>
        <v/>
      </c>
      <c r="AP69" s="240" t="str">
        <f>TOTALGENERAL!DA76</f>
        <v/>
      </c>
      <c r="AQ69" s="267" t="str">
        <f t="shared" si="12"/>
        <v/>
      </c>
      <c r="AR69" s="241" t="str">
        <f>TOTALGENERAL!DN76</f>
        <v>-</v>
      </c>
      <c r="AS69" s="239">
        <f>TOTALGENERAL!AA76</f>
        <v>75.399999999999991</v>
      </c>
      <c r="AT69" s="240" t="str">
        <f>TOTALGENERAL!BB76</f>
        <v/>
      </c>
      <c r="AU69" s="267" t="str">
        <f t="shared" si="0"/>
        <v/>
      </c>
      <c r="AV69" s="240" t="str">
        <f>TOTALGENERAL!CC76</f>
        <v/>
      </c>
      <c r="AW69" s="267" t="str">
        <f t="shared" si="13"/>
        <v/>
      </c>
      <c r="AX69" s="240" t="str">
        <f>TOTALGENERAL!DD76</f>
        <v/>
      </c>
      <c r="AY69" s="267" t="str">
        <f t="shared" si="1"/>
        <v/>
      </c>
      <c r="AZ69" s="241">
        <f>TOTALGENERAL!DO76</f>
        <v>75.399999999999991</v>
      </c>
      <c r="BA69" s="533"/>
    </row>
    <row r="70" spans="1:53" ht="12.75" thickTop="1" thickBot="1">
      <c r="A70" s="242">
        <v>20</v>
      </c>
      <c r="B70" s="243" t="str">
        <f>PARAMETRES!B24</f>
        <v>R</v>
      </c>
      <c r="C70" s="244" t="str">
        <f>PARAMETRES!C24</f>
        <v>N</v>
      </c>
      <c r="D70" s="245" t="str">
        <f>PARAMETRES!D24</f>
        <v>Anglais</v>
      </c>
      <c r="E70" s="246">
        <f>TOTALGENERAL!E77</f>
        <v>20</v>
      </c>
      <c r="F70" s="247" t="str">
        <f>TOTALGENERAL!AF77</f>
        <v/>
      </c>
      <c r="G70" s="268" t="str">
        <f t="shared" si="2"/>
        <v/>
      </c>
      <c r="H70" s="247" t="str">
        <f>TOTALGENERAL!BG77</f>
        <v/>
      </c>
      <c r="I70" s="268" t="str">
        <f t="shared" si="3"/>
        <v/>
      </c>
      <c r="J70" s="247" t="str">
        <f>TOTALGENERAL!CH77</f>
        <v/>
      </c>
      <c r="K70" s="268" t="str">
        <f t="shared" si="4"/>
        <v/>
      </c>
      <c r="L70" s="248">
        <f>TOTALGENERAL!DJ77</f>
        <v>100</v>
      </c>
      <c r="M70" s="246">
        <f>TOTALGENERAL!L77</f>
        <v>79.8</v>
      </c>
      <c r="N70" s="247" t="str">
        <f>TOTALGENERAL!AM77</f>
        <v/>
      </c>
      <c r="O70" s="268" t="str">
        <f t="shared" si="5"/>
        <v/>
      </c>
      <c r="P70" s="247" t="str">
        <f>TOTALGENERAL!BN77</f>
        <v/>
      </c>
      <c r="Q70" s="268" t="str">
        <f t="shared" si="6"/>
        <v/>
      </c>
      <c r="R70" s="247" t="str">
        <f>TOTALGENERAL!CO77</f>
        <v/>
      </c>
      <c r="S70" s="268" t="str">
        <f t="shared" si="6"/>
        <v/>
      </c>
      <c r="T70" s="248">
        <f>TOTALGENERAL!DK77</f>
        <v>79.8</v>
      </c>
      <c r="U70" s="246">
        <f>TOTALGENERAL!R77</f>
        <v>86.3</v>
      </c>
      <c r="V70" s="247" t="str">
        <f>TOTALGENERAL!AS77</f>
        <v/>
      </c>
      <c r="W70" s="268" t="str">
        <f t="shared" si="7"/>
        <v/>
      </c>
      <c r="X70" s="247" t="str">
        <f>TOTALGENERAL!BT77</f>
        <v/>
      </c>
      <c r="Y70" s="268" t="str">
        <f t="shared" si="8"/>
        <v/>
      </c>
      <c r="Z70" s="247" t="str">
        <f>TOTALGENERAL!CU77</f>
        <v/>
      </c>
      <c r="AA70" s="268" t="str">
        <f t="shared" si="8"/>
        <v/>
      </c>
      <c r="AB70" s="248">
        <f>TOTALGENERAL!DL77</f>
        <v>86.3</v>
      </c>
      <c r="AC70" s="246">
        <f>TOTALGENERAL!U77</f>
        <v>30</v>
      </c>
      <c r="AD70" s="247" t="str">
        <f>TOTALGENERAL!AV77</f>
        <v/>
      </c>
      <c r="AE70" s="268" t="str">
        <f t="shared" si="9"/>
        <v/>
      </c>
      <c r="AF70" s="247" t="str">
        <f>TOTALGENERAL!BW77</f>
        <v/>
      </c>
      <c r="AG70" s="268" t="str">
        <f t="shared" si="10"/>
        <v/>
      </c>
      <c r="AH70" s="247" t="str">
        <f>TOTALGENERAL!CX77</f>
        <v/>
      </c>
      <c r="AI70" s="268" t="str">
        <f t="shared" si="10"/>
        <v/>
      </c>
      <c r="AJ70" s="248">
        <f>TOTALGENERAL!DM77</f>
        <v>100</v>
      </c>
      <c r="AK70" s="246" t="str">
        <f>TOTALGENERAL!X77</f>
        <v/>
      </c>
      <c r="AL70" s="247" t="str">
        <f>TOTALGENERAL!AY77</f>
        <v/>
      </c>
      <c r="AM70" s="268" t="str">
        <f t="shared" si="11"/>
        <v/>
      </c>
      <c r="AN70" s="247" t="str">
        <f>TOTALGENERAL!BZ77</f>
        <v/>
      </c>
      <c r="AO70" s="268" t="str">
        <f t="shared" si="12"/>
        <v/>
      </c>
      <c r="AP70" s="247" t="str">
        <f>TOTALGENERAL!DA77</f>
        <v/>
      </c>
      <c r="AQ70" s="268" t="str">
        <f t="shared" si="12"/>
        <v/>
      </c>
      <c r="AR70" s="248" t="str">
        <f>TOTALGENERAL!DN77</f>
        <v>-</v>
      </c>
      <c r="AS70" s="246">
        <f>TOTALGENERAL!AA77</f>
        <v>86.399999999999991</v>
      </c>
      <c r="AT70" s="247" t="str">
        <f>TOTALGENERAL!BB77</f>
        <v/>
      </c>
      <c r="AU70" s="268" t="str">
        <f t="shared" si="0"/>
        <v/>
      </c>
      <c r="AV70" s="247" t="str">
        <f>TOTALGENERAL!CC77</f>
        <v/>
      </c>
      <c r="AW70" s="268" t="str">
        <f t="shared" si="13"/>
        <v/>
      </c>
      <c r="AX70" s="247" t="str">
        <f>TOTALGENERAL!DD77</f>
        <v/>
      </c>
      <c r="AY70" s="268" t="str">
        <f t="shared" si="1"/>
        <v/>
      </c>
      <c r="AZ70" s="248">
        <f>TOTALGENERAL!DO77</f>
        <v>86.399999999999991</v>
      </c>
      <c r="BA70" s="533"/>
    </row>
    <row r="71" spans="1:53" ht="12.75" thickTop="1" thickBot="1">
      <c r="A71" s="235">
        <v>21</v>
      </c>
      <c r="B71" s="236" t="str">
        <f>PARAMETRES!B25</f>
        <v>R</v>
      </c>
      <c r="C71" s="237" t="str">
        <f>PARAMETRES!C25</f>
        <v>A</v>
      </c>
      <c r="D71" s="238" t="str">
        <f>PARAMETRES!D25</f>
        <v>Anglais</v>
      </c>
      <c r="E71" s="239">
        <f>TOTALGENERAL!E78</f>
        <v>7.3999999999999995</v>
      </c>
      <c r="F71" s="240" t="str">
        <f>TOTALGENERAL!AF78</f>
        <v/>
      </c>
      <c r="G71" s="267" t="str">
        <f t="shared" si="2"/>
        <v/>
      </c>
      <c r="H71" s="240" t="str">
        <f>TOTALGENERAL!BG78</f>
        <v/>
      </c>
      <c r="I71" s="267" t="str">
        <f t="shared" si="3"/>
        <v/>
      </c>
      <c r="J71" s="240" t="str">
        <f>TOTALGENERAL!CH78</f>
        <v/>
      </c>
      <c r="K71" s="267" t="str">
        <f t="shared" si="4"/>
        <v/>
      </c>
      <c r="L71" s="241">
        <f>TOTALGENERAL!DJ78</f>
        <v>36.9</v>
      </c>
      <c r="M71" s="239">
        <f>TOTALGENERAL!L78</f>
        <v>83.1</v>
      </c>
      <c r="N71" s="240" t="str">
        <f>TOTALGENERAL!AM78</f>
        <v/>
      </c>
      <c r="O71" s="267" t="str">
        <f t="shared" si="5"/>
        <v/>
      </c>
      <c r="P71" s="240" t="str">
        <f>TOTALGENERAL!BN78</f>
        <v/>
      </c>
      <c r="Q71" s="267" t="str">
        <f t="shared" si="6"/>
        <v/>
      </c>
      <c r="R71" s="240" t="str">
        <f>TOTALGENERAL!CO78</f>
        <v/>
      </c>
      <c r="S71" s="267" t="str">
        <f t="shared" si="6"/>
        <v/>
      </c>
      <c r="T71" s="241">
        <f>TOTALGENERAL!DK78</f>
        <v>83.1</v>
      </c>
      <c r="U71" s="239">
        <f>TOTALGENERAL!R78</f>
        <v>90.699999999999989</v>
      </c>
      <c r="V71" s="240" t="str">
        <f>TOTALGENERAL!AS78</f>
        <v/>
      </c>
      <c r="W71" s="267" t="str">
        <f t="shared" si="7"/>
        <v/>
      </c>
      <c r="X71" s="240" t="str">
        <f>TOTALGENERAL!BT78</f>
        <v/>
      </c>
      <c r="Y71" s="267" t="str">
        <f t="shared" si="8"/>
        <v/>
      </c>
      <c r="Z71" s="240" t="str">
        <f>TOTALGENERAL!CU78</f>
        <v/>
      </c>
      <c r="AA71" s="267" t="str">
        <f t="shared" si="8"/>
        <v/>
      </c>
      <c r="AB71" s="241">
        <f>TOTALGENERAL!DL78</f>
        <v>90.699999999999989</v>
      </c>
      <c r="AC71" s="239">
        <f>TOTALGENERAL!U78</f>
        <v>25.8</v>
      </c>
      <c r="AD71" s="240" t="str">
        <f>TOTALGENERAL!AV78</f>
        <v/>
      </c>
      <c r="AE71" s="267" t="str">
        <f t="shared" si="9"/>
        <v/>
      </c>
      <c r="AF71" s="240" t="str">
        <f>TOTALGENERAL!BW78</f>
        <v/>
      </c>
      <c r="AG71" s="267" t="str">
        <f t="shared" si="10"/>
        <v/>
      </c>
      <c r="AH71" s="240" t="str">
        <f>TOTALGENERAL!CX78</f>
        <v/>
      </c>
      <c r="AI71" s="267" t="str">
        <f t="shared" si="10"/>
        <v/>
      </c>
      <c r="AJ71" s="241">
        <f>TOTALGENERAL!DM78</f>
        <v>86</v>
      </c>
      <c r="AK71" s="239" t="str">
        <f>TOTALGENERAL!X78</f>
        <v/>
      </c>
      <c r="AL71" s="240" t="str">
        <f>TOTALGENERAL!AY78</f>
        <v/>
      </c>
      <c r="AM71" s="267" t="str">
        <f t="shared" si="11"/>
        <v/>
      </c>
      <c r="AN71" s="240" t="str">
        <f>TOTALGENERAL!BZ78</f>
        <v/>
      </c>
      <c r="AO71" s="267" t="str">
        <f t="shared" si="12"/>
        <v/>
      </c>
      <c r="AP71" s="240" t="str">
        <f>TOTALGENERAL!DA78</f>
        <v/>
      </c>
      <c r="AQ71" s="267" t="str">
        <f t="shared" si="12"/>
        <v/>
      </c>
      <c r="AR71" s="241" t="str">
        <f>TOTALGENERAL!DN78</f>
        <v>-</v>
      </c>
      <c r="AS71" s="239">
        <f>TOTALGENERAL!AA78</f>
        <v>82.8</v>
      </c>
      <c r="AT71" s="240" t="str">
        <f>TOTALGENERAL!BB78</f>
        <v/>
      </c>
      <c r="AU71" s="267" t="str">
        <f t="shared" si="0"/>
        <v/>
      </c>
      <c r="AV71" s="240" t="str">
        <f>TOTALGENERAL!CC78</f>
        <v/>
      </c>
      <c r="AW71" s="267" t="str">
        <f t="shared" si="13"/>
        <v/>
      </c>
      <c r="AX71" s="240" t="str">
        <f>TOTALGENERAL!DD78</f>
        <v/>
      </c>
      <c r="AY71" s="267" t="str">
        <f t="shared" si="1"/>
        <v/>
      </c>
      <c r="AZ71" s="241">
        <f>TOTALGENERAL!DO78</f>
        <v>82.8</v>
      </c>
      <c r="BA71" s="533"/>
    </row>
    <row r="72" spans="1:53" ht="12.75" thickTop="1" thickBot="1">
      <c r="A72" s="242">
        <v>22</v>
      </c>
      <c r="B72" s="243" t="str">
        <f>PARAMETRES!B26</f>
        <v>S</v>
      </c>
      <c r="C72" s="244" t="str">
        <f>PARAMETRES!C26</f>
        <v>M</v>
      </c>
      <c r="D72" s="245" t="str">
        <f>PARAMETRES!D26</f>
        <v>Anglais</v>
      </c>
      <c r="E72" s="246">
        <f>TOTALGENERAL!E79</f>
        <v>14.799999999999999</v>
      </c>
      <c r="F72" s="247" t="str">
        <f>TOTALGENERAL!AF79</f>
        <v/>
      </c>
      <c r="G72" s="268" t="str">
        <f t="shared" si="2"/>
        <v/>
      </c>
      <c r="H72" s="247" t="str">
        <f>TOTALGENERAL!BG79</f>
        <v/>
      </c>
      <c r="I72" s="268" t="str">
        <f t="shared" si="3"/>
        <v/>
      </c>
      <c r="J72" s="247" t="str">
        <f>TOTALGENERAL!CH79</f>
        <v/>
      </c>
      <c r="K72" s="268" t="str">
        <f t="shared" si="4"/>
        <v/>
      </c>
      <c r="L72" s="248">
        <f>TOTALGENERAL!DJ79</f>
        <v>73.699999999999989</v>
      </c>
      <c r="M72" s="246">
        <f>TOTALGENERAL!L79</f>
        <v>76.599999999999994</v>
      </c>
      <c r="N72" s="247" t="str">
        <f>TOTALGENERAL!AM79</f>
        <v/>
      </c>
      <c r="O72" s="268" t="str">
        <f t="shared" si="5"/>
        <v/>
      </c>
      <c r="P72" s="247" t="str">
        <f>TOTALGENERAL!BN79</f>
        <v/>
      </c>
      <c r="Q72" s="268" t="str">
        <f t="shared" si="6"/>
        <v/>
      </c>
      <c r="R72" s="247" t="str">
        <f>TOTALGENERAL!CO79</f>
        <v/>
      </c>
      <c r="S72" s="268" t="str">
        <f t="shared" si="6"/>
        <v/>
      </c>
      <c r="T72" s="248">
        <f>TOTALGENERAL!DK79</f>
        <v>76.599999999999994</v>
      </c>
      <c r="U72" s="246">
        <f>TOTALGENERAL!R79</f>
        <v>81.8</v>
      </c>
      <c r="V72" s="247" t="str">
        <f>TOTALGENERAL!AS79</f>
        <v/>
      </c>
      <c r="W72" s="268" t="str">
        <f t="shared" si="7"/>
        <v/>
      </c>
      <c r="X72" s="247" t="str">
        <f>TOTALGENERAL!BT79</f>
        <v/>
      </c>
      <c r="Y72" s="268" t="str">
        <f t="shared" si="8"/>
        <v/>
      </c>
      <c r="Z72" s="247" t="str">
        <f>TOTALGENERAL!CU79</f>
        <v/>
      </c>
      <c r="AA72" s="268" t="str">
        <f t="shared" si="8"/>
        <v/>
      </c>
      <c r="AB72" s="248">
        <f>TOTALGENERAL!DL79</f>
        <v>81.8</v>
      </c>
      <c r="AC72" s="246">
        <f>TOTALGENERAL!U79</f>
        <v>25.8</v>
      </c>
      <c r="AD72" s="247" t="str">
        <f>TOTALGENERAL!AV79</f>
        <v/>
      </c>
      <c r="AE72" s="268" t="str">
        <f t="shared" si="9"/>
        <v/>
      </c>
      <c r="AF72" s="247" t="str">
        <f>TOTALGENERAL!BW79</f>
        <v/>
      </c>
      <c r="AG72" s="268" t="str">
        <f t="shared" si="10"/>
        <v/>
      </c>
      <c r="AH72" s="247" t="str">
        <f>TOTALGENERAL!CX79</f>
        <v/>
      </c>
      <c r="AI72" s="268" t="str">
        <f t="shared" si="10"/>
        <v/>
      </c>
      <c r="AJ72" s="248">
        <f>TOTALGENERAL!DM79</f>
        <v>86</v>
      </c>
      <c r="AK72" s="246" t="str">
        <f>TOTALGENERAL!X79</f>
        <v/>
      </c>
      <c r="AL72" s="247" t="str">
        <f>TOTALGENERAL!AY79</f>
        <v/>
      </c>
      <c r="AM72" s="268" t="str">
        <f t="shared" si="11"/>
        <v/>
      </c>
      <c r="AN72" s="247" t="str">
        <f>TOTALGENERAL!BZ79</f>
        <v/>
      </c>
      <c r="AO72" s="268" t="str">
        <f t="shared" si="12"/>
        <v/>
      </c>
      <c r="AP72" s="247" t="str">
        <f>TOTALGENERAL!DA79</f>
        <v/>
      </c>
      <c r="AQ72" s="268" t="str">
        <f t="shared" si="12"/>
        <v/>
      </c>
      <c r="AR72" s="248" t="str">
        <f>TOTALGENERAL!DN79</f>
        <v>-</v>
      </c>
      <c r="AS72" s="246">
        <f>TOTALGENERAL!AA79</f>
        <v>79.599999999999994</v>
      </c>
      <c r="AT72" s="247" t="str">
        <f>TOTALGENERAL!BB79</f>
        <v/>
      </c>
      <c r="AU72" s="268" t="str">
        <f t="shared" si="0"/>
        <v/>
      </c>
      <c r="AV72" s="247" t="str">
        <f>TOTALGENERAL!CC79</f>
        <v/>
      </c>
      <c r="AW72" s="268" t="str">
        <f t="shared" si="13"/>
        <v/>
      </c>
      <c r="AX72" s="247" t="str">
        <f>TOTALGENERAL!DD79</f>
        <v/>
      </c>
      <c r="AY72" s="268" t="str">
        <f t="shared" si="1"/>
        <v/>
      </c>
      <c r="AZ72" s="248">
        <f>TOTALGENERAL!DO79</f>
        <v>79.599999999999994</v>
      </c>
      <c r="BA72" s="533"/>
    </row>
    <row r="73" spans="1:53" ht="12.75" thickTop="1" thickBot="1">
      <c r="A73" s="235">
        <v>23</v>
      </c>
      <c r="B73" s="236" t="str">
        <f>PARAMETRES!B27</f>
        <v>S</v>
      </c>
      <c r="C73" s="237" t="str">
        <f>PARAMETRES!C27</f>
        <v>N</v>
      </c>
      <c r="D73" s="238" t="str">
        <f>PARAMETRES!D27</f>
        <v>Néerlandais</v>
      </c>
      <c r="E73" s="239">
        <f>TOTALGENERAL!E80</f>
        <v>16.900000000000002</v>
      </c>
      <c r="F73" s="240" t="str">
        <f>TOTALGENERAL!AF80</f>
        <v/>
      </c>
      <c r="G73" s="267" t="str">
        <f t="shared" si="2"/>
        <v/>
      </c>
      <c r="H73" s="240" t="str">
        <f>TOTALGENERAL!BG80</f>
        <v/>
      </c>
      <c r="I73" s="267" t="str">
        <f t="shared" si="3"/>
        <v/>
      </c>
      <c r="J73" s="240" t="str">
        <f>TOTALGENERAL!CH80</f>
        <v/>
      </c>
      <c r="K73" s="267" t="str">
        <f t="shared" si="4"/>
        <v/>
      </c>
      <c r="L73" s="241">
        <f>TOTALGENERAL!DJ80</f>
        <v>84.3</v>
      </c>
      <c r="M73" s="239">
        <f>TOTALGENERAL!L80</f>
        <v>55.4</v>
      </c>
      <c r="N73" s="240" t="str">
        <f>TOTALGENERAL!AM80</f>
        <v/>
      </c>
      <c r="O73" s="267" t="str">
        <f t="shared" si="5"/>
        <v/>
      </c>
      <c r="P73" s="240" t="str">
        <f>TOTALGENERAL!BN80</f>
        <v/>
      </c>
      <c r="Q73" s="267" t="str">
        <f t="shared" si="6"/>
        <v/>
      </c>
      <c r="R73" s="240" t="str">
        <f>TOTALGENERAL!CO80</f>
        <v/>
      </c>
      <c r="S73" s="267" t="str">
        <f t="shared" si="6"/>
        <v/>
      </c>
      <c r="T73" s="241">
        <f>TOTALGENERAL!DK80</f>
        <v>55.4</v>
      </c>
      <c r="U73" s="239">
        <f>TOTALGENERAL!R80</f>
        <v>92</v>
      </c>
      <c r="V73" s="240" t="str">
        <f>TOTALGENERAL!AS80</f>
        <v/>
      </c>
      <c r="W73" s="267" t="str">
        <f t="shared" si="7"/>
        <v/>
      </c>
      <c r="X73" s="240" t="str">
        <f>TOTALGENERAL!BT80</f>
        <v/>
      </c>
      <c r="Y73" s="267" t="str">
        <f t="shared" si="8"/>
        <v/>
      </c>
      <c r="Z73" s="240" t="str">
        <f>TOTALGENERAL!CU80</f>
        <v/>
      </c>
      <c r="AA73" s="267" t="str">
        <f t="shared" si="8"/>
        <v/>
      </c>
      <c r="AB73" s="241">
        <f>TOTALGENERAL!DL80</f>
        <v>92</v>
      </c>
      <c r="AC73" s="239">
        <f>TOTALGENERAL!U80</f>
        <v>18.600000000000001</v>
      </c>
      <c r="AD73" s="240" t="str">
        <f>TOTALGENERAL!AV80</f>
        <v/>
      </c>
      <c r="AE73" s="267" t="str">
        <f t="shared" si="9"/>
        <v/>
      </c>
      <c r="AF73" s="240" t="str">
        <f>TOTALGENERAL!BW80</f>
        <v/>
      </c>
      <c r="AG73" s="267" t="str">
        <f t="shared" si="10"/>
        <v/>
      </c>
      <c r="AH73" s="240" t="str">
        <f>TOTALGENERAL!CX80</f>
        <v/>
      </c>
      <c r="AI73" s="267" t="str">
        <f t="shared" si="10"/>
        <v/>
      </c>
      <c r="AJ73" s="241">
        <f>TOTALGENERAL!DM80</f>
        <v>62</v>
      </c>
      <c r="AK73" s="239" t="str">
        <f>TOTALGENERAL!X80</f>
        <v/>
      </c>
      <c r="AL73" s="240" t="str">
        <f>TOTALGENERAL!AY80</f>
        <v/>
      </c>
      <c r="AM73" s="267" t="str">
        <f t="shared" si="11"/>
        <v/>
      </c>
      <c r="AN73" s="240" t="str">
        <f>TOTALGENERAL!BZ80</f>
        <v/>
      </c>
      <c r="AO73" s="267" t="str">
        <f t="shared" si="12"/>
        <v/>
      </c>
      <c r="AP73" s="240" t="str">
        <f>TOTALGENERAL!DA80</f>
        <v/>
      </c>
      <c r="AQ73" s="267" t="str">
        <f t="shared" si="12"/>
        <v/>
      </c>
      <c r="AR73" s="241" t="str">
        <f>TOTALGENERAL!DN80</f>
        <v>-</v>
      </c>
      <c r="AS73" s="239">
        <f>TOTALGENERAL!AA80</f>
        <v>73.199999999999989</v>
      </c>
      <c r="AT73" s="240" t="str">
        <f>TOTALGENERAL!BB80</f>
        <v/>
      </c>
      <c r="AU73" s="267" t="str">
        <f t="shared" si="0"/>
        <v/>
      </c>
      <c r="AV73" s="240" t="str">
        <f>TOTALGENERAL!CC80</f>
        <v/>
      </c>
      <c r="AW73" s="267" t="str">
        <f t="shared" si="13"/>
        <v/>
      </c>
      <c r="AX73" s="240" t="str">
        <f>TOTALGENERAL!DD80</f>
        <v/>
      </c>
      <c r="AY73" s="267" t="str">
        <f t="shared" si="1"/>
        <v/>
      </c>
      <c r="AZ73" s="241">
        <f>TOTALGENERAL!DO80</f>
        <v>73.199999999999989</v>
      </c>
      <c r="BA73" s="533"/>
    </row>
    <row r="74" spans="1:53" ht="12.75" thickTop="1" thickBot="1">
      <c r="A74" s="242">
        <v>24</v>
      </c>
      <c r="B74" s="243" t="str">
        <f>PARAMETRES!B28</f>
        <v>S</v>
      </c>
      <c r="C74" s="244" t="str">
        <f>PARAMETRES!C28</f>
        <v>T</v>
      </c>
      <c r="D74" s="245" t="str">
        <f>PARAMETRES!D28</f>
        <v>Anglais</v>
      </c>
      <c r="E74" s="246">
        <f>TOTALGENERAL!E81</f>
        <v>14.799999999999999</v>
      </c>
      <c r="F74" s="247" t="str">
        <f>TOTALGENERAL!AF81</f>
        <v/>
      </c>
      <c r="G74" s="268" t="str">
        <f t="shared" si="2"/>
        <v/>
      </c>
      <c r="H74" s="247" t="str">
        <f>TOTALGENERAL!BG81</f>
        <v/>
      </c>
      <c r="I74" s="268" t="str">
        <f t="shared" si="3"/>
        <v/>
      </c>
      <c r="J74" s="247" t="str">
        <f>TOTALGENERAL!CH81</f>
        <v/>
      </c>
      <c r="K74" s="268" t="str">
        <f t="shared" si="4"/>
        <v/>
      </c>
      <c r="L74" s="248">
        <f>TOTALGENERAL!DJ81</f>
        <v>73.699999999999989</v>
      </c>
      <c r="M74" s="246">
        <f>TOTALGENERAL!L81</f>
        <v>82.899999999999991</v>
      </c>
      <c r="N74" s="247" t="str">
        <f>TOTALGENERAL!AM81</f>
        <v/>
      </c>
      <c r="O74" s="268" t="str">
        <f t="shared" si="5"/>
        <v/>
      </c>
      <c r="P74" s="247" t="str">
        <f>TOTALGENERAL!BN81</f>
        <v/>
      </c>
      <c r="Q74" s="268" t="str">
        <f t="shared" si="6"/>
        <v/>
      </c>
      <c r="R74" s="247" t="str">
        <f>TOTALGENERAL!CO81</f>
        <v/>
      </c>
      <c r="S74" s="268" t="str">
        <f t="shared" si="6"/>
        <v/>
      </c>
      <c r="T74" s="248">
        <f>TOTALGENERAL!DK81</f>
        <v>82.899999999999991</v>
      </c>
      <c r="U74" s="246">
        <f>TOTALGENERAL!R81</f>
        <v>81.8</v>
      </c>
      <c r="V74" s="247" t="str">
        <f>TOTALGENERAL!AS81</f>
        <v/>
      </c>
      <c r="W74" s="268" t="str">
        <f t="shared" si="7"/>
        <v/>
      </c>
      <c r="X74" s="247" t="str">
        <f>TOTALGENERAL!BT81</f>
        <v/>
      </c>
      <c r="Y74" s="268" t="str">
        <f t="shared" si="8"/>
        <v/>
      </c>
      <c r="Z74" s="247" t="str">
        <f>TOTALGENERAL!CU81</f>
        <v/>
      </c>
      <c r="AA74" s="268" t="str">
        <f t="shared" si="8"/>
        <v/>
      </c>
      <c r="AB74" s="248">
        <f>TOTALGENERAL!DL81</f>
        <v>81.8</v>
      </c>
      <c r="AC74" s="246">
        <f>TOTALGENERAL!U81</f>
        <v>26.4</v>
      </c>
      <c r="AD74" s="247" t="str">
        <f>TOTALGENERAL!AV81</f>
        <v/>
      </c>
      <c r="AE74" s="268" t="str">
        <f t="shared" si="9"/>
        <v/>
      </c>
      <c r="AF74" s="247" t="str">
        <f>TOTALGENERAL!BW81</f>
        <v/>
      </c>
      <c r="AG74" s="268" t="str">
        <f t="shared" si="10"/>
        <v/>
      </c>
      <c r="AH74" s="247" t="str">
        <f>TOTALGENERAL!CX81</f>
        <v/>
      </c>
      <c r="AI74" s="268" t="str">
        <f t="shared" si="10"/>
        <v/>
      </c>
      <c r="AJ74" s="248">
        <f>TOTALGENERAL!DM81</f>
        <v>88</v>
      </c>
      <c r="AK74" s="246" t="str">
        <f>TOTALGENERAL!X81</f>
        <v/>
      </c>
      <c r="AL74" s="247" t="str">
        <f>TOTALGENERAL!AY81</f>
        <v/>
      </c>
      <c r="AM74" s="268" t="str">
        <f t="shared" si="11"/>
        <v/>
      </c>
      <c r="AN74" s="247" t="str">
        <f>TOTALGENERAL!BZ81</f>
        <v/>
      </c>
      <c r="AO74" s="268" t="str">
        <f t="shared" si="12"/>
        <v/>
      </c>
      <c r="AP74" s="247" t="str">
        <f>TOTALGENERAL!DA81</f>
        <v/>
      </c>
      <c r="AQ74" s="268" t="str">
        <f t="shared" si="12"/>
        <v/>
      </c>
      <c r="AR74" s="248" t="str">
        <f>TOTALGENERAL!DN81</f>
        <v>-</v>
      </c>
      <c r="AS74" s="246">
        <f>TOTALGENERAL!AA81</f>
        <v>82.3</v>
      </c>
      <c r="AT74" s="247" t="str">
        <f>TOTALGENERAL!BB81</f>
        <v/>
      </c>
      <c r="AU74" s="268" t="str">
        <f t="shared" si="0"/>
        <v/>
      </c>
      <c r="AV74" s="247" t="str">
        <f>TOTALGENERAL!CC81</f>
        <v/>
      </c>
      <c r="AW74" s="268" t="str">
        <f t="shared" si="13"/>
        <v/>
      </c>
      <c r="AX74" s="247" t="str">
        <f>TOTALGENERAL!DD81</f>
        <v/>
      </c>
      <c r="AY74" s="268" t="str">
        <f t="shared" si="1"/>
        <v/>
      </c>
      <c r="AZ74" s="248">
        <f>TOTALGENERAL!DO81</f>
        <v>82.3</v>
      </c>
      <c r="BA74" s="533"/>
    </row>
    <row r="75" spans="1:53" ht="12.75" thickTop="1" thickBot="1">
      <c r="A75" s="235">
        <v>25</v>
      </c>
      <c r="B75" s="236" t="str">
        <f>PARAMETRES!B29</f>
        <v>T</v>
      </c>
      <c r="C75" s="237" t="str">
        <f>PARAMETRES!C29</f>
        <v>L</v>
      </c>
      <c r="D75" s="238" t="str">
        <f>PARAMETRES!D29</f>
        <v>Anglais</v>
      </c>
      <c r="E75" s="239">
        <f>TOTALGENERAL!E82</f>
        <v>20</v>
      </c>
      <c r="F75" s="240" t="str">
        <f>TOTALGENERAL!AF82</f>
        <v/>
      </c>
      <c r="G75" s="267" t="str">
        <f t="shared" si="2"/>
        <v/>
      </c>
      <c r="H75" s="240" t="str">
        <f>TOTALGENERAL!BG82</f>
        <v/>
      </c>
      <c r="I75" s="267" t="str">
        <f t="shared" si="3"/>
        <v/>
      </c>
      <c r="J75" s="240" t="str">
        <f>TOTALGENERAL!CH82</f>
        <v/>
      </c>
      <c r="K75" s="267" t="str">
        <f t="shared" si="4"/>
        <v/>
      </c>
      <c r="L75" s="241">
        <f>TOTALGENERAL!DJ82</f>
        <v>100</v>
      </c>
      <c r="M75" s="239">
        <f>TOTALGENERAL!L82</f>
        <v>79.3</v>
      </c>
      <c r="N75" s="240" t="str">
        <f>TOTALGENERAL!AM82</f>
        <v/>
      </c>
      <c r="O75" s="267" t="str">
        <f t="shared" si="5"/>
        <v/>
      </c>
      <c r="P75" s="240" t="str">
        <f>TOTALGENERAL!BN82</f>
        <v/>
      </c>
      <c r="Q75" s="267" t="str">
        <f t="shared" si="6"/>
        <v/>
      </c>
      <c r="R75" s="240" t="str">
        <f>TOTALGENERAL!CO82</f>
        <v/>
      </c>
      <c r="S75" s="267" t="str">
        <f t="shared" si="6"/>
        <v/>
      </c>
      <c r="T75" s="241">
        <f>TOTALGENERAL!DK82</f>
        <v>79.3</v>
      </c>
      <c r="U75" s="239">
        <f>TOTALGENERAL!R82</f>
        <v>83.5</v>
      </c>
      <c r="V75" s="240" t="str">
        <f>TOTALGENERAL!AS82</f>
        <v/>
      </c>
      <c r="W75" s="267" t="str">
        <f t="shared" si="7"/>
        <v/>
      </c>
      <c r="X75" s="240" t="str">
        <f>TOTALGENERAL!BT82</f>
        <v/>
      </c>
      <c r="Y75" s="267" t="str">
        <f t="shared" si="8"/>
        <v/>
      </c>
      <c r="Z75" s="240" t="str">
        <f>TOTALGENERAL!CU82</f>
        <v/>
      </c>
      <c r="AA75" s="267" t="str">
        <f t="shared" si="8"/>
        <v/>
      </c>
      <c r="AB75" s="241">
        <f>TOTALGENERAL!DL82</f>
        <v>83.5</v>
      </c>
      <c r="AC75" s="239">
        <f>TOTALGENERAL!U82</f>
        <v>26.4</v>
      </c>
      <c r="AD75" s="240" t="str">
        <f>TOTALGENERAL!AV82</f>
        <v/>
      </c>
      <c r="AE75" s="267" t="str">
        <f t="shared" si="9"/>
        <v/>
      </c>
      <c r="AF75" s="240" t="str">
        <f>TOTALGENERAL!BW82</f>
        <v/>
      </c>
      <c r="AG75" s="267" t="str">
        <f t="shared" si="10"/>
        <v/>
      </c>
      <c r="AH75" s="240" t="str">
        <f>TOTALGENERAL!CX82</f>
        <v/>
      </c>
      <c r="AI75" s="267" t="str">
        <f t="shared" si="10"/>
        <v/>
      </c>
      <c r="AJ75" s="241">
        <f>TOTALGENERAL!DM82</f>
        <v>88</v>
      </c>
      <c r="AK75" s="239" t="str">
        <f>TOTALGENERAL!X82</f>
        <v/>
      </c>
      <c r="AL75" s="240" t="str">
        <f>TOTALGENERAL!AY82</f>
        <v/>
      </c>
      <c r="AM75" s="267" t="str">
        <f t="shared" si="11"/>
        <v/>
      </c>
      <c r="AN75" s="240" t="str">
        <f>TOTALGENERAL!BZ82</f>
        <v/>
      </c>
      <c r="AO75" s="267" t="str">
        <f t="shared" si="12"/>
        <v/>
      </c>
      <c r="AP75" s="240" t="str">
        <f>TOTALGENERAL!DA82</f>
        <v/>
      </c>
      <c r="AQ75" s="267" t="str">
        <f t="shared" si="12"/>
        <v/>
      </c>
      <c r="AR75" s="241" t="str">
        <f>TOTALGENERAL!DN82</f>
        <v>-</v>
      </c>
      <c r="AS75" s="239">
        <f>TOTALGENERAL!AA82</f>
        <v>83.699999999999989</v>
      </c>
      <c r="AT75" s="240" t="str">
        <f>TOTALGENERAL!BB82</f>
        <v/>
      </c>
      <c r="AU75" s="267" t="str">
        <f t="shared" si="0"/>
        <v/>
      </c>
      <c r="AV75" s="240" t="str">
        <f>TOTALGENERAL!CC82</f>
        <v/>
      </c>
      <c r="AW75" s="267" t="str">
        <f t="shared" si="13"/>
        <v/>
      </c>
      <c r="AX75" s="240" t="str">
        <f>TOTALGENERAL!DD82</f>
        <v/>
      </c>
      <c r="AY75" s="267" t="str">
        <f t="shared" si="1"/>
        <v/>
      </c>
      <c r="AZ75" s="241">
        <f>TOTALGENERAL!DO82</f>
        <v>83.699999999999989</v>
      </c>
      <c r="BA75" s="533"/>
    </row>
    <row r="76" spans="1:53" ht="12.75" thickTop="1" thickBot="1">
      <c r="A76" s="242">
        <v>26</v>
      </c>
      <c r="B76" s="243" t="str">
        <f>PARAMETRES!B30</f>
        <v>T</v>
      </c>
      <c r="C76" s="244" t="str">
        <f>PARAMETRES!C30</f>
        <v>M</v>
      </c>
      <c r="D76" s="245" t="str">
        <f>PARAMETRES!D30</f>
        <v>Anglais</v>
      </c>
      <c r="E76" s="246">
        <f>TOTALGENERAL!E83</f>
        <v>20</v>
      </c>
      <c r="F76" s="247" t="str">
        <f>TOTALGENERAL!AF83</f>
        <v/>
      </c>
      <c r="G76" s="268" t="str">
        <f t="shared" si="2"/>
        <v/>
      </c>
      <c r="H76" s="247" t="str">
        <f>TOTALGENERAL!BG83</f>
        <v/>
      </c>
      <c r="I76" s="268" t="str">
        <f t="shared" si="3"/>
        <v/>
      </c>
      <c r="J76" s="247" t="str">
        <f>TOTALGENERAL!CH83</f>
        <v/>
      </c>
      <c r="K76" s="268" t="str">
        <f t="shared" si="4"/>
        <v/>
      </c>
      <c r="L76" s="248">
        <f>TOTALGENERAL!DJ83</f>
        <v>100</v>
      </c>
      <c r="M76" s="246">
        <f>TOTALGENERAL!L83</f>
        <v>85.699999999999989</v>
      </c>
      <c r="N76" s="247" t="str">
        <f>TOTALGENERAL!AM83</f>
        <v/>
      </c>
      <c r="O76" s="268" t="str">
        <f t="shared" si="5"/>
        <v/>
      </c>
      <c r="P76" s="247" t="str">
        <f>TOTALGENERAL!BN83</f>
        <v/>
      </c>
      <c r="Q76" s="268" t="str">
        <f t="shared" si="6"/>
        <v/>
      </c>
      <c r="R76" s="247" t="str">
        <f>TOTALGENERAL!CO83</f>
        <v/>
      </c>
      <c r="S76" s="268" t="str">
        <f t="shared" si="6"/>
        <v/>
      </c>
      <c r="T76" s="248">
        <f>TOTALGENERAL!DK83</f>
        <v>85.699999999999989</v>
      </c>
      <c r="U76" s="246">
        <f>TOTALGENERAL!R83</f>
        <v>100</v>
      </c>
      <c r="V76" s="247" t="str">
        <f>TOTALGENERAL!AS83</f>
        <v/>
      </c>
      <c r="W76" s="268" t="str">
        <f t="shared" si="7"/>
        <v/>
      </c>
      <c r="X76" s="247" t="str">
        <f>TOTALGENERAL!BT83</f>
        <v/>
      </c>
      <c r="Y76" s="268" t="str">
        <f t="shared" si="8"/>
        <v/>
      </c>
      <c r="Z76" s="247" t="str">
        <f>TOTALGENERAL!CU83</f>
        <v/>
      </c>
      <c r="AA76" s="268" t="str">
        <f t="shared" si="8"/>
        <v/>
      </c>
      <c r="AB76" s="248">
        <f>TOTALGENERAL!DL83</f>
        <v>100</v>
      </c>
      <c r="AC76" s="246">
        <f>TOTALGENERAL!U83</f>
        <v>28.2</v>
      </c>
      <c r="AD76" s="247" t="str">
        <f>TOTALGENERAL!AV83</f>
        <v/>
      </c>
      <c r="AE76" s="268" t="str">
        <f t="shared" si="9"/>
        <v/>
      </c>
      <c r="AF76" s="247" t="str">
        <f>TOTALGENERAL!BW83</f>
        <v/>
      </c>
      <c r="AG76" s="268" t="str">
        <f t="shared" si="10"/>
        <v/>
      </c>
      <c r="AH76" s="247" t="str">
        <f>TOTALGENERAL!CX83</f>
        <v/>
      </c>
      <c r="AI76" s="268" t="str">
        <f t="shared" si="10"/>
        <v/>
      </c>
      <c r="AJ76" s="248">
        <f>TOTALGENERAL!DM83</f>
        <v>94</v>
      </c>
      <c r="AK76" s="246" t="str">
        <f>TOTALGENERAL!X83</f>
        <v/>
      </c>
      <c r="AL76" s="247" t="str">
        <f>TOTALGENERAL!AY83</f>
        <v/>
      </c>
      <c r="AM76" s="268" t="str">
        <f t="shared" si="11"/>
        <v/>
      </c>
      <c r="AN76" s="247" t="str">
        <f>TOTALGENERAL!BZ83</f>
        <v/>
      </c>
      <c r="AO76" s="268" t="str">
        <f t="shared" si="12"/>
        <v/>
      </c>
      <c r="AP76" s="247" t="str">
        <f>TOTALGENERAL!DA83</f>
        <v/>
      </c>
      <c r="AQ76" s="268" t="str">
        <f t="shared" si="12"/>
        <v/>
      </c>
      <c r="AR76" s="248" t="str">
        <f>TOTALGENERAL!DN83</f>
        <v>-</v>
      </c>
      <c r="AS76" s="246">
        <f>TOTALGENERAL!AA83</f>
        <v>93.6</v>
      </c>
      <c r="AT76" s="247" t="str">
        <f>TOTALGENERAL!BB83</f>
        <v/>
      </c>
      <c r="AU76" s="268" t="str">
        <f t="shared" si="0"/>
        <v/>
      </c>
      <c r="AV76" s="247" t="str">
        <f>TOTALGENERAL!CC83</f>
        <v/>
      </c>
      <c r="AW76" s="268" t="str">
        <f t="shared" si="13"/>
        <v/>
      </c>
      <c r="AX76" s="247" t="str">
        <f>TOTALGENERAL!DD83</f>
        <v/>
      </c>
      <c r="AY76" s="268" t="str">
        <f t="shared" si="1"/>
        <v/>
      </c>
      <c r="AZ76" s="248">
        <f>TOTALGENERAL!DO83</f>
        <v>93.6</v>
      </c>
      <c r="BA76" s="533"/>
    </row>
    <row r="77" spans="1:53" ht="12.75" thickTop="1" thickBot="1">
      <c r="A77" s="235">
        <v>27</v>
      </c>
      <c r="B77" s="236" t="str">
        <f>PARAMETRES!B31</f>
        <v>V</v>
      </c>
      <c r="C77" s="237" t="str">
        <f>PARAMETRES!C31</f>
        <v>F</v>
      </c>
      <c r="D77" s="238" t="str">
        <f>PARAMETRES!D31</f>
        <v>Anglais</v>
      </c>
      <c r="E77" s="239">
        <f>TOTALGENERAL!E84</f>
        <v>20</v>
      </c>
      <c r="F77" s="240" t="str">
        <f>TOTALGENERAL!AF84</f>
        <v/>
      </c>
      <c r="G77" s="267" t="str">
        <f t="shared" si="2"/>
        <v/>
      </c>
      <c r="H77" s="240" t="str">
        <f>TOTALGENERAL!BG84</f>
        <v/>
      </c>
      <c r="I77" s="267" t="str">
        <f t="shared" si="3"/>
        <v/>
      </c>
      <c r="J77" s="240" t="str">
        <f>TOTALGENERAL!CH84</f>
        <v/>
      </c>
      <c r="K77" s="267" t="str">
        <f t="shared" si="4"/>
        <v/>
      </c>
      <c r="L77" s="241">
        <f>TOTALGENERAL!DJ84</f>
        <v>100</v>
      </c>
      <c r="M77" s="239">
        <f>TOTALGENERAL!L84</f>
        <v>83.5</v>
      </c>
      <c r="N77" s="240" t="str">
        <f>TOTALGENERAL!AM84</f>
        <v/>
      </c>
      <c r="O77" s="267" t="str">
        <f t="shared" si="5"/>
        <v/>
      </c>
      <c r="P77" s="240" t="str">
        <f>TOTALGENERAL!BN84</f>
        <v/>
      </c>
      <c r="Q77" s="267" t="str">
        <f t="shared" si="6"/>
        <v/>
      </c>
      <c r="R77" s="240" t="str">
        <f>TOTALGENERAL!CO84</f>
        <v/>
      </c>
      <c r="S77" s="267" t="str">
        <f t="shared" si="6"/>
        <v/>
      </c>
      <c r="T77" s="241">
        <f>TOTALGENERAL!DK84</f>
        <v>83.5</v>
      </c>
      <c r="U77" s="239">
        <f>TOTALGENERAL!R84</f>
        <v>83.899999999999991</v>
      </c>
      <c r="V77" s="240" t="str">
        <f>TOTALGENERAL!AS84</f>
        <v/>
      </c>
      <c r="W77" s="267" t="str">
        <f t="shared" si="7"/>
        <v/>
      </c>
      <c r="X77" s="240" t="str">
        <f>TOTALGENERAL!BT84</f>
        <v/>
      </c>
      <c r="Y77" s="267" t="str">
        <f t="shared" si="8"/>
        <v/>
      </c>
      <c r="Z77" s="240" t="str">
        <f>TOTALGENERAL!CU84</f>
        <v/>
      </c>
      <c r="AA77" s="267" t="str">
        <f t="shared" si="8"/>
        <v/>
      </c>
      <c r="AB77" s="241">
        <f>TOTALGENERAL!DL84</f>
        <v>83.899999999999991</v>
      </c>
      <c r="AC77" s="239">
        <f>TOTALGENERAL!U84</f>
        <v>23.1</v>
      </c>
      <c r="AD77" s="240" t="str">
        <f>TOTALGENERAL!AV84</f>
        <v/>
      </c>
      <c r="AE77" s="267" t="str">
        <f t="shared" si="9"/>
        <v/>
      </c>
      <c r="AF77" s="240" t="str">
        <f>TOTALGENERAL!BW84</f>
        <v/>
      </c>
      <c r="AG77" s="267" t="str">
        <f t="shared" si="10"/>
        <v/>
      </c>
      <c r="AH77" s="240" t="str">
        <f>TOTALGENERAL!CX84</f>
        <v/>
      </c>
      <c r="AI77" s="267" t="str">
        <f t="shared" si="10"/>
        <v/>
      </c>
      <c r="AJ77" s="241">
        <f>TOTALGENERAL!DM84</f>
        <v>77</v>
      </c>
      <c r="AK77" s="239" t="str">
        <f>TOTALGENERAL!X84</f>
        <v/>
      </c>
      <c r="AL77" s="240" t="str">
        <f>TOTALGENERAL!AY84</f>
        <v/>
      </c>
      <c r="AM77" s="267" t="str">
        <f t="shared" si="11"/>
        <v/>
      </c>
      <c r="AN77" s="240" t="str">
        <f>TOTALGENERAL!BZ84</f>
        <v/>
      </c>
      <c r="AO77" s="267" t="str">
        <f t="shared" si="12"/>
        <v/>
      </c>
      <c r="AP77" s="240" t="str">
        <f>TOTALGENERAL!DA84</f>
        <v/>
      </c>
      <c r="AQ77" s="267" t="str">
        <f t="shared" si="12"/>
        <v/>
      </c>
      <c r="AR77" s="241" t="str">
        <f>TOTALGENERAL!DN84</f>
        <v>-</v>
      </c>
      <c r="AS77" s="239">
        <f>TOTALGENERAL!AA84</f>
        <v>84.199999999999989</v>
      </c>
      <c r="AT77" s="240" t="str">
        <f>TOTALGENERAL!BB84</f>
        <v/>
      </c>
      <c r="AU77" s="267" t="str">
        <f t="shared" si="0"/>
        <v/>
      </c>
      <c r="AV77" s="240" t="str">
        <f>TOTALGENERAL!CC84</f>
        <v/>
      </c>
      <c r="AW77" s="267" t="str">
        <f t="shared" si="13"/>
        <v/>
      </c>
      <c r="AX77" s="240" t="str">
        <f>TOTALGENERAL!DD84</f>
        <v/>
      </c>
      <c r="AY77" s="267" t="str">
        <f t="shared" si="1"/>
        <v/>
      </c>
      <c r="AZ77" s="241">
        <f>TOTALGENERAL!DO84</f>
        <v>84.199999999999989</v>
      </c>
      <c r="BA77" s="533"/>
    </row>
    <row r="78" spans="1:53" ht="12.75" thickTop="1" thickBot="1">
      <c r="A78" s="242">
        <v>28</v>
      </c>
      <c r="B78" s="243" t="str">
        <f>PARAMETRES!B32</f>
        <v>V</v>
      </c>
      <c r="C78" s="244" t="str">
        <f>PARAMETRES!C32</f>
        <v>B</v>
      </c>
      <c r="D78" s="245" t="str">
        <f>PARAMETRES!D32</f>
        <v>Anglais</v>
      </c>
      <c r="E78" s="246">
        <f>TOTALGENERAL!E85</f>
        <v>19</v>
      </c>
      <c r="F78" s="247" t="str">
        <f>TOTALGENERAL!AF85</f>
        <v/>
      </c>
      <c r="G78" s="268" t="str">
        <f t="shared" si="2"/>
        <v/>
      </c>
      <c r="H78" s="247" t="str">
        <f>TOTALGENERAL!BG85</f>
        <v/>
      </c>
      <c r="I78" s="268" t="str">
        <f t="shared" si="3"/>
        <v/>
      </c>
      <c r="J78" s="247" t="str">
        <f>TOTALGENERAL!CH85</f>
        <v/>
      </c>
      <c r="K78" s="268" t="str">
        <f t="shared" si="4"/>
        <v/>
      </c>
      <c r="L78" s="248">
        <f>TOTALGENERAL!DJ85</f>
        <v>94.8</v>
      </c>
      <c r="M78" s="246">
        <f>TOTALGENERAL!L85</f>
        <v>68.399999999999991</v>
      </c>
      <c r="N78" s="247" t="str">
        <f>TOTALGENERAL!AM85</f>
        <v/>
      </c>
      <c r="O78" s="268" t="str">
        <f t="shared" si="5"/>
        <v/>
      </c>
      <c r="P78" s="247" t="str">
        <f>TOTALGENERAL!BN85</f>
        <v/>
      </c>
      <c r="Q78" s="268" t="str">
        <f t="shared" si="6"/>
        <v/>
      </c>
      <c r="R78" s="247" t="str">
        <f>TOTALGENERAL!CO85</f>
        <v/>
      </c>
      <c r="S78" s="268" t="str">
        <f t="shared" si="6"/>
        <v/>
      </c>
      <c r="T78" s="248">
        <f>TOTALGENERAL!DK85</f>
        <v>68.399999999999991</v>
      </c>
      <c r="U78" s="246">
        <f>TOTALGENERAL!R85</f>
        <v>92</v>
      </c>
      <c r="V78" s="247" t="str">
        <f>TOTALGENERAL!AS85</f>
        <v/>
      </c>
      <c r="W78" s="264" t="str">
        <f t="shared" si="7"/>
        <v/>
      </c>
      <c r="X78" s="247" t="str">
        <f>TOTALGENERAL!BT85</f>
        <v/>
      </c>
      <c r="Y78" s="268" t="str">
        <f t="shared" si="8"/>
        <v/>
      </c>
      <c r="Z78" s="247" t="str">
        <f>TOTALGENERAL!CU85</f>
        <v/>
      </c>
      <c r="AA78" s="268" t="str">
        <f t="shared" si="8"/>
        <v/>
      </c>
      <c r="AB78" s="248">
        <f>TOTALGENERAL!DL85</f>
        <v>92</v>
      </c>
      <c r="AC78" s="246">
        <f>TOTALGENERAL!U85</f>
        <v>24.9</v>
      </c>
      <c r="AD78" s="247" t="str">
        <f>TOTALGENERAL!AV85</f>
        <v/>
      </c>
      <c r="AE78" s="268" t="str">
        <f t="shared" si="9"/>
        <v/>
      </c>
      <c r="AF78" s="247" t="str">
        <f>TOTALGENERAL!BW85</f>
        <v/>
      </c>
      <c r="AG78" s="268" t="str">
        <f t="shared" si="10"/>
        <v/>
      </c>
      <c r="AH78" s="247" t="str">
        <f>TOTALGENERAL!CX85</f>
        <v/>
      </c>
      <c r="AI78" s="268" t="str">
        <f t="shared" si="10"/>
        <v/>
      </c>
      <c r="AJ78" s="248">
        <f>TOTALGENERAL!DM85</f>
        <v>83</v>
      </c>
      <c r="AK78" s="246" t="str">
        <f>TOTALGENERAL!X85</f>
        <v/>
      </c>
      <c r="AL78" s="247" t="str">
        <f>TOTALGENERAL!AY85</f>
        <v/>
      </c>
      <c r="AM78" s="268" t="str">
        <f t="shared" si="11"/>
        <v/>
      </c>
      <c r="AN78" s="247" t="str">
        <f>TOTALGENERAL!BZ85</f>
        <v/>
      </c>
      <c r="AO78" s="268" t="str">
        <f t="shared" si="12"/>
        <v/>
      </c>
      <c r="AP78" s="247" t="str">
        <f>TOTALGENERAL!DA85</f>
        <v/>
      </c>
      <c r="AQ78" s="268" t="str">
        <f t="shared" si="12"/>
        <v/>
      </c>
      <c r="AR78" s="248" t="str">
        <f>TOTALGENERAL!DN85</f>
        <v>-</v>
      </c>
      <c r="AS78" s="246">
        <f>TOTALGENERAL!AA85</f>
        <v>81.699999999999989</v>
      </c>
      <c r="AT78" s="247" t="str">
        <f>TOTALGENERAL!BB85</f>
        <v/>
      </c>
      <c r="AU78" s="268" t="str">
        <f t="shared" si="0"/>
        <v/>
      </c>
      <c r="AV78" s="247" t="str">
        <f>TOTALGENERAL!CC85</f>
        <v/>
      </c>
      <c r="AW78" s="268" t="str">
        <f t="shared" si="13"/>
        <v/>
      </c>
      <c r="AX78" s="247" t="str">
        <f>TOTALGENERAL!DD85</f>
        <v/>
      </c>
      <c r="AY78" s="268" t="str">
        <f t="shared" si="1"/>
        <v/>
      </c>
      <c r="AZ78" s="248">
        <f>TOTALGENERAL!DO85</f>
        <v>81.699999999999989</v>
      </c>
      <c r="BA78" s="533"/>
    </row>
    <row r="79" spans="1:53" ht="12.75" thickTop="1" thickBot="1">
      <c r="A79" s="235">
        <v>29</v>
      </c>
      <c r="B79" s="236" t="str">
        <f>PARAMETRES!B33</f>
        <v>Z</v>
      </c>
      <c r="C79" s="237" t="str">
        <f>PARAMETRES!C33</f>
        <v>B</v>
      </c>
      <c r="D79" s="238" t="str">
        <f>PARAMETRES!D33</f>
        <v>Anglais</v>
      </c>
      <c r="E79" s="239">
        <f>TOTALGENERAL!E86</f>
        <v>10</v>
      </c>
      <c r="F79" s="240" t="str">
        <f>TOTALGENERAL!AF86</f>
        <v/>
      </c>
      <c r="G79" s="267" t="str">
        <f t="shared" si="2"/>
        <v/>
      </c>
      <c r="H79" s="240" t="str">
        <f>TOTALGENERAL!BG86</f>
        <v/>
      </c>
      <c r="I79" s="267" t="str">
        <f t="shared" si="3"/>
        <v/>
      </c>
      <c r="J79" s="240" t="str">
        <f>TOTALGENERAL!CH86</f>
        <v/>
      </c>
      <c r="K79" s="267" t="str">
        <f t="shared" si="4"/>
        <v/>
      </c>
      <c r="L79" s="241">
        <f>TOTALGENERAL!DJ86</f>
        <v>50</v>
      </c>
      <c r="M79" s="239">
        <f>TOTALGENERAL!L86</f>
        <v>78.899999999999991</v>
      </c>
      <c r="N79" s="240" t="str">
        <f>TOTALGENERAL!AM86</f>
        <v/>
      </c>
      <c r="O79" s="267" t="str">
        <f t="shared" si="5"/>
        <v/>
      </c>
      <c r="P79" s="240" t="str">
        <f>TOTALGENERAL!BN86</f>
        <v/>
      </c>
      <c r="Q79" s="267" t="str">
        <f t="shared" si="6"/>
        <v/>
      </c>
      <c r="R79" s="240" t="str">
        <f>TOTALGENERAL!CO86</f>
        <v/>
      </c>
      <c r="S79" s="267" t="str">
        <f t="shared" si="6"/>
        <v/>
      </c>
      <c r="T79" s="241">
        <f>TOTALGENERAL!DK86</f>
        <v>78.899999999999991</v>
      </c>
      <c r="U79" s="239">
        <f>TOTALGENERAL!R86</f>
        <v>92.8</v>
      </c>
      <c r="V79" s="240" t="str">
        <f>TOTALGENERAL!AS86</f>
        <v/>
      </c>
      <c r="W79" s="269" t="str">
        <f t="shared" si="7"/>
        <v/>
      </c>
      <c r="X79" s="240" t="str">
        <f>TOTALGENERAL!BT86</f>
        <v/>
      </c>
      <c r="Y79" s="267" t="str">
        <f t="shared" si="8"/>
        <v/>
      </c>
      <c r="Z79" s="240" t="str">
        <f>TOTALGENERAL!CU86</f>
        <v/>
      </c>
      <c r="AA79" s="267" t="str">
        <f t="shared" si="8"/>
        <v/>
      </c>
      <c r="AB79" s="241">
        <f>TOTALGENERAL!DL86</f>
        <v>92.8</v>
      </c>
      <c r="AC79" s="239">
        <f>TOTALGENERAL!U86</f>
        <v>21.9</v>
      </c>
      <c r="AD79" s="240" t="str">
        <f>TOTALGENERAL!AV86</f>
        <v/>
      </c>
      <c r="AE79" s="267" t="str">
        <f t="shared" si="9"/>
        <v/>
      </c>
      <c r="AF79" s="240" t="str">
        <f>TOTALGENERAL!BW86</f>
        <v/>
      </c>
      <c r="AG79" s="267" t="str">
        <f t="shared" si="10"/>
        <v/>
      </c>
      <c r="AH79" s="240" t="str">
        <f>TOTALGENERAL!CX86</f>
        <v/>
      </c>
      <c r="AI79" s="267" t="str">
        <f t="shared" si="10"/>
        <v/>
      </c>
      <c r="AJ79" s="241">
        <f>TOTALGENERAL!DM86</f>
        <v>73</v>
      </c>
      <c r="AK79" s="239" t="str">
        <f>TOTALGENERAL!X86</f>
        <v/>
      </c>
      <c r="AL79" s="240" t="str">
        <f>TOTALGENERAL!AY86</f>
        <v/>
      </c>
      <c r="AM79" s="267" t="str">
        <f t="shared" si="11"/>
        <v/>
      </c>
      <c r="AN79" s="240" t="str">
        <f>TOTALGENERAL!BZ86</f>
        <v/>
      </c>
      <c r="AO79" s="267" t="str">
        <f t="shared" si="12"/>
        <v/>
      </c>
      <c r="AP79" s="240" t="str">
        <f>TOTALGENERAL!DA86</f>
        <v/>
      </c>
      <c r="AQ79" s="267" t="str">
        <f t="shared" si="12"/>
        <v/>
      </c>
      <c r="AR79" s="241" t="str">
        <f>TOTALGENERAL!DN86</f>
        <v>-</v>
      </c>
      <c r="AS79" s="239">
        <f>TOTALGENERAL!AA86</f>
        <v>81.5</v>
      </c>
      <c r="AT79" s="240" t="str">
        <f>TOTALGENERAL!BB86</f>
        <v/>
      </c>
      <c r="AU79" s="267" t="str">
        <f t="shared" si="0"/>
        <v/>
      </c>
      <c r="AV79" s="240" t="str">
        <f>TOTALGENERAL!CC86</f>
        <v/>
      </c>
      <c r="AW79" s="267" t="str">
        <f t="shared" si="13"/>
        <v/>
      </c>
      <c r="AX79" s="240" t="str">
        <f>TOTALGENERAL!DD86</f>
        <v/>
      </c>
      <c r="AY79" s="267" t="str">
        <f t="shared" si="1"/>
        <v/>
      </c>
      <c r="AZ79" s="241">
        <f>TOTALGENERAL!DO86</f>
        <v>81.5</v>
      </c>
      <c r="BA79" s="533"/>
    </row>
    <row r="80" spans="1:53" ht="12.75" thickTop="1" thickBot="1">
      <c r="A80" s="242">
        <v>30</v>
      </c>
      <c r="B80" s="243" t="str">
        <f>PARAMETRES!B34</f>
        <v>-</v>
      </c>
      <c r="C80" s="244" t="str">
        <f>PARAMETRES!C34</f>
        <v>-</v>
      </c>
      <c r="D80" s="245" t="str">
        <f>PARAMETRES!D34</f>
        <v>-</v>
      </c>
      <c r="E80" s="246" t="str">
        <f>TOTALGENERAL!E87</f>
        <v>-</v>
      </c>
      <c r="F80" s="247" t="str">
        <f>TOTALGENERAL!AF87</f>
        <v/>
      </c>
      <c r="G80" s="268" t="str">
        <f t="shared" si="2"/>
        <v/>
      </c>
      <c r="H80" s="247" t="str">
        <f>TOTALGENERAL!BG87</f>
        <v/>
      </c>
      <c r="I80" s="268" t="str">
        <f t="shared" si="3"/>
        <v/>
      </c>
      <c r="J80" s="247" t="str">
        <f>TOTALGENERAL!CH87</f>
        <v/>
      </c>
      <c r="K80" s="268" t="str">
        <f t="shared" si="4"/>
        <v/>
      </c>
      <c r="L80" s="248" t="str">
        <f>TOTALGENERAL!DJ87</f>
        <v>-</v>
      </c>
      <c r="M80" s="246" t="str">
        <f>TOTALGENERAL!L87</f>
        <v>-</v>
      </c>
      <c r="N80" s="247" t="str">
        <f>TOTALGENERAL!AM87</f>
        <v/>
      </c>
      <c r="O80" s="268" t="str">
        <f t="shared" si="5"/>
        <v/>
      </c>
      <c r="P80" s="247" t="str">
        <f>TOTALGENERAL!BN87</f>
        <v/>
      </c>
      <c r="Q80" s="268" t="str">
        <f t="shared" si="6"/>
        <v/>
      </c>
      <c r="R80" s="247" t="str">
        <f>TOTALGENERAL!CO87</f>
        <v/>
      </c>
      <c r="S80" s="268" t="str">
        <f t="shared" si="6"/>
        <v/>
      </c>
      <c r="T80" s="248" t="str">
        <f>TOTALGENERAL!DK87</f>
        <v>-</v>
      </c>
      <c r="U80" s="246" t="str">
        <f>TOTALGENERAL!R87</f>
        <v>-</v>
      </c>
      <c r="V80" s="247" t="str">
        <f>TOTALGENERAL!AS87</f>
        <v/>
      </c>
      <c r="W80" s="264" t="str">
        <f t="shared" si="7"/>
        <v/>
      </c>
      <c r="X80" s="247" t="str">
        <f>TOTALGENERAL!BT87</f>
        <v/>
      </c>
      <c r="Y80" s="268" t="str">
        <f t="shared" si="8"/>
        <v/>
      </c>
      <c r="Z80" s="247" t="str">
        <f>TOTALGENERAL!CU87</f>
        <v/>
      </c>
      <c r="AA80" s="268" t="str">
        <f t="shared" si="8"/>
        <v/>
      </c>
      <c r="AB80" s="248" t="str">
        <f>TOTALGENERAL!DL87</f>
        <v>-</v>
      </c>
      <c r="AC80" s="246" t="str">
        <f>TOTALGENERAL!U87</f>
        <v>-</v>
      </c>
      <c r="AD80" s="247" t="str">
        <f>TOTALGENERAL!AV87</f>
        <v/>
      </c>
      <c r="AE80" s="268" t="str">
        <f t="shared" si="9"/>
        <v/>
      </c>
      <c r="AF80" s="247" t="str">
        <f>TOTALGENERAL!BW87</f>
        <v/>
      </c>
      <c r="AG80" s="268" t="str">
        <f t="shared" si="10"/>
        <v/>
      </c>
      <c r="AH80" s="247" t="str">
        <f>TOTALGENERAL!CX87</f>
        <v/>
      </c>
      <c r="AI80" s="268" t="str">
        <f t="shared" si="10"/>
        <v/>
      </c>
      <c r="AJ80" s="248" t="str">
        <f>TOTALGENERAL!DM87</f>
        <v>-</v>
      </c>
      <c r="AK80" s="246" t="str">
        <f>TOTALGENERAL!X87</f>
        <v/>
      </c>
      <c r="AL80" s="247" t="str">
        <f>TOTALGENERAL!AY87</f>
        <v/>
      </c>
      <c r="AM80" s="268" t="str">
        <f t="shared" si="11"/>
        <v/>
      </c>
      <c r="AN80" s="247" t="str">
        <f>TOTALGENERAL!BZ87</f>
        <v/>
      </c>
      <c r="AO80" s="268" t="str">
        <f t="shared" si="12"/>
        <v/>
      </c>
      <c r="AP80" s="247" t="str">
        <f>TOTALGENERAL!DA87</f>
        <v/>
      </c>
      <c r="AQ80" s="268" t="str">
        <f t="shared" si="12"/>
        <v/>
      </c>
      <c r="AR80" s="248" t="str">
        <f>TOTALGENERAL!DN87</f>
        <v>-</v>
      </c>
      <c r="AS80" s="246" t="str">
        <f>TOTALGENERAL!AA87</f>
        <v/>
      </c>
      <c r="AT80" s="247" t="str">
        <f>TOTALGENERAL!BB87</f>
        <v/>
      </c>
      <c r="AU80" s="268" t="str">
        <f t="shared" si="0"/>
        <v/>
      </c>
      <c r="AV80" s="247" t="str">
        <f>TOTALGENERAL!CC87</f>
        <v/>
      </c>
      <c r="AW80" s="268" t="str">
        <f t="shared" si="13"/>
        <v/>
      </c>
      <c r="AX80" s="247" t="str">
        <f>TOTALGENERAL!DD87</f>
        <v/>
      </c>
      <c r="AY80" s="268" t="str">
        <f t="shared" si="1"/>
        <v/>
      </c>
      <c r="AZ80" s="248" t="str">
        <f>TOTALGENERAL!DO87</f>
        <v>-</v>
      </c>
      <c r="BA80" s="533"/>
    </row>
    <row r="81" spans="1:53" ht="12.75" thickTop="1" thickBot="1">
      <c r="A81" s="235">
        <v>31</v>
      </c>
      <c r="B81" s="236" t="str">
        <f>PARAMETRES!B35</f>
        <v>-</v>
      </c>
      <c r="C81" s="237" t="str">
        <f>PARAMETRES!C35</f>
        <v>-</v>
      </c>
      <c r="D81" s="238" t="str">
        <f>PARAMETRES!D35</f>
        <v>-</v>
      </c>
      <c r="E81" s="239" t="str">
        <f>TOTALGENERAL!E88</f>
        <v>-</v>
      </c>
      <c r="F81" s="240" t="str">
        <f>TOTALGENERAL!AF88</f>
        <v/>
      </c>
      <c r="G81" s="267" t="str">
        <f t="shared" si="2"/>
        <v/>
      </c>
      <c r="H81" s="240" t="str">
        <f>TOTALGENERAL!BG88</f>
        <v/>
      </c>
      <c r="I81" s="267" t="str">
        <f t="shared" si="3"/>
        <v/>
      </c>
      <c r="J81" s="240" t="str">
        <f>TOTALGENERAL!CH88</f>
        <v/>
      </c>
      <c r="K81" s="267" t="str">
        <f t="shared" si="4"/>
        <v/>
      </c>
      <c r="L81" s="241" t="str">
        <f>TOTALGENERAL!DJ88</f>
        <v>-</v>
      </c>
      <c r="M81" s="239" t="str">
        <f>TOTALGENERAL!L88</f>
        <v>-</v>
      </c>
      <c r="N81" s="240" t="str">
        <f>TOTALGENERAL!AM88</f>
        <v/>
      </c>
      <c r="O81" s="267" t="str">
        <f t="shared" si="5"/>
        <v/>
      </c>
      <c r="P81" s="240" t="str">
        <f>TOTALGENERAL!BN88</f>
        <v/>
      </c>
      <c r="Q81" s="267" t="str">
        <f t="shared" si="6"/>
        <v/>
      </c>
      <c r="R81" s="240" t="str">
        <f>TOTALGENERAL!CO88</f>
        <v/>
      </c>
      <c r="S81" s="267" t="str">
        <f t="shared" si="6"/>
        <v/>
      </c>
      <c r="T81" s="241" t="str">
        <f>TOTALGENERAL!DK88</f>
        <v>-</v>
      </c>
      <c r="U81" s="239" t="str">
        <f>TOTALGENERAL!R88</f>
        <v>-</v>
      </c>
      <c r="V81" s="240" t="str">
        <f>TOTALGENERAL!AS88</f>
        <v/>
      </c>
      <c r="W81" s="269" t="str">
        <f t="shared" si="7"/>
        <v/>
      </c>
      <c r="X81" s="240" t="str">
        <f>TOTALGENERAL!BT88</f>
        <v/>
      </c>
      <c r="Y81" s="267" t="str">
        <f t="shared" si="8"/>
        <v/>
      </c>
      <c r="Z81" s="240" t="str">
        <f>TOTALGENERAL!CU88</f>
        <v/>
      </c>
      <c r="AA81" s="267" t="str">
        <f t="shared" si="8"/>
        <v/>
      </c>
      <c r="AB81" s="241" t="str">
        <f>TOTALGENERAL!DL88</f>
        <v>-</v>
      </c>
      <c r="AC81" s="239" t="str">
        <f>TOTALGENERAL!U88</f>
        <v>-</v>
      </c>
      <c r="AD81" s="240" t="str">
        <f>TOTALGENERAL!AV88</f>
        <v/>
      </c>
      <c r="AE81" s="267" t="str">
        <f t="shared" si="9"/>
        <v/>
      </c>
      <c r="AF81" s="240" t="str">
        <f>TOTALGENERAL!BW88</f>
        <v/>
      </c>
      <c r="AG81" s="267" t="str">
        <f t="shared" si="10"/>
        <v/>
      </c>
      <c r="AH81" s="240" t="str">
        <f>TOTALGENERAL!CX88</f>
        <v/>
      </c>
      <c r="AI81" s="267" t="str">
        <f t="shared" si="10"/>
        <v/>
      </c>
      <c r="AJ81" s="241" t="str">
        <f>TOTALGENERAL!DM88</f>
        <v>-</v>
      </c>
      <c r="AK81" s="239" t="str">
        <f>TOTALGENERAL!X88</f>
        <v/>
      </c>
      <c r="AL81" s="240" t="str">
        <f>TOTALGENERAL!AY88</f>
        <v/>
      </c>
      <c r="AM81" s="267" t="str">
        <f t="shared" si="11"/>
        <v/>
      </c>
      <c r="AN81" s="240" t="str">
        <f>TOTALGENERAL!BZ88</f>
        <v/>
      </c>
      <c r="AO81" s="267" t="str">
        <f t="shared" si="12"/>
        <v/>
      </c>
      <c r="AP81" s="240" t="str">
        <f>TOTALGENERAL!DA88</f>
        <v/>
      </c>
      <c r="AQ81" s="267" t="str">
        <f t="shared" si="12"/>
        <v/>
      </c>
      <c r="AR81" s="241" t="str">
        <f>TOTALGENERAL!DN88</f>
        <v>-</v>
      </c>
      <c r="AS81" s="239" t="str">
        <f>TOTALGENERAL!AA88</f>
        <v/>
      </c>
      <c r="AT81" s="240" t="str">
        <f>TOTALGENERAL!BB88</f>
        <v/>
      </c>
      <c r="AU81" s="267" t="str">
        <f t="shared" si="0"/>
        <v/>
      </c>
      <c r="AV81" s="240" t="str">
        <f>TOTALGENERAL!CC88</f>
        <v/>
      </c>
      <c r="AW81" s="267" t="str">
        <f t="shared" si="13"/>
        <v/>
      </c>
      <c r="AX81" s="240" t="str">
        <f>TOTALGENERAL!DD88</f>
        <v/>
      </c>
      <c r="AY81" s="267" t="str">
        <f t="shared" si="1"/>
        <v/>
      </c>
      <c r="AZ81" s="241" t="str">
        <f>TOTALGENERAL!DO88</f>
        <v>-</v>
      </c>
      <c r="BA81" s="533"/>
    </row>
    <row r="82" spans="1:53" ht="12.75" thickTop="1" thickBot="1">
      <c r="A82" s="242">
        <v>32</v>
      </c>
      <c r="B82" s="243" t="str">
        <f>PARAMETRES!B36</f>
        <v>-</v>
      </c>
      <c r="C82" s="244" t="str">
        <f>PARAMETRES!C36</f>
        <v>-</v>
      </c>
      <c r="D82" s="245" t="str">
        <f>PARAMETRES!D36</f>
        <v>-</v>
      </c>
      <c r="E82" s="246" t="str">
        <f>TOTALGENERAL!E89</f>
        <v>-</v>
      </c>
      <c r="F82" s="247" t="str">
        <f>TOTALGENERAL!AF89</f>
        <v/>
      </c>
      <c r="G82" s="268" t="str">
        <f t="shared" si="2"/>
        <v/>
      </c>
      <c r="H82" s="247" t="str">
        <f>TOTALGENERAL!BG89</f>
        <v/>
      </c>
      <c r="I82" s="268" t="str">
        <f t="shared" si="3"/>
        <v/>
      </c>
      <c r="J82" s="247" t="str">
        <f>TOTALGENERAL!CH89</f>
        <v/>
      </c>
      <c r="K82" s="268" t="str">
        <f t="shared" si="4"/>
        <v/>
      </c>
      <c r="L82" s="248" t="str">
        <f>TOTALGENERAL!DJ89</f>
        <v>-</v>
      </c>
      <c r="M82" s="246" t="str">
        <f>TOTALGENERAL!L89</f>
        <v>-</v>
      </c>
      <c r="N82" s="247" t="str">
        <f>TOTALGENERAL!AM89</f>
        <v/>
      </c>
      <c r="O82" s="268" t="str">
        <f t="shared" si="5"/>
        <v/>
      </c>
      <c r="P82" s="247" t="str">
        <f>TOTALGENERAL!BN89</f>
        <v/>
      </c>
      <c r="Q82" s="268" t="str">
        <f t="shared" si="6"/>
        <v/>
      </c>
      <c r="R82" s="247" t="str">
        <f>TOTALGENERAL!CO89</f>
        <v/>
      </c>
      <c r="S82" s="268" t="str">
        <f t="shared" si="6"/>
        <v/>
      </c>
      <c r="T82" s="248" t="str">
        <f>TOTALGENERAL!DK89</f>
        <v>-</v>
      </c>
      <c r="U82" s="246" t="str">
        <f>TOTALGENERAL!R89</f>
        <v>-</v>
      </c>
      <c r="V82" s="247" t="str">
        <f>TOTALGENERAL!AS89</f>
        <v/>
      </c>
      <c r="W82" s="264" t="str">
        <f t="shared" si="7"/>
        <v/>
      </c>
      <c r="X82" s="247" t="str">
        <f>TOTALGENERAL!BT89</f>
        <v/>
      </c>
      <c r="Y82" s="268" t="str">
        <f t="shared" si="8"/>
        <v/>
      </c>
      <c r="Z82" s="247" t="str">
        <f>TOTALGENERAL!CU89</f>
        <v/>
      </c>
      <c r="AA82" s="268" t="str">
        <f t="shared" si="8"/>
        <v/>
      </c>
      <c r="AB82" s="248" t="str">
        <f>TOTALGENERAL!DL89</f>
        <v>-</v>
      </c>
      <c r="AC82" s="246" t="str">
        <f>TOTALGENERAL!U89</f>
        <v>-</v>
      </c>
      <c r="AD82" s="247" t="str">
        <f>TOTALGENERAL!AV89</f>
        <v/>
      </c>
      <c r="AE82" s="268" t="str">
        <f t="shared" si="9"/>
        <v/>
      </c>
      <c r="AF82" s="247" t="str">
        <f>TOTALGENERAL!BW89</f>
        <v/>
      </c>
      <c r="AG82" s="268" t="str">
        <f t="shared" si="10"/>
        <v/>
      </c>
      <c r="AH82" s="247" t="str">
        <f>TOTALGENERAL!CX89</f>
        <v/>
      </c>
      <c r="AI82" s="268" t="str">
        <f t="shared" si="10"/>
        <v/>
      </c>
      <c r="AJ82" s="248" t="str">
        <f>TOTALGENERAL!DM89</f>
        <v>-</v>
      </c>
      <c r="AK82" s="246" t="str">
        <f>TOTALGENERAL!X89</f>
        <v/>
      </c>
      <c r="AL82" s="247" t="str">
        <f>TOTALGENERAL!AY89</f>
        <v/>
      </c>
      <c r="AM82" s="268" t="str">
        <f t="shared" si="11"/>
        <v/>
      </c>
      <c r="AN82" s="247" t="str">
        <f>TOTALGENERAL!BZ89</f>
        <v/>
      </c>
      <c r="AO82" s="268" t="str">
        <f t="shared" si="12"/>
        <v/>
      </c>
      <c r="AP82" s="247" t="str">
        <f>TOTALGENERAL!DA89</f>
        <v/>
      </c>
      <c r="AQ82" s="268" t="str">
        <f t="shared" si="12"/>
        <v/>
      </c>
      <c r="AR82" s="248" t="str">
        <f>TOTALGENERAL!DN89</f>
        <v>-</v>
      </c>
      <c r="AS82" s="246" t="str">
        <f>TOTALGENERAL!AA89</f>
        <v/>
      </c>
      <c r="AT82" s="247" t="str">
        <f>TOTALGENERAL!BB89</f>
        <v/>
      </c>
      <c r="AU82" s="268" t="str">
        <f t="shared" si="0"/>
        <v/>
      </c>
      <c r="AV82" s="247" t="str">
        <f>TOTALGENERAL!CC89</f>
        <v/>
      </c>
      <c r="AW82" s="268" t="str">
        <f t="shared" si="13"/>
        <v/>
      </c>
      <c r="AX82" s="247" t="str">
        <f>TOTALGENERAL!DD89</f>
        <v/>
      </c>
      <c r="AY82" s="268" t="str">
        <f t="shared" si="1"/>
        <v/>
      </c>
      <c r="AZ82" s="248" t="str">
        <f>TOTALGENERAL!DO89</f>
        <v>-</v>
      </c>
      <c r="BA82" s="533"/>
    </row>
    <row r="83" spans="1:53" ht="12.75" thickTop="1" thickBot="1">
      <c r="A83" s="235">
        <v>33</v>
      </c>
      <c r="B83" s="236" t="str">
        <f>PARAMETRES!B37</f>
        <v>-</v>
      </c>
      <c r="C83" s="237" t="str">
        <f>PARAMETRES!C37</f>
        <v>-</v>
      </c>
      <c r="D83" s="238" t="str">
        <f>PARAMETRES!D37</f>
        <v>-</v>
      </c>
      <c r="E83" s="239" t="str">
        <f>TOTALGENERAL!E90</f>
        <v>-</v>
      </c>
      <c r="F83" s="240" t="str">
        <f>TOTALGENERAL!AF90</f>
        <v/>
      </c>
      <c r="G83" s="267" t="str">
        <f t="shared" si="2"/>
        <v/>
      </c>
      <c r="H83" s="240" t="str">
        <f>TOTALGENERAL!BG90</f>
        <v/>
      </c>
      <c r="I83" s="267" t="str">
        <f t="shared" si="3"/>
        <v/>
      </c>
      <c r="J83" s="240" t="str">
        <f>TOTALGENERAL!CH90</f>
        <v/>
      </c>
      <c r="K83" s="267" t="str">
        <f t="shared" si="4"/>
        <v/>
      </c>
      <c r="L83" s="241" t="str">
        <f>TOTALGENERAL!DJ90</f>
        <v>-</v>
      </c>
      <c r="M83" s="239" t="str">
        <f>TOTALGENERAL!L90</f>
        <v>-</v>
      </c>
      <c r="N83" s="240" t="str">
        <f>TOTALGENERAL!AM90</f>
        <v/>
      </c>
      <c r="O83" s="267" t="str">
        <f t="shared" si="5"/>
        <v/>
      </c>
      <c r="P83" s="240" t="str">
        <f>TOTALGENERAL!BN90</f>
        <v/>
      </c>
      <c r="Q83" s="267" t="str">
        <f t="shared" si="6"/>
        <v/>
      </c>
      <c r="R83" s="240" t="str">
        <f>TOTALGENERAL!CO90</f>
        <v/>
      </c>
      <c r="S83" s="267" t="str">
        <f t="shared" si="6"/>
        <v/>
      </c>
      <c r="T83" s="241" t="str">
        <f>TOTALGENERAL!DK90</f>
        <v>-</v>
      </c>
      <c r="U83" s="239" t="str">
        <f>TOTALGENERAL!R90</f>
        <v>-</v>
      </c>
      <c r="V83" s="240" t="str">
        <f>TOTALGENERAL!AS90</f>
        <v/>
      </c>
      <c r="W83" s="269" t="str">
        <f t="shared" si="7"/>
        <v/>
      </c>
      <c r="X83" s="240" t="str">
        <f>TOTALGENERAL!BT90</f>
        <v/>
      </c>
      <c r="Y83" s="267" t="str">
        <f t="shared" si="8"/>
        <v/>
      </c>
      <c r="Z83" s="240" t="str">
        <f>TOTALGENERAL!CU90</f>
        <v/>
      </c>
      <c r="AA83" s="267" t="str">
        <f t="shared" si="8"/>
        <v/>
      </c>
      <c r="AB83" s="241" t="str">
        <f>TOTALGENERAL!DL90</f>
        <v>-</v>
      </c>
      <c r="AC83" s="239" t="str">
        <f>TOTALGENERAL!U90</f>
        <v>-</v>
      </c>
      <c r="AD83" s="240" t="str">
        <f>TOTALGENERAL!AV90</f>
        <v/>
      </c>
      <c r="AE83" s="267" t="str">
        <f t="shared" si="9"/>
        <v/>
      </c>
      <c r="AF83" s="240" t="str">
        <f>TOTALGENERAL!BW90</f>
        <v/>
      </c>
      <c r="AG83" s="267" t="str">
        <f t="shared" si="10"/>
        <v/>
      </c>
      <c r="AH83" s="240" t="str">
        <f>TOTALGENERAL!CX90</f>
        <v/>
      </c>
      <c r="AI83" s="267" t="str">
        <f t="shared" si="10"/>
        <v/>
      </c>
      <c r="AJ83" s="241" t="str">
        <f>TOTALGENERAL!DM90</f>
        <v>-</v>
      </c>
      <c r="AK83" s="239" t="str">
        <f>TOTALGENERAL!X90</f>
        <v/>
      </c>
      <c r="AL83" s="240" t="str">
        <f>TOTALGENERAL!AY90</f>
        <v/>
      </c>
      <c r="AM83" s="267" t="str">
        <f t="shared" si="11"/>
        <v/>
      </c>
      <c r="AN83" s="240" t="str">
        <f>TOTALGENERAL!BZ90</f>
        <v/>
      </c>
      <c r="AO83" s="267" t="str">
        <f t="shared" si="12"/>
        <v/>
      </c>
      <c r="AP83" s="240" t="str">
        <f>TOTALGENERAL!DA90</f>
        <v/>
      </c>
      <c r="AQ83" s="267" t="str">
        <f t="shared" si="12"/>
        <v/>
      </c>
      <c r="AR83" s="241" t="str">
        <f>TOTALGENERAL!DN90</f>
        <v>-</v>
      </c>
      <c r="AS83" s="239" t="str">
        <f>TOTALGENERAL!AA90</f>
        <v/>
      </c>
      <c r="AT83" s="240" t="str">
        <f>TOTALGENERAL!BB90</f>
        <v/>
      </c>
      <c r="AU83" s="267" t="str">
        <f t="shared" si="0"/>
        <v/>
      </c>
      <c r="AV83" s="240" t="str">
        <f>TOTALGENERAL!CC90</f>
        <v/>
      </c>
      <c r="AW83" s="267" t="str">
        <f t="shared" si="13"/>
        <v/>
      </c>
      <c r="AX83" s="240" t="str">
        <f>TOTALGENERAL!DD90</f>
        <v/>
      </c>
      <c r="AY83" s="267" t="str">
        <f t="shared" si="1"/>
        <v/>
      </c>
      <c r="AZ83" s="241" t="str">
        <f>TOTALGENERAL!DO90</f>
        <v>-</v>
      </c>
      <c r="BA83" s="533"/>
    </row>
    <row r="84" spans="1:53" ht="12.75" thickTop="1" thickBot="1">
      <c r="A84" s="242">
        <v>34</v>
      </c>
      <c r="B84" s="243" t="str">
        <f>PARAMETRES!B38</f>
        <v>-</v>
      </c>
      <c r="C84" s="244" t="str">
        <f>PARAMETRES!C38</f>
        <v>-</v>
      </c>
      <c r="D84" s="245" t="str">
        <f>PARAMETRES!D38</f>
        <v>-</v>
      </c>
      <c r="E84" s="246" t="str">
        <f>TOTALGENERAL!E91</f>
        <v>-</v>
      </c>
      <c r="F84" s="247" t="str">
        <f>TOTALGENERAL!AF91</f>
        <v/>
      </c>
      <c r="G84" s="268" t="str">
        <f t="shared" si="2"/>
        <v/>
      </c>
      <c r="H84" s="247" t="str">
        <f>TOTALGENERAL!BG91</f>
        <v/>
      </c>
      <c r="I84" s="268" t="str">
        <f t="shared" si="3"/>
        <v/>
      </c>
      <c r="J84" s="247" t="str">
        <f>TOTALGENERAL!CH91</f>
        <v/>
      </c>
      <c r="K84" s="268" t="str">
        <f t="shared" si="4"/>
        <v/>
      </c>
      <c r="L84" s="248" t="str">
        <f>TOTALGENERAL!DJ91</f>
        <v>-</v>
      </c>
      <c r="M84" s="246" t="str">
        <f>TOTALGENERAL!L91</f>
        <v>-</v>
      </c>
      <c r="N84" s="247" t="str">
        <f>TOTALGENERAL!AM91</f>
        <v/>
      </c>
      <c r="O84" s="268" t="str">
        <f t="shared" si="5"/>
        <v/>
      </c>
      <c r="P84" s="247" t="str">
        <f>TOTALGENERAL!BN91</f>
        <v/>
      </c>
      <c r="Q84" s="268" t="str">
        <f t="shared" si="6"/>
        <v/>
      </c>
      <c r="R84" s="247" t="str">
        <f>TOTALGENERAL!CO91</f>
        <v/>
      </c>
      <c r="S84" s="268" t="str">
        <f t="shared" si="6"/>
        <v/>
      </c>
      <c r="T84" s="248" t="str">
        <f>TOTALGENERAL!DK91</f>
        <v>-</v>
      </c>
      <c r="U84" s="246" t="str">
        <f>TOTALGENERAL!R91</f>
        <v>-</v>
      </c>
      <c r="V84" s="247" t="str">
        <f>TOTALGENERAL!AS91</f>
        <v/>
      </c>
      <c r="W84" s="264" t="str">
        <f t="shared" si="7"/>
        <v/>
      </c>
      <c r="X84" s="247" t="str">
        <f>TOTALGENERAL!BT91</f>
        <v/>
      </c>
      <c r="Y84" s="268" t="str">
        <f t="shared" si="8"/>
        <v/>
      </c>
      <c r="Z84" s="247" t="str">
        <f>TOTALGENERAL!CU91</f>
        <v/>
      </c>
      <c r="AA84" s="268" t="str">
        <f t="shared" si="8"/>
        <v/>
      </c>
      <c r="AB84" s="248" t="str">
        <f>TOTALGENERAL!DL91</f>
        <v>-</v>
      </c>
      <c r="AC84" s="246" t="str">
        <f>TOTALGENERAL!U91</f>
        <v>-</v>
      </c>
      <c r="AD84" s="247" t="str">
        <f>TOTALGENERAL!AV91</f>
        <v/>
      </c>
      <c r="AE84" s="268" t="str">
        <f t="shared" si="9"/>
        <v/>
      </c>
      <c r="AF84" s="247" t="str">
        <f>TOTALGENERAL!BW91</f>
        <v/>
      </c>
      <c r="AG84" s="268" t="str">
        <f t="shared" si="10"/>
        <v/>
      </c>
      <c r="AH84" s="247" t="str">
        <f>TOTALGENERAL!CX91</f>
        <v/>
      </c>
      <c r="AI84" s="268" t="str">
        <f t="shared" si="10"/>
        <v/>
      </c>
      <c r="AJ84" s="248" t="str">
        <f>TOTALGENERAL!DM91</f>
        <v>-</v>
      </c>
      <c r="AK84" s="246" t="str">
        <f>TOTALGENERAL!X91</f>
        <v/>
      </c>
      <c r="AL84" s="247" t="str">
        <f>TOTALGENERAL!AY91</f>
        <v/>
      </c>
      <c r="AM84" s="268" t="str">
        <f t="shared" si="11"/>
        <v/>
      </c>
      <c r="AN84" s="247" t="str">
        <f>TOTALGENERAL!BZ91</f>
        <v/>
      </c>
      <c r="AO84" s="268" t="str">
        <f t="shared" si="12"/>
        <v/>
      </c>
      <c r="AP84" s="247" t="str">
        <f>TOTALGENERAL!DA91</f>
        <v/>
      </c>
      <c r="AQ84" s="268" t="str">
        <f t="shared" si="12"/>
        <v/>
      </c>
      <c r="AR84" s="248" t="str">
        <f>TOTALGENERAL!DN91</f>
        <v>-</v>
      </c>
      <c r="AS84" s="246" t="str">
        <f>TOTALGENERAL!AA91</f>
        <v/>
      </c>
      <c r="AT84" s="247" t="str">
        <f>TOTALGENERAL!BB91</f>
        <v/>
      </c>
      <c r="AU84" s="268" t="str">
        <f t="shared" si="0"/>
        <v/>
      </c>
      <c r="AV84" s="247" t="str">
        <f>TOTALGENERAL!CC91</f>
        <v/>
      </c>
      <c r="AW84" s="268" t="str">
        <f t="shared" si="13"/>
        <v/>
      </c>
      <c r="AX84" s="247" t="str">
        <f>TOTALGENERAL!DD91</f>
        <v/>
      </c>
      <c r="AY84" s="268" t="str">
        <f t="shared" si="1"/>
        <v/>
      </c>
      <c r="AZ84" s="248" t="str">
        <f>TOTALGENERAL!DO91</f>
        <v>-</v>
      </c>
      <c r="BA84" s="533"/>
    </row>
    <row r="85" spans="1:53" ht="12.75" thickTop="1" thickBot="1">
      <c r="A85" s="235">
        <v>35</v>
      </c>
      <c r="B85" s="236" t="str">
        <f>PARAMETRES!B39</f>
        <v>-</v>
      </c>
      <c r="C85" s="237" t="str">
        <f>PARAMETRES!C39</f>
        <v>-</v>
      </c>
      <c r="D85" s="238" t="str">
        <f>PARAMETRES!D39</f>
        <v>-</v>
      </c>
      <c r="E85" s="239" t="str">
        <f>TOTALGENERAL!E92</f>
        <v>-</v>
      </c>
      <c r="F85" s="240" t="str">
        <f>TOTALGENERAL!AF92</f>
        <v/>
      </c>
      <c r="G85" s="267" t="str">
        <f t="shared" si="2"/>
        <v/>
      </c>
      <c r="H85" s="240" t="str">
        <f>TOTALGENERAL!BG92</f>
        <v/>
      </c>
      <c r="I85" s="267" t="str">
        <f t="shared" si="3"/>
        <v/>
      </c>
      <c r="J85" s="240" t="str">
        <f>TOTALGENERAL!CH92</f>
        <v/>
      </c>
      <c r="K85" s="267" t="str">
        <f t="shared" si="4"/>
        <v/>
      </c>
      <c r="L85" s="241" t="str">
        <f>TOTALGENERAL!DJ92</f>
        <v>-</v>
      </c>
      <c r="M85" s="239" t="str">
        <f>TOTALGENERAL!L92</f>
        <v>-</v>
      </c>
      <c r="N85" s="240" t="str">
        <f>TOTALGENERAL!AM92</f>
        <v/>
      </c>
      <c r="O85" s="267" t="str">
        <f t="shared" si="5"/>
        <v/>
      </c>
      <c r="P85" s="240" t="str">
        <f>TOTALGENERAL!BN92</f>
        <v/>
      </c>
      <c r="Q85" s="267" t="str">
        <f t="shared" si="6"/>
        <v/>
      </c>
      <c r="R85" s="240" t="str">
        <f>TOTALGENERAL!CO92</f>
        <v/>
      </c>
      <c r="S85" s="267" t="str">
        <f t="shared" si="6"/>
        <v/>
      </c>
      <c r="T85" s="241" t="str">
        <f>TOTALGENERAL!DK92</f>
        <v>-</v>
      </c>
      <c r="U85" s="239" t="str">
        <f>TOTALGENERAL!R92</f>
        <v>-</v>
      </c>
      <c r="V85" s="240" t="str">
        <f>TOTALGENERAL!AS92</f>
        <v/>
      </c>
      <c r="W85" s="269" t="str">
        <f t="shared" si="7"/>
        <v/>
      </c>
      <c r="X85" s="240" t="str">
        <f>TOTALGENERAL!BT92</f>
        <v/>
      </c>
      <c r="Y85" s="267" t="str">
        <f t="shared" si="8"/>
        <v/>
      </c>
      <c r="Z85" s="240" t="str">
        <f>TOTALGENERAL!CU92</f>
        <v/>
      </c>
      <c r="AA85" s="267" t="str">
        <f t="shared" si="8"/>
        <v/>
      </c>
      <c r="AB85" s="241" t="str">
        <f>TOTALGENERAL!DL92</f>
        <v>-</v>
      </c>
      <c r="AC85" s="239" t="str">
        <f>TOTALGENERAL!U92</f>
        <v>-</v>
      </c>
      <c r="AD85" s="240" t="str">
        <f>TOTALGENERAL!AV92</f>
        <v/>
      </c>
      <c r="AE85" s="267" t="str">
        <f t="shared" si="9"/>
        <v/>
      </c>
      <c r="AF85" s="240" t="str">
        <f>TOTALGENERAL!BW92</f>
        <v/>
      </c>
      <c r="AG85" s="267" t="str">
        <f t="shared" si="10"/>
        <v/>
      </c>
      <c r="AH85" s="240" t="str">
        <f>TOTALGENERAL!CX92</f>
        <v/>
      </c>
      <c r="AI85" s="267" t="str">
        <f t="shared" si="10"/>
        <v/>
      </c>
      <c r="AJ85" s="241" t="str">
        <f>TOTALGENERAL!DM92</f>
        <v>-</v>
      </c>
      <c r="AK85" s="239" t="str">
        <f>TOTALGENERAL!X92</f>
        <v/>
      </c>
      <c r="AL85" s="240" t="str">
        <f>TOTALGENERAL!AY92</f>
        <v/>
      </c>
      <c r="AM85" s="267" t="str">
        <f t="shared" si="11"/>
        <v/>
      </c>
      <c r="AN85" s="240" t="str">
        <f>TOTALGENERAL!BZ92</f>
        <v/>
      </c>
      <c r="AO85" s="267" t="str">
        <f t="shared" si="12"/>
        <v/>
      </c>
      <c r="AP85" s="240" t="str">
        <f>TOTALGENERAL!DA92</f>
        <v/>
      </c>
      <c r="AQ85" s="267" t="str">
        <f t="shared" si="12"/>
        <v/>
      </c>
      <c r="AR85" s="241" t="str">
        <f>TOTALGENERAL!DN92</f>
        <v>-</v>
      </c>
      <c r="AS85" s="239" t="str">
        <f>TOTALGENERAL!AA92</f>
        <v/>
      </c>
      <c r="AT85" s="240" t="str">
        <f>TOTALGENERAL!BB92</f>
        <v/>
      </c>
      <c r="AU85" s="267" t="str">
        <f t="shared" si="0"/>
        <v/>
      </c>
      <c r="AV85" s="240" t="str">
        <f>TOTALGENERAL!CC92</f>
        <v/>
      </c>
      <c r="AW85" s="267" t="str">
        <f t="shared" si="13"/>
        <v/>
      </c>
      <c r="AX85" s="240" t="str">
        <f>TOTALGENERAL!DD92</f>
        <v/>
      </c>
      <c r="AY85" s="267" t="str">
        <f t="shared" si="1"/>
        <v/>
      </c>
      <c r="AZ85" s="241" t="str">
        <f>TOTALGENERAL!DO92</f>
        <v>-</v>
      </c>
      <c r="BA85" s="533"/>
    </row>
    <row r="86" spans="1:53" ht="12.75" thickTop="1" thickBot="1">
      <c r="A86" s="242">
        <v>36</v>
      </c>
      <c r="B86" s="243" t="str">
        <f>PARAMETRES!B40</f>
        <v>-</v>
      </c>
      <c r="C86" s="244" t="str">
        <f>PARAMETRES!C40</f>
        <v>-</v>
      </c>
      <c r="D86" s="245" t="str">
        <f>PARAMETRES!D40</f>
        <v>-</v>
      </c>
      <c r="E86" s="246" t="str">
        <f>TOTALGENERAL!E93</f>
        <v>-</v>
      </c>
      <c r="F86" s="247" t="str">
        <f>TOTALGENERAL!AF93</f>
        <v/>
      </c>
      <c r="G86" s="268" t="str">
        <f t="shared" si="2"/>
        <v/>
      </c>
      <c r="H86" s="247" t="str">
        <f>TOTALGENERAL!BG93</f>
        <v/>
      </c>
      <c r="I86" s="268" t="str">
        <f t="shared" si="3"/>
        <v/>
      </c>
      <c r="J86" s="247" t="str">
        <f>TOTALGENERAL!CH93</f>
        <v/>
      </c>
      <c r="K86" s="268" t="str">
        <f t="shared" si="4"/>
        <v/>
      </c>
      <c r="L86" s="248" t="str">
        <f>TOTALGENERAL!DJ93</f>
        <v>-</v>
      </c>
      <c r="M86" s="246" t="str">
        <f>TOTALGENERAL!L93</f>
        <v>-</v>
      </c>
      <c r="N86" s="247" t="str">
        <f>TOTALGENERAL!AM93</f>
        <v/>
      </c>
      <c r="O86" s="268" t="str">
        <f t="shared" si="5"/>
        <v/>
      </c>
      <c r="P86" s="247" t="str">
        <f>TOTALGENERAL!BN93</f>
        <v/>
      </c>
      <c r="Q86" s="268" t="str">
        <f t="shared" si="6"/>
        <v/>
      </c>
      <c r="R86" s="247" t="str">
        <f>TOTALGENERAL!CO93</f>
        <v/>
      </c>
      <c r="S86" s="268" t="str">
        <f t="shared" si="6"/>
        <v/>
      </c>
      <c r="T86" s="248" t="str">
        <f>TOTALGENERAL!DK93</f>
        <v>-</v>
      </c>
      <c r="U86" s="246" t="str">
        <f>TOTALGENERAL!R93</f>
        <v>-</v>
      </c>
      <c r="V86" s="247" t="str">
        <f>TOTALGENERAL!AS93</f>
        <v/>
      </c>
      <c r="W86" s="264" t="str">
        <f t="shared" si="7"/>
        <v/>
      </c>
      <c r="X86" s="247" t="str">
        <f>TOTALGENERAL!BT93</f>
        <v/>
      </c>
      <c r="Y86" s="268" t="str">
        <f t="shared" si="8"/>
        <v/>
      </c>
      <c r="Z86" s="247" t="str">
        <f>TOTALGENERAL!CU93</f>
        <v/>
      </c>
      <c r="AA86" s="268" t="str">
        <f t="shared" si="8"/>
        <v/>
      </c>
      <c r="AB86" s="248" t="str">
        <f>TOTALGENERAL!DL93</f>
        <v>-</v>
      </c>
      <c r="AC86" s="246" t="str">
        <f>TOTALGENERAL!U93</f>
        <v>-</v>
      </c>
      <c r="AD86" s="247" t="str">
        <f>TOTALGENERAL!AV93</f>
        <v/>
      </c>
      <c r="AE86" s="268" t="str">
        <f t="shared" si="9"/>
        <v/>
      </c>
      <c r="AF86" s="247" t="str">
        <f>TOTALGENERAL!BW93</f>
        <v/>
      </c>
      <c r="AG86" s="268" t="str">
        <f t="shared" si="10"/>
        <v/>
      </c>
      <c r="AH86" s="247" t="str">
        <f>TOTALGENERAL!CX93</f>
        <v/>
      </c>
      <c r="AI86" s="268" t="str">
        <f t="shared" si="10"/>
        <v/>
      </c>
      <c r="AJ86" s="248" t="str">
        <f>TOTALGENERAL!DM93</f>
        <v>-</v>
      </c>
      <c r="AK86" s="246" t="str">
        <f>TOTALGENERAL!X93</f>
        <v/>
      </c>
      <c r="AL86" s="247" t="str">
        <f>TOTALGENERAL!AY93</f>
        <v/>
      </c>
      <c r="AM86" s="268" t="str">
        <f t="shared" si="11"/>
        <v/>
      </c>
      <c r="AN86" s="247" t="str">
        <f>TOTALGENERAL!BZ93</f>
        <v/>
      </c>
      <c r="AO86" s="268" t="str">
        <f t="shared" si="12"/>
        <v/>
      </c>
      <c r="AP86" s="247" t="str">
        <f>TOTALGENERAL!DA93</f>
        <v/>
      </c>
      <c r="AQ86" s="268" t="str">
        <f t="shared" si="12"/>
        <v/>
      </c>
      <c r="AR86" s="248" t="str">
        <f>TOTALGENERAL!DN93</f>
        <v>-</v>
      </c>
      <c r="AS86" s="246" t="str">
        <f>TOTALGENERAL!AA93</f>
        <v/>
      </c>
      <c r="AT86" s="247" t="str">
        <f>TOTALGENERAL!BB93</f>
        <v/>
      </c>
      <c r="AU86" s="268" t="str">
        <f t="shared" si="0"/>
        <v/>
      </c>
      <c r="AV86" s="247" t="str">
        <f>TOTALGENERAL!CC93</f>
        <v/>
      </c>
      <c r="AW86" s="268" t="str">
        <f t="shared" si="13"/>
        <v/>
      </c>
      <c r="AX86" s="247" t="str">
        <f>TOTALGENERAL!DD93</f>
        <v/>
      </c>
      <c r="AY86" s="268" t="str">
        <f t="shared" si="1"/>
        <v/>
      </c>
      <c r="AZ86" s="248" t="str">
        <f>TOTALGENERAL!DO93</f>
        <v>-</v>
      </c>
      <c r="BA86" s="533"/>
    </row>
    <row r="87" spans="1:53" ht="12.75" thickTop="1" thickBot="1">
      <c r="A87" s="235">
        <v>37</v>
      </c>
      <c r="B87" s="236" t="str">
        <f>PARAMETRES!B41</f>
        <v>-</v>
      </c>
      <c r="C87" s="237" t="str">
        <f>PARAMETRES!C41</f>
        <v>-</v>
      </c>
      <c r="D87" s="238" t="str">
        <f>PARAMETRES!D41</f>
        <v>-</v>
      </c>
      <c r="E87" s="239" t="str">
        <f>TOTALGENERAL!E94</f>
        <v>-</v>
      </c>
      <c r="F87" s="240" t="str">
        <f>TOTALGENERAL!AF94</f>
        <v/>
      </c>
      <c r="G87" s="267" t="str">
        <f t="shared" si="2"/>
        <v/>
      </c>
      <c r="H87" s="240" t="str">
        <f>TOTALGENERAL!BG94</f>
        <v/>
      </c>
      <c r="I87" s="267" t="str">
        <f t="shared" si="3"/>
        <v/>
      </c>
      <c r="J87" s="240" t="str">
        <f>TOTALGENERAL!CH94</f>
        <v/>
      </c>
      <c r="K87" s="267" t="str">
        <f t="shared" si="4"/>
        <v/>
      </c>
      <c r="L87" s="241" t="str">
        <f>TOTALGENERAL!DJ94</f>
        <v>-</v>
      </c>
      <c r="M87" s="239" t="str">
        <f>TOTALGENERAL!L94</f>
        <v>-</v>
      </c>
      <c r="N87" s="240" t="str">
        <f>TOTALGENERAL!AM94</f>
        <v/>
      </c>
      <c r="O87" s="267" t="str">
        <f t="shared" si="5"/>
        <v/>
      </c>
      <c r="P87" s="240" t="str">
        <f>TOTALGENERAL!BN94</f>
        <v/>
      </c>
      <c r="Q87" s="267" t="str">
        <f t="shared" si="6"/>
        <v/>
      </c>
      <c r="R87" s="240" t="str">
        <f>TOTALGENERAL!CO94</f>
        <v/>
      </c>
      <c r="S87" s="267" t="str">
        <f t="shared" si="6"/>
        <v/>
      </c>
      <c r="T87" s="241" t="str">
        <f>TOTALGENERAL!DK94</f>
        <v>-</v>
      </c>
      <c r="U87" s="239" t="str">
        <f>TOTALGENERAL!R94</f>
        <v>-</v>
      </c>
      <c r="V87" s="240" t="str">
        <f>TOTALGENERAL!AS94</f>
        <v/>
      </c>
      <c r="W87" s="269" t="str">
        <f t="shared" si="7"/>
        <v/>
      </c>
      <c r="X87" s="240" t="str">
        <f>TOTALGENERAL!BT94</f>
        <v/>
      </c>
      <c r="Y87" s="267" t="str">
        <f t="shared" si="8"/>
        <v/>
      </c>
      <c r="Z87" s="240" t="str">
        <f>TOTALGENERAL!CU94</f>
        <v/>
      </c>
      <c r="AA87" s="267" t="str">
        <f t="shared" si="8"/>
        <v/>
      </c>
      <c r="AB87" s="241" t="str">
        <f>TOTALGENERAL!DL94</f>
        <v>-</v>
      </c>
      <c r="AC87" s="239" t="str">
        <f>TOTALGENERAL!U94</f>
        <v>-</v>
      </c>
      <c r="AD87" s="240" t="str">
        <f>TOTALGENERAL!AV94</f>
        <v/>
      </c>
      <c r="AE87" s="267" t="str">
        <f t="shared" si="9"/>
        <v/>
      </c>
      <c r="AF87" s="240" t="str">
        <f>TOTALGENERAL!BW94</f>
        <v/>
      </c>
      <c r="AG87" s="267" t="str">
        <f t="shared" si="10"/>
        <v/>
      </c>
      <c r="AH87" s="240" t="str">
        <f>TOTALGENERAL!CX94</f>
        <v/>
      </c>
      <c r="AI87" s="267" t="str">
        <f t="shared" si="10"/>
        <v/>
      </c>
      <c r="AJ87" s="241" t="str">
        <f>TOTALGENERAL!DM94</f>
        <v>-</v>
      </c>
      <c r="AK87" s="239" t="str">
        <f>TOTALGENERAL!X94</f>
        <v/>
      </c>
      <c r="AL87" s="240" t="str">
        <f>TOTALGENERAL!AY94</f>
        <v/>
      </c>
      <c r="AM87" s="267" t="str">
        <f t="shared" si="11"/>
        <v/>
      </c>
      <c r="AN87" s="240" t="str">
        <f>TOTALGENERAL!BZ94</f>
        <v/>
      </c>
      <c r="AO87" s="267" t="str">
        <f t="shared" si="12"/>
        <v/>
      </c>
      <c r="AP87" s="240" t="str">
        <f>TOTALGENERAL!DA94</f>
        <v/>
      </c>
      <c r="AQ87" s="267" t="str">
        <f t="shared" si="12"/>
        <v/>
      </c>
      <c r="AR87" s="241" t="str">
        <f>TOTALGENERAL!DN94</f>
        <v>-</v>
      </c>
      <c r="AS87" s="239" t="str">
        <f>TOTALGENERAL!AA94</f>
        <v/>
      </c>
      <c r="AT87" s="240" t="str">
        <f>TOTALGENERAL!BB94</f>
        <v/>
      </c>
      <c r="AU87" s="267" t="str">
        <f t="shared" si="0"/>
        <v/>
      </c>
      <c r="AV87" s="240" t="str">
        <f>TOTALGENERAL!CC94</f>
        <v/>
      </c>
      <c r="AW87" s="267" t="str">
        <f t="shared" si="13"/>
        <v/>
      </c>
      <c r="AX87" s="240" t="str">
        <f>TOTALGENERAL!DD94</f>
        <v/>
      </c>
      <c r="AY87" s="267" t="str">
        <f t="shared" si="1"/>
        <v/>
      </c>
      <c r="AZ87" s="241" t="str">
        <f>TOTALGENERAL!DO94</f>
        <v>-</v>
      </c>
      <c r="BA87" s="533"/>
    </row>
    <row r="88" spans="1:53" ht="12.75" thickTop="1" thickBot="1">
      <c r="A88" s="242">
        <v>38</v>
      </c>
      <c r="B88" s="243" t="str">
        <f>PARAMETRES!B42</f>
        <v>-</v>
      </c>
      <c r="C88" s="244" t="str">
        <f>PARAMETRES!C42</f>
        <v>-</v>
      </c>
      <c r="D88" s="245" t="str">
        <f>PARAMETRES!D42</f>
        <v>-</v>
      </c>
      <c r="E88" s="246" t="str">
        <f>TOTALGENERAL!E95</f>
        <v>-</v>
      </c>
      <c r="F88" s="247" t="str">
        <f>TOTALGENERAL!AF95</f>
        <v/>
      </c>
      <c r="G88" s="268" t="str">
        <f t="shared" si="2"/>
        <v/>
      </c>
      <c r="H88" s="247" t="str">
        <f>TOTALGENERAL!BG95</f>
        <v/>
      </c>
      <c r="I88" s="268" t="str">
        <f t="shared" si="3"/>
        <v/>
      </c>
      <c r="J88" s="247" t="str">
        <f>TOTALGENERAL!CH95</f>
        <v/>
      </c>
      <c r="K88" s="268" t="str">
        <f t="shared" si="4"/>
        <v/>
      </c>
      <c r="L88" s="248" t="str">
        <f>TOTALGENERAL!DJ95</f>
        <v>-</v>
      </c>
      <c r="M88" s="246" t="str">
        <f>TOTALGENERAL!L95</f>
        <v>-</v>
      </c>
      <c r="N88" s="247" t="str">
        <f>TOTALGENERAL!AM95</f>
        <v/>
      </c>
      <c r="O88" s="268" t="str">
        <f t="shared" si="5"/>
        <v/>
      </c>
      <c r="P88" s="247" t="str">
        <f>TOTALGENERAL!BN95</f>
        <v/>
      </c>
      <c r="Q88" s="268" t="str">
        <f t="shared" si="6"/>
        <v/>
      </c>
      <c r="R88" s="247" t="str">
        <f>TOTALGENERAL!CO95</f>
        <v/>
      </c>
      <c r="S88" s="268" t="str">
        <f t="shared" si="6"/>
        <v/>
      </c>
      <c r="T88" s="248" t="str">
        <f>TOTALGENERAL!DK95</f>
        <v>-</v>
      </c>
      <c r="U88" s="246" t="str">
        <f>TOTALGENERAL!R95</f>
        <v>-</v>
      </c>
      <c r="V88" s="247" t="str">
        <f>TOTALGENERAL!AS95</f>
        <v/>
      </c>
      <c r="W88" s="264" t="str">
        <f t="shared" si="7"/>
        <v/>
      </c>
      <c r="X88" s="247" t="str">
        <f>TOTALGENERAL!BT95</f>
        <v/>
      </c>
      <c r="Y88" s="268" t="str">
        <f t="shared" si="8"/>
        <v/>
      </c>
      <c r="Z88" s="247" t="str">
        <f>TOTALGENERAL!CU95</f>
        <v/>
      </c>
      <c r="AA88" s="268" t="str">
        <f t="shared" si="8"/>
        <v/>
      </c>
      <c r="AB88" s="248" t="str">
        <f>TOTALGENERAL!DL95</f>
        <v>-</v>
      </c>
      <c r="AC88" s="246" t="str">
        <f>TOTALGENERAL!U95</f>
        <v>-</v>
      </c>
      <c r="AD88" s="247" t="str">
        <f>TOTALGENERAL!AV95</f>
        <v/>
      </c>
      <c r="AE88" s="268" t="str">
        <f t="shared" si="9"/>
        <v/>
      </c>
      <c r="AF88" s="247" t="str">
        <f>TOTALGENERAL!BW95</f>
        <v/>
      </c>
      <c r="AG88" s="268" t="str">
        <f t="shared" si="10"/>
        <v/>
      </c>
      <c r="AH88" s="247" t="str">
        <f>TOTALGENERAL!CX95</f>
        <v/>
      </c>
      <c r="AI88" s="268" t="str">
        <f t="shared" si="10"/>
        <v/>
      </c>
      <c r="AJ88" s="248" t="str">
        <f>TOTALGENERAL!DM95</f>
        <v>-</v>
      </c>
      <c r="AK88" s="246" t="str">
        <f>TOTALGENERAL!X95</f>
        <v/>
      </c>
      <c r="AL88" s="247" t="str">
        <f>TOTALGENERAL!AY95</f>
        <v/>
      </c>
      <c r="AM88" s="268" t="str">
        <f t="shared" si="11"/>
        <v/>
      </c>
      <c r="AN88" s="247" t="str">
        <f>TOTALGENERAL!BZ95</f>
        <v/>
      </c>
      <c r="AO88" s="268" t="str">
        <f t="shared" si="12"/>
        <v/>
      </c>
      <c r="AP88" s="247" t="str">
        <f>TOTALGENERAL!DA95</f>
        <v/>
      </c>
      <c r="AQ88" s="268" t="str">
        <f t="shared" si="12"/>
        <v/>
      </c>
      <c r="AR88" s="248" t="str">
        <f>TOTALGENERAL!DN95</f>
        <v>-</v>
      </c>
      <c r="AS88" s="246" t="str">
        <f>TOTALGENERAL!AA95</f>
        <v/>
      </c>
      <c r="AT88" s="247" t="str">
        <f>TOTALGENERAL!BB95</f>
        <v/>
      </c>
      <c r="AU88" s="268" t="str">
        <f t="shared" si="0"/>
        <v/>
      </c>
      <c r="AV88" s="247" t="str">
        <f>TOTALGENERAL!CC95</f>
        <v/>
      </c>
      <c r="AW88" s="268" t="str">
        <f t="shared" si="13"/>
        <v/>
      </c>
      <c r="AX88" s="247" t="str">
        <f>TOTALGENERAL!DD95</f>
        <v/>
      </c>
      <c r="AY88" s="268" t="str">
        <f t="shared" si="1"/>
        <v/>
      </c>
      <c r="AZ88" s="248" t="str">
        <f>TOTALGENERAL!DO95</f>
        <v>-</v>
      </c>
      <c r="BA88" s="533"/>
    </row>
    <row r="89" spans="1:53" ht="12.75" thickTop="1" thickBot="1">
      <c r="A89" s="235">
        <v>39</v>
      </c>
      <c r="B89" s="236" t="str">
        <f>PARAMETRES!B43</f>
        <v>-</v>
      </c>
      <c r="C89" s="237" t="str">
        <f>PARAMETRES!C43</f>
        <v>-</v>
      </c>
      <c r="D89" s="238" t="str">
        <f>PARAMETRES!D43</f>
        <v>-</v>
      </c>
      <c r="E89" s="239" t="str">
        <f>TOTALGENERAL!E96</f>
        <v>-</v>
      </c>
      <c r="F89" s="240" t="str">
        <f>TOTALGENERAL!AF96</f>
        <v/>
      </c>
      <c r="G89" s="267" t="str">
        <f t="shared" si="2"/>
        <v/>
      </c>
      <c r="H89" s="240" t="str">
        <f>TOTALGENERAL!BG96</f>
        <v/>
      </c>
      <c r="I89" s="267" t="str">
        <f t="shared" si="3"/>
        <v/>
      </c>
      <c r="J89" s="240" t="str">
        <f>TOTALGENERAL!CH96</f>
        <v/>
      </c>
      <c r="K89" s="267" t="str">
        <f t="shared" si="4"/>
        <v/>
      </c>
      <c r="L89" s="241" t="str">
        <f>TOTALGENERAL!DJ96</f>
        <v>-</v>
      </c>
      <c r="M89" s="239" t="str">
        <f>TOTALGENERAL!L96</f>
        <v>-</v>
      </c>
      <c r="N89" s="240" t="str">
        <f>TOTALGENERAL!AM96</f>
        <v/>
      </c>
      <c r="O89" s="267" t="str">
        <f t="shared" si="5"/>
        <v/>
      </c>
      <c r="P89" s="240" t="str">
        <f>TOTALGENERAL!BN96</f>
        <v/>
      </c>
      <c r="Q89" s="267" t="str">
        <f t="shared" si="6"/>
        <v/>
      </c>
      <c r="R89" s="240" t="str">
        <f>TOTALGENERAL!CO96</f>
        <v/>
      </c>
      <c r="S89" s="267" t="str">
        <f t="shared" si="6"/>
        <v/>
      </c>
      <c r="T89" s="241" t="str">
        <f>TOTALGENERAL!DK96</f>
        <v>-</v>
      </c>
      <c r="U89" s="239" t="str">
        <f>TOTALGENERAL!R96</f>
        <v>-</v>
      </c>
      <c r="V89" s="240" t="str">
        <f>TOTALGENERAL!AS96</f>
        <v/>
      </c>
      <c r="W89" s="269" t="str">
        <f t="shared" si="7"/>
        <v/>
      </c>
      <c r="X89" s="240" t="str">
        <f>TOTALGENERAL!BT96</f>
        <v/>
      </c>
      <c r="Y89" s="267" t="str">
        <f t="shared" si="8"/>
        <v/>
      </c>
      <c r="Z89" s="240" t="str">
        <f>TOTALGENERAL!CU96</f>
        <v/>
      </c>
      <c r="AA89" s="267" t="str">
        <f t="shared" si="8"/>
        <v/>
      </c>
      <c r="AB89" s="241" t="str">
        <f>TOTALGENERAL!DL96</f>
        <v>-</v>
      </c>
      <c r="AC89" s="239" t="str">
        <f>TOTALGENERAL!U96</f>
        <v>-</v>
      </c>
      <c r="AD89" s="240" t="str">
        <f>TOTALGENERAL!AV96</f>
        <v/>
      </c>
      <c r="AE89" s="267" t="str">
        <f t="shared" si="9"/>
        <v/>
      </c>
      <c r="AF89" s="240" t="str">
        <f>TOTALGENERAL!BW96</f>
        <v/>
      </c>
      <c r="AG89" s="267" t="str">
        <f t="shared" si="10"/>
        <v/>
      </c>
      <c r="AH89" s="240" t="str">
        <f>TOTALGENERAL!CX96</f>
        <v/>
      </c>
      <c r="AI89" s="267" t="str">
        <f t="shared" si="10"/>
        <v/>
      </c>
      <c r="AJ89" s="241" t="str">
        <f>TOTALGENERAL!DM96</f>
        <v>-</v>
      </c>
      <c r="AK89" s="239" t="str">
        <f>TOTALGENERAL!X96</f>
        <v/>
      </c>
      <c r="AL89" s="240" t="str">
        <f>TOTALGENERAL!AY96</f>
        <v/>
      </c>
      <c r="AM89" s="267" t="str">
        <f t="shared" si="11"/>
        <v/>
      </c>
      <c r="AN89" s="240" t="str">
        <f>TOTALGENERAL!BZ96</f>
        <v/>
      </c>
      <c r="AO89" s="267" t="str">
        <f t="shared" si="12"/>
        <v/>
      </c>
      <c r="AP89" s="240" t="str">
        <f>TOTALGENERAL!DA96</f>
        <v/>
      </c>
      <c r="AQ89" s="267" t="str">
        <f t="shared" si="12"/>
        <v/>
      </c>
      <c r="AR89" s="241" t="str">
        <f>TOTALGENERAL!DN96</f>
        <v>-</v>
      </c>
      <c r="AS89" s="239" t="str">
        <f>TOTALGENERAL!AA96</f>
        <v/>
      </c>
      <c r="AT89" s="240" t="str">
        <f>TOTALGENERAL!BB96</f>
        <v/>
      </c>
      <c r="AU89" s="267" t="str">
        <f t="shared" si="0"/>
        <v/>
      </c>
      <c r="AV89" s="240" t="str">
        <f>TOTALGENERAL!CC96</f>
        <v/>
      </c>
      <c r="AW89" s="267" t="str">
        <f t="shared" si="13"/>
        <v/>
      </c>
      <c r="AX89" s="240" t="str">
        <f>TOTALGENERAL!DD96</f>
        <v/>
      </c>
      <c r="AY89" s="267" t="str">
        <f t="shared" si="1"/>
        <v/>
      </c>
      <c r="AZ89" s="241" t="str">
        <f>TOTALGENERAL!DO96</f>
        <v>-</v>
      </c>
      <c r="BA89" s="533"/>
    </row>
    <row r="90" spans="1:53" ht="12.75" thickTop="1" thickBot="1">
      <c r="A90" s="249">
        <v>40</v>
      </c>
      <c r="B90" s="250" t="str">
        <f>PARAMETRES!B44</f>
        <v>-</v>
      </c>
      <c r="C90" s="251" t="str">
        <f>PARAMETRES!C44</f>
        <v>-</v>
      </c>
      <c r="D90" s="252" t="str">
        <f>PARAMETRES!D44</f>
        <v>-</v>
      </c>
      <c r="E90" s="253" t="str">
        <f>TOTALGENERAL!E97</f>
        <v>-</v>
      </c>
      <c r="F90" s="254" t="str">
        <f>TOTALGENERAL!AF97</f>
        <v/>
      </c>
      <c r="G90" s="270" t="str">
        <f t="shared" si="2"/>
        <v/>
      </c>
      <c r="H90" s="254" t="str">
        <f>TOTALGENERAL!BG97</f>
        <v/>
      </c>
      <c r="I90" s="270" t="str">
        <f t="shared" si="3"/>
        <v/>
      </c>
      <c r="J90" s="254" t="str">
        <f>TOTALGENERAL!CH97</f>
        <v/>
      </c>
      <c r="K90" s="270" t="str">
        <f t="shared" si="4"/>
        <v/>
      </c>
      <c r="L90" s="255" t="str">
        <f>TOTALGENERAL!DJ97</f>
        <v>-</v>
      </c>
      <c r="M90" s="253" t="str">
        <f>TOTALGENERAL!L97</f>
        <v>-</v>
      </c>
      <c r="N90" s="254" t="str">
        <f>TOTALGENERAL!AM97</f>
        <v/>
      </c>
      <c r="O90" s="270" t="str">
        <f t="shared" si="5"/>
        <v/>
      </c>
      <c r="P90" s="254" t="str">
        <f>TOTALGENERAL!BN97</f>
        <v/>
      </c>
      <c r="Q90" s="270" t="str">
        <f t="shared" si="6"/>
        <v/>
      </c>
      <c r="R90" s="254" t="str">
        <f>TOTALGENERAL!CO97</f>
        <v/>
      </c>
      <c r="S90" s="270" t="str">
        <f t="shared" si="6"/>
        <v/>
      </c>
      <c r="T90" s="255" t="str">
        <f>TOTALGENERAL!DK97</f>
        <v>-</v>
      </c>
      <c r="U90" s="253" t="str">
        <f>TOTALGENERAL!R97</f>
        <v>-</v>
      </c>
      <c r="V90" s="254" t="str">
        <f>TOTALGENERAL!AS97</f>
        <v/>
      </c>
      <c r="W90" s="271" t="str">
        <f t="shared" si="7"/>
        <v/>
      </c>
      <c r="X90" s="254" t="str">
        <f>TOTALGENERAL!BT97</f>
        <v/>
      </c>
      <c r="Y90" s="270" t="str">
        <f t="shared" si="8"/>
        <v/>
      </c>
      <c r="Z90" s="254" t="str">
        <f>TOTALGENERAL!CU97</f>
        <v/>
      </c>
      <c r="AA90" s="270" t="str">
        <f t="shared" si="8"/>
        <v/>
      </c>
      <c r="AB90" s="255" t="str">
        <f>TOTALGENERAL!DL97</f>
        <v>-</v>
      </c>
      <c r="AC90" s="253" t="str">
        <f>TOTALGENERAL!U97</f>
        <v>-</v>
      </c>
      <c r="AD90" s="254" t="str">
        <f>TOTALGENERAL!AV97</f>
        <v/>
      </c>
      <c r="AE90" s="270" t="str">
        <f t="shared" si="9"/>
        <v/>
      </c>
      <c r="AF90" s="254" t="str">
        <f>TOTALGENERAL!BW97</f>
        <v/>
      </c>
      <c r="AG90" s="270" t="str">
        <f t="shared" si="10"/>
        <v/>
      </c>
      <c r="AH90" s="254" t="str">
        <f>TOTALGENERAL!CX97</f>
        <v/>
      </c>
      <c r="AI90" s="270" t="str">
        <f t="shared" si="10"/>
        <v/>
      </c>
      <c r="AJ90" s="255" t="str">
        <f>TOTALGENERAL!DM97</f>
        <v>-</v>
      </c>
      <c r="AK90" s="253" t="str">
        <f>TOTALGENERAL!X97</f>
        <v/>
      </c>
      <c r="AL90" s="254" t="str">
        <f>TOTALGENERAL!AY97</f>
        <v/>
      </c>
      <c r="AM90" s="270" t="str">
        <f t="shared" si="11"/>
        <v/>
      </c>
      <c r="AN90" s="254" t="str">
        <f>TOTALGENERAL!BZ97</f>
        <v/>
      </c>
      <c r="AO90" s="270" t="str">
        <f t="shared" si="12"/>
        <v/>
      </c>
      <c r="AP90" s="254" t="str">
        <f>TOTALGENERAL!DA97</f>
        <v/>
      </c>
      <c r="AQ90" s="270" t="str">
        <f t="shared" si="12"/>
        <v/>
      </c>
      <c r="AR90" s="255" t="str">
        <f>TOTALGENERAL!DN97</f>
        <v>-</v>
      </c>
      <c r="AS90" s="253" t="str">
        <f>TOTALGENERAL!AA97</f>
        <v/>
      </c>
      <c r="AT90" s="254" t="str">
        <f>TOTALGENERAL!BB97</f>
        <v/>
      </c>
      <c r="AU90" s="270" t="str">
        <f t="shared" si="0"/>
        <v/>
      </c>
      <c r="AV90" s="254" t="str">
        <f>TOTALGENERAL!CC97</f>
        <v/>
      </c>
      <c r="AW90" s="272" t="str">
        <f t="shared" si="13"/>
        <v/>
      </c>
      <c r="AX90" s="254" t="str">
        <f>TOTALGENERAL!DD97</f>
        <v/>
      </c>
      <c r="AY90" s="270" t="str">
        <f>IF(AX90="","",IF(AX90="","",IF(AV90="-","",IF(AX90&lt;AV90,CONCATENATE("- ",ROUNDUP(100-((AX90/AV90)*100),1)," %"),CONCATENATE("+ ",ROUNDUP(100-((AV90/AX90)*100),1)," %")))))</f>
        <v/>
      </c>
      <c r="AZ90" s="255" t="str">
        <f>TOTALGENERAL!DO97</f>
        <v>-</v>
      </c>
      <c r="BA90" s="533"/>
    </row>
    <row r="91" spans="1:53" ht="12.75" thickTop="1" thickBot="1">
      <c r="AJ91" s="72"/>
      <c r="AK91" s="72"/>
      <c r="AL91" s="72"/>
      <c r="AM91" s="72"/>
      <c r="AN91" s="72"/>
      <c r="AO91" s="72"/>
      <c r="AP91" s="72"/>
      <c r="AQ91" s="72"/>
      <c r="AU91" s="72"/>
      <c r="AW91" s="72"/>
      <c r="AY91" s="72"/>
    </row>
    <row r="92" spans="1:53">
      <c r="D92" s="256" t="s">
        <v>70</v>
      </c>
      <c r="E92" s="257">
        <f>IF(TOTALGENERAL!E9="-","",ROUNDUP(TOTALGENERAL!E9,1))</f>
        <v>73.3</v>
      </c>
      <c r="F92" s="258" t="str">
        <f>IF(TOTALGENERAL!AF9="-","",ROUNDUP(TOTALGENERAL!AF9,1))</f>
        <v/>
      </c>
      <c r="G92" s="273" t="str">
        <f t="shared" si="2"/>
        <v/>
      </c>
      <c r="H92" s="258" t="str">
        <f>IF(TOTALGENERAL!BG9="-","",ROUNDUP(TOTALGENERAL!BG9,1))</f>
        <v/>
      </c>
      <c r="I92" s="273" t="str">
        <f t="shared" si="3"/>
        <v/>
      </c>
      <c r="J92" s="258" t="str">
        <f>IF(TOTALGENERAL!CH9="-","",ROUNDUP(TOTALGENERAL!CH9,1))</f>
        <v/>
      </c>
      <c r="K92" s="274" t="str">
        <f t="shared" si="4"/>
        <v/>
      </c>
      <c r="L92" s="262">
        <f>IF(TOTALGENERAL!DJ9="-","",ROUNDUP(TOTALGENERAL!DJ9,1))</f>
        <v>73.3</v>
      </c>
      <c r="M92" s="257">
        <f>IF(TOTALGENERAL!L9="-","",ROUNDUP(TOTALGENERAL!L9,1))</f>
        <v>75.8</v>
      </c>
      <c r="N92" s="258" t="str">
        <f>IF(TOTALGENERAL!AM9="-","",ROUNDUP(TOTALGENERAL!AM9,1))</f>
        <v/>
      </c>
      <c r="O92" s="273" t="str">
        <f t="shared" si="5"/>
        <v/>
      </c>
      <c r="P92" s="258" t="str">
        <f>IF(TOTALGENERAL!BN9="-","",ROUNDUP(TOTALGENERAL!BN9,1))</f>
        <v/>
      </c>
      <c r="Q92" s="273" t="str">
        <f t="shared" si="6"/>
        <v/>
      </c>
      <c r="R92" s="258" t="str">
        <f>IF(TOTALGENERAL!CO9="-","",ROUNDUP(TOTALGENERAL!CO9,1))</f>
        <v/>
      </c>
      <c r="S92" s="274" t="str">
        <f t="shared" si="6"/>
        <v/>
      </c>
      <c r="T92" s="262">
        <f>IF(TOTALGENERAL!DK9="-","",ROUNDUP(TOTALGENERAL!DK9,1))</f>
        <v>75.8</v>
      </c>
      <c r="U92" s="257">
        <f>IF(TOTALGENERAL!R9="-","",ROUNDUP(TOTALGENERAL!R9,1))</f>
        <v>87.1</v>
      </c>
      <c r="V92" s="258" t="str">
        <f>IF(TOTALGENERAL!AS9="-","",ROUNDUP(TOTALGENERAL!AS9,1))</f>
        <v/>
      </c>
      <c r="W92" s="273" t="str">
        <f t="shared" si="7"/>
        <v/>
      </c>
      <c r="X92" s="258" t="str">
        <f>IF(TOTALGENERAL!BT9="-","",ROUNDUP(TOTALGENERAL!BT9,1))</f>
        <v/>
      </c>
      <c r="Y92" s="273" t="str">
        <f t="shared" si="8"/>
        <v/>
      </c>
      <c r="Z92" s="258" t="str">
        <f>IF(TOTALGENERAL!CU9="-","",ROUNDUP(TOTALGENERAL!CU9,1))</f>
        <v/>
      </c>
      <c r="AA92" s="274" t="str">
        <f t="shared" si="8"/>
        <v/>
      </c>
      <c r="AB92" s="262">
        <f>IF(TOTALGENERAL!DL9="-","",ROUNDUP(TOTALGENERAL!DL9,1))</f>
        <v>87.1</v>
      </c>
      <c r="AC92" s="257">
        <f>IF(TOTALGENERAL!U9="-","",ROUNDUP(TOTALGENERAL!U9,1))</f>
        <v>78.3</v>
      </c>
      <c r="AD92" s="258" t="str">
        <f>IF(TOTALGENERAL!AV9="-","",ROUNDUP(TOTALGENERAL!AV9,1))</f>
        <v/>
      </c>
      <c r="AE92" s="273" t="str">
        <f t="shared" si="9"/>
        <v/>
      </c>
      <c r="AF92" s="258" t="str">
        <f>IF(TOTALGENERAL!BW9="-","",ROUNDUP(TOTALGENERAL!BW9,1))</f>
        <v/>
      </c>
      <c r="AG92" s="273" t="str">
        <f t="shared" si="10"/>
        <v/>
      </c>
      <c r="AH92" s="258" t="str">
        <f>IF(TOTALGENERAL!CX9="-","",ROUNDUP(TOTALGENERAL!CX9,1))</f>
        <v/>
      </c>
      <c r="AI92" s="274" t="str">
        <f t="shared" si="10"/>
        <v/>
      </c>
      <c r="AJ92" s="262">
        <f>IF(TOTALGENERAL!DM9="-","",ROUNDUP(TOTALGENERAL!DM9,1))</f>
        <v>78.3</v>
      </c>
      <c r="AK92" s="257" t="str">
        <f>IF(TOTALGENERAL!X9="-","",ROUNDUP(TOTALGENERAL!X9,1))</f>
        <v/>
      </c>
      <c r="AL92" s="258" t="str">
        <f>IF(TOTALGENERAL!AY9="-","",ROUNDUP(TOTALGENERAL!AY9,1))</f>
        <v/>
      </c>
      <c r="AM92" s="273" t="str">
        <f t="shared" si="11"/>
        <v/>
      </c>
      <c r="AN92" s="258" t="str">
        <f>IF(TOTALGENERAL!BZ9="-","",ROUNDUP(TOTALGENERAL!BZ9,1))</f>
        <v/>
      </c>
      <c r="AO92" s="273" t="str">
        <f t="shared" si="12"/>
        <v/>
      </c>
      <c r="AP92" s="258" t="str">
        <f>IF(TOTALGENERAL!DA9="-","",ROUNDUP(TOTALGENERAL!DA9,1))</f>
        <v/>
      </c>
      <c r="AQ92" s="274" t="str">
        <f t="shared" si="12"/>
        <v/>
      </c>
      <c r="AR92" s="262" t="str">
        <f>IF(TOTALGENERAL!DN9="-","",ROUNDUP(TOTALGENERAL!DN9,1))</f>
        <v/>
      </c>
      <c r="AS92" s="257">
        <f>IF(TOTALGENERAL!AA9="-","",ROUNDUP(TOTALGENERAL!AA9,1))</f>
        <v>80.399999999999991</v>
      </c>
      <c r="AT92" s="258" t="str">
        <f>IF(TOTALGENERAL!BB9="-","",ROUNDUP(TOTALGENERAL!BB9,1))</f>
        <v/>
      </c>
      <c r="AU92" s="273" t="str">
        <f>IF(AT92="","",IF(AT92="-","",IF(AS92="-","",IF(AT92&lt;AS92,CONCATENATE("- ",ROUNDUP(100-((AT92/AS92)*100),1)," %"),CONCATENATE("+ ",ROUNDUP(100-((AS92/AT92)*100),1)," %")))))</f>
        <v/>
      </c>
      <c r="AV92" s="258" t="str">
        <f>IF(TOTALGENERAL!CC9="-","",ROUNDUP(TOTALGENERAL!CC9,1))</f>
        <v/>
      </c>
      <c r="AW92" s="273" t="str">
        <f>IF(AV92="","",IF(AV92="-","",IF(AT92="-","",IF(AV92&lt;AT92,CONCATENATE("- ",ROUNDUP(100-((AV92/AT92)*100),1)," %"),CONCATENATE("+ ",ROUNDUP(100-((AT92/AV92)*100),1)," %")))))</f>
        <v/>
      </c>
      <c r="AX92" s="258" t="str">
        <f>IF(TOTALGENERAL!DD9="-","",ROUNDUP(TOTALGENERAL!DD9,1))</f>
        <v/>
      </c>
      <c r="AY92" s="274" t="str">
        <f>IF(AX92="","",IF(AX92="-","",IF(AV92="-","",IF(AX92&lt;AV92,CONCATENATE("- ",ROUNDUP(100-((AX92/AV92)*100),1)," %"),CONCATENATE("+ ",ROUNDUP(100-((AV92/AX92)*100),1)," %")))))</f>
        <v/>
      </c>
      <c r="AZ92" s="262">
        <f>IF(TOTALGENERAL!DO9="-","",ROUNDUP(TOTALGENERAL!DO9,1))</f>
        <v>80.399999999999991</v>
      </c>
    </row>
  </sheetData>
  <sheetProtection sheet="1" objects="1" scenarios="1"/>
  <mergeCells count="20">
    <mergeCell ref="J1:N1"/>
    <mergeCell ref="O1:S1"/>
    <mergeCell ref="T1:X1"/>
    <mergeCell ref="Y1:AC1"/>
    <mergeCell ref="BA48:BA90"/>
    <mergeCell ref="AD1:AH1"/>
    <mergeCell ref="AI1:AI43"/>
    <mergeCell ref="AC48:AJ48"/>
    <mergeCell ref="B1:B2"/>
    <mergeCell ref="C1:C2"/>
    <mergeCell ref="AK48:AR48"/>
    <mergeCell ref="AS48:AZ48"/>
    <mergeCell ref="B48:B49"/>
    <mergeCell ref="C48:C49"/>
    <mergeCell ref="D48:D49"/>
    <mergeCell ref="E48:L48"/>
    <mergeCell ref="D1:D2"/>
    <mergeCell ref="E1:I1"/>
    <mergeCell ref="M48:T48"/>
    <mergeCell ref="U48:AB48"/>
  </mergeCells>
  <phoneticPr fontId="43" type="noConversion"/>
  <conditionalFormatting sqref="AE4:AG43 Z4:AB43 U4:W43 P4:R43 K4:M43 F4:H43 V51:V90 N51:N90 AD51:AD90 AL51:AL90 AT51:AT90">
    <cfRule type="cellIs" dxfId="123" priority="1" stopIfTrue="1" operator="greaterThan">
      <formula>E4</formula>
    </cfRule>
    <cfRule type="cellIs" dxfId="122" priority="2" stopIfTrue="1" operator="lessThan">
      <formula>E4</formula>
    </cfRule>
  </conditionalFormatting>
  <conditionalFormatting sqref="AX51:AX90 J51:J90 P51:P90 R51:R90 X51:X90 Z51:Z90 AF51:AF90 AH51:AH90 AN51:AN90 AP51:AP90 AV51:AV90">
    <cfRule type="cellIs" dxfId="121" priority="3" stopIfTrue="1" operator="greaterThan">
      <formula>H51</formula>
    </cfRule>
    <cfRule type="cellIs" dxfId="120" priority="4" stopIfTrue="1" operator="lessThan">
      <formula>H51</formula>
    </cfRule>
  </conditionalFormatting>
  <conditionalFormatting sqref="F51:F90">
    <cfRule type="cellIs" dxfId="119" priority="5" stopIfTrue="1" operator="greaterThan">
      <formula>E51</formula>
    </cfRule>
    <cfRule type="cellIs" dxfId="118" priority="6" stopIfTrue="1" operator="lessThan">
      <formula>E51</formula>
    </cfRule>
  </conditionalFormatting>
  <conditionalFormatting sqref="H51:H90">
    <cfRule type="cellIs" dxfId="117" priority="7" stopIfTrue="1" operator="greaterThan">
      <formula>F51</formula>
    </cfRule>
    <cfRule type="cellIs" dxfId="116" priority="8" stopIfTrue="1" operator="lessThan">
      <formula>F51</formula>
    </cfRule>
  </conditionalFormatting>
  <pageMargins left="0.59027777777777779" right="0.59027777777777779" top="0.59027777777777779" bottom="0.59027777777777779" header="0.51180555555555551" footer="0.51180555555555551"/>
  <pageSetup paperSize="9" firstPageNumber="0" orientation="landscape" horizontalDpi="300" verticalDpi="300"/>
  <headerFooter alignWithMargins="0"/>
  <drawing r:id="rId1"/>
</worksheet>
</file>

<file path=xl/worksheets/sheet15.xml><?xml version="1.0" encoding="utf-8"?>
<worksheet xmlns="http://schemas.openxmlformats.org/spreadsheetml/2006/main" xmlns:r="http://schemas.openxmlformats.org/officeDocument/2006/relationships">
  <sheetPr>
    <tabColor rgb="FFFF66FF"/>
  </sheetPr>
  <dimension ref="A1:AX45"/>
  <sheetViews>
    <sheetView showGridLines="0" showRowColHeaders="0" showZeros="0" showOutlineSymbols="0" workbookViewId="0">
      <pane xSplit="3" topLeftCell="D1" activePane="topRight" state="frozen"/>
      <selection pane="topRight" activeCell="E2" sqref="E2"/>
    </sheetView>
  </sheetViews>
  <sheetFormatPr baseColWidth="10" defaultRowHeight="11.25"/>
  <cols>
    <col min="1" max="1" width="4.7109375" style="224" customWidth="1"/>
    <col min="2" max="3" width="11.42578125" style="72"/>
    <col min="4" max="4" width="9" style="72" customWidth="1"/>
    <col min="5" max="41" width="6.42578125" style="72" customWidth="1"/>
    <col min="42" max="48" width="6.42578125" style="225" customWidth="1"/>
    <col min="49" max="49" width="16.85546875" style="225" customWidth="1"/>
    <col min="50" max="60" width="7.42578125" style="225" customWidth="1"/>
    <col min="61" max="16384" width="11.42578125" style="225"/>
  </cols>
  <sheetData>
    <row r="1" spans="1:50" ht="20.25" customHeight="1" thickTop="1" thickBot="1">
      <c r="A1" s="226"/>
      <c r="B1" s="536" t="s">
        <v>3</v>
      </c>
      <c r="C1" s="537" t="s">
        <v>4</v>
      </c>
      <c r="D1" s="540" t="s">
        <v>5</v>
      </c>
      <c r="E1" s="541" t="s">
        <v>77</v>
      </c>
      <c r="F1" s="541"/>
      <c r="G1" s="541"/>
      <c r="H1" s="541"/>
      <c r="I1" s="541"/>
      <c r="J1" s="541"/>
      <c r="K1" s="541"/>
      <c r="L1" s="541"/>
      <c r="M1" s="541"/>
      <c r="N1" s="541"/>
      <c r="O1" s="541"/>
      <c r="P1" s="541" t="s">
        <v>78</v>
      </c>
      <c r="Q1" s="541"/>
      <c r="R1" s="541"/>
      <c r="S1" s="541"/>
      <c r="T1" s="541"/>
      <c r="U1" s="541"/>
      <c r="V1" s="541"/>
      <c r="W1" s="541"/>
      <c r="X1" s="541"/>
      <c r="Y1" s="541"/>
      <c r="Z1" s="541"/>
      <c r="AA1" s="541" t="s">
        <v>79</v>
      </c>
      <c r="AB1" s="541"/>
      <c r="AC1" s="541"/>
      <c r="AD1" s="541"/>
      <c r="AE1" s="541"/>
      <c r="AF1" s="541"/>
      <c r="AG1" s="541"/>
      <c r="AH1" s="541"/>
      <c r="AI1" s="541"/>
      <c r="AJ1" s="541"/>
      <c r="AK1" s="541"/>
      <c r="AL1" s="542" t="s">
        <v>80</v>
      </c>
      <c r="AM1" s="542"/>
      <c r="AN1" s="542"/>
      <c r="AO1" s="542"/>
      <c r="AP1" s="542"/>
      <c r="AQ1" s="542"/>
      <c r="AR1" s="542"/>
      <c r="AS1" s="542"/>
      <c r="AT1" s="542"/>
      <c r="AU1" s="542"/>
      <c r="AV1" s="542"/>
      <c r="AW1" s="275" t="s">
        <v>81</v>
      </c>
      <c r="AX1" s="533" t="str">
        <f>CONCATENATE(PARAMETRES!$F$22,"                                                            ",PARAMETRES!$F$23)</f>
        <v>Année          2016-2017                                                            5ème année</v>
      </c>
    </row>
    <row r="2" spans="1:50" ht="35.25" thickTop="1" thickBot="1">
      <c r="A2" s="227"/>
      <c r="B2" s="536"/>
      <c r="C2" s="537"/>
      <c r="D2" s="540"/>
      <c r="E2" s="414" t="s">
        <v>82</v>
      </c>
      <c r="F2" s="415" t="s">
        <v>105</v>
      </c>
      <c r="G2" s="415" t="s">
        <v>117</v>
      </c>
      <c r="H2" s="415" t="s">
        <v>118</v>
      </c>
      <c r="I2" s="415" t="s">
        <v>116</v>
      </c>
      <c r="J2" s="415" t="s">
        <v>90</v>
      </c>
      <c r="K2" s="415" t="s">
        <v>91</v>
      </c>
      <c r="L2" s="416" t="s">
        <v>92</v>
      </c>
      <c r="M2" s="417" t="s">
        <v>32</v>
      </c>
      <c r="N2" s="418" t="s">
        <v>5</v>
      </c>
      <c r="O2" s="419" t="s">
        <v>55</v>
      </c>
      <c r="P2" s="414" t="s">
        <v>82</v>
      </c>
      <c r="Q2" s="415" t="s">
        <v>105</v>
      </c>
      <c r="R2" s="415" t="s">
        <v>117</v>
      </c>
      <c r="S2" s="415" t="s">
        <v>118</v>
      </c>
      <c r="T2" s="415" t="s">
        <v>116</v>
      </c>
      <c r="U2" s="415" t="s">
        <v>90</v>
      </c>
      <c r="V2" s="415" t="s">
        <v>91</v>
      </c>
      <c r="W2" s="416" t="s">
        <v>92</v>
      </c>
      <c r="X2" s="417" t="s">
        <v>32</v>
      </c>
      <c r="Y2" s="418" t="s">
        <v>5</v>
      </c>
      <c r="Z2" s="419" t="s">
        <v>55</v>
      </c>
      <c r="AA2" s="414" t="s">
        <v>82</v>
      </c>
      <c r="AB2" s="415" t="s">
        <v>105</v>
      </c>
      <c r="AC2" s="415" t="s">
        <v>117</v>
      </c>
      <c r="AD2" s="415" t="s">
        <v>118</v>
      </c>
      <c r="AE2" s="415" t="s">
        <v>116</v>
      </c>
      <c r="AF2" s="415" t="s">
        <v>90</v>
      </c>
      <c r="AG2" s="415" t="s">
        <v>91</v>
      </c>
      <c r="AH2" s="416" t="s">
        <v>92</v>
      </c>
      <c r="AI2" s="417" t="s">
        <v>32</v>
      </c>
      <c r="AJ2" s="418" t="s">
        <v>5</v>
      </c>
      <c r="AK2" s="419" t="s">
        <v>55</v>
      </c>
      <c r="AL2" s="414" t="s">
        <v>82</v>
      </c>
      <c r="AM2" s="415" t="s">
        <v>105</v>
      </c>
      <c r="AN2" s="415" t="s">
        <v>117</v>
      </c>
      <c r="AO2" s="415" t="s">
        <v>118</v>
      </c>
      <c r="AP2" s="415" t="s">
        <v>116</v>
      </c>
      <c r="AQ2" s="415" t="s">
        <v>90</v>
      </c>
      <c r="AR2" s="415" t="s">
        <v>91</v>
      </c>
      <c r="AS2" s="416" t="s">
        <v>92</v>
      </c>
      <c r="AT2" s="417" t="s">
        <v>32</v>
      </c>
      <c r="AU2" s="418" t="s">
        <v>5</v>
      </c>
      <c r="AV2" s="419" t="s">
        <v>55</v>
      </c>
      <c r="AW2" s="276"/>
      <c r="AX2" s="533"/>
    </row>
    <row r="3" spans="1:50" ht="12.75" thickTop="1" thickBot="1">
      <c r="A3" s="227"/>
      <c r="B3" s="232"/>
      <c r="C3" s="232"/>
      <c r="D3" s="233"/>
      <c r="E3" s="234"/>
      <c r="F3" s="232"/>
      <c r="G3" s="232"/>
      <c r="H3" s="232"/>
      <c r="I3" s="232"/>
      <c r="J3" s="232"/>
      <c r="K3" s="232"/>
      <c r="L3" s="232"/>
      <c r="M3" s="232"/>
      <c r="N3" s="277"/>
      <c r="O3" s="278"/>
      <c r="P3" s="234"/>
      <c r="Q3" s="232"/>
      <c r="R3" s="232"/>
      <c r="S3" s="232"/>
      <c r="T3" s="232"/>
      <c r="U3" s="232"/>
      <c r="V3" s="232"/>
      <c r="W3" s="232"/>
      <c r="X3" s="232"/>
      <c r="Y3" s="277"/>
      <c r="Z3" s="278"/>
      <c r="AA3" s="234"/>
      <c r="AB3" s="232"/>
      <c r="AC3" s="232"/>
      <c r="AD3" s="232"/>
      <c r="AE3" s="232"/>
      <c r="AF3" s="232"/>
      <c r="AG3" s="232"/>
      <c r="AH3" s="232"/>
      <c r="AI3" s="232"/>
      <c r="AJ3" s="277"/>
      <c r="AK3" s="278"/>
      <c r="AL3" s="234"/>
      <c r="AM3" s="232"/>
      <c r="AN3" s="232"/>
      <c r="AO3" s="232"/>
      <c r="AP3" s="232"/>
      <c r="AQ3" s="232"/>
      <c r="AR3" s="232"/>
      <c r="AS3" s="232"/>
      <c r="AT3" s="232"/>
      <c r="AU3" s="277"/>
      <c r="AV3" s="278"/>
      <c r="AW3" s="233"/>
      <c r="AX3" s="533"/>
    </row>
    <row r="4" spans="1:50" ht="12.75" thickTop="1" thickBot="1">
      <c r="A4" s="235">
        <v>1</v>
      </c>
      <c r="B4" s="236" t="str">
        <f>PARAMETRES!B5</f>
        <v>B</v>
      </c>
      <c r="C4" s="237" t="str">
        <f>PARAMETRES!C5</f>
        <v>C</v>
      </c>
      <c r="D4" s="238" t="str">
        <f>PARAMETRES!D5</f>
        <v>Anglais</v>
      </c>
      <c r="E4" s="279">
        <f>RELIGION!$U6</f>
        <v>0</v>
      </c>
      <c r="F4" s="280">
        <f>LIRE!U6</f>
        <v>0</v>
      </c>
      <c r="G4" s="280">
        <f>'ECRIRE (orth, rédac)'!U6</f>
        <v>1</v>
      </c>
      <c r="H4" s="280">
        <f>'ECOUTER  PARLER'!U6</f>
        <v>0</v>
      </c>
      <c r="I4" s="281">
        <f>'ECRIRE (conj, gramm)'!$U6</f>
        <v>0</v>
      </c>
      <c r="J4" s="281">
        <f>NO!U6</f>
        <v>0</v>
      </c>
      <c r="K4" s="281">
        <f>G!U6</f>
        <v>0</v>
      </c>
      <c r="L4" s="281">
        <f>SF!U6</f>
        <v>0</v>
      </c>
      <c r="M4" s="281">
        <f>EVEIL!U6</f>
        <v>0</v>
      </c>
      <c r="N4" s="282">
        <f>LANGUE!Q6</f>
        <v>0</v>
      </c>
      <c r="O4" s="283">
        <f t="shared" ref="O4:O43" si="0">SUM(E4:N4)</f>
        <v>1</v>
      </c>
      <c r="P4" s="279">
        <f>RELIGION!$AP6</f>
        <v>0</v>
      </c>
      <c r="Q4" s="280">
        <f>LIRE!AP6</f>
        <v>0</v>
      </c>
      <c r="R4" s="280">
        <f>'ECRIRE (orth, rédac)'!AP6</f>
        <v>0</v>
      </c>
      <c r="S4" s="280">
        <f>'ECOUTER  PARLER'!AP6</f>
        <v>0</v>
      </c>
      <c r="T4" s="281">
        <f>'ECRIRE (conj, gramm)'!$AP6</f>
        <v>0</v>
      </c>
      <c r="U4" s="281">
        <f>NO!AP6</f>
        <v>0</v>
      </c>
      <c r="V4" s="281">
        <f>G!AP6</f>
        <v>0</v>
      </c>
      <c r="W4" s="281">
        <f>SF!AP6</f>
        <v>0</v>
      </c>
      <c r="X4" s="281">
        <f>EVEIL!AP6</f>
        <v>0</v>
      </c>
      <c r="Y4" s="282">
        <f>LANGUE!AH6</f>
        <v>0</v>
      </c>
      <c r="Z4" s="283">
        <f t="shared" ref="Z4:Z43" si="1">SUM(P4:Y4)</f>
        <v>0</v>
      </c>
      <c r="AA4" s="279">
        <f>RELIGION!$BK6</f>
        <v>0</v>
      </c>
      <c r="AB4" s="280">
        <f>LIRE!BK6</f>
        <v>0</v>
      </c>
      <c r="AC4" s="280">
        <f>'ECRIRE (orth, rédac)'!BK6</f>
        <v>0</v>
      </c>
      <c r="AD4" s="280">
        <f>'ECOUTER  PARLER'!BK6</f>
        <v>0</v>
      </c>
      <c r="AE4" s="281">
        <f>'ECRIRE (conj, gramm)'!$BK6</f>
        <v>0</v>
      </c>
      <c r="AF4" s="281">
        <f>NO!BK6</f>
        <v>0</v>
      </c>
      <c r="AG4" s="281">
        <f>G!BK6</f>
        <v>0</v>
      </c>
      <c r="AH4" s="281">
        <f>SF!BK6</f>
        <v>0</v>
      </c>
      <c r="AI4" s="281">
        <f>EVEIL!BK6</f>
        <v>0</v>
      </c>
      <c r="AJ4" s="282">
        <f>LANGUE!AY6</f>
        <v>0</v>
      </c>
      <c r="AK4" s="283">
        <f t="shared" ref="AK4:AK43" si="2">SUM(AA4:AJ4)</f>
        <v>0</v>
      </c>
      <c r="AL4" s="279">
        <f>RELIGION!$CF6</f>
        <v>0</v>
      </c>
      <c r="AM4" s="280">
        <f>LIRE!CF6</f>
        <v>0</v>
      </c>
      <c r="AN4" s="280">
        <f>'ECRIRE (orth, rédac)'!CF6</f>
        <v>0</v>
      </c>
      <c r="AO4" s="280">
        <f>'ECOUTER  PARLER'!CF6</f>
        <v>0</v>
      </c>
      <c r="AP4" s="281">
        <f>'ECRIRE (conj, gramm)'!$CJ6</f>
        <v>0</v>
      </c>
      <c r="AQ4" s="281">
        <f>NO!CF6</f>
        <v>0</v>
      </c>
      <c r="AR4" s="281">
        <f>G!CF6</f>
        <v>0</v>
      </c>
      <c r="AS4" s="281">
        <f>SF!CF6</f>
        <v>0</v>
      </c>
      <c r="AT4" s="281">
        <f>EVEIL!CF6</f>
        <v>0</v>
      </c>
      <c r="AU4" s="282">
        <f>LANGUE!BP6</f>
        <v>0</v>
      </c>
      <c r="AV4" s="283">
        <f t="shared" ref="AV4:AV43" si="3">SUM(AL4:AU4)</f>
        <v>0</v>
      </c>
      <c r="AW4" s="284">
        <f t="shared" ref="AW4:AW43" si="4">O4+Z4+AK4+AV4</f>
        <v>1</v>
      </c>
      <c r="AX4" s="533"/>
    </row>
    <row r="5" spans="1:50" ht="12.75" thickTop="1" thickBot="1">
      <c r="A5" s="242">
        <v>2</v>
      </c>
      <c r="B5" s="243" t="str">
        <f>PARAMETRES!B6</f>
        <v>B</v>
      </c>
      <c r="C5" s="244" t="str">
        <f>PARAMETRES!C6</f>
        <v>M</v>
      </c>
      <c r="D5" s="245" t="str">
        <f>PARAMETRES!D6</f>
        <v>Néerlandais</v>
      </c>
      <c r="E5" s="285">
        <f>RELIGION!$U7</f>
        <v>0</v>
      </c>
      <c r="F5" s="286">
        <f>LIRE!U7</f>
        <v>0</v>
      </c>
      <c r="G5" s="286">
        <f>'ECRIRE (orth, rédac)'!U7</f>
        <v>0</v>
      </c>
      <c r="H5" s="286">
        <f>'ECOUTER  PARLER'!U7</f>
        <v>0</v>
      </c>
      <c r="I5" s="286">
        <f>'ECRIRE (conj, gramm)'!$U7</f>
        <v>0</v>
      </c>
      <c r="J5" s="286">
        <f>NO!U7</f>
        <v>0</v>
      </c>
      <c r="K5" s="286">
        <f>G!U7</f>
        <v>0</v>
      </c>
      <c r="L5" s="286">
        <f>SF!U7</f>
        <v>0</v>
      </c>
      <c r="M5" s="286">
        <f>EVEIL!U7</f>
        <v>0</v>
      </c>
      <c r="N5" s="287">
        <f>LANGUE!Q7</f>
        <v>0</v>
      </c>
      <c r="O5" s="288">
        <f t="shared" si="0"/>
        <v>0</v>
      </c>
      <c r="P5" s="289">
        <f>RELIGION!$AP7</f>
        <v>0</v>
      </c>
      <c r="Q5" s="290">
        <f>LIRE!AP7</f>
        <v>0</v>
      </c>
      <c r="R5" s="290">
        <f>'ECRIRE (orth, rédac)'!AP7</f>
        <v>0</v>
      </c>
      <c r="S5" s="290">
        <f>'ECOUTER  PARLER'!AP7</f>
        <v>0</v>
      </c>
      <c r="T5" s="291">
        <f>'ECRIRE (conj, gramm)'!$AP7</f>
        <v>0</v>
      </c>
      <c r="U5" s="291">
        <f>NO!AP7</f>
        <v>0</v>
      </c>
      <c r="V5" s="291">
        <f>G!AP7</f>
        <v>0</v>
      </c>
      <c r="W5" s="291">
        <f>SF!AP7</f>
        <v>0</v>
      </c>
      <c r="X5" s="291">
        <f>EVEIL!AP7</f>
        <v>0</v>
      </c>
      <c r="Y5" s="292">
        <f>LANGUE!AH7</f>
        <v>0</v>
      </c>
      <c r="Z5" s="288">
        <f t="shared" si="1"/>
        <v>0</v>
      </c>
      <c r="AA5" s="289">
        <f>RELIGION!$BK7</f>
        <v>0</v>
      </c>
      <c r="AB5" s="290">
        <f>LIRE!BK7</f>
        <v>0</v>
      </c>
      <c r="AC5" s="290">
        <f>'ECRIRE (orth, rédac)'!BK7</f>
        <v>0</v>
      </c>
      <c r="AD5" s="290">
        <f>'ECOUTER  PARLER'!BK7</f>
        <v>0</v>
      </c>
      <c r="AE5" s="291">
        <f>'ECRIRE (conj, gramm)'!$BK7</f>
        <v>0</v>
      </c>
      <c r="AF5" s="291">
        <f>NO!BK7</f>
        <v>0</v>
      </c>
      <c r="AG5" s="291">
        <f>G!BK7</f>
        <v>0</v>
      </c>
      <c r="AH5" s="291">
        <f>SF!BK7</f>
        <v>0</v>
      </c>
      <c r="AI5" s="291">
        <f>EVEIL!BK7</f>
        <v>0</v>
      </c>
      <c r="AJ5" s="292">
        <f>LANGUE!AY7</f>
        <v>0</v>
      </c>
      <c r="AK5" s="288">
        <f t="shared" si="2"/>
        <v>0</v>
      </c>
      <c r="AL5" s="289">
        <f>RELIGION!CF7</f>
        <v>0</v>
      </c>
      <c r="AM5" s="290">
        <f>LIRE!CF7</f>
        <v>0</v>
      </c>
      <c r="AN5" s="290">
        <f>'ECRIRE (orth, rédac)'!CF7</f>
        <v>0</v>
      </c>
      <c r="AO5" s="290">
        <f>'ECOUTER  PARLER'!CF7</f>
        <v>0</v>
      </c>
      <c r="AP5" s="291">
        <f>'ECRIRE (conj, gramm)'!$CJ7</f>
        <v>0</v>
      </c>
      <c r="AQ5" s="291">
        <f>NO!CF7</f>
        <v>0</v>
      </c>
      <c r="AR5" s="291">
        <f>G!CF7</f>
        <v>0</v>
      </c>
      <c r="AS5" s="291">
        <f>SF!CF7</f>
        <v>0</v>
      </c>
      <c r="AT5" s="291">
        <f>EVEIL!CF7</f>
        <v>0</v>
      </c>
      <c r="AU5" s="292">
        <f>LANGUE!BP7</f>
        <v>0</v>
      </c>
      <c r="AV5" s="288">
        <f t="shared" si="3"/>
        <v>0</v>
      </c>
      <c r="AW5" s="293">
        <f t="shared" si="4"/>
        <v>0</v>
      </c>
      <c r="AX5" s="533"/>
    </row>
    <row r="6" spans="1:50" ht="12.75" thickTop="1" thickBot="1">
      <c r="A6" s="235">
        <v>3</v>
      </c>
      <c r="B6" s="236" t="str">
        <f>PARAMETRES!B7</f>
        <v>B</v>
      </c>
      <c r="C6" s="237" t="str">
        <f>PARAMETRES!C7</f>
        <v>P</v>
      </c>
      <c r="D6" s="238" t="str">
        <f>PARAMETRES!D7</f>
        <v>Anglais</v>
      </c>
      <c r="E6" s="279">
        <f>RELIGION!$U8</f>
        <v>0</v>
      </c>
      <c r="F6" s="280">
        <f>LIRE!U8</f>
        <v>0</v>
      </c>
      <c r="G6" s="280">
        <f>'ECRIRE (orth, rédac)'!U8</f>
        <v>0</v>
      </c>
      <c r="H6" s="280">
        <f>'ECOUTER  PARLER'!U8</f>
        <v>0</v>
      </c>
      <c r="I6" s="281">
        <f>'ECRIRE (conj, gramm)'!$U8</f>
        <v>0</v>
      </c>
      <c r="J6" s="281">
        <f>NO!U8</f>
        <v>0</v>
      </c>
      <c r="K6" s="281">
        <f>G!U8</f>
        <v>0</v>
      </c>
      <c r="L6" s="281">
        <f>SF!U8</f>
        <v>0</v>
      </c>
      <c r="M6" s="281">
        <f>EVEIL!U8</f>
        <v>0</v>
      </c>
      <c r="N6" s="282">
        <f>LANGUE!Q8</f>
        <v>0</v>
      </c>
      <c r="O6" s="283">
        <f t="shared" si="0"/>
        <v>0</v>
      </c>
      <c r="P6" s="279">
        <f>RELIGION!$AP8</f>
        <v>0</v>
      </c>
      <c r="Q6" s="280">
        <f>LIRE!AP8</f>
        <v>0</v>
      </c>
      <c r="R6" s="280">
        <f>'ECRIRE (orth, rédac)'!AP8</f>
        <v>0</v>
      </c>
      <c r="S6" s="280">
        <f>'ECOUTER  PARLER'!AP8</f>
        <v>0</v>
      </c>
      <c r="T6" s="281">
        <f>'ECRIRE (conj, gramm)'!$AP8</f>
        <v>0</v>
      </c>
      <c r="U6" s="281">
        <f>NO!AP8</f>
        <v>0</v>
      </c>
      <c r="V6" s="281">
        <f>G!AP8</f>
        <v>0</v>
      </c>
      <c r="W6" s="281">
        <f>SF!AP8</f>
        <v>0</v>
      </c>
      <c r="X6" s="281">
        <f>EVEIL!AP8</f>
        <v>0</v>
      </c>
      <c r="Y6" s="282">
        <f>LANGUE!AH8</f>
        <v>0</v>
      </c>
      <c r="Z6" s="283">
        <f t="shared" si="1"/>
        <v>0</v>
      </c>
      <c r="AA6" s="279">
        <f>RELIGION!$BK8</f>
        <v>0</v>
      </c>
      <c r="AB6" s="280">
        <f>LIRE!BK8</f>
        <v>0</v>
      </c>
      <c r="AC6" s="280">
        <f>'ECRIRE (orth, rédac)'!BK8</f>
        <v>0</v>
      </c>
      <c r="AD6" s="280">
        <f>'ECOUTER  PARLER'!BK8</f>
        <v>0</v>
      </c>
      <c r="AE6" s="281">
        <f>'ECRIRE (conj, gramm)'!$BK8</f>
        <v>0</v>
      </c>
      <c r="AF6" s="281">
        <f>NO!BK8</f>
        <v>0</v>
      </c>
      <c r="AG6" s="281">
        <f>G!BK8</f>
        <v>0</v>
      </c>
      <c r="AH6" s="281">
        <f>SF!BK8</f>
        <v>0</v>
      </c>
      <c r="AI6" s="281">
        <f>EVEIL!BK8</f>
        <v>0</v>
      </c>
      <c r="AJ6" s="282">
        <f>LANGUE!AY8</f>
        <v>0</v>
      </c>
      <c r="AK6" s="283">
        <f t="shared" si="2"/>
        <v>0</v>
      </c>
      <c r="AL6" s="279">
        <f>RELIGION!$CF8</f>
        <v>0</v>
      </c>
      <c r="AM6" s="280">
        <f>LIRE!CF8</f>
        <v>0</v>
      </c>
      <c r="AN6" s="280">
        <f>'ECRIRE (orth, rédac)'!CF8</f>
        <v>0</v>
      </c>
      <c r="AO6" s="280">
        <f>'ECOUTER  PARLER'!CF8</f>
        <v>0</v>
      </c>
      <c r="AP6" s="281">
        <f>'ECRIRE (conj, gramm)'!$CJ8</f>
        <v>0</v>
      </c>
      <c r="AQ6" s="281">
        <f>NO!CF8</f>
        <v>0</v>
      </c>
      <c r="AR6" s="281">
        <f>G!CF8</f>
        <v>0</v>
      </c>
      <c r="AS6" s="281">
        <f>SF!CF8</f>
        <v>0</v>
      </c>
      <c r="AT6" s="281">
        <f>EVEIL!CF8</f>
        <v>0</v>
      </c>
      <c r="AU6" s="282">
        <f>LANGUE!BP8</f>
        <v>0</v>
      </c>
      <c r="AV6" s="283">
        <f t="shared" si="3"/>
        <v>0</v>
      </c>
      <c r="AW6" s="284">
        <f t="shared" si="4"/>
        <v>0</v>
      </c>
      <c r="AX6" s="533"/>
    </row>
    <row r="7" spans="1:50" ht="12.75" thickTop="1" thickBot="1">
      <c r="A7" s="242">
        <v>4</v>
      </c>
      <c r="B7" s="243" t="str">
        <f>PARAMETRES!B8</f>
        <v>B</v>
      </c>
      <c r="C7" s="244" t="str">
        <f>PARAMETRES!C8</f>
        <v>S</v>
      </c>
      <c r="D7" s="245" t="str">
        <f>PARAMETRES!D8</f>
        <v>Anglais</v>
      </c>
      <c r="E7" s="285">
        <f>RELIGION!$U9</f>
        <v>1</v>
      </c>
      <c r="F7" s="286">
        <f>LIRE!U9</f>
        <v>0</v>
      </c>
      <c r="G7" s="286">
        <f>'ECRIRE (orth, rédac)'!U9</f>
        <v>0</v>
      </c>
      <c r="H7" s="286">
        <f>'ECOUTER  PARLER'!U9</f>
        <v>0</v>
      </c>
      <c r="I7" s="286">
        <f>'ECRIRE (conj, gramm)'!$U9</f>
        <v>0</v>
      </c>
      <c r="J7" s="286">
        <f>NO!U9</f>
        <v>0</v>
      </c>
      <c r="K7" s="286">
        <f>G!U9</f>
        <v>0</v>
      </c>
      <c r="L7" s="286">
        <f>SF!U9</f>
        <v>0</v>
      </c>
      <c r="M7" s="286">
        <f>EVEIL!U9</f>
        <v>0</v>
      </c>
      <c r="N7" s="287">
        <f>LANGUE!Q9</f>
        <v>0</v>
      </c>
      <c r="O7" s="288">
        <f t="shared" si="0"/>
        <v>1</v>
      </c>
      <c r="P7" s="289">
        <f>RELIGION!$AP9</f>
        <v>0</v>
      </c>
      <c r="Q7" s="290">
        <f>LIRE!AP9</f>
        <v>0</v>
      </c>
      <c r="R7" s="290">
        <f>'ECRIRE (orth, rédac)'!AP9</f>
        <v>0</v>
      </c>
      <c r="S7" s="290">
        <f>'ECOUTER  PARLER'!AP9</f>
        <v>0</v>
      </c>
      <c r="T7" s="291">
        <f>'ECRIRE (conj, gramm)'!$AP9</f>
        <v>0</v>
      </c>
      <c r="U7" s="291">
        <f>NO!AP9</f>
        <v>0</v>
      </c>
      <c r="V7" s="291">
        <f>G!AP9</f>
        <v>0</v>
      </c>
      <c r="W7" s="291">
        <f>SF!AP9</f>
        <v>0</v>
      </c>
      <c r="X7" s="291">
        <f>EVEIL!AP9</f>
        <v>0</v>
      </c>
      <c r="Y7" s="292">
        <f>LANGUE!AH9</f>
        <v>0</v>
      </c>
      <c r="Z7" s="288">
        <f t="shared" si="1"/>
        <v>0</v>
      </c>
      <c r="AA7" s="289">
        <f>RELIGION!$BK9</f>
        <v>0</v>
      </c>
      <c r="AB7" s="290">
        <f>LIRE!BK9</f>
        <v>0</v>
      </c>
      <c r="AC7" s="290">
        <f>'ECRIRE (orth, rédac)'!BK9</f>
        <v>0</v>
      </c>
      <c r="AD7" s="290">
        <f>'ECOUTER  PARLER'!BK9</f>
        <v>0</v>
      </c>
      <c r="AE7" s="291">
        <f>'ECRIRE (conj, gramm)'!$BK9</f>
        <v>0</v>
      </c>
      <c r="AF7" s="291">
        <f>NO!BK9</f>
        <v>0</v>
      </c>
      <c r="AG7" s="291">
        <f>G!BK9</f>
        <v>0</v>
      </c>
      <c r="AH7" s="291">
        <f>SF!BK9</f>
        <v>0</v>
      </c>
      <c r="AI7" s="291">
        <f>EVEIL!BK9</f>
        <v>0</v>
      </c>
      <c r="AJ7" s="292">
        <f>LANGUE!AY9</f>
        <v>0</v>
      </c>
      <c r="AK7" s="288">
        <f t="shared" si="2"/>
        <v>0</v>
      </c>
      <c r="AL7" s="289">
        <f>RELIGION!CF9</f>
        <v>0</v>
      </c>
      <c r="AM7" s="290">
        <f>LIRE!CF9</f>
        <v>0</v>
      </c>
      <c r="AN7" s="290">
        <f>'ECRIRE (orth, rédac)'!CF9</f>
        <v>0</v>
      </c>
      <c r="AO7" s="290">
        <f>'ECOUTER  PARLER'!CF9</f>
        <v>0</v>
      </c>
      <c r="AP7" s="291">
        <f>'ECRIRE (conj, gramm)'!$CJ9</f>
        <v>0</v>
      </c>
      <c r="AQ7" s="291">
        <f>NO!CF9</f>
        <v>0</v>
      </c>
      <c r="AR7" s="291">
        <f>G!CF9</f>
        <v>0</v>
      </c>
      <c r="AS7" s="291">
        <f>SF!CF9</f>
        <v>0</v>
      </c>
      <c r="AT7" s="291">
        <f>EVEIL!CF9</f>
        <v>0</v>
      </c>
      <c r="AU7" s="292">
        <f>LANGUE!BP9</f>
        <v>0</v>
      </c>
      <c r="AV7" s="288">
        <f t="shared" si="3"/>
        <v>0</v>
      </c>
      <c r="AW7" s="293">
        <f t="shared" si="4"/>
        <v>1</v>
      </c>
      <c r="AX7" s="533"/>
    </row>
    <row r="8" spans="1:50" ht="12.75" thickTop="1" thickBot="1">
      <c r="A8" s="235">
        <v>5</v>
      </c>
      <c r="B8" s="236" t="str">
        <f>PARAMETRES!B9</f>
        <v>C</v>
      </c>
      <c r="C8" s="237" t="str">
        <f>PARAMETRES!C9</f>
        <v>H</v>
      </c>
      <c r="D8" s="238" t="str">
        <f>PARAMETRES!D9</f>
        <v>Anglais</v>
      </c>
      <c r="E8" s="279">
        <f>RELIGION!$U10</f>
        <v>0</v>
      </c>
      <c r="F8" s="280">
        <f>LIRE!U10</f>
        <v>0</v>
      </c>
      <c r="G8" s="280">
        <f>'ECRIRE (orth, rédac)'!U10</f>
        <v>0</v>
      </c>
      <c r="H8" s="280">
        <f>'ECOUTER  PARLER'!U10</f>
        <v>0</v>
      </c>
      <c r="I8" s="281">
        <f>'ECRIRE (conj, gramm)'!$U10</f>
        <v>0</v>
      </c>
      <c r="J8" s="281">
        <f>NO!U10</f>
        <v>0</v>
      </c>
      <c r="K8" s="281">
        <f>G!U10</f>
        <v>0</v>
      </c>
      <c r="L8" s="281">
        <f>SF!U10</f>
        <v>0</v>
      </c>
      <c r="M8" s="281">
        <f>EVEIL!U10</f>
        <v>0</v>
      </c>
      <c r="N8" s="282">
        <f>LANGUE!Q10</f>
        <v>0</v>
      </c>
      <c r="O8" s="283">
        <f t="shared" si="0"/>
        <v>0</v>
      </c>
      <c r="P8" s="279">
        <f>RELIGION!$AP10</f>
        <v>0</v>
      </c>
      <c r="Q8" s="280">
        <f>LIRE!AP10</f>
        <v>0</v>
      </c>
      <c r="R8" s="280">
        <f>'ECRIRE (orth, rédac)'!AP10</f>
        <v>0</v>
      </c>
      <c r="S8" s="280">
        <f>'ECOUTER  PARLER'!AP10</f>
        <v>0</v>
      </c>
      <c r="T8" s="281">
        <f>'ECRIRE (conj, gramm)'!$AP10</f>
        <v>0</v>
      </c>
      <c r="U8" s="281">
        <f>NO!AP10</f>
        <v>0</v>
      </c>
      <c r="V8" s="281">
        <f>G!AP10</f>
        <v>0</v>
      </c>
      <c r="W8" s="281">
        <f>SF!AP10</f>
        <v>0</v>
      </c>
      <c r="X8" s="281">
        <f>EVEIL!AP10</f>
        <v>0</v>
      </c>
      <c r="Y8" s="282">
        <f>LANGUE!AH10</f>
        <v>0</v>
      </c>
      <c r="Z8" s="283">
        <f t="shared" si="1"/>
        <v>0</v>
      </c>
      <c r="AA8" s="279">
        <f>RELIGION!$BK10</f>
        <v>0</v>
      </c>
      <c r="AB8" s="280">
        <f>LIRE!BK10</f>
        <v>0</v>
      </c>
      <c r="AC8" s="280">
        <f>'ECRIRE (orth, rédac)'!BK10</f>
        <v>0</v>
      </c>
      <c r="AD8" s="280">
        <f>'ECOUTER  PARLER'!BK10</f>
        <v>0</v>
      </c>
      <c r="AE8" s="281">
        <f>'ECRIRE (conj, gramm)'!$BK10</f>
        <v>0</v>
      </c>
      <c r="AF8" s="281">
        <f>NO!BK10</f>
        <v>0</v>
      </c>
      <c r="AG8" s="281">
        <f>G!BK10</f>
        <v>0</v>
      </c>
      <c r="AH8" s="281">
        <f>SF!BK10</f>
        <v>0</v>
      </c>
      <c r="AI8" s="281">
        <f>EVEIL!BK10</f>
        <v>0</v>
      </c>
      <c r="AJ8" s="282">
        <f>LANGUE!AY10</f>
        <v>0</v>
      </c>
      <c r="AK8" s="283">
        <f t="shared" si="2"/>
        <v>0</v>
      </c>
      <c r="AL8" s="279">
        <f>RELIGION!$CF10</f>
        <v>0</v>
      </c>
      <c r="AM8" s="280">
        <f>LIRE!CF10</f>
        <v>0</v>
      </c>
      <c r="AN8" s="280">
        <f>'ECRIRE (orth, rédac)'!CF10</f>
        <v>0</v>
      </c>
      <c r="AO8" s="280">
        <f>'ECOUTER  PARLER'!CF10</f>
        <v>0</v>
      </c>
      <c r="AP8" s="281">
        <f>'ECRIRE (conj, gramm)'!$CJ10</f>
        <v>0</v>
      </c>
      <c r="AQ8" s="281">
        <f>NO!CF10</f>
        <v>0</v>
      </c>
      <c r="AR8" s="281">
        <f>G!CF10</f>
        <v>0</v>
      </c>
      <c r="AS8" s="281">
        <f>SF!CF10</f>
        <v>0</v>
      </c>
      <c r="AT8" s="281">
        <f>EVEIL!CF10</f>
        <v>0</v>
      </c>
      <c r="AU8" s="282">
        <f>LANGUE!BP10</f>
        <v>0</v>
      </c>
      <c r="AV8" s="283">
        <f t="shared" si="3"/>
        <v>0</v>
      </c>
      <c r="AW8" s="284">
        <f t="shared" si="4"/>
        <v>0</v>
      </c>
      <c r="AX8" s="533"/>
    </row>
    <row r="9" spans="1:50" ht="12.75" thickTop="1" thickBot="1">
      <c r="A9" s="242">
        <v>6</v>
      </c>
      <c r="B9" s="243" t="str">
        <f>PARAMETRES!B10</f>
        <v>C</v>
      </c>
      <c r="C9" s="244" t="str">
        <f>PARAMETRES!C10</f>
        <v>A</v>
      </c>
      <c r="D9" s="245" t="str">
        <f>PARAMETRES!D10</f>
        <v>Anglais</v>
      </c>
      <c r="E9" s="285">
        <f>RELIGION!$U11</f>
        <v>0</v>
      </c>
      <c r="F9" s="286">
        <f>LIRE!U11</f>
        <v>0</v>
      </c>
      <c r="G9" s="286">
        <f>'ECRIRE (orth, rédac)'!U11</f>
        <v>0</v>
      </c>
      <c r="H9" s="286">
        <f>'ECOUTER  PARLER'!U11</f>
        <v>0</v>
      </c>
      <c r="I9" s="286">
        <f>'ECRIRE (conj, gramm)'!$U11</f>
        <v>0</v>
      </c>
      <c r="J9" s="286">
        <f>NO!U11</f>
        <v>0</v>
      </c>
      <c r="K9" s="286">
        <f>G!U11</f>
        <v>0</v>
      </c>
      <c r="L9" s="286">
        <f>SF!U11</f>
        <v>0</v>
      </c>
      <c r="M9" s="286">
        <f>EVEIL!U11</f>
        <v>0</v>
      </c>
      <c r="N9" s="287">
        <f>LANGUE!Q11</f>
        <v>0</v>
      </c>
      <c r="O9" s="288">
        <f t="shared" si="0"/>
        <v>0</v>
      </c>
      <c r="P9" s="289">
        <f>RELIGION!$AP11</f>
        <v>0</v>
      </c>
      <c r="Q9" s="290">
        <f>LIRE!AP11</f>
        <v>0</v>
      </c>
      <c r="R9" s="290">
        <f>'ECRIRE (orth, rédac)'!AP11</f>
        <v>0</v>
      </c>
      <c r="S9" s="290">
        <f>'ECOUTER  PARLER'!AP11</f>
        <v>0</v>
      </c>
      <c r="T9" s="291">
        <f>'ECRIRE (conj, gramm)'!$AP11</f>
        <v>0</v>
      </c>
      <c r="U9" s="291">
        <f>NO!AP11</f>
        <v>0</v>
      </c>
      <c r="V9" s="291">
        <f>G!AP11</f>
        <v>0</v>
      </c>
      <c r="W9" s="291">
        <f>SF!AP11</f>
        <v>0</v>
      </c>
      <c r="X9" s="291">
        <f>EVEIL!AP11</f>
        <v>0</v>
      </c>
      <c r="Y9" s="292">
        <f>LANGUE!AH11</f>
        <v>0</v>
      </c>
      <c r="Z9" s="288">
        <f t="shared" si="1"/>
        <v>0</v>
      </c>
      <c r="AA9" s="289">
        <f>RELIGION!$BK11</f>
        <v>0</v>
      </c>
      <c r="AB9" s="290">
        <f>LIRE!BK11</f>
        <v>0</v>
      </c>
      <c r="AC9" s="290">
        <f>'ECRIRE (orth, rédac)'!BK11</f>
        <v>0</v>
      </c>
      <c r="AD9" s="290">
        <f>'ECOUTER  PARLER'!BK11</f>
        <v>0</v>
      </c>
      <c r="AE9" s="291">
        <f>'ECRIRE (conj, gramm)'!$BK11</f>
        <v>0</v>
      </c>
      <c r="AF9" s="291">
        <f>NO!BK11</f>
        <v>0</v>
      </c>
      <c r="AG9" s="291">
        <f>G!BK11</f>
        <v>0</v>
      </c>
      <c r="AH9" s="291">
        <f>SF!BK11</f>
        <v>0</v>
      </c>
      <c r="AI9" s="291">
        <f>EVEIL!BK11</f>
        <v>0</v>
      </c>
      <c r="AJ9" s="292">
        <f>LANGUE!AY11</f>
        <v>0</v>
      </c>
      <c r="AK9" s="288">
        <f t="shared" si="2"/>
        <v>0</v>
      </c>
      <c r="AL9" s="289">
        <f>RELIGION!CF11</f>
        <v>0</v>
      </c>
      <c r="AM9" s="290">
        <f>LIRE!CF11</f>
        <v>0</v>
      </c>
      <c r="AN9" s="290">
        <f>'ECRIRE (orth, rédac)'!CF11</f>
        <v>0</v>
      </c>
      <c r="AO9" s="290">
        <f>'ECOUTER  PARLER'!CF11</f>
        <v>0</v>
      </c>
      <c r="AP9" s="291">
        <f>'ECRIRE (conj, gramm)'!$CJ11</f>
        <v>0</v>
      </c>
      <c r="AQ9" s="291">
        <f>NO!CF11</f>
        <v>0</v>
      </c>
      <c r="AR9" s="291">
        <f>G!CF11</f>
        <v>0</v>
      </c>
      <c r="AS9" s="291">
        <f>SF!CF11</f>
        <v>0</v>
      </c>
      <c r="AT9" s="291">
        <f>EVEIL!CF11</f>
        <v>0</v>
      </c>
      <c r="AU9" s="292">
        <f>LANGUE!BP11</f>
        <v>0</v>
      </c>
      <c r="AV9" s="288">
        <f t="shared" si="3"/>
        <v>0</v>
      </c>
      <c r="AW9" s="293">
        <f t="shared" si="4"/>
        <v>0</v>
      </c>
      <c r="AX9" s="533"/>
    </row>
    <row r="10" spans="1:50" ht="12.75" thickTop="1" thickBot="1">
      <c r="A10" s="235">
        <v>7</v>
      </c>
      <c r="B10" s="236" t="str">
        <f>PARAMETRES!B11</f>
        <v>C</v>
      </c>
      <c r="C10" s="237" t="str">
        <f>PARAMETRES!C11</f>
        <v>R</v>
      </c>
      <c r="D10" s="238" t="str">
        <f>PARAMETRES!D11</f>
        <v>Anglais</v>
      </c>
      <c r="E10" s="279">
        <f>RELIGION!$U12</f>
        <v>0</v>
      </c>
      <c r="F10" s="280">
        <f>LIRE!U12</f>
        <v>0</v>
      </c>
      <c r="G10" s="280">
        <f>'ECRIRE (orth, rédac)'!U12</f>
        <v>0</v>
      </c>
      <c r="H10" s="280">
        <f>'ECOUTER  PARLER'!U12</f>
        <v>0</v>
      </c>
      <c r="I10" s="281">
        <f>'ECRIRE (conj, gramm)'!$U12</f>
        <v>0</v>
      </c>
      <c r="J10" s="281">
        <f>NO!U12</f>
        <v>0</v>
      </c>
      <c r="K10" s="281">
        <f>G!U12</f>
        <v>0</v>
      </c>
      <c r="L10" s="281">
        <f>SF!U12</f>
        <v>0</v>
      </c>
      <c r="M10" s="281">
        <f>EVEIL!U12</f>
        <v>0</v>
      </c>
      <c r="N10" s="282">
        <f>LANGUE!Q12</f>
        <v>0</v>
      </c>
      <c r="O10" s="283">
        <f t="shared" si="0"/>
        <v>0</v>
      </c>
      <c r="P10" s="279">
        <f>RELIGION!$AP12</f>
        <v>0</v>
      </c>
      <c r="Q10" s="280">
        <f>LIRE!AP12</f>
        <v>0</v>
      </c>
      <c r="R10" s="280">
        <f>'ECRIRE (orth, rédac)'!AP12</f>
        <v>0</v>
      </c>
      <c r="S10" s="280">
        <f>'ECOUTER  PARLER'!AP12</f>
        <v>0</v>
      </c>
      <c r="T10" s="281">
        <f>'ECRIRE (conj, gramm)'!$AP12</f>
        <v>0</v>
      </c>
      <c r="U10" s="281">
        <f>NO!AP12</f>
        <v>0</v>
      </c>
      <c r="V10" s="281">
        <f>G!AP12</f>
        <v>0</v>
      </c>
      <c r="W10" s="281">
        <f>SF!AP12</f>
        <v>0</v>
      </c>
      <c r="X10" s="281">
        <f>EVEIL!AP12</f>
        <v>0</v>
      </c>
      <c r="Y10" s="282">
        <f>LANGUE!AH12</f>
        <v>0</v>
      </c>
      <c r="Z10" s="283">
        <f t="shared" si="1"/>
        <v>0</v>
      </c>
      <c r="AA10" s="279">
        <f>RELIGION!$BK12</f>
        <v>0</v>
      </c>
      <c r="AB10" s="280">
        <f>LIRE!BK12</f>
        <v>0</v>
      </c>
      <c r="AC10" s="280">
        <f>'ECRIRE (orth, rédac)'!BK12</f>
        <v>0</v>
      </c>
      <c r="AD10" s="280">
        <f>'ECOUTER  PARLER'!BK12</f>
        <v>0</v>
      </c>
      <c r="AE10" s="281">
        <f>'ECRIRE (conj, gramm)'!$BK12</f>
        <v>0</v>
      </c>
      <c r="AF10" s="281">
        <f>NO!BK12</f>
        <v>0</v>
      </c>
      <c r="AG10" s="281">
        <f>G!BK12</f>
        <v>0</v>
      </c>
      <c r="AH10" s="281">
        <f>SF!BK12</f>
        <v>0</v>
      </c>
      <c r="AI10" s="281">
        <f>EVEIL!BK12</f>
        <v>0</v>
      </c>
      <c r="AJ10" s="282">
        <f>LANGUE!AY12</f>
        <v>0</v>
      </c>
      <c r="AK10" s="283">
        <f t="shared" si="2"/>
        <v>0</v>
      </c>
      <c r="AL10" s="279">
        <f>RELIGION!$CF12</f>
        <v>0</v>
      </c>
      <c r="AM10" s="280">
        <f>LIRE!CF12</f>
        <v>0</v>
      </c>
      <c r="AN10" s="280">
        <f>'ECRIRE (orth, rédac)'!CF12</f>
        <v>0</v>
      </c>
      <c r="AO10" s="280">
        <f>'ECOUTER  PARLER'!CF12</f>
        <v>0</v>
      </c>
      <c r="AP10" s="281">
        <f>'ECRIRE (conj, gramm)'!$CJ12</f>
        <v>0</v>
      </c>
      <c r="AQ10" s="281">
        <f>NO!CF12</f>
        <v>0</v>
      </c>
      <c r="AR10" s="281">
        <f>G!CF12</f>
        <v>0</v>
      </c>
      <c r="AS10" s="281">
        <f>SF!CF12</f>
        <v>0</v>
      </c>
      <c r="AT10" s="281">
        <f>EVEIL!CF12</f>
        <v>0</v>
      </c>
      <c r="AU10" s="282">
        <f>LANGUE!BP12</f>
        <v>0</v>
      </c>
      <c r="AV10" s="283">
        <f t="shared" si="3"/>
        <v>0</v>
      </c>
      <c r="AW10" s="284">
        <f t="shared" si="4"/>
        <v>0</v>
      </c>
      <c r="AX10" s="533"/>
    </row>
    <row r="11" spans="1:50" ht="12.75" thickTop="1" thickBot="1">
      <c r="A11" s="242">
        <v>8</v>
      </c>
      <c r="B11" s="243" t="str">
        <f>PARAMETRES!B12</f>
        <v>D</v>
      </c>
      <c r="C11" s="244" t="str">
        <f>PARAMETRES!C12</f>
        <v>L</v>
      </c>
      <c r="D11" s="245" t="str">
        <f>PARAMETRES!D12</f>
        <v>Anglais</v>
      </c>
      <c r="E11" s="285">
        <f>RELIGION!$U13</f>
        <v>0</v>
      </c>
      <c r="F11" s="286">
        <f>LIRE!U13</f>
        <v>0</v>
      </c>
      <c r="G11" s="286">
        <f>'ECRIRE (orth, rédac)'!U13</f>
        <v>1</v>
      </c>
      <c r="H11" s="286">
        <f>'ECOUTER  PARLER'!U13</f>
        <v>0</v>
      </c>
      <c r="I11" s="286">
        <f>'ECRIRE (conj, gramm)'!$U13</f>
        <v>0</v>
      </c>
      <c r="J11" s="286">
        <f>NO!U13</f>
        <v>1</v>
      </c>
      <c r="K11" s="286">
        <f>G!U13</f>
        <v>0</v>
      </c>
      <c r="L11" s="286">
        <f>SF!U13</f>
        <v>0</v>
      </c>
      <c r="M11" s="286">
        <f>EVEIL!U13</f>
        <v>0</v>
      </c>
      <c r="N11" s="287">
        <f>LANGUE!Q13</f>
        <v>0</v>
      </c>
      <c r="O11" s="288">
        <f t="shared" si="0"/>
        <v>2</v>
      </c>
      <c r="P11" s="289">
        <f>RELIGION!$AP13</f>
        <v>0</v>
      </c>
      <c r="Q11" s="290">
        <f>LIRE!AP13</f>
        <v>0</v>
      </c>
      <c r="R11" s="290">
        <f>'ECRIRE (orth, rédac)'!AP13</f>
        <v>0</v>
      </c>
      <c r="S11" s="290">
        <f>'ECOUTER  PARLER'!AP13</f>
        <v>0</v>
      </c>
      <c r="T11" s="291">
        <f>'ECRIRE (conj, gramm)'!$AP13</f>
        <v>0</v>
      </c>
      <c r="U11" s="291">
        <f>NO!AP13</f>
        <v>0</v>
      </c>
      <c r="V11" s="291">
        <f>G!AP13</f>
        <v>0</v>
      </c>
      <c r="W11" s="291">
        <f>SF!AP13</f>
        <v>0</v>
      </c>
      <c r="X11" s="291">
        <f>EVEIL!AP13</f>
        <v>0</v>
      </c>
      <c r="Y11" s="292">
        <f>LANGUE!AH13</f>
        <v>0</v>
      </c>
      <c r="Z11" s="288">
        <f t="shared" si="1"/>
        <v>0</v>
      </c>
      <c r="AA11" s="289">
        <f>RELIGION!$BK13</f>
        <v>0</v>
      </c>
      <c r="AB11" s="290">
        <f>LIRE!BK13</f>
        <v>0</v>
      </c>
      <c r="AC11" s="290">
        <f>'ECRIRE (orth, rédac)'!BK13</f>
        <v>0</v>
      </c>
      <c r="AD11" s="290">
        <f>'ECOUTER  PARLER'!BK13</f>
        <v>0</v>
      </c>
      <c r="AE11" s="291">
        <f>'ECRIRE (conj, gramm)'!$BK13</f>
        <v>0</v>
      </c>
      <c r="AF11" s="291">
        <f>NO!BK13</f>
        <v>0</v>
      </c>
      <c r="AG11" s="291">
        <f>G!BK13</f>
        <v>0</v>
      </c>
      <c r="AH11" s="291">
        <f>SF!BK13</f>
        <v>0</v>
      </c>
      <c r="AI11" s="291">
        <f>EVEIL!BK13</f>
        <v>0</v>
      </c>
      <c r="AJ11" s="292">
        <f>LANGUE!AY13</f>
        <v>0</v>
      </c>
      <c r="AK11" s="288">
        <f t="shared" si="2"/>
        <v>0</v>
      </c>
      <c r="AL11" s="289">
        <f>RELIGION!CF13</f>
        <v>0</v>
      </c>
      <c r="AM11" s="290">
        <f>LIRE!CF13</f>
        <v>0</v>
      </c>
      <c r="AN11" s="290">
        <f>'ECRIRE (orth, rédac)'!CF13</f>
        <v>0</v>
      </c>
      <c r="AO11" s="290">
        <f>'ECOUTER  PARLER'!CF13</f>
        <v>0</v>
      </c>
      <c r="AP11" s="291">
        <f>'ECRIRE (conj, gramm)'!$CJ13</f>
        <v>0</v>
      </c>
      <c r="AQ11" s="291">
        <f>NO!CF13</f>
        <v>0</v>
      </c>
      <c r="AR11" s="291">
        <f>G!CF13</f>
        <v>0</v>
      </c>
      <c r="AS11" s="291">
        <f>SF!CF13</f>
        <v>0</v>
      </c>
      <c r="AT11" s="291">
        <f>EVEIL!CF13</f>
        <v>0</v>
      </c>
      <c r="AU11" s="292">
        <f>LANGUE!BP13</f>
        <v>0</v>
      </c>
      <c r="AV11" s="288">
        <f t="shared" si="3"/>
        <v>0</v>
      </c>
      <c r="AW11" s="293">
        <f t="shared" si="4"/>
        <v>2</v>
      </c>
      <c r="AX11" s="533"/>
    </row>
    <row r="12" spans="1:50" ht="12.75" thickTop="1" thickBot="1">
      <c r="A12" s="235">
        <v>9</v>
      </c>
      <c r="B12" s="236" t="str">
        <f>PARAMETRES!B13</f>
        <v>D</v>
      </c>
      <c r="C12" s="237" t="str">
        <f>PARAMETRES!C13</f>
        <v>M</v>
      </c>
      <c r="D12" s="238" t="str">
        <f>PARAMETRES!D13</f>
        <v>Anglais</v>
      </c>
      <c r="E12" s="279">
        <f>RELIGION!$U14</f>
        <v>0</v>
      </c>
      <c r="F12" s="280">
        <f>LIRE!U14</f>
        <v>0</v>
      </c>
      <c r="G12" s="280">
        <f>'ECRIRE (orth, rédac)'!U14</f>
        <v>0</v>
      </c>
      <c r="H12" s="280">
        <f>'ECOUTER  PARLER'!U14</f>
        <v>0</v>
      </c>
      <c r="I12" s="281">
        <f>'ECRIRE (conj, gramm)'!$U14</f>
        <v>0</v>
      </c>
      <c r="J12" s="281">
        <f>NO!U14</f>
        <v>0</v>
      </c>
      <c r="K12" s="281">
        <f>G!U14</f>
        <v>0</v>
      </c>
      <c r="L12" s="281">
        <f>SF!U14</f>
        <v>0</v>
      </c>
      <c r="M12" s="281">
        <f>EVEIL!U14</f>
        <v>0</v>
      </c>
      <c r="N12" s="282">
        <f>LANGUE!Q14</f>
        <v>0</v>
      </c>
      <c r="O12" s="283">
        <f t="shared" si="0"/>
        <v>0</v>
      </c>
      <c r="P12" s="279">
        <f>RELIGION!$AP14</f>
        <v>0</v>
      </c>
      <c r="Q12" s="280">
        <f>LIRE!AP14</f>
        <v>0</v>
      </c>
      <c r="R12" s="280">
        <f>'ECRIRE (orth, rédac)'!AP14</f>
        <v>0</v>
      </c>
      <c r="S12" s="280">
        <f>'ECOUTER  PARLER'!AP14</f>
        <v>0</v>
      </c>
      <c r="T12" s="281">
        <f>'ECRIRE (conj, gramm)'!$AP14</f>
        <v>0</v>
      </c>
      <c r="U12" s="281">
        <f>NO!AP14</f>
        <v>0</v>
      </c>
      <c r="V12" s="281">
        <f>G!AP14</f>
        <v>0</v>
      </c>
      <c r="W12" s="281">
        <f>SF!AP14</f>
        <v>0</v>
      </c>
      <c r="X12" s="281">
        <f>EVEIL!AP14</f>
        <v>0</v>
      </c>
      <c r="Y12" s="282">
        <f>LANGUE!AH14</f>
        <v>0</v>
      </c>
      <c r="Z12" s="283">
        <f t="shared" si="1"/>
        <v>0</v>
      </c>
      <c r="AA12" s="279">
        <f>RELIGION!$BK14</f>
        <v>0</v>
      </c>
      <c r="AB12" s="280">
        <f>LIRE!BK14</f>
        <v>0</v>
      </c>
      <c r="AC12" s="280">
        <f>'ECRIRE (orth, rédac)'!BK14</f>
        <v>0</v>
      </c>
      <c r="AD12" s="280">
        <f>'ECOUTER  PARLER'!BK14</f>
        <v>0</v>
      </c>
      <c r="AE12" s="281">
        <f>'ECRIRE (conj, gramm)'!$BK14</f>
        <v>0</v>
      </c>
      <c r="AF12" s="281">
        <f>NO!BK14</f>
        <v>0</v>
      </c>
      <c r="AG12" s="281">
        <f>G!BK14</f>
        <v>0</v>
      </c>
      <c r="AH12" s="281">
        <f>SF!BK14</f>
        <v>0</v>
      </c>
      <c r="AI12" s="281">
        <f>EVEIL!BK14</f>
        <v>0</v>
      </c>
      <c r="AJ12" s="282">
        <f>LANGUE!AY14</f>
        <v>0</v>
      </c>
      <c r="AK12" s="283">
        <f t="shared" si="2"/>
        <v>0</v>
      </c>
      <c r="AL12" s="279">
        <f>RELIGION!$CF14</f>
        <v>0</v>
      </c>
      <c r="AM12" s="280">
        <f>LIRE!CF14</f>
        <v>0</v>
      </c>
      <c r="AN12" s="280">
        <f>'ECRIRE (orth, rédac)'!CF14</f>
        <v>0</v>
      </c>
      <c r="AO12" s="280">
        <f>'ECOUTER  PARLER'!CF14</f>
        <v>0</v>
      </c>
      <c r="AP12" s="281">
        <f>'ECRIRE (conj, gramm)'!$CJ14</f>
        <v>0</v>
      </c>
      <c r="AQ12" s="281">
        <f>NO!CF14</f>
        <v>0</v>
      </c>
      <c r="AR12" s="281">
        <f>G!CF14</f>
        <v>0</v>
      </c>
      <c r="AS12" s="281">
        <f>SF!CF14</f>
        <v>0</v>
      </c>
      <c r="AT12" s="281">
        <f>EVEIL!CF14</f>
        <v>0</v>
      </c>
      <c r="AU12" s="282">
        <f>LANGUE!BP14</f>
        <v>0</v>
      </c>
      <c r="AV12" s="283">
        <f t="shared" si="3"/>
        <v>0</v>
      </c>
      <c r="AW12" s="284">
        <f t="shared" si="4"/>
        <v>0</v>
      </c>
      <c r="AX12" s="533"/>
    </row>
    <row r="13" spans="1:50" ht="12.75" thickTop="1" thickBot="1">
      <c r="A13" s="242">
        <v>10</v>
      </c>
      <c r="B13" s="243" t="str">
        <f>PARAMETRES!B14</f>
        <v>F</v>
      </c>
      <c r="C13" s="244" t="str">
        <f>PARAMETRES!C14</f>
        <v>F</v>
      </c>
      <c r="D13" s="245" t="str">
        <f>PARAMETRES!D14</f>
        <v>Néerlandais</v>
      </c>
      <c r="E13" s="285">
        <f>RELIGION!$U15</f>
        <v>0</v>
      </c>
      <c r="F13" s="286">
        <f>LIRE!U15</f>
        <v>0</v>
      </c>
      <c r="G13" s="286">
        <f>'ECRIRE (orth, rédac)'!U15</f>
        <v>0</v>
      </c>
      <c r="H13" s="286">
        <f>'ECOUTER  PARLER'!U15</f>
        <v>0</v>
      </c>
      <c r="I13" s="286">
        <f>'ECRIRE (conj, gramm)'!$U15</f>
        <v>0</v>
      </c>
      <c r="J13" s="286">
        <f>NO!U15</f>
        <v>0</v>
      </c>
      <c r="K13" s="286">
        <f>G!U15</f>
        <v>0</v>
      </c>
      <c r="L13" s="286">
        <f>SF!U15</f>
        <v>0</v>
      </c>
      <c r="M13" s="286">
        <f>EVEIL!U15</f>
        <v>0</v>
      </c>
      <c r="N13" s="287">
        <f>LANGUE!Q15</f>
        <v>0</v>
      </c>
      <c r="O13" s="288">
        <f t="shared" si="0"/>
        <v>0</v>
      </c>
      <c r="P13" s="289">
        <f>RELIGION!$AP15</f>
        <v>0</v>
      </c>
      <c r="Q13" s="290">
        <f>LIRE!AP15</f>
        <v>0</v>
      </c>
      <c r="R13" s="290">
        <f>'ECRIRE (orth, rédac)'!AP15</f>
        <v>0</v>
      </c>
      <c r="S13" s="290">
        <f>'ECOUTER  PARLER'!AP15</f>
        <v>0</v>
      </c>
      <c r="T13" s="291">
        <f>'ECRIRE (conj, gramm)'!$AP15</f>
        <v>0</v>
      </c>
      <c r="U13" s="291">
        <f>NO!AP15</f>
        <v>0</v>
      </c>
      <c r="V13" s="291">
        <f>G!AP15</f>
        <v>0</v>
      </c>
      <c r="W13" s="291">
        <f>SF!AP15</f>
        <v>0</v>
      </c>
      <c r="X13" s="291">
        <f>EVEIL!AP15</f>
        <v>0</v>
      </c>
      <c r="Y13" s="292">
        <f>LANGUE!AH15</f>
        <v>0</v>
      </c>
      <c r="Z13" s="288">
        <f t="shared" si="1"/>
        <v>0</v>
      </c>
      <c r="AA13" s="289">
        <f>RELIGION!$BK15</f>
        <v>0</v>
      </c>
      <c r="AB13" s="290">
        <f>LIRE!BK15</f>
        <v>0</v>
      </c>
      <c r="AC13" s="290">
        <f>'ECRIRE (orth, rédac)'!BK15</f>
        <v>0</v>
      </c>
      <c r="AD13" s="290">
        <f>'ECOUTER  PARLER'!BK15</f>
        <v>0</v>
      </c>
      <c r="AE13" s="291">
        <f>'ECRIRE (conj, gramm)'!$BK15</f>
        <v>0</v>
      </c>
      <c r="AF13" s="291">
        <f>NO!BK15</f>
        <v>0</v>
      </c>
      <c r="AG13" s="291">
        <f>G!BK15</f>
        <v>0</v>
      </c>
      <c r="AH13" s="291">
        <f>SF!BK15</f>
        <v>0</v>
      </c>
      <c r="AI13" s="291">
        <f>EVEIL!BK15</f>
        <v>0</v>
      </c>
      <c r="AJ13" s="292">
        <f>LANGUE!AY15</f>
        <v>0</v>
      </c>
      <c r="AK13" s="288">
        <f t="shared" si="2"/>
        <v>0</v>
      </c>
      <c r="AL13" s="289">
        <f>RELIGION!CF15</f>
        <v>0</v>
      </c>
      <c r="AM13" s="290">
        <f>LIRE!CF15</f>
        <v>0</v>
      </c>
      <c r="AN13" s="290">
        <f>'ECRIRE (orth, rédac)'!CF15</f>
        <v>0</v>
      </c>
      <c r="AO13" s="290">
        <f>'ECOUTER  PARLER'!CF15</f>
        <v>0</v>
      </c>
      <c r="AP13" s="291">
        <f>'ECRIRE (conj, gramm)'!$CJ15</f>
        <v>0</v>
      </c>
      <c r="AQ13" s="291">
        <f>NO!CF15</f>
        <v>0</v>
      </c>
      <c r="AR13" s="291">
        <f>G!CF15</f>
        <v>0</v>
      </c>
      <c r="AS13" s="291">
        <f>SF!CF15</f>
        <v>0</v>
      </c>
      <c r="AT13" s="291">
        <f>EVEIL!CF15</f>
        <v>0</v>
      </c>
      <c r="AU13" s="292">
        <f>LANGUE!BP15</f>
        <v>0</v>
      </c>
      <c r="AV13" s="288">
        <f t="shared" si="3"/>
        <v>0</v>
      </c>
      <c r="AW13" s="293">
        <f t="shared" si="4"/>
        <v>0</v>
      </c>
      <c r="AX13" s="533"/>
    </row>
    <row r="14" spans="1:50" ht="12.75" thickTop="1" thickBot="1">
      <c r="A14" s="235">
        <v>11</v>
      </c>
      <c r="B14" s="236" t="str">
        <f>PARAMETRES!B15</f>
        <v>G</v>
      </c>
      <c r="C14" s="237" t="str">
        <f>PARAMETRES!C15</f>
        <v>L</v>
      </c>
      <c r="D14" s="238" t="str">
        <f>PARAMETRES!D15</f>
        <v>Anglais</v>
      </c>
      <c r="E14" s="279">
        <f>RELIGION!$U16</f>
        <v>0</v>
      </c>
      <c r="F14" s="280">
        <f>LIRE!U16</f>
        <v>0</v>
      </c>
      <c r="G14" s="280">
        <f>'ECRIRE (orth, rédac)'!U16</f>
        <v>0</v>
      </c>
      <c r="H14" s="280">
        <f>'ECOUTER  PARLER'!U16</f>
        <v>0</v>
      </c>
      <c r="I14" s="281">
        <f>'ECRIRE (conj, gramm)'!$U16</f>
        <v>0</v>
      </c>
      <c r="J14" s="281">
        <f>NO!U16</f>
        <v>0</v>
      </c>
      <c r="K14" s="281">
        <f>G!U16</f>
        <v>0</v>
      </c>
      <c r="L14" s="281">
        <f>SF!U16</f>
        <v>0</v>
      </c>
      <c r="M14" s="281">
        <f>EVEIL!U16</f>
        <v>0</v>
      </c>
      <c r="N14" s="282">
        <f>LANGUE!Q16</f>
        <v>0</v>
      </c>
      <c r="O14" s="283">
        <f t="shared" si="0"/>
        <v>0</v>
      </c>
      <c r="P14" s="279">
        <f>RELIGION!$AP16</f>
        <v>0</v>
      </c>
      <c r="Q14" s="280">
        <f>LIRE!AP16</f>
        <v>0</v>
      </c>
      <c r="R14" s="280">
        <f>'ECRIRE (orth, rédac)'!AP16</f>
        <v>0</v>
      </c>
      <c r="S14" s="280">
        <f>'ECOUTER  PARLER'!AP16</f>
        <v>0</v>
      </c>
      <c r="T14" s="281">
        <f>'ECRIRE (conj, gramm)'!$AP16</f>
        <v>0</v>
      </c>
      <c r="U14" s="281">
        <f>NO!AP16</f>
        <v>0</v>
      </c>
      <c r="V14" s="281">
        <f>G!AP16</f>
        <v>0</v>
      </c>
      <c r="W14" s="281">
        <f>SF!AP16</f>
        <v>0</v>
      </c>
      <c r="X14" s="281">
        <f>EVEIL!AP16</f>
        <v>0</v>
      </c>
      <c r="Y14" s="282">
        <f>LANGUE!AH16</f>
        <v>0</v>
      </c>
      <c r="Z14" s="283">
        <f t="shared" si="1"/>
        <v>0</v>
      </c>
      <c r="AA14" s="279">
        <f>RELIGION!$BK16</f>
        <v>0</v>
      </c>
      <c r="AB14" s="280">
        <f>LIRE!BK16</f>
        <v>0</v>
      </c>
      <c r="AC14" s="280">
        <f>'ECRIRE (orth, rédac)'!BK16</f>
        <v>0</v>
      </c>
      <c r="AD14" s="280">
        <f>'ECOUTER  PARLER'!BK16</f>
        <v>0</v>
      </c>
      <c r="AE14" s="281">
        <f>'ECRIRE (conj, gramm)'!$BK16</f>
        <v>0</v>
      </c>
      <c r="AF14" s="281">
        <f>NO!BK16</f>
        <v>0</v>
      </c>
      <c r="AG14" s="281">
        <f>G!BK16</f>
        <v>0</v>
      </c>
      <c r="AH14" s="281">
        <f>SF!BK16</f>
        <v>0</v>
      </c>
      <c r="AI14" s="281">
        <f>EVEIL!BK16</f>
        <v>0</v>
      </c>
      <c r="AJ14" s="282">
        <f>LANGUE!AY16</f>
        <v>0</v>
      </c>
      <c r="AK14" s="283">
        <f t="shared" si="2"/>
        <v>0</v>
      </c>
      <c r="AL14" s="279">
        <f>RELIGION!$CF16</f>
        <v>0</v>
      </c>
      <c r="AM14" s="280">
        <f>LIRE!CF16</f>
        <v>0</v>
      </c>
      <c r="AN14" s="280">
        <f>'ECRIRE (orth, rédac)'!CF16</f>
        <v>0</v>
      </c>
      <c r="AO14" s="280">
        <f>'ECOUTER  PARLER'!CF16</f>
        <v>0</v>
      </c>
      <c r="AP14" s="281">
        <f>'ECRIRE (conj, gramm)'!$CJ16</f>
        <v>0</v>
      </c>
      <c r="AQ14" s="281">
        <f>NO!CF16</f>
        <v>0</v>
      </c>
      <c r="AR14" s="281">
        <f>G!CF16</f>
        <v>0</v>
      </c>
      <c r="AS14" s="281">
        <f>SF!CF16</f>
        <v>0</v>
      </c>
      <c r="AT14" s="281">
        <f>EVEIL!CF16</f>
        <v>0</v>
      </c>
      <c r="AU14" s="282">
        <f>LANGUE!BP16</f>
        <v>0</v>
      </c>
      <c r="AV14" s="283">
        <f t="shared" si="3"/>
        <v>0</v>
      </c>
      <c r="AW14" s="284">
        <f t="shared" si="4"/>
        <v>0</v>
      </c>
      <c r="AX14" s="533"/>
    </row>
    <row r="15" spans="1:50" ht="12.75" thickTop="1" thickBot="1">
      <c r="A15" s="242">
        <v>12</v>
      </c>
      <c r="B15" s="243" t="str">
        <f>PARAMETRES!B16</f>
        <v>H</v>
      </c>
      <c r="C15" s="244" t="str">
        <f>PARAMETRES!C16</f>
        <v>L</v>
      </c>
      <c r="D15" s="245" t="str">
        <f>PARAMETRES!D16</f>
        <v>Anglais</v>
      </c>
      <c r="E15" s="285">
        <f>RELIGION!$U17</f>
        <v>0</v>
      </c>
      <c r="F15" s="286">
        <f>LIRE!U17</f>
        <v>0</v>
      </c>
      <c r="G15" s="286">
        <f>'ECRIRE (orth, rédac)'!U17</f>
        <v>0</v>
      </c>
      <c r="H15" s="286">
        <f>'ECOUTER  PARLER'!U17</f>
        <v>0</v>
      </c>
      <c r="I15" s="286">
        <f>'ECRIRE (conj, gramm)'!$U17</f>
        <v>0</v>
      </c>
      <c r="J15" s="286">
        <f>NO!U17</f>
        <v>0</v>
      </c>
      <c r="K15" s="286">
        <f>G!U17</f>
        <v>0</v>
      </c>
      <c r="L15" s="286">
        <f>SF!U17</f>
        <v>0</v>
      </c>
      <c r="M15" s="286">
        <f>EVEIL!U17</f>
        <v>0</v>
      </c>
      <c r="N15" s="287">
        <f>LANGUE!Q17</f>
        <v>0</v>
      </c>
      <c r="O15" s="288">
        <f t="shared" si="0"/>
        <v>0</v>
      </c>
      <c r="P15" s="289">
        <f>RELIGION!$AP17</f>
        <v>0</v>
      </c>
      <c r="Q15" s="290">
        <f>LIRE!AP17</f>
        <v>0</v>
      </c>
      <c r="R15" s="290">
        <f>'ECRIRE (orth, rédac)'!AP17</f>
        <v>0</v>
      </c>
      <c r="S15" s="290">
        <f>'ECOUTER  PARLER'!AP17</f>
        <v>0</v>
      </c>
      <c r="T15" s="291">
        <f>'ECRIRE (conj, gramm)'!$AP17</f>
        <v>0</v>
      </c>
      <c r="U15" s="291">
        <f>NO!AP17</f>
        <v>0</v>
      </c>
      <c r="V15" s="291">
        <f>G!AP17</f>
        <v>0</v>
      </c>
      <c r="W15" s="291">
        <f>SF!AP17</f>
        <v>0</v>
      </c>
      <c r="X15" s="291">
        <f>EVEIL!AP17</f>
        <v>0</v>
      </c>
      <c r="Y15" s="292">
        <f>LANGUE!AH17</f>
        <v>0</v>
      </c>
      <c r="Z15" s="288">
        <f t="shared" si="1"/>
        <v>0</v>
      </c>
      <c r="AA15" s="289">
        <f>RELIGION!$BK17</f>
        <v>0</v>
      </c>
      <c r="AB15" s="290">
        <f>LIRE!BK17</f>
        <v>0</v>
      </c>
      <c r="AC15" s="290">
        <f>'ECRIRE (orth, rédac)'!BK17</f>
        <v>0</v>
      </c>
      <c r="AD15" s="290">
        <f>'ECOUTER  PARLER'!BK17</f>
        <v>0</v>
      </c>
      <c r="AE15" s="291">
        <f>'ECRIRE (conj, gramm)'!$BK17</f>
        <v>0</v>
      </c>
      <c r="AF15" s="291">
        <f>NO!BK17</f>
        <v>0</v>
      </c>
      <c r="AG15" s="291">
        <f>G!BK17</f>
        <v>0</v>
      </c>
      <c r="AH15" s="291">
        <f>SF!BK17</f>
        <v>0</v>
      </c>
      <c r="AI15" s="291">
        <f>EVEIL!BK17</f>
        <v>0</v>
      </c>
      <c r="AJ15" s="292">
        <f>LANGUE!AY17</f>
        <v>0</v>
      </c>
      <c r="AK15" s="288">
        <f t="shared" si="2"/>
        <v>0</v>
      </c>
      <c r="AL15" s="289">
        <f>RELIGION!CF17</f>
        <v>0</v>
      </c>
      <c r="AM15" s="290">
        <f>LIRE!CF17</f>
        <v>0</v>
      </c>
      <c r="AN15" s="290">
        <f>'ECRIRE (orth, rédac)'!CF17</f>
        <v>0</v>
      </c>
      <c r="AO15" s="290">
        <f>'ECOUTER  PARLER'!CF17</f>
        <v>0</v>
      </c>
      <c r="AP15" s="291">
        <f>'ECRIRE (conj, gramm)'!$CJ17</f>
        <v>0</v>
      </c>
      <c r="AQ15" s="291">
        <f>NO!CF17</f>
        <v>0</v>
      </c>
      <c r="AR15" s="291">
        <f>G!CF17</f>
        <v>0</v>
      </c>
      <c r="AS15" s="291">
        <f>SF!CF17</f>
        <v>0</v>
      </c>
      <c r="AT15" s="291">
        <f>EVEIL!CF17</f>
        <v>0</v>
      </c>
      <c r="AU15" s="292">
        <f>LANGUE!BP17</f>
        <v>0</v>
      </c>
      <c r="AV15" s="288">
        <f t="shared" si="3"/>
        <v>0</v>
      </c>
      <c r="AW15" s="293">
        <f t="shared" si="4"/>
        <v>0</v>
      </c>
      <c r="AX15" s="533"/>
    </row>
    <row r="16" spans="1:50" ht="12.75" thickTop="1" thickBot="1">
      <c r="A16" s="235">
        <v>13</v>
      </c>
      <c r="B16" s="236" t="str">
        <f>PARAMETRES!B17</f>
        <v>K</v>
      </c>
      <c r="C16" s="237" t="str">
        <f>PARAMETRES!C17</f>
        <v>L</v>
      </c>
      <c r="D16" s="238" t="str">
        <f>PARAMETRES!D17</f>
        <v>Anglais</v>
      </c>
      <c r="E16" s="279">
        <f>RELIGION!$U18</f>
        <v>0</v>
      </c>
      <c r="F16" s="280">
        <f>LIRE!U18</f>
        <v>0</v>
      </c>
      <c r="G16" s="280">
        <f>'ECRIRE (orth, rédac)'!U18</f>
        <v>0</v>
      </c>
      <c r="H16" s="280">
        <f>'ECOUTER  PARLER'!U18</f>
        <v>0</v>
      </c>
      <c r="I16" s="281">
        <f>'ECRIRE (conj, gramm)'!$U18</f>
        <v>0</v>
      </c>
      <c r="J16" s="281">
        <f>NO!U18</f>
        <v>0</v>
      </c>
      <c r="K16" s="281">
        <f>G!U18</f>
        <v>0</v>
      </c>
      <c r="L16" s="281">
        <f>SF!U18</f>
        <v>0</v>
      </c>
      <c r="M16" s="281">
        <f>EVEIL!U18</f>
        <v>0</v>
      </c>
      <c r="N16" s="282">
        <f>LANGUE!Q18</f>
        <v>0</v>
      </c>
      <c r="O16" s="283">
        <f t="shared" si="0"/>
        <v>0</v>
      </c>
      <c r="P16" s="279">
        <f>RELIGION!$AP18</f>
        <v>0</v>
      </c>
      <c r="Q16" s="280">
        <f>LIRE!AP18</f>
        <v>0</v>
      </c>
      <c r="R16" s="280">
        <f>'ECRIRE (orth, rédac)'!AP18</f>
        <v>0</v>
      </c>
      <c r="S16" s="280">
        <f>'ECOUTER  PARLER'!AP18</f>
        <v>0</v>
      </c>
      <c r="T16" s="281">
        <f>'ECRIRE (conj, gramm)'!$AP18</f>
        <v>0</v>
      </c>
      <c r="U16" s="281">
        <f>NO!AP18</f>
        <v>0</v>
      </c>
      <c r="V16" s="281">
        <f>G!AP18</f>
        <v>0</v>
      </c>
      <c r="W16" s="281">
        <f>SF!AP18</f>
        <v>0</v>
      </c>
      <c r="X16" s="281">
        <f>EVEIL!AP18</f>
        <v>0</v>
      </c>
      <c r="Y16" s="282">
        <f>LANGUE!AH18</f>
        <v>0</v>
      </c>
      <c r="Z16" s="283">
        <f t="shared" si="1"/>
        <v>0</v>
      </c>
      <c r="AA16" s="279">
        <f>RELIGION!$BK18</f>
        <v>0</v>
      </c>
      <c r="AB16" s="280">
        <f>LIRE!BK18</f>
        <v>0</v>
      </c>
      <c r="AC16" s="280">
        <f>'ECRIRE (orth, rédac)'!BK18</f>
        <v>0</v>
      </c>
      <c r="AD16" s="280">
        <f>'ECOUTER  PARLER'!BK18</f>
        <v>0</v>
      </c>
      <c r="AE16" s="281">
        <f>'ECRIRE (conj, gramm)'!$BK18</f>
        <v>0</v>
      </c>
      <c r="AF16" s="281">
        <f>NO!BK18</f>
        <v>0</v>
      </c>
      <c r="AG16" s="281">
        <f>G!BK18</f>
        <v>0</v>
      </c>
      <c r="AH16" s="281">
        <f>SF!BK18</f>
        <v>0</v>
      </c>
      <c r="AI16" s="281">
        <f>EVEIL!BK18</f>
        <v>0</v>
      </c>
      <c r="AJ16" s="282">
        <f>LANGUE!AY18</f>
        <v>0</v>
      </c>
      <c r="AK16" s="283">
        <f t="shared" si="2"/>
        <v>0</v>
      </c>
      <c r="AL16" s="279">
        <f>RELIGION!$CF18</f>
        <v>0</v>
      </c>
      <c r="AM16" s="280">
        <f>LIRE!CF18</f>
        <v>0</v>
      </c>
      <c r="AN16" s="280">
        <f>'ECRIRE (orth, rédac)'!CF18</f>
        <v>0</v>
      </c>
      <c r="AO16" s="280">
        <f>'ECOUTER  PARLER'!CF18</f>
        <v>0</v>
      </c>
      <c r="AP16" s="281">
        <f>'ECRIRE (conj, gramm)'!$CJ18</f>
        <v>0</v>
      </c>
      <c r="AQ16" s="281">
        <f>NO!CF18</f>
        <v>0</v>
      </c>
      <c r="AR16" s="281">
        <f>G!CF18</f>
        <v>0</v>
      </c>
      <c r="AS16" s="281">
        <f>SF!CF18</f>
        <v>0</v>
      </c>
      <c r="AT16" s="281">
        <f>EVEIL!CF18</f>
        <v>0</v>
      </c>
      <c r="AU16" s="282">
        <f>LANGUE!BP18</f>
        <v>0</v>
      </c>
      <c r="AV16" s="283">
        <f t="shared" si="3"/>
        <v>0</v>
      </c>
      <c r="AW16" s="284">
        <f t="shared" si="4"/>
        <v>0</v>
      </c>
      <c r="AX16" s="533"/>
    </row>
    <row r="17" spans="1:50" ht="12.75" thickTop="1" thickBot="1">
      <c r="A17" s="242">
        <v>14</v>
      </c>
      <c r="B17" s="243" t="str">
        <f>PARAMETRES!B18</f>
        <v>K</v>
      </c>
      <c r="C17" s="244" t="str">
        <f>PARAMETRES!C18</f>
        <v>L</v>
      </c>
      <c r="D17" s="245" t="str">
        <f>PARAMETRES!D18</f>
        <v>Anglais</v>
      </c>
      <c r="E17" s="285">
        <f>RELIGION!$U19</f>
        <v>0</v>
      </c>
      <c r="F17" s="286">
        <f>LIRE!U19</f>
        <v>0</v>
      </c>
      <c r="G17" s="286">
        <f>'ECRIRE (orth, rédac)'!U19</f>
        <v>0</v>
      </c>
      <c r="H17" s="286">
        <f>'ECOUTER  PARLER'!U19</f>
        <v>0</v>
      </c>
      <c r="I17" s="286">
        <f>'ECRIRE (conj, gramm)'!$U19</f>
        <v>0</v>
      </c>
      <c r="J17" s="286">
        <f>NO!U19</f>
        <v>0</v>
      </c>
      <c r="K17" s="286">
        <f>G!U19</f>
        <v>0</v>
      </c>
      <c r="L17" s="286">
        <f>SF!U19</f>
        <v>0</v>
      </c>
      <c r="M17" s="286">
        <f>EVEIL!U19</f>
        <v>0</v>
      </c>
      <c r="N17" s="287">
        <f>LANGUE!Q19</f>
        <v>0</v>
      </c>
      <c r="O17" s="288">
        <f t="shared" si="0"/>
        <v>0</v>
      </c>
      <c r="P17" s="289">
        <f>RELIGION!$AP19</f>
        <v>0</v>
      </c>
      <c r="Q17" s="290">
        <f>LIRE!AP19</f>
        <v>0</v>
      </c>
      <c r="R17" s="290">
        <f>'ECRIRE (orth, rédac)'!AP19</f>
        <v>0</v>
      </c>
      <c r="S17" s="290">
        <f>'ECOUTER  PARLER'!AP19</f>
        <v>0</v>
      </c>
      <c r="T17" s="291">
        <f>'ECRIRE (conj, gramm)'!$AP19</f>
        <v>0</v>
      </c>
      <c r="U17" s="291">
        <f>NO!AP19</f>
        <v>0</v>
      </c>
      <c r="V17" s="291">
        <f>G!AP19</f>
        <v>0</v>
      </c>
      <c r="W17" s="291">
        <f>SF!AP19</f>
        <v>0</v>
      </c>
      <c r="X17" s="291">
        <f>EVEIL!AP19</f>
        <v>0</v>
      </c>
      <c r="Y17" s="292">
        <f>LANGUE!AH19</f>
        <v>0</v>
      </c>
      <c r="Z17" s="288">
        <f t="shared" si="1"/>
        <v>0</v>
      </c>
      <c r="AA17" s="289">
        <f>RELIGION!$BK19</f>
        <v>0</v>
      </c>
      <c r="AB17" s="290">
        <f>LIRE!BK19</f>
        <v>0</v>
      </c>
      <c r="AC17" s="290">
        <f>'ECRIRE (orth, rédac)'!BK19</f>
        <v>0</v>
      </c>
      <c r="AD17" s="290">
        <f>'ECOUTER  PARLER'!BK19</f>
        <v>0</v>
      </c>
      <c r="AE17" s="291">
        <f>'ECRIRE (conj, gramm)'!$BK19</f>
        <v>0</v>
      </c>
      <c r="AF17" s="291">
        <f>NO!BK19</f>
        <v>0</v>
      </c>
      <c r="AG17" s="291">
        <f>G!BK19</f>
        <v>0</v>
      </c>
      <c r="AH17" s="291">
        <f>SF!BK19</f>
        <v>0</v>
      </c>
      <c r="AI17" s="291">
        <f>EVEIL!BK19</f>
        <v>0</v>
      </c>
      <c r="AJ17" s="292">
        <f>LANGUE!AY19</f>
        <v>0</v>
      </c>
      <c r="AK17" s="288">
        <f t="shared" si="2"/>
        <v>0</v>
      </c>
      <c r="AL17" s="289">
        <f>RELIGION!CF19</f>
        <v>0</v>
      </c>
      <c r="AM17" s="290">
        <f>LIRE!CF19</f>
        <v>0</v>
      </c>
      <c r="AN17" s="290">
        <f>'ECRIRE (orth, rédac)'!CF19</f>
        <v>0</v>
      </c>
      <c r="AO17" s="290">
        <f>'ECOUTER  PARLER'!CF19</f>
        <v>0</v>
      </c>
      <c r="AP17" s="291">
        <f>'ECRIRE (conj, gramm)'!$CJ19</f>
        <v>0</v>
      </c>
      <c r="AQ17" s="291">
        <f>NO!CF19</f>
        <v>0</v>
      </c>
      <c r="AR17" s="291">
        <f>G!CF19</f>
        <v>0</v>
      </c>
      <c r="AS17" s="291">
        <f>SF!CF19</f>
        <v>0</v>
      </c>
      <c r="AT17" s="291">
        <f>EVEIL!CF19</f>
        <v>0</v>
      </c>
      <c r="AU17" s="292">
        <f>LANGUE!BP19</f>
        <v>0</v>
      </c>
      <c r="AV17" s="288">
        <f t="shared" si="3"/>
        <v>0</v>
      </c>
      <c r="AW17" s="293">
        <f t="shared" si="4"/>
        <v>0</v>
      </c>
      <c r="AX17" s="533"/>
    </row>
    <row r="18" spans="1:50" ht="12.75" thickTop="1" thickBot="1">
      <c r="A18" s="235">
        <v>15</v>
      </c>
      <c r="B18" s="236" t="str">
        <f>PARAMETRES!B19</f>
        <v>M</v>
      </c>
      <c r="C18" s="237" t="str">
        <f>PARAMETRES!C19</f>
        <v>M</v>
      </c>
      <c r="D18" s="238" t="str">
        <f>PARAMETRES!D19</f>
        <v>Anglais</v>
      </c>
      <c r="E18" s="279">
        <f>RELIGION!$U20</f>
        <v>0</v>
      </c>
      <c r="F18" s="280">
        <f>LIRE!U20</f>
        <v>0</v>
      </c>
      <c r="G18" s="280">
        <f>'ECRIRE (orth, rédac)'!U20</f>
        <v>0</v>
      </c>
      <c r="H18" s="280">
        <f>'ECOUTER  PARLER'!U20</f>
        <v>0</v>
      </c>
      <c r="I18" s="281">
        <f>'ECRIRE (conj, gramm)'!$U20</f>
        <v>0</v>
      </c>
      <c r="J18" s="281">
        <f>NO!U20</f>
        <v>0</v>
      </c>
      <c r="K18" s="281">
        <f>G!U20</f>
        <v>0</v>
      </c>
      <c r="L18" s="281">
        <f>SF!U20</f>
        <v>0</v>
      </c>
      <c r="M18" s="281">
        <f>EVEIL!U20</f>
        <v>0</v>
      </c>
      <c r="N18" s="282">
        <f>LANGUE!Q20</f>
        <v>0</v>
      </c>
      <c r="O18" s="283">
        <f t="shared" si="0"/>
        <v>0</v>
      </c>
      <c r="P18" s="279">
        <f>RELIGION!$AP20</f>
        <v>0</v>
      </c>
      <c r="Q18" s="280">
        <f>LIRE!AP20</f>
        <v>0</v>
      </c>
      <c r="R18" s="280">
        <f>'ECRIRE (orth, rédac)'!AP20</f>
        <v>0</v>
      </c>
      <c r="S18" s="280">
        <f>'ECOUTER  PARLER'!AP20</f>
        <v>0</v>
      </c>
      <c r="T18" s="281">
        <f>'ECRIRE (conj, gramm)'!$AP20</f>
        <v>0</v>
      </c>
      <c r="U18" s="281">
        <f>NO!AP20</f>
        <v>0</v>
      </c>
      <c r="V18" s="281">
        <f>G!AP20</f>
        <v>0</v>
      </c>
      <c r="W18" s="281">
        <f>SF!AP20</f>
        <v>0</v>
      </c>
      <c r="X18" s="281">
        <f>EVEIL!AP20</f>
        <v>0</v>
      </c>
      <c r="Y18" s="282">
        <f>LANGUE!AH20</f>
        <v>0</v>
      </c>
      <c r="Z18" s="283">
        <f t="shared" si="1"/>
        <v>0</v>
      </c>
      <c r="AA18" s="279">
        <f>RELIGION!$BK20</f>
        <v>0</v>
      </c>
      <c r="AB18" s="280">
        <f>LIRE!BK20</f>
        <v>0</v>
      </c>
      <c r="AC18" s="280">
        <f>'ECRIRE (orth, rédac)'!BK20</f>
        <v>0</v>
      </c>
      <c r="AD18" s="280">
        <f>'ECOUTER  PARLER'!BK20</f>
        <v>0</v>
      </c>
      <c r="AE18" s="281">
        <f>'ECRIRE (conj, gramm)'!$BK20</f>
        <v>0</v>
      </c>
      <c r="AF18" s="281">
        <f>NO!BK20</f>
        <v>0</v>
      </c>
      <c r="AG18" s="281">
        <f>G!BK20</f>
        <v>0</v>
      </c>
      <c r="AH18" s="281">
        <f>SF!BK20</f>
        <v>0</v>
      </c>
      <c r="AI18" s="281">
        <f>EVEIL!BK20</f>
        <v>0</v>
      </c>
      <c r="AJ18" s="282">
        <f>LANGUE!AY20</f>
        <v>0</v>
      </c>
      <c r="AK18" s="283">
        <f t="shared" si="2"/>
        <v>0</v>
      </c>
      <c r="AL18" s="279">
        <f>RELIGION!$CF20</f>
        <v>0</v>
      </c>
      <c r="AM18" s="280">
        <f>LIRE!CF20</f>
        <v>0</v>
      </c>
      <c r="AN18" s="280">
        <f>'ECRIRE (orth, rédac)'!CF20</f>
        <v>0</v>
      </c>
      <c r="AO18" s="280">
        <f>'ECOUTER  PARLER'!CF20</f>
        <v>0</v>
      </c>
      <c r="AP18" s="281">
        <f>'ECRIRE (conj, gramm)'!$CJ20</f>
        <v>0</v>
      </c>
      <c r="AQ18" s="281">
        <f>NO!CF20</f>
        <v>0</v>
      </c>
      <c r="AR18" s="281">
        <f>G!CF20</f>
        <v>0</v>
      </c>
      <c r="AS18" s="281">
        <f>SF!CF20</f>
        <v>0</v>
      </c>
      <c r="AT18" s="281">
        <f>EVEIL!CF20</f>
        <v>0</v>
      </c>
      <c r="AU18" s="282">
        <f>LANGUE!BP20</f>
        <v>0</v>
      </c>
      <c r="AV18" s="283">
        <f t="shared" si="3"/>
        <v>0</v>
      </c>
      <c r="AW18" s="284">
        <f t="shared" si="4"/>
        <v>0</v>
      </c>
      <c r="AX18" s="533"/>
    </row>
    <row r="19" spans="1:50" ht="12.75" thickTop="1" thickBot="1">
      <c r="A19" s="242">
        <v>16</v>
      </c>
      <c r="B19" s="243" t="str">
        <f>PARAMETRES!B20</f>
        <v>M</v>
      </c>
      <c r="C19" s="244" t="str">
        <f>PARAMETRES!C20</f>
        <v>D</v>
      </c>
      <c r="D19" s="245" t="str">
        <f>PARAMETRES!D20</f>
        <v>Anglais</v>
      </c>
      <c r="E19" s="285">
        <f>RELIGION!$U21</f>
        <v>0</v>
      </c>
      <c r="F19" s="286">
        <f>LIRE!U21</f>
        <v>0</v>
      </c>
      <c r="G19" s="286">
        <f>'ECRIRE (orth, rédac)'!U21</f>
        <v>0</v>
      </c>
      <c r="H19" s="286">
        <f>'ECOUTER  PARLER'!U21</f>
        <v>0</v>
      </c>
      <c r="I19" s="286">
        <f>'ECRIRE (conj, gramm)'!$U21</f>
        <v>0</v>
      </c>
      <c r="J19" s="286">
        <f>NO!U21</f>
        <v>0</v>
      </c>
      <c r="K19" s="286">
        <f>G!U21</f>
        <v>0</v>
      </c>
      <c r="L19" s="286">
        <f>SF!U21</f>
        <v>0</v>
      </c>
      <c r="M19" s="286">
        <f>EVEIL!U21</f>
        <v>0</v>
      </c>
      <c r="N19" s="287">
        <f>LANGUE!Q21</f>
        <v>0</v>
      </c>
      <c r="O19" s="288">
        <f t="shared" si="0"/>
        <v>0</v>
      </c>
      <c r="P19" s="289">
        <f>RELIGION!$AP21</f>
        <v>0</v>
      </c>
      <c r="Q19" s="290">
        <f>LIRE!AP21</f>
        <v>0</v>
      </c>
      <c r="R19" s="290">
        <f>'ECRIRE (orth, rédac)'!AP21</f>
        <v>0</v>
      </c>
      <c r="S19" s="290">
        <f>'ECOUTER  PARLER'!AP21</f>
        <v>0</v>
      </c>
      <c r="T19" s="291">
        <f>'ECRIRE (conj, gramm)'!$AP21</f>
        <v>0</v>
      </c>
      <c r="U19" s="291">
        <f>NO!AP21</f>
        <v>0</v>
      </c>
      <c r="V19" s="291">
        <f>G!AP21</f>
        <v>0</v>
      </c>
      <c r="W19" s="291">
        <f>SF!AP21</f>
        <v>0</v>
      </c>
      <c r="X19" s="291">
        <f>EVEIL!AP21</f>
        <v>0</v>
      </c>
      <c r="Y19" s="292">
        <f>LANGUE!AH21</f>
        <v>0</v>
      </c>
      <c r="Z19" s="288">
        <f t="shared" si="1"/>
        <v>0</v>
      </c>
      <c r="AA19" s="289">
        <f>RELIGION!$BK21</f>
        <v>0</v>
      </c>
      <c r="AB19" s="290">
        <f>LIRE!BK21</f>
        <v>0</v>
      </c>
      <c r="AC19" s="290">
        <f>'ECRIRE (orth, rédac)'!BK21</f>
        <v>0</v>
      </c>
      <c r="AD19" s="290">
        <f>'ECOUTER  PARLER'!BK21</f>
        <v>0</v>
      </c>
      <c r="AE19" s="291">
        <f>'ECRIRE (conj, gramm)'!$BK21</f>
        <v>0</v>
      </c>
      <c r="AF19" s="291">
        <f>NO!BK21</f>
        <v>0</v>
      </c>
      <c r="AG19" s="291">
        <f>G!BK21</f>
        <v>0</v>
      </c>
      <c r="AH19" s="291">
        <f>SF!BK21</f>
        <v>0</v>
      </c>
      <c r="AI19" s="291">
        <f>EVEIL!BK21</f>
        <v>0</v>
      </c>
      <c r="AJ19" s="292">
        <f>LANGUE!AY21</f>
        <v>0</v>
      </c>
      <c r="AK19" s="288">
        <f t="shared" si="2"/>
        <v>0</v>
      </c>
      <c r="AL19" s="289">
        <f>RELIGION!CF21</f>
        <v>0</v>
      </c>
      <c r="AM19" s="290">
        <f>LIRE!CF21</f>
        <v>0</v>
      </c>
      <c r="AN19" s="290">
        <f>'ECRIRE (orth, rédac)'!CF21</f>
        <v>0</v>
      </c>
      <c r="AO19" s="290">
        <f>'ECOUTER  PARLER'!CF21</f>
        <v>0</v>
      </c>
      <c r="AP19" s="291">
        <f>'ECRIRE (conj, gramm)'!$CJ21</f>
        <v>0</v>
      </c>
      <c r="AQ19" s="291">
        <f>NO!CF21</f>
        <v>0</v>
      </c>
      <c r="AR19" s="291">
        <f>G!CF21</f>
        <v>0</v>
      </c>
      <c r="AS19" s="291">
        <f>SF!CF21</f>
        <v>0</v>
      </c>
      <c r="AT19" s="291">
        <f>EVEIL!CF21</f>
        <v>0</v>
      </c>
      <c r="AU19" s="292">
        <f>LANGUE!BP21</f>
        <v>0</v>
      </c>
      <c r="AV19" s="288">
        <f t="shared" si="3"/>
        <v>0</v>
      </c>
      <c r="AW19" s="293">
        <f t="shared" si="4"/>
        <v>0</v>
      </c>
      <c r="AX19" s="533"/>
    </row>
    <row r="20" spans="1:50" ht="12.75" thickTop="1" thickBot="1">
      <c r="A20" s="235">
        <v>17</v>
      </c>
      <c r="B20" s="236" t="str">
        <f>PARAMETRES!B21</f>
        <v>N</v>
      </c>
      <c r="C20" s="237" t="str">
        <f>PARAMETRES!C21</f>
        <v>G</v>
      </c>
      <c r="D20" s="238" t="str">
        <f>PARAMETRES!D21</f>
        <v>Anglais</v>
      </c>
      <c r="E20" s="279">
        <f>RELIGION!$U22</f>
        <v>0</v>
      </c>
      <c r="F20" s="280">
        <f>LIRE!U22</f>
        <v>0</v>
      </c>
      <c r="G20" s="280">
        <f>'ECRIRE (orth, rédac)'!U22</f>
        <v>1</v>
      </c>
      <c r="H20" s="280">
        <f>'ECOUTER  PARLER'!U22</f>
        <v>1</v>
      </c>
      <c r="I20" s="281">
        <f>'ECRIRE (conj, gramm)'!$U22</f>
        <v>0</v>
      </c>
      <c r="J20" s="281">
        <f>NO!U22</f>
        <v>3</v>
      </c>
      <c r="K20" s="281">
        <f>G!U22</f>
        <v>0</v>
      </c>
      <c r="L20" s="281">
        <f>SF!U22</f>
        <v>0</v>
      </c>
      <c r="M20" s="281">
        <f>EVEIL!U22</f>
        <v>0</v>
      </c>
      <c r="N20" s="282">
        <f>LANGUE!Q22</f>
        <v>0</v>
      </c>
      <c r="O20" s="283">
        <f t="shared" si="0"/>
        <v>5</v>
      </c>
      <c r="P20" s="279">
        <f>RELIGION!$AP22</f>
        <v>0</v>
      </c>
      <c r="Q20" s="280">
        <f>LIRE!AP22</f>
        <v>0</v>
      </c>
      <c r="R20" s="280">
        <f>'ECRIRE (orth, rédac)'!AP22</f>
        <v>0</v>
      </c>
      <c r="S20" s="280">
        <f>'ECOUTER  PARLER'!AP22</f>
        <v>0</v>
      </c>
      <c r="T20" s="281">
        <f>'ECRIRE (conj, gramm)'!$AP22</f>
        <v>0</v>
      </c>
      <c r="U20" s="281">
        <f>NO!AP22</f>
        <v>0</v>
      </c>
      <c r="V20" s="281">
        <f>G!AP22</f>
        <v>0</v>
      </c>
      <c r="W20" s="281">
        <f>SF!AP22</f>
        <v>0</v>
      </c>
      <c r="X20" s="281">
        <f>EVEIL!AP22</f>
        <v>0</v>
      </c>
      <c r="Y20" s="282">
        <f>LANGUE!AH22</f>
        <v>0</v>
      </c>
      <c r="Z20" s="283">
        <f t="shared" si="1"/>
        <v>0</v>
      </c>
      <c r="AA20" s="279">
        <f>RELIGION!$BK22</f>
        <v>0</v>
      </c>
      <c r="AB20" s="280">
        <f>LIRE!BK22</f>
        <v>0</v>
      </c>
      <c r="AC20" s="280">
        <f>'ECRIRE (orth, rédac)'!BK22</f>
        <v>0</v>
      </c>
      <c r="AD20" s="280">
        <f>'ECOUTER  PARLER'!BK22</f>
        <v>0</v>
      </c>
      <c r="AE20" s="281">
        <f>'ECRIRE (conj, gramm)'!$BK22</f>
        <v>0</v>
      </c>
      <c r="AF20" s="281">
        <f>NO!BK22</f>
        <v>0</v>
      </c>
      <c r="AG20" s="281">
        <f>G!BK22</f>
        <v>0</v>
      </c>
      <c r="AH20" s="281">
        <f>SF!BK22</f>
        <v>0</v>
      </c>
      <c r="AI20" s="281">
        <f>EVEIL!BK22</f>
        <v>0</v>
      </c>
      <c r="AJ20" s="282">
        <f>LANGUE!AY22</f>
        <v>0</v>
      </c>
      <c r="AK20" s="283">
        <f t="shared" si="2"/>
        <v>0</v>
      </c>
      <c r="AL20" s="279">
        <f>RELIGION!$CF22</f>
        <v>0</v>
      </c>
      <c r="AM20" s="280">
        <f>LIRE!CF22</f>
        <v>0</v>
      </c>
      <c r="AN20" s="280">
        <f>'ECRIRE (orth, rédac)'!CF22</f>
        <v>0</v>
      </c>
      <c r="AO20" s="280">
        <f>'ECOUTER  PARLER'!CF22</f>
        <v>0</v>
      </c>
      <c r="AP20" s="281">
        <f>'ECRIRE (conj, gramm)'!$CJ22</f>
        <v>0</v>
      </c>
      <c r="AQ20" s="281">
        <f>NO!CF22</f>
        <v>0</v>
      </c>
      <c r="AR20" s="281">
        <f>G!CF22</f>
        <v>0</v>
      </c>
      <c r="AS20" s="281">
        <f>SF!CF22</f>
        <v>0</v>
      </c>
      <c r="AT20" s="281">
        <f>EVEIL!CF22</f>
        <v>0</v>
      </c>
      <c r="AU20" s="282">
        <f>LANGUE!BP22</f>
        <v>0</v>
      </c>
      <c r="AV20" s="283">
        <f t="shared" si="3"/>
        <v>0</v>
      </c>
      <c r="AW20" s="284">
        <f t="shared" si="4"/>
        <v>5</v>
      </c>
      <c r="AX20" s="533"/>
    </row>
    <row r="21" spans="1:50" ht="12.75" thickTop="1" thickBot="1">
      <c r="A21" s="242">
        <v>18</v>
      </c>
      <c r="B21" s="243" t="str">
        <f>PARAMETRES!B22</f>
        <v>P</v>
      </c>
      <c r="C21" s="244" t="str">
        <f>PARAMETRES!C22</f>
        <v>L</v>
      </c>
      <c r="D21" s="245" t="str">
        <f>PARAMETRES!D22</f>
        <v>Anglais</v>
      </c>
      <c r="E21" s="285">
        <f>RELIGION!$U23</f>
        <v>0</v>
      </c>
      <c r="F21" s="286">
        <f>LIRE!U23</f>
        <v>0</v>
      </c>
      <c r="G21" s="286">
        <f>'ECRIRE (orth, rédac)'!U23</f>
        <v>0</v>
      </c>
      <c r="H21" s="286">
        <f>'ECOUTER  PARLER'!U23</f>
        <v>0</v>
      </c>
      <c r="I21" s="286">
        <f>'ECRIRE (conj, gramm)'!$U23</f>
        <v>0</v>
      </c>
      <c r="J21" s="286">
        <f>NO!U23</f>
        <v>0</v>
      </c>
      <c r="K21" s="286">
        <f>G!U23</f>
        <v>0</v>
      </c>
      <c r="L21" s="286">
        <f>SF!U23</f>
        <v>0</v>
      </c>
      <c r="M21" s="286">
        <f>EVEIL!U23</f>
        <v>0</v>
      </c>
      <c r="N21" s="287">
        <f>LANGUE!Q23</f>
        <v>0</v>
      </c>
      <c r="O21" s="288">
        <f t="shared" si="0"/>
        <v>0</v>
      </c>
      <c r="P21" s="289">
        <f>RELIGION!$AP23</f>
        <v>0</v>
      </c>
      <c r="Q21" s="290">
        <f>LIRE!AP23</f>
        <v>0</v>
      </c>
      <c r="R21" s="290">
        <f>'ECRIRE (orth, rédac)'!AP23</f>
        <v>0</v>
      </c>
      <c r="S21" s="290">
        <f>'ECOUTER  PARLER'!AP23</f>
        <v>0</v>
      </c>
      <c r="T21" s="291">
        <f>'ECRIRE (conj, gramm)'!$AP23</f>
        <v>0</v>
      </c>
      <c r="U21" s="291">
        <f>NO!AP23</f>
        <v>0</v>
      </c>
      <c r="V21" s="291">
        <f>G!AP23</f>
        <v>0</v>
      </c>
      <c r="W21" s="291">
        <f>SF!AP23</f>
        <v>0</v>
      </c>
      <c r="X21" s="291">
        <f>EVEIL!AP23</f>
        <v>0</v>
      </c>
      <c r="Y21" s="292">
        <f>LANGUE!AH23</f>
        <v>0</v>
      </c>
      <c r="Z21" s="288">
        <f t="shared" si="1"/>
        <v>0</v>
      </c>
      <c r="AA21" s="289">
        <f>RELIGION!$BK23</f>
        <v>0</v>
      </c>
      <c r="AB21" s="290">
        <f>LIRE!BK23</f>
        <v>0</v>
      </c>
      <c r="AC21" s="290">
        <f>'ECRIRE (orth, rédac)'!BK23</f>
        <v>0</v>
      </c>
      <c r="AD21" s="290">
        <f>'ECOUTER  PARLER'!BK23</f>
        <v>0</v>
      </c>
      <c r="AE21" s="291">
        <f>'ECRIRE (conj, gramm)'!$BK23</f>
        <v>0</v>
      </c>
      <c r="AF21" s="291">
        <f>NO!BK23</f>
        <v>0</v>
      </c>
      <c r="AG21" s="291">
        <f>G!BK23</f>
        <v>0</v>
      </c>
      <c r="AH21" s="291">
        <f>SF!BK23</f>
        <v>0</v>
      </c>
      <c r="AI21" s="291">
        <f>EVEIL!BK23</f>
        <v>0</v>
      </c>
      <c r="AJ21" s="292">
        <f>LANGUE!AY23</f>
        <v>0</v>
      </c>
      <c r="AK21" s="288">
        <f t="shared" si="2"/>
        <v>0</v>
      </c>
      <c r="AL21" s="289">
        <f>RELIGION!CF23</f>
        <v>0</v>
      </c>
      <c r="AM21" s="290">
        <f>LIRE!CF23</f>
        <v>0</v>
      </c>
      <c r="AN21" s="290">
        <f>'ECRIRE (orth, rédac)'!CF23</f>
        <v>0</v>
      </c>
      <c r="AO21" s="290">
        <f>'ECOUTER  PARLER'!CF23</f>
        <v>0</v>
      </c>
      <c r="AP21" s="291">
        <f>'ECRIRE (conj, gramm)'!$CJ23</f>
        <v>0</v>
      </c>
      <c r="AQ21" s="291">
        <f>NO!CF23</f>
        <v>0</v>
      </c>
      <c r="AR21" s="291">
        <f>G!CF23</f>
        <v>0</v>
      </c>
      <c r="AS21" s="291">
        <f>SF!CF23</f>
        <v>0</v>
      </c>
      <c r="AT21" s="291">
        <f>EVEIL!CF23</f>
        <v>0</v>
      </c>
      <c r="AU21" s="292">
        <f>LANGUE!BP23</f>
        <v>0</v>
      </c>
      <c r="AV21" s="288">
        <f t="shared" si="3"/>
        <v>0</v>
      </c>
      <c r="AW21" s="293">
        <f t="shared" si="4"/>
        <v>0</v>
      </c>
      <c r="AX21" s="533"/>
    </row>
    <row r="22" spans="1:50" ht="12.75" thickTop="1" thickBot="1">
      <c r="A22" s="235">
        <v>19</v>
      </c>
      <c r="B22" s="236" t="str">
        <f>PARAMETRES!B23</f>
        <v>R</v>
      </c>
      <c r="C22" s="237" t="str">
        <f>PARAMETRES!C23</f>
        <v>G</v>
      </c>
      <c r="D22" s="238" t="str">
        <f>PARAMETRES!D23</f>
        <v>Anglais</v>
      </c>
      <c r="E22" s="279">
        <f>RELIGION!$U24</f>
        <v>0</v>
      </c>
      <c r="F22" s="280">
        <f>LIRE!U24</f>
        <v>0</v>
      </c>
      <c r="G22" s="280">
        <f>'ECRIRE (orth, rédac)'!U24</f>
        <v>0</v>
      </c>
      <c r="H22" s="280">
        <f>'ECOUTER  PARLER'!U24</f>
        <v>0</v>
      </c>
      <c r="I22" s="281">
        <f>'ECRIRE (conj, gramm)'!$U24</f>
        <v>0</v>
      </c>
      <c r="J22" s="281">
        <f>NO!U24</f>
        <v>0</v>
      </c>
      <c r="K22" s="281">
        <f>G!U24</f>
        <v>0</v>
      </c>
      <c r="L22" s="281">
        <f>SF!U24</f>
        <v>0</v>
      </c>
      <c r="M22" s="281">
        <f>EVEIL!U24</f>
        <v>0</v>
      </c>
      <c r="N22" s="282">
        <f>LANGUE!Q24</f>
        <v>0</v>
      </c>
      <c r="O22" s="283">
        <f t="shared" si="0"/>
        <v>0</v>
      </c>
      <c r="P22" s="279">
        <f>RELIGION!$AP24</f>
        <v>0</v>
      </c>
      <c r="Q22" s="280">
        <f>LIRE!AP24</f>
        <v>0</v>
      </c>
      <c r="R22" s="280">
        <f>'ECRIRE (orth, rédac)'!AP24</f>
        <v>0</v>
      </c>
      <c r="S22" s="280">
        <f>'ECOUTER  PARLER'!AP24</f>
        <v>0</v>
      </c>
      <c r="T22" s="281">
        <f>'ECRIRE (conj, gramm)'!$AP24</f>
        <v>0</v>
      </c>
      <c r="U22" s="281">
        <f>NO!AP24</f>
        <v>0</v>
      </c>
      <c r="V22" s="281">
        <f>G!AP24</f>
        <v>0</v>
      </c>
      <c r="W22" s="281">
        <f>SF!AP24</f>
        <v>0</v>
      </c>
      <c r="X22" s="281">
        <f>EVEIL!AP24</f>
        <v>0</v>
      </c>
      <c r="Y22" s="282">
        <f>LANGUE!AH24</f>
        <v>0</v>
      </c>
      <c r="Z22" s="283">
        <f t="shared" si="1"/>
        <v>0</v>
      </c>
      <c r="AA22" s="279">
        <f>RELIGION!$BK24</f>
        <v>0</v>
      </c>
      <c r="AB22" s="280">
        <f>LIRE!BK24</f>
        <v>0</v>
      </c>
      <c r="AC22" s="280">
        <f>'ECRIRE (orth, rédac)'!BK24</f>
        <v>0</v>
      </c>
      <c r="AD22" s="280">
        <f>'ECOUTER  PARLER'!BK24</f>
        <v>0</v>
      </c>
      <c r="AE22" s="281">
        <f>'ECRIRE (conj, gramm)'!$BK24</f>
        <v>0</v>
      </c>
      <c r="AF22" s="281">
        <f>NO!BK24</f>
        <v>0</v>
      </c>
      <c r="AG22" s="281">
        <f>G!BK24</f>
        <v>0</v>
      </c>
      <c r="AH22" s="281">
        <f>SF!BK24</f>
        <v>0</v>
      </c>
      <c r="AI22" s="281">
        <f>EVEIL!BK24</f>
        <v>0</v>
      </c>
      <c r="AJ22" s="282">
        <f>LANGUE!AY24</f>
        <v>0</v>
      </c>
      <c r="AK22" s="283">
        <f t="shared" si="2"/>
        <v>0</v>
      </c>
      <c r="AL22" s="279">
        <f>RELIGION!$CF24</f>
        <v>0</v>
      </c>
      <c r="AM22" s="280">
        <f>LIRE!CF24</f>
        <v>0</v>
      </c>
      <c r="AN22" s="280">
        <f>'ECRIRE (orth, rédac)'!CF24</f>
        <v>0</v>
      </c>
      <c r="AO22" s="280">
        <f>'ECOUTER  PARLER'!CF24</f>
        <v>0</v>
      </c>
      <c r="AP22" s="281">
        <f>'ECRIRE (conj, gramm)'!$CJ24</f>
        <v>0</v>
      </c>
      <c r="AQ22" s="281">
        <f>NO!CF24</f>
        <v>0</v>
      </c>
      <c r="AR22" s="281">
        <f>G!CF24</f>
        <v>0</v>
      </c>
      <c r="AS22" s="281">
        <f>SF!CF24</f>
        <v>0</v>
      </c>
      <c r="AT22" s="281">
        <f>EVEIL!CF24</f>
        <v>0</v>
      </c>
      <c r="AU22" s="282">
        <f>LANGUE!BP24</f>
        <v>0</v>
      </c>
      <c r="AV22" s="283">
        <f t="shared" si="3"/>
        <v>0</v>
      </c>
      <c r="AW22" s="284">
        <f t="shared" si="4"/>
        <v>0</v>
      </c>
      <c r="AX22" s="533"/>
    </row>
    <row r="23" spans="1:50" ht="12.75" thickTop="1" thickBot="1">
      <c r="A23" s="242">
        <v>20</v>
      </c>
      <c r="B23" s="243" t="str">
        <f>PARAMETRES!B24</f>
        <v>R</v>
      </c>
      <c r="C23" s="244" t="str">
        <f>PARAMETRES!C24</f>
        <v>N</v>
      </c>
      <c r="D23" s="245" t="str">
        <f>PARAMETRES!D24</f>
        <v>Anglais</v>
      </c>
      <c r="E23" s="285">
        <f>RELIGION!$U25</f>
        <v>0</v>
      </c>
      <c r="F23" s="286">
        <f>LIRE!U25</f>
        <v>0</v>
      </c>
      <c r="G23" s="286">
        <f>'ECRIRE (orth, rédac)'!U25</f>
        <v>0</v>
      </c>
      <c r="H23" s="286">
        <f>'ECOUTER  PARLER'!U25</f>
        <v>0</v>
      </c>
      <c r="I23" s="286">
        <f>'ECRIRE (conj, gramm)'!$U25</f>
        <v>0</v>
      </c>
      <c r="J23" s="286">
        <f>NO!U25</f>
        <v>1</v>
      </c>
      <c r="K23" s="286">
        <f>G!U25</f>
        <v>0</v>
      </c>
      <c r="L23" s="286">
        <f>SF!U25</f>
        <v>0</v>
      </c>
      <c r="M23" s="286">
        <f>EVEIL!U25</f>
        <v>0</v>
      </c>
      <c r="N23" s="287">
        <f>LANGUE!Q25</f>
        <v>0</v>
      </c>
      <c r="O23" s="288">
        <f t="shared" si="0"/>
        <v>1</v>
      </c>
      <c r="P23" s="289">
        <f>RELIGION!$AP25</f>
        <v>0</v>
      </c>
      <c r="Q23" s="290">
        <f>LIRE!AP25</f>
        <v>0</v>
      </c>
      <c r="R23" s="290">
        <f>'ECRIRE (orth, rédac)'!AP25</f>
        <v>0</v>
      </c>
      <c r="S23" s="290">
        <f>'ECOUTER  PARLER'!AP25</f>
        <v>0</v>
      </c>
      <c r="T23" s="291">
        <f>'ECRIRE (conj, gramm)'!$AP25</f>
        <v>0</v>
      </c>
      <c r="U23" s="291">
        <f>NO!AP25</f>
        <v>0</v>
      </c>
      <c r="V23" s="291">
        <f>G!AP25</f>
        <v>0</v>
      </c>
      <c r="W23" s="291">
        <f>SF!AP25</f>
        <v>0</v>
      </c>
      <c r="X23" s="291">
        <f>EVEIL!AP25</f>
        <v>0</v>
      </c>
      <c r="Y23" s="292">
        <f>LANGUE!AH25</f>
        <v>0</v>
      </c>
      <c r="Z23" s="288">
        <f t="shared" si="1"/>
        <v>0</v>
      </c>
      <c r="AA23" s="289">
        <f>RELIGION!$BK25</f>
        <v>0</v>
      </c>
      <c r="AB23" s="290">
        <f>LIRE!BK25</f>
        <v>0</v>
      </c>
      <c r="AC23" s="290">
        <f>'ECRIRE (orth, rédac)'!BK25</f>
        <v>0</v>
      </c>
      <c r="AD23" s="290">
        <f>'ECOUTER  PARLER'!BK25</f>
        <v>0</v>
      </c>
      <c r="AE23" s="291">
        <f>'ECRIRE (conj, gramm)'!$BK25</f>
        <v>0</v>
      </c>
      <c r="AF23" s="291">
        <f>NO!BK25</f>
        <v>0</v>
      </c>
      <c r="AG23" s="291">
        <f>G!BK25</f>
        <v>0</v>
      </c>
      <c r="AH23" s="291">
        <f>SF!BK25</f>
        <v>0</v>
      </c>
      <c r="AI23" s="291">
        <f>EVEIL!BK25</f>
        <v>0</v>
      </c>
      <c r="AJ23" s="292">
        <f>LANGUE!AY25</f>
        <v>0</v>
      </c>
      <c r="AK23" s="288">
        <f t="shared" si="2"/>
        <v>0</v>
      </c>
      <c r="AL23" s="289">
        <f>RELIGION!CF25</f>
        <v>0</v>
      </c>
      <c r="AM23" s="290">
        <f>LIRE!CF25</f>
        <v>0</v>
      </c>
      <c r="AN23" s="290">
        <f>'ECRIRE (orth, rédac)'!CF25</f>
        <v>0</v>
      </c>
      <c r="AO23" s="290">
        <f>'ECOUTER  PARLER'!CF25</f>
        <v>0</v>
      </c>
      <c r="AP23" s="291">
        <f>'ECRIRE (conj, gramm)'!$CJ25</f>
        <v>0</v>
      </c>
      <c r="AQ23" s="291">
        <f>NO!CF25</f>
        <v>0</v>
      </c>
      <c r="AR23" s="291">
        <f>G!CF25</f>
        <v>0</v>
      </c>
      <c r="AS23" s="291">
        <f>SF!CF25</f>
        <v>0</v>
      </c>
      <c r="AT23" s="291">
        <f>EVEIL!CF25</f>
        <v>0</v>
      </c>
      <c r="AU23" s="292">
        <f>LANGUE!BP25</f>
        <v>0</v>
      </c>
      <c r="AV23" s="288">
        <f t="shared" si="3"/>
        <v>0</v>
      </c>
      <c r="AW23" s="293">
        <f t="shared" si="4"/>
        <v>1</v>
      </c>
      <c r="AX23" s="533"/>
    </row>
    <row r="24" spans="1:50" ht="12.75" thickTop="1" thickBot="1">
      <c r="A24" s="235">
        <v>21</v>
      </c>
      <c r="B24" s="236" t="str">
        <f>PARAMETRES!B25</f>
        <v>R</v>
      </c>
      <c r="C24" s="237" t="str">
        <f>PARAMETRES!C25</f>
        <v>A</v>
      </c>
      <c r="D24" s="238" t="str">
        <f>PARAMETRES!D25</f>
        <v>Anglais</v>
      </c>
      <c r="E24" s="279">
        <f>RELIGION!$U26</f>
        <v>0</v>
      </c>
      <c r="F24" s="280">
        <f>LIRE!U26</f>
        <v>0</v>
      </c>
      <c r="G24" s="280">
        <f>'ECRIRE (orth, rédac)'!U26</f>
        <v>1</v>
      </c>
      <c r="H24" s="280">
        <f>'ECOUTER  PARLER'!U26</f>
        <v>0</v>
      </c>
      <c r="I24" s="281">
        <f>'ECRIRE (conj, gramm)'!$U26</f>
        <v>0</v>
      </c>
      <c r="J24" s="281">
        <f>NO!U26</f>
        <v>0</v>
      </c>
      <c r="K24" s="281">
        <f>G!U26</f>
        <v>0</v>
      </c>
      <c r="L24" s="281">
        <f>SF!U26</f>
        <v>0</v>
      </c>
      <c r="M24" s="281">
        <f>EVEIL!U26</f>
        <v>0</v>
      </c>
      <c r="N24" s="282">
        <f>LANGUE!Q26</f>
        <v>0</v>
      </c>
      <c r="O24" s="283">
        <f t="shared" si="0"/>
        <v>1</v>
      </c>
      <c r="P24" s="279">
        <f>RELIGION!$AP26</f>
        <v>0</v>
      </c>
      <c r="Q24" s="280">
        <f>LIRE!AP26</f>
        <v>0</v>
      </c>
      <c r="R24" s="280">
        <f>'ECRIRE (orth, rédac)'!AP26</f>
        <v>0</v>
      </c>
      <c r="S24" s="280">
        <f>'ECOUTER  PARLER'!AP26</f>
        <v>0</v>
      </c>
      <c r="T24" s="281">
        <f>'ECRIRE (conj, gramm)'!$AP26</f>
        <v>0</v>
      </c>
      <c r="U24" s="281">
        <f>NO!AP26</f>
        <v>0</v>
      </c>
      <c r="V24" s="281">
        <f>G!AP26</f>
        <v>0</v>
      </c>
      <c r="W24" s="281">
        <f>SF!AP26</f>
        <v>0</v>
      </c>
      <c r="X24" s="281">
        <f>EVEIL!AP26</f>
        <v>0</v>
      </c>
      <c r="Y24" s="282">
        <f>LANGUE!AH26</f>
        <v>0</v>
      </c>
      <c r="Z24" s="283">
        <f t="shared" si="1"/>
        <v>0</v>
      </c>
      <c r="AA24" s="279">
        <f>RELIGION!$BK26</f>
        <v>0</v>
      </c>
      <c r="AB24" s="280">
        <f>LIRE!BK26</f>
        <v>0</v>
      </c>
      <c r="AC24" s="280">
        <f>'ECRIRE (orth, rédac)'!BK26</f>
        <v>0</v>
      </c>
      <c r="AD24" s="280">
        <f>'ECOUTER  PARLER'!BK26</f>
        <v>0</v>
      </c>
      <c r="AE24" s="281">
        <f>'ECRIRE (conj, gramm)'!$BK26</f>
        <v>0</v>
      </c>
      <c r="AF24" s="281">
        <f>NO!BK26</f>
        <v>0</v>
      </c>
      <c r="AG24" s="281">
        <f>G!BK26</f>
        <v>0</v>
      </c>
      <c r="AH24" s="281">
        <f>SF!BK26</f>
        <v>0</v>
      </c>
      <c r="AI24" s="281">
        <f>EVEIL!BK26</f>
        <v>0</v>
      </c>
      <c r="AJ24" s="282">
        <f>LANGUE!AY26</f>
        <v>0</v>
      </c>
      <c r="AK24" s="283">
        <f t="shared" si="2"/>
        <v>0</v>
      </c>
      <c r="AL24" s="279">
        <f>RELIGION!$CF26</f>
        <v>0</v>
      </c>
      <c r="AM24" s="280">
        <f>LIRE!CF26</f>
        <v>0</v>
      </c>
      <c r="AN24" s="280">
        <f>'ECRIRE (orth, rédac)'!CF26</f>
        <v>0</v>
      </c>
      <c r="AO24" s="280">
        <f>'ECOUTER  PARLER'!CF26</f>
        <v>0</v>
      </c>
      <c r="AP24" s="281">
        <f>'ECRIRE (conj, gramm)'!$CJ26</f>
        <v>0</v>
      </c>
      <c r="AQ24" s="281">
        <f>NO!CF26</f>
        <v>0</v>
      </c>
      <c r="AR24" s="281">
        <f>G!CF26</f>
        <v>0</v>
      </c>
      <c r="AS24" s="281">
        <f>SF!CF26</f>
        <v>0</v>
      </c>
      <c r="AT24" s="281">
        <f>EVEIL!CF26</f>
        <v>0</v>
      </c>
      <c r="AU24" s="282">
        <f>LANGUE!BP26</f>
        <v>0</v>
      </c>
      <c r="AV24" s="283">
        <f t="shared" si="3"/>
        <v>0</v>
      </c>
      <c r="AW24" s="284">
        <f t="shared" si="4"/>
        <v>1</v>
      </c>
      <c r="AX24" s="533"/>
    </row>
    <row r="25" spans="1:50" ht="12.75" thickTop="1" thickBot="1">
      <c r="A25" s="242">
        <v>22</v>
      </c>
      <c r="B25" s="243" t="str">
        <f>PARAMETRES!B26</f>
        <v>S</v>
      </c>
      <c r="C25" s="244" t="str">
        <f>PARAMETRES!C26</f>
        <v>M</v>
      </c>
      <c r="D25" s="245" t="str">
        <f>PARAMETRES!D26</f>
        <v>Anglais</v>
      </c>
      <c r="E25" s="285">
        <f>RELIGION!$U27</f>
        <v>0</v>
      </c>
      <c r="F25" s="286">
        <f>LIRE!U27</f>
        <v>0</v>
      </c>
      <c r="G25" s="286">
        <f>'ECRIRE (orth, rédac)'!U27</f>
        <v>0</v>
      </c>
      <c r="H25" s="286">
        <f>'ECOUTER  PARLER'!U27</f>
        <v>0</v>
      </c>
      <c r="I25" s="286">
        <f>'ECRIRE (conj, gramm)'!$U27</f>
        <v>0</v>
      </c>
      <c r="J25" s="286">
        <f>NO!U27</f>
        <v>0</v>
      </c>
      <c r="K25" s="286">
        <f>G!U27</f>
        <v>0</v>
      </c>
      <c r="L25" s="286">
        <f>SF!U27</f>
        <v>0</v>
      </c>
      <c r="M25" s="286">
        <f>EVEIL!U27</f>
        <v>0</v>
      </c>
      <c r="N25" s="287">
        <f>LANGUE!Q27</f>
        <v>0</v>
      </c>
      <c r="O25" s="288">
        <f t="shared" si="0"/>
        <v>0</v>
      </c>
      <c r="P25" s="289">
        <f>RELIGION!$AP27</f>
        <v>0</v>
      </c>
      <c r="Q25" s="290">
        <f>LIRE!AP27</f>
        <v>0</v>
      </c>
      <c r="R25" s="290">
        <f>'ECRIRE (orth, rédac)'!AP27</f>
        <v>0</v>
      </c>
      <c r="S25" s="290">
        <f>'ECOUTER  PARLER'!AP27</f>
        <v>0</v>
      </c>
      <c r="T25" s="291">
        <f>'ECRIRE (conj, gramm)'!$AP27</f>
        <v>0</v>
      </c>
      <c r="U25" s="291">
        <f>NO!AP27</f>
        <v>0</v>
      </c>
      <c r="V25" s="291">
        <f>G!AP27</f>
        <v>0</v>
      </c>
      <c r="W25" s="291">
        <f>SF!AP27</f>
        <v>0</v>
      </c>
      <c r="X25" s="291">
        <f>EVEIL!AP27</f>
        <v>0</v>
      </c>
      <c r="Y25" s="292">
        <f>LANGUE!AH27</f>
        <v>0</v>
      </c>
      <c r="Z25" s="288">
        <f t="shared" si="1"/>
        <v>0</v>
      </c>
      <c r="AA25" s="289">
        <f>RELIGION!$BK27</f>
        <v>0</v>
      </c>
      <c r="AB25" s="290">
        <f>LIRE!BK27</f>
        <v>0</v>
      </c>
      <c r="AC25" s="290">
        <f>'ECRIRE (orth, rédac)'!BK27</f>
        <v>0</v>
      </c>
      <c r="AD25" s="290">
        <f>'ECOUTER  PARLER'!BK27</f>
        <v>0</v>
      </c>
      <c r="AE25" s="291">
        <f>'ECRIRE (conj, gramm)'!$BK27</f>
        <v>0</v>
      </c>
      <c r="AF25" s="291">
        <f>NO!BK27</f>
        <v>0</v>
      </c>
      <c r="AG25" s="291">
        <f>G!BK27</f>
        <v>0</v>
      </c>
      <c r="AH25" s="291">
        <f>SF!BK27</f>
        <v>0</v>
      </c>
      <c r="AI25" s="291">
        <f>EVEIL!BK27</f>
        <v>0</v>
      </c>
      <c r="AJ25" s="292">
        <f>LANGUE!AY27</f>
        <v>0</v>
      </c>
      <c r="AK25" s="288">
        <f t="shared" si="2"/>
        <v>0</v>
      </c>
      <c r="AL25" s="289">
        <f>RELIGION!CF27</f>
        <v>0</v>
      </c>
      <c r="AM25" s="290">
        <f>LIRE!CF27</f>
        <v>0</v>
      </c>
      <c r="AN25" s="290">
        <f>'ECRIRE (orth, rédac)'!CF27</f>
        <v>0</v>
      </c>
      <c r="AO25" s="290">
        <f>'ECOUTER  PARLER'!CF27</f>
        <v>0</v>
      </c>
      <c r="AP25" s="291">
        <f>'ECRIRE (conj, gramm)'!$CJ27</f>
        <v>0</v>
      </c>
      <c r="AQ25" s="291">
        <f>NO!CF27</f>
        <v>0</v>
      </c>
      <c r="AR25" s="291">
        <f>G!CF27</f>
        <v>0</v>
      </c>
      <c r="AS25" s="291">
        <f>SF!CF27</f>
        <v>0</v>
      </c>
      <c r="AT25" s="291">
        <f>EVEIL!CF27</f>
        <v>0</v>
      </c>
      <c r="AU25" s="292">
        <f>LANGUE!BP27</f>
        <v>0</v>
      </c>
      <c r="AV25" s="288">
        <f t="shared" si="3"/>
        <v>0</v>
      </c>
      <c r="AW25" s="293">
        <f t="shared" si="4"/>
        <v>0</v>
      </c>
      <c r="AX25" s="533"/>
    </row>
    <row r="26" spans="1:50" ht="12.75" thickTop="1" thickBot="1">
      <c r="A26" s="235">
        <v>23</v>
      </c>
      <c r="B26" s="236" t="str">
        <f>PARAMETRES!B27</f>
        <v>S</v>
      </c>
      <c r="C26" s="237" t="str">
        <f>PARAMETRES!C27</f>
        <v>N</v>
      </c>
      <c r="D26" s="238" t="str">
        <f>PARAMETRES!D27</f>
        <v>Néerlandais</v>
      </c>
      <c r="E26" s="279">
        <f>RELIGION!$U28</f>
        <v>0</v>
      </c>
      <c r="F26" s="280">
        <f>LIRE!U28</f>
        <v>0</v>
      </c>
      <c r="G26" s="280">
        <f>'ECRIRE (orth, rédac)'!U28</f>
        <v>0</v>
      </c>
      <c r="H26" s="280">
        <f>'ECOUTER  PARLER'!U28</f>
        <v>0</v>
      </c>
      <c r="I26" s="281">
        <f>'ECRIRE (conj, gramm)'!$U28</f>
        <v>0</v>
      </c>
      <c r="J26" s="281">
        <f>NO!U28</f>
        <v>0</v>
      </c>
      <c r="K26" s="281">
        <f>G!U28</f>
        <v>0</v>
      </c>
      <c r="L26" s="281">
        <f>SF!U28</f>
        <v>0</v>
      </c>
      <c r="M26" s="281">
        <f>EVEIL!U28</f>
        <v>0</v>
      </c>
      <c r="N26" s="282">
        <f>LANGUE!Q28</f>
        <v>0</v>
      </c>
      <c r="O26" s="283">
        <f t="shared" si="0"/>
        <v>0</v>
      </c>
      <c r="P26" s="279">
        <f>RELIGION!$AP28</f>
        <v>0</v>
      </c>
      <c r="Q26" s="280">
        <f>LIRE!AP28</f>
        <v>0</v>
      </c>
      <c r="R26" s="280">
        <f>'ECRIRE (orth, rédac)'!AP28</f>
        <v>0</v>
      </c>
      <c r="S26" s="280">
        <f>'ECOUTER  PARLER'!AP28</f>
        <v>0</v>
      </c>
      <c r="T26" s="281">
        <f>'ECRIRE (conj, gramm)'!$AP28</f>
        <v>0</v>
      </c>
      <c r="U26" s="281">
        <f>NO!AP28</f>
        <v>0</v>
      </c>
      <c r="V26" s="281">
        <f>G!AP28</f>
        <v>0</v>
      </c>
      <c r="W26" s="281">
        <f>SF!AP28</f>
        <v>0</v>
      </c>
      <c r="X26" s="281">
        <f>EVEIL!AP28</f>
        <v>0</v>
      </c>
      <c r="Y26" s="282">
        <f>LANGUE!AH28</f>
        <v>0</v>
      </c>
      <c r="Z26" s="283">
        <f t="shared" si="1"/>
        <v>0</v>
      </c>
      <c r="AA26" s="279">
        <f>RELIGION!$BK28</f>
        <v>0</v>
      </c>
      <c r="AB26" s="280">
        <f>LIRE!BK28</f>
        <v>0</v>
      </c>
      <c r="AC26" s="280">
        <f>'ECRIRE (orth, rédac)'!BK28</f>
        <v>0</v>
      </c>
      <c r="AD26" s="280">
        <f>'ECOUTER  PARLER'!BK28</f>
        <v>0</v>
      </c>
      <c r="AE26" s="281">
        <f>'ECRIRE (conj, gramm)'!$BK28</f>
        <v>0</v>
      </c>
      <c r="AF26" s="281">
        <f>NO!BK28</f>
        <v>0</v>
      </c>
      <c r="AG26" s="281">
        <f>G!BK28</f>
        <v>0</v>
      </c>
      <c r="AH26" s="281">
        <f>SF!BK28</f>
        <v>0</v>
      </c>
      <c r="AI26" s="281">
        <f>EVEIL!BK28</f>
        <v>0</v>
      </c>
      <c r="AJ26" s="282">
        <f>LANGUE!AY28</f>
        <v>0</v>
      </c>
      <c r="AK26" s="283">
        <f t="shared" si="2"/>
        <v>0</v>
      </c>
      <c r="AL26" s="279">
        <f>RELIGION!$CF28</f>
        <v>0</v>
      </c>
      <c r="AM26" s="280">
        <f>LIRE!CF28</f>
        <v>0</v>
      </c>
      <c r="AN26" s="280">
        <f>'ECRIRE (orth, rédac)'!CF28</f>
        <v>0</v>
      </c>
      <c r="AO26" s="280">
        <f>'ECOUTER  PARLER'!CF28</f>
        <v>0</v>
      </c>
      <c r="AP26" s="281">
        <f>'ECRIRE (conj, gramm)'!$CJ28</f>
        <v>0</v>
      </c>
      <c r="AQ26" s="281">
        <f>NO!CF28</f>
        <v>0</v>
      </c>
      <c r="AR26" s="281">
        <f>G!CF28</f>
        <v>0</v>
      </c>
      <c r="AS26" s="281">
        <f>SF!CF28</f>
        <v>0</v>
      </c>
      <c r="AT26" s="281">
        <f>EVEIL!CF28</f>
        <v>0</v>
      </c>
      <c r="AU26" s="282">
        <f>LANGUE!BP28</f>
        <v>0</v>
      </c>
      <c r="AV26" s="283">
        <f t="shared" si="3"/>
        <v>0</v>
      </c>
      <c r="AW26" s="284">
        <f t="shared" si="4"/>
        <v>0</v>
      </c>
      <c r="AX26" s="533"/>
    </row>
    <row r="27" spans="1:50" ht="12.75" thickTop="1" thickBot="1">
      <c r="A27" s="242">
        <v>24</v>
      </c>
      <c r="B27" s="243" t="str">
        <f>PARAMETRES!B28</f>
        <v>S</v>
      </c>
      <c r="C27" s="244" t="str">
        <f>PARAMETRES!C28</f>
        <v>T</v>
      </c>
      <c r="D27" s="245" t="str">
        <f>PARAMETRES!D28</f>
        <v>Anglais</v>
      </c>
      <c r="E27" s="285">
        <f>RELIGION!$U29</f>
        <v>0</v>
      </c>
      <c r="F27" s="286">
        <f>LIRE!U29</f>
        <v>0</v>
      </c>
      <c r="G27" s="286">
        <f>'ECRIRE (orth, rédac)'!U29</f>
        <v>0</v>
      </c>
      <c r="H27" s="286">
        <f>'ECOUTER  PARLER'!U29</f>
        <v>0</v>
      </c>
      <c r="I27" s="286">
        <f>'ECRIRE (conj, gramm)'!$U29</f>
        <v>0</v>
      </c>
      <c r="J27" s="286">
        <f>NO!U29</f>
        <v>0</v>
      </c>
      <c r="K27" s="286">
        <f>G!U29</f>
        <v>0</v>
      </c>
      <c r="L27" s="286">
        <f>SF!U29</f>
        <v>0</v>
      </c>
      <c r="M27" s="286">
        <f>EVEIL!U29</f>
        <v>0</v>
      </c>
      <c r="N27" s="287">
        <f>LANGUE!Q29</f>
        <v>0</v>
      </c>
      <c r="O27" s="288">
        <f t="shared" si="0"/>
        <v>0</v>
      </c>
      <c r="P27" s="289">
        <f>RELIGION!$AP29</f>
        <v>0</v>
      </c>
      <c r="Q27" s="290">
        <f>LIRE!AP29</f>
        <v>0</v>
      </c>
      <c r="R27" s="290">
        <f>'ECRIRE (orth, rédac)'!AP29</f>
        <v>0</v>
      </c>
      <c r="S27" s="290">
        <f>'ECOUTER  PARLER'!AP29</f>
        <v>0</v>
      </c>
      <c r="T27" s="291">
        <f>'ECRIRE (conj, gramm)'!$AP29</f>
        <v>0</v>
      </c>
      <c r="U27" s="291">
        <f>NO!AP29</f>
        <v>0</v>
      </c>
      <c r="V27" s="291">
        <f>G!AP29</f>
        <v>0</v>
      </c>
      <c r="W27" s="291">
        <f>SF!AP29</f>
        <v>0</v>
      </c>
      <c r="X27" s="291">
        <f>EVEIL!AP29</f>
        <v>0</v>
      </c>
      <c r="Y27" s="292">
        <f>LANGUE!AH29</f>
        <v>0</v>
      </c>
      <c r="Z27" s="288">
        <f t="shared" si="1"/>
        <v>0</v>
      </c>
      <c r="AA27" s="289">
        <f>RELIGION!$BK29</f>
        <v>0</v>
      </c>
      <c r="AB27" s="290">
        <f>LIRE!BK29</f>
        <v>0</v>
      </c>
      <c r="AC27" s="290">
        <f>'ECRIRE (orth, rédac)'!BK29</f>
        <v>0</v>
      </c>
      <c r="AD27" s="290">
        <f>'ECOUTER  PARLER'!BK29</f>
        <v>0</v>
      </c>
      <c r="AE27" s="291">
        <f>'ECRIRE (conj, gramm)'!$BK29</f>
        <v>0</v>
      </c>
      <c r="AF27" s="291">
        <f>NO!BK29</f>
        <v>0</v>
      </c>
      <c r="AG27" s="291">
        <f>G!BK29</f>
        <v>0</v>
      </c>
      <c r="AH27" s="291">
        <f>SF!BK29</f>
        <v>0</v>
      </c>
      <c r="AI27" s="291">
        <f>EVEIL!BK29</f>
        <v>0</v>
      </c>
      <c r="AJ27" s="292">
        <f>LANGUE!AY29</f>
        <v>0</v>
      </c>
      <c r="AK27" s="288">
        <f t="shared" si="2"/>
        <v>0</v>
      </c>
      <c r="AL27" s="289">
        <f>RELIGION!CF29</f>
        <v>0</v>
      </c>
      <c r="AM27" s="290">
        <f>LIRE!CF29</f>
        <v>0</v>
      </c>
      <c r="AN27" s="290">
        <f>'ECRIRE (orth, rédac)'!CF29</f>
        <v>0</v>
      </c>
      <c r="AO27" s="290">
        <f>'ECOUTER  PARLER'!CF29</f>
        <v>0</v>
      </c>
      <c r="AP27" s="291">
        <f>'ECRIRE (conj, gramm)'!$CJ29</f>
        <v>0</v>
      </c>
      <c r="AQ27" s="291">
        <f>NO!CF29</f>
        <v>0</v>
      </c>
      <c r="AR27" s="291">
        <f>G!CF29</f>
        <v>0</v>
      </c>
      <c r="AS27" s="291">
        <f>SF!CF29</f>
        <v>0</v>
      </c>
      <c r="AT27" s="291">
        <f>EVEIL!CF29</f>
        <v>0</v>
      </c>
      <c r="AU27" s="292">
        <f>LANGUE!BP29</f>
        <v>0</v>
      </c>
      <c r="AV27" s="288">
        <f t="shared" si="3"/>
        <v>0</v>
      </c>
      <c r="AW27" s="293">
        <f t="shared" si="4"/>
        <v>0</v>
      </c>
      <c r="AX27" s="533"/>
    </row>
    <row r="28" spans="1:50" ht="12.75" thickTop="1" thickBot="1">
      <c r="A28" s="235">
        <v>25</v>
      </c>
      <c r="B28" s="236" t="str">
        <f>PARAMETRES!B29</f>
        <v>T</v>
      </c>
      <c r="C28" s="237" t="str">
        <f>PARAMETRES!C29</f>
        <v>L</v>
      </c>
      <c r="D28" s="238" t="str">
        <f>PARAMETRES!D29</f>
        <v>Anglais</v>
      </c>
      <c r="E28" s="279">
        <f>RELIGION!$U30</f>
        <v>0</v>
      </c>
      <c r="F28" s="280">
        <f>LIRE!U30</f>
        <v>0</v>
      </c>
      <c r="G28" s="280">
        <f>'ECRIRE (orth, rédac)'!U30</f>
        <v>0</v>
      </c>
      <c r="H28" s="280">
        <f>'ECOUTER  PARLER'!U30</f>
        <v>0</v>
      </c>
      <c r="I28" s="281">
        <f>'ECRIRE (conj, gramm)'!$U30</f>
        <v>0</v>
      </c>
      <c r="J28" s="281">
        <f>NO!U30</f>
        <v>0</v>
      </c>
      <c r="K28" s="281">
        <f>G!U30</f>
        <v>0</v>
      </c>
      <c r="L28" s="281">
        <f>SF!U30</f>
        <v>0</v>
      </c>
      <c r="M28" s="281">
        <f>EVEIL!U30</f>
        <v>0</v>
      </c>
      <c r="N28" s="282">
        <f>LANGUE!Q30</f>
        <v>0</v>
      </c>
      <c r="O28" s="283">
        <f t="shared" si="0"/>
        <v>0</v>
      </c>
      <c r="P28" s="279">
        <f>RELIGION!$AP30</f>
        <v>0</v>
      </c>
      <c r="Q28" s="280">
        <f>LIRE!AP30</f>
        <v>0</v>
      </c>
      <c r="R28" s="280">
        <f>'ECRIRE (orth, rédac)'!AP30</f>
        <v>0</v>
      </c>
      <c r="S28" s="280">
        <f>'ECOUTER  PARLER'!AP30</f>
        <v>0</v>
      </c>
      <c r="T28" s="281">
        <f>'ECRIRE (conj, gramm)'!$AP30</f>
        <v>0</v>
      </c>
      <c r="U28" s="281">
        <f>NO!AP30</f>
        <v>0</v>
      </c>
      <c r="V28" s="281">
        <f>G!AP30</f>
        <v>0</v>
      </c>
      <c r="W28" s="281">
        <f>SF!AP30</f>
        <v>0</v>
      </c>
      <c r="X28" s="281">
        <f>EVEIL!AP30</f>
        <v>0</v>
      </c>
      <c r="Y28" s="282">
        <f>LANGUE!AH30</f>
        <v>0</v>
      </c>
      <c r="Z28" s="283">
        <f t="shared" si="1"/>
        <v>0</v>
      </c>
      <c r="AA28" s="279">
        <f>RELIGION!$BK30</f>
        <v>0</v>
      </c>
      <c r="AB28" s="280">
        <f>LIRE!BK30</f>
        <v>0</v>
      </c>
      <c r="AC28" s="280">
        <f>'ECRIRE (orth, rédac)'!BK30</f>
        <v>0</v>
      </c>
      <c r="AD28" s="280">
        <f>'ECOUTER  PARLER'!BK30</f>
        <v>0</v>
      </c>
      <c r="AE28" s="281">
        <f>'ECRIRE (conj, gramm)'!$BK30</f>
        <v>0</v>
      </c>
      <c r="AF28" s="281">
        <f>NO!BK30</f>
        <v>0</v>
      </c>
      <c r="AG28" s="281">
        <f>G!BK30</f>
        <v>0</v>
      </c>
      <c r="AH28" s="281">
        <f>SF!BK30</f>
        <v>0</v>
      </c>
      <c r="AI28" s="281">
        <f>EVEIL!BK30</f>
        <v>0</v>
      </c>
      <c r="AJ28" s="282">
        <f>LANGUE!AY30</f>
        <v>0</v>
      </c>
      <c r="AK28" s="283">
        <f t="shared" si="2"/>
        <v>0</v>
      </c>
      <c r="AL28" s="279">
        <f>RELIGION!$CF30</f>
        <v>0</v>
      </c>
      <c r="AM28" s="280">
        <f>LIRE!CF30</f>
        <v>0</v>
      </c>
      <c r="AN28" s="280">
        <f>'ECRIRE (orth, rédac)'!CF30</f>
        <v>0</v>
      </c>
      <c r="AO28" s="280">
        <f>'ECOUTER  PARLER'!CF30</f>
        <v>0</v>
      </c>
      <c r="AP28" s="281">
        <f>'ECRIRE (conj, gramm)'!$CJ30</f>
        <v>0</v>
      </c>
      <c r="AQ28" s="281">
        <f>NO!CF30</f>
        <v>0</v>
      </c>
      <c r="AR28" s="281">
        <f>G!CF30</f>
        <v>0</v>
      </c>
      <c r="AS28" s="281">
        <f>SF!CF30</f>
        <v>0</v>
      </c>
      <c r="AT28" s="281">
        <f>EVEIL!CF30</f>
        <v>0</v>
      </c>
      <c r="AU28" s="282">
        <f>LANGUE!BP30</f>
        <v>0</v>
      </c>
      <c r="AV28" s="283">
        <f t="shared" si="3"/>
        <v>0</v>
      </c>
      <c r="AW28" s="284">
        <f t="shared" si="4"/>
        <v>0</v>
      </c>
      <c r="AX28" s="533"/>
    </row>
    <row r="29" spans="1:50" ht="12.75" thickTop="1" thickBot="1">
      <c r="A29" s="242">
        <v>26</v>
      </c>
      <c r="B29" s="243" t="str">
        <f>PARAMETRES!B30</f>
        <v>T</v>
      </c>
      <c r="C29" s="244" t="str">
        <f>PARAMETRES!C30</f>
        <v>M</v>
      </c>
      <c r="D29" s="245" t="str">
        <f>PARAMETRES!D30</f>
        <v>Anglais</v>
      </c>
      <c r="E29" s="285">
        <f>RELIGION!$U31</f>
        <v>0</v>
      </c>
      <c r="F29" s="286">
        <f>LIRE!U31</f>
        <v>0</v>
      </c>
      <c r="G29" s="286">
        <f>'ECRIRE (orth, rédac)'!U31</f>
        <v>0</v>
      </c>
      <c r="H29" s="286">
        <f>'ECOUTER  PARLER'!U31</f>
        <v>0</v>
      </c>
      <c r="I29" s="286">
        <f>'ECRIRE (conj, gramm)'!$U31</f>
        <v>0</v>
      </c>
      <c r="J29" s="286">
        <f>NO!U31</f>
        <v>0</v>
      </c>
      <c r="K29" s="286">
        <f>G!U31</f>
        <v>0</v>
      </c>
      <c r="L29" s="286">
        <f>SF!U31</f>
        <v>0</v>
      </c>
      <c r="M29" s="286">
        <f>EVEIL!U31</f>
        <v>0</v>
      </c>
      <c r="N29" s="287">
        <f>LANGUE!Q31</f>
        <v>0</v>
      </c>
      <c r="O29" s="288">
        <f t="shared" si="0"/>
        <v>0</v>
      </c>
      <c r="P29" s="289">
        <f>RELIGION!$AP31</f>
        <v>0</v>
      </c>
      <c r="Q29" s="290">
        <f>LIRE!AP31</f>
        <v>0</v>
      </c>
      <c r="R29" s="290">
        <f>'ECRIRE (orth, rédac)'!AP31</f>
        <v>0</v>
      </c>
      <c r="S29" s="290">
        <f>'ECOUTER  PARLER'!AP31</f>
        <v>0</v>
      </c>
      <c r="T29" s="291">
        <f>'ECRIRE (conj, gramm)'!$AP31</f>
        <v>0</v>
      </c>
      <c r="U29" s="291">
        <f>NO!AP31</f>
        <v>0</v>
      </c>
      <c r="V29" s="291">
        <f>G!AP31</f>
        <v>0</v>
      </c>
      <c r="W29" s="291">
        <f>SF!AP31</f>
        <v>0</v>
      </c>
      <c r="X29" s="291">
        <f>EVEIL!AP31</f>
        <v>0</v>
      </c>
      <c r="Y29" s="292">
        <f>LANGUE!AH31</f>
        <v>0</v>
      </c>
      <c r="Z29" s="288">
        <f t="shared" si="1"/>
        <v>0</v>
      </c>
      <c r="AA29" s="289">
        <f>RELIGION!$BK31</f>
        <v>0</v>
      </c>
      <c r="AB29" s="290">
        <f>LIRE!BK31</f>
        <v>0</v>
      </c>
      <c r="AC29" s="290">
        <f>'ECRIRE (orth, rédac)'!BK31</f>
        <v>0</v>
      </c>
      <c r="AD29" s="290">
        <f>'ECOUTER  PARLER'!BK31</f>
        <v>0</v>
      </c>
      <c r="AE29" s="291">
        <f>'ECRIRE (conj, gramm)'!$BK31</f>
        <v>0</v>
      </c>
      <c r="AF29" s="291">
        <f>NO!BK31</f>
        <v>0</v>
      </c>
      <c r="AG29" s="291">
        <f>G!BK31</f>
        <v>0</v>
      </c>
      <c r="AH29" s="291">
        <f>SF!BK31</f>
        <v>0</v>
      </c>
      <c r="AI29" s="291">
        <f>EVEIL!BK31</f>
        <v>0</v>
      </c>
      <c r="AJ29" s="292">
        <f>LANGUE!AY31</f>
        <v>0</v>
      </c>
      <c r="AK29" s="288">
        <f t="shared" si="2"/>
        <v>0</v>
      </c>
      <c r="AL29" s="289">
        <f>RELIGION!CF31</f>
        <v>0</v>
      </c>
      <c r="AM29" s="290">
        <f>LIRE!CF31</f>
        <v>0</v>
      </c>
      <c r="AN29" s="290">
        <f>'ECRIRE (orth, rédac)'!CF31</f>
        <v>0</v>
      </c>
      <c r="AO29" s="290">
        <f>'ECOUTER  PARLER'!CF31</f>
        <v>0</v>
      </c>
      <c r="AP29" s="291">
        <f>'ECRIRE (conj, gramm)'!$CJ31</f>
        <v>0</v>
      </c>
      <c r="AQ29" s="291">
        <f>NO!CF31</f>
        <v>0</v>
      </c>
      <c r="AR29" s="291">
        <f>G!CF31</f>
        <v>0</v>
      </c>
      <c r="AS29" s="291">
        <f>SF!CF31</f>
        <v>0</v>
      </c>
      <c r="AT29" s="291">
        <f>EVEIL!CF31</f>
        <v>0</v>
      </c>
      <c r="AU29" s="292">
        <f>LANGUE!BP31</f>
        <v>0</v>
      </c>
      <c r="AV29" s="288">
        <f t="shared" si="3"/>
        <v>0</v>
      </c>
      <c r="AW29" s="293">
        <f t="shared" si="4"/>
        <v>0</v>
      </c>
      <c r="AX29" s="533"/>
    </row>
    <row r="30" spans="1:50" ht="12.75" thickTop="1" thickBot="1">
      <c r="A30" s="235">
        <v>27</v>
      </c>
      <c r="B30" s="236" t="str">
        <f>PARAMETRES!B31</f>
        <v>V</v>
      </c>
      <c r="C30" s="237" t="str">
        <f>PARAMETRES!C31</f>
        <v>F</v>
      </c>
      <c r="D30" s="238" t="str">
        <f>PARAMETRES!D31</f>
        <v>Anglais</v>
      </c>
      <c r="E30" s="279">
        <f>RELIGION!$U32</f>
        <v>0</v>
      </c>
      <c r="F30" s="280">
        <f>LIRE!U32</f>
        <v>0</v>
      </c>
      <c r="G30" s="280">
        <f>'ECRIRE (orth, rédac)'!U32</f>
        <v>0</v>
      </c>
      <c r="H30" s="280">
        <f>'ECOUTER  PARLER'!U32</f>
        <v>0</v>
      </c>
      <c r="I30" s="281">
        <f>'ECRIRE (conj, gramm)'!$U32</f>
        <v>0</v>
      </c>
      <c r="J30" s="281">
        <f>NO!U32</f>
        <v>0</v>
      </c>
      <c r="K30" s="281">
        <f>G!U32</f>
        <v>0</v>
      </c>
      <c r="L30" s="281">
        <f>SF!U32</f>
        <v>0</v>
      </c>
      <c r="M30" s="281">
        <f>EVEIL!U32</f>
        <v>0</v>
      </c>
      <c r="N30" s="282">
        <f>LANGUE!Q32</f>
        <v>0</v>
      </c>
      <c r="O30" s="283">
        <f t="shared" si="0"/>
        <v>0</v>
      </c>
      <c r="P30" s="279">
        <f>RELIGION!$AP32</f>
        <v>0</v>
      </c>
      <c r="Q30" s="280">
        <f>LIRE!AP32</f>
        <v>0</v>
      </c>
      <c r="R30" s="280">
        <f>'ECRIRE (orth, rédac)'!AP32</f>
        <v>0</v>
      </c>
      <c r="S30" s="280">
        <f>'ECOUTER  PARLER'!AP32</f>
        <v>0</v>
      </c>
      <c r="T30" s="281">
        <f>'ECRIRE (conj, gramm)'!$AP32</f>
        <v>0</v>
      </c>
      <c r="U30" s="281">
        <f>NO!AP32</f>
        <v>0</v>
      </c>
      <c r="V30" s="281">
        <f>G!AP32</f>
        <v>0</v>
      </c>
      <c r="W30" s="281">
        <f>SF!AP32</f>
        <v>0</v>
      </c>
      <c r="X30" s="281">
        <f>EVEIL!AP32</f>
        <v>0</v>
      </c>
      <c r="Y30" s="282">
        <f>LANGUE!AH32</f>
        <v>0</v>
      </c>
      <c r="Z30" s="283">
        <f t="shared" si="1"/>
        <v>0</v>
      </c>
      <c r="AA30" s="279">
        <f>RELIGION!$BK32</f>
        <v>0</v>
      </c>
      <c r="AB30" s="280">
        <f>LIRE!BK32</f>
        <v>0</v>
      </c>
      <c r="AC30" s="280">
        <f>'ECRIRE (orth, rédac)'!BK32</f>
        <v>0</v>
      </c>
      <c r="AD30" s="280">
        <f>'ECOUTER  PARLER'!BK32</f>
        <v>0</v>
      </c>
      <c r="AE30" s="281">
        <f>'ECRIRE (conj, gramm)'!$BK32</f>
        <v>0</v>
      </c>
      <c r="AF30" s="281">
        <f>NO!BK32</f>
        <v>0</v>
      </c>
      <c r="AG30" s="281">
        <f>G!BK32</f>
        <v>0</v>
      </c>
      <c r="AH30" s="281">
        <f>SF!BK32</f>
        <v>0</v>
      </c>
      <c r="AI30" s="281">
        <f>EVEIL!BK32</f>
        <v>0</v>
      </c>
      <c r="AJ30" s="282">
        <f>LANGUE!AY32</f>
        <v>0</v>
      </c>
      <c r="AK30" s="283">
        <f t="shared" si="2"/>
        <v>0</v>
      </c>
      <c r="AL30" s="279">
        <f>RELIGION!$CF32</f>
        <v>0</v>
      </c>
      <c r="AM30" s="280">
        <f>LIRE!CF32</f>
        <v>0</v>
      </c>
      <c r="AN30" s="280">
        <f>'ECRIRE (orth, rédac)'!CF32</f>
        <v>0</v>
      </c>
      <c r="AO30" s="280">
        <f>'ECOUTER  PARLER'!CF32</f>
        <v>0</v>
      </c>
      <c r="AP30" s="281">
        <f>'ECRIRE (conj, gramm)'!$CJ32</f>
        <v>0</v>
      </c>
      <c r="AQ30" s="281">
        <f>NO!CF32</f>
        <v>0</v>
      </c>
      <c r="AR30" s="281">
        <f>G!CF32</f>
        <v>0</v>
      </c>
      <c r="AS30" s="281">
        <f>SF!CF32</f>
        <v>0</v>
      </c>
      <c r="AT30" s="281">
        <f>EVEIL!CF32</f>
        <v>0</v>
      </c>
      <c r="AU30" s="282">
        <f>LANGUE!BP32</f>
        <v>0</v>
      </c>
      <c r="AV30" s="283">
        <f t="shared" si="3"/>
        <v>0</v>
      </c>
      <c r="AW30" s="284">
        <f t="shared" si="4"/>
        <v>0</v>
      </c>
      <c r="AX30" s="533"/>
    </row>
    <row r="31" spans="1:50" ht="12.75" thickTop="1" thickBot="1">
      <c r="A31" s="242">
        <v>28</v>
      </c>
      <c r="B31" s="243" t="str">
        <f>PARAMETRES!B32</f>
        <v>V</v>
      </c>
      <c r="C31" s="244" t="str">
        <f>PARAMETRES!C32</f>
        <v>B</v>
      </c>
      <c r="D31" s="245" t="str">
        <f>PARAMETRES!D32</f>
        <v>Anglais</v>
      </c>
      <c r="E31" s="285">
        <f>RELIGION!$U33</f>
        <v>0</v>
      </c>
      <c r="F31" s="286">
        <f>LIRE!U33</f>
        <v>0</v>
      </c>
      <c r="G31" s="286">
        <f>'ECRIRE (orth, rédac)'!U33</f>
        <v>0</v>
      </c>
      <c r="H31" s="286">
        <f>'ECOUTER  PARLER'!U33</f>
        <v>0</v>
      </c>
      <c r="I31" s="286">
        <f>'ECRIRE (conj, gramm)'!$U33</f>
        <v>0</v>
      </c>
      <c r="J31" s="286">
        <f>NO!U33</f>
        <v>0</v>
      </c>
      <c r="K31" s="286">
        <f>G!U33</f>
        <v>0</v>
      </c>
      <c r="L31" s="286">
        <f>SF!U33</f>
        <v>0</v>
      </c>
      <c r="M31" s="286">
        <f>EVEIL!U33</f>
        <v>0</v>
      </c>
      <c r="N31" s="287">
        <f>LANGUE!Q33</f>
        <v>0</v>
      </c>
      <c r="O31" s="288">
        <f t="shared" si="0"/>
        <v>0</v>
      </c>
      <c r="P31" s="289">
        <f>RELIGION!$AP33</f>
        <v>0</v>
      </c>
      <c r="Q31" s="290">
        <f>LIRE!AP33</f>
        <v>0</v>
      </c>
      <c r="R31" s="290">
        <f>'ECRIRE (orth, rédac)'!AP33</f>
        <v>0</v>
      </c>
      <c r="S31" s="290">
        <f>'ECOUTER  PARLER'!AP33</f>
        <v>0</v>
      </c>
      <c r="T31" s="291">
        <f>'ECRIRE (conj, gramm)'!$AP33</f>
        <v>0</v>
      </c>
      <c r="U31" s="291">
        <f>NO!AP33</f>
        <v>0</v>
      </c>
      <c r="V31" s="291">
        <f>G!AP33</f>
        <v>0</v>
      </c>
      <c r="W31" s="291">
        <f>SF!AP33</f>
        <v>0</v>
      </c>
      <c r="X31" s="291">
        <f>EVEIL!AP33</f>
        <v>0</v>
      </c>
      <c r="Y31" s="292">
        <f>LANGUE!AH33</f>
        <v>0</v>
      </c>
      <c r="Z31" s="288">
        <f t="shared" si="1"/>
        <v>0</v>
      </c>
      <c r="AA31" s="289">
        <f>RELIGION!$BK33</f>
        <v>0</v>
      </c>
      <c r="AB31" s="290">
        <f>LIRE!BK33</f>
        <v>0</v>
      </c>
      <c r="AC31" s="290">
        <f>'ECRIRE (orth, rédac)'!BK33</f>
        <v>0</v>
      </c>
      <c r="AD31" s="290">
        <f>'ECOUTER  PARLER'!BK33</f>
        <v>0</v>
      </c>
      <c r="AE31" s="291">
        <f>'ECRIRE (conj, gramm)'!$BK33</f>
        <v>0</v>
      </c>
      <c r="AF31" s="291">
        <f>NO!BK33</f>
        <v>0</v>
      </c>
      <c r="AG31" s="291">
        <f>G!BK33</f>
        <v>0</v>
      </c>
      <c r="AH31" s="291">
        <f>SF!BK33</f>
        <v>0</v>
      </c>
      <c r="AI31" s="291">
        <f>EVEIL!BK33</f>
        <v>0</v>
      </c>
      <c r="AJ31" s="292">
        <f>LANGUE!AY33</f>
        <v>0</v>
      </c>
      <c r="AK31" s="288">
        <f t="shared" si="2"/>
        <v>0</v>
      </c>
      <c r="AL31" s="289">
        <f>RELIGION!CF33</f>
        <v>0</v>
      </c>
      <c r="AM31" s="290">
        <f>LIRE!CF33</f>
        <v>0</v>
      </c>
      <c r="AN31" s="290">
        <f>'ECRIRE (orth, rédac)'!CF33</f>
        <v>0</v>
      </c>
      <c r="AO31" s="290">
        <f>'ECOUTER  PARLER'!CF33</f>
        <v>0</v>
      </c>
      <c r="AP31" s="291">
        <f>'ECRIRE (conj, gramm)'!$CJ33</f>
        <v>0</v>
      </c>
      <c r="AQ31" s="291">
        <f>NO!CF33</f>
        <v>0</v>
      </c>
      <c r="AR31" s="291">
        <f>G!CF33</f>
        <v>0</v>
      </c>
      <c r="AS31" s="291">
        <f>SF!CF33</f>
        <v>0</v>
      </c>
      <c r="AT31" s="291">
        <f>EVEIL!CF33</f>
        <v>0</v>
      </c>
      <c r="AU31" s="292">
        <f>LANGUE!BP33</f>
        <v>0</v>
      </c>
      <c r="AV31" s="288">
        <f t="shared" si="3"/>
        <v>0</v>
      </c>
      <c r="AW31" s="293">
        <f t="shared" si="4"/>
        <v>0</v>
      </c>
      <c r="AX31" s="533"/>
    </row>
    <row r="32" spans="1:50" ht="12.75" thickTop="1" thickBot="1">
      <c r="A32" s="235">
        <v>29</v>
      </c>
      <c r="B32" s="236" t="str">
        <f>PARAMETRES!B33</f>
        <v>Z</v>
      </c>
      <c r="C32" s="237" t="str">
        <f>PARAMETRES!C33</f>
        <v>B</v>
      </c>
      <c r="D32" s="238" t="str">
        <f>PARAMETRES!D33</f>
        <v>Anglais</v>
      </c>
      <c r="E32" s="279">
        <f>RELIGION!$U34</f>
        <v>0</v>
      </c>
      <c r="F32" s="280">
        <f>LIRE!U34</f>
        <v>0</v>
      </c>
      <c r="G32" s="280">
        <f>'ECRIRE (orth, rédac)'!U34</f>
        <v>1</v>
      </c>
      <c r="H32" s="280">
        <f>'ECOUTER  PARLER'!U34</f>
        <v>0</v>
      </c>
      <c r="I32" s="281">
        <f>'ECRIRE (conj, gramm)'!$U34</f>
        <v>1</v>
      </c>
      <c r="J32" s="281">
        <f>NO!U34</f>
        <v>0</v>
      </c>
      <c r="K32" s="281">
        <f>G!U34</f>
        <v>0</v>
      </c>
      <c r="L32" s="281">
        <f>SF!U34</f>
        <v>0</v>
      </c>
      <c r="M32" s="281">
        <f>EVEIL!U34</f>
        <v>0</v>
      </c>
      <c r="N32" s="282">
        <f>LANGUE!Q34</f>
        <v>0</v>
      </c>
      <c r="O32" s="283">
        <f t="shared" si="0"/>
        <v>2</v>
      </c>
      <c r="P32" s="279">
        <f>RELIGION!$AP34</f>
        <v>0</v>
      </c>
      <c r="Q32" s="280">
        <f>LIRE!AP34</f>
        <v>0</v>
      </c>
      <c r="R32" s="280">
        <f>'ECRIRE (orth, rédac)'!AP34</f>
        <v>0</v>
      </c>
      <c r="S32" s="280">
        <f>'ECOUTER  PARLER'!AP34</f>
        <v>0</v>
      </c>
      <c r="T32" s="281">
        <f>'ECRIRE (conj, gramm)'!$AP34</f>
        <v>0</v>
      </c>
      <c r="U32" s="281">
        <f>NO!AP34</f>
        <v>0</v>
      </c>
      <c r="V32" s="281">
        <f>G!AP34</f>
        <v>0</v>
      </c>
      <c r="W32" s="281">
        <f>SF!AP34</f>
        <v>0</v>
      </c>
      <c r="X32" s="281">
        <f>EVEIL!AP34</f>
        <v>0</v>
      </c>
      <c r="Y32" s="282">
        <f>LANGUE!AH34</f>
        <v>0</v>
      </c>
      <c r="Z32" s="283">
        <f t="shared" si="1"/>
        <v>0</v>
      </c>
      <c r="AA32" s="279">
        <f>RELIGION!$BK34</f>
        <v>0</v>
      </c>
      <c r="AB32" s="280">
        <f>LIRE!BK34</f>
        <v>0</v>
      </c>
      <c r="AC32" s="280">
        <f>'ECRIRE (orth, rédac)'!BK34</f>
        <v>0</v>
      </c>
      <c r="AD32" s="280">
        <f>'ECOUTER  PARLER'!BK34</f>
        <v>0</v>
      </c>
      <c r="AE32" s="281">
        <f>'ECRIRE (conj, gramm)'!$BK34</f>
        <v>0</v>
      </c>
      <c r="AF32" s="281">
        <f>NO!BK34</f>
        <v>0</v>
      </c>
      <c r="AG32" s="281">
        <f>G!BK34</f>
        <v>0</v>
      </c>
      <c r="AH32" s="281">
        <f>SF!BK34</f>
        <v>0</v>
      </c>
      <c r="AI32" s="281">
        <f>EVEIL!BK34</f>
        <v>0</v>
      </c>
      <c r="AJ32" s="282">
        <f>LANGUE!AY34</f>
        <v>0</v>
      </c>
      <c r="AK32" s="283">
        <f t="shared" si="2"/>
        <v>0</v>
      </c>
      <c r="AL32" s="279">
        <f>RELIGION!$CF34</f>
        <v>0</v>
      </c>
      <c r="AM32" s="280">
        <f>LIRE!CF34</f>
        <v>0</v>
      </c>
      <c r="AN32" s="280">
        <f>'ECRIRE (orth, rédac)'!CF34</f>
        <v>0</v>
      </c>
      <c r="AO32" s="280">
        <f>'ECOUTER  PARLER'!CF34</f>
        <v>0</v>
      </c>
      <c r="AP32" s="281">
        <f>'ECRIRE (conj, gramm)'!$CJ34</f>
        <v>0</v>
      </c>
      <c r="AQ32" s="281">
        <f>NO!CF34</f>
        <v>0</v>
      </c>
      <c r="AR32" s="281">
        <f>G!CF34</f>
        <v>0</v>
      </c>
      <c r="AS32" s="281">
        <f>SF!CF34</f>
        <v>0</v>
      </c>
      <c r="AT32" s="281">
        <f>EVEIL!CF34</f>
        <v>0</v>
      </c>
      <c r="AU32" s="282">
        <f>LANGUE!BP34</f>
        <v>0</v>
      </c>
      <c r="AV32" s="283">
        <f t="shared" si="3"/>
        <v>0</v>
      </c>
      <c r="AW32" s="284">
        <f t="shared" si="4"/>
        <v>2</v>
      </c>
      <c r="AX32" s="533"/>
    </row>
    <row r="33" spans="1:50" ht="12.75" thickTop="1" thickBot="1">
      <c r="A33" s="242">
        <v>30</v>
      </c>
      <c r="B33" s="243" t="str">
        <f>PARAMETRES!B34</f>
        <v>-</v>
      </c>
      <c r="C33" s="244" t="str">
        <f>PARAMETRES!C34</f>
        <v>-</v>
      </c>
      <c r="D33" s="245" t="str">
        <f>PARAMETRES!D34</f>
        <v>-</v>
      </c>
      <c r="E33" s="285" t="str">
        <f>RELIGION!$U35</f>
        <v/>
      </c>
      <c r="F33" s="286" t="str">
        <f>LIRE!U35</f>
        <v/>
      </c>
      <c r="G33" s="286" t="str">
        <f>'ECRIRE (orth, rédac)'!U35</f>
        <v/>
      </c>
      <c r="H33" s="286" t="str">
        <f>'ECOUTER  PARLER'!U35</f>
        <v/>
      </c>
      <c r="I33" s="286" t="str">
        <f>'ECRIRE (conj, gramm)'!$U35</f>
        <v/>
      </c>
      <c r="J33" s="286" t="str">
        <f>NO!U35</f>
        <v/>
      </c>
      <c r="K33" s="286" t="str">
        <f>G!U35</f>
        <v/>
      </c>
      <c r="L33" s="286" t="str">
        <f>SF!U35</f>
        <v/>
      </c>
      <c r="M33" s="286" t="str">
        <f>EVEIL!U35</f>
        <v/>
      </c>
      <c r="N33" s="287" t="str">
        <f>LANGUE!Q35</f>
        <v/>
      </c>
      <c r="O33" s="288">
        <f t="shared" si="0"/>
        <v>0</v>
      </c>
      <c r="P33" s="289" t="str">
        <f>RELIGION!$AP35</f>
        <v/>
      </c>
      <c r="Q33" s="290" t="str">
        <f>LIRE!AP35</f>
        <v/>
      </c>
      <c r="R33" s="290" t="str">
        <f>'ECRIRE (orth, rédac)'!AP35</f>
        <v/>
      </c>
      <c r="S33" s="290" t="str">
        <f>'ECOUTER  PARLER'!AP35</f>
        <v/>
      </c>
      <c r="T33" s="291" t="str">
        <f>'ECRIRE (conj, gramm)'!$AP35</f>
        <v/>
      </c>
      <c r="U33" s="291" t="str">
        <f>NO!AP35</f>
        <v/>
      </c>
      <c r="V33" s="291" t="str">
        <f>G!AP35</f>
        <v/>
      </c>
      <c r="W33" s="291" t="str">
        <f>SF!AP35</f>
        <v/>
      </c>
      <c r="X33" s="291" t="str">
        <f>EVEIL!AP35</f>
        <v/>
      </c>
      <c r="Y33" s="292" t="str">
        <f>LANGUE!AH35</f>
        <v/>
      </c>
      <c r="Z33" s="288">
        <f t="shared" si="1"/>
        <v>0</v>
      </c>
      <c r="AA33" s="289" t="str">
        <f>RELIGION!$BK35</f>
        <v/>
      </c>
      <c r="AB33" s="290" t="str">
        <f>LIRE!BK35</f>
        <v/>
      </c>
      <c r="AC33" s="290" t="str">
        <f>'ECRIRE (orth, rédac)'!BK35</f>
        <v/>
      </c>
      <c r="AD33" s="290" t="str">
        <f>'ECOUTER  PARLER'!BK35</f>
        <v/>
      </c>
      <c r="AE33" s="291" t="str">
        <f>'ECRIRE (conj, gramm)'!$BK35</f>
        <v/>
      </c>
      <c r="AF33" s="291" t="str">
        <f>NO!BK35</f>
        <v/>
      </c>
      <c r="AG33" s="291" t="str">
        <f>G!BK35</f>
        <v/>
      </c>
      <c r="AH33" s="291" t="str">
        <f>SF!BK35</f>
        <v/>
      </c>
      <c r="AI33" s="291" t="str">
        <f>EVEIL!BK35</f>
        <v/>
      </c>
      <c r="AJ33" s="292" t="str">
        <f>LANGUE!AY35</f>
        <v/>
      </c>
      <c r="AK33" s="288">
        <f t="shared" si="2"/>
        <v>0</v>
      </c>
      <c r="AL33" s="289" t="str">
        <f>RELIGION!CF35</f>
        <v/>
      </c>
      <c r="AM33" s="290" t="str">
        <f>LIRE!CF35</f>
        <v/>
      </c>
      <c r="AN33" s="290" t="str">
        <f>'ECRIRE (orth, rédac)'!CF35</f>
        <v/>
      </c>
      <c r="AO33" s="290" t="str">
        <f>'ECOUTER  PARLER'!CF35</f>
        <v/>
      </c>
      <c r="AP33" s="291" t="str">
        <f>'ECRIRE (conj, gramm)'!$CJ35</f>
        <v/>
      </c>
      <c r="AQ33" s="291" t="str">
        <f>NO!CF35</f>
        <v/>
      </c>
      <c r="AR33" s="291" t="str">
        <f>G!CF35</f>
        <v/>
      </c>
      <c r="AS33" s="291" t="str">
        <f>SF!CF35</f>
        <v/>
      </c>
      <c r="AT33" s="291" t="str">
        <f>EVEIL!CF35</f>
        <v/>
      </c>
      <c r="AU33" s="292" t="str">
        <f>LANGUE!BP35</f>
        <v/>
      </c>
      <c r="AV33" s="288">
        <f t="shared" si="3"/>
        <v>0</v>
      </c>
      <c r="AW33" s="293">
        <f t="shared" si="4"/>
        <v>0</v>
      </c>
      <c r="AX33" s="533"/>
    </row>
    <row r="34" spans="1:50" ht="12.75" thickTop="1" thickBot="1">
      <c r="A34" s="235">
        <v>31</v>
      </c>
      <c r="B34" s="236" t="str">
        <f>PARAMETRES!B35</f>
        <v>-</v>
      </c>
      <c r="C34" s="237" t="str">
        <f>PARAMETRES!C35</f>
        <v>-</v>
      </c>
      <c r="D34" s="238" t="str">
        <f>PARAMETRES!D35</f>
        <v>-</v>
      </c>
      <c r="E34" s="279" t="str">
        <f>RELIGION!$U36</f>
        <v/>
      </c>
      <c r="F34" s="280" t="str">
        <f>LIRE!U36</f>
        <v/>
      </c>
      <c r="G34" s="280" t="str">
        <f>'ECRIRE (orth, rédac)'!U36</f>
        <v/>
      </c>
      <c r="H34" s="280" t="str">
        <f>'ECOUTER  PARLER'!U36</f>
        <v/>
      </c>
      <c r="I34" s="281" t="str">
        <f>'ECRIRE (conj, gramm)'!$U36</f>
        <v/>
      </c>
      <c r="J34" s="281" t="str">
        <f>NO!U36</f>
        <v/>
      </c>
      <c r="K34" s="281" t="str">
        <f>G!U36</f>
        <v/>
      </c>
      <c r="L34" s="281" t="str">
        <f>SF!U36</f>
        <v/>
      </c>
      <c r="M34" s="281" t="str">
        <f>EVEIL!U36</f>
        <v/>
      </c>
      <c r="N34" s="282" t="str">
        <f>LANGUE!Q36</f>
        <v/>
      </c>
      <c r="O34" s="283">
        <f t="shared" si="0"/>
        <v>0</v>
      </c>
      <c r="P34" s="279" t="str">
        <f>RELIGION!$AP36</f>
        <v/>
      </c>
      <c r="Q34" s="280" t="str">
        <f>LIRE!AP36</f>
        <v/>
      </c>
      <c r="R34" s="280" t="str">
        <f>'ECRIRE (orth, rédac)'!AP36</f>
        <v/>
      </c>
      <c r="S34" s="280" t="str">
        <f>'ECOUTER  PARLER'!AP36</f>
        <v/>
      </c>
      <c r="T34" s="281" t="str">
        <f>'ECRIRE (conj, gramm)'!$AP36</f>
        <v/>
      </c>
      <c r="U34" s="281" t="str">
        <f>NO!AP36</f>
        <v/>
      </c>
      <c r="V34" s="281" t="str">
        <f>G!AP36</f>
        <v/>
      </c>
      <c r="W34" s="281" t="str">
        <f>SF!AP36</f>
        <v/>
      </c>
      <c r="X34" s="281" t="str">
        <f>EVEIL!AP36</f>
        <v/>
      </c>
      <c r="Y34" s="282" t="str">
        <f>LANGUE!AH36</f>
        <v/>
      </c>
      <c r="Z34" s="283">
        <f t="shared" si="1"/>
        <v>0</v>
      </c>
      <c r="AA34" s="279" t="str">
        <f>RELIGION!$BK36</f>
        <v/>
      </c>
      <c r="AB34" s="280" t="str">
        <f>LIRE!BK36</f>
        <v/>
      </c>
      <c r="AC34" s="280" t="str">
        <f>'ECRIRE (orth, rédac)'!BK36</f>
        <v/>
      </c>
      <c r="AD34" s="280" t="str">
        <f>'ECOUTER  PARLER'!BK36</f>
        <v/>
      </c>
      <c r="AE34" s="281" t="str">
        <f>'ECRIRE (conj, gramm)'!$BK36</f>
        <v/>
      </c>
      <c r="AF34" s="281" t="str">
        <f>NO!BK36</f>
        <v/>
      </c>
      <c r="AG34" s="281" t="str">
        <f>G!BK36</f>
        <v/>
      </c>
      <c r="AH34" s="281" t="str">
        <f>SF!BK36</f>
        <v/>
      </c>
      <c r="AI34" s="281" t="str">
        <f>EVEIL!BK36</f>
        <v/>
      </c>
      <c r="AJ34" s="282" t="str">
        <f>LANGUE!AY36</f>
        <v/>
      </c>
      <c r="AK34" s="283">
        <f t="shared" si="2"/>
        <v>0</v>
      </c>
      <c r="AL34" s="279" t="str">
        <f>RELIGION!$CF36</f>
        <v/>
      </c>
      <c r="AM34" s="280" t="str">
        <f>LIRE!CF36</f>
        <v/>
      </c>
      <c r="AN34" s="280" t="str">
        <f>'ECRIRE (orth, rédac)'!CF36</f>
        <v/>
      </c>
      <c r="AO34" s="280" t="str">
        <f>'ECOUTER  PARLER'!CF36</f>
        <v/>
      </c>
      <c r="AP34" s="281" t="str">
        <f>'ECRIRE (conj, gramm)'!$CJ36</f>
        <v/>
      </c>
      <c r="AQ34" s="281" t="str">
        <f>NO!CF36</f>
        <v/>
      </c>
      <c r="AR34" s="281" t="str">
        <f>G!CF36</f>
        <v/>
      </c>
      <c r="AS34" s="281" t="str">
        <f>SF!CF36</f>
        <v/>
      </c>
      <c r="AT34" s="281" t="str">
        <f>EVEIL!CF36</f>
        <v/>
      </c>
      <c r="AU34" s="282" t="str">
        <f>LANGUE!BP36</f>
        <v/>
      </c>
      <c r="AV34" s="283">
        <f t="shared" si="3"/>
        <v>0</v>
      </c>
      <c r="AW34" s="284">
        <f t="shared" si="4"/>
        <v>0</v>
      </c>
      <c r="AX34" s="533"/>
    </row>
    <row r="35" spans="1:50" ht="12.75" thickTop="1" thickBot="1">
      <c r="A35" s="242">
        <v>32</v>
      </c>
      <c r="B35" s="243" t="str">
        <f>PARAMETRES!B36</f>
        <v>-</v>
      </c>
      <c r="C35" s="244" t="str">
        <f>PARAMETRES!C36</f>
        <v>-</v>
      </c>
      <c r="D35" s="245" t="str">
        <f>PARAMETRES!D36</f>
        <v>-</v>
      </c>
      <c r="E35" s="285" t="str">
        <f>RELIGION!$U37</f>
        <v/>
      </c>
      <c r="F35" s="286" t="str">
        <f>LIRE!U37</f>
        <v/>
      </c>
      <c r="G35" s="286" t="str">
        <f>'ECRIRE (orth, rédac)'!U37</f>
        <v/>
      </c>
      <c r="H35" s="286" t="str">
        <f>'ECOUTER  PARLER'!U37</f>
        <v/>
      </c>
      <c r="I35" s="286" t="str">
        <f>'ECRIRE (conj, gramm)'!$U37</f>
        <v/>
      </c>
      <c r="J35" s="286" t="str">
        <f>NO!U37</f>
        <v/>
      </c>
      <c r="K35" s="286" t="str">
        <f>G!U37</f>
        <v/>
      </c>
      <c r="L35" s="286" t="str">
        <f>SF!U37</f>
        <v/>
      </c>
      <c r="M35" s="286" t="str">
        <f>EVEIL!U37</f>
        <v/>
      </c>
      <c r="N35" s="287" t="str">
        <f>LANGUE!Q37</f>
        <v/>
      </c>
      <c r="O35" s="288">
        <f t="shared" si="0"/>
        <v>0</v>
      </c>
      <c r="P35" s="289" t="str">
        <f>RELIGION!$AP37</f>
        <v/>
      </c>
      <c r="Q35" s="290" t="str">
        <f>LIRE!AP37</f>
        <v/>
      </c>
      <c r="R35" s="290" t="str">
        <f>'ECRIRE (orth, rédac)'!AP37</f>
        <v/>
      </c>
      <c r="S35" s="290" t="str">
        <f>'ECOUTER  PARLER'!AP37</f>
        <v/>
      </c>
      <c r="T35" s="291" t="str">
        <f>'ECRIRE (conj, gramm)'!$AP37</f>
        <v/>
      </c>
      <c r="U35" s="291" t="str">
        <f>NO!AP37</f>
        <v/>
      </c>
      <c r="V35" s="291" t="str">
        <f>G!AP37</f>
        <v/>
      </c>
      <c r="W35" s="291" t="str">
        <f>SF!AP37</f>
        <v/>
      </c>
      <c r="X35" s="291" t="str">
        <f>EVEIL!AP37</f>
        <v/>
      </c>
      <c r="Y35" s="292" t="str">
        <f>LANGUE!AH37</f>
        <v/>
      </c>
      <c r="Z35" s="288">
        <f t="shared" si="1"/>
        <v>0</v>
      </c>
      <c r="AA35" s="289" t="str">
        <f>RELIGION!$BK37</f>
        <v/>
      </c>
      <c r="AB35" s="290" t="str">
        <f>LIRE!BK37</f>
        <v/>
      </c>
      <c r="AC35" s="290" t="str">
        <f>'ECRIRE (orth, rédac)'!BK37</f>
        <v/>
      </c>
      <c r="AD35" s="290" t="str">
        <f>'ECOUTER  PARLER'!BK37</f>
        <v/>
      </c>
      <c r="AE35" s="291" t="str">
        <f>'ECRIRE (conj, gramm)'!$BK37</f>
        <v/>
      </c>
      <c r="AF35" s="291" t="str">
        <f>NO!BK37</f>
        <v/>
      </c>
      <c r="AG35" s="291" t="str">
        <f>G!BK37</f>
        <v/>
      </c>
      <c r="AH35" s="291" t="str">
        <f>SF!BK37</f>
        <v/>
      </c>
      <c r="AI35" s="291" t="str">
        <f>EVEIL!BK37</f>
        <v/>
      </c>
      <c r="AJ35" s="292" t="str">
        <f>LANGUE!AY37</f>
        <v/>
      </c>
      <c r="AK35" s="288">
        <f t="shared" si="2"/>
        <v>0</v>
      </c>
      <c r="AL35" s="289" t="str">
        <f>RELIGION!CF37</f>
        <v/>
      </c>
      <c r="AM35" s="290" t="str">
        <f>LIRE!CF37</f>
        <v/>
      </c>
      <c r="AN35" s="290" t="str">
        <f>'ECRIRE (orth, rédac)'!CF37</f>
        <v/>
      </c>
      <c r="AO35" s="290" t="str">
        <f>'ECOUTER  PARLER'!CF37</f>
        <v/>
      </c>
      <c r="AP35" s="291" t="str">
        <f>'ECRIRE (conj, gramm)'!$CJ37</f>
        <v/>
      </c>
      <c r="AQ35" s="291" t="str">
        <f>NO!CF37</f>
        <v/>
      </c>
      <c r="AR35" s="291" t="str">
        <f>G!CF37</f>
        <v/>
      </c>
      <c r="AS35" s="291" t="str">
        <f>SF!CF37</f>
        <v/>
      </c>
      <c r="AT35" s="291" t="str">
        <f>EVEIL!CF37</f>
        <v/>
      </c>
      <c r="AU35" s="292" t="str">
        <f>LANGUE!BP37</f>
        <v/>
      </c>
      <c r="AV35" s="288">
        <f t="shared" si="3"/>
        <v>0</v>
      </c>
      <c r="AW35" s="293">
        <f t="shared" si="4"/>
        <v>0</v>
      </c>
      <c r="AX35" s="533"/>
    </row>
    <row r="36" spans="1:50" ht="12.75" thickTop="1" thickBot="1">
      <c r="A36" s="235">
        <v>33</v>
      </c>
      <c r="B36" s="236" t="str">
        <f>PARAMETRES!B37</f>
        <v>-</v>
      </c>
      <c r="C36" s="237" t="str">
        <f>PARAMETRES!C37</f>
        <v>-</v>
      </c>
      <c r="D36" s="238" t="str">
        <f>PARAMETRES!D37</f>
        <v>-</v>
      </c>
      <c r="E36" s="279" t="str">
        <f>RELIGION!$U38</f>
        <v/>
      </c>
      <c r="F36" s="280" t="str">
        <f>LIRE!U38</f>
        <v/>
      </c>
      <c r="G36" s="280" t="str">
        <f>'ECRIRE (orth, rédac)'!U38</f>
        <v/>
      </c>
      <c r="H36" s="280" t="str">
        <f>'ECOUTER  PARLER'!U38</f>
        <v/>
      </c>
      <c r="I36" s="281" t="str">
        <f>'ECRIRE (conj, gramm)'!$U38</f>
        <v/>
      </c>
      <c r="J36" s="281" t="str">
        <f>NO!U38</f>
        <v/>
      </c>
      <c r="K36" s="281" t="str">
        <f>G!U38</f>
        <v/>
      </c>
      <c r="L36" s="281" t="str">
        <f>SF!U38</f>
        <v/>
      </c>
      <c r="M36" s="281" t="str">
        <f>EVEIL!U38</f>
        <v/>
      </c>
      <c r="N36" s="282" t="str">
        <f>LANGUE!Q38</f>
        <v/>
      </c>
      <c r="O36" s="283">
        <f t="shared" si="0"/>
        <v>0</v>
      </c>
      <c r="P36" s="279" t="str">
        <f>RELIGION!$AP38</f>
        <v/>
      </c>
      <c r="Q36" s="280" t="str">
        <f>LIRE!AP38</f>
        <v/>
      </c>
      <c r="R36" s="280" t="str">
        <f>'ECRIRE (orth, rédac)'!AP38</f>
        <v/>
      </c>
      <c r="S36" s="280" t="str">
        <f>'ECOUTER  PARLER'!AP38</f>
        <v/>
      </c>
      <c r="T36" s="281" t="str">
        <f>'ECRIRE (conj, gramm)'!$AP38</f>
        <v/>
      </c>
      <c r="U36" s="281" t="str">
        <f>NO!AP38</f>
        <v/>
      </c>
      <c r="V36" s="281" t="str">
        <f>G!AP38</f>
        <v/>
      </c>
      <c r="W36" s="281" t="str">
        <f>SF!AP38</f>
        <v/>
      </c>
      <c r="X36" s="281" t="str">
        <f>EVEIL!AP38</f>
        <v/>
      </c>
      <c r="Y36" s="282" t="str">
        <f>LANGUE!AH38</f>
        <v/>
      </c>
      <c r="Z36" s="283">
        <f t="shared" si="1"/>
        <v>0</v>
      </c>
      <c r="AA36" s="279" t="str">
        <f>RELIGION!$BK38</f>
        <v/>
      </c>
      <c r="AB36" s="280" t="str">
        <f>LIRE!BK38</f>
        <v/>
      </c>
      <c r="AC36" s="280" t="str">
        <f>'ECRIRE (orth, rédac)'!BK38</f>
        <v/>
      </c>
      <c r="AD36" s="280" t="str">
        <f>'ECOUTER  PARLER'!BK38</f>
        <v/>
      </c>
      <c r="AE36" s="281" t="str">
        <f>'ECRIRE (conj, gramm)'!$BK38</f>
        <v/>
      </c>
      <c r="AF36" s="281" t="str">
        <f>NO!BK38</f>
        <v/>
      </c>
      <c r="AG36" s="281" t="str">
        <f>G!BK38</f>
        <v/>
      </c>
      <c r="AH36" s="281" t="str">
        <f>SF!BK38</f>
        <v/>
      </c>
      <c r="AI36" s="281" t="str">
        <f>EVEIL!BK38</f>
        <v/>
      </c>
      <c r="AJ36" s="282" t="str">
        <f>LANGUE!AY38</f>
        <v/>
      </c>
      <c r="AK36" s="283">
        <f t="shared" si="2"/>
        <v>0</v>
      </c>
      <c r="AL36" s="279" t="str">
        <f>RELIGION!$CF38</f>
        <v/>
      </c>
      <c r="AM36" s="280" t="str">
        <f>LIRE!CF38</f>
        <v/>
      </c>
      <c r="AN36" s="280" t="str">
        <f>'ECRIRE (orth, rédac)'!CF38</f>
        <v/>
      </c>
      <c r="AO36" s="280" t="str">
        <f>'ECOUTER  PARLER'!CF38</f>
        <v/>
      </c>
      <c r="AP36" s="281" t="str">
        <f>'ECRIRE (conj, gramm)'!$CJ38</f>
        <v/>
      </c>
      <c r="AQ36" s="281" t="str">
        <f>NO!CF38</f>
        <v/>
      </c>
      <c r="AR36" s="281" t="str">
        <f>G!CF38</f>
        <v/>
      </c>
      <c r="AS36" s="281" t="str">
        <f>SF!CF38</f>
        <v/>
      </c>
      <c r="AT36" s="281" t="str">
        <f>EVEIL!CF38</f>
        <v/>
      </c>
      <c r="AU36" s="282" t="str">
        <f>LANGUE!BP38</f>
        <v/>
      </c>
      <c r="AV36" s="283">
        <f t="shared" si="3"/>
        <v>0</v>
      </c>
      <c r="AW36" s="284">
        <f t="shared" si="4"/>
        <v>0</v>
      </c>
      <c r="AX36" s="533"/>
    </row>
    <row r="37" spans="1:50" ht="12.75" thickTop="1" thickBot="1">
      <c r="A37" s="242">
        <v>34</v>
      </c>
      <c r="B37" s="243" t="str">
        <f>PARAMETRES!B38</f>
        <v>-</v>
      </c>
      <c r="C37" s="244" t="str">
        <f>PARAMETRES!C38</f>
        <v>-</v>
      </c>
      <c r="D37" s="245" t="str">
        <f>PARAMETRES!D38</f>
        <v>-</v>
      </c>
      <c r="E37" s="285" t="str">
        <f>RELIGION!$U39</f>
        <v/>
      </c>
      <c r="F37" s="286" t="str">
        <f>LIRE!U39</f>
        <v/>
      </c>
      <c r="G37" s="286" t="str">
        <f>'ECRIRE (orth, rédac)'!U39</f>
        <v/>
      </c>
      <c r="H37" s="286" t="str">
        <f>'ECOUTER  PARLER'!U39</f>
        <v/>
      </c>
      <c r="I37" s="286" t="str">
        <f>'ECRIRE (conj, gramm)'!$U39</f>
        <v/>
      </c>
      <c r="J37" s="286" t="str">
        <f>NO!U39</f>
        <v/>
      </c>
      <c r="K37" s="286" t="str">
        <f>G!U39</f>
        <v/>
      </c>
      <c r="L37" s="286" t="str">
        <f>SF!U39</f>
        <v/>
      </c>
      <c r="M37" s="286" t="str">
        <f>EVEIL!U39</f>
        <v/>
      </c>
      <c r="N37" s="287" t="str">
        <f>LANGUE!Q39</f>
        <v/>
      </c>
      <c r="O37" s="288">
        <f t="shared" si="0"/>
        <v>0</v>
      </c>
      <c r="P37" s="289" t="str">
        <f>RELIGION!$AP39</f>
        <v/>
      </c>
      <c r="Q37" s="290" t="str">
        <f>LIRE!AP39</f>
        <v/>
      </c>
      <c r="R37" s="290" t="str">
        <f>'ECRIRE (orth, rédac)'!AP39</f>
        <v/>
      </c>
      <c r="S37" s="290" t="str">
        <f>'ECOUTER  PARLER'!AP39</f>
        <v/>
      </c>
      <c r="T37" s="291" t="str">
        <f>'ECRIRE (conj, gramm)'!$AP39</f>
        <v/>
      </c>
      <c r="U37" s="291" t="str">
        <f>NO!AP39</f>
        <v/>
      </c>
      <c r="V37" s="291" t="str">
        <f>G!AP39</f>
        <v/>
      </c>
      <c r="W37" s="291" t="str">
        <f>SF!AP39</f>
        <v/>
      </c>
      <c r="X37" s="291" t="str">
        <f>EVEIL!AP39</f>
        <v/>
      </c>
      <c r="Y37" s="292" t="str">
        <f>LANGUE!AH39</f>
        <v/>
      </c>
      <c r="Z37" s="288">
        <f t="shared" si="1"/>
        <v>0</v>
      </c>
      <c r="AA37" s="289" t="str">
        <f>RELIGION!$BK39</f>
        <v/>
      </c>
      <c r="AB37" s="290" t="str">
        <f>LIRE!BK39</f>
        <v/>
      </c>
      <c r="AC37" s="290" t="str">
        <f>'ECRIRE (orth, rédac)'!BK39</f>
        <v/>
      </c>
      <c r="AD37" s="290" t="str">
        <f>'ECOUTER  PARLER'!BK39</f>
        <v/>
      </c>
      <c r="AE37" s="291" t="str">
        <f>'ECRIRE (conj, gramm)'!$BK39</f>
        <v/>
      </c>
      <c r="AF37" s="291" t="str">
        <f>NO!BK39</f>
        <v/>
      </c>
      <c r="AG37" s="291" t="str">
        <f>G!BK39</f>
        <v/>
      </c>
      <c r="AH37" s="291" t="str">
        <f>SF!BK39</f>
        <v/>
      </c>
      <c r="AI37" s="291" t="str">
        <f>EVEIL!BK39</f>
        <v/>
      </c>
      <c r="AJ37" s="292" t="str">
        <f>LANGUE!AY39</f>
        <v/>
      </c>
      <c r="AK37" s="288">
        <f t="shared" si="2"/>
        <v>0</v>
      </c>
      <c r="AL37" s="289" t="str">
        <f>RELIGION!CF39</f>
        <v/>
      </c>
      <c r="AM37" s="290" t="str">
        <f>LIRE!CF39</f>
        <v/>
      </c>
      <c r="AN37" s="290" t="str">
        <f>'ECRIRE (orth, rédac)'!CF39</f>
        <v/>
      </c>
      <c r="AO37" s="290" t="str">
        <f>'ECOUTER  PARLER'!CF39</f>
        <v/>
      </c>
      <c r="AP37" s="291" t="str">
        <f>'ECRIRE (conj, gramm)'!$CJ39</f>
        <v/>
      </c>
      <c r="AQ37" s="291" t="str">
        <f>NO!CF39</f>
        <v/>
      </c>
      <c r="AR37" s="291" t="str">
        <f>G!CF39</f>
        <v/>
      </c>
      <c r="AS37" s="291" t="str">
        <f>SF!CF39</f>
        <v/>
      </c>
      <c r="AT37" s="291" t="str">
        <f>EVEIL!CF39</f>
        <v/>
      </c>
      <c r="AU37" s="292" t="str">
        <f>LANGUE!BP39</f>
        <v/>
      </c>
      <c r="AV37" s="288">
        <f t="shared" si="3"/>
        <v>0</v>
      </c>
      <c r="AW37" s="293">
        <f t="shared" si="4"/>
        <v>0</v>
      </c>
      <c r="AX37" s="533"/>
    </row>
    <row r="38" spans="1:50" ht="12.75" thickTop="1" thickBot="1">
      <c r="A38" s="235">
        <v>35</v>
      </c>
      <c r="B38" s="236" t="str">
        <f>PARAMETRES!B39</f>
        <v>-</v>
      </c>
      <c r="C38" s="237" t="str">
        <f>PARAMETRES!C39</f>
        <v>-</v>
      </c>
      <c r="D38" s="238" t="str">
        <f>PARAMETRES!D39</f>
        <v>-</v>
      </c>
      <c r="E38" s="279" t="str">
        <f>RELIGION!$U40</f>
        <v/>
      </c>
      <c r="F38" s="280" t="str">
        <f>LIRE!U40</f>
        <v/>
      </c>
      <c r="G38" s="280" t="str">
        <f>'ECRIRE (orth, rédac)'!U40</f>
        <v/>
      </c>
      <c r="H38" s="280" t="str">
        <f>'ECOUTER  PARLER'!U40</f>
        <v/>
      </c>
      <c r="I38" s="281" t="str">
        <f>'ECRIRE (conj, gramm)'!$U40</f>
        <v/>
      </c>
      <c r="J38" s="281" t="str">
        <f>NO!U40</f>
        <v/>
      </c>
      <c r="K38" s="281" t="str">
        <f>G!U40</f>
        <v/>
      </c>
      <c r="L38" s="281" t="str">
        <f>SF!U40</f>
        <v/>
      </c>
      <c r="M38" s="281" t="str">
        <f>EVEIL!U40</f>
        <v/>
      </c>
      <c r="N38" s="282" t="str">
        <f>LANGUE!Q40</f>
        <v/>
      </c>
      <c r="O38" s="283">
        <f t="shared" si="0"/>
        <v>0</v>
      </c>
      <c r="P38" s="279" t="str">
        <f>RELIGION!$AP40</f>
        <v/>
      </c>
      <c r="Q38" s="280" t="str">
        <f>LIRE!AP40</f>
        <v/>
      </c>
      <c r="R38" s="280" t="str">
        <f>'ECRIRE (orth, rédac)'!AP40</f>
        <v/>
      </c>
      <c r="S38" s="280" t="str">
        <f>'ECOUTER  PARLER'!AP40</f>
        <v/>
      </c>
      <c r="T38" s="281" t="str">
        <f>'ECRIRE (conj, gramm)'!$AP40</f>
        <v/>
      </c>
      <c r="U38" s="281" t="str">
        <f>NO!AP40</f>
        <v/>
      </c>
      <c r="V38" s="281" t="str">
        <f>G!AP40</f>
        <v/>
      </c>
      <c r="W38" s="281" t="str">
        <f>SF!AP40</f>
        <v/>
      </c>
      <c r="X38" s="281" t="str">
        <f>EVEIL!AP40</f>
        <v/>
      </c>
      <c r="Y38" s="282" t="str">
        <f>LANGUE!AH40</f>
        <v/>
      </c>
      <c r="Z38" s="283">
        <f t="shared" si="1"/>
        <v>0</v>
      </c>
      <c r="AA38" s="279" t="str">
        <f>RELIGION!$BK40</f>
        <v/>
      </c>
      <c r="AB38" s="280" t="str">
        <f>LIRE!BK40</f>
        <v/>
      </c>
      <c r="AC38" s="280" t="str">
        <f>'ECRIRE (orth, rédac)'!BK40</f>
        <v/>
      </c>
      <c r="AD38" s="280" t="str">
        <f>'ECOUTER  PARLER'!BK40</f>
        <v/>
      </c>
      <c r="AE38" s="281" t="str">
        <f>'ECRIRE (conj, gramm)'!$BK40</f>
        <v/>
      </c>
      <c r="AF38" s="281" t="str">
        <f>NO!BK40</f>
        <v/>
      </c>
      <c r="AG38" s="281" t="str">
        <f>G!BK40</f>
        <v/>
      </c>
      <c r="AH38" s="281" t="str">
        <f>SF!BK40</f>
        <v/>
      </c>
      <c r="AI38" s="281" t="str">
        <f>EVEIL!BK40</f>
        <v/>
      </c>
      <c r="AJ38" s="282" t="str">
        <f>LANGUE!AY40</f>
        <v/>
      </c>
      <c r="AK38" s="283">
        <f t="shared" si="2"/>
        <v>0</v>
      </c>
      <c r="AL38" s="279" t="str">
        <f>RELIGION!$CF40</f>
        <v/>
      </c>
      <c r="AM38" s="280" t="str">
        <f>LIRE!CF40</f>
        <v/>
      </c>
      <c r="AN38" s="280" t="str">
        <f>'ECRIRE (orth, rédac)'!CF40</f>
        <v/>
      </c>
      <c r="AO38" s="280" t="str">
        <f>'ECOUTER  PARLER'!CF40</f>
        <v/>
      </c>
      <c r="AP38" s="281" t="str">
        <f>'ECRIRE (conj, gramm)'!$CJ40</f>
        <v/>
      </c>
      <c r="AQ38" s="281" t="str">
        <f>NO!CF40</f>
        <v/>
      </c>
      <c r="AR38" s="281" t="str">
        <f>G!CF40</f>
        <v/>
      </c>
      <c r="AS38" s="281" t="str">
        <f>SF!CF40</f>
        <v/>
      </c>
      <c r="AT38" s="281" t="str">
        <f>EVEIL!CF40</f>
        <v/>
      </c>
      <c r="AU38" s="282" t="str">
        <f>LANGUE!BP40</f>
        <v/>
      </c>
      <c r="AV38" s="283">
        <f t="shared" si="3"/>
        <v>0</v>
      </c>
      <c r="AW38" s="284">
        <f t="shared" si="4"/>
        <v>0</v>
      </c>
      <c r="AX38" s="533"/>
    </row>
    <row r="39" spans="1:50" ht="12.75" thickTop="1" thickBot="1">
      <c r="A39" s="242">
        <v>36</v>
      </c>
      <c r="B39" s="243" t="str">
        <f>PARAMETRES!B40</f>
        <v>-</v>
      </c>
      <c r="C39" s="244" t="str">
        <f>PARAMETRES!C40</f>
        <v>-</v>
      </c>
      <c r="D39" s="245" t="str">
        <f>PARAMETRES!D40</f>
        <v>-</v>
      </c>
      <c r="E39" s="285" t="str">
        <f>RELIGION!$U41</f>
        <v/>
      </c>
      <c r="F39" s="286" t="str">
        <f>LIRE!U41</f>
        <v/>
      </c>
      <c r="G39" s="286" t="str">
        <f>'ECRIRE (orth, rédac)'!U41</f>
        <v/>
      </c>
      <c r="H39" s="286" t="str">
        <f>'ECOUTER  PARLER'!U41</f>
        <v/>
      </c>
      <c r="I39" s="286" t="str">
        <f>'ECRIRE (conj, gramm)'!$U41</f>
        <v/>
      </c>
      <c r="J39" s="286" t="str">
        <f>NO!U41</f>
        <v/>
      </c>
      <c r="K39" s="286" t="str">
        <f>G!U41</f>
        <v/>
      </c>
      <c r="L39" s="286" t="str">
        <f>SF!U41</f>
        <v/>
      </c>
      <c r="M39" s="286" t="str">
        <f>EVEIL!U41</f>
        <v/>
      </c>
      <c r="N39" s="287" t="str">
        <f>LANGUE!Q41</f>
        <v/>
      </c>
      <c r="O39" s="288">
        <f t="shared" si="0"/>
        <v>0</v>
      </c>
      <c r="P39" s="289" t="str">
        <f>RELIGION!$AP41</f>
        <v/>
      </c>
      <c r="Q39" s="290" t="str">
        <f>LIRE!AP41</f>
        <v/>
      </c>
      <c r="R39" s="290" t="str">
        <f>'ECRIRE (orth, rédac)'!AP41</f>
        <v/>
      </c>
      <c r="S39" s="290" t="str">
        <f>'ECOUTER  PARLER'!AP41</f>
        <v/>
      </c>
      <c r="T39" s="291" t="str">
        <f>'ECRIRE (conj, gramm)'!$AP41</f>
        <v/>
      </c>
      <c r="U39" s="291" t="str">
        <f>NO!AP41</f>
        <v/>
      </c>
      <c r="V39" s="291" t="str">
        <f>G!AP41</f>
        <v/>
      </c>
      <c r="W39" s="291" t="str">
        <f>SF!AP41</f>
        <v/>
      </c>
      <c r="X39" s="291" t="str">
        <f>EVEIL!AP41</f>
        <v/>
      </c>
      <c r="Y39" s="292" t="str">
        <f>LANGUE!AH41</f>
        <v/>
      </c>
      <c r="Z39" s="288">
        <f t="shared" si="1"/>
        <v>0</v>
      </c>
      <c r="AA39" s="289" t="str">
        <f>RELIGION!$BK41</f>
        <v/>
      </c>
      <c r="AB39" s="290" t="str">
        <f>LIRE!BK41</f>
        <v/>
      </c>
      <c r="AC39" s="290" t="str">
        <f>'ECRIRE (orth, rédac)'!BK41</f>
        <v/>
      </c>
      <c r="AD39" s="290" t="str">
        <f>'ECOUTER  PARLER'!BK41</f>
        <v/>
      </c>
      <c r="AE39" s="291" t="str">
        <f>'ECRIRE (conj, gramm)'!$BK41</f>
        <v/>
      </c>
      <c r="AF39" s="291" t="str">
        <f>NO!BK41</f>
        <v/>
      </c>
      <c r="AG39" s="291" t="str">
        <f>G!BK41</f>
        <v/>
      </c>
      <c r="AH39" s="291" t="str">
        <f>SF!BK41</f>
        <v/>
      </c>
      <c r="AI39" s="291" t="str">
        <f>EVEIL!BK41</f>
        <v/>
      </c>
      <c r="AJ39" s="292" t="str">
        <f>LANGUE!AY41</f>
        <v/>
      </c>
      <c r="AK39" s="288">
        <f t="shared" si="2"/>
        <v>0</v>
      </c>
      <c r="AL39" s="289" t="str">
        <f>RELIGION!CF41</f>
        <v/>
      </c>
      <c r="AM39" s="290" t="str">
        <f>LIRE!CF41</f>
        <v/>
      </c>
      <c r="AN39" s="290" t="str">
        <f>'ECRIRE (orth, rédac)'!CF41</f>
        <v/>
      </c>
      <c r="AO39" s="290" t="str">
        <f>'ECOUTER  PARLER'!CF41</f>
        <v/>
      </c>
      <c r="AP39" s="291" t="str">
        <f>'ECRIRE (conj, gramm)'!$CJ41</f>
        <v/>
      </c>
      <c r="AQ39" s="291" t="str">
        <f>NO!CF41</f>
        <v/>
      </c>
      <c r="AR39" s="291" t="str">
        <f>G!CF41</f>
        <v/>
      </c>
      <c r="AS39" s="291" t="str">
        <f>SF!CF41</f>
        <v/>
      </c>
      <c r="AT39" s="291" t="str">
        <f>EVEIL!CF41</f>
        <v/>
      </c>
      <c r="AU39" s="292" t="str">
        <f>LANGUE!BP41</f>
        <v/>
      </c>
      <c r="AV39" s="288">
        <f t="shared" si="3"/>
        <v>0</v>
      </c>
      <c r="AW39" s="293">
        <f t="shared" si="4"/>
        <v>0</v>
      </c>
      <c r="AX39" s="533"/>
    </row>
    <row r="40" spans="1:50" ht="12.75" thickTop="1" thickBot="1">
      <c r="A40" s="235">
        <v>37</v>
      </c>
      <c r="B40" s="236" t="str">
        <f>PARAMETRES!B41</f>
        <v>-</v>
      </c>
      <c r="C40" s="237" t="str">
        <f>PARAMETRES!C41</f>
        <v>-</v>
      </c>
      <c r="D40" s="238" t="str">
        <f>PARAMETRES!D41</f>
        <v>-</v>
      </c>
      <c r="E40" s="279" t="str">
        <f>RELIGION!$U42</f>
        <v/>
      </c>
      <c r="F40" s="280" t="str">
        <f>LIRE!U42</f>
        <v/>
      </c>
      <c r="G40" s="280" t="str">
        <f>'ECRIRE (orth, rédac)'!U42</f>
        <v/>
      </c>
      <c r="H40" s="280" t="str">
        <f>'ECOUTER  PARLER'!U42</f>
        <v/>
      </c>
      <c r="I40" s="281" t="str">
        <f>'ECRIRE (conj, gramm)'!$U42</f>
        <v/>
      </c>
      <c r="J40" s="281" t="str">
        <f>NO!U42</f>
        <v/>
      </c>
      <c r="K40" s="281" t="str">
        <f>G!U42</f>
        <v/>
      </c>
      <c r="L40" s="281" t="str">
        <f>SF!U42</f>
        <v/>
      </c>
      <c r="M40" s="281" t="str">
        <f>EVEIL!U42</f>
        <v/>
      </c>
      <c r="N40" s="282" t="str">
        <f>LANGUE!Q42</f>
        <v/>
      </c>
      <c r="O40" s="283">
        <f t="shared" si="0"/>
        <v>0</v>
      </c>
      <c r="P40" s="279" t="str">
        <f>RELIGION!$AP42</f>
        <v/>
      </c>
      <c r="Q40" s="280" t="str">
        <f>LIRE!AP42</f>
        <v/>
      </c>
      <c r="R40" s="280" t="str">
        <f>'ECRIRE (orth, rédac)'!AP42</f>
        <v/>
      </c>
      <c r="S40" s="280" t="str">
        <f>'ECOUTER  PARLER'!AP42</f>
        <v/>
      </c>
      <c r="T40" s="281" t="str">
        <f>'ECRIRE (conj, gramm)'!$AP42</f>
        <v/>
      </c>
      <c r="U40" s="281" t="str">
        <f>NO!AP42</f>
        <v/>
      </c>
      <c r="V40" s="281" t="str">
        <f>G!AP42</f>
        <v/>
      </c>
      <c r="W40" s="281" t="str">
        <f>SF!AP42</f>
        <v/>
      </c>
      <c r="X40" s="281" t="str">
        <f>EVEIL!AP42</f>
        <v/>
      </c>
      <c r="Y40" s="282" t="str">
        <f>LANGUE!AH42</f>
        <v/>
      </c>
      <c r="Z40" s="283">
        <f t="shared" si="1"/>
        <v>0</v>
      </c>
      <c r="AA40" s="279" t="str">
        <f>RELIGION!$BK42</f>
        <v/>
      </c>
      <c r="AB40" s="280" t="str">
        <f>LIRE!BK42</f>
        <v/>
      </c>
      <c r="AC40" s="280" t="str">
        <f>'ECRIRE (orth, rédac)'!BK42</f>
        <v/>
      </c>
      <c r="AD40" s="280" t="str">
        <f>'ECOUTER  PARLER'!BK42</f>
        <v/>
      </c>
      <c r="AE40" s="281" t="str">
        <f>'ECRIRE (conj, gramm)'!$BK42</f>
        <v/>
      </c>
      <c r="AF40" s="281" t="str">
        <f>NO!BK42</f>
        <v/>
      </c>
      <c r="AG40" s="281" t="str">
        <f>G!BK42</f>
        <v/>
      </c>
      <c r="AH40" s="281" t="str">
        <f>SF!BK42</f>
        <v/>
      </c>
      <c r="AI40" s="281" t="str">
        <f>EVEIL!BK42</f>
        <v/>
      </c>
      <c r="AJ40" s="282" t="str">
        <f>LANGUE!AY42</f>
        <v/>
      </c>
      <c r="AK40" s="283">
        <f t="shared" si="2"/>
        <v>0</v>
      </c>
      <c r="AL40" s="279" t="str">
        <f>RELIGION!$CF42</f>
        <v/>
      </c>
      <c r="AM40" s="280" t="str">
        <f>LIRE!CF42</f>
        <v/>
      </c>
      <c r="AN40" s="280" t="str">
        <f>'ECRIRE (orth, rédac)'!CF42</f>
        <v/>
      </c>
      <c r="AO40" s="280" t="str">
        <f>'ECOUTER  PARLER'!CF42</f>
        <v/>
      </c>
      <c r="AP40" s="281" t="str">
        <f>'ECRIRE (conj, gramm)'!$CJ42</f>
        <v/>
      </c>
      <c r="AQ40" s="281" t="str">
        <f>NO!CF42</f>
        <v/>
      </c>
      <c r="AR40" s="281" t="str">
        <f>G!CF42</f>
        <v/>
      </c>
      <c r="AS40" s="281" t="str">
        <f>SF!CF42</f>
        <v/>
      </c>
      <c r="AT40" s="281" t="str">
        <f>EVEIL!CF42</f>
        <v/>
      </c>
      <c r="AU40" s="282" t="str">
        <f>LANGUE!BP42</f>
        <v/>
      </c>
      <c r="AV40" s="283">
        <f t="shared" si="3"/>
        <v>0</v>
      </c>
      <c r="AW40" s="284">
        <f t="shared" si="4"/>
        <v>0</v>
      </c>
      <c r="AX40" s="533"/>
    </row>
    <row r="41" spans="1:50" ht="12.75" thickTop="1" thickBot="1">
      <c r="A41" s="242">
        <v>38</v>
      </c>
      <c r="B41" s="243" t="str">
        <f>PARAMETRES!B42</f>
        <v>-</v>
      </c>
      <c r="C41" s="244" t="str">
        <f>PARAMETRES!C42</f>
        <v>-</v>
      </c>
      <c r="D41" s="245" t="str">
        <f>PARAMETRES!D42</f>
        <v>-</v>
      </c>
      <c r="E41" s="285" t="str">
        <f>RELIGION!$U43</f>
        <v/>
      </c>
      <c r="F41" s="286" t="str">
        <f>LIRE!U43</f>
        <v/>
      </c>
      <c r="G41" s="286" t="str">
        <f>'ECRIRE (orth, rédac)'!U43</f>
        <v/>
      </c>
      <c r="H41" s="286" t="str">
        <f>'ECOUTER  PARLER'!U43</f>
        <v/>
      </c>
      <c r="I41" s="286" t="str">
        <f>'ECRIRE (conj, gramm)'!$U43</f>
        <v/>
      </c>
      <c r="J41" s="286" t="str">
        <f>NO!U43</f>
        <v/>
      </c>
      <c r="K41" s="286" t="str">
        <f>G!U43</f>
        <v/>
      </c>
      <c r="L41" s="286" t="str">
        <f>SF!U43</f>
        <v/>
      </c>
      <c r="M41" s="286" t="str">
        <f>EVEIL!U43</f>
        <v/>
      </c>
      <c r="N41" s="287" t="str">
        <f>LANGUE!Q43</f>
        <v/>
      </c>
      <c r="O41" s="288">
        <f t="shared" si="0"/>
        <v>0</v>
      </c>
      <c r="P41" s="289" t="str">
        <f>RELIGION!$AP43</f>
        <v/>
      </c>
      <c r="Q41" s="290" t="str">
        <f>LIRE!AP43</f>
        <v/>
      </c>
      <c r="R41" s="290" t="str">
        <f>'ECRIRE (orth, rédac)'!AP43</f>
        <v/>
      </c>
      <c r="S41" s="290" t="str">
        <f>'ECOUTER  PARLER'!AP43</f>
        <v/>
      </c>
      <c r="T41" s="291" t="str">
        <f>'ECRIRE (conj, gramm)'!$AP43</f>
        <v/>
      </c>
      <c r="U41" s="291" t="str">
        <f>NO!AP43</f>
        <v/>
      </c>
      <c r="V41" s="291" t="str">
        <f>G!AP43</f>
        <v/>
      </c>
      <c r="W41" s="291" t="str">
        <f>SF!AP43</f>
        <v/>
      </c>
      <c r="X41" s="291" t="str">
        <f>EVEIL!AP43</f>
        <v/>
      </c>
      <c r="Y41" s="292" t="str">
        <f>LANGUE!AH43</f>
        <v/>
      </c>
      <c r="Z41" s="288">
        <f t="shared" si="1"/>
        <v>0</v>
      </c>
      <c r="AA41" s="289" t="str">
        <f>RELIGION!$BK43</f>
        <v/>
      </c>
      <c r="AB41" s="290" t="str">
        <f>LIRE!BK43</f>
        <v/>
      </c>
      <c r="AC41" s="290" t="str">
        <f>'ECRIRE (orth, rédac)'!BK43</f>
        <v/>
      </c>
      <c r="AD41" s="290" t="str">
        <f>'ECOUTER  PARLER'!BK43</f>
        <v/>
      </c>
      <c r="AE41" s="291" t="str">
        <f>'ECRIRE (conj, gramm)'!$BK43</f>
        <v/>
      </c>
      <c r="AF41" s="291" t="str">
        <f>NO!BK43</f>
        <v/>
      </c>
      <c r="AG41" s="291" t="str">
        <f>G!BK43</f>
        <v/>
      </c>
      <c r="AH41" s="291" t="str">
        <f>SF!BK43</f>
        <v/>
      </c>
      <c r="AI41" s="291" t="str">
        <f>EVEIL!BK43</f>
        <v/>
      </c>
      <c r="AJ41" s="292" t="str">
        <f>LANGUE!AY43</f>
        <v/>
      </c>
      <c r="AK41" s="288">
        <f t="shared" si="2"/>
        <v>0</v>
      </c>
      <c r="AL41" s="289" t="str">
        <f>RELIGION!CF43</f>
        <v/>
      </c>
      <c r="AM41" s="290" t="str">
        <f>LIRE!CF43</f>
        <v/>
      </c>
      <c r="AN41" s="290" t="str">
        <f>'ECRIRE (orth, rédac)'!CF43</f>
        <v/>
      </c>
      <c r="AO41" s="290" t="str">
        <f>'ECOUTER  PARLER'!CF43</f>
        <v/>
      </c>
      <c r="AP41" s="291" t="str">
        <f>'ECRIRE (conj, gramm)'!$CJ43</f>
        <v/>
      </c>
      <c r="AQ41" s="291" t="str">
        <f>NO!CF43</f>
        <v/>
      </c>
      <c r="AR41" s="291" t="str">
        <f>G!CF43</f>
        <v/>
      </c>
      <c r="AS41" s="291" t="str">
        <f>SF!CF43</f>
        <v/>
      </c>
      <c r="AT41" s="291" t="str">
        <f>EVEIL!CF43</f>
        <v/>
      </c>
      <c r="AU41" s="292" t="str">
        <f>LANGUE!BP43</f>
        <v/>
      </c>
      <c r="AV41" s="288">
        <f t="shared" si="3"/>
        <v>0</v>
      </c>
      <c r="AW41" s="293">
        <f t="shared" si="4"/>
        <v>0</v>
      </c>
      <c r="AX41" s="533"/>
    </row>
    <row r="42" spans="1:50" ht="12.75" thickTop="1" thickBot="1">
      <c r="A42" s="235">
        <v>39</v>
      </c>
      <c r="B42" s="236" t="str">
        <f>PARAMETRES!B43</f>
        <v>-</v>
      </c>
      <c r="C42" s="237" t="str">
        <f>PARAMETRES!C43</f>
        <v>-</v>
      </c>
      <c r="D42" s="238" t="str">
        <f>PARAMETRES!D43</f>
        <v>-</v>
      </c>
      <c r="E42" s="279" t="str">
        <f>RELIGION!$U44</f>
        <v/>
      </c>
      <c r="F42" s="280" t="str">
        <f>LIRE!U44</f>
        <v/>
      </c>
      <c r="G42" s="280" t="str">
        <f>'ECRIRE (orth, rédac)'!U44</f>
        <v/>
      </c>
      <c r="H42" s="280" t="str">
        <f>'ECOUTER  PARLER'!U44</f>
        <v/>
      </c>
      <c r="I42" s="281" t="str">
        <f>'ECRIRE (conj, gramm)'!$U44</f>
        <v/>
      </c>
      <c r="J42" s="281" t="str">
        <f>NO!U44</f>
        <v/>
      </c>
      <c r="K42" s="281" t="str">
        <f>G!U44</f>
        <v/>
      </c>
      <c r="L42" s="281" t="str">
        <f>SF!U44</f>
        <v/>
      </c>
      <c r="M42" s="281" t="str">
        <f>EVEIL!U44</f>
        <v/>
      </c>
      <c r="N42" s="282" t="str">
        <f>LANGUE!Q44</f>
        <v/>
      </c>
      <c r="O42" s="283">
        <f t="shared" si="0"/>
        <v>0</v>
      </c>
      <c r="P42" s="279" t="str">
        <f>RELIGION!$AP44</f>
        <v/>
      </c>
      <c r="Q42" s="280" t="str">
        <f>LIRE!AP44</f>
        <v/>
      </c>
      <c r="R42" s="280" t="str">
        <f>'ECRIRE (orth, rédac)'!AP44</f>
        <v/>
      </c>
      <c r="S42" s="280" t="str">
        <f>'ECOUTER  PARLER'!AP44</f>
        <v/>
      </c>
      <c r="T42" s="281" t="str">
        <f>'ECRIRE (conj, gramm)'!$AP44</f>
        <v/>
      </c>
      <c r="U42" s="281" t="str">
        <f>NO!AP44</f>
        <v/>
      </c>
      <c r="V42" s="281" t="str">
        <f>G!AP44</f>
        <v/>
      </c>
      <c r="W42" s="281" t="str">
        <f>SF!AP44</f>
        <v/>
      </c>
      <c r="X42" s="281" t="str">
        <f>EVEIL!AP44</f>
        <v/>
      </c>
      <c r="Y42" s="282" t="str">
        <f>LANGUE!AH44</f>
        <v/>
      </c>
      <c r="Z42" s="283">
        <f t="shared" si="1"/>
        <v>0</v>
      </c>
      <c r="AA42" s="279" t="str">
        <f>RELIGION!$BK44</f>
        <v/>
      </c>
      <c r="AB42" s="280" t="str">
        <f>LIRE!BK44</f>
        <v/>
      </c>
      <c r="AC42" s="280" t="str">
        <f>'ECRIRE (orth, rédac)'!BK44</f>
        <v/>
      </c>
      <c r="AD42" s="280" t="str">
        <f>'ECOUTER  PARLER'!BK44</f>
        <v/>
      </c>
      <c r="AE42" s="281" t="str">
        <f>'ECRIRE (conj, gramm)'!$BK44</f>
        <v/>
      </c>
      <c r="AF42" s="281" t="str">
        <f>NO!BK44</f>
        <v/>
      </c>
      <c r="AG42" s="281" t="str">
        <f>G!BK44</f>
        <v/>
      </c>
      <c r="AH42" s="281" t="str">
        <f>SF!BK44</f>
        <v/>
      </c>
      <c r="AI42" s="281" t="str">
        <f>EVEIL!BK44</f>
        <v/>
      </c>
      <c r="AJ42" s="282" t="str">
        <f>LANGUE!AY44</f>
        <v/>
      </c>
      <c r="AK42" s="283">
        <f t="shared" si="2"/>
        <v>0</v>
      </c>
      <c r="AL42" s="279" t="str">
        <f>RELIGION!$CF44</f>
        <v/>
      </c>
      <c r="AM42" s="280" t="str">
        <f>LIRE!CF44</f>
        <v/>
      </c>
      <c r="AN42" s="280" t="str">
        <f>'ECRIRE (orth, rédac)'!CF44</f>
        <v/>
      </c>
      <c r="AO42" s="280" t="str">
        <f>'ECOUTER  PARLER'!CF44</f>
        <v/>
      </c>
      <c r="AP42" s="281" t="str">
        <f>'ECRIRE (conj, gramm)'!$CJ44</f>
        <v/>
      </c>
      <c r="AQ42" s="281" t="str">
        <f>NO!CF44</f>
        <v/>
      </c>
      <c r="AR42" s="281" t="str">
        <f>G!CF44</f>
        <v/>
      </c>
      <c r="AS42" s="281" t="str">
        <f>SF!CF44</f>
        <v/>
      </c>
      <c r="AT42" s="281" t="str">
        <f>EVEIL!CF44</f>
        <v/>
      </c>
      <c r="AU42" s="282" t="str">
        <f>LANGUE!BP44</f>
        <v/>
      </c>
      <c r="AV42" s="283">
        <f t="shared" si="3"/>
        <v>0</v>
      </c>
      <c r="AW42" s="294">
        <f t="shared" si="4"/>
        <v>0</v>
      </c>
      <c r="AX42" s="533"/>
    </row>
    <row r="43" spans="1:50" ht="12.75" thickTop="1" thickBot="1">
      <c r="A43" s="249">
        <v>40</v>
      </c>
      <c r="B43" s="250" t="str">
        <f>PARAMETRES!B44</f>
        <v>-</v>
      </c>
      <c r="C43" s="251" t="str">
        <f>PARAMETRES!C44</f>
        <v>-</v>
      </c>
      <c r="D43" s="252" t="str">
        <f>PARAMETRES!D44</f>
        <v>-</v>
      </c>
      <c r="E43" s="295" t="str">
        <f>RELIGION!$U45</f>
        <v/>
      </c>
      <c r="F43" s="296" t="str">
        <f>LIRE!U45</f>
        <v/>
      </c>
      <c r="G43" s="296" t="str">
        <f>'ECRIRE (orth, rédac)'!U45</f>
        <v/>
      </c>
      <c r="H43" s="296" t="str">
        <f>'ECOUTER  PARLER'!U45</f>
        <v/>
      </c>
      <c r="I43" s="296" t="str">
        <f>'ECRIRE (conj, gramm)'!$U45</f>
        <v/>
      </c>
      <c r="J43" s="296" t="str">
        <f>NO!U45</f>
        <v/>
      </c>
      <c r="K43" s="296" t="str">
        <f>G!U45</f>
        <v/>
      </c>
      <c r="L43" s="296" t="str">
        <f>SF!U45</f>
        <v/>
      </c>
      <c r="M43" s="296" t="str">
        <f>EVEIL!U45</f>
        <v/>
      </c>
      <c r="N43" s="297" t="str">
        <f>LANGUE!Q45</f>
        <v/>
      </c>
      <c r="O43" s="298">
        <f t="shared" si="0"/>
        <v>0</v>
      </c>
      <c r="P43" s="299" t="str">
        <f>RELIGION!$AP45</f>
        <v/>
      </c>
      <c r="Q43" s="300" t="str">
        <f>LIRE!AP45</f>
        <v/>
      </c>
      <c r="R43" s="300" t="str">
        <f>'ECRIRE (orth, rédac)'!AP45</f>
        <v/>
      </c>
      <c r="S43" s="300" t="str">
        <f>'ECOUTER  PARLER'!AP45</f>
        <v/>
      </c>
      <c r="T43" s="301" t="str">
        <f>'ECRIRE (conj, gramm)'!$AP45</f>
        <v/>
      </c>
      <c r="U43" s="301" t="str">
        <f>NO!AP45</f>
        <v/>
      </c>
      <c r="V43" s="301" t="str">
        <f>G!AP45</f>
        <v/>
      </c>
      <c r="W43" s="301" t="str">
        <f>SF!AP45</f>
        <v/>
      </c>
      <c r="X43" s="301" t="str">
        <f>EVEIL!AP45</f>
        <v/>
      </c>
      <c r="Y43" s="302" t="str">
        <f>LANGUE!AH45</f>
        <v/>
      </c>
      <c r="Z43" s="298">
        <f t="shared" si="1"/>
        <v>0</v>
      </c>
      <c r="AA43" s="299" t="str">
        <f>RELIGION!$BK45</f>
        <v/>
      </c>
      <c r="AB43" s="300" t="str">
        <f>LIRE!BK45</f>
        <v/>
      </c>
      <c r="AC43" s="300" t="str">
        <f>'ECRIRE (orth, rédac)'!BK45</f>
        <v/>
      </c>
      <c r="AD43" s="300" t="str">
        <f>'ECOUTER  PARLER'!BK45</f>
        <v/>
      </c>
      <c r="AE43" s="301" t="str">
        <f>'ECRIRE (conj, gramm)'!$BK45</f>
        <v/>
      </c>
      <c r="AF43" s="301" t="str">
        <f>NO!BK45</f>
        <v/>
      </c>
      <c r="AG43" s="301" t="str">
        <f>G!BK45</f>
        <v/>
      </c>
      <c r="AH43" s="301" t="str">
        <f>SF!BK45</f>
        <v/>
      </c>
      <c r="AI43" s="301" t="str">
        <f>EVEIL!BK45</f>
        <v/>
      </c>
      <c r="AJ43" s="302" t="str">
        <f>LANGUE!AY45</f>
        <v/>
      </c>
      <c r="AK43" s="298">
        <f t="shared" si="2"/>
        <v>0</v>
      </c>
      <c r="AL43" s="299" t="str">
        <f>RELIGION!CF45</f>
        <v/>
      </c>
      <c r="AM43" s="300" t="str">
        <f>LIRE!CF45</f>
        <v/>
      </c>
      <c r="AN43" s="300" t="str">
        <f>'ECRIRE (orth, rédac)'!CF45</f>
        <v/>
      </c>
      <c r="AO43" s="300" t="str">
        <f>'ECOUTER  PARLER'!CF45</f>
        <v/>
      </c>
      <c r="AP43" s="301" t="str">
        <f>'ECRIRE (conj, gramm)'!$CJ45</f>
        <v/>
      </c>
      <c r="AQ43" s="301" t="str">
        <f>NO!CF45</f>
        <v/>
      </c>
      <c r="AR43" s="301" t="str">
        <f>G!CF45</f>
        <v/>
      </c>
      <c r="AS43" s="301" t="str">
        <f>SF!CF45</f>
        <v/>
      </c>
      <c r="AT43" s="301" t="str">
        <f>EVEIL!CF45</f>
        <v/>
      </c>
      <c r="AU43" s="302" t="str">
        <f>LANGUE!BP45</f>
        <v/>
      </c>
      <c r="AV43" s="298">
        <f t="shared" si="3"/>
        <v>0</v>
      </c>
      <c r="AW43" s="303">
        <f t="shared" si="4"/>
        <v>0</v>
      </c>
      <c r="AX43" s="533"/>
    </row>
    <row r="44" spans="1:50" ht="12.75" thickTop="1" thickBot="1">
      <c r="O44" s="304"/>
      <c r="AJ44" s="305"/>
      <c r="AK44" s="305"/>
      <c r="AP44" s="72"/>
      <c r="AQ44" s="72"/>
      <c r="AR44" s="72"/>
      <c r="AS44" s="72"/>
      <c r="AT44" s="72"/>
      <c r="AU44" s="305"/>
      <c r="AV44" s="305"/>
      <c r="AW44" s="232"/>
      <c r="AX44" s="72"/>
    </row>
    <row r="45" spans="1:50" ht="12" thickBot="1">
      <c r="D45" s="256" t="s">
        <v>83</v>
      </c>
      <c r="E45" s="306">
        <f>IF(SUM(E4:E43)=0,"",SUM(E4:E43))</f>
        <v>1</v>
      </c>
      <c r="F45" s="307" t="str">
        <f t="shared" ref="F45:N45" si="5">IF(SUM(F4:F43)=0,"",SUM(F4:F43))</f>
        <v/>
      </c>
      <c r="G45" s="307">
        <f t="shared" si="5"/>
        <v>5</v>
      </c>
      <c r="H45" s="307">
        <f t="shared" si="5"/>
        <v>1</v>
      </c>
      <c r="I45" s="307">
        <f t="shared" si="5"/>
        <v>1</v>
      </c>
      <c r="J45" s="307">
        <f t="shared" si="5"/>
        <v>5</v>
      </c>
      <c r="K45" s="307" t="str">
        <f t="shared" si="5"/>
        <v/>
      </c>
      <c r="L45" s="307" t="str">
        <f t="shared" si="5"/>
        <v/>
      </c>
      <c r="M45" s="307" t="str">
        <f t="shared" si="5"/>
        <v/>
      </c>
      <c r="N45" s="308" t="str">
        <f t="shared" si="5"/>
        <v/>
      </c>
      <c r="O45" s="309">
        <f>IF(SUM(O4:O43)=0,"",SUM(O4:O43))</f>
        <v>13</v>
      </c>
      <c r="P45" s="306" t="str">
        <f>IF(SUM(P4:P43)=0,"",SUM(P4:P43))</f>
        <v/>
      </c>
      <c r="Q45" s="307" t="str">
        <f t="shared" ref="Q45:Y45" si="6">IF(SUM(Q4:Q43)=0,"",SUM(Q4:Q43))</f>
        <v/>
      </c>
      <c r="R45" s="307" t="str">
        <f t="shared" si="6"/>
        <v/>
      </c>
      <c r="S45" s="307" t="str">
        <f t="shared" si="6"/>
        <v/>
      </c>
      <c r="T45" s="307" t="str">
        <f t="shared" si="6"/>
        <v/>
      </c>
      <c r="U45" s="307" t="str">
        <f t="shared" si="6"/>
        <v/>
      </c>
      <c r="V45" s="307" t="str">
        <f t="shared" si="6"/>
        <v/>
      </c>
      <c r="W45" s="307" t="str">
        <f t="shared" si="6"/>
        <v/>
      </c>
      <c r="X45" s="307" t="str">
        <f t="shared" si="6"/>
        <v/>
      </c>
      <c r="Y45" s="308" t="str">
        <f t="shared" si="6"/>
        <v/>
      </c>
      <c r="Z45" s="309" t="str">
        <f>IF(SUM(Z4:Z43)=0,"",SUM(Z4:Z43))</f>
        <v/>
      </c>
      <c r="AA45" s="306" t="str">
        <f>IF(SUM(AA4:AA43)=0,"",SUM(AA4:AA43))</f>
        <v/>
      </c>
      <c r="AB45" s="307" t="str">
        <f t="shared" ref="AB45:AJ45" si="7">IF(SUM(AB4:AB43)=0,"",SUM(AB4:AB43))</f>
        <v/>
      </c>
      <c r="AC45" s="307" t="str">
        <f t="shared" si="7"/>
        <v/>
      </c>
      <c r="AD45" s="307" t="str">
        <f t="shared" si="7"/>
        <v/>
      </c>
      <c r="AE45" s="307" t="str">
        <f t="shared" si="7"/>
        <v/>
      </c>
      <c r="AF45" s="307" t="str">
        <f t="shared" si="7"/>
        <v/>
      </c>
      <c r="AG45" s="307" t="str">
        <f t="shared" si="7"/>
        <v/>
      </c>
      <c r="AH45" s="307" t="str">
        <f t="shared" si="7"/>
        <v/>
      </c>
      <c r="AI45" s="307" t="str">
        <f t="shared" si="7"/>
        <v/>
      </c>
      <c r="AJ45" s="308" t="str">
        <f t="shared" si="7"/>
        <v/>
      </c>
      <c r="AK45" s="309" t="str">
        <f>IF(SUM(AK4:AK43)=0,"",SUM(AK4:AK43))</f>
        <v/>
      </c>
      <c r="AL45" s="306" t="str">
        <f>IF(SUM(AL4:AL43)=0,"",SUM(AL4:AL43))</f>
        <v/>
      </c>
      <c r="AM45" s="307" t="str">
        <f t="shared" ref="AM45:AU45" si="8">IF(SUM(AM4:AM43)=0,"",SUM(AM4:AM43))</f>
        <v/>
      </c>
      <c r="AN45" s="307" t="str">
        <f t="shared" si="8"/>
        <v/>
      </c>
      <c r="AO45" s="307" t="str">
        <f t="shared" si="8"/>
        <v/>
      </c>
      <c r="AP45" s="307" t="str">
        <f t="shared" si="8"/>
        <v/>
      </c>
      <c r="AQ45" s="307" t="str">
        <f t="shared" si="8"/>
        <v/>
      </c>
      <c r="AR45" s="307" t="str">
        <f t="shared" si="8"/>
        <v/>
      </c>
      <c r="AS45" s="307" t="str">
        <f t="shared" si="8"/>
        <v/>
      </c>
      <c r="AT45" s="307" t="str">
        <f t="shared" si="8"/>
        <v/>
      </c>
      <c r="AU45" s="308" t="str">
        <f t="shared" si="8"/>
        <v/>
      </c>
      <c r="AV45" s="310" t="str">
        <f>IF(SUM(AV4:AV43)=0,"",SUM(AV4:AV43))</f>
        <v/>
      </c>
      <c r="AW45" s="311">
        <f>IF(SUM(AW4:AW43)=0,"",SUM(AW4:AW43))</f>
        <v>13</v>
      </c>
      <c r="AX45" s="72"/>
    </row>
  </sheetData>
  <sheetProtection sheet="1" objects="1" scenarios="1"/>
  <mergeCells count="8">
    <mergeCell ref="AL1:AV1"/>
    <mergeCell ref="AX1:AX43"/>
    <mergeCell ref="B1:B2"/>
    <mergeCell ref="C1:C2"/>
    <mergeCell ref="D1:D2"/>
    <mergeCell ref="E1:O1"/>
    <mergeCell ref="P1:Z1"/>
    <mergeCell ref="AA1:AK1"/>
  </mergeCells>
  <phoneticPr fontId="43" type="noConversion"/>
  <conditionalFormatting sqref="E28:AW28 E26:AW26 E32:AW32 E34:AW34 E36:AW36 E4:AW4 E20:AW20 E40:AW40 E6:AW6 E8:AW8 E10:AW10 E12:AW12 E14:AW14 E18:AW18 E22:AW22 E24:AW24 E16:AW16 E38:AW38 E30:AW30 E42:AW42">
    <cfRule type="cellIs" dxfId="115" priority="1" stopIfTrue="1" operator="lessThanOrEqual">
      <formula>0</formula>
    </cfRule>
  </conditionalFormatting>
  <conditionalFormatting sqref="E5:AW5 E29:AW29 E33:AW33 E35:AW35 E37:AW37 E39:AW39 E21:AW21 E41:AW41 E7:AW7 E9:AW9 E11:AW11 E13:AW13 E15:AW15 E19:AW19 E23:AW23 E25:AW25 E17:AW17 E27:AW27 E31:AW31 E43:AW43">
    <cfRule type="cellIs" dxfId="114" priority="2" stopIfTrue="1" operator="lessThanOrEqual">
      <formula>0</formula>
    </cfRule>
  </conditionalFormatting>
  <pageMargins left="0.59027777777777779" right="0.59027777777777779" top="0.59027777777777779" bottom="0.59027777777777779" header="0.51180555555555551" footer="0.51180555555555551"/>
  <pageSetup paperSize="9" firstPageNumber="0" orientation="landscape"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sheetPr>
    <tabColor rgb="FFFF00FF"/>
  </sheetPr>
  <dimension ref="A11:T67"/>
  <sheetViews>
    <sheetView tabSelected="1" workbookViewId="0">
      <selection activeCell="Q57" sqref="Q57:Q67"/>
    </sheetView>
  </sheetViews>
  <sheetFormatPr baseColWidth="10" defaultRowHeight="12.75"/>
  <cols>
    <col min="1" max="1" width="11.42578125" style="456"/>
    <col min="2" max="2" width="20.7109375" style="582" customWidth="1"/>
    <col min="3" max="4" width="6.140625" style="584" customWidth="1"/>
    <col min="5" max="5" width="20.7109375" style="582" customWidth="1"/>
    <col min="6" max="6" width="11.42578125" style="456"/>
    <col min="7" max="7" width="20.7109375" style="456" customWidth="1"/>
    <col min="8" max="9" width="6.140625" style="584" customWidth="1"/>
    <col min="10" max="10" width="20.7109375" style="456" customWidth="1"/>
    <col min="11" max="11" width="11.42578125" style="456"/>
    <col min="12" max="12" width="20.7109375" style="456" customWidth="1"/>
    <col min="13" max="14" width="6.140625" style="584" customWidth="1"/>
    <col min="15" max="15" width="20.7109375" style="456" customWidth="1"/>
    <col min="16" max="16" width="11.42578125" style="456"/>
    <col min="17" max="17" width="20.7109375" style="456" customWidth="1"/>
    <col min="18" max="19" width="6.140625" style="584" customWidth="1"/>
    <col min="20" max="20" width="20.7109375" style="456" customWidth="1"/>
    <col min="21" max="16384" width="11.42578125" style="456"/>
  </cols>
  <sheetData>
    <row r="11" spans="1:20" ht="24.75" customHeight="1">
      <c r="B11" s="543" t="s">
        <v>6</v>
      </c>
      <c r="C11" s="543"/>
      <c r="D11" s="543"/>
      <c r="E11" s="543"/>
      <c r="G11" s="544" t="s">
        <v>149</v>
      </c>
      <c r="H11" s="544"/>
      <c r="I11" s="544"/>
      <c r="J11" s="544"/>
      <c r="L11" s="545" t="s">
        <v>151</v>
      </c>
      <c r="M11" s="545"/>
      <c r="N11" s="545"/>
      <c r="O11" s="545"/>
      <c r="Q11" s="546" t="s">
        <v>9</v>
      </c>
      <c r="R11" s="546"/>
      <c r="S11" s="546"/>
      <c r="T11" s="546"/>
    </row>
    <row r="12" spans="1:20" ht="18">
      <c r="D12" s="585"/>
      <c r="I12" s="585"/>
      <c r="N12" s="585"/>
      <c r="S12" s="585"/>
    </row>
    <row r="13" spans="1:20">
      <c r="B13" s="583" t="s">
        <v>18</v>
      </c>
      <c r="C13" s="598"/>
      <c r="D13" s="598"/>
      <c r="E13" s="583" t="s">
        <v>148</v>
      </c>
      <c r="G13" s="461" t="s">
        <v>18</v>
      </c>
      <c r="H13" s="594"/>
      <c r="I13" s="595"/>
      <c r="J13" s="460" t="s">
        <v>148</v>
      </c>
      <c r="L13" s="491" t="s">
        <v>18</v>
      </c>
      <c r="M13" s="590"/>
      <c r="N13" s="591"/>
      <c r="O13" s="493" t="s">
        <v>148</v>
      </c>
      <c r="Q13" s="495" t="s">
        <v>18</v>
      </c>
      <c r="R13" s="586"/>
      <c r="S13" s="587"/>
      <c r="T13" s="497" t="s">
        <v>148</v>
      </c>
    </row>
    <row r="14" spans="1:20">
      <c r="B14" s="583"/>
      <c r="C14" s="598"/>
      <c r="D14" s="598"/>
      <c r="E14" s="583"/>
      <c r="G14" s="459"/>
      <c r="H14" s="595"/>
      <c r="I14" s="595"/>
      <c r="J14" s="459"/>
      <c r="L14" s="492"/>
      <c r="M14" s="591"/>
      <c r="N14" s="591"/>
      <c r="O14" s="492"/>
      <c r="Q14" s="496"/>
      <c r="R14" s="587"/>
      <c r="S14" s="587"/>
      <c r="T14" s="496"/>
    </row>
    <row r="15" spans="1:20">
      <c r="A15" s="498" t="s">
        <v>167</v>
      </c>
      <c r="B15" s="457">
        <f>IF(SUMPRODUCT((TOTALGENERAL!G$12:G$51&gt;=C15)*((TOTALGENERAL!G$12:G$51)&lt;=D15)*1)=0,"",SUMPRODUCT((TOTALGENERAL!G$12:G$51&gt;=C15)*(TOTALGENERAL!G$12:G$51&lt;=D15)*1))</f>
        <v>6</v>
      </c>
      <c r="C15" s="599">
        <v>100</v>
      </c>
      <c r="D15" s="599">
        <v>101</v>
      </c>
      <c r="E15" s="458">
        <f>IF(SUMPRODUCT((TOTALGENERAL!DJ$12:DJ$51&gt;=C15)*((TOTALGENERAL!DJ$12:DJ$51)&lt;=D15)*1)=0,"",SUMPRODUCT((TOTALGENERAL!DJ$12:DJ$51&gt;=C15)*(TOTALGENERAL!DJ$12:DJ$51&lt;=D15)*1))</f>
        <v>6</v>
      </c>
      <c r="G15" s="580" t="str">
        <f>IF(SUMPRODUCT((TOTALGENERAL!M$12:M$51&gt;=H15)*((TOTALGENERAL!M$12:M$51)&lt;=I15)*1)=0,"",SUMPRODUCT((TOTALGENERAL!M$12:M$51&gt;=H15)*(TOTALGENERAL!M$12:M$51&lt;=I15)*1))</f>
        <v/>
      </c>
      <c r="H15" s="596">
        <v>100</v>
      </c>
      <c r="I15" s="597">
        <v>101</v>
      </c>
      <c r="J15" s="462" t="str">
        <f>IF(SUMPRODUCT((TOTALGENERAL!DK$12:DK$51&gt;=C15)*((TOTALGENERAL!DK$12:DK$51)&lt;=D15)*1)=0,"",SUMPRODUCT((TOTALGENERAL!DK$12:DK$51&gt;=C15)*(TOTALGENERAL!DK$12:DK$51&lt;=D15)*1))</f>
        <v/>
      </c>
      <c r="L15" s="601">
        <f>IF(SUMPRODUCT((TOTALGENERAL!S$12:S$51&gt;=M15)*((TOTALGENERAL!S$12:S$51)&lt;=N15)*1)=0,"",SUMPRODUCT((TOTALGENERAL!S$12:S$51&gt;=M15)*(TOTALGENERAL!S$12:S$51&lt;=N15)*1))</f>
        <v>3</v>
      </c>
      <c r="M15" s="592">
        <v>100</v>
      </c>
      <c r="N15" s="593">
        <v>100.7</v>
      </c>
      <c r="O15" s="602">
        <f>IF(SUMPRODUCT((TOTALGENERAL!DL$12:DL$51&gt;=H15)*((TOTALGENERAL!DL$12:DL$51)&lt;=I15)*1)=0,"",SUMPRODUCT((TOTALGENERAL!DL$12:DL$51&gt;=H15)*(TOTALGENERAL!DL$12:DL$51&lt;=I15)*1))</f>
        <v>3</v>
      </c>
      <c r="Q15" s="604">
        <f>IF(SUMPRODUCT((TOTALGENERAL!W$12:W$51&gt;=R15)*((TOTALGENERAL!W$12:W$51)&lt;=S15)*1)=0,"",SUMPRODUCT((TOTALGENERAL!W$12:W$51&gt;=R15)*(TOTALGENERAL!W$12:W$51&lt;=S15)*1))</f>
        <v>1</v>
      </c>
      <c r="R15" s="588">
        <v>100</v>
      </c>
      <c r="S15" s="589">
        <v>100</v>
      </c>
      <c r="T15" s="603">
        <f>IF(SUMPRODUCT((TOTALGENERAL!DM$12:DM$51&gt;=M15)*((TOTALGENERAL!DM$12:DM$51)&lt;=N15)*1)=0,"",SUMPRODUCT((TOTALGENERAL!DM$12:DM$51&gt;=M15)*(TOTALGENERAL!DM$12:DM$51&lt;=N15)*1))</f>
        <v>1</v>
      </c>
    </row>
    <row r="16" spans="1:20">
      <c r="A16" s="498" t="s">
        <v>167</v>
      </c>
      <c r="B16" s="457">
        <f>IF(SUMPRODUCT((TOTALGENERAL!G$12:G$51&gt;=C16)*((TOTALGENERAL!G$12:G$51)&lt;=D16)*1)=0,"",SUMPRODUCT((TOTALGENERAL!G$12:G$51&gt;=C16)*(TOTALGENERAL!G$12:G$51&lt;=D16)*1))</f>
        <v>1</v>
      </c>
      <c r="C16" s="599">
        <v>90</v>
      </c>
      <c r="D16" s="599">
        <v>99</v>
      </c>
      <c r="E16" s="458">
        <f>IF(SUMPRODUCT((TOTALGENERAL!DJ$12:DJ$51&gt;=C16)*((TOTALGENERAL!DJ$12:DJ$51)&lt;=D16)*1)=0,"",SUMPRODUCT((TOTALGENERAL!DJ$12:DJ$51&gt;=C16)*(TOTALGENERAL!DJ$12:DJ$51&lt;=D16)*1))</f>
        <v>1</v>
      </c>
      <c r="G16" s="580">
        <f>IF(SUMPRODUCT((TOTALGENERAL!M$12:M$51&gt;=H16)*((TOTALGENERAL!M$12:M$51)&lt;=I16)*1)=0,"",SUMPRODUCT((TOTALGENERAL!M$12:M$51&gt;=H16)*(TOTALGENERAL!M$12:M$51&lt;=I16)*1))</f>
        <v>1</v>
      </c>
      <c r="H16" s="596">
        <v>90</v>
      </c>
      <c r="I16" s="597">
        <v>99</v>
      </c>
      <c r="J16" s="462">
        <f>IF(SUMPRODUCT((TOTALGENERAL!DK$12:DK$51&gt;=C16)*((TOTALGENERAL!DK$12:DK$51)&lt;=D16)*1)=0,"",SUMPRODUCT((TOTALGENERAL!DK$12:DK$51&gt;=C16)*(TOTALGENERAL!DK$12:DK$51&lt;=D16)*1))</f>
        <v>1</v>
      </c>
      <c r="L16" s="601">
        <f>IF(SUMPRODUCT((TOTALGENERAL!S$12:S$51&gt;=M16)*((TOTALGENERAL!S$12:S$51)&lt;=N16)*1)=0,"",SUMPRODUCT((TOTALGENERAL!S$12:S$51&gt;=M16)*(TOTALGENERAL!S$12:S$51&lt;=N16)*1))</f>
        <v>9</v>
      </c>
      <c r="M16" s="592">
        <v>90</v>
      </c>
      <c r="N16" s="593">
        <v>99</v>
      </c>
      <c r="O16" s="602">
        <f>IF(SUMPRODUCT((TOTALGENERAL!DL$12:DL$51&gt;=H16)*((TOTALGENERAL!DL$12:DL$51)&lt;=I16)*1)=0,"",SUMPRODUCT((TOTALGENERAL!DL$12:DL$51&gt;=H16)*(TOTALGENERAL!DL$12:DL$51&lt;=I16)*1))</f>
        <v>9</v>
      </c>
      <c r="Q16" s="604">
        <f>IF(SUMPRODUCT((TOTALGENERAL!W$12:W$51&gt;=R16)*((TOTALGENERAL!W$12:W$51)&lt;=S16)*1)=0,"",SUMPRODUCT((TOTALGENERAL!W$12:W$51&gt;=R16)*(TOTALGENERAL!W$12:W$51&lt;=S16)*1))</f>
        <v>4</v>
      </c>
      <c r="R16" s="588">
        <v>90</v>
      </c>
      <c r="S16" s="589">
        <v>99</v>
      </c>
      <c r="T16" s="603">
        <f>IF(SUMPRODUCT((TOTALGENERAL!DM$12:DM$51&gt;=M16)*((TOTALGENERAL!DM$12:DM$51)&lt;=N16)*1)=0,"",SUMPRODUCT((TOTALGENERAL!DM$12:DM$51&gt;=M16)*(TOTALGENERAL!DM$12:DM$51&lt;=N16)*1))</f>
        <v>4</v>
      </c>
    </row>
    <row r="17" spans="1:20">
      <c r="A17" s="498" t="s">
        <v>167</v>
      </c>
      <c r="B17" s="457">
        <f>IF(SUMPRODUCT((TOTALGENERAL!G$12:G$51&gt;=C17)*((TOTALGENERAL!G$12:G$51)&lt;=D17)*1)=0,"",SUMPRODUCT((TOTALGENERAL!G$12:G$51&gt;=C17)*(TOTALGENERAL!G$12:G$51&lt;=D17)*1))</f>
        <v>3</v>
      </c>
      <c r="C17" s="599">
        <v>80</v>
      </c>
      <c r="D17" s="599">
        <v>89</v>
      </c>
      <c r="E17" s="458">
        <f>IF(SUMPRODUCT((TOTALGENERAL!DJ$12:DJ$51&gt;=C17)*((TOTALGENERAL!DJ$12:DJ$51)&lt;=D17)*1)=0,"",SUMPRODUCT((TOTALGENERAL!DJ$12:DJ$51&gt;=C17)*(TOTALGENERAL!DJ$12:DJ$51&lt;=D17)*1))</f>
        <v>3</v>
      </c>
      <c r="G17" s="580">
        <f>IF(SUMPRODUCT((TOTALGENERAL!M$12:M$51&gt;=H17)*((TOTALGENERAL!M$12:M$51)&lt;=I17)*1)=0,"",SUMPRODUCT((TOTALGENERAL!M$12:M$51&gt;=H17)*(TOTALGENERAL!M$12:M$51&lt;=I17)*1))</f>
        <v>10</v>
      </c>
      <c r="H17" s="596">
        <v>80</v>
      </c>
      <c r="I17" s="597">
        <v>89</v>
      </c>
      <c r="J17" s="462">
        <f>IF(SUMPRODUCT((TOTALGENERAL!DK$12:DK$51&gt;=C17)*((TOTALGENERAL!DK$12:DK$51)&lt;=D17)*1)=0,"",SUMPRODUCT((TOTALGENERAL!DK$12:DK$51&gt;=C17)*(TOTALGENERAL!DK$12:DK$51&lt;=D17)*1))</f>
        <v>10</v>
      </c>
      <c r="L17" s="601">
        <f>IF(SUMPRODUCT((TOTALGENERAL!S$12:S$51&gt;=M17)*((TOTALGENERAL!S$12:S$51)&lt;=N17)*1)=0,"",SUMPRODUCT((TOTALGENERAL!S$12:S$51&gt;=M17)*(TOTALGENERAL!S$12:S$51&lt;=N17)*1))</f>
        <v>12</v>
      </c>
      <c r="M17" s="592">
        <v>80</v>
      </c>
      <c r="N17" s="593">
        <v>89</v>
      </c>
      <c r="O17" s="602">
        <f>IF(SUMPRODUCT((TOTALGENERAL!DL$12:DL$51&gt;=H17)*((TOTALGENERAL!DL$12:DL$51)&lt;=I17)*1)=0,"",SUMPRODUCT((TOTALGENERAL!DL$12:DL$51&gt;=H17)*(TOTALGENERAL!DL$12:DL$51&lt;=I17)*1))</f>
        <v>12</v>
      </c>
      <c r="Q17" s="604">
        <f>IF(SUMPRODUCT((TOTALGENERAL!W$12:W$51&gt;=R17)*((TOTALGENERAL!W$12:W$51)&lt;=S17)*1)=0,"",SUMPRODUCT((TOTALGENERAL!W$12:W$51&gt;=R17)*(TOTALGENERAL!W$12:W$51&lt;=S17)*1))</f>
        <v>12</v>
      </c>
      <c r="R17" s="588">
        <v>80</v>
      </c>
      <c r="S17" s="589">
        <v>89</v>
      </c>
      <c r="T17" s="603">
        <f>IF(SUMPRODUCT((TOTALGENERAL!DM$12:DM$51&gt;=M17)*((TOTALGENERAL!DM$12:DM$51)&lt;=N17)*1)=0,"",SUMPRODUCT((TOTALGENERAL!DM$12:DM$51&gt;=M17)*(TOTALGENERAL!DM$12:DM$51&lt;=N17)*1))</f>
        <v>12</v>
      </c>
    </row>
    <row r="18" spans="1:20">
      <c r="A18" s="498" t="s">
        <v>167</v>
      </c>
      <c r="B18" s="457">
        <f>IF(SUMPRODUCT((TOTALGENERAL!G$12:G$51&gt;=C18)*((TOTALGENERAL!G$12:G$51)&lt;=D18)*1)=0,"",SUMPRODUCT((TOTALGENERAL!G$12:G$51&gt;=C18)*(TOTALGENERAL!G$12:G$51&lt;=D18)*1))</f>
        <v>4</v>
      </c>
      <c r="C18" s="599">
        <v>70</v>
      </c>
      <c r="D18" s="599">
        <v>79</v>
      </c>
      <c r="E18" s="458">
        <f>IF(SUMPRODUCT((TOTALGENERAL!DJ$12:DJ$51&gt;=C18)*((TOTALGENERAL!DJ$12:DJ$51)&lt;=D18)*1)=0,"",SUMPRODUCT((TOTALGENERAL!DJ$12:DJ$51&gt;=C18)*(TOTALGENERAL!DJ$12:DJ$51&lt;=D18)*1))</f>
        <v>4</v>
      </c>
      <c r="G18" s="580">
        <f>IF(SUMPRODUCT((TOTALGENERAL!M$12:M$51&gt;=H18)*((TOTALGENERAL!M$12:M$51)&lt;=I18)*1)=0,"",SUMPRODUCT((TOTALGENERAL!M$12:M$51&gt;=H18)*(TOTALGENERAL!M$12:M$51&lt;=I18)*1))</f>
        <v>7</v>
      </c>
      <c r="H18" s="596">
        <v>70</v>
      </c>
      <c r="I18" s="597">
        <v>79</v>
      </c>
      <c r="J18" s="462">
        <f>IF(SUMPRODUCT((TOTALGENERAL!DK$12:DK$51&gt;=C18)*((TOTALGENERAL!DK$12:DK$51)&lt;=D18)*1)=0,"",SUMPRODUCT((TOTALGENERAL!DK$12:DK$51&gt;=C18)*(TOTALGENERAL!DK$12:DK$51&lt;=D18)*1))</f>
        <v>7</v>
      </c>
      <c r="L18" s="601">
        <f>IF(SUMPRODUCT((TOTALGENERAL!S$12:S$51&gt;=M18)*((TOTALGENERAL!S$12:S$51)&lt;=N18)*1)=0,"",SUMPRODUCT((TOTALGENERAL!S$12:S$51&gt;=M18)*(TOTALGENERAL!S$12:S$51&lt;=N18)*1))</f>
        <v>2</v>
      </c>
      <c r="M18" s="592">
        <v>70</v>
      </c>
      <c r="N18" s="593">
        <v>79</v>
      </c>
      <c r="O18" s="602">
        <f>IF(SUMPRODUCT((TOTALGENERAL!DL$12:DL$51&gt;=H18)*((TOTALGENERAL!DL$12:DL$51)&lt;=I18)*1)=0,"",SUMPRODUCT((TOTALGENERAL!DL$12:DL$51&gt;=H18)*(TOTALGENERAL!DL$12:DL$51&lt;=I18)*1))</f>
        <v>2</v>
      </c>
      <c r="Q18" s="604">
        <f>IF(SUMPRODUCT((TOTALGENERAL!W$12:W$51&gt;=R18)*((TOTALGENERAL!W$12:W$51)&lt;=S18)*1)=0,"",SUMPRODUCT((TOTALGENERAL!W$12:W$51&gt;=R18)*(TOTALGENERAL!W$12:W$51&lt;=S18)*1))</f>
        <v>7</v>
      </c>
      <c r="R18" s="588">
        <v>70</v>
      </c>
      <c r="S18" s="589">
        <v>79</v>
      </c>
      <c r="T18" s="603">
        <f>IF(SUMPRODUCT((TOTALGENERAL!DM$12:DM$51&gt;=M18)*((TOTALGENERAL!DM$12:DM$51)&lt;=N18)*1)=0,"",SUMPRODUCT((TOTALGENERAL!DM$12:DM$51&gt;=M18)*(TOTALGENERAL!DM$12:DM$51&lt;=N18)*1))</f>
        <v>7</v>
      </c>
    </row>
    <row r="19" spans="1:20">
      <c r="A19" s="498" t="s">
        <v>167</v>
      </c>
      <c r="B19" s="457">
        <f>IF(SUMPRODUCT((TOTALGENERAL!G$12:G$51&gt;=C19)*((TOTALGENERAL!G$12:G$51)&lt;=D19)*1)=0,"",SUMPRODUCT((TOTALGENERAL!G$12:G$51&gt;=C19)*(TOTALGENERAL!G$12:G$51&lt;=D19)*1))</f>
        <v>3</v>
      </c>
      <c r="C19" s="599">
        <v>60</v>
      </c>
      <c r="D19" s="599">
        <v>69</v>
      </c>
      <c r="E19" s="458">
        <f>IF(SUMPRODUCT((TOTALGENERAL!DJ$12:DJ$51&gt;=C19)*((TOTALGENERAL!DJ$12:DJ$51)&lt;=D19)*1)=0,"",SUMPRODUCT((TOTALGENERAL!DJ$12:DJ$51&gt;=C19)*(TOTALGENERAL!DJ$12:DJ$51&lt;=D19)*1))</f>
        <v>3</v>
      </c>
      <c r="G19" s="580">
        <f>IF(SUMPRODUCT((TOTALGENERAL!M$12:M$51&gt;=H19)*((TOTALGENERAL!M$12:M$51)&lt;=I19)*1)=0,"",SUMPRODUCT((TOTALGENERAL!M$12:M$51&gt;=H19)*(TOTALGENERAL!M$12:M$51&lt;=I19)*1))</f>
        <v>5</v>
      </c>
      <c r="H19" s="596">
        <v>60</v>
      </c>
      <c r="I19" s="597">
        <v>69</v>
      </c>
      <c r="J19" s="462">
        <f>IF(SUMPRODUCT((TOTALGENERAL!DK$12:DK$51&gt;=C19)*((TOTALGENERAL!DK$12:DK$51)&lt;=D19)*1)=0,"",SUMPRODUCT((TOTALGENERAL!DK$12:DK$51&gt;=C19)*(TOTALGENERAL!DK$12:DK$51&lt;=D19)*1))</f>
        <v>5</v>
      </c>
      <c r="L19" s="601" t="str">
        <f>IF(SUMPRODUCT((TOTALGENERAL!S$12:S$51&gt;=M19)*((TOTALGENERAL!S$12:S$51)&lt;=N19)*1)=0,"",SUMPRODUCT((TOTALGENERAL!S$12:S$51&gt;=M19)*(TOTALGENERAL!S$12:S$51&lt;=N19)*1))</f>
        <v/>
      </c>
      <c r="M19" s="592">
        <v>60</v>
      </c>
      <c r="N19" s="593">
        <v>69</v>
      </c>
      <c r="O19" s="602" t="str">
        <f>IF(SUMPRODUCT((TOTALGENERAL!DL$12:DL$51&gt;=H19)*((TOTALGENERAL!DL$12:DL$51)&lt;=I19)*1)=0,"",SUMPRODUCT((TOTALGENERAL!DL$12:DL$51&gt;=H19)*(TOTALGENERAL!DL$12:DL$51&lt;=I19)*1))</f>
        <v/>
      </c>
      <c r="Q19" s="604">
        <f>IF(SUMPRODUCT((TOTALGENERAL!W$12:W$51&gt;=R19)*((TOTALGENERAL!W$12:W$51)&lt;=S19)*1)=0,"",SUMPRODUCT((TOTALGENERAL!W$12:W$51&gt;=R19)*(TOTALGENERAL!W$12:W$51&lt;=S19)*1))</f>
        <v>2</v>
      </c>
      <c r="R19" s="588">
        <v>60</v>
      </c>
      <c r="S19" s="589">
        <v>69</v>
      </c>
      <c r="T19" s="603">
        <f>IF(SUMPRODUCT((TOTALGENERAL!DM$12:DM$51&gt;=M19)*((TOTALGENERAL!DM$12:DM$51)&lt;=N19)*1)=0,"",SUMPRODUCT((TOTALGENERAL!DM$12:DM$51&gt;=M19)*(TOTALGENERAL!DM$12:DM$51&lt;=N19)*1))</f>
        <v>2</v>
      </c>
    </row>
    <row r="20" spans="1:20">
      <c r="A20" s="498" t="s">
        <v>167</v>
      </c>
      <c r="B20" s="457">
        <f>IF(SUMPRODUCT((TOTALGENERAL!G$12:G$51&gt;=C20)*((TOTALGENERAL!G$12:G$51)&lt;=D20)*1)=0,"",SUMPRODUCT((TOTALGENERAL!G$12:G$51&gt;=C20)*(TOTALGENERAL!G$12:G$51&lt;=D20)*1))</f>
        <v>4</v>
      </c>
      <c r="C20" s="599">
        <v>50</v>
      </c>
      <c r="D20" s="599">
        <v>59</v>
      </c>
      <c r="E20" s="458">
        <f>IF(SUMPRODUCT((TOTALGENERAL!DJ$12:DJ$51&gt;=C20)*((TOTALGENERAL!DJ$12:DJ$51)&lt;=D20)*1)=0,"",SUMPRODUCT((TOTALGENERAL!DJ$12:DJ$51&gt;=C20)*(TOTALGENERAL!DJ$12:DJ$51&lt;=D20)*1))</f>
        <v>4</v>
      </c>
      <c r="G20" s="580">
        <f>IF(SUMPRODUCT((TOTALGENERAL!M$12:M$51&gt;=H20)*((TOTALGENERAL!M$12:M$51)&lt;=I20)*1)=0,"",SUMPRODUCT((TOTALGENERAL!M$12:M$51&gt;=H20)*(TOTALGENERAL!M$12:M$51&lt;=I20)*1))</f>
        <v>2</v>
      </c>
      <c r="H20" s="596">
        <v>50</v>
      </c>
      <c r="I20" s="597">
        <v>59</v>
      </c>
      <c r="J20" s="462">
        <f>IF(SUMPRODUCT((TOTALGENERAL!DK$12:DK$51&gt;=C20)*((TOTALGENERAL!DK$12:DK$51)&lt;=D20)*1)=0,"",SUMPRODUCT((TOTALGENERAL!DK$12:DK$51&gt;=C20)*(TOTALGENERAL!DK$12:DK$51&lt;=D20)*1))</f>
        <v>2</v>
      </c>
      <c r="L20" s="601">
        <f>IF(SUMPRODUCT((TOTALGENERAL!S$12:S$51&gt;=M20)*((TOTALGENERAL!S$12:S$51)&lt;=N20)*1)=0,"",SUMPRODUCT((TOTALGENERAL!S$12:S$51&gt;=M20)*(TOTALGENERAL!S$12:S$51&lt;=N20)*1))</f>
        <v>1</v>
      </c>
      <c r="M20" s="592">
        <v>50</v>
      </c>
      <c r="N20" s="593">
        <v>59</v>
      </c>
      <c r="O20" s="602">
        <f>IF(SUMPRODUCT((TOTALGENERAL!DL$12:DL$51&gt;=H20)*((TOTALGENERAL!DL$12:DL$51)&lt;=I20)*1)=0,"",SUMPRODUCT((TOTALGENERAL!DL$12:DL$51&gt;=H20)*(TOTALGENERAL!DL$12:DL$51&lt;=I20)*1))</f>
        <v>1</v>
      </c>
      <c r="Q20" s="604">
        <f>IF(SUMPRODUCT((TOTALGENERAL!W$12:W$51&gt;=R20)*((TOTALGENERAL!W$12:W$51)&lt;=S20)*1)=0,"",SUMPRODUCT((TOTALGENERAL!W$12:W$51&gt;=R20)*(TOTALGENERAL!W$12:W$51&lt;=S20)*1))</f>
        <v>1</v>
      </c>
      <c r="R20" s="588">
        <v>50</v>
      </c>
      <c r="S20" s="589">
        <v>59</v>
      </c>
      <c r="T20" s="603">
        <f>IF(SUMPRODUCT((TOTALGENERAL!DM$12:DM$51&gt;=M20)*((TOTALGENERAL!DM$12:DM$51)&lt;=N20)*1)=0,"",SUMPRODUCT((TOTALGENERAL!DM$12:DM$51&gt;=M20)*(TOTALGENERAL!DM$12:DM$51&lt;=N20)*1))</f>
        <v>1</v>
      </c>
    </row>
    <row r="21" spans="1:20">
      <c r="A21" s="498" t="s">
        <v>167</v>
      </c>
      <c r="B21" s="457">
        <f>IF(SUMPRODUCT((TOTALGENERAL!G$12:G$51&gt;=C21)*((TOTALGENERAL!G$12:G$51)&lt;=D21)*1)=0,"",SUMPRODUCT((TOTALGENERAL!G$12:G$51&gt;=C21)*(TOTALGENERAL!G$12:G$51&lt;=D21)*1))</f>
        <v>3</v>
      </c>
      <c r="C21" s="599">
        <v>40</v>
      </c>
      <c r="D21" s="599">
        <v>49</v>
      </c>
      <c r="E21" s="458">
        <f>IF(SUMPRODUCT((TOTALGENERAL!DJ$12:DJ$51&gt;=C21)*((TOTALGENERAL!DJ$12:DJ$51)&lt;=D21)*1)=0,"",SUMPRODUCT((TOTALGENERAL!DJ$12:DJ$51&gt;=C21)*(TOTALGENERAL!DJ$12:DJ$51&lt;=D21)*1))</f>
        <v>3</v>
      </c>
      <c r="G21" s="580" t="str">
        <f>IF(SUMPRODUCT((TOTALGENERAL!M$12:M$51&gt;=H21)*((TOTALGENERAL!M$12:M$51)&lt;=I21)*1)=0,"",SUMPRODUCT((TOTALGENERAL!M$12:M$51&gt;=H21)*(TOTALGENERAL!M$12:M$51&lt;=I21)*1))</f>
        <v/>
      </c>
      <c r="H21" s="596">
        <v>40</v>
      </c>
      <c r="I21" s="597">
        <v>49</v>
      </c>
      <c r="J21" s="462" t="str">
        <f>IF(SUMPRODUCT((TOTALGENERAL!DK$12:DK$51&gt;=C21)*((TOTALGENERAL!DK$12:DK$51)&lt;=D21)*1)=0,"",SUMPRODUCT((TOTALGENERAL!DK$12:DK$51&gt;=C21)*(TOTALGENERAL!DK$12:DK$51&lt;=D21)*1))</f>
        <v/>
      </c>
      <c r="L21" s="601" t="str">
        <f>IF(SUMPRODUCT((TOTALGENERAL!S$12:S$51&gt;=M21)*((TOTALGENERAL!S$12:S$51)&lt;=N21)*1)=0,"",SUMPRODUCT((TOTALGENERAL!S$12:S$51&gt;=M21)*(TOTALGENERAL!S$12:S$51&lt;=N21)*1))</f>
        <v/>
      </c>
      <c r="M21" s="592">
        <v>40</v>
      </c>
      <c r="N21" s="593">
        <v>49</v>
      </c>
      <c r="O21" s="602" t="str">
        <f>IF(SUMPRODUCT((TOTALGENERAL!DL$12:DL$51&gt;=H21)*((TOTALGENERAL!DL$12:DL$51)&lt;=I21)*1)=0,"",SUMPRODUCT((TOTALGENERAL!DL$12:DL$51&gt;=H21)*(TOTALGENERAL!DL$12:DL$51&lt;=I21)*1))</f>
        <v/>
      </c>
      <c r="Q21" s="604">
        <f>IF(SUMPRODUCT((TOTALGENERAL!W$12:W$51&gt;=R21)*((TOTALGENERAL!W$12:W$51)&lt;=S21)*1)=0,"",SUMPRODUCT((TOTALGENERAL!W$12:W$51&gt;=R21)*(TOTALGENERAL!W$12:W$51&lt;=S21)*1))</f>
        <v>2</v>
      </c>
      <c r="R21" s="588">
        <v>40</v>
      </c>
      <c r="S21" s="589">
        <v>49</v>
      </c>
      <c r="T21" s="603">
        <f>IF(SUMPRODUCT((TOTALGENERAL!DM$12:DM$51&gt;=M21)*((TOTALGENERAL!DM$12:DM$51)&lt;=N21)*1)=0,"",SUMPRODUCT((TOTALGENERAL!DM$12:DM$51&gt;=M21)*(TOTALGENERAL!DM$12:DM$51&lt;=N21)*1))</f>
        <v>2</v>
      </c>
    </row>
    <row r="22" spans="1:20">
      <c r="A22" s="498" t="s">
        <v>167</v>
      </c>
      <c r="B22" s="457">
        <f>IF(SUMPRODUCT((TOTALGENERAL!G$12:G$51&gt;=C22)*((TOTALGENERAL!G$12:G$51)&lt;=D22)*1)=0,"",SUMPRODUCT((TOTALGENERAL!G$12:G$51&gt;=C22)*(TOTALGENERAL!G$12:G$51&lt;=D22)*1))</f>
        <v>1</v>
      </c>
      <c r="C22" s="599">
        <v>30</v>
      </c>
      <c r="D22" s="599">
        <v>39</v>
      </c>
      <c r="E22" s="458">
        <f>IF(SUMPRODUCT((TOTALGENERAL!DJ$12:DJ$51&gt;=C22)*((TOTALGENERAL!DJ$12:DJ$51)&lt;=D22)*1)=0,"",SUMPRODUCT((TOTALGENERAL!DJ$12:DJ$51&gt;=C22)*(TOTALGENERAL!DJ$12:DJ$51&lt;=D22)*1))</f>
        <v>1</v>
      </c>
      <c r="G22" s="580" t="str">
        <f>IF(SUMPRODUCT((TOTALGENERAL!M$12:M$51&gt;=H22)*((TOTALGENERAL!M$12:M$51)&lt;=I22)*1)=0,"",SUMPRODUCT((TOTALGENERAL!M$12:M$51&gt;=H22)*(TOTALGENERAL!M$12:M$51&lt;=I22)*1))</f>
        <v/>
      </c>
      <c r="H22" s="596">
        <v>30</v>
      </c>
      <c r="I22" s="597">
        <v>39</v>
      </c>
      <c r="J22" s="462" t="str">
        <f>IF(SUMPRODUCT((TOTALGENERAL!DK$12:DK$51&gt;=C22)*((TOTALGENERAL!DK$12:DK$51)&lt;=D22)*1)=0,"",SUMPRODUCT((TOTALGENERAL!DK$12:DK$51&gt;=C22)*(TOTALGENERAL!DK$12:DK$51&lt;=D22)*1))</f>
        <v/>
      </c>
      <c r="L22" s="601" t="str">
        <f>IF(SUMPRODUCT((TOTALGENERAL!S$12:S$51&gt;=M22)*((TOTALGENERAL!S$12:S$51)&lt;=N22)*1)=0,"",SUMPRODUCT((TOTALGENERAL!S$12:S$51&gt;=M22)*(TOTALGENERAL!S$12:S$51&lt;=N22)*1))</f>
        <v/>
      </c>
      <c r="M22" s="592">
        <v>30</v>
      </c>
      <c r="N22" s="593">
        <v>39</v>
      </c>
      <c r="O22" s="602" t="str">
        <f>IF(SUMPRODUCT((TOTALGENERAL!DL$12:DL$51&gt;=H22)*((TOTALGENERAL!DL$12:DL$51)&lt;=I22)*1)=0,"",SUMPRODUCT((TOTALGENERAL!DL$12:DL$51&gt;=H22)*(TOTALGENERAL!DL$12:DL$51&lt;=I22)*1))</f>
        <v/>
      </c>
      <c r="Q22" s="604" t="str">
        <f>IF(SUMPRODUCT((TOTALGENERAL!W$12:W$51&gt;=R22)*((TOTALGENERAL!W$12:W$51)&lt;=S22)*1)=0,"",SUMPRODUCT((TOTALGENERAL!W$12:W$51&gt;=R22)*(TOTALGENERAL!W$12:W$51&lt;=S22)*1))</f>
        <v/>
      </c>
      <c r="R22" s="588">
        <v>30</v>
      </c>
      <c r="S22" s="589">
        <v>39</v>
      </c>
      <c r="T22" s="603" t="str">
        <f>IF(SUMPRODUCT((TOTALGENERAL!DM$12:DM$51&gt;=M22)*((TOTALGENERAL!DM$12:DM$51)&lt;=N22)*1)=0,"",SUMPRODUCT((TOTALGENERAL!DM$12:DM$51&gt;=M22)*(TOTALGENERAL!DM$12:DM$51&lt;=N22)*1))</f>
        <v/>
      </c>
    </row>
    <row r="23" spans="1:20">
      <c r="A23" s="498" t="s">
        <v>167</v>
      </c>
      <c r="B23" s="457">
        <f>IF(SUMPRODUCT((TOTALGENERAL!G$12:G$51&gt;=C23)*((TOTALGENERAL!G$12:G$51)&lt;=D23)*1)=0,"",SUMPRODUCT((TOTALGENERAL!G$12:G$51&gt;=C23)*(TOTALGENERAL!G$12:G$51&lt;=D23)*1))</f>
        <v>1</v>
      </c>
      <c r="C23" s="599">
        <v>20</v>
      </c>
      <c r="D23" s="599">
        <v>29</v>
      </c>
      <c r="E23" s="458">
        <f>IF(SUMPRODUCT((TOTALGENERAL!DJ$12:DJ$51&gt;=C23)*((TOTALGENERAL!DJ$12:DJ$51)&lt;=D23)*1)=0,"",SUMPRODUCT((TOTALGENERAL!DJ$12:DJ$51&gt;=C23)*(TOTALGENERAL!DJ$12:DJ$51&lt;=D23)*1))</f>
        <v>1</v>
      </c>
      <c r="G23" s="580" t="str">
        <f>IF(SUMPRODUCT((TOTALGENERAL!M$12:M$51&gt;=H23)*((TOTALGENERAL!M$12:M$51)&lt;=I23)*1)=0,"",SUMPRODUCT((TOTALGENERAL!M$12:M$51&gt;=H23)*(TOTALGENERAL!M$12:M$51&lt;=I23)*1))</f>
        <v/>
      </c>
      <c r="H23" s="596">
        <v>20</v>
      </c>
      <c r="I23" s="597">
        <v>29</v>
      </c>
      <c r="J23" s="462" t="str">
        <f>IF(SUMPRODUCT((TOTALGENERAL!DK$12:DK$51&gt;=C23)*((TOTALGENERAL!DK$12:DK$51)&lt;=D23)*1)=0,"",SUMPRODUCT((TOTALGENERAL!DK$12:DK$51&gt;=C23)*(TOTALGENERAL!DK$12:DK$51&lt;=D23)*1))</f>
        <v/>
      </c>
      <c r="L23" s="601" t="str">
        <f>IF(SUMPRODUCT((TOTALGENERAL!S$12:S$51&gt;=M23)*((TOTALGENERAL!S$12:S$51)&lt;=N23)*1)=0,"",SUMPRODUCT((TOTALGENERAL!S$12:S$51&gt;=M23)*(TOTALGENERAL!S$12:S$51&lt;=N23)*1))</f>
        <v/>
      </c>
      <c r="M23" s="592">
        <v>20</v>
      </c>
      <c r="N23" s="593">
        <v>29</v>
      </c>
      <c r="O23" s="602" t="str">
        <f>IF(SUMPRODUCT((TOTALGENERAL!DL$12:DL$51&gt;=H23)*((TOTALGENERAL!DL$12:DL$51)&lt;=I23)*1)=0,"",SUMPRODUCT((TOTALGENERAL!DL$12:DL$51&gt;=H23)*(TOTALGENERAL!DL$12:DL$51&lt;=I23)*1))</f>
        <v/>
      </c>
      <c r="Q23" s="604" t="str">
        <f>IF(SUMPRODUCT((TOTALGENERAL!W$12:W$51&gt;=R23)*((TOTALGENERAL!W$12:W$51)&lt;=S23)*1)=0,"",SUMPRODUCT((TOTALGENERAL!W$12:W$51&gt;=R23)*(TOTALGENERAL!W$12:W$51&lt;=S23)*1))</f>
        <v/>
      </c>
      <c r="R23" s="588">
        <v>20</v>
      </c>
      <c r="S23" s="589">
        <v>29</v>
      </c>
      <c r="T23" s="603" t="str">
        <f>IF(SUMPRODUCT((TOTALGENERAL!DM$12:DM$51&gt;=M23)*((TOTALGENERAL!DM$12:DM$51)&lt;=N23)*1)=0,"",SUMPRODUCT((TOTALGENERAL!DM$12:DM$51&gt;=M23)*(TOTALGENERAL!DM$12:DM$51&lt;=N23)*1))</f>
        <v/>
      </c>
    </row>
    <row r="24" spans="1:20">
      <c r="A24" s="498" t="s">
        <v>167</v>
      </c>
      <c r="B24" s="457" t="str">
        <f>IF(SUMPRODUCT((TOTALGENERAL!G$12:G$51&gt;=C24)*((TOTALGENERAL!G$12:G$51)&lt;=D24)*1)=0,"",SUMPRODUCT((TOTALGENERAL!G$12:G$51&gt;=C24)*(TOTALGENERAL!G$12:G$51&lt;=D24)*1))</f>
        <v/>
      </c>
      <c r="C24" s="599">
        <v>10</v>
      </c>
      <c r="D24" s="599">
        <v>19</v>
      </c>
      <c r="E24" s="458" t="str">
        <f>IF(SUMPRODUCT((TOTALGENERAL!DJ$12:DJ$51&gt;=C24)*((TOTALGENERAL!DJ$12:DJ$51)&lt;=D24)*1)=0,"",SUMPRODUCT((TOTALGENERAL!DJ$12:DJ$51&gt;=C24)*(TOTALGENERAL!DJ$12:DJ$51&lt;=D24)*1))</f>
        <v/>
      </c>
      <c r="G24" s="580" t="str">
        <f>IF(SUMPRODUCT((TOTALGENERAL!M$12:M$51&gt;=H24)*((TOTALGENERAL!M$12:M$51)&lt;=I24)*1)=0,"",SUMPRODUCT((TOTALGENERAL!M$12:M$51&gt;=H24)*(TOTALGENERAL!M$12:M$51&lt;=I24)*1))</f>
        <v/>
      </c>
      <c r="H24" s="596">
        <v>10</v>
      </c>
      <c r="I24" s="597">
        <v>19</v>
      </c>
      <c r="J24" s="462" t="str">
        <f>IF(SUMPRODUCT((TOTALGENERAL!DK$12:DK$51&gt;=C24)*((TOTALGENERAL!DK$12:DK$51)&lt;=D24)*1)=0,"",SUMPRODUCT((TOTALGENERAL!DK$12:DK$51&gt;=C24)*(TOTALGENERAL!DK$12:DK$51&lt;=D24)*1))</f>
        <v/>
      </c>
      <c r="L24" s="601" t="str">
        <f>IF(SUMPRODUCT((TOTALGENERAL!S$12:S$51&gt;=M24)*((TOTALGENERAL!S$12:S$51)&lt;=N24)*1)=0,"",SUMPRODUCT((TOTALGENERAL!S$12:S$51&gt;=M24)*(TOTALGENERAL!S$12:S$51&lt;=N24)*1))</f>
        <v/>
      </c>
      <c r="M24" s="592">
        <v>10</v>
      </c>
      <c r="N24" s="593">
        <v>19</v>
      </c>
      <c r="O24" s="602" t="str">
        <f>IF(SUMPRODUCT((TOTALGENERAL!DL$12:DL$51&gt;=H24)*((TOTALGENERAL!DL$12:DL$51)&lt;=I24)*1)=0,"",SUMPRODUCT((TOTALGENERAL!DL$12:DL$51&gt;=H24)*(TOTALGENERAL!DL$12:DL$51&lt;=I24)*1))</f>
        <v/>
      </c>
      <c r="Q24" s="604" t="str">
        <f>IF(SUMPRODUCT((TOTALGENERAL!W$12:W$51&gt;=R24)*((TOTALGENERAL!W$12:W$51)&lt;=S24)*1)=0,"",SUMPRODUCT((TOTALGENERAL!W$12:W$51&gt;=R24)*(TOTALGENERAL!W$12:W$51&lt;=S24)*1))</f>
        <v/>
      </c>
      <c r="R24" s="588">
        <v>10</v>
      </c>
      <c r="S24" s="589">
        <v>19</v>
      </c>
      <c r="T24" s="603" t="str">
        <f>IF(SUMPRODUCT((TOTALGENERAL!DM$12:DM$51&gt;=M24)*((TOTALGENERAL!DM$12:DM$51)&lt;=N24)*1)=0,"",SUMPRODUCT((TOTALGENERAL!DM$12:DM$51&gt;=M24)*(TOTALGENERAL!DM$12:DM$51&lt;=N24)*1))</f>
        <v/>
      </c>
    </row>
    <row r="25" spans="1:20">
      <c r="A25" s="498" t="s">
        <v>167</v>
      </c>
      <c r="B25" s="457" t="str">
        <f>IF(SUMPRODUCT((TOTALGENERAL!G$12:G$51&gt;=C25)*((TOTALGENERAL!G$12:G$51)&lt;=D25)*1)=0,"",SUMPRODUCT((TOTALGENERAL!G$12:G$51&gt;=C25)*(TOTALGENERAL!G$12:G$51&lt;=D25)*1))</f>
        <v/>
      </c>
      <c r="C25" s="599">
        <v>0</v>
      </c>
      <c r="D25" s="599">
        <v>9</v>
      </c>
      <c r="E25" s="458" t="str">
        <f>IF(SUMPRODUCT((TOTALGENERAL!DJ$12:DJ$51&gt;=C25)*((TOTALGENERAL!DJ$12:DJ$51)&lt;=D25)*1)=0,"",SUMPRODUCT((TOTALGENERAL!DJ$12:DJ$51&gt;=C25)*(TOTALGENERAL!DJ$12:DJ$51&lt;=D25)*1))</f>
        <v/>
      </c>
      <c r="G25" s="580" t="str">
        <f>IF(SUMPRODUCT((TOTALGENERAL!M$12:M$51&gt;=H25)*((TOTALGENERAL!M$12:M$51)&lt;=I25)*1)=0,"",SUMPRODUCT((TOTALGENERAL!M$12:M$51&gt;=H25)*(TOTALGENERAL!M$12:M$51&lt;=I25)*1))</f>
        <v/>
      </c>
      <c r="H25" s="596">
        <v>0</v>
      </c>
      <c r="I25" s="597">
        <v>9</v>
      </c>
      <c r="J25" s="462" t="str">
        <f>IF(SUMPRODUCT((TOTALGENERAL!DK$12:DK$51&gt;=C25)*((TOTALGENERAL!DK$12:DK$51)&lt;=D25)*1)=0,"",SUMPRODUCT((TOTALGENERAL!DK$12:DK$51&gt;=C25)*(TOTALGENERAL!DK$12:DK$51&lt;=D25)*1))</f>
        <v/>
      </c>
      <c r="L25" s="601" t="str">
        <f>IF(SUMPRODUCT((TOTALGENERAL!S$12:S$51&gt;=M25)*((TOTALGENERAL!S$12:S$51)&lt;=N25)*1)=0,"",SUMPRODUCT((TOTALGENERAL!S$12:S$51&gt;=M25)*(TOTALGENERAL!S$12:S$51&lt;=N25)*1))</f>
        <v/>
      </c>
      <c r="M25" s="592">
        <v>0</v>
      </c>
      <c r="N25" s="593">
        <v>9</v>
      </c>
      <c r="O25" s="602" t="str">
        <f>IF(SUMPRODUCT((TOTALGENERAL!DL$12:DL$51&gt;=H25)*((TOTALGENERAL!DL$12:DL$51)&lt;=I25)*1)=0,"",SUMPRODUCT((TOTALGENERAL!DL$12:DL$51&gt;=H25)*(TOTALGENERAL!DL$12:DL$51&lt;=I25)*1))</f>
        <v/>
      </c>
      <c r="Q25" s="604" t="str">
        <f>IF(SUMPRODUCT((TOTALGENERAL!W$12:W$51&gt;=R25)*((TOTALGENERAL!W$12:W$51)&lt;=S25)*1)=0,"",SUMPRODUCT((TOTALGENERAL!W$12:W$51&gt;=R25)*(TOTALGENERAL!W$12:W$51&lt;=S25)*1))</f>
        <v/>
      </c>
      <c r="R25" s="588">
        <v>0</v>
      </c>
      <c r="S25" s="589">
        <v>9</v>
      </c>
      <c r="T25" s="603" t="str">
        <f>IF(SUMPRODUCT((TOTALGENERAL!DM$12:DM$51&gt;=M25)*((TOTALGENERAL!DM$12:DM$51)&lt;=N25)*1)=0,"",SUMPRODUCT((TOTALGENERAL!DM$12:DM$51&gt;=M25)*(TOTALGENERAL!DM$12:DM$51&lt;=N25)*1))</f>
        <v/>
      </c>
    </row>
    <row r="26" spans="1:20">
      <c r="C26" s="600"/>
      <c r="D26" s="600"/>
    </row>
    <row r="27" spans="1:20">
      <c r="B27" s="583" t="s">
        <v>19</v>
      </c>
      <c r="C27" s="598"/>
      <c r="D27" s="598"/>
      <c r="E27" s="583" t="s">
        <v>148</v>
      </c>
      <c r="G27" s="461" t="s">
        <v>19</v>
      </c>
      <c r="H27" s="594"/>
      <c r="I27" s="595"/>
      <c r="J27" s="460" t="s">
        <v>148</v>
      </c>
      <c r="L27" s="491" t="s">
        <v>19</v>
      </c>
      <c r="M27" s="590"/>
      <c r="N27" s="591"/>
      <c r="O27" s="493" t="s">
        <v>148</v>
      </c>
      <c r="Q27" s="495" t="s">
        <v>19</v>
      </c>
      <c r="R27" s="586"/>
      <c r="S27" s="587"/>
      <c r="T27" s="497" t="s">
        <v>148</v>
      </c>
    </row>
    <row r="28" spans="1:20">
      <c r="B28" s="583"/>
      <c r="C28" s="598"/>
      <c r="D28" s="598"/>
      <c r="E28" s="583"/>
      <c r="G28" s="459"/>
      <c r="H28" s="595"/>
      <c r="I28" s="595"/>
      <c r="J28" s="459"/>
      <c r="L28" s="492"/>
      <c r="M28" s="591"/>
      <c r="N28" s="591"/>
      <c r="O28" s="492"/>
      <c r="Q28" s="496"/>
      <c r="R28" s="587"/>
      <c r="S28" s="587"/>
      <c r="T28" s="496"/>
    </row>
    <row r="29" spans="1:20">
      <c r="B29" s="581" t="str">
        <f>IF(SUMPRODUCT((TOTALGENERAL!AH$12:AH$51&gt;=C29)*((TOTALGENERAL!AH$12:AH$51)&lt;=D29)*1)=0,"",SUMPRODUCT((TOTALGENERAL!AH$12:AH$51&gt;=C29)*(TOTALGENERAL!AH$12:AH$51&lt;=D29)*1))</f>
        <v/>
      </c>
      <c r="C29" s="599">
        <v>100</v>
      </c>
      <c r="D29" s="599">
        <v>101</v>
      </c>
      <c r="E29" s="458">
        <f>IF(SUMPRODUCT((TOTALGENERAL!DJ$12:DJ$51&gt;=C29)*((TOTALGENERAL!DJ$12:DJ$51)&lt;=D29)*1)=0,"",SUMPRODUCT((TOTALGENERAL!DJ$12:DJ$51&gt;=C29)*(TOTALGENERAL!DJ$12:DJ$51&lt;=D29)*1))</f>
        <v>6</v>
      </c>
      <c r="G29" s="580" t="str">
        <f>IF(SUMPRODUCT((TOTALGENERAL!AN$12:AN$51&gt;=H29)*((TOTALGENERAL!AN$12:AN$51)&lt;=I29)*1)=0,"",SUMPRODUCT((TOTALGENERAL!AN$12:AN$51&gt;=H29)*(TOTALGENERAL!AN$12:AN$51&lt;=I29)*1))</f>
        <v/>
      </c>
      <c r="H29" s="596">
        <v>100</v>
      </c>
      <c r="I29" s="597">
        <v>101</v>
      </c>
      <c r="J29" s="462">
        <f>COUNTIFS(TOTALGENERAL!DK$12:DK$51,"&gt;=100")</f>
        <v>0</v>
      </c>
      <c r="L29" s="601" t="str">
        <f>IF(SUMPRODUCT((TOTALGENERAL!AT$12:AT$51&gt;=M29)*((TOTALGENERAL!AT$12:AT$51)&lt;=N29)*1)=0,"",SUMPRODUCT((TOTALGENERAL!AT$12:AT$51&gt;=M29)*(TOTALGENERAL!AT$12:AT$51&lt;=N29)*1))</f>
        <v/>
      </c>
      <c r="M29" s="592">
        <v>100</v>
      </c>
      <c r="N29" s="593">
        <v>100.7</v>
      </c>
      <c r="O29" s="602">
        <f>IF(SUMPRODUCT((TOTALGENERAL!DL$12:DL$51&gt;=H29)*((TOTALGENERAL!DL$12:DL$51)&lt;=I29)*1)=0,"",SUMPRODUCT((TOTALGENERAL!DL$12:DL$51&gt;=H29)*(TOTALGENERAL!DL$12:DL$51&lt;=I29)*1))</f>
        <v>3</v>
      </c>
      <c r="Q29" s="604" t="str">
        <f>IF(SUMPRODUCT((TOTALGENERAL!AX$12:AX$51&gt;=R29)*((TOTALGENERAL!AX$12:AX$51)&lt;=S29)*1)=0,"",SUMPRODUCT((TOTALGENERAL!AX$12:AX$51&gt;=R29)*(TOTALGENERAL!AX$12:AX$51&lt;=S29)*1))</f>
        <v/>
      </c>
      <c r="R29" s="588">
        <v>100</v>
      </c>
      <c r="S29" s="589">
        <v>100.7</v>
      </c>
      <c r="T29" s="603">
        <f>IF(SUMPRODUCT((TOTALGENERAL!DM$12:DM$51&gt;=M29)*((TOTALGENERAL!DM$12:DM$51)&lt;=N29)*1)=0,"",SUMPRODUCT((TOTALGENERAL!DM$12:DM$51&gt;=M29)*(TOTALGENERAL!DM$12:DM$51&lt;=N29)*1))</f>
        <v>1</v>
      </c>
    </row>
    <row r="30" spans="1:20">
      <c r="B30" s="581" t="str">
        <f>IF(SUMPRODUCT((TOTALGENERAL!AH$12:AH$51&gt;=C30)*((TOTALGENERAL!AH$12:AH$51)&lt;=D30)*1)=0,"",SUMPRODUCT((TOTALGENERAL!AH$12:AH$51&gt;=C30)*(TOTALGENERAL!AH$12:AH$51&lt;=D30)*1))</f>
        <v/>
      </c>
      <c r="C30" s="599">
        <v>90</v>
      </c>
      <c r="D30" s="599">
        <v>99</v>
      </c>
      <c r="E30" s="458">
        <f>IF(SUMPRODUCT((TOTALGENERAL!DJ$12:DJ$51&gt;=C30)*((TOTALGENERAL!DJ$12:DJ$51)&lt;=D30)*1)=0,"",SUMPRODUCT((TOTALGENERAL!DJ$12:DJ$51&gt;=C30)*(TOTALGENERAL!DJ$12:DJ$51&lt;=D30)*1))</f>
        <v>1</v>
      </c>
      <c r="G30" s="580" t="str">
        <f>IF(SUMPRODUCT((TOTALGENERAL!AN$12:AN$51&gt;=H30)*((TOTALGENERAL!AN$12:AN$51)&lt;=I30)*1)=0,"",SUMPRODUCT((TOTALGENERAL!AN$12:AN$51&gt;=H30)*(TOTALGENERAL!AN$12:AN$51&lt;=I30)*1))</f>
        <v/>
      </c>
      <c r="H30" s="596">
        <v>90</v>
      </c>
      <c r="I30" s="597">
        <v>99</v>
      </c>
      <c r="J30" s="462">
        <f>COUNTIFS(TOTALGENERAL!DK$12:DK$51,"&gt;=90")-COUNTIFS(TOTALGENERAL!DK$12:DK$51,"&gt;=100")</f>
        <v>1</v>
      </c>
      <c r="L30" s="601" t="str">
        <f>IF(SUMPRODUCT((TOTALGENERAL!AT$12:AT$51&gt;=M30)*((TOTALGENERAL!AT$12:AT$51)&lt;=N30)*1)=0,"",SUMPRODUCT((TOTALGENERAL!AT$12:AT$51&gt;=M30)*(TOTALGENERAL!AT$12:AT$51&lt;=N30)*1))</f>
        <v/>
      </c>
      <c r="M30" s="592">
        <v>90</v>
      </c>
      <c r="N30" s="593">
        <v>99</v>
      </c>
      <c r="O30" s="602">
        <f>IF(SUMPRODUCT((TOTALGENERAL!DL$12:DL$51&gt;=H30)*((TOTALGENERAL!DL$12:DL$51)&lt;=I30)*1)=0,"",SUMPRODUCT((TOTALGENERAL!DL$12:DL$51&gt;=H30)*(TOTALGENERAL!DL$12:DL$51&lt;=I30)*1))</f>
        <v>9</v>
      </c>
      <c r="Q30" s="604" t="str">
        <f>IF(SUMPRODUCT((TOTALGENERAL!AX$12:AX$51&gt;=R30)*((TOTALGENERAL!AX$12:AX$51)&lt;=S30)*1)=0,"",SUMPRODUCT((TOTALGENERAL!AX$12:AX$51&gt;=R30)*(TOTALGENERAL!AX$12:AX$51&lt;=S30)*1))</f>
        <v/>
      </c>
      <c r="R30" s="588">
        <v>90</v>
      </c>
      <c r="S30" s="589">
        <v>99</v>
      </c>
      <c r="T30" s="603">
        <f>IF(SUMPRODUCT((TOTALGENERAL!DM$12:DM$51&gt;=M30)*((TOTALGENERAL!DM$12:DM$51)&lt;=N30)*1)=0,"",SUMPRODUCT((TOTALGENERAL!DM$12:DM$51&gt;=M30)*(TOTALGENERAL!DM$12:DM$51&lt;=N30)*1))</f>
        <v>4</v>
      </c>
    </row>
    <row r="31" spans="1:20">
      <c r="B31" s="581" t="str">
        <f>IF(SUMPRODUCT((TOTALGENERAL!AH$12:AH$51&gt;=C31)*((TOTALGENERAL!AH$12:AH$51)&lt;=D31)*1)=0,"",SUMPRODUCT((TOTALGENERAL!AH$12:AH$51&gt;=C31)*(TOTALGENERAL!AH$12:AH$51&lt;=D31)*1))</f>
        <v/>
      </c>
      <c r="C31" s="599">
        <v>80</v>
      </c>
      <c r="D31" s="599">
        <v>89</v>
      </c>
      <c r="E31" s="458">
        <f>IF(SUMPRODUCT((TOTALGENERAL!DJ$12:DJ$51&gt;=C31)*((TOTALGENERAL!DJ$12:DJ$51)&lt;=D31)*1)=0,"",SUMPRODUCT((TOTALGENERAL!DJ$12:DJ$51&gt;=C31)*(TOTALGENERAL!DJ$12:DJ$51&lt;=D31)*1))</f>
        <v>3</v>
      </c>
      <c r="G31" s="580" t="str">
        <f>IF(SUMPRODUCT((TOTALGENERAL!AN$12:AN$51&gt;=H31)*((TOTALGENERAL!AN$12:AN$51)&lt;=I31)*1)=0,"",SUMPRODUCT((TOTALGENERAL!AN$12:AN$51&gt;=H31)*(TOTALGENERAL!AN$12:AN$51&lt;=I31)*1))</f>
        <v/>
      </c>
      <c r="H31" s="596">
        <v>80</v>
      </c>
      <c r="I31" s="597">
        <v>89</v>
      </c>
      <c r="J31" s="462">
        <f>COUNTIFS(TOTALGENERAL!DK$12:DK$51,"&gt;=80")-COUNTIFS(TOTALGENERAL!DK$12:DK$51,"&gt;=90")</f>
        <v>10</v>
      </c>
      <c r="L31" s="601" t="str">
        <f>IF(SUMPRODUCT((TOTALGENERAL!AT$12:AT$51&gt;=M31)*((TOTALGENERAL!AT$12:AT$51)&lt;=N31)*1)=0,"",SUMPRODUCT((TOTALGENERAL!AT$12:AT$51&gt;=M31)*(TOTALGENERAL!AT$12:AT$51&lt;=N31)*1))</f>
        <v/>
      </c>
      <c r="M31" s="592">
        <v>80</v>
      </c>
      <c r="N31" s="593">
        <v>89</v>
      </c>
      <c r="O31" s="602">
        <f>IF(SUMPRODUCT((TOTALGENERAL!DL$12:DL$51&gt;=H31)*((TOTALGENERAL!DL$12:DL$51)&lt;=I31)*1)=0,"",SUMPRODUCT((TOTALGENERAL!DL$12:DL$51&gt;=H31)*(TOTALGENERAL!DL$12:DL$51&lt;=I31)*1))</f>
        <v>12</v>
      </c>
      <c r="Q31" s="604" t="str">
        <f>IF(SUMPRODUCT((TOTALGENERAL!AX$12:AX$51&gt;=R31)*((TOTALGENERAL!AX$12:AX$51)&lt;=S31)*1)=0,"",SUMPRODUCT((TOTALGENERAL!AX$12:AX$51&gt;=R31)*(TOTALGENERAL!AX$12:AX$51&lt;=S31)*1))</f>
        <v/>
      </c>
      <c r="R31" s="588">
        <v>80</v>
      </c>
      <c r="S31" s="589">
        <v>89</v>
      </c>
      <c r="T31" s="603">
        <f>IF(SUMPRODUCT((TOTALGENERAL!DM$12:DM$51&gt;=M31)*((TOTALGENERAL!DM$12:DM$51)&lt;=N31)*1)=0,"",SUMPRODUCT((TOTALGENERAL!DM$12:DM$51&gt;=M31)*(TOTALGENERAL!DM$12:DM$51&lt;=N31)*1))</f>
        <v>12</v>
      </c>
    </row>
    <row r="32" spans="1:20">
      <c r="B32" s="581" t="str">
        <f>IF(SUMPRODUCT((TOTALGENERAL!AH$12:AH$51&gt;=C32)*((TOTALGENERAL!AH$12:AH$51)&lt;=D32)*1)=0,"",SUMPRODUCT((TOTALGENERAL!AH$12:AH$51&gt;=C32)*(TOTALGENERAL!AH$12:AH$51&lt;=D32)*1))</f>
        <v/>
      </c>
      <c r="C32" s="599">
        <v>70</v>
      </c>
      <c r="D32" s="599">
        <v>79</v>
      </c>
      <c r="E32" s="458">
        <f>IF(SUMPRODUCT((TOTALGENERAL!DJ$12:DJ$51&gt;=C32)*((TOTALGENERAL!DJ$12:DJ$51)&lt;=D32)*1)=0,"",SUMPRODUCT((TOTALGENERAL!DJ$12:DJ$51&gt;=C32)*(TOTALGENERAL!DJ$12:DJ$51&lt;=D32)*1))</f>
        <v>4</v>
      </c>
      <c r="G32" s="580" t="str">
        <f>IF(SUMPRODUCT((TOTALGENERAL!AN$12:AN$51&gt;=H32)*((TOTALGENERAL!AN$12:AN$51)&lt;=I32)*1)=0,"",SUMPRODUCT((TOTALGENERAL!AN$12:AN$51&gt;=H32)*(TOTALGENERAL!AN$12:AN$51&lt;=I32)*1))</f>
        <v/>
      </c>
      <c r="H32" s="596">
        <v>70</v>
      </c>
      <c r="I32" s="597">
        <v>79</v>
      </c>
      <c r="J32" s="462">
        <f>COUNTIFS(TOTALGENERAL!DK$12:DK$51,"&gt;=70")-COUNTIFS(TOTALGENERAL!DK$12:DK$51,"&gt;=80")</f>
        <v>10</v>
      </c>
      <c r="L32" s="601" t="str">
        <f>IF(SUMPRODUCT((TOTALGENERAL!AT$12:AT$51&gt;=M32)*((TOTALGENERAL!AT$12:AT$51)&lt;=N32)*1)=0,"",SUMPRODUCT((TOTALGENERAL!AT$12:AT$51&gt;=M32)*(TOTALGENERAL!AT$12:AT$51&lt;=N32)*1))</f>
        <v/>
      </c>
      <c r="M32" s="592">
        <v>70</v>
      </c>
      <c r="N32" s="593">
        <v>79</v>
      </c>
      <c r="O32" s="602">
        <f>IF(SUMPRODUCT((TOTALGENERAL!DL$12:DL$51&gt;=H32)*((TOTALGENERAL!DL$12:DL$51)&lt;=I32)*1)=0,"",SUMPRODUCT((TOTALGENERAL!DL$12:DL$51&gt;=H32)*(TOTALGENERAL!DL$12:DL$51&lt;=I32)*1))</f>
        <v>2</v>
      </c>
      <c r="Q32" s="604" t="str">
        <f>IF(SUMPRODUCT((TOTALGENERAL!AX$12:AX$51&gt;=R32)*((TOTALGENERAL!AX$12:AX$51)&lt;=S32)*1)=0,"",SUMPRODUCT((TOTALGENERAL!AX$12:AX$51&gt;=R32)*(TOTALGENERAL!AX$12:AX$51&lt;=S32)*1))</f>
        <v/>
      </c>
      <c r="R32" s="588">
        <v>70</v>
      </c>
      <c r="S32" s="589">
        <v>79</v>
      </c>
      <c r="T32" s="603">
        <f>IF(SUMPRODUCT((TOTALGENERAL!DM$12:DM$51&gt;=M32)*((TOTALGENERAL!DM$12:DM$51)&lt;=N32)*1)=0,"",SUMPRODUCT((TOTALGENERAL!DM$12:DM$51&gt;=M32)*(TOTALGENERAL!DM$12:DM$51&lt;=N32)*1))</f>
        <v>7</v>
      </c>
    </row>
    <row r="33" spans="2:20">
      <c r="B33" s="581" t="str">
        <f>IF(SUMPRODUCT((TOTALGENERAL!AH$12:AH$51&gt;=C33)*((TOTALGENERAL!AH$12:AH$51)&lt;=D33)*1)=0,"",SUMPRODUCT((TOTALGENERAL!AH$12:AH$51&gt;=C33)*(TOTALGENERAL!AH$12:AH$51&lt;=D33)*1))</f>
        <v/>
      </c>
      <c r="C33" s="599">
        <v>60</v>
      </c>
      <c r="D33" s="599">
        <v>69</v>
      </c>
      <c r="E33" s="458">
        <f>IF(SUMPRODUCT((TOTALGENERAL!DJ$12:DJ$51&gt;=C33)*((TOTALGENERAL!DJ$12:DJ$51)&lt;=D33)*1)=0,"",SUMPRODUCT((TOTALGENERAL!DJ$12:DJ$51&gt;=C33)*(TOTALGENERAL!DJ$12:DJ$51&lt;=D33)*1))</f>
        <v>3</v>
      </c>
      <c r="G33" s="580" t="str">
        <f>IF(SUMPRODUCT((TOTALGENERAL!AN$12:AN$51&gt;=H33)*((TOTALGENERAL!AN$12:AN$51)&lt;=I33)*1)=0,"",SUMPRODUCT((TOTALGENERAL!AN$12:AN$51&gt;=H33)*(TOTALGENERAL!AN$12:AN$51&lt;=I33)*1))</f>
        <v/>
      </c>
      <c r="H33" s="596">
        <v>60</v>
      </c>
      <c r="I33" s="597">
        <v>69</v>
      </c>
      <c r="J33" s="462">
        <f>COUNTIFS(TOTALGENERAL!DK$12:DK$51,"&gt;=60")-COUNTIFS(TOTALGENERAL!DK$12:DK$51,"&gt;=70")</f>
        <v>6</v>
      </c>
      <c r="L33" s="601" t="str">
        <f>IF(SUMPRODUCT((TOTALGENERAL!AT$12:AT$51&gt;=M33)*((TOTALGENERAL!AT$12:AT$51)&lt;=N33)*1)=0,"",SUMPRODUCT((TOTALGENERAL!AT$12:AT$51&gt;=M33)*(TOTALGENERAL!AT$12:AT$51&lt;=N33)*1))</f>
        <v/>
      </c>
      <c r="M33" s="592">
        <v>60</v>
      </c>
      <c r="N33" s="593">
        <v>69</v>
      </c>
      <c r="O33" s="602" t="str">
        <f>IF(SUMPRODUCT((TOTALGENERAL!DL$12:DL$51&gt;=H33)*((TOTALGENERAL!DL$12:DL$51)&lt;=I33)*1)=0,"",SUMPRODUCT((TOTALGENERAL!DL$12:DL$51&gt;=H33)*(TOTALGENERAL!DL$12:DL$51&lt;=I33)*1))</f>
        <v/>
      </c>
      <c r="Q33" s="604" t="str">
        <f>IF(SUMPRODUCT((TOTALGENERAL!AX$12:AX$51&gt;=R33)*((TOTALGENERAL!AX$12:AX$51)&lt;=S33)*1)=0,"",SUMPRODUCT((TOTALGENERAL!AX$12:AX$51&gt;=R33)*(TOTALGENERAL!AX$12:AX$51&lt;=S33)*1))</f>
        <v/>
      </c>
      <c r="R33" s="588">
        <v>60</v>
      </c>
      <c r="S33" s="589">
        <v>69</v>
      </c>
      <c r="T33" s="603">
        <f>IF(SUMPRODUCT((TOTALGENERAL!DM$12:DM$51&gt;=M33)*((TOTALGENERAL!DM$12:DM$51)&lt;=N33)*1)=0,"",SUMPRODUCT((TOTALGENERAL!DM$12:DM$51&gt;=M33)*(TOTALGENERAL!DM$12:DM$51&lt;=N33)*1))</f>
        <v>2</v>
      </c>
    </row>
    <row r="34" spans="2:20">
      <c r="B34" s="581" t="str">
        <f>IF(SUMPRODUCT((TOTALGENERAL!AH$12:AH$51&gt;=C34)*((TOTALGENERAL!AH$12:AH$51)&lt;=D34)*1)=0,"",SUMPRODUCT((TOTALGENERAL!AH$12:AH$51&gt;=C34)*(TOTALGENERAL!AH$12:AH$51&lt;=D34)*1))</f>
        <v/>
      </c>
      <c r="C34" s="599">
        <v>50</v>
      </c>
      <c r="D34" s="599">
        <v>59</v>
      </c>
      <c r="E34" s="458">
        <f>IF(SUMPRODUCT((TOTALGENERAL!DJ$12:DJ$51&gt;=C34)*((TOTALGENERAL!DJ$12:DJ$51)&lt;=D34)*1)=0,"",SUMPRODUCT((TOTALGENERAL!DJ$12:DJ$51&gt;=C34)*(TOTALGENERAL!DJ$12:DJ$51&lt;=D34)*1))</f>
        <v>4</v>
      </c>
      <c r="G34" s="580" t="str">
        <f>IF(SUMPRODUCT((TOTALGENERAL!AN$12:AN$51&gt;=H34)*((TOTALGENERAL!AN$12:AN$51)&lt;=I34)*1)=0,"",SUMPRODUCT((TOTALGENERAL!AN$12:AN$51&gt;=H34)*(TOTALGENERAL!AN$12:AN$51&lt;=I34)*1))</f>
        <v/>
      </c>
      <c r="H34" s="596">
        <v>50</v>
      </c>
      <c r="I34" s="597">
        <v>59</v>
      </c>
      <c r="J34" s="462">
        <f>COUNTIFS(TOTALGENERAL!DK$12:DK$51,"&gt;=50")-COUNTIFS(TOTALGENERAL!DK$12:DK$51,"&gt;=60")</f>
        <v>2</v>
      </c>
      <c r="L34" s="601" t="str">
        <f>IF(SUMPRODUCT((TOTALGENERAL!AT$12:AT$51&gt;=M34)*((TOTALGENERAL!AT$12:AT$51)&lt;=N34)*1)=0,"",SUMPRODUCT((TOTALGENERAL!AT$12:AT$51&gt;=M34)*(TOTALGENERAL!AT$12:AT$51&lt;=N34)*1))</f>
        <v/>
      </c>
      <c r="M34" s="592">
        <v>50</v>
      </c>
      <c r="N34" s="593">
        <v>59</v>
      </c>
      <c r="O34" s="602">
        <f>IF(SUMPRODUCT((TOTALGENERAL!DL$12:DL$51&gt;=H34)*((TOTALGENERAL!DL$12:DL$51)&lt;=I34)*1)=0,"",SUMPRODUCT((TOTALGENERAL!DL$12:DL$51&gt;=H34)*(TOTALGENERAL!DL$12:DL$51&lt;=I34)*1))</f>
        <v>1</v>
      </c>
      <c r="Q34" s="604" t="str">
        <f>IF(SUMPRODUCT((TOTALGENERAL!AX$12:AX$51&gt;=R34)*((TOTALGENERAL!AX$12:AX$51)&lt;=S34)*1)=0,"",SUMPRODUCT((TOTALGENERAL!AX$12:AX$51&gt;=R34)*(TOTALGENERAL!AX$12:AX$51&lt;=S34)*1))</f>
        <v/>
      </c>
      <c r="R34" s="588">
        <v>50</v>
      </c>
      <c r="S34" s="589">
        <v>59</v>
      </c>
      <c r="T34" s="603">
        <f>IF(SUMPRODUCT((TOTALGENERAL!DM$12:DM$51&gt;=M34)*((TOTALGENERAL!DM$12:DM$51)&lt;=N34)*1)=0,"",SUMPRODUCT((TOTALGENERAL!DM$12:DM$51&gt;=M34)*(TOTALGENERAL!DM$12:DM$51&lt;=N34)*1))</f>
        <v>1</v>
      </c>
    </row>
    <row r="35" spans="2:20">
      <c r="B35" s="581" t="str">
        <f>IF(SUMPRODUCT((TOTALGENERAL!AH$12:AH$51&gt;=C35)*((TOTALGENERAL!AH$12:AH$51)&lt;=D35)*1)=0,"",SUMPRODUCT((TOTALGENERAL!AH$12:AH$51&gt;=C35)*(TOTALGENERAL!AH$12:AH$51&lt;=D35)*1))</f>
        <v/>
      </c>
      <c r="C35" s="599">
        <v>40</v>
      </c>
      <c r="D35" s="599">
        <v>49</v>
      </c>
      <c r="E35" s="458">
        <f>IF(SUMPRODUCT((TOTALGENERAL!DJ$12:DJ$51&gt;=C35)*((TOTALGENERAL!DJ$12:DJ$51)&lt;=D35)*1)=0,"",SUMPRODUCT((TOTALGENERAL!DJ$12:DJ$51&gt;=C35)*(TOTALGENERAL!DJ$12:DJ$51&lt;=D35)*1))</f>
        <v>3</v>
      </c>
      <c r="G35" s="580" t="str">
        <f>IF(SUMPRODUCT((TOTALGENERAL!AN$12:AN$51&gt;=H35)*((TOTALGENERAL!AN$12:AN$51)&lt;=I35)*1)=0,"",SUMPRODUCT((TOTALGENERAL!AN$12:AN$51&gt;=H35)*(TOTALGENERAL!AN$12:AN$51&lt;=I35)*1))</f>
        <v/>
      </c>
      <c r="H35" s="596">
        <v>40</v>
      </c>
      <c r="I35" s="597">
        <v>49</v>
      </c>
      <c r="J35" s="462">
        <f>COUNTIFS(TOTALGENERAL!DK$12:DK$51,"&gt;=40")-COUNTIFS(TOTALGENERAL!DK$12:DK$51,"&gt;=50")</f>
        <v>0</v>
      </c>
      <c r="L35" s="601" t="str">
        <f>IF(SUMPRODUCT((TOTALGENERAL!AT$12:AT$51&gt;=M35)*((TOTALGENERAL!AT$12:AT$51)&lt;=N35)*1)=0,"",SUMPRODUCT((TOTALGENERAL!AT$12:AT$51&gt;=M35)*(TOTALGENERAL!AT$12:AT$51&lt;=N35)*1))</f>
        <v/>
      </c>
      <c r="M35" s="592">
        <v>40</v>
      </c>
      <c r="N35" s="593">
        <v>49</v>
      </c>
      <c r="O35" s="602" t="str">
        <f>IF(SUMPRODUCT((TOTALGENERAL!DL$12:DL$51&gt;=H35)*((TOTALGENERAL!DL$12:DL$51)&lt;=I35)*1)=0,"",SUMPRODUCT((TOTALGENERAL!DL$12:DL$51&gt;=H35)*(TOTALGENERAL!DL$12:DL$51&lt;=I35)*1))</f>
        <v/>
      </c>
      <c r="Q35" s="604" t="str">
        <f>IF(SUMPRODUCT((TOTALGENERAL!AX$12:AX$51&gt;=R35)*((TOTALGENERAL!AX$12:AX$51)&lt;=S35)*1)=0,"",SUMPRODUCT((TOTALGENERAL!AX$12:AX$51&gt;=R35)*(TOTALGENERAL!AX$12:AX$51&lt;=S35)*1))</f>
        <v/>
      </c>
      <c r="R35" s="588">
        <v>40</v>
      </c>
      <c r="S35" s="589">
        <v>49</v>
      </c>
      <c r="T35" s="603">
        <f>IF(SUMPRODUCT((TOTALGENERAL!DM$12:DM$51&gt;=M35)*((TOTALGENERAL!DM$12:DM$51)&lt;=N35)*1)=0,"",SUMPRODUCT((TOTALGENERAL!DM$12:DM$51&gt;=M35)*(TOTALGENERAL!DM$12:DM$51&lt;=N35)*1))</f>
        <v>2</v>
      </c>
    </row>
    <row r="36" spans="2:20">
      <c r="B36" s="581" t="str">
        <f>IF(SUMPRODUCT((TOTALGENERAL!AH$12:AH$51&gt;=C36)*((TOTALGENERAL!AH$12:AH$51)&lt;=D36)*1)=0,"",SUMPRODUCT((TOTALGENERAL!AH$12:AH$51&gt;=C36)*(TOTALGENERAL!AH$12:AH$51&lt;=D36)*1))</f>
        <v/>
      </c>
      <c r="C36" s="599">
        <v>30</v>
      </c>
      <c r="D36" s="599">
        <v>39</v>
      </c>
      <c r="E36" s="458">
        <f>IF(SUMPRODUCT((TOTALGENERAL!DJ$12:DJ$51&gt;=C36)*((TOTALGENERAL!DJ$12:DJ$51)&lt;=D36)*1)=0,"",SUMPRODUCT((TOTALGENERAL!DJ$12:DJ$51&gt;=C36)*(TOTALGENERAL!DJ$12:DJ$51&lt;=D36)*1))</f>
        <v>1</v>
      </c>
      <c r="G36" s="580" t="str">
        <f>IF(SUMPRODUCT((TOTALGENERAL!AN$12:AN$51&gt;=H36)*((TOTALGENERAL!AN$12:AN$51)&lt;=I36)*1)=0,"",SUMPRODUCT((TOTALGENERAL!AN$12:AN$51&gt;=H36)*(TOTALGENERAL!AN$12:AN$51&lt;=I36)*1))</f>
        <v/>
      </c>
      <c r="H36" s="596">
        <v>30</v>
      </c>
      <c r="I36" s="597">
        <v>39</v>
      </c>
      <c r="J36" s="462">
        <f>COUNTIFS(TOTALGENERAL!DK$12:DK$51,"&gt;=30")-COUNTIFS(TOTALGENERAL!DK$12:DK$51,"&gt;=40")</f>
        <v>0</v>
      </c>
      <c r="L36" s="601" t="str">
        <f>IF(SUMPRODUCT((TOTALGENERAL!AT$12:AT$51&gt;=M36)*((TOTALGENERAL!AT$12:AT$51)&lt;=N36)*1)=0,"",SUMPRODUCT((TOTALGENERAL!AT$12:AT$51&gt;=M36)*(TOTALGENERAL!AT$12:AT$51&lt;=N36)*1))</f>
        <v/>
      </c>
      <c r="M36" s="592">
        <v>30</v>
      </c>
      <c r="N36" s="593">
        <v>39</v>
      </c>
      <c r="O36" s="602" t="str">
        <f>IF(SUMPRODUCT((TOTALGENERAL!DL$12:DL$51&gt;=H36)*((TOTALGENERAL!DL$12:DL$51)&lt;=I36)*1)=0,"",SUMPRODUCT((TOTALGENERAL!DL$12:DL$51&gt;=H36)*(TOTALGENERAL!DL$12:DL$51&lt;=I36)*1))</f>
        <v/>
      </c>
      <c r="Q36" s="604" t="str">
        <f>IF(SUMPRODUCT((TOTALGENERAL!AX$12:AX$51&gt;=R36)*((TOTALGENERAL!AX$12:AX$51)&lt;=S36)*1)=0,"",SUMPRODUCT((TOTALGENERAL!AX$12:AX$51&gt;=R36)*(TOTALGENERAL!AX$12:AX$51&lt;=S36)*1))</f>
        <v/>
      </c>
      <c r="R36" s="588">
        <v>30</v>
      </c>
      <c r="S36" s="589">
        <v>39</v>
      </c>
      <c r="T36" s="603" t="str">
        <f>IF(SUMPRODUCT((TOTALGENERAL!DM$12:DM$51&gt;=M36)*((TOTALGENERAL!DM$12:DM$51)&lt;=N36)*1)=0,"",SUMPRODUCT((TOTALGENERAL!DM$12:DM$51&gt;=M36)*(TOTALGENERAL!DM$12:DM$51&lt;=N36)*1))</f>
        <v/>
      </c>
    </row>
    <row r="37" spans="2:20">
      <c r="B37" s="581" t="str">
        <f>IF(SUMPRODUCT((TOTALGENERAL!AH$12:AH$51&gt;=C37)*((TOTALGENERAL!AH$12:AH$51)&lt;=D37)*1)=0,"",SUMPRODUCT((TOTALGENERAL!AH$12:AH$51&gt;=C37)*(TOTALGENERAL!AH$12:AH$51&lt;=D37)*1))</f>
        <v/>
      </c>
      <c r="C37" s="599">
        <v>20</v>
      </c>
      <c r="D37" s="599">
        <v>29</v>
      </c>
      <c r="E37" s="458">
        <f>IF(SUMPRODUCT((TOTALGENERAL!DJ$12:DJ$51&gt;=C37)*((TOTALGENERAL!DJ$12:DJ$51)&lt;=D37)*1)=0,"",SUMPRODUCT((TOTALGENERAL!DJ$12:DJ$51&gt;=C37)*(TOTALGENERAL!DJ$12:DJ$51&lt;=D37)*1))</f>
        <v>1</v>
      </c>
      <c r="G37" s="580" t="str">
        <f>IF(SUMPRODUCT((TOTALGENERAL!AN$12:AN$51&gt;=H37)*((TOTALGENERAL!AN$12:AN$51)&lt;=I37)*1)=0,"",SUMPRODUCT((TOTALGENERAL!AN$12:AN$51&gt;=H37)*(TOTALGENERAL!AN$12:AN$51&lt;=I37)*1))</f>
        <v/>
      </c>
      <c r="H37" s="596">
        <v>20</v>
      </c>
      <c r="I37" s="597">
        <v>29</v>
      </c>
      <c r="J37" s="462">
        <f>COUNTIFS(TOTALGENERAL!DK$12:DK$51,"&gt;=20")-COUNTIFS(TOTALGENERAL!DK$12:DK$51,"&gt;=30")</f>
        <v>0</v>
      </c>
      <c r="L37" s="601" t="str">
        <f>IF(SUMPRODUCT((TOTALGENERAL!AT$12:AT$51&gt;=M37)*((TOTALGENERAL!AT$12:AT$51)&lt;=N37)*1)=0,"",SUMPRODUCT((TOTALGENERAL!AT$12:AT$51&gt;=M37)*(TOTALGENERAL!AT$12:AT$51&lt;=N37)*1))</f>
        <v/>
      </c>
      <c r="M37" s="592">
        <v>20</v>
      </c>
      <c r="N37" s="593">
        <v>29</v>
      </c>
      <c r="O37" s="602" t="str">
        <f>IF(SUMPRODUCT((TOTALGENERAL!DL$12:DL$51&gt;=H37)*((TOTALGENERAL!DL$12:DL$51)&lt;=I37)*1)=0,"",SUMPRODUCT((TOTALGENERAL!DL$12:DL$51&gt;=H37)*(TOTALGENERAL!DL$12:DL$51&lt;=I37)*1))</f>
        <v/>
      </c>
      <c r="Q37" s="604" t="str">
        <f>IF(SUMPRODUCT((TOTALGENERAL!AX$12:AX$51&gt;=R37)*((TOTALGENERAL!AX$12:AX$51)&lt;=S37)*1)=0,"",SUMPRODUCT((TOTALGENERAL!AX$12:AX$51&gt;=R37)*(TOTALGENERAL!AX$12:AX$51&lt;=S37)*1))</f>
        <v/>
      </c>
      <c r="R37" s="588">
        <v>20</v>
      </c>
      <c r="S37" s="589">
        <v>29</v>
      </c>
      <c r="T37" s="603" t="str">
        <f>IF(SUMPRODUCT((TOTALGENERAL!DM$12:DM$51&gt;=M37)*((TOTALGENERAL!DM$12:DM$51)&lt;=N37)*1)=0,"",SUMPRODUCT((TOTALGENERAL!DM$12:DM$51&gt;=M37)*(TOTALGENERAL!DM$12:DM$51&lt;=N37)*1))</f>
        <v/>
      </c>
    </row>
    <row r="38" spans="2:20">
      <c r="B38" s="581" t="str">
        <f>IF(SUMPRODUCT((TOTALGENERAL!AH$12:AH$51&gt;=C38)*((TOTALGENERAL!AH$12:AH$51)&lt;=D38)*1)=0,"",SUMPRODUCT((TOTALGENERAL!AH$12:AH$51&gt;=C38)*(TOTALGENERAL!AH$12:AH$51&lt;=D38)*1))</f>
        <v/>
      </c>
      <c r="C38" s="599">
        <v>10</v>
      </c>
      <c r="D38" s="599">
        <v>19</v>
      </c>
      <c r="E38" s="458" t="str">
        <f>IF(SUMPRODUCT((TOTALGENERAL!DJ$12:DJ$51&gt;=C38)*((TOTALGENERAL!DJ$12:DJ$51)&lt;=D38)*1)=0,"",SUMPRODUCT((TOTALGENERAL!DJ$12:DJ$51&gt;=C38)*(TOTALGENERAL!DJ$12:DJ$51&lt;=D38)*1))</f>
        <v/>
      </c>
      <c r="G38" s="580" t="str">
        <f>IF(SUMPRODUCT((TOTALGENERAL!AN$12:AN$51&gt;=H38)*((TOTALGENERAL!AN$12:AN$51)&lt;=I38)*1)=0,"",SUMPRODUCT((TOTALGENERAL!AN$12:AN$51&gt;=H38)*(TOTALGENERAL!AN$12:AN$51&lt;=I38)*1))</f>
        <v/>
      </c>
      <c r="H38" s="596">
        <v>10</v>
      </c>
      <c r="I38" s="597">
        <v>19</v>
      </c>
      <c r="J38" s="462">
        <f>COUNTIFS(TOTALGENERAL!DK$12:DK$51,"&gt;=10")-COUNTIFS(TOTALGENERAL!DK$12:DK$51,"&gt;=20")</f>
        <v>0</v>
      </c>
      <c r="L38" s="601" t="str">
        <f>IF(SUMPRODUCT((TOTALGENERAL!AT$12:AT$51&gt;=M38)*((TOTALGENERAL!AT$12:AT$51)&lt;=N38)*1)=0,"",SUMPRODUCT((TOTALGENERAL!AT$12:AT$51&gt;=M38)*(TOTALGENERAL!AT$12:AT$51&lt;=N38)*1))</f>
        <v/>
      </c>
      <c r="M38" s="592">
        <v>10</v>
      </c>
      <c r="N38" s="593">
        <v>19</v>
      </c>
      <c r="O38" s="602" t="str">
        <f>IF(SUMPRODUCT((TOTALGENERAL!DL$12:DL$51&gt;=H38)*((TOTALGENERAL!DL$12:DL$51)&lt;=I38)*1)=0,"",SUMPRODUCT((TOTALGENERAL!DL$12:DL$51&gt;=H38)*(TOTALGENERAL!DL$12:DL$51&lt;=I38)*1))</f>
        <v/>
      </c>
      <c r="Q38" s="604" t="str">
        <f>IF(SUMPRODUCT((TOTALGENERAL!AX$12:AX$51&gt;=R38)*((TOTALGENERAL!AX$12:AX$51)&lt;=S38)*1)=0,"",SUMPRODUCT((TOTALGENERAL!AX$12:AX$51&gt;=R38)*(TOTALGENERAL!AX$12:AX$51&lt;=S38)*1))</f>
        <v/>
      </c>
      <c r="R38" s="588">
        <v>10</v>
      </c>
      <c r="S38" s="589">
        <v>19</v>
      </c>
      <c r="T38" s="603" t="str">
        <f>IF(SUMPRODUCT((TOTALGENERAL!DM$12:DM$51&gt;=M38)*((TOTALGENERAL!DM$12:DM$51)&lt;=N38)*1)=0,"",SUMPRODUCT((TOTALGENERAL!DM$12:DM$51&gt;=M38)*(TOTALGENERAL!DM$12:DM$51&lt;=N38)*1))</f>
        <v/>
      </c>
    </row>
    <row r="39" spans="2:20">
      <c r="B39" s="581" t="str">
        <f>IF(SUMPRODUCT((TOTALGENERAL!AH$12:AH$51&gt;=C39)*((TOTALGENERAL!AH$12:AH$51)&lt;=D39)*1)=0,"",SUMPRODUCT((TOTALGENERAL!AH$12:AH$51&gt;=C39)*(TOTALGENERAL!AH$12:AH$51&lt;=D39)*1))</f>
        <v/>
      </c>
      <c r="C39" s="599">
        <v>0</v>
      </c>
      <c r="D39" s="599">
        <v>9</v>
      </c>
      <c r="E39" s="458" t="str">
        <f>IF(SUMPRODUCT((TOTALGENERAL!DJ$12:DJ$51&gt;=C39)*((TOTALGENERAL!DJ$12:DJ$51)&lt;=D39)*1)=0,"",SUMPRODUCT((TOTALGENERAL!DJ$12:DJ$51&gt;=C39)*(TOTALGENERAL!DJ$12:DJ$51&lt;=D39)*1))</f>
        <v/>
      </c>
      <c r="G39" s="580" t="str">
        <f>IF(SUMPRODUCT((TOTALGENERAL!AN$12:AN$51&gt;=H39)*((TOTALGENERAL!AN$12:AN$51)&lt;=I39)*1)=0,"",SUMPRODUCT((TOTALGENERAL!AN$12:AN$51&gt;=H39)*(TOTALGENERAL!AN$12:AN$51&lt;=I39)*1))</f>
        <v/>
      </c>
      <c r="H39" s="596">
        <v>0</v>
      </c>
      <c r="I39" s="597">
        <v>9</v>
      </c>
      <c r="J39" s="462">
        <f>COUNTIFS(TOTALGENERAL!DK$12:DK$51,"&gt;=0")-COUNTIFS(TOTALGENERAL!DK$12:DK$51,"&gt;=10")</f>
        <v>0</v>
      </c>
      <c r="L39" s="601" t="str">
        <f>IF(SUMPRODUCT((TOTALGENERAL!AT$12:AT$51&gt;=M39)*((TOTALGENERAL!AT$12:AT$51)&lt;=N39)*1)=0,"",SUMPRODUCT((TOTALGENERAL!AT$12:AT$51&gt;=M39)*(TOTALGENERAL!AT$12:AT$51&lt;=N39)*1))</f>
        <v/>
      </c>
      <c r="M39" s="592">
        <v>0</v>
      </c>
      <c r="N39" s="593">
        <v>9</v>
      </c>
      <c r="O39" s="602" t="str">
        <f>IF(SUMPRODUCT((TOTALGENERAL!DL$12:DL$51&gt;=H39)*((TOTALGENERAL!DL$12:DL$51)&lt;=I39)*1)=0,"",SUMPRODUCT((TOTALGENERAL!DL$12:DL$51&gt;=H39)*(TOTALGENERAL!DL$12:DL$51&lt;=I39)*1))</f>
        <v/>
      </c>
      <c r="Q39" s="604" t="str">
        <f>IF(SUMPRODUCT((TOTALGENERAL!AX$12:AX$51&gt;=R39)*((TOTALGENERAL!AX$12:AX$51)&lt;=S39)*1)=0,"",SUMPRODUCT((TOTALGENERAL!AX$12:AX$51&gt;=R39)*(TOTALGENERAL!AX$12:AX$51&lt;=S39)*1))</f>
        <v/>
      </c>
      <c r="R39" s="588">
        <v>0</v>
      </c>
      <c r="S39" s="589">
        <v>9</v>
      </c>
      <c r="T39" s="603" t="str">
        <f>IF(SUMPRODUCT((TOTALGENERAL!DM$12:DM$51&gt;=M39)*((TOTALGENERAL!DM$12:DM$51)&lt;=N39)*1)=0,"",SUMPRODUCT((TOTALGENERAL!DM$12:DM$51&gt;=M39)*(TOTALGENERAL!DM$12:DM$51&lt;=N39)*1))</f>
        <v/>
      </c>
    </row>
    <row r="40" spans="2:20">
      <c r="C40" s="600"/>
      <c r="D40" s="600"/>
    </row>
    <row r="41" spans="2:20">
      <c r="B41" s="583" t="s">
        <v>20</v>
      </c>
      <c r="C41" s="598"/>
      <c r="D41" s="598"/>
      <c r="E41" s="583" t="s">
        <v>148</v>
      </c>
      <c r="G41" s="461" t="s">
        <v>20</v>
      </c>
      <c r="H41" s="594"/>
      <c r="I41" s="595"/>
      <c r="J41" s="460" t="s">
        <v>148</v>
      </c>
      <c r="L41" s="491" t="s">
        <v>20</v>
      </c>
      <c r="M41" s="590"/>
      <c r="N41" s="591"/>
      <c r="O41" s="493" t="s">
        <v>148</v>
      </c>
      <c r="Q41" s="495" t="s">
        <v>20</v>
      </c>
      <c r="R41" s="586"/>
      <c r="S41" s="587"/>
      <c r="T41" s="497" t="s">
        <v>148</v>
      </c>
    </row>
    <row r="42" spans="2:20">
      <c r="B42" s="583"/>
      <c r="C42" s="598"/>
      <c r="D42" s="598"/>
      <c r="E42" s="583"/>
      <c r="G42" s="459"/>
      <c r="H42" s="595"/>
      <c r="I42" s="595"/>
      <c r="J42" s="459"/>
      <c r="L42" s="492"/>
      <c r="M42" s="591"/>
      <c r="N42" s="591"/>
      <c r="O42" s="492"/>
      <c r="Q42" s="496"/>
      <c r="R42" s="587"/>
      <c r="S42" s="587"/>
      <c r="T42" s="496"/>
    </row>
    <row r="43" spans="2:20">
      <c r="B43" s="457" t="str">
        <f>IF(SUMPRODUCT((TOTALGENERAL!BI$12:BI$51&gt;=C43)*((TOTALGENERAL!BI$12:BI$51)&lt;=D43)*1)=0,"",SUMPRODUCT((TOTALGENERAL!BI$12:BI$51&gt;=C43)*(TOTALGENERAL!BI$12:BI$51&lt;=D43)*1))</f>
        <v/>
      </c>
      <c r="C43" s="599">
        <v>100</v>
      </c>
      <c r="D43" s="599">
        <v>100</v>
      </c>
      <c r="E43" s="458">
        <f>IF(SUMPRODUCT((TOTALGENERAL!DJ$12:DJ$51&gt;=C43)*((TOTALGENERAL!DJ$12:DJ$51)&lt;=D43)*1)=0,"",SUMPRODUCT((TOTALGENERAL!DJ$12:DJ$51&gt;=C43)*(TOTALGENERAL!DJ$12:DJ$51&lt;=D43)*1))</f>
        <v>6</v>
      </c>
      <c r="G43" s="580" t="str">
        <f>IF(SUMPRODUCT((TOTALGENERAL!BO$12:BO$51&gt;=H43)*((TOTALGENERAL!BO$12:BO$51)&lt;=I43)*1)=0,"",SUMPRODUCT((TOTALGENERAL!BO$12:BO$51&gt;=H43)*(TOTALGENERAL!BO$12:BO$51&lt;=I43)*1))</f>
        <v/>
      </c>
      <c r="H43" s="596">
        <v>100</v>
      </c>
      <c r="I43" s="597">
        <v>101</v>
      </c>
      <c r="J43" s="462">
        <f>COUNTIFS(TOTALGENERAL!DK$12:DK$51,"&gt;=100")</f>
        <v>0</v>
      </c>
      <c r="L43" s="601" t="str">
        <f>IF(SUMPRODUCT((TOTALGENERAL!BU$12:BU$51&gt;=M43)*((TOTALGENERAL!BU$12:BU$51)&lt;=N43)*1)=0,"",SUMPRODUCT((TOTALGENERAL!BU$12:BU$51&gt;=M43)*(TOTALGENERAL!BU$12:BU$51&lt;=N43)*1))</f>
        <v/>
      </c>
      <c r="M43" s="592">
        <v>100</v>
      </c>
      <c r="N43" s="593">
        <v>100.7</v>
      </c>
      <c r="O43" s="602">
        <f>IF(SUMPRODUCT((TOTALGENERAL!DL$12:DL$51&gt;=H43)*((TOTALGENERAL!DL$12:DL$51)&lt;=I43)*1)=0,"",SUMPRODUCT((TOTALGENERAL!DL$12:DL$51&gt;=H43)*(TOTALGENERAL!DL$12:DL$51&lt;=I43)*1))</f>
        <v>3</v>
      </c>
      <c r="Q43" s="604" t="str">
        <f>IF(SUMPRODUCT((TOTALGENERAL!BY$12:BY$51&gt;=R43)*((TOTALGENERAL!BY$12:BY$51)&lt;=S43)*1)=0,"",SUMPRODUCT((TOTALGENERAL!BY$12:BY$51&gt;=R43)*(TOTALGENERAL!BY$12:BY$51&lt;=S43)*1))</f>
        <v/>
      </c>
      <c r="R43" s="588">
        <v>100</v>
      </c>
      <c r="S43" s="589">
        <v>100.7</v>
      </c>
      <c r="T43" s="603">
        <f>IF(SUMPRODUCT((TOTALGENERAL!DM$12:DM$51&gt;=M43)*((TOTALGENERAL!DM$12:DM$51)&lt;=N43)*1)=0,"",SUMPRODUCT((TOTALGENERAL!DM$12:DM$51&gt;=M43)*(TOTALGENERAL!DM$12:DM$51&lt;=N43)*1))</f>
        <v>1</v>
      </c>
    </row>
    <row r="44" spans="2:20">
      <c r="B44" s="457" t="str">
        <f>IF(SUMPRODUCT((TOTALGENERAL!BI$12:BI$51&gt;=C44)*((TOTALGENERAL!BI$12:BI$51)&lt;=D44)*1)=0,"",SUMPRODUCT((TOTALGENERAL!BI$12:BI$51&gt;=C44)*(TOTALGENERAL!BI$12:BI$51&lt;=D44)*1))</f>
        <v/>
      </c>
      <c r="C44" s="599">
        <v>90</v>
      </c>
      <c r="D44" s="599">
        <v>99</v>
      </c>
      <c r="E44" s="458">
        <f>IF(SUMPRODUCT((TOTALGENERAL!DJ$12:DJ$51&gt;=C44)*((TOTALGENERAL!DJ$12:DJ$51)&lt;=D44)*1)=0,"",SUMPRODUCT((TOTALGENERAL!DJ$12:DJ$51&gt;=C44)*(TOTALGENERAL!DJ$12:DJ$51&lt;=D44)*1))</f>
        <v>1</v>
      </c>
      <c r="G44" s="580" t="str">
        <f>IF(SUMPRODUCT((TOTALGENERAL!BO$12:BO$51&gt;=H44)*((TOTALGENERAL!BO$12:BO$51)&lt;=I44)*1)=0,"",SUMPRODUCT((TOTALGENERAL!BO$12:BO$51&gt;=H44)*(TOTALGENERAL!BO$12:BO$51&lt;=I44)*1))</f>
        <v/>
      </c>
      <c r="H44" s="596">
        <v>90</v>
      </c>
      <c r="I44" s="597">
        <v>99</v>
      </c>
      <c r="J44" s="462">
        <f>COUNTIFS(TOTALGENERAL!DK$12:DK$51,"&gt;=90")-COUNTIFS(TOTALGENERAL!DK$12:DK$51,"&gt;=100")</f>
        <v>1</v>
      </c>
      <c r="L44" s="601" t="str">
        <f>IF(SUMPRODUCT((TOTALGENERAL!BU$12:BU$51&gt;=M44)*((TOTALGENERAL!BU$12:BU$51)&lt;=N44)*1)=0,"",SUMPRODUCT((TOTALGENERAL!BU$12:BU$51&gt;=M44)*(TOTALGENERAL!BU$12:BU$51&lt;=N44)*1))</f>
        <v/>
      </c>
      <c r="M44" s="592">
        <v>90</v>
      </c>
      <c r="N44" s="593">
        <v>99</v>
      </c>
      <c r="O44" s="602">
        <f>IF(SUMPRODUCT((TOTALGENERAL!DL$12:DL$51&gt;=H44)*((TOTALGENERAL!DL$12:DL$51)&lt;=I44)*1)=0,"",SUMPRODUCT((TOTALGENERAL!DL$12:DL$51&gt;=H44)*(TOTALGENERAL!DL$12:DL$51&lt;=I44)*1))</f>
        <v>9</v>
      </c>
      <c r="Q44" s="604" t="str">
        <f>IF(SUMPRODUCT((TOTALGENERAL!BY$12:BY$51&gt;=R44)*((TOTALGENERAL!BY$12:BY$51)&lt;=S44)*1)=0,"",SUMPRODUCT((TOTALGENERAL!BY$12:BY$51&gt;=R44)*(TOTALGENERAL!BY$12:BY$51&lt;=S44)*1))</f>
        <v/>
      </c>
      <c r="R44" s="588">
        <v>90</v>
      </c>
      <c r="S44" s="589">
        <v>99</v>
      </c>
      <c r="T44" s="603">
        <f>IF(SUMPRODUCT((TOTALGENERAL!DM$12:DM$51&gt;=M44)*((TOTALGENERAL!DM$12:DM$51)&lt;=N44)*1)=0,"",SUMPRODUCT((TOTALGENERAL!DM$12:DM$51&gt;=M44)*(TOTALGENERAL!DM$12:DM$51&lt;=N44)*1))</f>
        <v>4</v>
      </c>
    </row>
    <row r="45" spans="2:20">
      <c r="B45" s="457" t="str">
        <f>IF(SUMPRODUCT((TOTALGENERAL!BI$12:BI$51&gt;=C45)*((TOTALGENERAL!BI$12:BI$51)&lt;=D45)*1)=0,"",SUMPRODUCT((TOTALGENERAL!BI$12:BI$51&gt;=C45)*(TOTALGENERAL!BI$12:BI$51&lt;=D45)*1))</f>
        <v/>
      </c>
      <c r="C45" s="599">
        <v>80</v>
      </c>
      <c r="D45" s="599">
        <v>89</v>
      </c>
      <c r="E45" s="458">
        <f>IF(SUMPRODUCT((TOTALGENERAL!DJ$12:DJ$51&gt;=C45)*((TOTALGENERAL!DJ$12:DJ$51)&lt;=D45)*1)=0,"",SUMPRODUCT((TOTALGENERAL!DJ$12:DJ$51&gt;=C45)*(TOTALGENERAL!DJ$12:DJ$51&lt;=D45)*1))</f>
        <v>3</v>
      </c>
      <c r="G45" s="580" t="str">
        <f>IF(SUMPRODUCT((TOTALGENERAL!BO$12:BO$51&gt;=H45)*((TOTALGENERAL!BO$12:BO$51)&lt;=I45)*1)=0,"",SUMPRODUCT((TOTALGENERAL!BO$12:BO$51&gt;=H45)*(TOTALGENERAL!BO$12:BO$51&lt;=I45)*1))</f>
        <v/>
      </c>
      <c r="H45" s="596">
        <v>80</v>
      </c>
      <c r="I45" s="597">
        <v>89</v>
      </c>
      <c r="J45" s="462">
        <f>COUNTIFS(TOTALGENERAL!DK$12:DK$51,"&gt;=80")-COUNTIFS(TOTALGENERAL!DK$12:DK$51,"&gt;=90")</f>
        <v>10</v>
      </c>
      <c r="L45" s="601" t="str">
        <f>IF(SUMPRODUCT((TOTALGENERAL!BU$12:BU$51&gt;=M45)*((TOTALGENERAL!BU$12:BU$51)&lt;=N45)*1)=0,"",SUMPRODUCT((TOTALGENERAL!BU$12:BU$51&gt;=M45)*(TOTALGENERAL!BU$12:BU$51&lt;=N45)*1))</f>
        <v/>
      </c>
      <c r="M45" s="592">
        <v>80</v>
      </c>
      <c r="N45" s="593">
        <v>89</v>
      </c>
      <c r="O45" s="602">
        <f>IF(SUMPRODUCT((TOTALGENERAL!DL$12:DL$51&gt;=H45)*((TOTALGENERAL!DL$12:DL$51)&lt;=I45)*1)=0,"",SUMPRODUCT((TOTALGENERAL!DL$12:DL$51&gt;=H45)*(TOTALGENERAL!DL$12:DL$51&lt;=I45)*1))</f>
        <v>12</v>
      </c>
      <c r="Q45" s="604" t="str">
        <f>IF(SUMPRODUCT((TOTALGENERAL!BY$12:BY$51&gt;=R45)*((TOTALGENERAL!BY$12:BY$51)&lt;=S45)*1)=0,"",SUMPRODUCT((TOTALGENERAL!BY$12:BY$51&gt;=R45)*(TOTALGENERAL!BY$12:BY$51&lt;=S45)*1))</f>
        <v/>
      </c>
      <c r="R45" s="588">
        <v>80</v>
      </c>
      <c r="S45" s="589">
        <v>89</v>
      </c>
      <c r="T45" s="603">
        <f>IF(SUMPRODUCT((TOTALGENERAL!DM$12:DM$51&gt;=M45)*((TOTALGENERAL!DM$12:DM$51)&lt;=N45)*1)=0,"",SUMPRODUCT((TOTALGENERAL!DM$12:DM$51&gt;=M45)*(TOTALGENERAL!DM$12:DM$51&lt;=N45)*1))</f>
        <v>12</v>
      </c>
    </row>
    <row r="46" spans="2:20">
      <c r="B46" s="457" t="str">
        <f>IF(SUMPRODUCT((TOTALGENERAL!BI$12:BI$51&gt;=C46)*((TOTALGENERAL!BI$12:BI$51)&lt;=D46)*1)=0,"",SUMPRODUCT((TOTALGENERAL!BI$12:BI$51&gt;=C46)*(TOTALGENERAL!BI$12:BI$51&lt;=D46)*1))</f>
        <v/>
      </c>
      <c r="C46" s="599">
        <v>70</v>
      </c>
      <c r="D46" s="599">
        <v>79</v>
      </c>
      <c r="E46" s="458">
        <f>IF(SUMPRODUCT((TOTALGENERAL!DJ$12:DJ$51&gt;=C46)*((TOTALGENERAL!DJ$12:DJ$51)&lt;=D46)*1)=0,"",SUMPRODUCT((TOTALGENERAL!DJ$12:DJ$51&gt;=C46)*(TOTALGENERAL!DJ$12:DJ$51&lt;=D46)*1))</f>
        <v>4</v>
      </c>
      <c r="G46" s="580" t="str">
        <f>IF(SUMPRODUCT((TOTALGENERAL!BO$12:BO$51&gt;=H46)*((TOTALGENERAL!BO$12:BO$51)&lt;=I46)*1)=0,"",SUMPRODUCT((TOTALGENERAL!BO$12:BO$51&gt;=H46)*(TOTALGENERAL!BO$12:BO$51&lt;=I46)*1))</f>
        <v/>
      </c>
      <c r="H46" s="596">
        <v>70</v>
      </c>
      <c r="I46" s="597">
        <v>79</v>
      </c>
      <c r="J46" s="462">
        <f>COUNTIFS(TOTALGENERAL!DK$12:DK$51,"&gt;=70")-COUNTIFS(TOTALGENERAL!DK$12:DK$51,"&gt;=80")</f>
        <v>10</v>
      </c>
      <c r="L46" s="601" t="str">
        <f>IF(SUMPRODUCT((TOTALGENERAL!BU$12:BU$51&gt;=M46)*((TOTALGENERAL!BU$12:BU$51)&lt;=N46)*1)=0,"",SUMPRODUCT((TOTALGENERAL!BU$12:BU$51&gt;=M46)*(TOTALGENERAL!BU$12:BU$51&lt;=N46)*1))</f>
        <v/>
      </c>
      <c r="M46" s="592">
        <v>70</v>
      </c>
      <c r="N46" s="593">
        <v>79</v>
      </c>
      <c r="O46" s="602">
        <f>IF(SUMPRODUCT((TOTALGENERAL!DL$12:DL$51&gt;=H46)*((TOTALGENERAL!DL$12:DL$51)&lt;=I46)*1)=0,"",SUMPRODUCT((TOTALGENERAL!DL$12:DL$51&gt;=H46)*(TOTALGENERAL!DL$12:DL$51&lt;=I46)*1))</f>
        <v>2</v>
      </c>
      <c r="Q46" s="604" t="str">
        <f>IF(SUMPRODUCT((TOTALGENERAL!BY$12:BY$51&gt;=R46)*((TOTALGENERAL!BY$12:BY$51)&lt;=S46)*1)=0,"",SUMPRODUCT((TOTALGENERAL!BY$12:BY$51&gt;=R46)*(TOTALGENERAL!BY$12:BY$51&lt;=S46)*1))</f>
        <v/>
      </c>
      <c r="R46" s="588">
        <v>70</v>
      </c>
      <c r="S46" s="589">
        <v>79</v>
      </c>
      <c r="T46" s="603">
        <f>IF(SUMPRODUCT((TOTALGENERAL!DM$12:DM$51&gt;=M46)*((TOTALGENERAL!DM$12:DM$51)&lt;=N46)*1)=0,"",SUMPRODUCT((TOTALGENERAL!DM$12:DM$51&gt;=M46)*(TOTALGENERAL!DM$12:DM$51&lt;=N46)*1))</f>
        <v>7</v>
      </c>
    </row>
    <row r="47" spans="2:20">
      <c r="B47" s="457" t="str">
        <f>IF(SUMPRODUCT((TOTALGENERAL!BI$12:BI$51&gt;=C47)*((TOTALGENERAL!BI$12:BI$51)&lt;=D47)*1)=0,"",SUMPRODUCT((TOTALGENERAL!BI$12:BI$51&gt;=C47)*(TOTALGENERAL!BI$12:BI$51&lt;=D47)*1))</f>
        <v/>
      </c>
      <c r="C47" s="599">
        <v>60</v>
      </c>
      <c r="D47" s="599">
        <v>69</v>
      </c>
      <c r="E47" s="458">
        <f>IF(SUMPRODUCT((TOTALGENERAL!DJ$12:DJ$51&gt;=C47)*((TOTALGENERAL!DJ$12:DJ$51)&lt;=D47)*1)=0,"",SUMPRODUCT((TOTALGENERAL!DJ$12:DJ$51&gt;=C47)*(TOTALGENERAL!DJ$12:DJ$51&lt;=D47)*1))</f>
        <v>3</v>
      </c>
      <c r="G47" s="580" t="str">
        <f>IF(SUMPRODUCT((TOTALGENERAL!BO$12:BO$51&gt;=H47)*((TOTALGENERAL!BO$12:BO$51)&lt;=I47)*1)=0,"",SUMPRODUCT((TOTALGENERAL!BO$12:BO$51&gt;=H47)*(TOTALGENERAL!BO$12:BO$51&lt;=I47)*1))</f>
        <v/>
      </c>
      <c r="H47" s="596">
        <v>60</v>
      </c>
      <c r="I47" s="597">
        <v>69</v>
      </c>
      <c r="J47" s="462">
        <f>COUNTIFS(TOTALGENERAL!DK$12:DK$51,"&gt;=60")-COUNTIFS(TOTALGENERAL!DK$12:DK$51,"&gt;=70")</f>
        <v>6</v>
      </c>
      <c r="L47" s="601" t="str">
        <f>IF(SUMPRODUCT((TOTALGENERAL!BU$12:BU$51&gt;=M47)*((TOTALGENERAL!BU$12:BU$51)&lt;=N47)*1)=0,"",SUMPRODUCT((TOTALGENERAL!BU$12:BU$51&gt;=M47)*(TOTALGENERAL!BU$12:BU$51&lt;=N47)*1))</f>
        <v/>
      </c>
      <c r="M47" s="592">
        <v>60</v>
      </c>
      <c r="N47" s="593">
        <v>69</v>
      </c>
      <c r="O47" s="602" t="str">
        <f>IF(SUMPRODUCT((TOTALGENERAL!DL$12:DL$51&gt;=H47)*((TOTALGENERAL!DL$12:DL$51)&lt;=I47)*1)=0,"",SUMPRODUCT((TOTALGENERAL!DL$12:DL$51&gt;=H47)*(TOTALGENERAL!DL$12:DL$51&lt;=I47)*1))</f>
        <v/>
      </c>
      <c r="Q47" s="604" t="str">
        <f>IF(SUMPRODUCT((TOTALGENERAL!BY$12:BY$51&gt;=R47)*((TOTALGENERAL!BY$12:BY$51)&lt;=S47)*1)=0,"",SUMPRODUCT((TOTALGENERAL!BY$12:BY$51&gt;=R47)*(TOTALGENERAL!BY$12:BY$51&lt;=S47)*1))</f>
        <v/>
      </c>
      <c r="R47" s="588">
        <v>60</v>
      </c>
      <c r="S47" s="589">
        <v>69</v>
      </c>
      <c r="T47" s="603">
        <f>IF(SUMPRODUCT((TOTALGENERAL!DM$12:DM$51&gt;=M47)*((TOTALGENERAL!DM$12:DM$51)&lt;=N47)*1)=0,"",SUMPRODUCT((TOTALGENERAL!DM$12:DM$51&gt;=M47)*(TOTALGENERAL!DM$12:DM$51&lt;=N47)*1))</f>
        <v>2</v>
      </c>
    </row>
    <row r="48" spans="2:20">
      <c r="B48" s="457" t="str">
        <f>IF(SUMPRODUCT((TOTALGENERAL!BI$12:BI$51&gt;=C48)*((TOTALGENERAL!BI$12:BI$51)&lt;=D48)*1)=0,"",SUMPRODUCT((TOTALGENERAL!BI$12:BI$51&gt;=C48)*(TOTALGENERAL!BI$12:BI$51&lt;=D48)*1))</f>
        <v/>
      </c>
      <c r="C48" s="599">
        <v>50</v>
      </c>
      <c r="D48" s="599">
        <v>59</v>
      </c>
      <c r="E48" s="458">
        <f>IF(SUMPRODUCT((TOTALGENERAL!DJ$12:DJ$51&gt;=C48)*((TOTALGENERAL!DJ$12:DJ$51)&lt;=D48)*1)=0,"",SUMPRODUCT((TOTALGENERAL!DJ$12:DJ$51&gt;=C48)*(TOTALGENERAL!DJ$12:DJ$51&lt;=D48)*1))</f>
        <v>4</v>
      </c>
      <c r="G48" s="580" t="str">
        <f>IF(SUMPRODUCT((TOTALGENERAL!BO$12:BO$51&gt;=H48)*((TOTALGENERAL!BO$12:BO$51)&lt;=I48)*1)=0,"",SUMPRODUCT((TOTALGENERAL!BO$12:BO$51&gt;=H48)*(TOTALGENERAL!BO$12:BO$51&lt;=I48)*1))</f>
        <v/>
      </c>
      <c r="H48" s="596">
        <v>50</v>
      </c>
      <c r="I48" s="597">
        <v>59</v>
      </c>
      <c r="J48" s="462">
        <f>COUNTIFS(TOTALGENERAL!DK$12:DK$51,"&gt;=50")-COUNTIFS(TOTALGENERAL!DK$12:DK$51,"&gt;=60")</f>
        <v>2</v>
      </c>
      <c r="L48" s="601" t="str">
        <f>IF(SUMPRODUCT((TOTALGENERAL!BU$12:BU$51&gt;=M48)*((TOTALGENERAL!BU$12:BU$51)&lt;=N48)*1)=0,"",SUMPRODUCT((TOTALGENERAL!BU$12:BU$51&gt;=M48)*(TOTALGENERAL!BU$12:BU$51&lt;=N48)*1))</f>
        <v/>
      </c>
      <c r="M48" s="592">
        <v>50</v>
      </c>
      <c r="N48" s="593">
        <v>59</v>
      </c>
      <c r="O48" s="602">
        <f>IF(SUMPRODUCT((TOTALGENERAL!DL$12:DL$51&gt;=H48)*((TOTALGENERAL!DL$12:DL$51)&lt;=I48)*1)=0,"",SUMPRODUCT((TOTALGENERAL!DL$12:DL$51&gt;=H48)*(TOTALGENERAL!DL$12:DL$51&lt;=I48)*1))</f>
        <v>1</v>
      </c>
      <c r="Q48" s="604" t="str">
        <f>IF(SUMPRODUCT((TOTALGENERAL!BY$12:BY$51&gt;=R48)*((TOTALGENERAL!BY$12:BY$51)&lt;=S48)*1)=0,"",SUMPRODUCT((TOTALGENERAL!BY$12:BY$51&gt;=R48)*(TOTALGENERAL!BY$12:BY$51&lt;=S48)*1))</f>
        <v/>
      </c>
      <c r="R48" s="588">
        <v>50</v>
      </c>
      <c r="S48" s="589">
        <v>59</v>
      </c>
      <c r="T48" s="603">
        <f>IF(SUMPRODUCT((TOTALGENERAL!DM$12:DM$51&gt;=M48)*((TOTALGENERAL!DM$12:DM$51)&lt;=N48)*1)=0,"",SUMPRODUCT((TOTALGENERAL!DM$12:DM$51&gt;=M48)*(TOTALGENERAL!DM$12:DM$51&lt;=N48)*1))</f>
        <v>1</v>
      </c>
    </row>
    <row r="49" spans="2:20">
      <c r="B49" s="457" t="str">
        <f>IF(SUMPRODUCT((TOTALGENERAL!BI$12:BI$51&gt;=C49)*((TOTALGENERAL!BI$12:BI$51)&lt;=D49)*1)=0,"",SUMPRODUCT((TOTALGENERAL!BI$12:BI$51&gt;=C49)*(TOTALGENERAL!BI$12:BI$51&lt;=D49)*1))</f>
        <v/>
      </c>
      <c r="C49" s="599">
        <v>40</v>
      </c>
      <c r="D49" s="599">
        <v>49</v>
      </c>
      <c r="E49" s="458">
        <f>IF(SUMPRODUCT((TOTALGENERAL!DJ$12:DJ$51&gt;=C49)*((TOTALGENERAL!DJ$12:DJ$51)&lt;=D49)*1)=0,"",SUMPRODUCT((TOTALGENERAL!DJ$12:DJ$51&gt;=C49)*(TOTALGENERAL!DJ$12:DJ$51&lt;=D49)*1))</f>
        <v>3</v>
      </c>
      <c r="G49" s="580" t="str">
        <f>IF(SUMPRODUCT((TOTALGENERAL!BO$12:BO$51&gt;=H49)*((TOTALGENERAL!BO$12:BO$51)&lt;=I49)*1)=0,"",SUMPRODUCT((TOTALGENERAL!BO$12:BO$51&gt;=H49)*(TOTALGENERAL!BO$12:BO$51&lt;=I49)*1))</f>
        <v/>
      </c>
      <c r="H49" s="596">
        <v>40</v>
      </c>
      <c r="I49" s="597">
        <v>49</v>
      </c>
      <c r="J49" s="462">
        <f>COUNTIFS(TOTALGENERAL!DK$12:DK$51,"&gt;=40")-COUNTIFS(TOTALGENERAL!DK$12:DK$51,"&gt;=50")</f>
        <v>0</v>
      </c>
      <c r="L49" s="601" t="str">
        <f>IF(SUMPRODUCT((TOTALGENERAL!BU$12:BU$51&gt;=M49)*((TOTALGENERAL!BU$12:BU$51)&lt;=N49)*1)=0,"",SUMPRODUCT((TOTALGENERAL!BU$12:BU$51&gt;=M49)*(TOTALGENERAL!BU$12:BU$51&lt;=N49)*1))</f>
        <v/>
      </c>
      <c r="M49" s="592">
        <v>40</v>
      </c>
      <c r="N49" s="593">
        <v>49</v>
      </c>
      <c r="O49" s="602" t="str">
        <f>IF(SUMPRODUCT((TOTALGENERAL!DL$12:DL$51&gt;=H49)*((TOTALGENERAL!DL$12:DL$51)&lt;=I49)*1)=0,"",SUMPRODUCT((TOTALGENERAL!DL$12:DL$51&gt;=H49)*(TOTALGENERAL!DL$12:DL$51&lt;=I49)*1))</f>
        <v/>
      </c>
      <c r="Q49" s="604" t="str">
        <f>IF(SUMPRODUCT((TOTALGENERAL!BY$12:BY$51&gt;=R49)*((TOTALGENERAL!BY$12:BY$51)&lt;=S49)*1)=0,"",SUMPRODUCT((TOTALGENERAL!BY$12:BY$51&gt;=R49)*(TOTALGENERAL!BY$12:BY$51&lt;=S49)*1))</f>
        <v/>
      </c>
      <c r="R49" s="588">
        <v>40</v>
      </c>
      <c r="S49" s="589">
        <v>49</v>
      </c>
      <c r="T49" s="603">
        <f>IF(SUMPRODUCT((TOTALGENERAL!DM$12:DM$51&gt;=M49)*((TOTALGENERAL!DM$12:DM$51)&lt;=N49)*1)=0,"",SUMPRODUCT((TOTALGENERAL!DM$12:DM$51&gt;=M49)*(TOTALGENERAL!DM$12:DM$51&lt;=N49)*1))</f>
        <v>2</v>
      </c>
    </row>
    <row r="50" spans="2:20">
      <c r="B50" s="457" t="str">
        <f>IF(SUMPRODUCT((TOTALGENERAL!BI$12:BI$51&gt;=C50)*((TOTALGENERAL!BI$12:BI$51)&lt;=D50)*1)=0,"",SUMPRODUCT((TOTALGENERAL!BI$12:BI$51&gt;=C50)*(TOTALGENERAL!BI$12:BI$51&lt;=D50)*1))</f>
        <v/>
      </c>
      <c r="C50" s="599">
        <v>30</v>
      </c>
      <c r="D50" s="599">
        <v>39</v>
      </c>
      <c r="E50" s="458">
        <f>IF(SUMPRODUCT((TOTALGENERAL!DJ$12:DJ$51&gt;=C50)*((TOTALGENERAL!DJ$12:DJ$51)&lt;=D50)*1)=0,"",SUMPRODUCT((TOTALGENERAL!DJ$12:DJ$51&gt;=C50)*(TOTALGENERAL!DJ$12:DJ$51&lt;=D50)*1))</f>
        <v>1</v>
      </c>
      <c r="G50" s="580" t="str">
        <f>IF(SUMPRODUCT((TOTALGENERAL!BO$12:BO$51&gt;=H50)*((TOTALGENERAL!BO$12:BO$51)&lt;=I50)*1)=0,"",SUMPRODUCT((TOTALGENERAL!BO$12:BO$51&gt;=H50)*(TOTALGENERAL!BO$12:BO$51&lt;=I50)*1))</f>
        <v/>
      </c>
      <c r="H50" s="596">
        <v>30</v>
      </c>
      <c r="I50" s="597">
        <v>39</v>
      </c>
      <c r="J50" s="462">
        <f>COUNTIFS(TOTALGENERAL!DK$12:DK$51,"&gt;=30")-COUNTIFS(TOTALGENERAL!DK$12:DK$51,"&gt;=40")</f>
        <v>0</v>
      </c>
      <c r="L50" s="601" t="str">
        <f>IF(SUMPRODUCT((TOTALGENERAL!BU$12:BU$51&gt;=M50)*((TOTALGENERAL!BU$12:BU$51)&lt;=N50)*1)=0,"",SUMPRODUCT((TOTALGENERAL!BU$12:BU$51&gt;=M50)*(TOTALGENERAL!BU$12:BU$51&lt;=N50)*1))</f>
        <v/>
      </c>
      <c r="M50" s="592">
        <v>30</v>
      </c>
      <c r="N50" s="593">
        <v>39</v>
      </c>
      <c r="O50" s="602" t="str">
        <f>IF(SUMPRODUCT((TOTALGENERAL!DL$12:DL$51&gt;=H50)*((TOTALGENERAL!DL$12:DL$51)&lt;=I50)*1)=0,"",SUMPRODUCT((TOTALGENERAL!DL$12:DL$51&gt;=H50)*(TOTALGENERAL!DL$12:DL$51&lt;=I50)*1))</f>
        <v/>
      </c>
      <c r="Q50" s="604" t="str">
        <f>IF(SUMPRODUCT((TOTALGENERAL!BY$12:BY$51&gt;=R50)*((TOTALGENERAL!BY$12:BY$51)&lt;=S50)*1)=0,"",SUMPRODUCT((TOTALGENERAL!BY$12:BY$51&gt;=R50)*(TOTALGENERAL!BY$12:BY$51&lt;=S50)*1))</f>
        <v/>
      </c>
      <c r="R50" s="588">
        <v>30</v>
      </c>
      <c r="S50" s="589">
        <v>39</v>
      </c>
      <c r="T50" s="603" t="str">
        <f>IF(SUMPRODUCT((TOTALGENERAL!DM$12:DM$51&gt;=M50)*((TOTALGENERAL!DM$12:DM$51)&lt;=N50)*1)=0,"",SUMPRODUCT((TOTALGENERAL!DM$12:DM$51&gt;=M50)*(TOTALGENERAL!DM$12:DM$51&lt;=N50)*1))</f>
        <v/>
      </c>
    </row>
    <row r="51" spans="2:20">
      <c r="B51" s="457" t="str">
        <f>IF(SUMPRODUCT((TOTALGENERAL!BI$12:BI$51&gt;=C51)*((TOTALGENERAL!BI$12:BI$51)&lt;=D51)*1)=0,"",SUMPRODUCT((TOTALGENERAL!BI$12:BI$51&gt;=C51)*(TOTALGENERAL!BI$12:BI$51&lt;=D51)*1))</f>
        <v/>
      </c>
      <c r="C51" s="599">
        <v>20</v>
      </c>
      <c r="D51" s="599">
        <v>29</v>
      </c>
      <c r="E51" s="458">
        <f>IF(SUMPRODUCT((TOTALGENERAL!DJ$12:DJ$51&gt;=C51)*((TOTALGENERAL!DJ$12:DJ$51)&lt;=D51)*1)=0,"",SUMPRODUCT((TOTALGENERAL!DJ$12:DJ$51&gt;=C51)*(TOTALGENERAL!DJ$12:DJ$51&lt;=D51)*1))</f>
        <v>1</v>
      </c>
      <c r="G51" s="580" t="str">
        <f>IF(SUMPRODUCT((TOTALGENERAL!BO$12:BO$51&gt;=H51)*((TOTALGENERAL!BO$12:BO$51)&lt;=I51)*1)=0,"",SUMPRODUCT((TOTALGENERAL!BO$12:BO$51&gt;=H51)*(TOTALGENERAL!BO$12:BO$51&lt;=I51)*1))</f>
        <v/>
      </c>
      <c r="H51" s="596">
        <v>20</v>
      </c>
      <c r="I51" s="597">
        <v>29</v>
      </c>
      <c r="J51" s="462">
        <f>COUNTIFS(TOTALGENERAL!DK$12:DK$51,"&gt;=20")-COUNTIFS(TOTALGENERAL!DK$12:DK$51,"&gt;=30")</f>
        <v>0</v>
      </c>
      <c r="L51" s="601" t="str">
        <f>IF(SUMPRODUCT((TOTALGENERAL!BU$12:BU$51&gt;=M51)*((TOTALGENERAL!BU$12:BU$51)&lt;=N51)*1)=0,"",SUMPRODUCT((TOTALGENERAL!BU$12:BU$51&gt;=M51)*(TOTALGENERAL!BU$12:BU$51&lt;=N51)*1))</f>
        <v/>
      </c>
      <c r="M51" s="592">
        <v>20</v>
      </c>
      <c r="N51" s="593">
        <v>29</v>
      </c>
      <c r="O51" s="602" t="str">
        <f>IF(SUMPRODUCT((TOTALGENERAL!DL$12:DL$51&gt;=H51)*((TOTALGENERAL!DL$12:DL$51)&lt;=I51)*1)=0,"",SUMPRODUCT((TOTALGENERAL!DL$12:DL$51&gt;=H51)*(TOTALGENERAL!DL$12:DL$51&lt;=I51)*1))</f>
        <v/>
      </c>
      <c r="Q51" s="604" t="str">
        <f>IF(SUMPRODUCT((TOTALGENERAL!BY$12:BY$51&gt;=R51)*((TOTALGENERAL!BY$12:BY$51)&lt;=S51)*1)=0,"",SUMPRODUCT((TOTALGENERAL!BY$12:BY$51&gt;=R51)*(TOTALGENERAL!BY$12:BY$51&lt;=S51)*1))</f>
        <v/>
      </c>
      <c r="R51" s="588">
        <v>20</v>
      </c>
      <c r="S51" s="589">
        <v>29</v>
      </c>
      <c r="T51" s="603" t="str">
        <f>IF(SUMPRODUCT((TOTALGENERAL!DM$12:DM$51&gt;=M51)*((TOTALGENERAL!DM$12:DM$51)&lt;=N51)*1)=0,"",SUMPRODUCT((TOTALGENERAL!DM$12:DM$51&gt;=M51)*(TOTALGENERAL!DM$12:DM$51&lt;=N51)*1))</f>
        <v/>
      </c>
    </row>
    <row r="52" spans="2:20">
      <c r="B52" s="457" t="str">
        <f>IF(SUMPRODUCT((TOTALGENERAL!BI$12:BI$51&gt;=C52)*((TOTALGENERAL!BI$12:BI$51)&lt;=D52)*1)=0,"",SUMPRODUCT((TOTALGENERAL!BI$12:BI$51&gt;=C52)*(TOTALGENERAL!BI$12:BI$51&lt;=D52)*1))</f>
        <v/>
      </c>
      <c r="C52" s="599">
        <v>10</v>
      </c>
      <c r="D52" s="599">
        <v>19</v>
      </c>
      <c r="E52" s="458" t="str">
        <f>IF(SUMPRODUCT((TOTALGENERAL!DJ$12:DJ$51&gt;=C52)*((TOTALGENERAL!DJ$12:DJ$51)&lt;=D52)*1)=0,"",SUMPRODUCT((TOTALGENERAL!DJ$12:DJ$51&gt;=C52)*(TOTALGENERAL!DJ$12:DJ$51&lt;=D52)*1))</f>
        <v/>
      </c>
      <c r="G52" s="580" t="str">
        <f>IF(SUMPRODUCT((TOTALGENERAL!BO$12:BO$51&gt;=H52)*((TOTALGENERAL!BO$12:BO$51)&lt;=I52)*1)=0,"",SUMPRODUCT((TOTALGENERAL!BO$12:BO$51&gt;=H52)*(TOTALGENERAL!BO$12:BO$51&lt;=I52)*1))</f>
        <v/>
      </c>
      <c r="H52" s="596">
        <v>10</v>
      </c>
      <c r="I52" s="597">
        <v>19</v>
      </c>
      <c r="J52" s="462">
        <f>COUNTIFS(TOTALGENERAL!DK$12:DK$51,"&gt;=10")-COUNTIFS(TOTALGENERAL!DK$12:DK$51,"&gt;=20")</f>
        <v>0</v>
      </c>
      <c r="L52" s="601" t="str">
        <f>IF(SUMPRODUCT((TOTALGENERAL!BU$12:BU$51&gt;=M52)*((TOTALGENERAL!BU$12:BU$51)&lt;=N52)*1)=0,"",SUMPRODUCT((TOTALGENERAL!BU$12:BU$51&gt;=M52)*(TOTALGENERAL!BU$12:BU$51&lt;=N52)*1))</f>
        <v/>
      </c>
      <c r="M52" s="592">
        <v>10</v>
      </c>
      <c r="N52" s="593">
        <v>19</v>
      </c>
      <c r="O52" s="602" t="str">
        <f>IF(SUMPRODUCT((TOTALGENERAL!DL$12:DL$51&gt;=H52)*((TOTALGENERAL!DL$12:DL$51)&lt;=I52)*1)=0,"",SUMPRODUCT((TOTALGENERAL!DL$12:DL$51&gt;=H52)*(TOTALGENERAL!DL$12:DL$51&lt;=I52)*1))</f>
        <v/>
      </c>
      <c r="Q52" s="604" t="str">
        <f>IF(SUMPRODUCT((TOTALGENERAL!BY$12:BY$51&gt;=R52)*((TOTALGENERAL!BY$12:BY$51)&lt;=S52)*1)=0,"",SUMPRODUCT((TOTALGENERAL!BY$12:BY$51&gt;=R52)*(TOTALGENERAL!BY$12:BY$51&lt;=S52)*1))</f>
        <v/>
      </c>
      <c r="R52" s="588">
        <v>10</v>
      </c>
      <c r="S52" s="589">
        <v>19</v>
      </c>
      <c r="T52" s="603" t="str">
        <f>IF(SUMPRODUCT((TOTALGENERAL!DM$12:DM$51&gt;=M52)*((TOTALGENERAL!DM$12:DM$51)&lt;=N52)*1)=0,"",SUMPRODUCT((TOTALGENERAL!DM$12:DM$51&gt;=M52)*(TOTALGENERAL!DM$12:DM$51&lt;=N52)*1))</f>
        <v/>
      </c>
    </row>
    <row r="53" spans="2:20">
      <c r="B53" s="457" t="str">
        <f>IF(SUMPRODUCT((TOTALGENERAL!BI$12:BI$51&gt;=C53)*((TOTALGENERAL!BI$12:BI$51)&lt;=D53)*1)=0,"",SUMPRODUCT((TOTALGENERAL!BI$12:BI$51&gt;=C53)*(TOTALGENERAL!BI$12:BI$51&lt;=D53)*1))</f>
        <v/>
      </c>
      <c r="C53" s="599">
        <v>0</v>
      </c>
      <c r="D53" s="599">
        <v>9</v>
      </c>
      <c r="E53" s="458" t="str">
        <f>IF(SUMPRODUCT((TOTALGENERAL!DJ$12:DJ$51&gt;=C53)*((TOTALGENERAL!DJ$12:DJ$51)&lt;=D53)*1)=0,"",SUMPRODUCT((TOTALGENERAL!DJ$12:DJ$51&gt;=C53)*(TOTALGENERAL!DJ$12:DJ$51&lt;=D53)*1))</f>
        <v/>
      </c>
      <c r="G53" s="580" t="str">
        <f>IF(SUMPRODUCT((TOTALGENERAL!BO$12:BO$51&gt;=H53)*((TOTALGENERAL!BO$12:BO$51)&lt;=I53)*1)=0,"",SUMPRODUCT((TOTALGENERAL!BO$12:BO$51&gt;=H53)*(TOTALGENERAL!BO$12:BO$51&lt;=I53)*1))</f>
        <v/>
      </c>
      <c r="H53" s="596">
        <v>0</v>
      </c>
      <c r="I53" s="597">
        <v>9</v>
      </c>
      <c r="J53" s="462">
        <f>COUNTIFS(TOTALGENERAL!DK$12:DK$51,"&gt;=0")-COUNTIFS(TOTALGENERAL!DK$12:DK$51,"&gt;=10")</f>
        <v>0</v>
      </c>
      <c r="L53" s="601" t="str">
        <f>IF(SUMPRODUCT((TOTALGENERAL!BU$12:BU$51&gt;=M53)*((TOTALGENERAL!BU$12:BU$51)&lt;=N53)*1)=0,"",SUMPRODUCT((TOTALGENERAL!BU$12:BU$51&gt;=M53)*(TOTALGENERAL!BU$12:BU$51&lt;=N53)*1))</f>
        <v/>
      </c>
      <c r="M53" s="592">
        <v>0</v>
      </c>
      <c r="N53" s="593">
        <v>9</v>
      </c>
      <c r="O53" s="602" t="str">
        <f>IF(SUMPRODUCT((TOTALGENERAL!DL$12:DL$51&gt;=H53)*((TOTALGENERAL!DL$12:DL$51)&lt;=I53)*1)=0,"",SUMPRODUCT((TOTALGENERAL!DL$12:DL$51&gt;=H53)*(TOTALGENERAL!DL$12:DL$51&lt;=I53)*1))</f>
        <v/>
      </c>
      <c r="Q53" s="604" t="str">
        <f>IF(SUMPRODUCT((TOTALGENERAL!BY$12:BY$51&gt;=R53)*((TOTALGENERAL!BY$12:BY$51)&lt;=S53)*1)=0,"",SUMPRODUCT((TOTALGENERAL!BY$12:BY$51&gt;=R53)*(TOTALGENERAL!BY$12:BY$51&lt;=S53)*1))</f>
        <v/>
      </c>
      <c r="R53" s="588">
        <v>0</v>
      </c>
      <c r="S53" s="589">
        <v>9</v>
      </c>
      <c r="T53" s="603" t="str">
        <f>IF(SUMPRODUCT((TOTALGENERAL!DM$12:DM$51&gt;=M53)*((TOTALGENERAL!DM$12:DM$51)&lt;=N53)*1)=0,"",SUMPRODUCT((TOTALGENERAL!DM$12:DM$51&gt;=M53)*(TOTALGENERAL!DM$12:DM$51&lt;=N53)*1))</f>
        <v/>
      </c>
    </row>
    <row r="54" spans="2:20">
      <c r="C54" s="600"/>
      <c r="D54" s="600"/>
    </row>
    <row r="55" spans="2:20">
      <c r="B55" s="583" t="s">
        <v>21</v>
      </c>
      <c r="C55" s="598"/>
      <c r="D55" s="598"/>
      <c r="E55" s="583" t="s">
        <v>148</v>
      </c>
      <c r="G55" s="461" t="s">
        <v>21</v>
      </c>
      <c r="H55" s="594"/>
      <c r="I55" s="595"/>
      <c r="J55" s="460" t="s">
        <v>148</v>
      </c>
      <c r="L55" s="491" t="s">
        <v>21</v>
      </c>
      <c r="M55" s="590"/>
      <c r="N55" s="591"/>
      <c r="O55" s="493" t="s">
        <v>148</v>
      </c>
      <c r="Q55" s="495" t="s">
        <v>21</v>
      </c>
      <c r="R55" s="586"/>
      <c r="S55" s="587"/>
      <c r="T55" s="497" t="s">
        <v>148</v>
      </c>
    </row>
    <row r="56" spans="2:20">
      <c r="B56" s="583"/>
      <c r="C56" s="598"/>
      <c r="D56" s="598"/>
      <c r="E56" s="583"/>
      <c r="G56" s="459"/>
      <c r="H56" s="595"/>
      <c r="I56" s="595"/>
      <c r="J56" s="459"/>
      <c r="L56" s="492"/>
      <c r="M56" s="591"/>
      <c r="N56" s="591"/>
      <c r="O56" s="492"/>
      <c r="Q56" s="496"/>
      <c r="R56" s="587"/>
      <c r="S56" s="587"/>
      <c r="T56" s="496"/>
    </row>
    <row r="57" spans="2:20">
      <c r="B57" s="457" t="str">
        <f>IF(SUMPRODUCT((TOTALGENERAL!CJ$12:CJ$51&gt;=C57)*((TOTALGENERAL!CJ$12:CJ$51)&lt;=D57)*1)=0,"",SUMPRODUCT((TOTALGENERAL!CJ$12:CJ$51&gt;=C57)*(TOTALGENERAL!CJ$12:CJ$51&lt;=D57)*1))</f>
        <v/>
      </c>
      <c r="C57" s="599">
        <v>100</v>
      </c>
      <c r="D57" s="599">
        <v>101</v>
      </c>
      <c r="E57" s="458">
        <f>IF(SUMPRODUCT((TOTALGENERAL!DJ$12:DJ$51&gt;=C57)*((TOTALGENERAL!DJ$12:DJ$51)&lt;=D57)*1)=0,"",SUMPRODUCT((TOTALGENERAL!DJ$12:DJ$51&gt;=C57)*(TOTALGENERAL!DJ$12:DJ$51&lt;=D57)*1))</f>
        <v>6</v>
      </c>
      <c r="G57" s="580" t="str">
        <f>IF(SUMPRODUCT((TOTALGENERAL!CP$12:CP$51&gt;=H57)*((TOTALGENERAL!CP$12:CP$51)&lt;=I57)*1)=0,"",SUMPRODUCT((TOTALGENERAL!CP$12:CP$51&gt;=H57)*(TOTALGENERAL!CP$12:CP$51&lt;=I57)*1))</f>
        <v/>
      </c>
      <c r="H57" s="596">
        <v>100</v>
      </c>
      <c r="I57" s="597">
        <v>101</v>
      </c>
      <c r="J57" s="462">
        <f>COUNTIFS(TOTALGENERAL!DK$12:DK$51,"&gt;=100")</f>
        <v>0</v>
      </c>
      <c r="L57" s="601" t="str">
        <f>IF(SUMPRODUCT((TOTALGENERAL!CV$12:CV$51&gt;=M57)*((TOTALGENERAL!CV$12:CV$51)&lt;=N57)*1)=0,"",SUMPRODUCT((TOTALGENERAL!CV$12:CV$51&gt;=M57)*(TOTALGENERAL!CV$12:CV$51&lt;=N57)*1))</f>
        <v/>
      </c>
      <c r="M57" s="592">
        <v>100</v>
      </c>
      <c r="N57" s="593">
        <v>100.7</v>
      </c>
      <c r="O57" s="602">
        <f>IF(SUMPRODUCT((TOTALGENERAL!DL$12:DL$51&gt;=H57)*((TOTALGENERAL!DL$12:DL$51)&lt;=I57)*1)=0,"",SUMPRODUCT((TOTALGENERAL!DL$12:DL$51&gt;=H57)*(TOTALGENERAL!DL$12:DL$51&lt;=I57)*1))</f>
        <v>3</v>
      </c>
      <c r="Q57" s="604" t="str">
        <f>IF(SUMPRODUCT((TOTALGENERAL!CZ$12:CZ$51&gt;=R57)*((TOTALGENERAL!CZ$12:CZ$51)&lt;=S57)*1)=0,"",SUMPRODUCT((TOTALGENERAL!CZ$12:CZ$51&gt;=R57)*(TOTALGENERAL!CZ$12:CZ$51&lt;=S57)*1))</f>
        <v/>
      </c>
      <c r="R57" s="588">
        <v>100</v>
      </c>
      <c r="S57" s="589">
        <v>100.7</v>
      </c>
      <c r="T57" s="603">
        <f>IF(SUMPRODUCT((TOTALGENERAL!DM$12:DM$51&gt;=M57)*((TOTALGENERAL!DM$12:DM$51)&lt;=N57)*1)=0,"",SUMPRODUCT((TOTALGENERAL!DM$12:DM$51&gt;=M57)*(TOTALGENERAL!DM$12:DM$51&lt;=N57)*1))</f>
        <v>1</v>
      </c>
    </row>
    <row r="58" spans="2:20">
      <c r="B58" s="457" t="str">
        <f>IF(SUMPRODUCT((TOTALGENERAL!CJ$12:CJ$51&gt;=C58)*((TOTALGENERAL!CJ$12:CJ$51)&lt;=D58)*1)=0,"",SUMPRODUCT((TOTALGENERAL!CJ$12:CJ$51&gt;=C58)*(TOTALGENERAL!CJ$12:CJ$51&lt;=D58)*1))</f>
        <v/>
      </c>
      <c r="C58" s="599">
        <v>90</v>
      </c>
      <c r="D58" s="599">
        <v>99</v>
      </c>
      <c r="E58" s="458">
        <f>IF(SUMPRODUCT((TOTALGENERAL!DJ$12:DJ$51&gt;=C58)*((TOTALGENERAL!DJ$12:DJ$51)&lt;=D58)*1)=0,"",SUMPRODUCT((TOTALGENERAL!DJ$12:DJ$51&gt;=C58)*(TOTALGENERAL!DJ$12:DJ$51&lt;=D58)*1))</f>
        <v>1</v>
      </c>
      <c r="G58" s="580" t="str">
        <f>IF(SUMPRODUCT((TOTALGENERAL!CP$12:CP$51&gt;=H58)*((TOTALGENERAL!CP$12:CP$51)&lt;=I58)*1)=0,"",SUMPRODUCT((TOTALGENERAL!CP$12:CP$51&gt;=H58)*(TOTALGENERAL!CP$12:CP$51&lt;=I58)*1))</f>
        <v/>
      </c>
      <c r="H58" s="596">
        <v>90</v>
      </c>
      <c r="I58" s="597">
        <v>99</v>
      </c>
      <c r="J58" s="462">
        <f>COUNTIFS(TOTALGENERAL!DK$12:DK$51,"&gt;=90")-COUNTIFS(TOTALGENERAL!DK$12:DK$51,"&gt;=100")</f>
        <v>1</v>
      </c>
      <c r="L58" s="601" t="str">
        <f>IF(SUMPRODUCT((TOTALGENERAL!CV$12:CV$51&gt;=M58)*((TOTALGENERAL!CV$12:CV$51)&lt;=N58)*1)=0,"",SUMPRODUCT((TOTALGENERAL!CV$12:CV$51&gt;=M58)*(TOTALGENERAL!CV$12:CV$51&lt;=N58)*1))</f>
        <v/>
      </c>
      <c r="M58" s="592">
        <v>90</v>
      </c>
      <c r="N58" s="593">
        <v>99</v>
      </c>
      <c r="O58" s="602">
        <f>IF(SUMPRODUCT((TOTALGENERAL!DL$12:DL$51&gt;=H58)*((TOTALGENERAL!DL$12:DL$51)&lt;=I58)*1)=0,"",SUMPRODUCT((TOTALGENERAL!DL$12:DL$51&gt;=H58)*(TOTALGENERAL!DL$12:DL$51&lt;=I58)*1))</f>
        <v>9</v>
      </c>
      <c r="Q58" s="604" t="str">
        <f>IF(SUMPRODUCT((TOTALGENERAL!CZ$12:CZ$51&gt;=R58)*((TOTALGENERAL!CZ$12:CZ$51)&lt;=S58)*1)=0,"",SUMPRODUCT((TOTALGENERAL!CZ$12:CZ$51&gt;=R58)*(TOTALGENERAL!CZ$12:CZ$51&lt;=S58)*1))</f>
        <v/>
      </c>
      <c r="R58" s="588">
        <v>90</v>
      </c>
      <c r="S58" s="589">
        <v>99</v>
      </c>
      <c r="T58" s="603">
        <f>IF(SUMPRODUCT((TOTALGENERAL!DM$12:DM$51&gt;=M58)*((TOTALGENERAL!DM$12:DM$51)&lt;=N58)*1)=0,"",SUMPRODUCT((TOTALGENERAL!DM$12:DM$51&gt;=M58)*(TOTALGENERAL!DM$12:DM$51&lt;=N58)*1))</f>
        <v>4</v>
      </c>
    </row>
    <row r="59" spans="2:20">
      <c r="B59" s="457" t="str">
        <f>IF(SUMPRODUCT((TOTALGENERAL!CJ$12:CJ$51&gt;=C59)*((TOTALGENERAL!CJ$12:CJ$51)&lt;=D59)*1)=0,"",SUMPRODUCT((TOTALGENERAL!CJ$12:CJ$51&gt;=C59)*(TOTALGENERAL!CJ$12:CJ$51&lt;=D59)*1))</f>
        <v/>
      </c>
      <c r="C59" s="599">
        <v>80</v>
      </c>
      <c r="D59" s="599">
        <v>89</v>
      </c>
      <c r="E59" s="458">
        <f>IF(SUMPRODUCT((TOTALGENERAL!DJ$12:DJ$51&gt;=C59)*((TOTALGENERAL!DJ$12:DJ$51)&lt;=D59)*1)=0,"",SUMPRODUCT((TOTALGENERAL!DJ$12:DJ$51&gt;=C59)*(TOTALGENERAL!DJ$12:DJ$51&lt;=D59)*1))</f>
        <v>3</v>
      </c>
      <c r="G59" s="580" t="str">
        <f>IF(SUMPRODUCT((TOTALGENERAL!CP$12:CP$51&gt;=H59)*((TOTALGENERAL!CP$12:CP$51)&lt;=I59)*1)=0,"",SUMPRODUCT((TOTALGENERAL!CP$12:CP$51&gt;=H59)*(TOTALGENERAL!CP$12:CP$51&lt;=I59)*1))</f>
        <v/>
      </c>
      <c r="H59" s="596">
        <v>80</v>
      </c>
      <c r="I59" s="597">
        <v>89</v>
      </c>
      <c r="J59" s="462">
        <f>COUNTIFS(TOTALGENERAL!DK$12:DK$51,"&gt;=80")-COUNTIFS(TOTALGENERAL!DK$12:DK$51,"&gt;=90")</f>
        <v>10</v>
      </c>
      <c r="L59" s="601" t="str">
        <f>IF(SUMPRODUCT((TOTALGENERAL!CV$12:CV$51&gt;=M59)*((TOTALGENERAL!CV$12:CV$51)&lt;=N59)*1)=0,"",SUMPRODUCT((TOTALGENERAL!CV$12:CV$51&gt;=M59)*(TOTALGENERAL!CV$12:CV$51&lt;=N59)*1))</f>
        <v/>
      </c>
      <c r="M59" s="592">
        <v>80</v>
      </c>
      <c r="N59" s="593">
        <v>89</v>
      </c>
      <c r="O59" s="602">
        <f>IF(SUMPRODUCT((TOTALGENERAL!DL$12:DL$51&gt;=H59)*((TOTALGENERAL!DL$12:DL$51)&lt;=I59)*1)=0,"",SUMPRODUCT((TOTALGENERAL!DL$12:DL$51&gt;=H59)*(TOTALGENERAL!DL$12:DL$51&lt;=I59)*1))</f>
        <v>12</v>
      </c>
      <c r="Q59" s="604" t="str">
        <f>IF(SUMPRODUCT((TOTALGENERAL!CZ$12:CZ$51&gt;=R59)*((TOTALGENERAL!CZ$12:CZ$51)&lt;=S59)*1)=0,"",SUMPRODUCT((TOTALGENERAL!CZ$12:CZ$51&gt;=R59)*(TOTALGENERAL!CZ$12:CZ$51&lt;=S59)*1))</f>
        <v/>
      </c>
      <c r="R59" s="588">
        <v>80</v>
      </c>
      <c r="S59" s="589">
        <v>89</v>
      </c>
      <c r="T59" s="603">
        <f>IF(SUMPRODUCT((TOTALGENERAL!DM$12:DM$51&gt;=M59)*((TOTALGENERAL!DM$12:DM$51)&lt;=N59)*1)=0,"",SUMPRODUCT((TOTALGENERAL!DM$12:DM$51&gt;=M59)*(TOTALGENERAL!DM$12:DM$51&lt;=N59)*1))</f>
        <v>12</v>
      </c>
    </row>
    <row r="60" spans="2:20">
      <c r="B60" s="457" t="str">
        <f>IF(SUMPRODUCT((TOTALGENERAL!CJ$12:CJ$51&gt;=C60)*((TOTALGENERAL!CJ$12:CJ$51)&lt;=D60)*1)=0,"",SUMPRODUCT((TOTALGENERAL!CJ$12:CJ$51&gt;=C60)*(TOTALGENERAL!CJ$12:CJ$51&lt;=D60)*1))</f>
        <v/>
      </c>
      <c r="C60" s="599">
        <v>70</v>
      </c>
      <c r="D60" s="599">
        <v>79</v>
      </c>
      <c r="E60" s="458">
        <f>IF(SUMPRODUCT((TOTALGENERAL!DJ$12:DJ$51&gt;=C60)*((TOTALGENERAL!DJ$12:DJ$51)&lt;=D60)*1)=0,"",SUMPRODUCT((TOTALGENERAL!DJ$12:DJ$51&gt;=C60)*(TOTALGENERAL!DJ$12:DJ$51&lt;=D60)*1))</f>
        <v>4</v>
      </c>
      <c r="G60" s="580" t="str">
        <f>IF(SUMPRODUCT((TOTALGENERAL!CP$12:CP$51&gt;=H60)*((TOTALGENERAL!CP$12:CP$51)&lt;=I60)*1)=0,"",SUMPRODUCT((TOTALGENERAL!CP$12:CP$51&gt;=H60)*(TOTALGENERAL!CP$12:CP$51&lt;=I60)*1))</f>
        <v/>
      </c>
      <c r="H60" s="596">
        <v>70</v>
      </c>
      <c r="I60" s="597">
        <v>79</v>
      </c>
      <c r="J60" s="462">
        <f>COUNTIFS(TOTALGENERAL!DK$12:DK$51,"&gt;=70")-COUNTIFS(TOTALGENERAL!DK$12:DK$51,"&gt;=80")</f>
        <v>10</v>
      </c>
      <c r="L60" s="601" t="str">
        <f>IF(SUMPRODUCT((TOTALGENERAL!CV$12:CV$51&gt;=M60)*((TOTALGENERAL!CV$12:CV$51)&lt;=N60)*1)=0,"",SUMPRODUCT((TOTALGENERAL!CV$12:CV$51&gt;=M60)*(TOTALGENERAL!CV$12:CV$51&lt;=N60)*1))</f>
        <v/>
      </c>
      <c r="M60" s="592">
        <v>70</v>
      </c>
      <c r="N60" s="593">
        <v>79</v>
      </c>
      <c r="O60" s="602">
        <f>IF(SUMPRODUCT((TOTALGENERAL!DL$12:DL$51&gt;=H60)*((TOTALGENERAL!DL$12:DL$51)&lt;=I60)*1)=0,"",SUMPRODUCT((TOTALGENERAL!DL$12:DL$51&gt;=H60)*(TOTALGENERAL!DL$12:DL$51&lt;=I60)*1))</f>
        <v>2</v>
      </c>
      <c r="Q60" s="604" t="str">
        <f>IF(SUMPRODUCT((TOTALGENERAL!CZ$12:CZ$51&gt;=R60)*((TOTALGENERAL!CZ$12:CZ$51)&lt;=S60)*1)=0,"",SUMPRODUCT((TOTALGENERAL!CZ$12:CZ$51&gt;=R60)*(TOTALGENERAL!CZ$12:CZ$51&lt;=S60)*1))</f>
        <v/>
      </c>
      <c r="R60" s="588">
        <v>70</v>
      </c>
      <c r="S60" s="589">
        <v>79</v>
      </c>
      <c r="T60" s="603">
        <f>IF(SUMPRODUCT((TOTALGENERAL!DM$12:DM$51&gt;=M60)*((TOTALGENERAL!DM$12:DM$51)&lt;=N60)*1)=0,"",SUMPRODUCT((TOTALGENERAL!DM$12:DM$51&gt;=M60)*(TOTALGENERAL!DM$12:DM$51&lt;=N60)*1))</f>
        <v>7</v>
      </c>
    </row>
    <row r="61" spans="2:20">
      <c r="B61" s="457" t="str">
        <f>IF(SUMPRODUCT((TOTALGENERAL!CJ$12:CJ$51&gt;=C61)*((TOTALGENERAL!CJ$12:CJ$51)&lt;=D61)*1)=0,"",SUMPRODUCT((TOTALGENERAL!CJ$12:CJ$51&gt;=C61)*(TOTALGENERAL!CJ$12:CJ$51&lt;=D61)*1))</f>
        <v/>
      </c>
      <c r="C61" s="599">
        <v>60</v>
      </c>
      <c r="D61" s="599">
        <v>69</v>
      </c>
      <c r="E61" s="458">
        <f>IF(SUMPRODUCT((TOTALGENERAL!DJ$12:DJ$51&gt;=C61)*((TOTALGENERAL!DJ$12:DJ$51)&lt;=D61)*1)=0,"",SUMPRODUCT((TOTALGENERAL!DJ$12:DJ$51&gt;=C61)*(TOTALGENERAL!DJ$12:DJ$51&lt;=D61)*1))</f>
        <v>3</v>
      </c>
      <c r="G61" s="580" t="str">
        <f>IF(SUMPRODUCT((TOTALGENERAL!CP$12:CP$51&gt;=H61)*((TOTALGENERAL!CP$12:CP$51)&lt;=I61)*1)=0,"",SUMPRODUCT((TOTALGENERAL!CP$12:CP$51&gt;=H61)*(TOTALGENERAL!CP$12:CP$51&lt;=I61)*1))</f>
        <v/>
      </c>
      <c r="H61" s="596">
        <v>60</v>
      </c>
      <c r="I61" s="597">
        <v>69</v>
      </c>
      <c r="J61" s="462">
        <f>COUNTIFS(TOTALGENERAL!DK$12:DK$51,"&gt;=60")-COUNTIFS(TOTALGENERAL!DK$12:DK$51,"&gt;=70")</f>
        <v>6</v>
      </c>
      <c r="L61" s="601" t="str">
        <f>IF(SUMPRODUCT((TOTALGENERAL!CV$12:CV$51&gt;=M61)*((TOTALGENERAL!CV$12:CV$51)&lt;=N61)*1)=0,"",SUMPRODUCT((TOTALGENERAL!CV$12:CV$51&gt;=M61)*(TOTALGENERAL!CV$12:CV$51&lt;=N61)*1))</f>
        <v/>
      </c>
      <c r="M61" s="592">
        <v>60</v>
      </c>
      <c r="N61" s="593">
        <v>69</v>
      </c>
      <c r="O61" s="602" t="str">
        <f>IF(SUMPRODUCT((TOTALGENERAL!DL$12:DL$51&gt;=H61)*((TOTALGENERAL!DL$12:DL$51)&lt;=I61)*1)=0,"",SUMPRODUCT((TOTALGENERAL!DL$12:DL$51&gt;=H61)*(TOTALGENERAL!DL$12:DL$51&lt;=I61)*1))</f>
        <v/>
      </c>
      <c r="Q61" s="604" t="str">
        <f>IF(SUMPRODUCT((TOTALGENERAL!CZ$12:CZ$51&gt;=R61)*((TOTALGENERAL!CZ$12:CZ$51)&lt;=S61)*1)=0,"",SUMPRODUCT((TOTALGENERAL!CZ$12:CZ$51&gt;=R61)*(TOTALGENERAL!CZ$12:CZ$51&lt;=S61)*1))</f>
        <v/>
      </c>
      <c r="R61" s="588">
        <v>60</v>
      </c>
      <c r="S61" s="589">
        <v>69</v>
      </c>
      <c r="T61" s="603">
        <f>IF(SUMPRODUCT((TOTALGENERAL!DM$12:DM$51&gt;=M61)*((TOTALGENERAL!DM$12:DM$51)&lt;=N61)*1)=0,"",SUMPRODUCT((TOTALGENERAL!DM$12:DM$51&gt;=M61)*(TOTALGENERAL!DM$12:DM$51&lt;=N61)*1))</f>
        <v>2</v>
      </c>
    </row>
    <row r="62" spans="2:20">
      <c r="B62" s="457" t="str">
        <f>IF(SUMPRODUCT((TOTALGENERAL!CJ$12:CJ$51&gt;=C62)*((TOTALGENERAL!CJ$12:CJ$51)&lt;=D62)*1)=0,"",SUMPRODUCT((TOTALGENERAL!CJ$12:CJ$51&gt;=C62)*(TOTALGENERAL!CJ$12:CJ$51&lt;=D62)*1))</f>
        <v/>
      </c>
      <c r="C62" s="599">
        <v>50</v>
      </c>
      <c r="D62" s="599">
        <v>59</v>
      </c>
      <c r="E62" s="458">
        <f>IF(SUMPRODUCT((TOTALGENERAL!DJ$12:DJ$51&gt;=C62)*((TOTALGENERAL!DJ$12:DJ$51)&lt;=D62)*1)=0,"",SUMPRODUCT((TOTALGENERAL!DJ$12:DJ$51&gt;=C62)*(TOTALGENERAL!DJ$12:DJ$51&lt;=D62)*1))</f>
        <v>4</v>
      </c>
      <c r="G62" s="580" t="str">
        <f>IF(SUMPRODUCT((TOTALGENERAL!CP$12:CP$51&gt;=H62)*((TOTALGENERAL!CP$12:CP$51)&lt;=I62)*1)=0,"",SUMPRODUCT((TOTALGENERAL!CP$12:CP$51&gt;=H62)*(TOTALGENERAL!CP$12:CP$51&lt;=I62)*1))</f>
        <v/>
      </c>
      <c r="H62" s="596">
        <v>50</v>
      </c>
      <c r="I62" s="597">
        <v>59</v>
      </c>
      <c r="J62" s="462">
        <f>COUNTIFS(TOTALGENERAL!DK$12:DK$51,"&gt;=50")-COUNTIFS(TOTALGENERAL!DK$12:DK$51,"&gt;=60")</f>
        <v>2</v>
      </c>
      <c r="L62" s="601" t="str">
        <f>IF(SUMPRODUCT((TOTALGENERAL!CV$12:CV$51&gt;=M62)*((TOTALGENERAL!CV$12:CV$51)&lt;=N62)*1)=0,"",SUMPRODUCT((TOTALGENERAL!CV$12:CV$51&gt;=M62)*(TOTALGENERAL!CV$12:CV$51&lt;=N62)*1))</f>
        <v/>
      </c>
      <c r="M62" s="592">
        <v>50</v>
      </c>
      <c r="N62" s="593">
        <v>59</v>
      </c>
      <c r="O62" s="602">
        <f>IF(SUMPRODUCT((TOTALGENERAL!DL$12:DL$51&gt;=H62)*((TOTALGENERAL!DL$12:DL$51)&lt;=I62)*1)=0,"",SUMPRODUCT((TOTALGENERAL!DL$12:DL$51&gt;=H62)*(TOTALGENERAL!DL$12:DL$51&lt;=I62)*1))</f>
        <v>1</v>
      </c>
      <c r="Q62" s="604" t="str">
        <f>IF(SUMPRODUCT((TOTALGENERAL!CZ$12:CZ$51&gt;=R62)*((TOTALGENERAL!CZ$12:CZ$51)&lt;=S62)*1)=0,"",SUMPRODUCT((TOTALGENERAL!CZ$12:CZ$51&gt;=R62)*(TOTALGENERAL!CZ$12:CZ$51&lt;=S62)*1))</f>
        <v/>
      </c>
      <c r="R62" s="588">
        <v>50</v>
      </c>
      <c r="S62" s="589">
        <v>59</v>
      </c>
      <c r="T62" s="603">
        <f>IF(SUMPRODUCT((TOTALGENERAL!DM$12:DM$51&gt;=M62)*((TOTALGENERAL!DM$12:DM$51)&lt;=N62)*1)=0,"",SUMPRODUCT((TOTALGENERAL!DM$12:DM$51&gt;=M62)*(TOTALGENERAL!DM$12:DM$51&lt;=N62)*1))</f>
        <v>1</v>
      </c>
    </row>
    <row r="63" spans="2:20">
      <c r="B63" s="457" t="str">
        <f>IF(SUMPRODUCT((TOTALGENERAL!CJ$12:CJ$51&gt;=C63)*((TOTALGENERAL!CJ$12:CJ$51)&lt;=D63)*1)=0,"",SUMPRODUCT((TOTALGENERAL!CJ$12:CJ$51&gt;=C63)*(TOTALGENERAL!CJ$12:CJ$51&lt;=D63)*1))</f>
        <v/>
      </c>
      <c r="C63" s="599">
        <v>40</v>
      </c>
      <c r="D63" s="599">
        <v>49</v>
      </c>
      <c r="E63" s="458">
        <f>IF(SUMPRODUCT((TOTALGENERAL!DJ$12:DJ$51&gt;=C63)*((TOTALGENERAL!DJ$12:DJ$51)&lt;=D63)*1)=0,"",SUMPRODUCT((TOTALGENERAL!DJ$12:DJ$51&gt;=C63)*(TOTALGENERAL!DJ$12:DJ$51&lt;=D63)*1))</f>
        <v>3</v>
      </c>
      <c r="G63" s="580" t="str">
        <f>IF(SUMPRODUCT((TOTALGENERAL!CP$12:CP$51&gt;=H63)*((TOTALGENERAL!CP$12:CP$51)&lt;=I63)*1)=0,"",SUMPRODUCT((TOTALGENERAL!CP$12:CP$51&gt;=H63)*(TOTALGENERAL!CP$12:CP$51&lt;=I63)*1))</f>
        <v/>
      </c>
      <c r="H63" s="596">
        <v>40</v>
      </c>
      <c r="I63" s="597">
        <v>49</v>
      </c>
      <c r="J63" s="462">
        <f>COUNTIFS(TOTALGENERAL!DK$12:DK$51,"&gt;=40")-COUNTIFS(TOTALGENERAL!DK$12:DK$51,"&gt;=50")</f>
        <v>0</v>
      </c>
      <c r="L63" s="601" t="str">
        <f>IF(SUMPRODUCT((TOTALGENERAL!CV$12:CV$51&gt;=M63)*((TOTALGENERAL!CV$12:CV$51)&lt;=N63)*1)=0,"",SUMPRODUCT((TOTALGENERAL!CV$12:CV$51&gt;=M63)*(TOTALGENERAL!CV$12:CV$51&lt;=N63)*1))</f>
        <v/>
      </c>
      <c r="M63" s="592">
        <v>40</v>
      </c>
      <c r="N63" s="593">
        <v>49</v>
      </c>
      <c r="O63" s="602" t="str">
        <f>IF(SUMPRODUCT((TOTALGENERAL!DL$12:DL$51&gt;=H63)*((TOTALGENERAL!DL$12:DL$51)&lt;=I63)*1)=0,"",SUMPRODUCT((TOTALGENERAL!DL$12:DL$51&gt;=H63)*(TOTALGENERAL!DL$12:DL$51&lt;=I63)*1))</f>
        <v/>
      </c>
      <c r="Q63" s="604" t="str">
        <f>IF(SUMPRODUCT((TOTALGENERAL!CZ$12:CZ$51&gt;=R63)*((TOTALGENERAL!CZ$12:CZ$51)&lt;=S63)*1)=0,"",SUMPRODUCT((TOTALGENERAL!CZ$12:CZ$51&gt;=R63)*(TOTALGENERAL!CZ$12:CZ$51&lt;=S63)*1))</f>
        <v/>
      </c>
      <c r="R63" s="588">
        <v>40</v>
      </c>
      <c r="S63" s="589">
        <v>49</v>
      </c>
      <c r="T63" s="603">
        <f>IF(SUMPRODUCT((TOTALGENERAL!DM$12:DM$51&gt;=M63)*((TOTALGENERAL!DM$12:DM$51)&lt;=N63)*1)=0,"",SUMPRODUCT((TOTALGENERAL!DM$12:DM$51&gt;=M63)*(TOTALGENERAL!DM$12:DM$51&lt;=N63)*1))</f>
        <v>2</v>
      </c>
    </row>
    <row r="64" spans="2:20">
      <c r="B64" s="457" t="str">
        <f>IF(SUMPRODUCT((TOTALGENERAL!CJ$12:CJ$51&gt;=C64)*((TOTALGENERAL!CJ$12:CJ$51)&lt;=D64)*1)=0,"",SUMPRODUCT((TOTALGENERAL!CJ$12:CJ$51&gt;=C64)*(TOTALGENERAL!CJ$12:CJ$51&lt;=D64)*1))</f>
        <v/>
      </c>
      <c r="C64" s="599">
        <v>30</v>
      </c>
      <c r="D64" s="599">
        <v>39</v>
      </c>
      <c r="E64" s="458">
        <f>IF(SUMPRODUCT((TOTALGENERAL!DJ$12:DJ$51&gt;=C64)*((TOTALGENERAL!DJ$12:DJ$51)&lt;=D64)*1)=0,"",SUMPRODUCT((TOTALGENERAL!DJ$12:DJ$51&gt;=C64)*(TOTALGENERAL!DJ$12:DJ$51&lt;=D64)*1))</f>
        <v>1</v>
      </c>
      <c r="G64" s="580" t="str">
        <f>IF(SUMPRODUCT((TOTALGENERAL!CP$12:CP$51&gt;=H64)*((TOTALGENERAL!CP$12:CP$51)&lt;=I64)*1)=0,"",SUMPRODUCT((TOTALGENERAL!CP$12:CP$51&gt;=H64)*(TOTALGENERAL!CP$12:CP$51&lt;=I64)*1))</f>
        <v/>
      </c>
      <c r="H64" s="596">
        <v>30</v>
      </c>
      <c r="I64" s="597">
        <v>39</v>
      </c>
      <c r="J64" s="462">
        <f>COUNTIFS(TOTALGENERAL!DK$12:DK$51,"&gt;=30")-COUNTIFS(TOTALGENERAL!DK$12:DK$51,"&gt;=40")</f>
        <v>0</v>
      </c>
      <c r="L64" s="601" t="str">
        <f>IF(SUMPRODUCT((TOTALGENERAL!CV$12:CV$51&gt;=M64)*((TOTALGENERAL!CV$12:CV$51)&lt;=N64)*1)=0,"",SUMPRODUCT((TOTALGENERAL!CV$12:CV$51&gt;=M64)*(TOTALGENERAL!CV$12:CV$51&lt;=N64)*1))</f>
        <v/>
      </c>
      <c r="M64" s="592">
        <v>30</v>
      </c>
      <c r="N64" s="593">
        <v>39</v>
      </c>
      <c r="O64" s="602" t="str">
        <f>IF(SUMPRODUCT((TOTALGENERAL!DL$12:DL$51&gt;=H64)*((TOTALGENERAL!DL$12:DL$51)&lt;=I64)*1)=0,"",SUMPRODUCT((TOTALGENERAL!DL$12:DL$51&gt;=H64)*(TOTALGENERAL!DL$12:DL$51&lt;=I64)*1))</f>
        <v/>
      </c>
      <c r="Q64" s="604" t="str">
        <f>IF(SUMPRODUCT((TOTALGENERAL!CZ$12:CZ$51&gt;=R64)*((TOTALGENERAL!CZ$12:CZ$51)&lt;=S64)*1)=0,"",SUMPRODUCT((TOTALGENERAL!CZ$12:CZ$51&gt;=R64)*(TOTALGENERAL!CZ$12:CZ$51&lt;=S64)*1))</f>
        <v/>
      </c>
      <c r="R64" s="588">
        <v>30</v>
      </c>
      <c r="S64" s="589">
        <v>39</v>
      </c>
      <c r="T64" s="603" t="str">
        <f>IF(SUMPRODUCT((TOTALGENERAL!DM$12:DM$51&gt;=M64)*((TOTALGENERAL!DM$12:DM$51)&lt;=N64)*1)=0,"",SUMPRODUCT((TOTALGENERAL!DM$12:DM$51&gt;=M64)*(TOTALGENERAL!DM$12:DM$51&lt;=N64)*1))</f>
        <v/>
      </c>
    </row>
    <row r="65" spans="2:20">
      <c r="B65" s="457" t="str">
        <f>IF(SUMPRODUCT((TOTALGENERAL!CJ$12:CJ$51&gt;=C65)*((TOTALGENERAL!CJ$12:CJ$51)&lt;=D65)*1)=0,"",SUMPRODUCT((TOTALGENERAL!CJ$12:CJ$51&gt;=C65)*(TOTALGENERAL!CJ$12:CJ$51&lt;=D65)*1))</f>
        <v/>
      </c>
      <c r="C65" s="599">
        <v>20</v>
      </c>
      <c r="D65" s="599">
        <v>29</v>
      </c>
      <c r="E65" s="458">
        <f>IF(SUMPRODUCT((TOTALGENERAL!DJ$12:DJ$51&gt;=C65)*((TOTALGENERAL!DJ$12:DJ$51)&lt;=D65)*1)=0,"",SUMPRODUCT((TOTALGENERAL!DJ$12:DJ$51&gt;=C65)*(TOTALGENERAL!DJ$12:DJ$51&lt;=D65)*1))</f>
        <v>1</v>
      </c>
      <c r="G65" s="580" t="str">
        <f>IF(SUMPRODUCT((TOTALGENERAL!CP$12:CP$51&gt;=H65)*((TOTALGENERAL!CP$12:CP$51)&lt;=I65)*1)=0,"",SUMPRODUCT((TOTALGENERAL!CP$12:CP$51&gt;=H65)*(TOTALGENERAL!CP$12:CP$51&lt;=I65)*1))</f>
        <v/>
      </c>
      <c r="H65" s="596">
        <v>20</v>
      </c>
      <c r="I65" s="597">
        <v>29</v>
      </c>
      <c r="J65" s="462">
        <f>COUNTIFS(TOTALGENERAL!DK$12:DK$51,"&gt;=20")-COUNTIFS(TOTALGENERAL!DK$12:DK$51,"&gt;=30")</f>
        <v>0</v>
      </c>
      <c r="L65" s="601" t="str">
        <f>IF(SUMPRODUCT((TOTALGENERAL!CV$12:CV$51&gt;=M65)*((TOTALGENERAL!CV$12:CV$51)&lt;=N65)*1)=0,"",SUMPRODUCT((TOTALGENERAL!CV$12:CV$51&gt;=M65)*(TOTALGENERAL!CV$12:CV$51&lt;=N65)*1))</f>
        <v/>
      </c>
      <c r="M65" s="592">
        <v>20</v>
      </c>
      <c r="N65" s="593">
        <v>29</v>
      </c>
      <c r="O65" s="602" t="str">
        <f>IF(SUMPRODUCT((TOTALGENERAL!DL$12:DL$51&gt;=H65)*((TOTALGENERAL!DL$12:DL$51)&lt;=I65)*1)=0,"",SUMPRODUCT((TOTALGENERAL!DL$12:DL$51&gt;=H65)*(TOTALGENERAL!DL$12:DL$51&lt;=I65)*1))</f>
        <v/>
      </c>
      <c r="Q65" s="604" t="str">
        <f>IF(SUMPRODUCT((TOTALGENERAL!CZ$12:CZ$51&gt;=R65)*((TOTALGENERAL!CZ$12:CZ$51)&lt;=S65)*1)=0,"",SUMPRODUCT((TOTALGENERAL!CZ$12:CZ$51&gt;=R65)*(TOTALGENERAL!CZ$12:CZ$51&lt;=S65)*1))</f>
        <v/>
      </c>
      <c r="R65" s="588">
        <v>20</v>
      </c>
      <c r="S65" s="589">
        <v>29</v>
      </c>
      <c r="T65" s="603" t="str">
        <f>IF(SUMPRODUCT((TOTALGENERAL!DM$12:DM$51&gt;=M65)*((TOTALGENERAL!DM$12:DM$51)&lt;=N65)*1)=0,"",SUMPRODUCT((TOTALGENERAL!DM$12:DM$51&gt;=M65)*(TOTALGENERAL!DM$12:DM$51&lt;=N65)*1))</f>
        <v/>
      </c>
    </row>
    <row r="66" spans="2:20">
      <c r="B66" s="457" t="str">
        <f>IF(SUMPRODUCT((TOTALGENERAL!CJ$12:CJ$51&gt;=C66)*((TOTALGENERAL!CJ$12:CJ$51)&lt;=D66)*1)=0,"",SUMPRODUCT((TOTALGENERAL!CJ$12:CJ$51&gt;=C66)*(TOTALGENERAL!CJ$12:CJ$51&lt;=D66)*1))</f>
        <v/>
      </c>
      <c r="C66" s="599">
        <v>10</v>
      </c>
      <c r="D66" s="599">
        <v>19</v>
      </c>
      <c r="E66" s="458" t="str">
        <f>IF(SUMPRODUCT((TOTALGENERAL!DJ$12:DJ$51&gt;=C66)*((TOTALGENERAL!DJ$12:DJ$51)&lt;=D66)*1)=0,"",SUMPRODUCT((TOTALGENERAL!DJ$12:DJ$51&gt;=C66)*(TOTALGENERAL!DJ$12:DJ$51&lt;=D66)*1))</f>
        <v/>
      </c>
      <c r="G66" s="580" t="str">
        <f>IF(SUMPRODUCT((TOTALGENERAL!CP$12:CP$51&gt;=H66)*((TOTALGENERAL!CP$12:CP$51)&lt;=I66)*1)=0,"",SUMPRODUCT((TOTALGENERAL!CP$12:CP$51&gt;=H66)*(TOTALGENERAL!CP$12:CP$51&lt;=I66)*1))</f>
        <v/>
      </c>
      <c r="H66" s="596">
        <v>10</v>
      </c>
      <c r="I66" s="597">
        <v>19</v>
      </c>
      <c r="J66" s="462">
        <f>COUNTIFS(TOTALGENERAL!DK$12:DK$51,"&gt;=10")-COUNTIFS(TOTALGENERAL!DK$12:DK$51,"&gt;=20")</f>
        <v>0</v>
      </c>
      <c r="L66" s="601" t="str">
        <f>IF(SUMPRODUCT((TOTALGENERAL!CV$12:CV$51&gt;=M66)*((TOTALGENERAL!CV$12:CV$51)&lt;=N66)*1)=0,"",SUMPRODUCT((TOTALGENERAL!CV$12:CV$51&gt;=M66)*(TOTALGENERAL!CV$12:CV$51&lt;=N66)*1))</f>
        <v/>
      </c>
      <c r="M66" s="592">
        <v>10</v>
      </c>
      <c r="N66" s="593">
        <v>19</v>
      </c>
      <c r="O66" s="602" t="str">
        <f>IF(SUMPRODUCT((TOTALGENERAL!DL$12:DL$51&gt;=H66)*((TOTALGENERAL!DL$12:DL$51)&lt;=I66)*1)=0,"",SUMPRODUCT((TOTALGENERAL!DL$12:DL$51&gt;=H66)*(TOTALGENERAL!DL$12:DL$51&lt;=I66)*1))</f>
        <v/>
      </c>
      <c r="Q66" s="604" t="str">
        <f>IF(SUMPRODUCT((TOTALGENERAL!CZ$12:CZ$51&gt;=R66)*((TOTALGENERAL!CZ$12:CZ$51)&lt;=S66)*1)=0,"",SUMPRODUCT((TOTALGENERAL!CZ$12:CZ$51&gt;=R66)*(TOTALGENERAL!CZ$12:CZ$51&lt;=S66)*1))</f>
        <v/>
      </c>
      <c r="R66" s="588">
        <v>10</v>
      </c>
      <c r="S66" s="589">
        <v>19</v>
      </c>
      <c r="T66" s="603" t="str">
        <f>IF(SUMPRODUCT((TOTALGENERAL!DM$12:DM$51&gt;=M66)*((TOTALGENERAL!DM$12:DM$51)&lt;=N66)*1)=0,"",SUMPRODUCT((TOTALGENERAL!DM$12:DM$51&gt;=M66)*(TOTALGENERAL!DM$12:DM$51&lt;=N66)*1))</f>
        <v/>
      </c>
    </row>
    <row r="67" spans="2:20">
      <c r="B67" s="457" t="str">
        <f>IF(SUMPRODUCT((TOTALGENERAL!CJ$12:CJ$51&gt;=C67)*((TOTALGENERAL!CJ$12:CJ$51)&lt;=D67)*1)=0,"",SUMPRODUCT((TOTALGENERAL!CJ$12:CJ$51&gt;=C67)*(TOTALGENERAL!CJ$12:CJ$51&lt;=D67)*1))</f>
        <v/>
      </c>
      <c r="C67" s="599">
        <v>0</v>
      </c>
      <c r="D67" s="599">
        <v>9</v>
      </c>
      <c r="E67" s="458" t="str">
        <f>IF(SUMPRODUCT((TOTALGENERAL!DJ$12:DJ$51&gt;=C67)*((TOTALGENERAL!DJ$12:DJ$51)&lt;=D67)*1)=0,"",SUMPRODUCT((TOTALGENERAL!DJ$12:DJ$51&gt;=C67)*(TOTALGENERAL!DJ$12:DJ$51&lt;=D67)*1))</f>
        <v/>
      </c>
      <c r="G67" s="580" t="str">
        <f>IF(SUMPRODUCT((TOTALGENERAL!CP$12:CP$51&gt;=H67)*((TOTALGENERAL!CP$12:CP$51)&lt;=I67)*1)=0,"",SUMPRODUCT((TOTALGENERAL!CP$12:CP$51&gt;=H67)*(TOTALGENERAL!CP$12:CP$51&lt;=I67)*1))</f>
        <v/>
      </c>
      <c r="H67" s="596">
        <v>0</v>
      </c>
      <c r="I67" s="597">
        <v>9</v>
      </c>
      <c r="J67" s="462">
        <f>COUNTIFS(TOTALGENERAL!DK$12:DK$51,"&gt;=0")-COUNTIFS(TOTALGENERAL!DK$12:DK$51,"&gt;=10")</f>
        <v>0</v>
      </c>
      <c r="L67" s="601" t="str">
        <f>IF(SUMPRODUCT((TOTALGENERAL!CV$12:CV$51&gt;=M67)*((TOTALGENERAL!CV$12:CV$51)&lt;=N67)*1)=0,"",SUMPRODUCT((TOTALGENERAL!CV$12:CV$51&gt;=M67)*(TOTALGENERAL!CV$12:CV$51&lt;=N67)*1))</f>
        <v/>
      </c>
      <c r="M67" s="592">
        <v>0</v>
      </c>
      <c r="N67" s="593">
        <v>9</v>
      </c>
      <c r="O67" s="602" t="str">
        <f>IF(SUMPRODUCT((TOTALGENERAL!DL$12:DL$51&gt;=H67)*((TOTALGENERAL!DL$12:DL$51)&lt;=I67)*1)=0,"",SUMPRODUCT((TOTALGENERAL!DL$12:DL$51&gt;=H67)*(TOTALGENERAL!DL$12:DL$51&lt;=I67)*1))</f>
        <v/>
      </c>
      <c r="Q67" s="604" t="str">
        <f>IF(SUMPRODUCT((TOTALGENERAL!CZ$12:CZ$51&gt;=R67)*((TOTALGENERAL!CZ$12:CZ$51)&lt;=S67)*1)=0,"",SUMPRODUCT((TOTALGENERAL!CZ$12:CZ$51&gt;=R67)*(TOTALGENERAL!CZ$12:CZ$51&lt;=S67)*1))</f>
        <v/>
      </c>
      <c r="R67" s="588">
        <v>0</v>
      </c>
      <c r="S67" s="589">
        <v>9</v>
      </c>
      <c r="T67" s="603" t="str">
        <f>IF(SUMPRODUCT((TOTALGENERAL!DM$12:DM$51&gt;=M67)*((TOTALGENERAL!DM$12:DM$51)&lt;=N67)*1)=0,"",SUMPRODUCT((TOTALGENERAL!DM$12:DM$51&gt;=M67)*(TOTALGENERAL!DM$12:DM$51&lt;=N67)*1))</f>
        <v/>
      </c>
    </row>
  </sheetData>
  <mergeCells count="4">
    <mergeCell ref="B11:E11"/>
    <mergeCell ref="G11:J11"/>
    <mergeCell ref="L11:O11"/>
    <mergeCell ref="Q11:T11"/>
  </mergeCells>
  <conditionalFormatting sqref="B15:B25">
    <cfRule type="dataBar" priority="276">
      <dataBar>
        <cfvo type="min" val="0"/>
        <cfvo type="max" val="0"/>
        <color rgb="FF63C384"/>
      </dataBar>
    </cfRule>
    <cfRule type="dataBar" priority="281">
      <dataBar showValue="0">
        <cfvo type="min" val="0"/>
        <cfvo type="max" val="0"/>
        <color rgb="FF638EC6"/>
      </dataBar>
    </cfRule>
  </conditionalFormatting>
  <conditionalFormatting sqref="E16:E25">
    <cfRule type="dataBar" priority="278">
      <dataBar>
        <cfvo type="min" val="0"/>
        <cfvo type="max" val="0"/>
        <color rgb="FF638EC6"/>
      </dataBar>
    </cfRule>
    <cfRule type="dataBar" priority="279">
      <dataBar showValue="0">
        <cfvo type="min" val="0"/>
        <cfvo type="max" val="0"/>
        <color rgb="FF638EC6"/>
      </dataBar>
    </cfRule>
  </conditionalFormatting>
  <conditionalFormatting sqref="E15:E25">
    <cfRule type="dataBar" priority="277">
      <dataBar>
        <cfvo type="min" val="0"/>
        <cfvo type="max" val="0"/>
        <color rgb="FFFF555A"/>
      </dataBar>
    </cfRule>
  </conditionalFormatting>
  <conditionalFormatting sqref="B29:B39">
    <cfRule type="dataBar" priority="261">
      <dataBar>
        <cfvo type="min" val="0"/>
        <cfvo type="max" val="0"/>
        <color rgb="FFFFB628"/>
      </dataBar>
    </cfRule>
    <cfRule type="dataBar" priority="275">
      <dataBar showValue="0">
        <cfvo type="min" val="0"/>
        <cfvo type="max" val="0"/>
        <color rgb="FF638EC6"/>
      </dataBar>
    </cfRule>
  </conditionalFormatting>
  <conditionalFormatting sqref="E30:E39">
    <cfRule type="dataBar" priority="272">
      <dataBar>
        <cfvo type="min" val="0"/>
        <cfvo type="max" val="0"/>
        <color rgb="FF638EC6"/>
      </dataBar>
    </cfRule>
    <cfRule type="dataBar" priority="273">
      <dataBar showValue="0">
        <cfvo type="min" val="0"/>
        <cfvo type="max" val="0"/>
        <color rgb="FF638EC6"/>
      </dataBar>
    </cfRule>
  </conditionalFormatting>
  <conditionalFormatting sqref="E29:E39">
    <cfRule type="dataBar" priority="271">
      <dataBar>
        <cfvo type="min" val="0"/>
        <cfvo type="max" val="0"/>
        <color rgb="FFFF555A"/>
      </dataBar>
    </cfRule>
  </conditionalFormatting>
  <conditionalFormatting sqref="B29:B39">
    <cfRule type="dataBar" priority="269">
      <dataBar>
        <cfvo type="min" val="0"/>
        <cfvo type="max" val="0"/>
        <color rgb="FF63C384"/>
      </dataBar>
    </cfRule>
    <cfRule type="dataBar" priority="270">
      <dataBar showValue="0">
        <cfvo type="min" val="0"/>
        <cfvo type="max" val="0"/>
        <color rgb="FF638EC6"/>
      </dataBar>
    </cfRule>
  </conditionalFormatting>
  <conditionalFormatting sqref="B43:B53">
    <cfRule type="dataBar" priority="250">
      <dataBar>
        <cfvo type="min" val="0"/>
        <cfvo type="max" val="0"/>
        <color rgb="FF00B0F0"/>
      </dataBar>
    </cfRule>
    <cfRule type="dataBar" priority="251">
      <dataBar>
        <cfvo type="min" val="0"/>
        <cfvo type="max" val="0"/>
        <color rgb="FF008AEF"/>
      </dataBar>
    </cfRule>
    <cfRule type="dataBar" priority="268">
      <dataBar showValue="0">
        <cfvo type="min" val="0"/>
        <cfvo type="max" val="0"/>
        <color rgb="FF638EC6"/>
      </dataBar>
    </cfRule>
  </conditionalFormatting>
  <conditionalFormatting sqref="E44:E53">
    <cfRule type="dataBar" priority="265">
      <dataBar>
        <cfvo type="min" val="0"/>
        <cfvo type="max" val="0"/>
        <color rgb="FF638EC6"/>
      </dataBar>
    </cfRule>
    <cfRule type="dataBar" priority="266">
      <dataBar showValue="0">
        <cfvo type="min" val="0"/>
        <cfvo type="max" val="0"/>
        <color rgb="FF638EC6"/>
      </dataBar>
    </cfRule>
  </conditionalFormatting>
  <conditionalFormatting sqref="E43:E53">
    <cfRule type="dataBar" priority="264">
      <dataBar>
        <cfvo type="min" val="0"/>
        <cfvo type="max" val="0"/>
        <color rgb="FFFF555A"/>
      </dataBar>
    </cfRule>
  </conditionalFormatting>
  <conditionalFormatting sqref="B43:B53">
    <cfRule type="dataBar" priority="262">
      <dataBar>
        <cfvo type="min" val="0"/>
        <cfvo type="max" val="0"/>
        <color rgb="FF63C384"/>
      </dataBar>
    </cfRule>
    <cfRule type="dataBar" priority="263">
      <dataBar showValue="0">
        <cfvo type="min" val="0"/>
        <cfvo type="max" val="0"/>
        <color rgb="FF638EC6"/>
      </dataBar>
    </cfRule>
  </conditionalFormatting>
  <conditionalFormatting sqref="B57:B67">
    <cfRule type="dataBar" priority="249">
      <dataBar>
        <cfvo type="min" val="0"/>
        <cfvo type="max" val="0"/>
        <color rgb="FFCC00FF"/>
      </dataBar>
    </cfRule>
    <cfRule type="dataBar" priority="252">
      <dataBar>
        <cfvo type="min" val="0"/>
        <cfvo type="max" val="0"/>
        <color rgb="FFD6007B"/>
      </dataBar>
    </cfRule>
    <cfRule type="dataBar" priority="259">
      <dataBar showValue="0">
        <cfvo type="min" val="0"/>
        <cfvo type="max" val="0"/>
        <color rgb="FF638EC6"/>
      </dataBar>
    </cfRule>
  </conditionalFormatting>
  <conditionalFormatting sqref="E58:E67">
    <cfRule type="dataBar" priority="256">
      <dataBar>
        <cfvo type="min" val="0"/>
        <cfvo type="max" val="0"/>
        <color rgb="FF638EC6"/>
      </dataBar>
    </cfRule>
    <cfRule type="dataBar" priority="257">
      <dataBar showValue="0">
        <cfvo type="min" val="0"/>
        <cfvo type="max" val="0"/>
        <color rgb="FF638EC6"/>
      </dataBar>
    </cfRule>
  </conditionalFormatting>
  <conditionalFormatting sqref="E57:E67">
    <cfRule type="dataBar" priority="255">
      <dataBar>
        <cfvo type="min" val="0"/>
        <cfvo type="max" val="0"/>
        <color rgb="FFFF555A"/>
      </dataBar>
    </cfRule>
  </conditionalFormatting>
  <conditionalFormatting sqref="B57:B67">
    <cfRule type="dataBar" priority="253">
      <dataBar>
        <cfvo type="min" val="0"/>
        <cfvo type="max" val="0"/>
        <color rgb="FF63C384"/>
      </dataBar>
    </cfRule>
    <cfRule type="dataBar" priority="254">
      <dataBar showValue="0">
        <cfvo type="min" val="0"/>
        <cfvo type="max" val="0"/>
        <color rgb="FF638EC6"/>
      </dataBar>
    </cfRule>
  </conditionalFormatting>
  <conditionalFormatting sqref="G15:G25">
    <cfRule type="dataBar" priority="247">
      <dataBar>
        <cfvo type="min" val="0"/>
        <cfvo type="max" val="0"/>
        <color rgb="FF63C384"/>
      </dataBar>
    </cfRule>
    <cfRule type="dataBar" priority="248">
      <dataBar showValue="0">
        <cfvo type="min" val="0"/>
        <cfvo type="max" val="0"/>
        <color rgb="FF638EC6"/>
      </dataBar>
    </cfRule>
  </conditionalFormatting>
  <conditionalFormatting sqref="J16:J25">
    <cfRule type="dataBar" priority="245">
      <dataBar>
        <cfvo type="min" val="0"/>
        <cfvo type="max" val="0"/>
        <color rgb="FF638EC6"/>
      </dataBar>
    </cfRule>
    <cfRule type="dataBar" priority="246">
      <dataBar showValue="0">
        <cfvo type="min" val="0"/>
        <cfvo type="max" val="0"/>
        <color rgb="FF638EC6"/>
      </dataBar>
    </cfRule>
  </conditionalFormatting>
  <conditionalFormatting sqref="J15:J25">
    <cfRule type="dataBar" priority="244">
      <dataBar>
        <cfvo type="min" val="0"/>
        <cfvo type="max" val="0"/>
        <color rgb="FFFF555A"/>
      </dataBar>
    </cfRule>
  </conditionalFormatting>
  <conditionalFormatting sqref="G29:G39">
    <cfRule type="dataBar" priority="211">
      <dataBar>
        <cfvo type="min" val="0"/>
        <cfvo type="max" val="0"/>
        <color rgb="FFFFB628"/>
      </dataBar>
    </cfRule>
    <cfRule type="dataBar" priority="243">
      <dataBar showValue="0">
        <cfvo type="min" val="0"/>
        <cfvo type="max" val="0"/>
        <color rgb="FF638EC6"/>
      </dataBar>
    </cfRule>
  </conditionalFormatting>
  <conditionalFormatting sqref="J30:J39">
    <cfRule type="dataBar" priority="240">
      <dataBar>
        <cfvo type="min" val="0"/>
        <cfvo type="max" val="0"/>
        <color rgb="FF638EC6"/>
      </dataBar>
    </cfRule>
    <cfRule type="dataBar" priority="241">
      <dataBar showValue="0">
        <cfvo type="min" val="0"/>
        <cfvo type="max" val="0"/>
        <color rgb="FF638EC6"/>
      </dataBar>
    </cfRule>
  </conditionalFormatting>
  <conditionalFormatting sqref="J29:J39">
    <cfRule type="dataBar" priority="239">
      <dataBar>
        <cfvo type="min" val="0"/>
        <cfvo type="max" val="0"/>
        <color rgb="FFFF555A"/>
      </dataBar>
    </cfRule>
  </conditionalFormatting>
  <conditionalFormatting sqref="G29:G39">
    <cfRule type="dataBar" priority="237">
      <dataBar>
        <cfvo type="min" val="0"/>
        <cfvo type="max" val="0"/>
        <color rgb="FF63C384"/>
      </dataBar>
    </cfRule>
    <cfRule type="dataBar" priority="238">
      <dataBar showValue="0">
        <cfvo type="min" val="0"/>
        <cfvo type="max" val="0"/>
        <color rgb="FF638EC6"/>
      </dataBar>
    </cfRule>
  </conditionalFormatting>
  <conditionalFormatting sqref="G43:G53">
    <cfRule type="dataBar" priority="210">
      <dataBar>
        <cfvo type="min" val="0"/>
        <cfvo type="max" val="0"/>
        <color rgb="FF00B0F0"/>
      </dataBar>
    </cfRule>
    <cfRule type="dataBar" priority="234">
      <dataBar>
        <cfvo type="min" val="0"/>
        <cfvo type="max" val="0"/>
        <color rgb="FF00B0F0"/>
      </dataBar>
    </cfRule>
    <cfRule type="dataBar" priority="235">
      <dataBar>
        <cfvo type="min" val="0"/>
        <cfvo type="max" val="0"/>
        <color rgb="FF008AEF"/>
      </dataBar>
    </cfRule>
    <cfRule type="dataBar" priority="236">
      <dataBar showValue="0">
        <cfvo type="min" val="0"/>
        <cfvo type="max" val="0"/>
        <color rgb="FF638EC6"/>
      </dataBar>
    </cfRule>
  </conditionalFormatting>
  <conditionalFormatting sqref="J44:J53">
    <cfRule type="dataBar" priority="232">
      <dataBar>
        <cfvo type="min" val="0"/>
        <cfvo type="max" val="0"/>
        <color rgb="FF638EC6"/>
      </dataBar>
    </cfRule>
    <cfRule type="dataBar" priority="233">
      <dataBar showValue="0">
        <cfvo type="min" val="0"/>
        <cfvo type="max" val="0"/>
        <color rgb="FF638EC6"/>
      </dataBar>
    </cfRule>
  </conditionalFormatting>
  <conditionalFormatting sqref="J43:J53">
    <cfRule type="dataBar" priority="231">
      <dataBar>
        <cfvo type="min" val="0"/>
        <cfvo type="max" val="0"/>
        <color rgb="FFFF555A"/>
      </dataBar>
    </cfRule>
  </conditionalFormatting>
  <conditionalFormatting sqref="G43:G53">
    <cfRule type="dataBar" priority="229">
      <dataBar>
        <cfvo type="min" val="0"/>
        <cfvo type="max" val="0"/>
        <color rgb="FF63C384"/>
      </dataBar>
    </cfRule>
    <cfRule type="dataBar" priority="230">
      <dataBar showValue="0">
        <cfvo type="min" val="0"/>
        <cfvo type="max" val="0"/>
        <color rgb="FF638EC6"/>
      </dataBar>
    </cfRule>
  </conditionalFormatting>
  <conditionalFormatting sqref="G57:G67">
    <cfRule type="dataBar" priority="209">
      <dataBar>
        <cfvo type="min" val="0"/>
        <cfvo type="max" val="0"/>
        <color rgb="FFCC00FF"/>
      </dataBar>
    </cfRule>
    <cfRule type="dataBar" priority="226">
      <dataBar>
        <cfvo type="min" val="0"/>
        <cfvo type="max" val="0"/>
        <color rgb="FFCC00FF"/>
      </dataBar>
    </cfRule>
    <cfRule type="dataBar" priority="227">
      <dataBar>
        <cfvo type="min" val="0"/>
        <cfvo type="max" val="0"/>
        <color rgb="FFD6007B"/>
      </dataBar>
    </cfRule>
    <cfRule type="dataBar" priority="228">
      <dataBar showValue="0">
        <cfvo type="min" val="0"/>
        <cfvo type="max" val="0"/>
        <color rgb="FF638EC6"/>
      </dataBar>
    </cfRule>
  </conditionalFormatting>
  <conditionalFormatting sqref="J58:J67">
    <cfRule type="dataBar" priority="224">
      <dataBar>
        <cfvo type="min" val="0"/>
        <cfvo type="max" val="0"/>
        <color rgb="FF638EC6"/>
      </dataBar>
    </cfRule>
    <cfRule type="dataBar" priority="225">
      <dataBar showValue="0">
        <cfvo type="min" val="0"/>
        <cfvo type="max" val="0"/>
        <color rgb="FF638EC6"/>
      </dataBar>
    </cfRule>
  </conditionalFormatting>
  <conditionalFormatting sqref="J57:J67">
    <cfRule type="dataBar" priority="223">
      <dataBar>
        <cfvo type="min" val="0"/>
        <cfvo type="max" val="0"/>
        <color rgb="FFFF555A"/>
      </dataBar>
    </cfRule>
  </conditionalFormatting>
  <conditionalFormatting sqref="G57:G67">
    <cfRule type="dataBar" priority="221">
      <dataBar>
        <cfvo type="min" val="0"/>
        <cfvo type="max" val="0"/>
        <color rgb="FF63C384"/>
      </dataBar>
    </cfRule>
    <cfRule type="dataBar" priority="222">
      <dataBar showValue="0">
        <cfvo type="min" val="0"/>
        <cfvo type="max" val="0"/>
        <color rgb="FF638EC6"/>
      </dataBar>
    </cfRule>
  </conditionalFormatting>
  <conditionalFormatting sqref="J30:J39">
    <cfRule type="dataBar" priority="219">
      <dataBar>
        <cfvo type="min" val="0"/>
        <cfvo type="max" val="0"/>
        <color rgb="FF638EC6"/>
      </dataBar>
    </cfRule>
    <cfRule type="dataBar" priority="220">
      <dataBar showValue="0">
        <cfvo type="min" val="0"/>
        <cfvo type="max" val="0"/>
        <color rgb="FF638EC6"/>
      </dataBar>
    </cfRule>
  </conditionalFormatting>
  <conditionalFormatting sqref="J29:J39">
    <cfRule type="dataBar" priority="218">
      <dataBar>
        <cfvo type="min" val="0"/>
        <cfvo type="max" val="0"/>
        <color rgb="FFFF555A"/>
      </dataBar>
    </cfRule>
  </conditionalFormatting>
  <conditionalFormatting sqref="J44:J53">
    <cfRule type="dataBar" priority="216">
      <dataBar>
        <cfvo type="min" val="0"/>
        <cfvo type="max" val="0"/>
        <color rgb="FF638EC6"/>
      </dataBar>
    </cfRule>
    <cfRule type="dataBar" priority="217">
      <dataBar showValue="0">
        <cfvo type="min" val="0"/>
        <cfvo type="max" val="0"/>
        <color rgb="FF638EC6"/>
      </dataBar>
    </cfRule>
  </conditionalFormatting>
  <conditionalFormatting sqref="J43:J53">
    <cfRule type="dataBar" priority="215">
      <dataBar>
        <cfvo type="min" val="0"/>
        <cfvo type="max" val="0"/>
        <color rgb="FFFF555A"/>
      </dataBar>
    </cfRule>
  </conditionalFormatting>
  <conditionalFormatting sqref="J58:J67">
    <cfRule type="dataBar" priority="213">
      <dataBar>
        <cfvo type="min" val="0"/>
        <cfvo type="max" val="0"/>
        <color rgb="FF638EC6"/>
      </dataBar>
    </cfRule>
    <cfRule type="dataBar" priority="214">
      <dataBar showValue="0">
        <cfvo type="min" val="0"/>
        <cfvo type="max" val="0"/>
        <color rgb="FF638EC6"/>
      </dataBar>
    </cfRule>
  </conditionalFormatting>
  <conditionalFormatting sqref="J57:J67">
    <cfRule type="dataBar" priority="212">
      <dataBar>
        <cfvo type="min" val="0"/>
        <cfvo type="max" val="0"/>
        <color rgb="FFFF555A"/>
      </dataBar>
    </cfRule>
  </conditionalFormatting>
  <conditionalFormatting sqref="L15:L25">
    <cfRule type="dataBar" priority="207">
      <dataBar>
        <cfvo type="min" val="0"/>
        <cfvo type="max" val="0"/>
        <color rgb="FF63C384"/>
      </dataBar>
    </cfRule>
    <cfRule type="dataBar" priority="208">
      <dataBar showValue="0">
        <cfvo type="min" val="0"/>
        <cfvo type="max" val="0"/>
        <color rgb="FF638EC6"/>
      </dataBar>
    </cfRule>
  </conditionalFormatting>
  <conditionalFormatting sqref="O16:O25">
    <cfRule type="dataBar" priority="205">
      <dataBar>
        <cfvo type="min" val="0"/>
        <cfvo type="max" val="0"/>
        <color rgb="FF638EC6"/>
      </dataBar>
    </cfRule>
    <cfRule type="dataBar" priority="206">
      <dataBar showValue="0">
        <cfvo type="min" val="0"/>
        <cfvo type="max" val="0"/>
        <color rgb="FF638EC6"/>
      </dataBar>
    </cfRule>
  </conditionalFormatting>
  <conditionalFormatting sqref="O15:O25">
    <cfRule type="dataBar" priority="204">
      <dataBar>
        <cfvo type="min" val="0"/>
        <cfvo type="max" val="0"/>
        <color rgb="FFFF555A"/>
      </dataBar>
    </cfRule>
  </conditionalFormatting>
  <conditionalFormatting sqref="L29:L39">
    <cfRule type="dataBar" priority="172">
      <dataBar>
        <cfvo type="min" val="0"/>
        <cfvo type="max" val="0"/>
        <color rgb="FFFFB628"/>
      </dataBar>
    </cfRule>
    <cfRule type="dataBar" priority="203">
      <dataBar showValue="0">
        <cfvo type="min" val="0"/>
        <cfvo type="max" val="0"/>
        <color rgb="FF638EC6"/>
      </dataBar>
    </cfRule>
  </conditionalFormatting>
  <conditionalFormatting sqref="L29:L39">
    <cfRule type="dataBar" priority="198">
      <dataBar>
        <cfvo type="min" val="0"/>
        <cfvo type="max" val="0"/>
        <color rgb="FF63C384"/>
      </dataBar>
    </cfRule>
    <cfRule type="dataBar" priority="199">
      <dataBar showValue="0">
        <cfvo type="min" val="0"/>
        <cfvo type="max" val="0"/>
        <color rgb="FF638EC6"/>
      </dataBar>
    </cfRule>
  </conditionalFormatting>
  <conditionalFormatting sqref="L43:L53">
    <cfRule type="dataBar" priority="171">
      <dataBar>
        <cfvo type="min" val="0"/>
        <cfvo type="max" val="0"/>
        <color rgb="FF00B0F0"/>
      </dataBar>
    </cfRule>
    <cfRule type="dataBar" priority="195">
      <dataBar>
        <cfvo type="min" val="0"/>
        <cfvo type="max" val="0"/>
        <color rgb="FF00B0F0"/>
      </dataBar>
    </cfRule>
    <cfRule type="dataBar" priority="196">
      <dataBar>
        <cfvo type="min" val="0"/>
        <cfvo type="max" val="0"/>
        <color rgb="FF008AEF"/>
      </dataBar>
    </cfRule>
    <cfRule type="dataBar" priority="197">
      <dataBar showValue="0">
        <cfvo type="min" val="0"/>
        <cfvo type="max" val="0"/>
        <color rgb="FF638EC6"/>
      </dataBar>
    </cfRule>
  </conditionalFormatting>
  <conditionalFormatting sqref="L43:L53">
    <cfRule type="dataBar" priority="190">
      <dataBar>
        <cfvo type="min" val="0"/>
        <cfvo type="max" val="0"/>
        <color rgb="FF63C384"/>
      </dataBar>
    </cfRule>
    <cfRule type="dataBar" priority="191">
      <dataBar showValue="0">
        <cfvo type="min" val="0"/>
        <cfvo type="max" val="0"/>
        <color rgb="FF638EC6"/>
      </dataBar>
    </cfRule>
  </conditionalFormatting>
  <conditionalFormatting sqref="L57:L67">
    <cfRule type="dataBar" priority="170">
      <dataBar>
        <cfvo type="min" val="0"/>
        <cfvo type="max" val="0"/>
        <color rgb="FFCC00FF"/>
      </dataBar>
    </cfRule>
    <cfRule type="dataBar" priority="187">
      <dataBar>
        <cfvo type="min" val="0"/>
        <cfvo type="max" val="0"/>
        <color rgb="FFCC00FF"/>
      </dataBar>
    </cfRule>
    <cfRule type="dataBar" priority="188">
      <dataBar>
        <cfvo type="min" val="0"/>
        <cfvo type="max" val="0"/>
        <color rgb="FFD6007B"/>
      </dataBar>
    </cfRule>
    <cfRule type="dataBar" priority="189">
      <dataBar showValue="0">
        <cfvo type="min" val="0"/>
        <cfvo type="max" val="0"/>
        <color rgb="FF638EC6"/>
      </dataBar>
    </cfRule>
  </conditionalFormatting>
  <conditionalFormatting sqref="L57:L67">
    <cfRule type="dataBar" priority="182">
      <dataBar>
        <cfvo type="min" val="0"/>
        <cfvo type="max" val="0"/>
        <color rgb="FF63C384"/>
      </dataBar>
    </cfRule>
    <cfRule type="dataBar" priority="183">
      <dataBar showValue="0">
        <cfvo type="min" val="0"/>
        <cfvo type="max" val="0"/>
        <color rgb="FF638EC6"/>
      </dataBar>
    </cfRule>
  </conditionalFormatting>
  <conditionalFormatting sqref="O30:O39">
    <cfRule type="dataBar" priority="168">
      <dataBar>
        <cfvo type="min" val="0"/>
        <cfvo type="max" val="0"/>
        <color rgb="FF638EC6"/>
      </dataBar>
    </cfRule>
    <cfRule type="dataBar" priority="169">
      <dataBar showValue="0">
        <cfvo type="min" val="0"/>
        <cfvo type="max" val="0"/>
        <color rgb="FF638EC6"/>
      </dataBar>
    </cfRule>
  </conditionalFormatting>
  <conditionalFormatting sqref="O29:O39">
    <cfRule type="dataBar" priority="167">
      <dataBar>
        <cfvo type="min" val="0"/>
        <cfvo type="max" val="0"/>
        <color rgb="FFFF555A"/>
      </dataBar>
    </cfRule>
  </conditionalFormatting>
  <conditionalFormatting sqref="O44:O53">
    <cfRule type="dataBar" priority="165">
      <dataBar>
        <cfvo type="min" val="0"/>
        <cfvo type="max" val="0"/>
        <color rgb="FF638EC6"/>
      </dataBar>
    </cfRule>
    <cfRule type="dataBar" priority="166">
      <dataBar showValue="0">
        <cfvo type="min" val="0"/>
        <cfvo type="max" val="0"/>
        <color rgb="FF638EC6"/>
      </dataBar>
    </cfRule>
  </conditionalFormatting>
  <conditionalFormatting sqref="O43:O53">
    <cfRule type="dataBar" priority="164">
      <dataBar>
        <cfvo type="min" val="0"/>
        <cfvo type="max" val="0"/>
        <color rgb="FFFF555A"/>
      </dataBar>
    </cfRule>
  </conditionalFormatting>
  <conditionalFormatting sqref="O58:O67">
    <cfRule type="dataBar" priority="162">
      <dataBar>
        <cfvo type="min" val="0"/>
        <cfvo type="max" val="0"/>
        <color rgb="FF638EC6"/>
      </dataBar>
    </cfRule>
    <cfRule type="dataBar" priority="163">
      <dataBar showValue="0">
        <cfvo type="min" val="0"/>
        <cfvo type="max" val="0"/>
        <color rgb="FF638EC6"/>
      </dataBar>
    </cfRule>
  </conditionalFormatting>
  <conditionalFormatting sqref="O57:O67">
    <cfRule type="dataBar" priority="161">
      <dataBar>
        <cfvo type="min" val="0"/>
        <cfvo type="max" val="0"/>
        <color rgb="FFFF555A"/>
      </dataBar>
    </cfRule>
  </conditionalFormatting>
  <conditionalFormatting sqref="Q15:Q25">
    <cfRule type="dataBar" priority="159">
      <dataBar>
        <cfvo type="min" val="0"/>
        <cfvo type="max" val="0"/>
        <color rgb="FF63C384"/>
      </dataBar>
    </cfRule>
    <cfRule type="dataBar" priority="160">
      <dataBar showValue="0">
        <cfvo type="min" val="0"/>
        <cfvo type="max" val="0"/>
        <color rgb="FF638EC6"/>
      </dataBar>
    </cfRule>
  </conditionalFormatting>
  <conditionalFormatting sqref="T16:T25">
    <cfRule type="dataBar" priority="157">
      <dataBar>
        <cfvo type="min" val="0"/>
        <cfvo type="max" val="0"/>
        <color rgb="FF638EC6"/>
      </dataBar>
    </cfRule>
    <cfRule type="dataBar" priority="158">
      <dataBar showValue="0">
        <cfvo type="min" val="0"/>
        <cfvo type="max" val="0"/>
        <color rgb="FF638EC6"/>
      </dataBar>
    </cfRule>
  </conditionalFormatting>
  <conditionalFormatting sqref="T15:T25">
    <cfRule type="dataBar" priority="156">
      <dataBar>
        <cfvo type="min" val="0"/>
        <cfvo type="max" val="0"/>
        <color rgb="FFFF555A"/>
      </dataBar>
    </cfRule>
  </conditionalFormatting>
  <conditionalFormatting sqref="Q29:Q39">
    <cfRule type="dataBar" priority="142">
      <dataBar>
        <cfvo type="min" val="0"/>
        <cfvo type="max" val="0"/>
        <color rgb="FFFFB628"/>
      </dataBar>
    </cfRule>
    <cfRule type="dataBar" priority="155">
      <dataBar showValue="0">
        <cfvo type="min" val="0"/>
        <cfvo type="max" val="0"/>
        <color rgb="FF638EC6"/>
      </dataBar>
    </cfRule>
  </conditionalFormatting>
  <conditionalFormatting sqref="Q29:Q39">
    <cfRule type="dataBar" priority="153">
      <dataBar>
        <cfvo type="min" val="0"/>
        <cfvo type="max" val="0"/>
        <color rgb="FF63C384"/>
      </dataBar>
    </cfRule>
    <cfRule type="dataBar" priority="154">
      <dataBar showValue="0">
        <cfvo type="min" val="0"/>
        <cfvo type="max" val="0"/>
        <color rgb="FF638EC6"/>
      </dataBar>
    </cfRule>
  </conditionalFormatting>
  <conditionalFormatting sqref="Q43:Q53">
    <cfRule type="dataBar" priority="141">
      <dataBar>
        <cfvo type="min" val="0"/>
        <cfvo type="max" val="0"/>
        <color rgb="FF00B0F0"/>
      </dataBar>
    </cfRule>
    <cfRule type="dataBar" priority="150">
      <dataBar>
        <cfvo type="min" val="0"/>
        <cfvo type="max" val="0"/>
        <color rgb="FF00B0F0"/>
      </dataBar>
    </cfRule>
    <cfRule type="dataBar" priority="151">
      <dataBar>
        <cfvo type="min" val="0"/>
        <cfvo type="max" val="0"/>
        <color rgb="FF008AEF"/>
      </dataBar>
    </cfRule>
    <cfRule type="dataBar" priority="152">
      <dataBar showValue="0">
        <cfvo type="min" val="0"/>
        <cfvo type="max" val="0"/>
        <color rgb="FF638EC6"/>
      </dataBar>
    </cfRule>
  </conditionalFormatting>
  <conditionalFormatting sqref="Q43:Q53">
    <cfRule type="dataBar" priority="148">
      <dataBar>
        <cfvo type="min" val="0"/>
        <cfvo type="max" val="0"/>
        <color rgb="FF63C384"/>
      </dataBar>
    </cfRule>
    <cfRule type="dataBar" priority="149">
      <dataBar showValue="0">
        <cfvo type="min" val="0"/>
        <cfvo type="max" val="0"/>
        <color rgb="FF638EC6"/>
      </dataBar>
    </cfRule>
  </conditionalFormatting>
  <conditionalFormatting sqref="Q57:Q67">
    <cfRule type="dataBar" priority="140">
      <dataBar>
        <cfvo type="min" val="0"/>
        <cfvo type="max" val="0"/>
        <color rgb="FFCC00FF"/>
      </dataBar>
    </cfRule>
    <cfRule type="dataBar" priority="145">
      <dataBar>
        <cfvo type="min" val="0"/>
        <cfvo type="max" val="0"/>
        <color rgb="FFCC00FF"/>
      </dataBar>
    </cfRule>
    <cfRule type="dataBar" priority="146">
      <dataBar>
        <cfvo type="min" val="0"/>
        <cfvo type="max" val="0"/>
        <color rgb="FFD6007B"/>
      </dataBar>
    </cfRule>
    <cfRule type="dataBar" priority="147">
      <dataBar showValue="0">
        <cfvo type="min" val="0"/>
        <cfvo type="max" val="0"/>
        <color rgb="FF638EC6"/>
      </dataBar>
    </cfRule>
  </conditionalFormatting>
  <conditionalFormatting sqref="Q57:Q67">
    <cfRule type="dataBar" priority="143">
      <dataBar>
        <cfvo type="min" val="0"/>
        <cfvo type="max" val="0"/>
        <color rgb="FF63C384"/>
      </dataBar>
    </cfRule>
    <cfRule type="dataBar" priority="144">
      <dataBar showValue="0">
        <cfvo type="min" val="0"/>
        <cfvo type="max" val="0"/>
        <color rgb="FF638EC6"/>
      </dataBar>
    </cfRule>
  </conditionalFormatting>
  <conditionalFormatting sqref="T30:T39">
    <cfRule type="dataBar" priority="129">
      <dataBar>
        <cfvo type="min" val="0"/>
        <cfvo type="max" val="0"/>
        <color rgb="FF638EC6"/>
      </dataBar>
    </cfRule>
    <cfRule type="dataBar" priority="130">
      <dataBar showValue="0">
        <cfvo type="min" val="0"/>
        <cfvo type="max" val="0"/>
        <color rgb="FF638EC6"/>
      </dataBar>
    </cfRule>
  </conditionalFormatting>
  <conditionalFormatting sqref="T29:T39">
    <cfRule type="dataBar" priority="128">
      <dataBar>
        <cfvo type="min" val="0"/>
        <cfvo type="max" val="0"/>
        <color rgb="FFFF555A"/>
      </dataBar>
    </cfRule>
  </conditionalFormatting>
  <conditionalFormatting sqref="T44:T53">
    <cfRule type="dataBar" priority="126">
      <dataBar>
        <cfvo type="min" val="0"/>
        <cfvo type="max" val="0"/>
        <color rgb="FF638EC6"/>
      </dataBar>
    </cfRule>
    <cfRule type="dataBar" priority="127">
      <dataBar showValue="0">
        <cfvo type="min" val="0"/>
        <cfvo type="max" val="0"/>
        <color rgb="FF638EC6"/>
      </dataBar>
    </cfRule>
  </conditionalFormatting>
  <conditionalFormatting sqref="T43:T53">
    <cfRule type="dataBar" priority="125">
      <dataBar>
        <cfvo type="min" val="0"/>
        <cfvo type="max" val="0"/>
        <color rgb="FFFF555A"/>
      </dataBar>
    </cfRule>
  </conditionalFormatting>
  <conditionalFormatting sqref="T58:T67">
    <cfRule type="dataBar" priority="123">
      <dataBar>
        <cfvo type="min" val="0"/>
        <cfvo type="max" val="0"/>
        <color rgb="FF638EC6"/>
      </dataBar>
    </cfRule>
    <cfRule type="dataBar" priority="124">
      <dataBar showValue="0">
        <cfvo type="min" val="0"/>
        <cfvo type="max" val="0"/>
        <color rgb="FF638EC6"/>
      </dataBar>
    </cfRule>
  </conditionalFormatting>
  <conditionalFormatting sqref="T57:T67">
    <cfRule type="dataBar" priority="122">
      <dataBar>
        <cfvo type="min" val="0"/>
        <cfvo type="max" val="0"/>
        <color rgb="FFFF555A"/>
      </dataBar>
    </cfRule>
  </conditionalFormatting>
  <conditionalFormatting sqref="G15:G25">
    <cfRule type="dataBar" priority="120">
      <dataBar>
        <cfvo type="min" val="0"/>
        <cfvo type="max" val="0"/>
        <color rgb="FF63C384"/>
      </dataBar>
    </cfRule>
    <cfRule type="dataBar" priority="121">
      <dataBar showValue="0">
        <cfvo type="min" val="0"/>
        <cfvo type="max" val="0"/>
        <color rgb="FF638EC6"/>
      </dataBar>
    </cfRule>
  </conditionalFormatting>
  <conditionalFormatting sqref="B29:B39">
    <cfRule type="dataBar" priority="118">
      <dataBar>
        <cfvo type="min" val="0"/>
        <cfvo type="max" val="0"/>
        <color rgb="FF63C384"/>
      </dataBar>
    </cfRule>
    <cfRule type="dataBar" priority="119">
      <dataBar showValue="0">
        <cfvo type="min" val="0"/>
        <cfvo type="max" val="0"/>
        <color rgb="FF638EC6"/>
      </dataBar>
    </cfRule>
  </conditionalFormatting>
  <conditionalFormatting sqref="B43:B53">
    <cfRule type="dataBar" priority="116">
      <dataBar>
        <cfvo type="min" val="0"/>
        <cfvo type="max" val="0"/>
        <color rgb="FF63C384"/>
      </dataBar>
    </cfRule>
    <cfRule type="dataBar" priority="117">
      <dataBar showValue="0">
        <cfvo type="min" val="0"/>
        <cfvo type="max" val="0"/>
        <color rgb="FF638EC6"/>
      </dataBar>
    </cfRule>
  </conditionalFormatting>
  <conditionalFormatting sqref="B57:B67">
    <cfRule type="dataBar" priority="114">
      <dataBar>
        <cfvo type="min" val="0"/>
        <cfvo type="max" val="0"/>
        <color rgb="FF63C384"/>
      </dataBar>
    </cfRule>
    <cfRule type="dataBar" priority="115">
      <dataBar showValue="0">
        <cfvo type="min" val="0"/>
        <cfvo type="max" val="0"/>
        <color rgb="FF638EC6"/>
      </dataBar>
    </cfRule>
  </conditionalFormatting>
  <conditionalFormatting sqref="E29:E39">
    <cfRule type="dataBar" priority="113">
      <dataBar>
        <cfvo type="min" val="0"/>
        <cfvo type="max" val="0"/>
        <color rgb="FFFF555A"/>
      </dataBar>
    </cfRule>
  </conditionalFormatting>
  <conditionalFormatting sqref="E43:E53">
    <cfRule type="dataBar" priority="112">
      <dataBar>
        <cfvo type="min" val="0"/>
        <cfvo type="max" val="0"/>
        <color rgb="FFFF555A"/>
      </dataBar>
    </cfRule>
  </conditionalFormatting>
  <conditionalFormatting sqref="E57:E67">
    <cfRule type="dataBar" priority="111">
      <dataBar>
        <cfvo type="min" val="0"/>
        <cfvo type="max" val="0"/>
        <color rgb="FFFF555A"/>
      </dataBar>
    </cfRule>
  </conditionalFormatting>
  <conditionalFormatting sqref="G15:G25">
    <cfRule type="dataBar" priority="109">
      <dataBar>
        <cfvo type="min" val="0"/>
        <cfvo type="max" val="0"/>
        <color rgb="FF63C384"/>
      </dataBar>
    </cfRule>
    <cfRule type="dataBar" priority="110">
      <dataBar showValue="0">
        <cfvo type="min" val="0"/>
        <cfvo type="max" val="0"/>
        <color rgb="FF638EC6"/>
      </dataBar>
    </cfRule>
  </conditionalFormatting>
  <conditionalFormatting sqref="G29:G39">
    <cfRule type="dataBar" priority="107">
      <dataBar>
        <cfvo type="min" val="0"/>
        <cfvo type="max" val="0"/>
        <color rgb="FF63C384"/>
      </dataBar>
    </cfRule>
    <cfRule type="dataBar" priority="108">
      <dataBar showValue="0">
        <cfvo type="min" val="0"/>
        <cfvo type="max" val="0"/>
        <color rgb="FF638EC6"/>
      </dataBar>
    </cfRule>
  </conditionalFormatting>
  <conditionalFormatting sqref="G29:G39">
    <cfRule type="dataBar" priority="105">
      <dataBar>
        <cfvo type="min" val="0"/>
        <cfvo type="max" val="0"/>
        <color rgb="FF63C384"/>
      </dataBar>
    </cfRule>
    <cfRule type="dataBar" priority="106">
      <dataBar showValue="0">
        <cfvo type="min" val="0"/>
        <cfvo type="max" val="0"/>
        <color rgb="FF638EC6"/>
      </dataBar>
    </cfRule>
  </conditionalFormatting>
  <conditionalFormatting sqref="G29:G39">
    <cfRule type="dataBar" priority="103">
      <dataBar>
        <cfvo type="min" val="0"/>
        <cfvo type="max" val="0"/>
        <color rgb="FF63C384"/>
      </dataBar>
    </cfRule>
    <cfRule type="dataBar" priority="104">
      <dataBar showValue="0">
        <cfvo type="min" val="0"/>
        <cfvo type="max" val="0"/>
        <color rgb="FF638EC6"/>
      </dataBar>
    </cfRule>
  </conditionalFormatting>
  <conditionalFormatting sqref="G43:G53">
    <cfRule type="dataBar" priority="101">
      <dataBar>
        <cfvo type="min" val="0"/>
        <cfvo type="max" val="0"/>
        <color rgb="FF63C384"/>
      </dataBar>
    </cfRule>
    <cfRule type="dataBar" priority="102">
      <dataBar showValue="0">
        <cfvo type="min" val="0"/>
        <cfvo type="max" val="0"/>
        <color rgb="FF638EC6"/>
      </dataBar>
    </cfRule>
  </conditionalFormatting>
  <conditionalFormatting sqref="G43:G53">
    <cfRule type="dataBar" priority="99">
      <dataBar>
        <cfvo type="min" val="0"/>
        <cfvo type="max" val="0"/>
        <color rgb="FF63C384"/>
      </dataBar>
    </cfRule>
    <cfRule type="dataBar" priority="100">
      <dataBar showValue="0">
        <cfvo type="min" val="0"/>
        <cfvo type="max" val="0"/>
        <color rgb="FF638EC6"/>
      </dataBar>
    </cfRule>
  </conditionalFormatting>
  <conditionalFormatting sqref="G43:G53">
    <cfRule type="dataBar" priority="97">
      <dataBar>
        <cfvo type="min" val="0"/>
        <cfvo type="max" val="0"/>
        <color rgb="FF63C384"/>
      </dataBar>
    </cfRule>
    <cfRule type="dataBar" priority="98">
      <dataBar showValue="0">
        <cfvo type="min" val="0"/>
        <cfvo type="max" val="0"/>
        <color rgb="FF638EC6"/>
      </dataBar>
    </cfRule>
  </conditionalFormatting>
  <conditionalFormatting sqref="G57:G67">
    <cfRule type="dataBar" priority="93">
      <dataBar>
        <cfvo type="min" val="0"/>
        <cfvo type="max" val="0"/>
        <color rgb="FF00B0F0"/>
      </dataBar>
    </cfRule>
    <cfRule type="dataBar" priority="94">
      <dataBar>
        <cfvo type="min" val="0"/>
        <cfvo type="max" val="0"/>
        <color rgb="FF00B0F0"/>
      </dataBar>
    </cfRule>
    <cfRule type="dataBar" priority="95">
      <dataBar>
        <cfvo type="min" val="0"/>
        <cfvo type="max" val="0"/>
        <color rgb="FF008AEF"/>
      </dataBar>
    </cfRule>
    <cfRule type="dataBar" priority="96">
      <dataBar showValue="0">
        <cfvo type="min" val="0"/>
        <cfvo type="max" val="0"/>
        <color rgb="FF638EC6"/>
      </dataBar>
    </cfRule>
  </conditionalFormatting>
  <conditionalFormatting sqref="G57:G67">
    <cfRule type="dataBar" priority="91">
      <dataBar>
        <cfvo type="min" val="0"/>
        <cfvo type="max" val="0"/>
        <color rgb="FF63C384"/>
      </dataBar>
    </cfRule>
    <cfRule type="dataBar" priority="92">
      <dataBar showValue="0">
        <cfvo type="min" val="0"/>
        <cfvo type="max" val="0"/>
        <color rgb="FF638EC6"/>
      </dataBar>
    </cfRule>
  </conditionalFormatting>
  <conditionalFormatting sqref="G57:G67">
    <cfRule type="dataBar" priority="89">
      <dataBar>
        <cfvo type="min" val="0"/>
        <cfvo type="max" val="0"/>
        <color rgb="FF63C384"/>
      </dataBar>
    </cfRule>
    <cfRule type="dataBar" priority="90">
      <dataBar showValue="0">
        <cfvo type="min" val="0"/>
        <cfvo type="max" val="0"/>
        <color rgb="FF638EC6"/>
      </dataBar>
    </cfRule>
  </conditionalFormatting>
  <conditionalFormatting sqref="G57:G67">
    <cfRule type="dataBar" priority="87">
      <dataBar>
        <cfvo type="min" val="0"/>
        <cfvo type="max" val="0"/>
        <color rgb="FF63C384"/>
      </dataBar>
    </cfRule>
    <cfRule type="dataBar" priority="88">
      <dataBar showValue="0">
        <cfvo type="min" val="0"/>
        <cfvo type="max" val="0"/>
        <color rgb="FF638EC6"/>
      </dataBar>
    </cfRule>
  </conditionalFormatting>
  <conditionalFormatting sqref="G57:G67">
    <cfRule type="dataBar" priority="85">
      <dataBar>
        <cfvo type="min" val="0"/>
        <cfvo type="max" val="0"/>
        <color rgb="FF63C384"/>
      </dataBar>
    </cfRule>
    <cfRule type="dataBar" priority="86">
      <dataBar showValue="0">
        <cfvo type="min" val="0"/>
        <cfvo type="max" val="0"/>
        <color rgb="FF638EC6"/>
      </dataBar>
    </cfRule>
  </conditionalFormatting>
  <conditionalFormatting sqref="L15:L25">
    <cfRule type="dataBar" priority="83">
      <dataBar>
        <cfvo type="min" val="0"/>
        <cfvo type="max" val="0"/>
        <color rgb="FF63C384"/>
      </dataBar>
    </cfRule>
    <cfRule type="dataBar" priority="84">
      <dataBar showValue="0">
        <cfvo type="min" val="0"/>
        <cfvo type="max" val="0"/>
        <color rgb="FF638EC6"/>
      </dataBar>
    </cfRule>
  </conditionalFormatting>
  <conditionalFormatting sqref="L15:L25">
    <cfRule type="dataBar" priority="81">
      <dataBar>
        <cfvo type="min" val="0"/>
        <cfvo type="max" val="0"/>
        <color rgb="FF63C384"/>
      </dataBar>
    </cfRule>
    <cfRule type="dataBar" priority="82">
      <dataBar showValue="0">
        <cfvo type="min" val="0"/>
        <cfvo type="max" val="0"/>
        <color rgb="FF638EC6"/>
      </dataBar>
    </cfRule>
  </conditionalFormatting>
  <conditionalFormatting sqref="L15:L25">
    <cfRule type="dataBar" priority="79">
      <dataBar>
        <cfvo type="min" val="0"/>
        <cfvo type="max" val="0"/>
        <color rgb="FF63C384"/>
      </dataBar>
    </cfRule>
    <cfRule type="dataBar" priority="80">
      <dataBar showValue="0">
        <cfvo type="min" val="0"/>
        <cfvo type="max" val="0"/>
        <color rgb="FF638EC6"/>
      </dataBar>
    </cfRule>
  </conditionalFormatting>
  <conditionalFormatting sqref="O15:O25">
    <cfRule type="dataBar" priority="78">
      <dataBar>
        <cfvo type="min" val="0"/>
        <cfvo type="max" val="0"/>
        <color rgb="FFFF555A"/>
      </dataBar>
    </cfRule>
  </conditionalFormatting>
  <conditionalFormatting sqref="T15:T25">
    <cfRule type="dataBar" priority="77">
      <dataBar>
        <cfvo type="min" val="0"/>
        <cfvo type="max" val="0"/>
        <color rgb="FFFF555A"/>
      </dataBar>
    </cfRule>
  </conditionalFormatting>
  <conditionalFormatting sqref="O29:O39">
    <cfRule type="dataBar" priority="76">
      <dataBar>
        <cfvo type="min" val="0"/>
        <cfvo type="max" val="0"/>
        <color rgb="FFFF555A"/>
      </dataBar>
    </cfRule>
  </conditionalFormatting>
  <conditionalFormatting sqref="O29:O39">
    <cfRule type="dataBar" priority="75">
      <dataBar>
        <cfvo type="min" val="0"/>
        <cfvo type="max" val="0"/>
        <color rgb="FFFF555A"/>
      </dataBar>
    </cfRule>
  </conditionalFormatting>
  <conditionalFormatting sqref="O43:O53">
    <cfRule type="dataBar" priority="74">
      <dataBar>
        <cfvo type="min" val="0"/>
        <cfvo type="max" val="0"/>
        <color rgb="FFFF555A"/>
      </dataBar>
    </cfRule>
  </conditionalFormatting>
  <conditionalFormatting sqref="O43:O53">
    <cfRule type="dataBar" priority="73">
      <dataBar>
        <cfvo type="min" val="0"/>
        <cfvo type="max" val="0"/>
        <color rgb="FFFF555A"/>
      </dataBar>
    </cfRule>
  </conditionalFormatting>
  <conditionalFormatting sqref="O57:O67">
    <cfRule type="dataBar" priority="72">
      <dataBar>
        <cfvo type="min" val="0"/>
        <cfvo type="max" val="0"/>
        <color rgb="FFFF555A"/>
      </dataBar>
    </cfRule>
  </conditionalFormatting>
  <conditionalFormatting sqref="O57:O67">
    <cfRule type="dataBar" priority="71">
      <dataBar>
        <cfvo type="min" val="0"/>
        <cfvo type="max" val="0"/>
        <color rgb="FFFF555A"/>
      </dataBar>
    </cfRule>
  </conditionalFormatting>
  <conditionalFormatting sqref="T29:T39">
    <cfRule type="dataBar" priority="70">
      <dataBar>
        <cfvo type="min" val="0"/>
        <cfvo type="max" val="0"/>
        <color rgb="FFFF555A"/>
      </dataBar>
    </cfRule>
  </conditionalFormatting>
  <conditionalFormatting sqref="T29:T39">
    <cfRule type="dataBar" priority="69">
      <dataBar>
        <cfvo type="min" val="0"/>
        <cfvo type="max" val="0"/>
        <color rgb="FFFF555A"/>
      </dataBar>
    </cfRule>
  </conditionalFormatting>
  <conditionalFormatting sqref="T43:T53">
    <cfRule type="dataBar" priority="68">
      <dataBar>
        <cfvo type="min" val="0"/>
        <cfvo type="max" val="0"/>
        <color rgb="FFFF555A"/>
      </dataBar>
    </cfRule>
  </conditionalFormatting>
  <conditionalFormatting sqref="T43:T53">
    <cfRule type="dataBar" priority="67">
      <dataBar>
        <cfvo type="min" val="0"/>
        <cfvo type="max" val="0"/>
        <color rgb="FFFF555A"/>
      </dataBar>
    </cfRule>
  </conditionalFormatting>
  <conditionalFormatting sqref="T43:T53">
    <cfRule type="dataBar" priority="66">
      <dataBar>
        <cfvo type="min" val="0"/>
        <cfvo type="max" val="0"/>
        <color rgb="FFFF555A"/>
      </dataBar>
    </cfRule>
  </conditionalFormatting>
  <conditionalFormatting sqref="T57:T67">
    <cfRule type="dataBar" priority="65">
      <dataBar>
        <cfvo type="min" val="0"/>
        <cfvo type="max" val="0"/>
        <color rgb="FFFF555A"/>
      </dataBar>
    </cfRule>
  </conditionalFormatting>
  <conditionalFormatting sqref="T57:T67">
    <cfRule type="dataBar" priority="64">
      <dataBar>
        <cfvo type="min" val="0"/>
        <cfvo type="max" val="0"/>
        <color rgb="FFFF555A"/>
      </dataBar>
    </cfRule>
  </conditionalFormatting>
  <conditionalFormatting sqref="T57:T67">
    <cfRule type="dataBar" priority="63">
      <dataBar>
        <cfvo type="min" val="0"/>
        <cfvo type="max" val="0"/>
        <color rgb="FFFF555A"/>
      </dataBar>
    </cfRule>
  </conditionalFormatting>
  <conditionalFormatting sqref="L29:L39">
    <cfRule type="dataBar" priority="61">
      <dataBar>
        <cfvo type="min" val="0"/>
        <cfvo type="max" val="0"/>
        <color rgb="FF63C384"/>
      </dataBar>
    </cfRule>
    <cfRule type="dataBar" priority="62">
      <dataBar showValue="0">
        <cfvo type="min" val="0"/>
        <cfvo type="max" val="0"/>
        <color rgb="FF638EC6"/>
      </dataBar>
    </cfRule>
  </conditionalFormatting>
  <conditionalFormatting sqref="L29:L39">
    <cfRule type="dataBar" priority="59">
      <dataBar>
        <cfvo type="min" val="0"/>
        <cfvo type="max" val="0"/>
        <color rgb="FF63C384"/>
      </dataBar>
    </cfRule>
    <cfRule type="dataBar" priority="60">
      <dataBar showValue="0">
        <cfvo type="min" val="0"/>
        <cfvo type="max" val="0"/>
        <color rgb="FF638EC6"/>
      </dataBar>
    </cfRule>
  </conditionalFormatting>
  <conditionalFormatting sqref="L29:L39">
    <cfRule type="dataBar" priority="57">
      <dataBar>
        <cfvo type="min" val="0"/>
        <cfvo type="max" val="0"/>
        <color rgb="FF63C384"/>
      </dataBar>
    </cfRule>
    <cfRule type="dataBar" priority="58">
      <dataBar showValue="0">
        <cfvo type="min" val="0"/>
        <cfvo type="max" val="0"/>
        <color rgb="FF638EC6"/>
      </dataBar>
    </cfRule>
  </conditionalFormatting>
  <conditionalFormatting sqref="L29:L39">
    <cfRule type="dataBar" priority="55">
      <dataBar>
        <cfvo type="min" val="0"/>
        <cfvo type="max" val="0"/>
        <color rgb="FF63C384"/>
      </dataBar>
    </cfRule>
    <cfRule type="dataBar" priority="56">
      <dataBar showValue="0">
        <cfvo type="min" val="0"/>
        <cfvo type="max" val="0"/>
        <color rgb="FF638EC6"/>
      </dataBar>
    </cfRule>
  </conditionalFormatting>
  <conditionalFormatting sqref="L43:L53">
    <cfRule type="dataBar" priority="53">
      <dataBar>
        <cfvo type="min" val="0"/>
        <cfvo type="max" val="0"/>
        <color rgb="FF63C384"/>
      </dataBar>
    </cfRule>
    <cfRule type="dataBar" priority="54">
      <dataBar showValue="0">
        <cfvo type="min" val="0"/>
        <cfvo type="max" val="0"/>
        <color rgb="FF638EC6"/>
      </dataBar>
    </cfRule>
  </conditionalFormatting>
  <conditionalFormatting sqref="L43:L53">
    <cfRule type="dataBar" priority="51">
      <dataBar>
        <cfvo type="min" val="0"/>
        <cfvo type="max" val="0"/>
        <color rgb="FF63C384"/>
      </dataBar>
    </cfRule>
    <cfRule type="dataBar" priority="52">
      <dataBar showValue="0">
        <cfvo type="min" val="0"/>
        <cfvo type="max" val="0"/>
        <color rgb="FF638EC6"/>
      </dataBar>
    </cfRule>
  </conditionalFormatting>
  <conditionalFormatting sqref="L43:L53">
    <cfRule type="dataBar" priority="49">
      <dataBar>
        <cfvo type="min" val="0"/>
        <cfvo type="max" val="0"/>
        <color rgb="FF63C384"/>
      </dataBar>
    </cfRule>
    <cfRule type="dataBar" priority="50">
      <dataBar showValue="0">
        <cfvo type="min" val="0"/>
        <cfvo type="max" val="0"/>
        <color rgb="FF638EC6"/>
      </dataBar>
    </cfRule>
  </conditionalFormatting>
  <conditionalFormatting sqref="L43:L53">
    <cfRule type="dataBar" priority="47">
      <dataBar>
        <cfvo type="min" val="0"/>
        <cfvo type="max" val="0"/>
        <color rgb="FF63C384"/>
      </dataBar>
    </cfRule>
    <cfRule type="dataBar" priority="48">
      <dataBar showValue="0">
        <cfvo type="min" val="0"/>
        <cfvo type="max" val="0"/>
        <color rgb="FF638EC6"/>
      </dataBar>
    </cfRule>
  </conditionalFormatting>
  <conditionalFormatting sqref="L57:L67">
    <cfRule type="dataBar" priority="45">
      <dataBar>
        <cfvo type="min" val="0"/>
        <cfvo type="max" val="0"/>
        <color rgb="FF63C384"/>
      </dataBar>
    </cfRule>
    <cfRule type="dataBar" priority="46">
      <dataBar showValue="0">
        <cfvo type="min" val="0"/>
        <cfvo type="max" val="0"/>
        <color rgb="FF638EC6"/>
      </dataBar>
    </cfRule>
  </conditionalFormatting>
  <conditionalFormatting sqref="L57:L67">
    <cfRule type="dataBar" priority="43">
      <dataBar>
        <cfvo type="min" val="0"/>
        <cfvo type="max" val="0"/>
        <color rgb="FF63C384"/>
      </dataBar>
    </cfRule>
    <cfRule type="dataBar" priority="44">
      <dataBar showValue="0">
        <cfvo type="min" val="0"/>
        <cfvo type="max" val="0"/>
        <color rgb="FF638EC6"/>
      </dataBar>
    </cfRule>
  </conditionalFormatting>
  <conditionalFormatting sqref="L57:L67">
    <cfRule type="dataBar" priority="41">
      <dataBar>
        <cfvo type="min" val="0"/>
        <cfvo type="max" val="0"/>
        <color rgb="FF63C384"/>
      </dataBar>
    </cfRule>
    <cfRule type="dataBar" priority="42">
      <dataBar showValue="0">
        <cfvo type="min" val="0"/>
        <cfvo type="max" val="0"/>
        <color rgb="FF638EC6"/>
      </dataBar>
    </cfRule>
  </conditionalFormatting>
  <conditionalFormatting sqref="L57:L67">
    <cfRule type="dataBar" priority="39">
      <dataBar>
        <cfvo type="min" val="0"/>
        <cfvo type="max" val="0"/>
        <color rgb="FF63C384"/>
      </dataBar>
    </cfRule>
    <cfRule type="dataBar" priority="40">
      <dataBar showValue="0">
        <cfvo type="min" val="0"/>
        <cfvo type="max" val="0"/>
        <color rgb="FF638EC6"/>
      </dataBar>
    </cfRule>
  </conditionalFormatting>
  <conditionalFormatting sqref="Q15:Q25">
    <cfRule type="dataBar" priority="37">
      <dataBar>
        <cfvo type="min" val="0"/>
        <cfvo type="max" val="0"/>
        <color rgb="FF63C384"/>
      </dataBar>
    </cfRule>
    <cfRule type="dataBar" priority="38">
      <dataBar showValue="0">
        <cfvo type="min" val="0"/>
        <cfvo type="max" val="0"/>
        <color rgb="FF638EC6"/>
      </dataBar>
    </cfRule>
  </conditionalFormatting>
  <conditionalFormatting sqref="Q15:Q25">
    <cfRule type="dataBar" priority="35">
      <dataBar>
        <cfvo type="min" val="0"/>
        <cfvo type="max" val="0"/>
        <color rgb="FF63C384"/>
      </dataBar>
    </cfRule>
    <cfRule type="dataBar" priority="36">
      <dataBar showValue="0">
        <cfvo type="min" val="0"/>
        <cfvo type="max" val="0"/>
        <color rgb="FF638EC6"/>
      </dataBar>
    </cfRule>
  </conditionalFormatting>
  <conditionalFormatting sqref="Q15:Q25">
    <cfRule type="dataBar" priority="33">
      <dataBar>
        <cfvo type="min" val="0"/>
        <cfvo type="max" val="0"/>
        <color rgb="FF63C384"/>
      </dataBar>
    </cfRule>
    <cfRule type="dataBar" priority="34">
      <dataBar showValue="0">
        <cfvo type="min" val="0"/>
        <cfvo type="max" val="0"/>
        <color rgb="FF638EC6"/>
      </dataBar>
    </cfRule>
  </conditionalFormatting>
  <conditionalFormatting sqref="Q15:Q25">
    <cfRule type="dataBar" priority="31">
      <dataBar>
        <cfvo type="min" val="0"/>
        <cfvo type="max" val="0"/>
        <color rgb="FF63C384"/>
      </dataBar>
    </cfRule>
    <cfRule type="dataBar" priority="32">
      <dataBar showValue="0">
        <cfvo type="min" val="0"/>
        <cfvo type="max" val="0"/>
        <color rgb="FF638EC6"/>
      </dataBar>
    </cfRule>
  </conditionalFormatting>
  <conditionalFormatting sqref="Q29:Q39">
    <cfRule type="dataBar" priority="29">
      <dataBar>
        <cfvo type="min" val="0"/>
        <cfvo type="max" val="0"/>
        <color rgb="FF63C384"/>
      </dataBar>
    </cfRule>
    <cfRule type="dataBar" priority="30">
      <dataBar showValue="0">
        <cfvo type="min" val="0"/>
        <cfvo type="max" val="0"/>
        <color rgb="FF638EC6"/>
      </dataBar>
    </cfRule>
  </conditionalFormatting>
  <conditionalFormatting sqref="Q29:Q39">
    <cfRule type="dataBar" priority="27">
      <dataBar>
        <cfvo type="min" val="0"/>
        <cfvo type="max" val="0"/>
        <color rgb="FF63C384"/>
      </dataBar>
    </cfRule>
    <cfRule type="dataBar" priority="28">
      <dataBar showValue="0">
        <cfvo type="min" val="0"/>
        <cfvo type="max" val="0"/>
        <color rgb="FF638EC6"/>
      </dataBar>
    </cfRule>
  </conditionalFormatting>
  <conditionalFormatting sqref="Q29:Q39">
    <cfRule type="dataBar" priority="25">
      <dataBar>
        <cfvo type="min" val="0"/>
        <cfvo type="max" val="0"/>
        <color rgb="FF63C384"/>
      </dataBar>
    </cfRule>
    <cfRule type="dataBar" priority="26">
      <dataBar showValue="0">
        <cfvo type="min" val="0"/>
        <cfvo type="max" val="0"/>
        <color rgb="FF638EC6"/>
      </dataBar>
    </cfRule>
  </conditionalFormatting>
  <conditionalFormatting sqref="Q29:Q39">
    <cfRule type="dataBar" priority="23">
      <dataBar>
        <cfvo type="min" val="0"/>
        <cfvo type="max" val="0"/>
        <color rgb="FF63C384"/>
      </dataBar>
    </cfRule>
    <cfRule type="dataBar" priority="24">
      <dataBar showValue="0">
        <cfvo type="min" val="0"/>
        <cfvo type="max" val="0"/>
        <color rgb="FF638EC6"/>
      </dataBar>
    </cfRule>
  </conditionalFormatting>
  <conditionalFormatting sqref="Q29:Q39">
    <cfRule type="dataBar" priority="21">
      <dataBar>
        <cfvo type="min" val="0"/>
        <cfvo type="max" val="0"/>
        <color rgb="FF63C384"/>
      </dataBar>
    </cfRule>
    <cfRule type="dataBar" priority="22">
      <dataBar showValue="0">
        <cfvo type="min" val="0"/>
        <cfvo type="max" val="0"/>
        <color rgb="FF638EC6"/>
      </dataBar>
    </cfRule>
  </conditionalFormatting>
  <conditionalFormatting sqref="Q43:Q53">
    <cfRule type="dataBar" priority="19">
      <dataBar>
        <cfvo type="min" val="0"/>
        <cfvo type="max" val="0"/>
        <color rgb="FF63C384"/>
      </dataBar>
    </cfRule>
    <cfRule type="dataBar" priority="20">
      <dataBar showValue="0">
        <cfvo type="min" val="0"/>
        <cfvo type="max" val="0"/>
        <color rgb="FF638EC6"/>
      </dataBar>
    </cfRule>
  </conditionalFormatting>
  <conditionalFormatting sqref="Q43:Q53">
    <cfRule type="dataBar" priority="17">
      <dataBar>
        <cfvo type="min" val="0"/>
        <cfvo type="max" val="0"/>
        <color rgb="FF63C384"/>
      </dataBar>
    </cfRule>
    <cfRule type="dataBar" priority="18">
      <dataBar showValue="0">
        <cfvo type="min" val="0"/>
        <cfvo type="max" val="0"/>
        <color rgb="FF638EC6"/>
      </dataBar>
    </cfRule>
  </conditionalFormatting>
  <conditionalFormatting sqref="Q43:Q53">
    <cfRule type="dataBar" priority="15">
      <dataBar>
        <cfvo type="min" val="0"/>
        <cfvo type="max" val="0"/>
        <color rgb="FF63C384"/>
      </dataBar>
    </cfRule>
    <cfRule type="dataBar" priority="16">
      <dataBar showValue="0">
        <cfvo type="min" val="0"/>
        <cfvo type="max" val="0"/>
        <color rgb="FF638EC6"/>
      </dataBar>
    </cfRule>
  </conditionalFormatting>
  <conditionalFormatting sqref="Q43:Q53">
    <cfRule type="dataBar" priority="13">
      <dataBar>
        <cfvo type="min" val="0"/>
        <cfvo type="max" val="0"/>
        <color rgb="FF63C384"/>
      </dataBar>
    </cfRule>
    <cfRule type="dataBar" priority="14">
      <dataBar showValue="0">
        <cfvo type="min" val="0"/>
        <cfvo type="max" val="0"/>
        <color rgb="FF638EC6"/>
      </dataBar>
    </cfRule>
  </conditionalFormatting>
  <conditionalFormatting sqref="Q43:Q53">
    <cfRule type="dataBar" priority="11">
      <dataBar>
        <cfvo type="min" val="0"/>
        <cfvo type="max" val="0"/>
        <color rgb="FF63C384"/>
      </dataBar>
    </cfRule>
    <cfRule type="dataBar" priority="12">
      <dataBar showValue="0">
        <cfvo type="min" val="0"/>
        <cfvo type="max" val="0"/>
        <color rgb="FF638EC6"/>
      </dataBar>
    </cfRule>
  </conditionalFormatting>
  <conditionalFormatting sqref="Q57:Q67">
    <cfRule type="dataBar" priority="9">
      <dataBar>
        <cfvo type="min" val="0"/>
        <cfvo type="max" val="0"/>
        <color rgb="FF63C384"/>
      </dataBar>
    </cfRule>
    <cfRule type="dataBar" priority="10">
      <dataBar showValue="0">
        <cfvo type="min" val="0"/>
        <cfvo type="max" val="0"/>
        <color rgb="FF638EC6"/>
      </dataBar>
    </cfRule>
  </conditionalFormatting>
  <conditionalFormatting sqref="Q57:Q67">
    <cfRule type="dataBar" priority="7">
      <dataBar>
        <cfvo type="min" val="0"/>
        <cfvo type="max" val="0"/>
        <color rgb="FF63C384"/>
      </dataBar>
    </cfRule>
    <cfRule type="dataBar" priority="8">
      <dataBar showValue="0">
        <cfvo type="min" val="0"/>
        <cfvo type="max" val="0"/>
        <color rgb="FF638EC6"/>
      </dataBar>
    </cfRule>
  </conditionalFormatting>
  <conditionalFormatting sqref="Q57:Q67">
    <cfRule type="dataBar" priority="5">
      <dataBar>
        <cfvo type="min" val="0"/>
        <cfvo type="max" val="0"/>
        <color rgb="FF63C384"/>
      </dataBar>
    </cfRule>
    <cfRule type="dataBar" priority="6">
      <dataBar showValue="0">
        <cfvo type="min" val="0"/>
        <cfvo type="max" val="0"/>
        <color rgb="FF638EC6"/>
      </dataBar>
    </cfRule>
  </conditionalFormatting>
  <conditionalFormatting sqref="Q57:Q67">
    <cfRule type="dataBar" priority="3">
      <dataBar>
        <cfvo type="min" val="0"/>
        <cfvo type="max" val="0"/>
        <color rgb="FF63C384"/>
      </dataBar>
    </cfRule>
    <cfRule type="dataBar" priority="4">
      <dataBar showValue="0">
        <cfvo type="min" val="0"/>
        <cfvo type="max" val="0"/>
        <color rgb="FF638EC6"/>
      </dataBar>
    </cfRule>
  </conditionalFormatting>
  <conditionalFormatting sqref="Q57:Q67">
    <cfRule type="dataBar" priority="1">
      <dataBar>
        <cfvo type="min" val="0"/>
        <cfvo type="max" val="0"/>
        <color rgb="FF63C384"/>
      </dataBar>
    </cfRule>
    <cfRule type="dataBar" priority="2">
      <dataBar showValue="0">
        <cfvo type="min" val="0"/>
        <cfvo type="max" val="0"/>
        <color rgb="FF638EC6"/>
      </dataBar>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sheetPr>
    <tabColor indexed="51"/>
  </sheetPr>
  <dimension ref="A1:DP198"/>
  <sheetViews>
    <sheetView showGridLines="0" showRowColHeaders="0" showZeros="0" showOutlineSymbols="0" view="pageBreakPreview" zoomScaleSheetLayoutView="100" workbookViewId="0"/>
  </sheetViews>
  <sheetFormatPr baseColWidth="10" defaultRowHeight="12.75"/>
  <cols>
    <col min="1" max="1" width="19.85546875" style="312" customWidth="1"/>
    <col min="2" max="2" width="16.42578125" style="312" customWidth="1"/>
    <col min="3" max="3" width="4.42578125" style="312" customWidth="1"/>
    <col min="4" max="4" width="1.140625" style="312" customWidth="1"/>
    <col min="5" max="5" width="9.42578125" style="313" customWidth="1"/>
    <col min="6" max="6" width="1.85546875" style="313" customWidth="1"/>
    <col min="7" max="7" width="9.42578125" style="313" customWidth="1"/>
    <col min="8" max="8" width="1.85546875" style="313" customWidth="1"/>
    <col min="9" max="9" width="9.42578125" style="313" customWidth="1"/>
    <col min="10" max="10" width="1.85546875" style="313" customWidth="1"/>
    <col min="11" max="11" width="9.42578125" style="313" customWidth="1"/>
    <col min="12" max="12" width="1.85546875" style="312" customWidth="1"/>
    <col min="13" max="13" width="19.85546875" style="312" customWidth="1"/>
    <col min="14" max="14" width="16.42578125" style="312" customWidth="1"/>
    <col min="15" max="15" width="4.42578125" style="312" customWidth="1"/>
    <col min="16" max="16" width="1.140625" style="312" customWidth="1"/>
    <col min="17" max="17" width="9.42578125" style="313" customWidth="1"/>
    <col min="18" max="18" width="1.85546875" style="313" customWidth="1"/>
    <col min="19" max="19" width="9.42578125" style="313" customWidth="1"/>
    <col min="20" max="20" width="1.85546875" style="313" customWidth="1"/>
    <col min="21" max="21" width="9.42578125" style="313" customWidth="1"/>
    <col min="22" max="22" width="1.85546875" style="313" customWidth="1"/>
    <col min="23" max="23" width="9.42578125" style="313" customWidth="1"/>
    <col min="24" max="24" width="1.85546875" style="312" customWidth="1"/>
    <col min="25" max="25" width="19.85546875" style="312" customWidth="1"/>
    <col min="26" max="26" width="16.42578125" style="312" customWidth="1"/>
    <col min="27" max="27" width="4.42578125" style="312" customWidth="1"/>
    <col min="28" max="28" width="1.140625" style="312" customWidth="1"/>
    <col min="29" max="29" width="9.42578125" style="313" customWidth="1"/>
    <col min="30" max="30" width="1.85546875" style="313" customWidth="1"/>
    <col min="31" max="31" width="9.42578125" style="313" customWidth="1"/>
    <col min="32" max="32" width="1.85546875" style="313" customWidth="1"/>
    <col min="33" max="33" width="9.42578125" style="313" customWidth="1"/>
    <col min="34" max="34" width="1.85546875" style="313" customWidth="1"/>
    <col min="35" max="35" width="9.42578125" style="313" customWidth="1"/>
    <col min="36" max="36" width="1.85546875" style="312" customWidth="1"/>
    <col min="37" max="37" width="19.85546875" style="312" customWidth="1"/>
    <col min="38" max="38" width="16.42578125" style="312" customWidth="1"/>
    <col min="39" max="39" width="4.42578125" style="312" customWidth="1"/>
    <col min="40" max="40" width="1.140625" style="312" customWidth="1"/>
    <col min="41" max="41" width="9.42578125" style="313" customWidth="1"/>
    <col min="42" max="42" width="1.85546875" style="313" customWidth="1"/>
    <col min="43" max="43" width="9.42578125" style="313" customWidth="1"/>
    <col min="44" max="44" width="1.85546875" style="313" customWidth="1"/>
    <col min="45" max="45" width="9.42578125" style="313" customWidth="1"/>
    <col min="46" max="46" width="1.85546875" style="313" customWidth="1"/>
    <col min="47" max="47" width="9.42578125" style="313" customWidth="1"/>
    <col min="48" max="48" width="1.85546875" style="312" customWidth="1"/>
    <col min="49" max="49" width="19.85546875" style="312" customWidth="1"/>
    <col min="50" max="50" width="16.42578125" style="312" customWidth="1"/>
    <col min="51" max="51" width="4.42578125" style="312" customWidth="1"/>
    <col min="52" max="52" width="1.140625" style="312" customWidth="1"/>
    <col min="53" max="53" width="9.42578125" style="313" customWidth="1"/>
    <col min="54" max="54" width="1.85546875" style="313" customWidth="1"/>
    <col min="55" max="55" width="9.42578125" style="313" customWidth="1"/>
    <col min="56" max="56" width="1.85546875" style="313" customWidth="1"/>
    <col min="57" max="57" width="9.42578125" style="313" customWidth="1"/>
    <col min="58" max="58" width="1.85546875" style="313" customWidth="1"/>
    <col min="59" max="59" width="9.42578125" style="313" customWidth="1"/>
    <col min="60" max="60" width="1.85546875" style="312" customWidth="1"/>
    <col min="61" max="61" width="19.85546875" style="312" customWidth="1"/>
    <col min="62" max="62" width="16.42578125" style="312" customWidth="1"/>
    <col min="63" max="63" width="4.42578125" style="312" customWidth="1"/>
    <col min="64" max="64" width="1.140625" style="312" customWidth="1"/>
    <col min="65" max="65" width="9.42578125" style="313" customWidth="1"/>
    <col min="66" max="66" width="1.85546875" style="313" customWidth="1"/>
    <col min="67" max="67" width="9.42578125" style="313" customWidth="1"/>
    <col min="68" max="68" width="1.85546875" style="313" customWidth="1"/>
    <col min="69" max="69" width="9.42578125" style="313" customWidth="1"/>
    <col min="70" max="70" width="1.85546875" style="313" customWidth="1"/>
    <col min="71" max="71" width="9.42578125" style="313" customWidth="1"/>
    <col min="72" max="72" width="1.85546875" style="312" customWidth="1"/>
    <col min="73" max="73" width="19.85546875" style="312" customWidth="1"/>
    <col min="74" max="74" width="16.42578125" style="312" customWidth="1"/>
    <col min="75" max="75" width="4.42578125" style="312" customWidth="1"/>
    <col min="76" max="76" width="1.140625" style="312" customWidth="1"/>
    <col min="77" max="77" width="9.42578125" style="313" customWidth="1"/>
    <col min="78" max="78" width="1.85546875" style="313" customWidth="1"/>
    <col min="79" max="79" width="9.42578125" style="313" customWidth="1"/>
    <col min="80" max="80" width="1.85546875" style="313" customWidth="1"/>
    <col min="81" max="81" width="9.42578125" style="313" customWidth="1"/>
    <col min="82" max="82" width="1.85546875" style="313" customWidth="1"/>
    <col min="83" max="83" width="9.42578125" style="313" customWidth="1"/>
    <col min="84" max="84" width="1.85546875" style="312" customWidth="1"/>
    <col min="85" max="85" width="19.85546875" style="312" customWidth="1"/>
    <col min="86" max="86" width="16.42578125" style="312" customWidth="1"/>
    <col min="87" max="87" width="4.42578125" style="312" customWidth="1"/>
    <col min="88" max="88" width="1.140625" style="312" customWidth="1"/>
    <col min="89" max="89" width="9.42578125" style="313" customWidth="1"/>
    <col min="90" max="90" width="1.85546875" style="313" customWidth="1"/>
    <col min="91" max="91" width="9.42578125" style="313" customWidth="1"/>
    <col min="92" max="92" width="1.85546875" style="313" customWidth="1"/>
    <col min="93" max="93" width="9.42578125" style="313" customWidth="1"/>
    <col min="94" max="94" width="1.85546875" style="313" customWidth="1"/>
    <col min="95" max="95" width="9.42578125" style="313" customWidth="1"/>
    <col min="96" max="96" width="1.85546875" style="312" customWidth="1"/>
    <col min="97" max="97" width="19.85546875" style="312" customWidth="1"/>
    <col min="98" max="98" width="16.42578125" style="312" customWidth="1"/>
    <col min="99" max="99" width="4.42578125" style="312" customWidth="1"/>
    <col min="100" max="100" width="1.140625" style="312" customWidth="1"/>
    <col min="101" max="101" width="9.42578125" style="313" customWidth="1"/>
    <col min="102" max="102" width="1.85546875" style="313" customWidth="1"/>
    <col min="103" max="103" width="9.42578125" style="313" customWidth="1"/>
    <col min="104" max="104" width="1.85546875" style="313" customWidth="1"/>
    <col min="105" max="105" width="9.42578125" style="313" customWidth="1"/>
    <col min="106" max="106" width="1.85546875" style="313" customWidth="1"/>
    <col min="107" max="107" width="9.42578125" style="313" customWidth="1"/>
    <col min="108" max="108" width="1.85546875" style="312" customWidth="1"/>
    <col min="109" max="109" width="19.85546875" style="312" customWidth="1"/>
    <col min="110" max="110" width="16.42578125" style="312" customWidth="1"/>
    <col min="111" max="111" width="4.42578125" style="312" customWidth="1"/>
    <col min="112" max="112" width="1.140625" style="312" customWidth="1"/>
    <col min="113" max="113" width="9.42578125" style="313" customWidth="1"/>
    <col min="114" max="114" width="1.85546875" style="313" customWidth="1"/>
    <col min="115" max="115" width="9.42578125" style="313" customWidth="1"/>
    <col min="116" max="116" width="1.85546875" style="313" customWidth="1"/>
    <col min="117" max="117" width="9.42578125" style="313" customWidth="1"/>
    <col min="118" max="118" width="1.85546875" style="313" customWidth="1"/>
    <col min="119" max="119" width="9.42578125" style="313" customWidth="1"/>
    <col min="120" max="120" width="1.85546875" style="312" customWidth="1"/>
    <col min="121" max="16384" width="11.42578125" style="312"/>
  </cols>
  <sheetData>
    <row r="1" spans="1:120" ht="30">
      <c r="B1" s="550" t="str">
        <f>PARAMETRES!$C5</f>
        <v>C</v>
      </c>
      <c r="C1" s="550"/>
      <c r="D1" s="550"/>
      <c r="E1" s="550"/>
      <c r="F1" s="550"/>
      <c r="G1" s="550"/>
      <c r="H1" s="550"/>
      <c r="I1" s="547"/>
      <c r="J1" s="548"/>
      <c r="N1" s="550" t="str">
        <f>PARAMETRES!$C9</f>
        <v>H</v>
      </c>
      <c r="O1" s="550"/>
      <c r="P1" s="550"/>
      <c r="Q1" s="550"/>
      <c r="R1" s="550"/>
      <c r="S1" s="550"/>
      <c r="T1" s="550"/>
      <c r="U1" s="547"/>
      <c r="V1" s="548"/>
      <c r="Z1" s="550" t="str">
        <f>PARAMETRES!$C13</f>
        <v>M</v>
      </c>
      <c r="AA1" s="550"/>
      <c r="AB1" s="550"/>
      <c r="AC1" s="550"/>
      <c r="AD1" s="550"/>
      <c r="AE1" s="550"/>
      <c r="AF1" s="550"/>
      <c r="AG1" s="547"/>
      <c r="AH1" s="548"/>
      <c r="AL1" s="550" t="str">
        <f>PARAMETRES!$C17</f>
        <v>L</v>
      </c>
      <c r="AM1" s="550"/>
      <c r="AN1" s="550"/>
      <c r="AO1" s="550"/>
      <c r="AP1" s="550"/>
      <c r="AQ1" s="550"/>
      <c r="AR1" s="550"/>
      <c r="AS1" s="547"/>
      <c r="AT1" s="548"/>
      <c r="AX1" s="550" t="str">
        <f>PARAMETRES!$C21</f>
        <v>G</v>
      </c>
      <c r="AY1" s="550"/>
      <c r="AZ1" s="550"/>
      <c r="BA1" s="550"/>
      <c r="BB1" s="550"/>
      <c r="BC1" s="550"/>
      <c r="BD1" s="550"/>
      <c r="BE1" s="547"/>
      <c r="BF1" s="548"/>
      <c r="BJ1" s="550" t="str">
        <f>PARAMETRES!$C25</f>
        <v>A</v>
      </c>
      <c r="BK1" s="550"/>
      <c r="BL1" s="550"/>
      <c r="BM1" s="550"/>
      <c r="BN1" s="550"/>
      <c r="BO1" s="550"/>
      <c r="BP1" s="550"/>
      <c r="BQ1" s="547"/>
      <c r="BR1" s="548"/>
      <c r="BV1" s="550" t="str">
        <f>PARAMETRES!$C29</f>
        <v>L</v>
      </c>
      <c r="BW1" s="550"/>
      <c r="BX1" s="550"/>
      <c r="BY1" s="550"/>
      <c r="BZ1" s="550"/>
      <c r="CA1" s="550"/>
      <c r="CB1" s="550"/>
      <c r="CC1" s="547"/>
      <c r="CD1" s="548"/>
      <c r="CH1" s="550" t="str">
        <f>PARAMETRES!$C33</f>
        <v>B</v>
      </c>
      <c r="CI1" s="550"/>
      <c r="CJ1" s="550"/>
      <c r="CK1" s="550"/>
      <c r="CL1" s="550"/>
      <c r="CM1" s="550"/>
      <c r="CN1" s="550"/>
      <c r="CO1" s="547"/>
      <c r="CP1" s="548"/>
      <c r="CT1" s="550" t="str">
        <f>PARAMETRES!$C37</f>
        <v>-</v>
      </c>
      <c r="CU1" s="550"/>
      <c r="CV1" s="550"/>
      <c r="CW1" s="550"/>
      <c r="CX1" s="550"/>
      <c r="CY1" s="550"/>
      <c r="CZ1" s="550"/>
      <c r="DA1" s="547"/>
      <c r="DB1" s="548"/>
      <c r="DF1" s="550" t="str">
        <f>PARAMETRES!$C41</f>
        <v>-</v>
      </c>
      <c r="DG1" s="550"/>
      <c r="DH1" s="550"/>
      <c r="DI1" s="550"/>
      <c r="DJ1" s="550"/>
      <c r="DK1" s="550"/>
      <c r="DL1" s="550"/>
      <c r="DM1" s="547" t="str">
        <f>IF(COUNTBLANK(DO7:DO36)=31,"",PARAMETRES!$F$22)</f>
        <v>Année          2016-2017</v>
      </c>
      <c r="DN1" s="548" t="str">
        <f>IF(COUNTBLANK(DO7:DO36)=31,"",PARAMETRES!$F$23)</f>
        <v>5ème année</v>
      </c>
    </row>
    <row r="2" spans="1:120" ht="20.25">
      <c r="B2" s="549" t="str">
        <f>PARAMETRES!$B5</f>
        <v>B</v>
      </c>
      <c r="C2" s="549"/>
      <c r="D2" s="549"/>
      <c r="E2" s="549"/>
      <c r="F2" s="549"/>
      <c r="G2" s="549"/>
      <c r="H2" s="549"/>
      <c r="I2" s="547"/>
      <c r="J2" s="548"/>
      <c r="N2" s="549" t="str">
        <f>PARAMETRES!$B9</f>
        <v>C</v>
      </c>
      <c r="O2" s="549"/>
      <c r="P2" s="549"/>
      <c r="Q2" s="549"/>
      <c r="R2" s="549"/>
      <c r="S2" s="549"/>
      <c r="T2" s="549"/>
      <c r="U2" s="547"/>
      <c r="V2" s="548"/>
      <c r="Z2" s="549" t="str">
        <f>PARAMETRES!$B13</f>
        <v>D</v>
      </c>
      <c r="AA2" s="549"/>
      <c r="AB2" s="549"/>
      <c r="AC2" s="549"/>
      <c r="AD2" s="549"/>
      <c r="AE2" s="549"/>
      <c r="AF2" s="549"/>
      <c r="AG2" s="547"/>
      <c r="AH2" s="548"/>
      <c r="AL2" s="549" t="str">
        <f>PARAMETRES!$B17</f>
        <v>K</v>
      </c>
      <c r="AM2" s="549"/>
      <c r="AN2" s="549"/>
      <c r="AO2" s="549"/>
      <c r="AP2" s="549"/>
      <c r="AQ2" s="549"/>
      <c r="AR2" s="549"/>
      <c r="AS2" s="547"/>
      <c r="AT2" s="548"/>
      <c r="AX2" s="549" t="str">
        <f>PARAMETRES!$B21</f>
        <v>N</v>
      </c>
      <c r="AY2" s="549"/>
      <c r="AZ2" s="549"/>
      <c r="BA2" s="549"/>
      <c r="BB2" s="549"/>
      <c r="BC2" s="549"/>
      <c r="BD2" s="549"/>
      <c r="BE2" s="547"/>
      <c r="BF2" s="548"/>
      <c r="BJ2" s="549" t="str">
        <f>PARAMETRES!$B25</f>
        <v>R</v>
      </c>
      <c r="BK2" s="549"/>
      <c r="BL2" s="549"/>
      <c r="BM2" s="549"/>
      <c r="BN2" s="549"/>
      <c r="BO2" s="549"/>
      <c r="BP2" s="549"/>
      <c r="BQ2" s="547"/>
      <c r="BR2" s="548"/>
      <c r="BV2" s="549" t="str">
        <f>PARAMETRES!$B29</f>
        <v>T</v>
      </c>
      <c r="BW2" s="549"/>
      <c r="BX2" s="549"/>
      <c r="BY2" s="549"/>
      <c r="BZ2" s="549"/>
      <c r="CA2" s="549"/>
      <c r="CB2" s="549"/>
      <c r="CC2" s="547"/>
      <c r="CD2" s="548"/>
      <c r="CH2" s="549" t="str">
        <f>PARAMETRES!$B33</f>
        <v>Z</v>
      </c>
      <c r="CI2" s="549"/>
      <c r="CJ2" s="549"/>
      <c r="CK2" s="549"/>
      <c r="CL2" s="549"/>
      <c r="CM2" s="549"/>
      <c r="CN2" s="549"/>
      <c r="CO2" s="547"/>
      <c r="CP2" s="548"/>
      <c r="CT2" s="549" t="str">
        <f>PARAMETRES!$B37</f>
        <v>-</v>
      </c>
      <c r="CU2" s="549"/>
      <c r="CV2" s="549"/>
      <c r="CW2" s="549"/>
      <c r="CX2" s="549"/>
      <c r="CY2" s="549"/>
      <c r="CZ2" s="549"/>
      <c r="DA2" s="547"/>
      <c r="DB2" s="548"/>
      <c r="DF2" s="549" t="str">
        <f>PARAMETRES!$B41</f>
        <v>-</v>
      </c>
      <c r="DG2" s="549"/>
      <c r="DH2" s="549"/>
      <c r="DI2" s="549"/>
      <c r="DJ2" s="549"/>
      <c r="DK2" s="549"/>
      <c r="DL2" s="549"/>
      <c r="DM2" s="547"/>
      <c r="DN2" s="548"/>
    </row>
    <row r="3" spans="1:120">
      <c r="B3" s="313"/>
      <c r="C3" s="313"/>
      <c r="D3" s="313"/>
      <c r="N3" s="313"/>
      <c r="O3" s="313"/>
      <c r="P3" s="313"/>
      <c r="Z3" s="313"/>
      <c r="AA3" s="313"/>
      <c r="AB3" s="313"/>
      <c r="AL3" s="313"/>
      <c r="AM3" s="313"/>
      <c r="AN3" s="313"/>
      <c r="AX3" s="313"/>
      <c r="AY3" s="313"/>
      <c r="AZ3" s="313"/>
      <c r="BJ3" s="313"/>
      <c r="BK3" s="313"/>
      <c r="BL3" s="313"/>
      <c r="BV3" s="313"/>
      <c r="BW3" s="313"/>
      <c r="BX3" s="313"/>
      <c r="CH3" s="313"/>
      <c r="CI3" s="313"/>
      <c r="CJ3" s="313"/>
      <c r="CT3" s="313"/>
      <c r="CU3" s="313"/>
      <c r="CV3" s="313"/>
      <c r="DF3" s="313"/>
      <c r="DG3" s="313"/>
      <c r="DH3" s="313"/>
    </row>
    <row r="5" spans="1:120" ht="25.5" customHeight="1">
      <c r="E5" s="314" t="s">
        <v>84</v>
      </c>
      <c r="G5" s="314" t="s">
        <v>85</v>
      </c>
      <c r="I5" s="314" t="s">
        <v>86</v>
      </c>
      <c r="K5" s="314" t="s">
        <v>87</v>
      </c>
      <c r="Q5" s="314" t="s">
        <v>84</v>
      </c>
      <c r="S5" s="314" t="s">
        <v>85</v>
      </c>
      <c r="U5" s="314" t="s">
        <v>86</v>
      </c>
      <c r="W5" s="314" t="s">
        <v>87</v>
      </c>
      <c r="AC5" s="314" t="s">
        <v>84</v>
      </c>
      <c r="AE5" s="314" t="s">
        <v>85</v>
      </c>
      <c r="AG5" s="314" t="s">
        <v>86</v>
      </c>
      <c r="AI5" s="314" t="s">
        <v>87</v>
      </c>
      <c r="AO5" s="314" t="s">
        <v>84</v>
      </c>
      <c r="AQ5" s="314" t="s">
        <v>85</v>
      </c>
      <c r="AS5" s="314" t="s">
        <v>86</v>
      </c>
      <c r="AU5" s="314" t="s">
        <v>87</v>
      </c>
      <c r="BA5" s="314" t="s">
        <v>84</v>
      </c>
      <c r="BC5" s="314" t="s">
        <v>85</v>
      </c>
      <c r="BE5" s="314" t="s">
        <v>86</v>
      </c>
      <c r="BG5" s="314" t="s">
        <v>87</v>
      </c>
      <c r="BM5" s="314" t="s">
        <v>84</v>
      </c>
      <c r="BO5" s="314" t="s">
        <v>85</v>
      </c>
      <c r="BQ5" s="314" t="s">
        <v>86</v>
      </c>
      <c r="BS5" s="314" t="s">
        <v>87</v>
      </c>
      <c r="BY5" s="314" t="s">
        <v>84</v>
      </c>
      <c r="CA5" s="314" t="s">
        <v>85</v>
      </c>
      <c r="CC5" s="314" t="s">
        <v>86</v>
      </c>
      <c r="CE5" s="314" t="s">
        <v>87</v>
      </c>
      <c r="CK5" s="314" t="s">
        <v>84</v>
      </c>
      <c r="CM5" s="314" t="s">
        <v>85</v>
      </c>
      <c r="CO5" s="314" t="s">
        <v>86</v>
      </c>
      <c r="CQ5" s="314" t="s">
        <v>87</v>
      </c>
      <c r="CW5" s="314" t="s">
        <v>84</v>
      </c>
      <c r="CY5" s="314" t="s">
        <v>85</v>
      </c>
      <c r="DA5" s="314" t="s">
        <v>86</v>
      </c>
      <c r="DC5" s="314" t="s">
        <v>87</v>
      </c>
      <c r="DI5" s="314" t="s">
        <v>84</v>
      </c>
      <c r="DK5" s="314" t="s">
        <v>85</v>
      </c>
      <c r="DM5" s="314" t="s">
        <v>86</v>
      </c>
      <c r="DO5" s="314" t="s">
        <v>87</v>
      </c>
    </row>
    <row r="6" spans="1:120">
      <c r="E6" s="315"/>
      <c r="G6" s="315"/>
      <c r="I6" s="315"/>
      <c r="K6" s="315"/>
      <c r="Q6" s="315"/>
      <c r="S6" s="315"/>
      <c r="U6" s="315"/>
      <c r="W6" s="315"/>
      <c r="AC6" s="315"/>
      <c r="AE6" s="315"/>
      <c r="AG6" s="315"/>
      <c r="AI6" s="315"/>
      <c r="AO6" s="315"/>
      <c r="AQ6" s="315"/>
      <c r="AS6" s="315"/>
      <c r="AU6" s="315"/>
      <c r="BA6" s="315"/>
      <c r="BC6" s="315"/>
      <c r="BE6" s="315"/>
      <c r="BG6" s="315"/>
      <c r="BM6" s="315"/>
      <c r="BO6" s="315"/>
      <c r="BQ6" s="315"/>
      <c r="BS6" s="315"/>
      <c r="BY6" s="315"/>
      <c r="CA6" s="315"/>
      <c r="CC6" s="315"/>
      <c r="CE6" s="315"/>
      <c r="CK6" s="315"/>
      <c r="CM6" s="315"/>
      <c r="CO6" s="315"/>
      <c r="CQ6" s="315"/>
      <c r="CW6" s="315"/>
      <c r="CY6" s="315"/>
      <c r="DA6" s="315"/>
      <c r="DC6" s="315"/>
      <c r="DI6" s="315"/>
      <c r="DK6" s="315"/>
      <c r="DM6" s="315"/>
      <c r="DO6" s="315"/>
    </row>
    <row r="7" spans="1:120">
      <c r="A7" s="551" t="str">
        <f>PARAMETRES!$F$3</f>
        <v>RELIGION</v>
      </c>
      <c r="B7" s="551"/>
      <c r="C7" s="316">
        <f>PARAMETRES!$G$3</f>
        <v>20</v>
      </c>
      <c r="D7" s="317"/>
      <c r="E7" s="318">
        <f>TOTALGENERAL!$E58</f>
        <v>5.3</v>
      </c>
      <c r="F7" s="319"/>
      <c r="G7" s="318" t="str">
        <f>TOTALGENERAL!$AF58</f>
        <v/>
      </c>
      <c r="H7" s="319"/>
      <c r="I7" s="318"/>
      <c r="J7" s="319"/>
      <c r="K7" s="318"/>
      <c r="L7" s="320"/>
      <c r="M7" s="551" t="str">
        <f>PARAMETRES!$F$3</f>
        <v>RELIGION</v>
      </c>
      <c r="N7" s="551"/>
      <c r="O7" s="316">
        <f>PARAMETRES!$G$3</f>
        <v>20</v>
      </c>
      <c r="P7" s="317"/>
      <c r="Q7" s="318">
        <f>TOTALGENERAL!$E62</f>
        <v>16.900000000000002</v>
      </c>
      <c r="R7" s="319"/>
      <c r="S7" s="318" t="str">
        <f>TOTALGENERAL!$AF62</f>
        <v/>
      </c>
      <c r="T7" s="319"/>
      <c r="U7" s="318"/>
      <c r="V7" s="319"/>
      <c r="W7" s="318"/>
      <c r="X7" s="320"/>
      <c r="Y7" s="551" t="str">
        <f>PARAMETRES!$F$3</f>
        <v>RELIGION</v>
      </c>
      <c r="Z7" s="551"/>
      <c r="AA7" s="316">
        <f>PARAMETRES!$G$3</f>
        <v>20</v>
      </c>
      <c r="AB7" s="317"/>
      <c r="AC7" s="318">
        <f>TOTALGENERAL!$E66</f>
        <v>8.5</v>
      </c>
      <c r="AD7" s="319"/>
      <c r="AE7" s="318" t="str">
        <f>TOTALGENERAL!$AF66</f>
        <v/>
      </c>
      <c r="AF7" s="319"/>
      <c r="AG7" s="318"/>
      <c r="AH7" s="319"/>
      <c r="AI7" s="318"/>
      <c r="AJ7" s="320"/>
      <c r="AK7" s="551" t="str">
        <f>PARAMETRES!$F$3</f>
        <v>RELIGION</v>
      </c>
      <c r="AL7" s="551"/>
      <c r="AM7" s="316">
        <f>PARAMETRES!$G$3</f>
        <v>20</v>
      </c>
      <c r="AN7" s="317"/>
      <c r="AO7" s="318">
        <f>TOTALGENERAL!$E70</f>
        <v>11.6</v>
      </c>
      <c r="AP7" s="319"/>
      <c r="AQ7" s="318" t="str">
        <f>TOTALGENERAL!$AF70</f>
        <v/>
      </c>
      <c r="AR7" s="319"/>
      <c r="AS7" s="318"/>
      <c r="AT7" s="319"/>
      <c r="AU7" s="318"/>
      <c r="AV7" s="320"/>
      <c r="AW7" s="551" t="str">
        <f>PARAMETRES!$F$3</f>
        <v>RELIGION</v>
      </c>
      <c r="AX7" s="551"/>
      <c r="AY7" s="316">
        <f>PARAMETRES!$G$3</f>
        <v>20</v>
      </c>
      <c r="AZ7" s="317"/>
      <c r="BA7" s="318">
        <f>TOTALGENERAL!$E74</f>
        <v>13.7</v>
      </c>
      <c r="BB7" s="319"/>
      <c r="BC7" s="318" t="str">
        <f>TOTALGENERAL!$AF74</f>
        <v/>
      </c>
      <c r="BD7" s="319"/>
      <c r="BE7" s="318"/>
      <c r="BF7" s="319"/>
      <c r="BG7" s="318"/>
      <c r="BH7" s="320"/>
      <c r="BI7" s="551" t="str">
        <f>PARAMETRES!$F$3</f>
        <v>RELIGION</v>
      </c>
      <c r="BJ7" s="551"/>
      <c r="BK7" s="316">
        <f>PARAMETRES!$G$3</f>
        <v>20</v>
      </c>
      <c r="BL7" s="317"/>
      <c r="BM7" s="318">
        <f>TOTALGENERAL!$E78</f>
        <v>7.3999999999999995</v>
      </c>
      <c r="BN7" s="319"/>
      <c r="BO7" s="318" t="str">
        <f>TOTALGENERAL!$AF78</f>
        <v/>
      </c>
      <c r="BP7" s="319"/>
      <c r="BQ7" s="318"/>
      <c r="BR7" s="319"/>
      <c r="BS7" s="318"/>
      <c r="BT7" s="320"/>
      <c r="BU7" s="551" t="str">
        <f>PARAMETRES!$F$3</f>
        <v>RELIGION</v>
      </c>
      <c r="BV7" s="551"/>
      <c r="BW7" s="316">
        <f>PARAMETRES!$G$3</f>
        <v>20</v>
      </c>
      <c r="BX7" s="317"/>
      <c r="BY7" s="318">
        <f>TOTALGENERAL!$E82</f>
        <v>20</v>
      </c>
      <c r="BZ7" s="319"/>
      <c r="CA7" s="318" t="str">
        <f>TOTALGENERAL!$AF82</f>
        <v/>
      </c>
      <c r="CB7" s="319"/>
      <c r="CC7" s="318"/>
      <c r="CD7" s="319"/>
      <c r="CE7" s="318"/>
      <c r="CF7" s="320"/>
      <c r="CG7" s="551" t="str">
        <f>PARAMETRES!$F$3</f>
        <v>RELIGION</v>
      </c>
      <c r="CH7" s="551"/>
      <c r="CI7" s="316">
        <f>PARAMETRES!$G$3</f>
        <v>20</v>
      </c>
      <c r="CJ7" s="317"/>
      <c r="CK7" s="318">
        <f>TOTALGENERAL!$E86</f>
        <v>10</v>
      </c>
      <c r="CL7" s="319"/>
      <c r="CM7" s="318" t="str">
        <f>TOTALGENERAL!$AF86</f>
        <v/>
      </c>
      <c r="CN7" s="319"/>
      <c r="CO7" s="318"/>
      <c r="CP7" s="319"/>
      <c r="CQ7" s="318"/>
      <c r="CR7" s="320"/>
      <c r="CS7" s="551" t="str">
        <f>PARAMETRES!$F$3</f>
        <v>RELIGION</v>
      </c>
      <c r="CT7" s="551"/>
      <c r="CU7" s="316">
        <f>PARAMETRES!$G$3</f>
        <v>20</v>
      </c>
      <c r="CV7" s="317"/>
      <c r="CW7" s="318" t="str">
        <f>TOTALGENERAL!$E90</f>
        <v>-</v>
      </c>
      <c r="CX7" s="319"/>
      <c r="CY7" s="318" t="str">
        <f>TOTALGENERAL!$AF90</f>
        <v/>
      </c>
      <c r="CZ7" s="319"/>
      <c r="DA7" s="318"/>
      <c r="DB7" s="319"/>
      <c r="DC7" s="318"/>
      <c r="DD7" s="320"/>
      <c r="DE7" s="551" t="str">
        <f>PARAMETRES!$F$3</f>
        <v>RELIGION</v>
      </c>
      <c r="DF7" s="551"/>
      <c r="DG7" s="316">
        <f>PARAMETRES!$G$3</f>
        <v>20</v>
      </c>
      <c r="DH7" s="317"/>
      <c r="DI7" s="318" t="str">
        <f>TOTALGENERAL!$E94</f>
        <v>-</v>
      </c>
      <c r="DJ7" s="319"/>
      <c r="DK7" s="318" t="str">
        <f>TOTALGENERAL!$AF94</f>
        <v/>
      </c>
      <c r="DL7" s="319"/>
      <c r="DM7" s="318"/>
      <c r="DN7" s="319"/>
      <c r="DO7" s="318"/>
      <c r="DP7" s="320"/>
    </row>
    <row r="8" spans="1:120">
      <c r="A8" s="321"/>
      <c r="B8" s="322"/>
      <c r="C8" s="323"/>
      <c r="D8" s="323"/>
      <c r="E8" s="315"/>
      <c r="F8" s="324"/>
      <c r="G8" s="315"/>
      <c r="H8" s="324"/>
      <c r="I8" s="315"/>
      <c r="J8" s="324"/>
      <c r="K8" s="315"/>
      <c r="L8" s="325"/>
      <c r="M8" s="321"/>
      <c r="N8" s="322"/>
      <c r="O8" s="323"/>
      <c r="P8" s="323"/>
      <c r="Q8" s="315"/>
      <c r="R8" s="324"/>
      <c r="S8" s="315"/>
      <c r="T8" s="324"/>
      <c r="U8" s="315"/>
      <c r="V8" s="324"/>
      <c r="W8" s="315"/>
      <c r="X8" s="325"/>
      <c r="Y8" s="321"/>
      <c r="Z8" s="322"/>
      <c r="AA8" s="323"/>
      <c r="AB8" s="323"/>
      <c r="AC8" s="315"/>
      <c r="AD8" s="324"/>
      <c r="AE8" s="315"/>
      <c r="AF8" s="324"/>
      <c r="AG8" s="315"/>
      <c r="AH8" s="324"/>
      <c r="AI8" s="315"/>
      <c r="AJ8" s="325"/>
      <c r="AK8" s="321"/>
      <c r="AL8" s="322"/>
      <c r="AM8" s="323"/>
      <c r="AN8" s="323"/>
      <c r="AO8" s="315"/>
      <c r="AP8" s="324"/>
      <c r="AQ8" s="315"/>
      <c r="AR8" s="324"/>
      <c r="AS8" s="315"/>
      <c r="AT8" s="324"/>
      <c r="AU8" s="315"/>
      <c r="AV8" s="325"/>
      <c r="AW8" s="321"/>
      <c r="AX8" s="322"/>
      <c r="AY8" s="323"/>
      <c r="AZ8" s="323"/>
      <c r="BA8" s="315"/>
      <c r="BB8" s="324"/>
      <c r="BC8" s="315"/>
      <c r="BD8" s="324"/>
      <c r="BE8" s="315"/>
      <c r="BF8" s="324"/>
      <c r="BG8" s="315"/>
      <c r="BH8" s="325"/>
      <c r="BI8" s="321"/>
      <c r="BJ8" s="322"/>
      <c r="BK8" s="323"/>
      <c r="BL8" s="323"/>
      <c r="BM8" s="315"/>
      <c r="BN8" s="324"/>
      <c r="BO8" s="315"/>
      <c r="BP8" s="324"/>
      <c r="BQ8" s="315"/>
      <c r="BR8" s="324"/>
      <c r="BS8" s="315"/>
      <c r="BT8" s="325"/>
      <c r="BU8" s="321"/>
      <c r="BV8" s="322"/>
      <c r="BW8" s="323"/>
      <c r="BX8" s="323"/>
      <c r="BY8" s="315"/>
      <c r="BZ8" s="324"/>
      <c r="CA8" s="315"/>
      <c r="CB8" s="324"/>
      <c r="CC8" s="315"/>
      <c r="CD8" s="324"/>
      <c r="CE8" s="315"/>
      <c r="CF8" s="325"/>
      <c r="CG8" s="321"/>
      <c r="CH8" s="322"/>
      <c r="CI8" s="323"/>
      <c r="CJ8" s="323"/>
      <c r="CK8" s="315"/>
      <c r="CL8" s="324"/>
      <c r="CM8" s="315"/>
      <c r="CN8" s="324"/>
      <c r="CO8" s="315"/>
      <c r="CP8" s="324"/>
      <c r="CQ8" s="315"/>
      <c r="CR8" s="325"/>
      <c r="CS8" s="321"/>
      <c r="CT8" s="322"/>
      <c r="CU8" s="323"/>
      <c r="CV8" s="323"/>
      <c r="CW8" s="315"/>
      <c r="CX8" s="324"/>
      <c r="CY8" s="315"/>
      <c r="CZ8" s="324"/>
      <c r="DA8" s="315"/>
      <c r="DB8" s="324"/>
      <c r="DC8" s="315"/>
      <c r="DD8" s="325"/>
      <c r="DE8" s="321"/>
      <c r="DF8" s="322"/>
      <c r="DG8" s="323"/>
      <c r="DH8" s="323"/>
      <c r="DI8" s="315"/>
      <c r="DJ8" s="324"/>
      <c r="DK8" s="315"/>
      <c r="DL8" s="324"/>
      <c r="DM8" s="315"/>
      <c r="DN8" s="324"/>
      <c r="DO8" s="315"/>
      <c r="DP8" s="325"/>
    </row>
    <row r="9" spans="1:120">
      <c r="A9" s="326"/>
      <c r="B9" s="326"/>
      <c r="C9" s="327"/>
      <c r="D9" s="327"/>
      <c r="E9" s="315"/>
      <c r="G9" s="315"/>
      <c r="I9" s="315"/>
      <c r="K9" s="315"/>
      <c r="M9" s="326"/>
      <c r="N9" s="326"/>
      <c r="O9" s="327"/>
      <c r="P9" s="327"/>
      <c r="Q9" s="315"/>
      <c r="S9" s="315"/>
      <c r="U9" s="315"/>
      <c r="W9" s="315"/>
      <c r="Y9" s="326"/>
      <c r="Z9" s="326"/>
      <c r="AA9" s="327"/>
      <c r="AB9" s="327"/>
      <c r="AC9" s="315"/>
      <c r="AE9" s="315"/>
      <c r="AG9" s="315"/>
      <c r="AI9" s="315"/>
      <c r="AK9" s="326"/>
      <c r="AL9" s="326"/>
      <c r="AM9" s="327"/>
      <c r="AN9" s="327"/>
      <c r="AO9" s="315"/>
      <c r="AQ9" s="315"/>
      <c r="AS9" s="315"/>
      <c r="AU9" s="315"/>
      <c r="AW9" s="326"/>
      <c r="AX9" s="326"/>
      <c r="AY9" s="327"/>
      <c r="AZ9" s="327"/>
      <c r="BA9" s="315"/>
      <c r="BC9" s="315"/>
      <c r="BE9" s="315"/>
      <c r="BG9" s="315"/>
      <c r="BI9" s="326"/>
      <c r="BJ9" s="326"/>
      <c r="BK9" s="327"/>
      <c r="BL9" s="327"/>
      <c r="BM9" s="315"/>
      <c r="BO9" s="315"/>
      <c r="BQ9" s="315"/>
      <c r="BS9" s="315"/>
      <c r="BU9" s="326"/>
      <c r="BV9" s="326"/>
      <c r="BW9" s="327"/>
      <c r="BX9" s="327"/>
      <c r="BY9" s="315"/>
      <c r="CA9" s="315"/>
      <c r="CC9" s="315"/>
      <c r="CE9" s="315"/>
      <c r="CG9" s="326"/>
      <c r="CH9" s="326"/>
      <c r="CI9" s="327"/>
      <c r="CJ9" s="327"/>
      <c r="CK9" s="315"/>
      <c r="CM9" s="315"/>
      <c r="CO9" s="315"/>
      <c r="CQ9" s="315"/>
      <c r="CS9" s="326"/>
      <c r="CT9" s="326"/>
      <c r="CU9" s="327"/>
      <c r="CV9" s="327"/>
      <c r="CW9" s="315"/>
      <c r="CY9" s="315"/>
      <c r="DA9" s="315"/>
      <c r="DC9" s="315"/>
      <c r="DE9" s="326"/>
      <c r="DF9" s="326"/>
      <c r="DG9" s="327"/>
      <c r="DH9" s="327"/>
      <c r="DI9" s="315"/>
      <c r="DK9" s="315"/>
      <c r="DM9" s="315"/>
      <c r="DO9" s="315"/>
    </row>
    <row r="10" spans="1:120" ht="13.5">
      <c r="A10" s="552" t="s">
        <v>88</v>
      </c>
      <c r="B10" s="552"/>
      <c r="C10" s="327"/>
      <c r="D10" s="327"/>
      <c r="E10" s="315"/>
      <c r="G10" s="315"/>
      <c r="I10" s="315"/>
      <c r="K10" s="315"/>
      <c r="M10" s="552" t="s">
        <v>88</v>
      </c>
      <c r="N10" s="552"/>
      <c r="O10" s="327"/>
      <c r="P10" s="327"/>
      <c r="Q10" s="315"/>
      <c r="S10" s="315"/>
      <c r="U10" s="315"/>
      <c r="W10" s="315"/>
      <c r="Y10" s="552" t="s">
        <v>88</v>
      </c>
      <c r="Z10" s="552"/>
      <c r="AA10" s="327"/>
      <c r="AB10" s="327"/>
      <c r="AC10" s="315"/>
      <c r="AE10" s="315"/>
      <c r="AG10" s="315"/>
      <c r="AI10" s="315"/>
      <c r="AK10" s="552" t="s">
        <v>88</v>
      </c>
      <c r="AL10" s="552"/>
      <c r="AM10" s="327"/>
      <c r="AN10" s="327"/>
      <c r="AO10" s="315"/>
      <c r="AQ10" s="315"/>
      <c r="AS10" s="315"/>
      <c r="AU10" s="315"/>
      <c r="AW10" s="552" t="s">
        <v>88</v>
      </c>
      <c r="AX10" s="552"/>
      <c r="AY10" s="327"/>
      <c r="AZ10" s="327"/>
      <c r="BA10" s="315"/>
      <c r="BC10" s="315"/>
      <c r="BE10" s="315"/>
      <c r="BG10" s="315"/>
      <c r="BI10" s="552" t="s">
        <v>88</v>
      </c>
      <c r="BJ10" s="552"/>
      <c r="BK10" s="327"/>
      <c r="BL10" s="327"/>
      <c r="BM10" s="315"/>
      <c r="BO10" s="315"/>
      <c r="BQ10" s="315"/>
      <c r="BS10" s="315"/>
      <c r="BU10" s="552" t="s">
        <v>88</v>
      </c>
      <c r="BV10" s="552"/>
      <c r="BW10" s="327"/>
      <c r="BX10" s="327"/>
      <c r="BY10" s="315"/>
      <c r="CA10" s="315"/>
      <c r="CC10" s="315"/>
      <c r="CE10" s="315"/>
      <c r="CG10" s="552" t="s">
        <v>88</v>
      </c>
      <c r="CH10" s="552"/>
      <c r="CI10" s="327"/>
      <c r="CJ10" s="327"/>
      <c r="CK10" s="315"/>
      <c r="CM10" s="315"/>
      <c r="CO10" s="315"/>
      <c r="CQ10" s="315"/>
      <c r="CS10" s="552" t="s">
        <v>88</v>
      </c>
      <c r="CT10" s="552"/>
      <c r="CU10" s="327"/>
      <c r="CV10" s="327"/>
      <c r="CW10" s="315"/>
      <c r="CY10" s="315"/>
      <c r="DA10" s="315"/>
      <c r="DC10" s="315"/>
      <c r="DE10" s="552" t="s">
        <v>88</v>
      </c>
      <c r="DF10" s="552"/>
      <c r="DG10" s="327"/>
      <c r="DH10" s="327"/>
      <c r="DI10" s="315"/>
      <c r="DK10" s="315"/>
      <c r="DM10" s="315"/>
      <c r="DO10" s="315"/>
    </row>
    <row r="11" spans="1:120">
      <c r="A11" s="326"/>
      <c r="B11" s="326"/>
      <c r="C11" s="327"/>
      <c r="D11" s="327"/>
      <c r="E11" s="315"/>
      <c r="G11" s="315"/>
      <c r="I11" s="315"/>
      <c r="K11" s="315"/>
      <c r="M11" s="326"/>
      <c r="N11" s="326"/>
      <c r="O11" s="327"/>
      <c r="P11" s="327"/>
      <c r="Q11" s="315"/>
      <c r="S11" s="315"/>
      <c r="U11" s="315"/>
      <c r="W11" s="315"/>
      <c r="Y11" s="326"/>
      <c r="Z11" s="326"/>
      <c r="AA11" s="327"/>
      <c r="AB11" s="327"/>
      <c r="AC11" s="315"/>
      <c r="AE11" s="315"/>
      <c r="AG11" s="315"/>
      <c r="AI11" s="315"/>
      <c r="AK11" s="326"/>
      <c r="AL11" s="326"/>
      <c r="AM11" s="327"/>
      <c r="AN11" s="327"/>
      <c r="AO11" s="315"/>
      <c r="AQ11" s="315"/>
      <c r="AS11" s="315"/>
      <c r="AU11" s="315"/>
      <c r="AW11" s="326"/>
      <c r="AX11" s="326"/>
      <c r="AY11" s="327"/>
      <c r="AZ11" s="327"/>
      <c r="BA11" s="315"/>
      <c r="BC11" s="315"/>
      <c r="BE11" s="315"/>
      <c r="BG11" s="315"/>
      <c r="BI11" s="326"/>
      <c r="BJ11" s="326"/>
      <c r="BK11" s="327"/>
      <c r="BL11" s="327"/>
      <c r="BM11" s="315"/>
      <c r="BO11" s="315"/>
      <c r="BQ11" s="315"/>
      <c r="BS11" s="315"/>
      <c r="BU11" s="326"/>
      <c r="BV11" s="326"/>
      <c r="BW11" s="327"/>
      <c r="BX11" s="327"/>
      <c r="BY11" s="315"/>
      <c r="CA11" s="315"/>
      <c r="CC11" s="315"/>
      <c r="CE11" s="315"/>
      <c r="CG11" s="326"/>
      <c r="CH11" s="326"/>
      <c r="CI11" s="327"/>
      <c r="CJ11" s="327"/>
      <c r="CK11" s="315"/>
      <c r="CM11" s="315"/>
      <c r="CO11" s="315"/>
      <c r="CQ11" s="315"/>
      <c r="CS11" s="326"/>
      <c r="CT11" s="326"/>
      <c r="CU11" s="327"/>
      <c r="CV11" s="327"/>
      <c r="CW11" s="315"/>
      <c r="CY11" s="315"/>
      <c r="DA11" s="315"/>
      <c r="DC11" s="315"/>
      <c r="DE11" s="326"/>
      <c r="DF11" s="326"/>
      <c r="DG11" s="327"/>
      <c r="DH11" s="327"/>
      <c r="DI11" s="315"/>
      <c r="DK11" s="315"/>
      <c r="DM11" s="315"/>
      <c r="DO11" s="315"/>
    </row>
    <row r="12" spans="1:120">
      <c r="A12" s="553" t="str">
        <f>PARAMETRES!$F$5</f>
        <v>LIRE</v>
      </c>
      <c r="B12" s="553"/>
      <c r="C12" s="328">
        <f>PARAMETRES!$G$5</f>
        <v>25</v>
      </c>
      <c r="D12" s="329"/>
      <c r="E12" s="330">
        <f>TOTALGENERAL!$H58</f>
        <v>13.1</v>
      </c>
      <c r="F12" s="331"/>
      <c r="G12" s="330" t="str">
        <f>TOTALGENERAL!$AI58</f>
        <v/>
      </c>
      <c r="H12" s="331"/>
      <c r="I12" s="330"/>
      <c r="J12" s="331"/>
      <c r="K12" s="330"/>
      <c r="L12" s="332"/>
      <c r="M12" s="553" t="str">
        <f>PARAMETRES!$F$5</f>
        <v>LIRE</v>
      </c>
      <c r="N12" s="553"/>
      <c r="O12" s="328">
        <f>PARAMETRES!$G$5</f>
        <v>25</v>
      </c>
      <c r="P12" s="329"/>
      <c r="Q12" s="330">
        <f>TOTALGENERAL!$H62</f>
        <v>21.400000000000002</v>
      </c>
      <c r="R12" s="331"/>
      <c r="S12" s="330" t="str">
        <f>TOTALGENERAL!$AI62</f>
        <v/>
      </c>
      <c r="T12" s="331"/>
      <c r="U12" s="330"/>
      <c r="V12" s="331"/>
      <c r="W12" s="330"/>
      <c r="X12" s="332"/>
      <c r="Y12" s="553" t="str">
        <f>PARAMETRES!$F$5</f>
        <v>LIRE</v>
      </c>
      <c r="Z12" s="553"/>
      <c r="AA12" s="328">
        <f>PARAMETRES!$G$5</f>
        <v>25</v>
      </c>
      <c r="AB12" s="329"/>
      <c r="AC12" s="330">
        <f>TOTALGENERAL!$H66</f>
        <v>18</v>
      </c>
      <c r="AD12" s="331"/>
      <c r="AE12" s="330" t="str">
        <f>TOTALGENERAL!$AI66</f>
        <v/>
      </c>
      <c r="AF12" s="331"/>
      <c r="AG12" s="330"/>
      <c r="AH12" s="331"/>
      <c r="AI12" s="330"/>
      <c r="AJ12" s="332"/>
      <c r="AK12" s="553" t="str">
        <f>PARAMETRES!$F$5</f>
        <v>LIRE</v>
      </c>
      <c r="AL12" s="553"/>
      <c r="AM12" s="328">
        <f>PARAMETRES!$G$5</f>
        <v>25</v>
      </c>
      <c r="AN12" s="329"/>
      <c r="AO12" s="330">
        <f>TOTALGENERAL!$H70</f>
        <v>18</v>
      </c>
      <c r="AP12" s="331"/>
      <c r="AQ12" s="330" t="str">
        <f>TOTALGENERAL!$AI70</f>
        <v/>
      </c>
      <c r="AR12" s="331"/>
      <c r="AS12" s="330"/>
      <c r="AT12" s="331"/>
      <c r="AU12" s="330"/>
      <c r="AV12" s="332"/>
      <c r="AW12" s="553" t="str">
        <f>PARAMETRES!$F$5</f>
        <v>LIRE</v>
      </c>
      <c r="AX12" s="553"/>
      <c r="AY12" s="328">
        <f>PARAMETRES!$G$5</f>
        <v>25</v>
      </c>
      <c r="AZ12" s="329"/>
      <c r="BA12" s="330">
        <f>TOTALGENERAL!$H74</f>
        <v>18.3</v>
      </c>
      <c r="BB12" s="331"/>
      <c r="BC12" s="330" t="str">
        <f>TOTALGENERAL!$AI74</f>
        <v/>
      </c>
      <c r="BD12" s="331"/>
      <c r="BE12" s="330"/>
      <c r="BF12" s="331"/>
      <c r="BG12" s="330"/>
      <c r="BH12" s="332"/>
      <c r="BI12" s="553" t="str">
        <f>PARAMETRES!$F$5</f>
        <v>LIRE</v>
      </c>
      <c r="BJ12" s="553"/>
      <c r="BK12" s="328">
        <f>PARAMETRES!$G$5</f>
        <v>25</v>
      </c>
      <c r="BL12" s="329"/>
      <c r="BM12" s="330">
        <f>TOTALGENERAL!$H78</f>
        <v>21.900000000000002</v>
      </c>
      <c r="BN12" s="331"/>
      <c r="BO12" s="330" t="str">
        <f>TOTALGENERAL!$AI78</f>
        <v/>
      </c>
      <c r="BP12" s="331"/>
      <c r="BQ12" s="330"/>
      <c r="BR12" s="331"/>
      <c r="BS12" s="330"/>
      <c r="BT12" s="332"/>
      <c r="BU12" s="553" t="str">
        <f>PARAMETRES!$F$5</f>
        <v>LIRE</v>
      </c>
      <c r="BV12" s="553"/>
      <c r="BW12" s="328">
        <f>PARAMETRES!$G$5</f>
        <v>25</v>
      </c>
      <c r="BX12" s="329"/>
      <c r="BY12" s="330">
        <f>TOTALGENERAL!$H82</f>
        <v>20.100000000000001</v>
      </c>
      <c r="BZ12" s="331"/>
      <c r="CA12" s="330" t="str">
        <f>TOTALGENERAL!$AI82</f>
        <v/>
      </c>
      <c r="CB12" s="331"/>
      <c r="CC12" s="330"/>
      <c r="CD12" s="331"/>
      <c r="CE12" s="330"/>
      <c r="CF12" s="332"/>
      <c r="CG12" s="553" t="str">
        <f>PARAMETRES!$F$5</f>
        <v>LIRE</v>
      </c>
      <c r="CH12" s="553"/>
      <c r="CI12" s="328">
        <f>PARAMETRES!$G$5</f>
        <v>25</v>
      </c>
      <c r="CJ12" s="329"/>
      <c r="CK12" s="330">
        <f>TOTALGENERAL!$H86</f>
        <v>23.200000000000003</v>
      </c>
      <c r="CL12" s="331"/>
      <c r="CM12" s="330" t="str">
        <f>TOTALGENERAL!$AI86</f>
        <v/>
      </c>
      <c r="CN12" s="331"/>
      <c r="CO12" s="330"/>
      <c r="CP12" s="331"/>
      <c r="CQ12" s="330"/>
      <c r="CR12" s="332"/>
      <c r="CS12" s="553" t="str">
        <f>PARAMETRES!$F$5</f>
        <v>LIRE</v>
      </c>
      <c r="CT12" s="553"/>
      <c r="CU12" s="328">
        <f>PARAMETRES!$G$5</f>
        <v>25</v>
      </c>
      <c r="CV12" s="329"/>
      <c r="CW12" s="330" t="str">
        <f>TOTALGENERAL!$H90</f>
        <v>-</v>
      </c>
      <c r="CX12" s="331"/>
      <c r="CY12" s="330" t="str">
        <f>TOTALGENERAL!$AI90</f>
        <v/>
      </c>
      <c r="CZ12" s="331"/>
      <c r="DA12" s="330"/>
      <c r="DB12" s="331"/>
      <c r="DC12" s="330"/>
      <c r="DD12" s="332"/>
      <c r="DE12" s="553" t="str">
        <f>PARAMETRES!$F$5</f>
        <v>LIRE</v>
      </c>
      <c r="DF12" s="553"/>
      <c r="DG12" s="328">
        <f>PARAMETRES!$G$5</f>
        <v>25</v>
      </c>
      <c r="DH12" s="329"/>
      <c r="DI12" s="330" t="str">
        <f>TOTALGENERAL!$H94</f>
        <v>-</v>
      </c>
      <c r="DJ12" s="331"/>
      <c r="DK12" s="330" t="str">
        <f>TOTALGENERAL!$AI94</f>
        <v/>
      </c>
      <c r="DL12" s="331"/>
      <c r="DM12" s="330"/>
      <c r="DN12" s="331"/>
      <c r="DO12" s="330"/>
      <c r="DP12" s="332"/>
    </row>
    <row r="13" spans="1:120">
      <c r="A13" s="553" t="str">
        <f>PARAMETRES!$F$6</f>
        <v>ÉCRIRE (dictées, orthographe, rédactions)</v>
      </c>
      <c r="B13" s="553"/>
      <c r="C13" s="328">
        <f>PARAMETRES!$G$6</f>
        <v>25</v>
      </c>
      <c r="D13" s="329"/>
      <c r="E13" s="330">
        <f>TOTALGENERAL!$I58</f>
        <v>15.799999999999999</v>
      </c>
      <c r="F13" s="331"/>
      <c r="G13" s="330" t="str">
        <f>TOTALGENERAL!$AJ58</f>
        <v/>
      </c>
      <c r="H13" s="331"/>
      <c r="I13" s="330"/>
      <c r="J13" s="331"/>
      <c r="K13" s="330"/>
      <c r="L13" s="332"/>
      <c r="M13" s="553" t="str">
        <f>PARAMETRES!$F$6</f>
        <v>ÉCRIRE (dictées, orthographe, rédactions)</v>
      </c>
      <c r="N13" s="553"/>
      <c r="O13" s="328">
        <f>PARAMETRES!$G$6</f>
        <v>25</v>
      </c>
      <c r="P13" s="329"/>
      <c r="Q13" s="330">
        <f>TOTALGENERAL!$I62</f>
        <v>21.400000000000002</v>
      </c>
      <c r="R13" s="331"/>
      <c r="S13" s="330" t="str">
        <f>TOTALGENERAL!$AJ62</f>
        <v/>
      </c>
      <c r="T13" s="331"/>
      <c r="U13" s="330"/>
      <c r="V13" s="331"/>
      <c r="W13" s="330"/>
      <c r="X13" s="332"/>
      <c r="Y13" s="553" t="str">
        <f>PARAMETRES!$F$6</f>
        <v>ÉCRIRE (dictées, orthographe, rédactions)</v>
      </c>
      <c r="Z13" s="553"/>
      <c r="AA13" s="328">
        <f>PARAMETRES!$G$6</f>
        <v>25</v>
      </c>
      <c r="AB13" s="329"/>
      <c r="AC13" s="330">
        <f>TOTALGENERAL!$I66</f>
        <v>16.3</v>
      </c>
      <c r="AD13" s="331"/>
      <c r="AE13" s="330" t="str">
        <f>TOTALGENERAL!$AJ66</f>
        <v/>
      </c>
      <c r="AF13" s="331"/>
      <c r="AG13" s="330"/>
      <c r="AH13" s="331"/>
      <c r="AI13" s="330"/>
      <c r="AJ13" s="332"/>
      <c r="AK13" s="553" t="str">
        <f>PARAMETRES!$F$6</f>
        <v>ÉCRIRE (dictées, orthographe, rédactions)</v>
      </c>
      <c r="AL13" s="553"/>
      <c r="AM13" s="328">
        <f>PARAMETRES!$G$6</f>
        <v>25</v>
      </c>
      <c r="AN13" s="329"/>
      <c r="AO13" s="330">
        <f>TOTALGENERAL!$I70</f>
        <v>18</v>
      </c>
      <c r="AP13" s="331"/>
      <c r="AQ13" s="330" t="str">
        <f>TOTALGENERAL!$AJ70</f>
        <v/>
      </c>
      <c r="AR13" s="331"/>
      <c r="AS13" s="330"/>
      <c r="AT13" s="331"/>
      <c r="AU13" s="330"/>
      <c r="AV13" s="332"/>
      <c r="AW13" s="553" t="str">
        <f>PARAMETRES!$F$6</f>
        <v>ÉCRIRE (dictées, orthographe, rédactions)</v>
      </c>
      <c r="AX13" s="553"/>
      <c r="AY13" s="328">
        <f>PARAMETRES!$G$6</f>
        <v>25</v>
      </c>
      <c r="AZ13" s="329"/>
      <c r="BA13" s="330">
        <f>TOTALGENERAL!$I74</f>
        <v>15</v>
      </c>
      <c r="BB13" s="331"/>
      <c r="BC13" s="330" t="str">
        <f>TOTALGENERAL!$AJ74</f>
        <v/>
      </c>
      <c r="BD13" s="331"/>
      <c r="BE13" s="330"/>
      <c r="BF13" s="331"/>
      <c r="BG13" s="330"/>
      <c r="BH13" s="332"/>
      <c r="BI13" s="553" t="str">
        <f>PARAMETRES!$F$6</f>
        <v>ÉCRIRE (dictées, orthographe, rédactions)</v>
      </c>
      <c r="BJ13" s="553"/>
      <c r="BK13" s="328">
        <f>PARAMETRES!$G$6</f>
        <v>25</v>
      </c>
      <c r="BL13" s="329"/>
      <c r="BM13" s="330">
        <f>TOTALGENERAL!$I78</f>
        <v>20.6</v>
      </c>
      <c r="BN13" s="331"/>
      <c r="BO13" s="330" t="str">
        <f>TOTALGENERAL!$AJ78</f>
        <v/>
      </c>
      <c r="BP13" s="331"/>
      <c r="BQ13" s="330"/>
      <c r="BR13" s="331"/>
      <c r="BS13" s="330"/>
      <c r="BT13" s="332"/>
      <c r="BU13" s="553" t="str">
        <f>PARAMETRES!$F$6</f>
        <v>ÉCRIRE (dictées, orthographe, rédactions)</v>
      </c>
      <c r="BV13" s="553"/>
      <c r="BW13" s="328">
        <f>PARAMETRES!$G$6</f>
        <v>25</v>
      </c>
      <c r="BX13" s="329"/>
      <c r="BY13" s="330">
        <f>TOTALGENERAL!$I82</f>
        <v>22</v>
      </c>
      <c r="BZ13" s="331"/>
      <c r="CA13" s="330" t="str">
        <f>TOTALGENERAL!$AJ82</f>
        <v/>
      </c>
      <c r="CB13" s="331"/>
      <c r="CC13" s="330"/>
      <c r="CD13" s="331"/>
      <c r="CE13" s="330"/>
      <c r="CF13" s="332"/>
      <c r="CG13" s="553" t="str">
        <f>PARAMETRES!$F$6</f>
        <v>ÉCRIRE (dictées, orthographe, rédactions)</v>
      </c>
      <c r="CH13" s="553"/>
      <c r="CI13" s="328">
        <f>PARAMETRES!$G$6</f>
        <v>25</v>
      </c>
      <c r="CJ13" s="329"/>
      <c r="CK13" s="330">
        <f>TOTALGENERAL!$I86</f>
        <v>21.1</v>
      </c>
      <c r="CL13" s="331"/>
      <c r="CM13" s="330" t="str">
        <f>TOTALGENERAL!$AJ86</f>
        <v/>
      </c>
      <c r="CN13" s="331"/>
      <c r="CO13" s="330"/>
      <c r="CP13" s="331"/>
      <c r="CQ13" s="330"/>
      <c r="CR13" s="332"/>
      <c r="CS13" s="553" t="str">
        <f>PARAMETRES!$F$6</f>
        <v>ÉCRIRE (dictées, orthographe, rédactions)</v>
      </c>
      <c r="CT13" s="553"/>
      <c r="CU13" s="328">
        <f>PARAMETRES!$G$6</f>
        <v>25</v>
      </c>
      <c r="CV13" s="329"/>
      <c r="CW13" s="330" t="str">
        <f>TOTALGENERAL!$I90</f>
        <v>-</v>
      </c>
      <c r="CX13" s="331"/>
      <c r="CY13" s="330" t="str">
        <f>TOTALGENERAL!$AJ90</f>
        <v/>
      </c>
      <c r="CZ13" s="331"/>
      <c r="DA13" s="330"/>
      <c r="DB13" s="331"/>
      <c r="DC13" s="330"/>
      <c r="DD13" s="332"/>
      <c r="DE13" s="553" t="str">
        <f>PARAMETRES!$F$6</f>
        <v>ÉCRIRE (dictées, orthographe, rédactions)</v>
      </c>
      <c r="DF13" s="553"/>
      <c r="DG13" s="328">
        <f>PARAMETRES!$G$6</f>
        <v>25</v>
      </c>
      <c r="DH13" s="329"/>
      <c r="DI13" s="330" t="str">
        <f>TOTALGENERAL!$I94</f>
        <v>-</v>
      </c>
      <c r="DJ13" s="331"/>
      <c r="DK13" s="330" t="str">
        <f>TOTALGENERAL!$AJ94</f>
        <v/>
      </c>
      <c r="DL13" s="331"/>
      <c r="DM13" s="330"/>
      <c r="DN13" s="331"/>
      <c r="DO13" s="330"/>
      <c r="DP13" s="332"/>
    </row>
    <row r="14" spans="1:120">
      <c r="A14" s="553" t="str">
        <f>PARAMETRES!$F$7</f>
        <v>ÉCOUTER / PARLER</v>
      </c>
      <c r="B14" s="553"/>
      <c r="C14" s="328">
        <f>PARAMETRES!$G$7</f>
        <v>25</v>
      </c>
      <c r="D14" s="329"/>
      <c r="E14" s="330">
        <f>TOTALGENERAL!$J58</f>
        <v>16.400000000000002</v>
      </c>
      <c r="F14" s="331"/>
      <c r="G14" s="330" t="str">
        <f>TOTALGENERAL!$AK58</f>
        <v/>
      </c>
      <c r="H14" s="331"/>
      <c r="I14" s="330"/>
      <c r="J14" s="331"/>
      <c r="K14" s="330"/>
      <c r="L14" s="332"/>
      <c r="M14" s="553" t="str">
        <f>PARAMETRES!$F$7</f>
        <v>ÉCOUTER / PARLER</v>
      </c>
      <c r="N14" s="553"/>
      <c r="O14" s="328">
        <f>PARAMETRES!$G$7</f>
        <v>25</v>
      </c>
      <c r="P14" s="329"/>
      <c r="Q14" s="330">
        <f>TOTALGENERAL!$J62</f>
        <v>21.700000000000003</v>
      </c>
      <c r="R14" s="331"/>
      <c r="S14" s="330" t="str">
        <f>TOTALGENERAL!$AK62</f>
        <v/>
      </c>
      <c r="T14" s="331"/>
      <c r="U14" s="330"/>
      <c r="V14" s="331"/>
      <c r="W14" s="330"/>
      <c r="X14" s="332"/>
      <c r="Y14" s="553" t="str">
        <f>PARAMETRES!$F$7</f>
        <v>ÉCOUTER / PARLER</v>
      </c>
      <c r="Z14" s="553"/>
      <c r="AA14" s="328">
        <f>PARAMETRES!$G$7</f>
        <v>25</v>
      </c>
      <c r="AB14" s="329"/>
      <c r="AC14" s="330">
        <f>TOTALGENERAL!$J66</f>
        <v>18.100000000000001</v>
      </c>
      <c r="AD14" s="331"/>
      <c r="AE14" s="330" t="str">
        <f>TOTALGENERAL!$AK66</f>
        <v/>
      </c>
      <c r="AF14" s="331"/>
      <c r="AG14" s="330"/>
      <c r="AH14" s="331"/>
      <c r="AI14" s="330"/>
      <c r="AJ14" s="332"/>
      <c r="AK14" s="553" t="str">
        <f>PARAMETRES!$F$7</f>
        <v>ÉCOUTER / PARLER</v>
      </c>
      <c r="AL14" s="553"/>
      <c r="AM14" s="328">
        <f>PARAMETRES!$G$7</f>
        <v>25</v>
      </c>
      <c r="AN14" s="329"/>
      <c r="AO14" s="330">
        <f>TOTALGENERAL!$J70</f>
        <v>16.400000000000002</v>
      </c>
      <c r="AP14" s="331"/>
      <c r="AQ14" s="330" t="str">
        <f>TOTALGENERAL!$AK70</f>
        <v/>
      </c>
      <c r="AR14" s="331"/>
      <c r="AS14" s="330"/>
      <c r="AT14" s="331"/>
      <c r="AU14" s="330"/>
      <c r="AV14" s="332"/>
      <c r="AW14" s="553" t="str">
        <f>PARAMETRES!$F$7</f>
        <v>ÉCOUTER / PARLER</v>
      </c>
      <c r="AX14" s="553"/>
      <c r="AY14" s="328">
        <f>PARAMETRES!$G$7</f>
        <v>25</v>
      </c>
      <c r="AZ14" s="329"/>
      <c r="BA14" s="330">
        <f>TOTALGENERAL!$J74</f>
        <v>21.3</v>
      </c>
      <c r="BB14" s="331"/>
      <c r="BC14" s="330" t="str">
        <f>TOTALGENERAL!$AK74</f>
        <v/>
      </c>
      <c r="BD14" s="331"/>
      <c r="BE14" s="330"/>
      <c r="BF14" s="331"/>
      <c r="BG14" s="330"/>
      <c r="BH14" s="332"/>
      <c r="BI14" s="553" t="str">
        <f>PARAMETRES!$F$7</f>
        <v>ÉCOUTER / PARLER</v>
      </c>
      <c r="BJ14" s="553"/>
      <c r="BK14" s="328">
        <f>PARAMETRES!$G$7</f>
        <v>25</v>
      </c>
      <c r="BL14" s="329"/>
      <c r="BM14" s="330">
        <f>TOTALGENERAL!$J78</f>
        <v>18.900000000000002</v>
      </c>
      <c r="BN14" s="331"/>
      <c r="BO14" s="330" t="str">
        <f>TOTALGENERAL!$AK78</f>
        <v/>
      </c>
      <c r="BP14" s="331"/>
      <c r="BQ14" s="330"/>
      <c r="BR14" s="331"/>
      <c r="BS14" s="330"/>
      <c r="BT14" s="332"/>
      <c r="BU14" s="553" t="str">
        <f>PARAMETRES!$F$7</f>
        <v>ÉCOUTER / PARLER</v>
      </c>
      <c r="BV14" s="553"/>
      <c r="BW14" s="328">
        <f>PARAMETRES!$G$7</f>
        <v>25</v>
      </c>
      <c r="BX14" s="329"/>
      <c r="BY14" s="330">
        <f>TOTALGENERAL!$J82</f>
        <v>19.200000000000003</v>
      </c>
      <c r="BZ14" s="331"/>
      <c r="CA14" s="330" t="str">
        <f>TOTALGENERAL!$AK82</f>
        <v/>
      </c>
      <c r="CB14" s="331"/>
      <c r="CC14" s="330"/>
      <c r="CD14" s="331"/>
      <c r="CE14" s="330"/>
      <c r="CF14" s="332"/>
      <c r="CG14" s="553" t="str">
        <f>PARAMETRES!$F$7</f>
        <v>ÉCOUTER / PARLER</v>
      </c>
      <c r="CH14" s="553"/>
      <c r="CI14" s="328">
        <f>PARAMETRES!$G$7</f>
        <v>25</v>
      </c>
      <c r="CJ14" s="329"/>
      <c r="CK14" s="330">
        <f>TOTALGENERAL!$J86</f>
        <v>18.100000000000001</v>
      </c>
      <c r="CL14" s="331"/>
      <c r="CM14" s="330" t="str">
        <f>TOTALGENERAL!$AK86</f>
        <v/>
      </c>
      <c r="CN14" s="331"/>
      <c r="CO14" s="330"/>
      <c r="CP14" s="331"/>
      <c r="CQ14" s="330"/>
      <c r="CR14" s="332"/>
      <c r="CS14" s="553" t="str">
        <f>PARAMETRES!$F$7</f>
        <v>ÉCOUTER / PARLER</v>
      </c>
      <c r="CT14" s="553"/>
      <c r="CU14" s="328">
        <f>PARAMETRES!$G$7</f>
        <v>25</v>
      </c>
      <c r="CV14" s="329"/>
      <c r="CW14" s="330" t="str">
        <f>TOTALGENERAL!$J90</f>
        <v>-</v>
      </c>
      <c r="CX14" s="331"/>
      <c r="CY14" s="330" t="str">
        <f>TOTALGENERAL!$AK90</f>
        <v/>
      </c>
      <c r="CZ14" s="331"/>
      <c r="DA14" s="330"/>
      <c r="DB14" s="331"/>
      <c r="DC14" s="330"/>
      <c r="DD14" s="332"/>
      <c r="DE14" s="553" t="str">
        <f>PARAMETRES!$F$7</f>
        <v>ÉCOUTER / PARLER</v>
      </c>
      <c r="DF14" s="553"/>
      <c r="DG14" s="328">
        <f>PARAMETRES!$G$7</f>
        <v>25</v>
      </c>
      <c r="DH14" s="329"/>
      <c r="DI14" s="330" t="str">
        <f>TOTALGENERAL!$J94</f>
        <v>-</v>
      </c>
      <c r="DJ14" s="331"/>
      <c r="DK14" s="330" t="str">
        <f>TOTALGENERAL!$AK94</f>
        <v/>
      </c>
      <c r="DL14" s="331"/>
      <c r="DM14" s="330"/>
      <c r="DN14" s="331"/>
      <c r="DO14" s="330"/>
      <c r="DP14" s="332"/>
    </row>
    <row r="15" spans="1:120">
      <c r="A15" s="553" t="str">
        <f>PARAMETRES!$F$8</f>
        <v>LIRE-ÉCRIRE (conjugaison, grammaire, …)</v>
      </c>
      <c r="B15" s="553"/>
      <c r="C15" s="328">
        <f>PARAMETRES!$G$8</f>
        <v>25</v>
      </c>
      <c r="D15" s="329"/>
      <c r="E15" s="330">
        <f>TOTALGENERAL!$K58</f>
        <v>10.6</v>
      </c>
      <c r="F15" s="331"/>
      <c r="G15" s="330" t="str">
        <f>TOTALGENERAL!$AL58</f>
        <v/>
      </c>
      <c r="H15" s="331"/>
      <c r="I15" s="330"/>
      <c r="J15" s="331"/>
      <c r="K15" s="330"/>
      <c r="L15" s="332"/>
      <c r="M15" s="553" t="str">
        <f>PARAMETRES!$F$8</f>
        <v>LIRE-ÉCRIRE (conjugaison, grammaire, …)</v>
      </c>
      <c r="N15" s="553"/>
      <c r="O15" s="328">
        <f>PARAMETRES!$G$8</f>
        <v>25</v>
      </c>
      <c r="P15" s="329"/>
      <c r="Q15" s="330">
        <f>TOTALGENERAL!$K62</f>
        <v>20.700000000000003</v>
      </c>
      <c r="R15" s="331"/>
      <c r="S15" s="330" t="str">
        <f>TOTALGENERAL!$AL62</f>
        <v/>
      </c>
      <c r="T15" s="331"/>
      <c r="U15" s="330"/>
      <c r="V15" s="331"/>
      <c r="W15" s="330"/>
      <c r="X15" s="332"/>
      <c r="Y15" s="553" t="str">
        <f>PARAMETRES!$F$8</f>
        <v>LIRE-ÉCRIRE (conjugaison, grammaire, …)</v>
      </c>
      <c r="Z15" s="553"/>
      <c r="AA15" s="328">
        <f>PARAMETRES!$G$8</f>
        <v>25</v>
      </c>
      <c r="AB15" s="329"/>
      <c r="AC15" s="330">
        <f>TOTALGENERAL!$K66</f>
        <v>17.400000000000002</v>
      </c>
      <c r="AD15" s="331"/>
      <c r="AE15" s="330" t="str">
        <f>TOTALGENERAL!$AL66</f>
        <v/>
      </c>
      <c r="AF15" s="331"/>
      <c r="AG15" s="330"/>
      <c r="AH15" s="331"/>
      <c r="AI15" s="330"/>
      <c r="AJ15" s="332"/>
      <c r="AK15" s="553" t="str">
        <f>PARAMETRES!$F$8</f>
        <v>LIRE-ÉCRIRE (conjugaison, grammaire, …)</v>
      </c>
      <c r="AL15" s="553"/>
      <c r="AM15" s="328">
        <f>PARAMETRES!$G$8</f>
        <v>25</v>
      </c>
      <c r="AN15" s="329"/>
      <c r="AO15" s="330">
        <f>TOTALGENERAL!$K70</f>
        <v>13.799999999999999</v>
      </c>
      <c r="AP15" s="331"/>
      <c r="AQ15" s="330" t="str">
        <f>TOTALGENERAL!$AL70</f>
        <v/>
      </c>
      <c r="AR15" s="331"/>
      <c r="AS15" s="330"/>
      <c r="AT15" s="331"/>
      <c r="AU15" s="330"/>
      <c r="AV15" s="332"/>
      <c r="AW15" s="553" t="str">
        <f>PARAMETRES!$F$8</f>
        <v>LIRE-ÉCRIRE (conjugaison, grammaire, …)</v>
      </c>
      <c r="AX15" s="553"/>
      <c r="AY15" s="328">
        <f>PARAMETRES!$G$8</f>
        <v>25</v>
      </c>
      <c r="AZ15" s="329"/>
      <c r="BA15" s="330">
        <f>TOTALGENERAL!$K74</f>
        <v>17.8</v>
      </c>
      <c r="BB15" s="331"/>
      <c r="BC15" s="330" t="str">
        <f>TOTALGENERAL!$AL74</f>
        <v/>
      </c>
      <c r="BD15" s="331"/>
      <c r="BE15" s="330"/>
      <c r="BF15" s="331"/>
      <c r="BG15" s="330"/>
      <c r="BH15" s="332"/>
      <c r="BI15" s="553" t="str">
        <f>PARAMETRES!$F$8</f>
        <v>LIRE-ÉCRIRE (conjugaison, grammaire, …)</v>
      </c>
      <c r="BJ15" s="553"/>
      <c r="BK15" s="328">
        <f>PARAMETRES!$G$8</f>
        <v>25</v>
      </c>
      <c r="BL15" s="329"/>
      <c r="BM15" s="330">
        <f>TOTALGENERAL!$K78</f>
        <v>21.8</v>
      </c>
      <c r="BN15" s="331"/>
      <c r="BO15" s="330" t="str">
        <f>TOTALGENERAL!$AL78</f>
        <v/>
      </c>
      <c r="BP15" s="331"/>
      <c r="BQ15" s="330"/>
      <c r="BR15" s="331"/>
      <c r="BS15" s="330"/>
      <c r="BT15" s="332"/>
      <c r="BU15" s="553" t="str">
        <f>PARAMETRES!$F$8</f>
        <v>LIRE-ÉCRIRE (conjugaison, grammaire, …)</v>
      </c>
      <c r="BV15" s="553"/>
      <c r="BW15" s="328">
        <f>PARAMETRES!$G$8</f>
        <v>25</v>
      </c>
      <c r="BX15" s="329"/>
      <c r="BY15" s="330">
        <f>TOTALGENERAL!$K82</f>
        <v>18.200000000000003</v>
      </c>
      <c r="BZ15" s="331"/>
      <c r="CA15" s="330" t="str">
        <f>TOTALGENERAL!$AL82</f>
        <v/>
      </c>
      <c r="CB15" s="331"/>
      <c r="CC15" s="330"/>
      <c r="CD15" s="331"/>
      <c r="CE15" s="330"/>
      <c r="CF15" s="332"/>
      <c r="CG15" s="553" t="str">
        <f>PARAMETRES!$F$8</f>
        <v>LIRE-ÉCRIRE (conjugaison, grammaire, …)</v>
      </c>
      <c r="CH15" s="553"/>
      <c r="CI15" s="328">
        <f>PARAMETRES!$G$8</f>
        <v>25</v>
      </c>
      <c r="CJ15" s="329"/>
      <c r="CK15" s="330">
        <f>TOTALGENERAL!$K86</f>
        <v>16.600000000000001</v>
      </c>
      <c r="CL15" s="331"/>
      <c r="CM15" s="330" t="str">
        <f>TOTALGENERAL!$AL86</f>
        <v/>
      </c>
      <c r="CN15" s="331"/>
      <c r="CO15" s="330"/>
      <c r="CP15" s="331"/>
      <c r="CQ15" s="330"/>
      <c r="CR15" s="332"/>
      <c r="CS15" s="553" t="str">
        <f>PARAMETRES!$F$8</f>
        <v>LIRE-ÉCRIRE (conjugaison, grammaire, …)</v>
      </c>
      <c r="CT15" s="553"/>
      <c r="CU15" s="328">
        <f>PARAMETRES!$G$8</f>
        <v>25</v>
      </c>
      <c r="CV15" s="329"/>
      <c r="CW15" s="330" t="str">
        <f>TOTALGENERAL!$K90</f>
        <v>-</v>
      </c>
      <c r="CX15" s="331"/>
      <c r="CY15" s="330" t="str">
        <f>TOTALGENERAL!$AL90</f>
        <v/>
      </c>
      <c r="CZ15" s="331"/>
      <c r="DA15" s="330"/>
      <c r="DB15" s="331"/>
      <c r="DC15" s="330"/>
      <c r="DD15" s="332"/>
      <c r="DE15" s="553" t="str">
        <f>PARAMETRES!$F$8</f>
        <v>LIRE-ÉCRIRE (conjugaison, grammaire, …)</v>
      </c>
      <c r="DF15" s="553"/>
      <c r="DG15" s="328">
        <f>PARAMETRES!$G$8</f>
        <v>25</v>
      </c>
      <c r="DH15" s="329"/>
      <c r="DI15" s="330" t="str">
        <f>TOTALGENERAL!$K94</f>
        <v>-</v>
      </c>
      <c r="DJ15" s="331"/>
      <c r="DK15" s="330" t="str">
        <f>TOTALGENERAL!$AL94</f>
        <v/>
      </c>
      <c r="DL15" s="331"/>
      <c r="DM15" s="330"/>
      <c r="DN15" s="331"/>
      <c r="DO15" s="330"/>
      <c r="DP15" s="332"/>
    </row>
    <row r="16" spans="1:120">
      <c r="A16" s="326"/>
      <c r="B16" s="326"/>
      <c r="C16" s="327"/>
      <c r="D16" s="327"/>
      <c r="E16" s="315"/>
      <c r="G16" s="315"/>
      <c r="I16" s="315"/>
      <c r="K16" s="315"/>
      <c r="M16" s="326"/>
      <c r="N16" s="326"/>
      <c r="O16" s="327"/>
      <c r="P16" s="327"/>
      <c r="Q16" s="315"/>
      <c r="S16" s="315"/>
      <c r="U16" s="315"/>
      <c r="W16" s="315"/>
      <c r="Y16" s="326"/>
      <c r="Z16" s="326"/>
      <c r="AA16" s="327"/>
      <c r="AB16" s="327"/>
      <c r="AC16" s="315"/>
      <c r="AE16" s="315"/>
      <c r="AG16" s="315"/>
      <c r="AI16" s="315"/>
      <c r="AK16" s="326"/>
      <c r="AL16" s="326"/>
      <c r="AM16" s="327"/>
      <c r="AN16" s="327"/>
      <c r="AO16" s="315"/>
      <c r="AQ16" s="315"/>
      <c r="AS16" s="315"/>
      <c r="AU16" s="315"/>
      <c r="AW16" s="326"/>
      <c r="AX16" s="326"/>
      <c r="AY16" s="327"/>
      <c r="AZ16" s="327"/>
      <c r="BA16" s="315"/>
      <c r="BC16" s="315"/>
      <c r="BE16" s="315"/>
      <c r="BG16" s="315"/>
      <c r="BI16" s="326"/>
      <c r="BJ16" s="326"/>
      <c r="BK16" s="327"/>
      <c r="BL16" s="327"/>
      <c r="BM16" s="315"/>
      <c r="BO16" s="315"/>
      <c r="BQ16" s="315"/>
      <c r="BS16" s="315"/>
      <c r="BU16" s="326"/>
      <c r="BV16" s="326"/>
      <c r="BW16" s="327"/>
      <c r="BX16" s="327"/>
      <c r="BY16" s="315"/>
      <c r="CA16" s="315"/>
      <c r="CC16" s="315"/>
      <c r="CE16" s="315"/>
      <c r="CG16" s="326"/>
      <c r="CH16" s="326"/>
      <c r="CI16" s="327"/>
      <c r="CJ16" s="327"/>
      <c r="CK16" s="315"/>
      <c r="CM16" s="315"/>
      <c r="CO16" s="315"/>
      <c r="CQ16" s="315"/>
      <c r="CS16" s="326"/>
      <c r="CT16" s="326"/>
      <c r="CU16" s="327"/>
      <c r="CV16" s="327"/>
      <c r="CW16" s="315"/>
      <c r="CY16" s="315"/>
      <c r="DA16" s="315"/>
      <c r="DC16" s="315"/>
      <c r="DE16" s="326"/>
      <c r="DF16" s="326"/>
      <c r="DG16" s="327"/>
      <c r="DH16" s="327"/>
      <c r="DI16" s="315"/>
      <c r="DK16" s="315"/>
      <c r="DM16" s="315"/>
      <c r="DO16" s="315"/>
    </row>
    <row r="17" spans="1:120" ht="13.5">
      <c r="A17" s="554" t="str">
        <f>PARAMETRES!$F$9</f>
        <v>TOTAL LANGUE MATERNELLE</v>
      </c>
      <c r="B17" s="554"/>
      <c r="C17" s="333">
        <f>PARAMETRES!$G$9</f>
        <v>100</v>
      </c>
      <c r="D17" s="334"/>
      <c r="E17" s="335">
        <f>TOTALGENERAL!$L58</f>
        <v>55.800000000000004</v>
      </c>
      <c r="F17" s="319"/>
      <c r="G17" s="335" t="str">
        <f>TOTALGENERAL!$AM58</f>
        <v/>
      </c>
      <c r="H17" s="319"/>
      <c r="I17" s="335"/>
      <c r="J17" s="319"/>
      <c r="K17" s="335"/>
      <c r="L17" s="320"/>
      <c r="M17" s="554" t="str">
        <f>PARAMETRES!$F$9</f>
        <v>TOTAL LANGUE MATERNELLE</v>
      </c>
      <c r="N17" s="554"/>
      <c r="O17" s="333">
        <f>PARAMETRES!$G$9</f>
        <v>100</v>
      </c>
      <c r="P17" s="334"/>
      <c r="Q17" s="335">
        <f>TOTALGENERAL!$L62</f>
        <v>85.1</v>
      </c>
      <c r="R17" s="319"/>
      <c r="S17" s="335" t="str">
        <f>TOTALGENERAL!$AM62</f>
        <v/>
      </c>
      <c r="T17" s="319"/>
      <c r="U17" s="335"/>
      <c r="V17" s="319"/>
      <c r="W17" s="335"/>
      <c r="X17" s="320"/>
      <c r="Y17" s="554" t="str">
        <f>PARAMETRES!$F$9</f>
        <v>TOTAL LANGUE MATERNELLE</v>
      </c>
      <c r="Z17" s="554"/>
      <c r="AA17" s="333">
        <f>PARAMETRES!$G$9</f>
        <v>100</v>
      </c>
      <c r="AB17" s="334"/>
      <c r="AC17" s="335">
        <f>TOTALGENERAL!$L66</f>
        <v>69.599999999999994</v>
      </c>
      <c r="AD17" s="319"/>
      <c r="AE17" s="335" t="str">
        <f>TOTALGENERAL!$AM66</f>
        <v/>
      </c>
      <c r="AF17" s="319"/>
      <c r="AG17" s="335"/>
      <c r="AH17" s="319"/>
      <c r="AI17" s="335"/>
      <c r="AJ17" s="320"/>
      <c r="AK17" s="554" t="str">
        <f>PARAMETRES!$F$9</f>
        <v>TOTAL LANGUE MATERNELLE</v>
      </c>
      <c r="AL17" s="554"/>
      <c r="AM17" s="333">
        <f>PARAMETRES!$G$9</f>
        <v>100</v>
      </c>
      <c r="AN17" s="334"/>
      <c r="AO17" s="335">
        <f>TOTALGENERAL!$L70</f>
        <v>66.199999999999989</v>
      </c>
      <c r="AP17" s="319"/>
      <c r="AQ17" s="335" t="str">
        <f>TOTALGENERAL!$AM70</f>
        <v/>
      </c>
      <c r="AR17" s="319"/>
      <c r="AS17" s="335"/>
      <c r="AT17" s="319"/>
      <c r="AU17" s="335"/>
      <c r="AV17" s="320"/>
      <c r="AW17" s="554" t="str">
        <f>PARAMETRES!$F$9</f>
        <v>TOTAL LANGUE MATERNELLE</v>
      </c>
      <c r="AX17" s="554"/>
      <c r="AY17" s="333">
        <f>PARAMETRES!$G$9</f>
        <v>100</v>
      </c>
      <c r="AZ17" s="334"/>
      <c r="BA17" s="335">
        <f>TOTALGENERAL!$L74</f>
        <v>72.3</v>
      </c>
      <c r="BB17" s="319"/>
      <c r="BC17" s="335" t="str">
        <f>TOTALGENERAL!$AM74</f>
        <v/>
      </c>
      <c r="BD17" s="319"/>
      <c r="BE17" s="335"/>
      <c r="BF17" s="319"/>
      <c r="BG17" s="335"/>
      <c r="BH17" s="320"/>
      <c r="BI17" s="554" t="str">
        <f>PARAMETRES!$F$9</f>
        <v>TOTAL LANGUE MATERNELLE</v>
      </c>
      <c r="BJ17" s="554"/>
      <c r="BK17" s="333">
        <f>PARAMETRES!$G$9</f>
        <v>100</v>
      </c>
      <c r="BL17" s="334"/>
      <c r="BM17" s="335">
        <f>TOTALGENERAL!$L78</f>
        <v>83.1</v>
      </c>
      <c r="BN17" s="319"/>
      <c r="BO17" s="335" t="str">
        <f>TOTALGENERAL!$AM78</f>
        <v/>
      </c>
      <c r="BP17" s="319"/>
      <c r="BQ17" s="335"/>
      <c r="BR17" s="319"/>
      <c r="BS17" s="335"/>
      <c r="BT17" s="320"/>
      <c r="BU17" s="554" t="str">
        <f>PARAMETRES!$F$9</f>
        <v>TOTAL LANGUE MATERNELLE</v>
      </c>
      <c r="BV17" s="554"/>
      <c r="BW17" s="333">
        <f>PARAMETRES!$G$9</f>
        <v>100</v>
      </c>
      <c r="BX17" s="334"/>
      <c r="BY17" s="335">
        <f>TOTALGENERAL!$L82</f>
        <v>79.3</v>
      </c>
      <c r="BZ17" s="319"/>
      <c r="CA17" s="335" t="str">
        <f>TOTALGENERAL!$AM82</f>
        <v/>
      </c>
      <c r="CB17" s="319"/>
      <c r="CC17" s="335"/>
      <c r="CD17" s="319"/>
      <c r="CE17" s="335"/>
      <c r="CF17" s="320"/>
      <c r="CG17" s="554" t="str">
        <f>PARAMETRES!$F$9</f>
        <v>TOTAL LANGUE MATERNELLE</v>
      </c>
      <c r="CH17" s="554"/>
      <c r="CI17" s="333">
        <f>PARAMETRES!$G$9</f>
        <v>100</v>
      </c>
      <c r="CJ17" s="334"/>
      <c r="CK17" s="335">
        <f>TOTALGENERAL!$L86</f>
        <v>78.899999999999991</v>
      </c>
      <c r="CL17" s="319"/>
      <c r="CM17" s="335" t="str">
        <f>TOTALGENERAL!$AM86</f>
        <v/>
      </c>
      <c r="CN17" s="319"/>
      <c r="CO17" s="335"/>
      <c r="CP17" s="319"/>
      <c r="CQ17" s="335"/>
      <c r="CR17" s="320"/>
      <c r="CS17" s="554" t="str">
        <f>PARAMETRES!$F$9</f>
        <v>TOTAL LANGUE MATERNELLE</v>
      </c>
      <c r="CT17" s="554"/>
      <c r="CU17" s="333">
        <f>PARAMETRES!$G$9</f>
        <v>100</v>
      </c>
      <c r="CV17" s="334"/>
      <c r="CW17" s="335" t="str">
        <f>TOTALGENERAL!$L90</f>
        <v>-</v>
      </c>
      <c r="CX17" s="319"/>
      <c r="CY17" s="335" t="str">
        <f>TOTALGENERAL!$AM90</f>
        <v/>
      </c>
      <c r="CZ17" s="319"/>
      <c r="DA17" s="335"/>
      <c r="DB17" s="319"/>
      <c r="DC17" s="335"/>
      <c r="DD17" s="320"/>
      <c r="DE17" s="554" t="str">
        <f>PARAMETRES!$F$9</f>
        <v>TOTAL LANGUE MATERNELLE</v>
      </c>
      <c r="DF17" s="554"/>
      <c r="DG17" s="333">
        <f>PARAMETRES!$G$9</f>
        <v>100</v>
      </c>
      <c r="DH17" s="334"/>
      <c r="DI17" s="335" t="str">
        <f>TOTALGENERAL!$L94</f>
        <v>-</v>
      </c>
      <c r="DJ17" s="319"/>
      <c r="DK17" s="335" t="str">
        <f>TOTALGENERAL!$AM94</f>
        <v/>
      </c>
      <c r="DL17" s="319"/>
      <c r="DM17" s="335"/>
      <c r="DN17" s="319"/>
      <c r="DO17" s="335"/>
      <c r="DP17" s="320"/>
    </row>
    <row r="18" spans="1:120" ht="13.5">
      <c r="A18" s="321"/>
      <c r="B18" s="322"/>
      <c r="C18" s="336"/>
      <c r="D18" s="336"/>
      <c r="E18" s="315"/>
      <c r="F18" s="324"/>
      <c r="G18" s="315"/>
      <c r="H18" s="324"/>
      <c r="I18" s="315"/>
      <c r="J18" s="324"/>
      <c r="K18" s="315"/>
      <c r="L18" s="325"/>
      <c r="M18" s="321"/>
      <c r="N18" s="322"/>
      <c r="O18" s="336"/>
      <c r="P18" s="336"/>
      <c r="Q18" s="315"/>
      <c r="R18" s="324"/>
      <c r="S18" s="315"/>
      <c r="T18" s="324"/>
      <c r="U18" s="315"/>
      <c r="V18" s="324"/>
      <c r="W18" s="315"/>
      <c r="X18" s="325"/>
      <c r="Y18" s="321"/>
      <c r="Z18" s="322"/>
      <c r="AA18" s="336"/>
      <c r="AB18" s="336"/>
      <c r="AC18" s="315"/>
      <c r="AD18" s="324"/>
      <c r="AE18" s="315"/>
      <c r="AF18" s="324"/>
      <c r="AG18" s="315"/>
      <c r="AH18" s="324"/>
      <c r="AI18" s="315"/>
      <c r="AJ18" s="325"/>
      <c r="AK18" s="321"/>
      <c r="AL18" s="322"/>
      <c r="AM18" s="336"/>
      <c r="AN18" s="336"/>
      <c r="AO18" s="315"/>
      <c r="AP18" s="324"/>
      <c r="AQ18" s="315"/>
      <c r="AR18" s="324"/>
      <c r="AS18" s="315"/>
      <c r="AT18" s="324"/>
      <c r="AU18" s="315"/>
      <c r="AV18" s="325"/>
      <c r="AW18" s="321"/>
      <c r="AX18" s="322"/>
      <c r="AY18" s="336"/>
      <c r="AZ18" s="336"/>
      <c r="BA18" s="315"/>
      <c r="BB18" s="324"/>
      <c r="BC18" s="315"/>
      <c r="BD18" s="324"/>
      <c r="BE18" s="315"/>
      <c r="BF18" s="324"/>
      <c r="BG18" s="315"/>
      <c r="BH18" s="325"/>
      <c r="BI18" s="321"/>
      <c r="BJ18" s="322"/>
      <c r="BK18" s="336"/>
      <c r="BL18" s="336"/>
      <c r="BM18" s="315"/>
      <c r="BN18" s="324"/>
      <c r="BO18" s="315"/>
      <c r="BP18" s="324"/>
      <c r="BQ18" s="315"/>
      <c r="BR18" s="324"/>
      <c r="BS18" s="315"/>
      <c r="BT18" s="325"/>
      <c r="BU18" s="321"/>
      <c r="BV18" s="322"/>
      <c r="BW18" s="336"/>
      <c r="BX18" s="336"/>
      <c r="BY18" s="315"/>
      <c r="BZ18" s="324"/>
      <c r="CA18" s="315"/>
      <c r="CB18" s="324"/>
      <c r="CC18" s="315"/>
      <c r="CD18" s="324"/>
      <c r="CE18" s="315"/>
      <c r="CF18" s="325"/>
      <c r="CG18" s="321"/>
      <c r="CH18" s="322"/>
      <c r="CI18" s="336"/>
      <c r="CJ18" s="336"/>
      <c r="CK18" s="315"/>
      <c r="CL18" s="324"/>
      <c r="CM18" s="315"/>
      <c r="CN18" s="324"/>
      <c r="CO18" s="315"/>
      <c r="CP18" s="324"/>
      <c r="CQ18" s="315"/>
      <c r="CR18" s="325"/>
      <c r="CS18" s="321"/>
      <c r="CT18" s="322"/>
      <c r="CU18" s="336"/>
      <c r="CV18" s="336"/>
      <c r="CW18" s="315"/>
      <c r="CX18" s="324"/>
      <c r="CY18" s="315"/>
      <c r="CZ18" s="324"/>
      <c r="DA18" s="315"/>
      <c r="DB18" s="324"/>
      <c r="DC18" s="315"/>
      <c r="DD18" s="325"/>
      <c r="DE18" s="321"/>
      <c r="DF18" s="322"/>
      <c r="DG18" s="336"/>
      <c r="DH18" s="336"/>
      <c r="DI18" s="315"/>
      <c r="DJ18" s="324"/>
      <c r="DK18" s="315"/>
      <c r="DL18" s="324"/>
      <c r="DM18" s="315"/>
      <c r="DN18" s="324"/>
      <c r="DO18" s="315"/>
      <c r="DP18" s="325"/>
    </row>
    <row r="19" spans="1:120">
      <c r="A19" s="326"/>
      <c r="B19" s="326"/>
      <c r="C19" s="327"/>
      <c r="D19" s="327"/>
      <c r="E19" s="315"/>
      <c r="G19" s="315"/>
      <c r="I19" s="315"/>
      <c r="K19" s="315"/>
      <c r="M19" s="326"/>
      <c r="N19" s="326"/>
      <c r="O19" s="327"/>
      <c r="P19" s="327"/>
      <c r="Q19" s="315"/>
      <c r="S19" s="315"/>
      <c r="U19" s="315"/>
      <c r="W19" s="315"/>
      <c r="Y19" s="326"/>
      <c r="Z19" s="326"/>
      <c r="AA19" s="327"/>
      <c r="AB19" s="327"/>
      <c r="AC19" s="315"/>
      <c r="AE19" s="315"/>
      <c r="AG19" s="315"/>
      <c r="AI19" s="315"/>
      <c r="AK19" s="326"/>
      <c r="AL19" s="326"/>
      <c r="AM19" s="327"/>
      <c r="AN19" s="327"/>
      <c r="AO19" s="315"/>
      <c r="AQ19" s="315"/>
      <c r="AS19" s="315"/>
      <c r="AU19" s="315"/>
      <c r="AW19" s="326"/>
      <c r="AX19" s="326"/>
      <c r="AY19" s="327"/>
      <c r="AZ19" s="327"/>
      <c r="BA19" s="315"/>
      <c r="BC19" s="315"/>
      <c r="BE19" s="315"/>
      <c r="BG19" s="315"/>
      <c r="BI19" s="326"/>
      <c r="BJ19" s="326"/>
      <c r="BK19" s="327"/>
      <c r="BL19" s="327"/>
      <c r="BM19" s="315"/>
      <c r="BO19" s="315"/>
      <c r="BQ19" s="315"/>
      <c r="BS19" s="315"/>
      <c r="BU19" s="326"/>
      <c r="BV19" s="326"/>
      <c r="BW19" s="327"/>
      <c r="BX19" s="327"/>
      <c r="BY19" s="315"/>
      <c r="CA19" s="315"/>
      <c r="CC19" s="315"/>
      <c r="CE19" s="315"/>
      <c r="CG19" s="326"/>
      <c r="CH19" s="326"/>
      <c r="CI19" s="327"/>
      <c r="CJ19" s="327"/>
      <c r="CK19" s="315"/>
      <c r="CM19" s="315"/>
      <c r="CO19" s="315"/>
      <c r="CQ19" s="315"/>
      <c r="CS19" s="326"/>
      <c r="CT19" s="326"/>
      <c r="CU19" s="327"/>
      <c r="CV19" s="327"/>
      <c r="CW19" s="315"/>
      <c r="CY19" s="315"/>
      <c r="DA19" s="315"/>
      <c r="DC19" s="315"/>
      <c r="DE19" s="326"/>
      <c r="DF19" s="326"/>
      <c r="DG19" s="327"/>
      <c r="DH19" s="327"/>
      <c r="DI19" s="315"/>
      <c r="DK19" s="315"/>
      <c r="DM19" s="315"/>
      <c r="DO19" s="315"/>
    </row>
    <row r="20" spans="1:120" ht="13.5">
      <c r="A20" s="552" t="s">
        <v>89</v>
      </c>
      <c r="B20" s="552"/>
      <c r="C20" s="327"/>
      <c r="D20" s="327"/>
      <c r="E20" s="315"/>
      <c r="G20" s="315"/>
      <c r="I20" s="315"/>
      <c r="K20" s="315"/>
      <c r="M20" s="552" t="s">
        <v>89</v>
      </c>
      <c r="N20" s="552"/>
      <c r="O20" s="327"/>
      <c r="P20" s="327"/>
      <c r="Q20" s="315"/>
      <c r="S20" s="315"/>
      <c r="U20" s="315"/>
      <c r="W20" s="315"/>
      <c r="Y20" s="552" t="s">
        <v>89</v>
      </c>
      <c r="Z20" s="552"/>
      <c r="AA20" s="327"/>
      <c r="AB20" s="327"/>
      <c r="AC20" s="315"/>
      <c r="AE20" s="315"/>
      <c r="AG20" s="315"/>
      <c r="AI20" s="315"/>
      <c r="AK20" s="552" t="s">
        <v>89</v>
      </c>
      <c r="AL20" s="552"/>
      <c r="AM20" s="327"/>
      <c r="AN20" s="327"/>
      <c r="AO20" s="315"/>
      <c r="AQ20" s="315"/>
      <c r="AS20" s="315"/>
      <c r="AU20" s="315"/>
      <c r="AW20" s="552" t="s">
        <v>89</v>
      </c>
      <c r="AX20" s="552"/>
      <c r="AY20" s="327"/>
      <c r="AZ20" s="327"/>
      <c r="BA20" s="315"/>
      <c r="BC20" s="315"/>
      <c r="BE20" s="315"/>
      <c r="BG20" s="315"/>
      <c r="BI20" s="552" t="s">
        <v>89</v>
      </c>
      <c r="BJ20" s="552"/>
      <c r="BK20" s="327"/>
      <c r="BL20" s="327"/>
      <c r="BM20" s="315"/>
      <c r="BO20" s="315"/>
      <c r="BQ20" s="315"/>
      <c r="BS20" s="315"/>
      <c r="BU20" s="552" t="s">
        <v>89</v>
      </c>
      <c r="BV20" s="552"/>
      <c r="BW20" s="327"/>
      <c r="BX20" s="327"/>
      <c r="BY20" s="315"/>
      <c r="CA20" s="315"/>
      <c r="CC20" s="315"/>
      <c r="CE20" s="315"/>
      <c r="CG20" s="552" t="s">
        <v>89</v>
      </c>
      <c r="CH20" s="552"/>
      <c r="CI20" s="327"/>
      <c r="CJ20" s="327"/>
      <c r="CK20" s="315"/>
      <c r="CM20" s="315"/>
      <c r="CO20" s="315"/>
      <c r="CQ20" s="315"/>
      <c r="CS20" s="552" t="s">
        <v>89</v>
      </c>
      <c r="CT20" s="552"/>
      <c r="CU20" s="327"/>
      <c r="CV20" s="327"/>
      <c r="CW20" s="315"/>
      <c r="CY20" s="315"/>
      <c r="DA20" s="315"/>
      <c r="DC20" s="315"/>
      <c r="DE20" s="552" t="s">
        <v>89</v>
      </c>
      <c r="DF20" s="552"/>
      <c r="DG20" s="327"/>
      <c r="DH20" s="327"/>
      <c r="DI20" s="315"/>
      <c r="DK20" s="315"/>
      <c r="DM20" s="315"/>
      <c r="DO20" s="315"/>
    </row>
    <row r="21" spans="1:120">
      <c r="A21" s="326"/>
      <c r="B21" s="326"/>
      <c r="C21" s="327"/>
      <c r="D21" s="327"/>
      <c r="E21" s="315"/>
      <c r="G21" s="315"/>
      <c r="I21" s="315"/>
      <c r="K21" s="315"/>
      <c r="M21" s="326"/>
      <c r="N21" s="326"/>
      <c r="O21" s="327"/>
      <c r="P21" s="327"/>
      <c r="Q21" s="315"/>
      <c r="S21" s="315"/>
      <c r="U21" s="315"/>
      <c r="W21" s="315"/>
      <c r="Y21" s="326"/>
      <c r="Z21" s="326"/>
      <c r="AA21" s="327"/>
      <c r="AB21" s="327"/>
      <c r="AC21" s="315"/>
      <c r="AE21" s="315"/>
      <c r="AG21" s="315"/>
      <c r="AI21" s="315"/>
      <c r="AK21" s="326"/>
      <c r="AL21" s="326"/>
      <c r="AM21" s="327"/>
      <c r="AN21" s="327"/>
      <c r="AO21" s="315"/>
      <c r="AQ21" s="315"/>
      <c r="AS21" s="315"/>
      <c r="AU21" s="315"/>
      <c r="AW21" s="326"/>
      <c r="AX21" s="326"/>
      <c r="AY21" s="327"/>
      <c r="AZ21" s="327"/>
      <c r="BA21" s="315"/>
      <c r="BC21" s="315"/>
      <c r="BE21" s="315"/>
      <c r="BG21" s="315"/>
      <c r="BI21" s="326"/>
      <c r="BJ21" s="326"/>
      <c r="BK21" s="327"/>
      <c r="BL21" s="327"/>
      <c r="BM21" s="315"/>
      <c r="BO21" s="315"/>
      <c r="BQ21" s="315"/>
      <c r="BS21" s="315"/>
      <c r="BU21" s="326"/>
      <c r="BV21" s="326"/>
      <c r="BW21" s="327"/>
      <c r="BX21" s="327"/>
      <c r="BY21" s="315"/>
      <c r="CA21" s="315"/>
      <c r="CC21" s="315"/>
      <c r="CE21" s="315"/>
      <c r="CG21" s="326"/>
      <c r="CH21" s="326"/>
      <c r="CI21" s="327"/>
      <c r="CJ21" s="327"/>
      <c r="CK21" s="315"/>
      <c r="CM21" s="315"/>
      <c r="CO21" s="315"/>
      <c r="CQ21" s="315"/>
      <c r="CS21" s="326"/>
      <c r="CT21" s="326"/>
      <c r="CU21" s="327"/>
      <c r="CV21" s="327"/>
      <c r="CW21" s="315"/>
      <c r="CY21" s="315"/>
      <c r="DA21" s="315"/>
      <c r="DC21" s="315"/>
      <c r="DE21" s="326"/>
      <c r="DF21" s="326"/>
      <c r="DG21" s="327"/>
      <c r="DH21" s="327"/>
      <c r="DI21" s="315"/>
      <c r="DK21" s="315"/>
      <c r="DM21" s="315"/>
      <c r="DO21" s="315"/>
    </row>
    <row r="22" spans="1:120">
      <c r="A22" s="553" t="str">
        <f>PARAMETRES!$F$11</f>
        <v>NOMBRES ET OPÉRATIONS</v>
      </c>
      <c r="B22" s="553"/>
      <c r="C22" s="328">
        <f>PARAMETRES!$G$11</f>
        <v>40</v>
      </c>
      <c r="D22" s="329"/>
      <c r="E22" s="330">
        <f>TOTALGENERAL!$O58</f>
        <v>20.6</v>
      </c>
      <c r="F22" s="331"/>
      <c r="G22" s="330" t="str">
        <f>TOTALGENERAL!$AP58</f>
        <v/>
      </c>
      <c r="H22" s="331"/>
      <c r="I22" s="330"/>
      <c r="J22" s="331"/>
      <c r="K22" s="330"/>
      <c r="L22" s="332"/>
      <c r="M22" s="553" t="str">
        <f>PARAMETRES!$F$11</f>
        <v>NOMBRES ET OPÉRATIONS</v>
      </c>
      <c r="N22" s="553"/>
      <c r="O22" s="328">
        <f>PARAMETRES!$G$11</f>
        <v>40</v>
      </c>
      <c r="P22" s="329"/>
      <c r="Q22" s="330">
        <f>TOTALGENERAL!$O62</f>
        <v>33.800000000000004</v>
      </c>
      <c r="R22" s="331"/>
      <c r="S22" s="330" t="str">
        <f>TOTALGENERAL!$AP62</f>
        <v/>
      </c>
      <c r="T22" s="331"/>
      <c r="U22" s="330"/>
      <c r="V22" s="331"/>
      <c r="W22" s="330"/>
      <c r="X22" s="332"/>
      <c r="Y22" s="553" t="str">
        <f>PARAMETRES!$F$11</f>
        <v>NOMBRES ET OPÉRATIONS</v>
      </c>
      <c r="Z22" s="553"/>
      <c r="AA22" s="328">
        <f>PARAMETRES!$G$11</f>
        <v>40</v>
      </c>
      <c r="AB22" s="329"/>
      <c r="AC22" s="330">
        <f>TOTALGENERAL!$O66</f>
        <v>32.800000000000004</v>
      </c>
      <c r="AD22" s="331"/>
      <c r="AE22" s="330" t="str">
        <f>TOTALGENERAL!$AP66</f>
        <v/>
      </c>
      <c r="AF22" s="331"/>
      <c r="AG22" s="330"/>
      <c r="AH22" s="331"/>
      <c r="AI22" s="330"/>
      <c r="AJ22" s="332"/>
      <c r="AK22" s="553" t="str">
        <f>PARAMETRES!$F$11</f>
        <v>NOMBRES ET OPÉRATIONS</v>
      </c>
      <c r="AL22" s="553"/>
      <c r="AM22" s="328">
        <f>PARAMETRES!$G$11</f>
        <v>40</v>
      </c>
      <c r="AN22" s="329"/>
      <c r="AO22" s="330">
        <f>TOTALGENERAL!$O70</f>
        <v>32.1</v>
      </c>
      <c r="AP22" s="331"/>
      <c r="AQ22" s="330" t="str">
        <f>TOTALGENERAL!$AP70</f>
        <v/>
      </c>
      <c r="AR22" s="331"/>
      <c r="AS22" s="330"/>
      <c r="AT22" s="331"/>
      <c r="AU22" s="330"/>
      <c r="AV22" s="332"/>
      <c r="AW22" s="553" t="str">
        <f>PARAMETRES!$F$11</f>
        <v>NOMBRES ET OPÉRATIONS</v>
      </c>
      <c r="AX22" s="553"/>
      <c r="AY22" s="328">
        <f>PARAMETRES!$G$11</f>
        <v>40</v>
      </c>
      <c r="AZ22" s="329"/>
      <c r="BA22" s="330">
        <f>TOTALGENERAL!$O74</f>
        <v>32.5</v>
      </c>
      <c r="BB22" s="331"/>
      <c r="BC22" s="330" t="str">
        <f>TOTALGENERAL!$AP74</f>
        <v/>
      </c>
      <c r="BD22" s="331"/>
      <c r="BE22" s="330"/>
      <c r="BF22" s="331"/>
      <c r="BG22" s="330"/>
      <c r="BH22" s="332"/>
      <c r="BI22" s="553" t="str">
        <f>PARAMETRES!$F$11</f>
        <v>NOMBRES ET OPÉRATIONS</v>
      </c>
      <c r="BJ22" s="553"/>
      <c r="BK22" s="328">
        <f>PARAMETRES!$G$11</f>
        <v>40</v>
      </c>
      <c r="BL22" s="329"/>
      <c r="BM22" s="330">
        <f>TOTALGENERAL!$O78</f>
        <v>36.300000000000004</v>
      </c>
      <c r="BN22" s="331"/>
      <c r="BO22" s="330" t="str">
        <f>TOTALGENERAL!$AP78</f>
        <v/>
      </c>
      <c r="BP22" s="331"/>
      <c r="BQ22" s="330"/>
      <c r="BR22" s="331"/>
      <c r="BS22" s="330"/>
      <c r="BT22" s="332"/>
      <c r="BU22" s="553" t="str">
        <f>PARAMETRES!$F$11</f>
        <v>NOMBRES ET OPÉRATIONS</v>
      </c>
      <c r="BV22" s="553"/>
      <c r="BW22" s="328">
        <f>PARAMETRES!$G$11</f>
        <v>40</v>
      </c>
      <c r="BX22" s="329"/>
      <c r="BY22" s="330">
        <f>TOTALGENERAL!$O82</f>
        <v>33.4</v>
      </c>
      <c r="BZ22" s="331"/>
      <c r="CA22" s="330" t="str">
        <f>TOTALGENERAL!$AP82</f>
        <v/>
      </c>
      <c r="CB22" s="331"/>
      <c r="CC22" s="330"/>
      <c r="CD22" s="331"/>
      <c r="CE22" s="330"/>
      <c r="CF22" s="332"/>
      <c r="CG22" s="553" t="str">
        <f>PARAMETRES!$F$11</f>
        <v>NOMBRES ET OPÉRATIONS</v>
      </c>
      <c r="CH22" s="553"/>
      <c r="CI22" s="328">
        <f>PARAMETRES!$G$11</f>
        <v>40</v>
      </c>
      <c r="CJ22" s="329"/>
      <c r="CK22" s="330">
        <f>TOTALGENERAL!$O86</f>
        <v>37.200000000000003</v>
      </c>
      <c r="CL22" s="331"/>
      <c r="CM22" s="330" t="str">
        <f>TOTALGENERAL!$AP86</f>
        <v/>
      </c>
      <c r="CN22" s="331"/>
      <c r="CO22" s="330"/>
      <c r="CP22" s="331"/>
      <c r="CQ22" s="330"/>
      <c r="CR22" s="332"/>
      <c r="CS22" s="553" t="str">
        <f>PARAMETRES!$F$11</f>
        <v>NOMBRES ET OPÉRATIONS</v>
      </c>
      <c r="CT22" s="553"/>
      <c r="CU22" s="328">
        <f>PARAMETRES!$G$11</f>
        <v>40</v>
      </c>
      <c r="CV22" s="329"/>
      <c r="CW22" s="330" t="str">
        <f>TOTALGENERAL!$O90</f>
        <v>-</v>
      </c>
      <c r="CX22" s="331"/>
      <c r="CY22" s="330" t="str">
        <f>TOTALGENERAL!$AP90</f>
        <v/>
      </c>
      <c r="CZ22" s="331"/>
      <c r="DA22" s="330"/>
      <c r="DB22" s="331"/>
      <c r="DC22" s="330"/>
      <c r="DD22" s="332"/>
      <c r="DE22" s="553" t="str">
        <f>PARAMETRES!$F$11</f>
        <v>NOMBRES ET OPÉRATIONS</v>
      </c>
      <c r="DF22" s="553"/>
      <c r="DG22" s="328">
        <f>PARAMETRES!$G$11</f>
        <v>40</v>
      </c>
      <c r="DH22" s="329"/>
      <c r="DI22" s="330" t="str">
        <f>TOTALGENERAL!$O94</f>
        <v>-</v>
      </c>
      <c r="DJ22" s="331"/>
      <c r="DK22" s="330" t="str">
        <f>TOTALGENERAL!$AP94</f>
        <v/>
      </c>
      <c r="DL22" s="331"/>
      <c r="DM22" s="330"/>
      <c r="DN22" s="331"/>
      <c r="DO22" s="330"/>
      <c r="DP22" s="332"/>
    </row>
    <row r="23" spans="1:120">
      <c r="A23" s="553" t="str">
        <f>PARAMETRES!$F$12</f>
        <v>GRANDEURS</v>
      </c>
      <c r="B23" s="553"/>
      <c r="C23" s="328">
        <f>PARAMETRES!$G$12</f>
        <v>30</v>
      </c>
      <c r="D23" s="329"/>
      <c r="E23" s="330" t="str">
        <f>TOTALGENERAL!$P58</f>
        <v/>
      </c>
      <c r="F23" s="331"/>
      <c r="G23" s="330" t="str">
        <f>TOTALGENERAL!$AQ58</f>
        <v/>
      </c>
      <c r="H23" s="331"/>
      <c r="I23" s="330"/>
      <c r="J23" s="331"/>
      <c r="K23" s="330"/>
      <c r="L23" s="332"/>
      <c r="M23" s="553" t="str">
        <f>PARAMETRES!$F$12</f>
        <v>GRANDEURS</v>
      </c>
      <c r="N23" s="553"/>
      <c r="O23" s="328">
        <f>PARAMETRES!$G$12</f>
        <v>30</v>
      </c>
      <c r="P23" s="329"/>
      <c r="Q23" s="330" t="str">
        <f>TOTALGENERAL!$P62</f>
        <v/>
      </c>
      <c r="R23" s="331"/>
      <c r="S23" s="330" t="str">
        <f>TOTALGENERAL!$AQ62</f>
        <v/>
      </c>
      <c r="T23" s="331"/>
      <c r="U23" s="330"/>
      <c r="V23" s="331"/>
      <c r="W23" s="330"/>
      <c r="X23" s="332"/>
      <c r="Y23" s="553" t="str">
        <f>PARAMETRES!$F$12</f>
        <v>GRANDEURS</v>
      </c>
      <c r="Z23" s="553"/>
      <c r="AA23" s="328">
        <f>PARAMETRES!$G$12</f>
        <v>30</v>
      </c>
      <c r="AB23" s="329"/>
      <c r="AC23" s="330" t="str">
        <f>TOTALGENERAL!$P66</f>
        <v/>
      </c>
      <c r="AD23" s="331"/>
      <c r="AE23" s="330" t="str">
        <f>TOTALGENERAL!$AQ66</f>
        <v/>
      </c>
      <c r="AF23" s="331"/>
      <c r="AG23" s="330"/>
      <c r="AH23" s="331"/>
      <c r="AI23" s="330"/>
      <c r="AJ23" s="332"/>
      <c r="AK23" s="553" t="str">
        <f>PARAMETRES!$F$12</f>
        <v>GRANDEURS</v>
      </c>
      <c r="AL23" s="553"/>
      <c r="AM23" s="328">
        <f>PARAMETRES!$G$12</f>
        <v>30</v>
      </c>
      <c r="AN23" s="329"/>
      <c r="AO23" s="330" t="str">
        <f>TOTALGENERAL!$P70</f>
        <v/>
      </c>
      <c r="AP23" s="331"/>
      <c r="AQ23" s="330" t="str">
        <f>TOTALGENERAL!$AQ70</f>
        <v/>
      </c>
      <c r="AR23" s="331"/>
      <c r="AS23" s="330"/>
      <c r="AT23" s="331"/>
      <c r="AU23" s="330"/>
      <c r="AV23" s="332"/>
      <c r="AW23" s="553" t="str">
        <f>PARAMETRES!$F$12</f>
        <v>GRANDEURS</v>
      </c>
      <c r="AX23" s="553"/>
      <c r="AY23" s="328">
        <f>PARAMETRES!$G$12</f>
        <v>30</v>
      </c>
      <c r="AZ23" s="329"/>
      <c r="BA23" s="330" t="str">
        <f>TOTALGENERAL!$P74</f>
        <v/>
      </c>
      <c r="BB23" s="331"/>
      <c r="BC23" s="330" t="str">
        <f>TOTALGENERAL!$AQ74</f>
        <v/>
      </c>
      <c r="BD23" s="331"/>
      <c r="BE23" s="330"/>
      <c r="BF23" s="331"/>
      <c r="BG23" s="330"/>
      <c r="BH23" s="332"/>
      <c r="BI23" s="553" t="str">
        <f>PARAMETRES!$F$12</f>
        <v>GRANDEURS</v>
      </c>
      <c r="BJ23" s="553"/>
      <c r="BK23" s="328">
        <f>PARAMETRES!$G$12</f>
        <v>30</v>
      </c>
      <c r="BL23" s="329"/>
      <c r="BM23" s="330" t="str">
        <f>TOTALGENERAL!$P78</f>
        <v/>
      </c>
      <c r="BN23" s="331"/>
      <c r="BO23" s="330" t="str">
        <f>TOTALGENERAL!$AQ78</f>
        <v/>
      </c>
      <c r="BP23" s="331"/>
      <c r="BQ23" s="330"/>
      <c r="BR23" s="331"/>
      <c r="BS23" s="330"/>
      <c r="BT23" s="332"/>
      <c r="BU23" s="553" t="str">
        <f>PARAMETRES!$F$12</f>
        <v>GRANDEURS</v>
      </c>
      <c r="BV23" s="553"/>
      <c r="BW23" s="328">
        <f>PARAMETRES!$G$12</f>
        <v>30</v>
      </c>
      <c r="BX23" s="329"/>
      <c r="BY23" s="330" t="str">
        <f>TOTALGENERAL!$P82</f>
        <v/>
      </c>
      <c r="BZ23" s="331"/>
      <c r="CA23" s="330" t="str">
        <f>TOTALGENERAL!$AQ82</f>
        <v/>
      </c>
      <c r="CB23" s="331"/>
      <c r="CC23" s="330"/>
      <c r="CD23" s="331"/>
      <c r="CE23" s="330"/>
      <c r="CF23" s="332"/>
      <c r="CG23" s="553" t="str">
        <f>PARAMETRES!$F$12</f>
        <v>GRANDEURS</v>
      </c>
      <c r="CH23" s="553"/>
      <c r="CI23" s="328">
        <f>PARAMETRES!$G$12</f>
        <v>30</v>
      </c>
      <c r="CJ23" s="329"/>
      <c r="CK23" s="330" t="str">
        <f>TOTALGENERAL!$P86</f>
        <v/>
      </c>
      <c r="CL23" s="331"/>
      <c r="CM23" s="330" t="str">
        <f>TOTALGENERAL!$AQ86</f>
        <v/>
      </c>
      <c r="CN23" s="331"/>
      <c r="CO23" s="330"/>
      <c r="CP23" s="331"/>
      <c r="CQ23" s="330"/>
      <c r="CR23" s="332"/>
      <c r="CS23" s="553" t="str">
        <f>PARAMETRES!$F$12</f>
        <v>GRANDEURS</v>
      </c>
      <c r="CT23" s="553"/>
      <c r="CU23" s="328">
        <f>PARAMETRES!$G$12</f>
        <v>30</v>
      </c>
      <c r="CV23" s="329"/>
      <c r="CW23" s="330" t="str">
        <f>TOTALGENERAL!$P90</f>
        <v/>
      </c>
      <c r="CX23" s="331"/>
      <c r="CY23" s="330" t="str">
        <f>TOTALGENERAL!$AQ90</f>
        <v/>
      </c>
      <c r="CZ23" s="331"/>
      <c r="DA23" s="330"/>
      <c r="DB23" s="331"/>
      <c r="DC23" s="330"/>
      <c r="DD23" s="332"/>
      <c r="DE23" s="553" t="str">
        <f>PARAMETRES!$F$12</f>
        <v>GRANDEURS</v>
      </c>
      <c r="DF23" s="553"/>
      <c r="DG23" s="328">
        <f>PARAMETRES!$G$12</f>
        <v>30</v>
      </c>
      <c r="DH23" s="329"/>
      <c r="DI23" s="330" t="str">
        <f>TOTALGENERAL!$P94</f>
        <v/>
      </c>
      <c r="DJ23" s="331"/>
      <c r="DK23" s="330" t="str">
        <f>TOTALGENERAL!$AQ94</f>
        <v/>
      </c>
      <c r="DL23" s="331"/>
      <c r="DM23" s="330"/>
      <c r="DN23" s="331"/>
      <c r="DO23" s="330"/>
      <c r="DP23" s="332"/>
    </row>
    <row r="24" spans="1:120">
      <c r="A24" s="553" t="str">
        <f>PARAMETRES!$F$13</f>
        <v>SOLIDES ET FIGURES</v>
      </c>
      <c r="B24" s="553"/>
      <c r="C24" s="328">
        <f>PARAMETRES!$G$13</f>
        <v>30</v>
      </c>
      <c r="D24" s="329"/>
      <c r="E24" s="330" t="str">
        <f>TOTALGENERAL!$Q58</f>
        <v/>
      </c>
      <c r="F24" s="331"/>
      <c r="G24" s="330" t="str">
        <f>TOTALGENERAL!$AR58</f>
        <v/>
      </c>
      <c r="H24" s="331"/>
      <c r="I24" s="330"/>
      <c r="J24" s="331"/>
      <c r="K24" s="330"/>
      <c r="L24" s="332"/>
      <c r="M24" s="553" t="str">
        <f>PARAMETRES!$F$13</f>
        <v>SOLIDES ET FIGURES</v>
      </c>
      <c r="N24" s="553"/>
      <c r="O24" s="328">
        <f>PARAMETRES!$G$13</f>
        <v>30</v>
      </c>
      <c r="P24" s="329"/>
      <c r="Q24" s="330" t="str">
        <f>TOTALGENERAL!$Q62</f>
        <v/>
      </c>
      <c r="R24" s="331"/>
      <c r="S24" s="330" t="str">
        <f>TOTALGENERAL!$AR62</f>
        <v/>
      </c>
      <c r="T24" s="331"/>
      <c r="U24" s="330"/>
      <c r="V24" s="331"/>
      <c r="W24" s="330"/>
      <c r="X24" s="332"/>
      <c r="Y24" s="553" t="str">
        <f>PARAMETRES!$F$13</f>
        <v>SOLIDES ET FIGURES</v>
      </c>
      <c r="Z24" s="553"/>
      <c r="AA24" s="328">
        <f>PARAMETRES!$G$13</f>
        <v>30</v>
      </c>
      <c r="AB24" s="329"/>
      <c r="AC24" s="330" t="str">
        <f>TOTALGENERAL!$Q66</f>
        <v/>
      </c>
      <c r="AD24" s="331"/>
      <c r="AE24" s="330" t="str">
        <f>TOTALGENERAL!$AR66</f>
        <v/>
      </c>
      <c r="AF24" s="331"/>
      <c r="AG24" s="330"/>
      <c r="AH24" s="331"/>
      <c r="AI24" s="330"/>
      <c r="AJ24" s="332"/>
      <c r="AK24" s="553" t="str">
        <f>PARAMETRES!$F$13</f>
        <v>SOLIDES ET FIGURES</v>
      </c>
      <c r="AL24" s="553"/>
      <c r="AM24" s="328">
        <f>PARAMETRES!$G$13</f>
        <v>30</v>
      </c>
      <c r="AN24" s="329"/>
      <c r="AO24" s="330" t="str">
        <f>TOTALGENERAL!$Q70</f>
        <v/>
      </c>
      <c r="AP24" s="331"/>
      <c r="AQ24" s="330" t="str">
        <f>TOTALGENERAL!$AR70</f>
        <v/>
      </c>
      <c r="AR24" s="331"/>
      <c r="AS24" s="330"/>
      <c r="AT24" s="331"/>
      <c r="AU24" s="330"/>
      <c r="AV24" s="332"/>
      <c r="AW24" s="553" t="str">
        <f>PARAMETRES!$F$13</f>
        <v>SOLIDES ET FIGURES</v>
      </c>
      <c r="AX24" s="553"/>
      <c r="AY24" s="328">
        <f>PARAMETRES!$G$13</f>
        <v>30</v>
      </c>
      <c r="AZ24" s="329"/>
      <c r="BA24" s="330" t="str">
        <f>TOTALGENERAL!$Q74</f>
        <v/>
      </c>
      <c r="BB24" s="331"/>
      <c r="BC24" s="330" t="str">
        <f>TOTALGENERAL!$AR74</f>
        <v/>
      </c>
      <c r="BD24" s="331"/>
      <c r="BE24" s="330"/>
      <c r="BF24" s="331"/>
      <c r="BG24" s="330"/>
      <c r="BH24" s="332"/>
      <c r="BI24" s="553" t="str">
        <f>PARAMETRES!$F$13</f>
        <v>SOLIDES ET FIGURES</v>
      </c>
      <c r="BJ24" s="553"/>
      <c r="BK24" s="328">
        <f>PARAMETRES!$G$13</f>
        <v>30</v>
      </c>
      <c r="BL24" s="329"/>
      <c r="BM24" s="330" t="str">
        <f>TOTALGENERAL!$Q78</f>
        <v/>
      </c>
      <c r="BN24" s="331"/>
      <c r="BO24" s="330" t="str">
        <f>TOTALGENERAL!$AR78</f>
        <v/>
      </c>
      <c r="BP24" s="331"/>
      <c r="BQ24" s="330"/>
      <c r="BR24" s="331"/>
      <c r="BS24" s="330"/>
      <c r="BT24" s="332"/>
      <c r="BU24" s="553" t="str">
        <f>PARAMETRES!$F$13</f>
        <v>SOLIDES ET FIGURES</v>
      </c>
      <c r="BV24" s="553"/>
      <c r="BW24" s="328">
        <f>PARAMETRES!$G$13</f>
        <v>30</v>
      </c>
      <c r="BX24" s="329"/>
      <c r="BY24" s="330" t="str">
        <f>TOTALGENERAL!$Q82</f>
        <v/>
      </c>
      <c r="BZ24" s="331"/>
      <c r="CA24" s="330" t="str">
        <f>TOTALGENERAL!$AR82</f>
        <v/>
      </c>
      <c r="CB24" s="331"/>
      <c r="CC24" s="330"/>
      <c r="CD24" s="331"/>
      <c r="CE24" s="330"/>
      <c r="CF24" s="332"/>
      <c r="CG24" s="553" t="str">
        <f>PARAMETRES!$F$13</f>
        <v>SOLIDES ET FIGURES</v>
      </c>
      <c r="CH24" s="553"/>
      <c r="CI24" s="328">
        <f>PARAMETRES!$G$13</f>
        <v>30</v>
      </c>
      <c r="CJ24" s="329"/>
      <c r="CK24" s="330" t="str">
        <f>TOTALGENERAL!$Q86</f>
        <v/>
      </c>
      <c r="CL24" s="331"/>
      <c r="CM24" s="330" t="str">
        <f>TOTALGENERAL!$AR86</f>
        <v/>
      </c>
      <c r="CN24" s="331"/>
      <c r="CO24" s="330"/>
      <c r="CP24" s="331"/>
      <c r="CQ24" s="330"/>
      <c r="CR24" s="332"/>
      <c r="CS24" s="553" t="str">
        <f>PARAMETRES!$F$13</f>
        <v>SOLIDES ET FIGURES</v>
      </c>
      <c r="CT24" s="553"/>
      <c r="CU24" s="328">
        <f>PARAMETRES!$G$13</f>
        <v>30</v>
      </c>
      <c r="CV24" s="329"/>
      <c r="CW24" s="330" t="str">
        <f>TOTALGENERAL!$Q90</f>
        <v/>
      </c>
      <c r="CX24" s="331"/>
      <c r="CY24" s="330" t="str">
        <f>TOTALGENERAL!$AR90</f>
        <v/>
      </c>
      <c r="CZ24" s="331"/>
      <c r="DA24" s="330"/>
      <c r="DB24" s="331"/>
      <c r="DC24" s="330"/>
      <c r="DD24" s="332"/>
      <c r="DE24" s="553" t="str">
        <f>PARAMETRES!$F$13</f>
        <v>SOLIDES ET FIGURES</v>
      </c>
      <c r="DF24" s="553"/>
      <c r="DG24" s="328">
        <f>PARAMETRES!$G$13</f>
        <v>30</v>
      </c>
      <c r="DH24" s="329"/>
      <c r="DI24" s="330" t="str">
        <f>TOTALGENERAL!$Q94</f>
        <v/>
      </c>
      <c r="DJ24" s="331"/>
      <c r="DK24" s="330" t="str">
        <f>TOTALGENERAL!$AR94</f>
        <v/>
      </c>
      <c r="DL24" s="331"/>
      <c r="DM24" s="330"/>
      <c r="DN24" s="331"/>
      <c r="DO24" s="330"/>
      <c r="DP24" s="332"/>
    </row>
    <row r="25" spans="1:120">
      <c r="A25" s="326"/>
      <c r="B25" s="326"/>
      <c r="C25" s="327"/>
      <c r="D25" s="327"/>
      <c r="E25" s="315"/>
      <c r="G25" s="315"/>
      <c r="I25" s="315"/>
      <c r="K25" s="315"/>
      <c r="M25" s="326"/>
      <c r="N25" s="326"/>
      <c r="O25" s="327"/>
      <c r="P25" s="327"/>
      <c r="Q25" s="315"/>
      <c r="S25" s="315"/>
      <c r="U25" s="315"/>
      <c r="W25" s="315"/>
      <c r="Y25" s="326"/>
      <c r="Z25" s="326"/>
      <c r="AA25" s="327"/>
      <c r="AB25" s="327"/>
      <c r="AC25" s="315"/>
      <c r="AE25" s="315"/>
      <c r="AG25" s="315"/>
      <c r="AI25" s="315"/>
      <c r="AK25" s="326"/>
      <c r="AL25" s="326"/>
      <c r="AM25" s="327"/>
      <c r="AN25" s="327"/>
      <c r="AO25" s="315"/>
      <c r="AQ25" s="315"/>
      <c r="AS25" s="315"/>
      <c r="AU25" s="315"/>
      <c r="AW25" s="326"/>
      <c r="AX25" s="326"/>
      <c r="AY25" s="327"/>
      <c r="AZ25" s="327"/>
      <c r="BA25" s="315"/>
      <c r="BC25" s="315"/>
      <c r="BE25" s="315"/>
      <c r="BG25" s="315"/>
      <c r="BI25" s="326"/>
      <c r="BJ25" s="326"/>
      <c r="BK25" s="327"/>
      <c r="BL25" s="327"/>
      <c r="BM25" s="315"/>
      <c r="BO25" s="315"/>
      <c r="BQ25" s="315"/>
      <c r="BS25" s="315"/>
      <c r="BU25" s="326"/>
      <c r="BV25" s="326"/>
      <c r="BW25" s="327"/>
      <c r="BX25" s="327"/>
      <c r="BY25" s="315"/>
      <c r="CA25" s="315"/>
      <c r="CC25" s="315"/>
      <c r="CE25" s="315"/>
      <c r="CG25" s="326"/>
      <c r="CH25" s="326"/>
      <c r="CI25" s="327"/>
      <c r="CJ25" s="327"/>
      <c r="CK25" s="315"/>
      <c r="CM25" s="315"/>
      <c r="CO25" s="315"/>
      <c r="CQ25" s="315"/>
      <c r="CS25" s="326"/>
      <c r="CT25" s="326"/>
      <c r="CU25" s="327"/>
      <c r="CV25" s="327"/>
      <c r="CW25" s="315"/>
      <c r="CY25" s="315"/>
      <c r="DA25" s="315"/>
      <c r="DC25" s="315"/>
      <c r="DE25" s="326"/>
      <c r="DF25" s="326"/>
      <c r="DG25" s="327"/>
      <c r="DH25" s="327"/>
      <c r="DI25" s="315"/>
      <c r="DK25" s="315"/>
      <c r="DM25" s="315"/>
      <c r="DO25" s="315"/>
    </row>
    <row r="26" spans="1:120" ht="13.5">
      <c r="A26" s="554" t="str">
        <f>PARAMETRES!$F$14</f>
        <v>TOTAL MATHÉMATIQUE</v>
      </c>
      <c r="B26" s="554"/>
      <c r="C26" s="333">
        <f>PARAMETRES!$G$14</f>
        <v>100</v>
      </c>
      <c r="D26" s="334"/>
      <c r="E26" s="335">
        <f>TOTALGENERAL!$R58</f>
        <v>51.300000000000004</v>
      </c>
      <c r="F26" s="319"/>
      <c r="G26" s="335" t="str">
        <f>TOTALGENERAL!$AS58</f>
        <v/>
      </c>
      <c r="H26" s="319"/>
      <c r="I26" s="335"/>
      <c r="J26" s="319"/>
      <c r="K26" s="335"/>
      <c r="L26" s="320"/>
      <c r="M26" s="554" t="str">
        <f>PARAMETRES!$F$14</f>
        <v>TOTAL MATHÉMATIQUE</v>
      </c>
      <c r="N26" s="554"/>
      <c r="O26" s="333">
        <f>PARAMETRES!$G$14</f>
        <v>100</v>
      </c>
      <c r="P26" s="334"/>
      <c r="Q26" s="335">
        <f>TOTALGENERAL!$R62</f>
        <v>84.399999999999991</v>
      </c>
      <c r="R26" s="319"/>
      <c r="S26" s="335" t="str">
        <f>TOTALGENERAL!$AS62</f>
        <v/>
      </c>
      <c r="T26" s="319"/>
      <c r="U26" s="335"/>
      <c r="V26" s="319"/>
      <c r="W26" s="335"/>
      <c r="X26" s="320"/>
      <c r="Y26" s="554" t="str">
        <f>PARAMETRES!$F$14</f>
        <v>TOTAL MATHÉMATIQUE</v>
      </c>
      <c r="Z26" s="554"/>
      <c r="AA26" s="333">
        <f>PARAMETRES!$G$14</f>
        <v>100</v>
      </c>
      <c r="AB26" s="334"/>
      <c r="AC26" s="335">
        <f>TOTALGENERAL!$R66</f>
        <v>81.8</v>
      </c>
      <c r="AD26" s="319"/>
      <c r="AE26" s="335" t="str">
        <f>TOTALGENERAL!$AS66</f>
        <v/>
      </c>
      <c r="AF26" s="319"/>
      <c r="AG26" s="335"/>
      <c r="AH26" s="319"/>
      <c r="AI26" s="335"/>
      <c r="AJ26" s="320"/>
      <c r="AK26" s="554" t="str">
        <f>PARAMETRES!$F$14</f>
        <v>TOTAL MATHÉMATIQUE</v>
      </c>
      <c r="AL26" s="554"/>
      <c r="AM26" s="333">
        <f>PARAMETRES!$G$14</f>
        <v>100</v>
      </c>
      <c r="AN26" s="334"/>
      <c r="AO26" s="335">
        <f>TOTALGENERAL!$R70</f>
        <v>80.099999999999994</v>
      </c>
      <c r="AP26" s="319"/>
      <c r="AQ26" s="335" t="str">
        <f>TOTALGENERAL!$AS70</f>
        <v/>
      </c>
      <c r="AR26" s="319"/>
      <c r="AS26" s="335"/>
      <c r="AT26" s="319"/>
      <c r="AU26" s="335"/>
      <c r="AV26" s="320"/>
      <c r="AW26" s="554" t="str">
        <f>PARAMETRES!$F$14</f>
        <v>TOTAL MATHÉMATIQUE</v>
      </c>
      <c r="AX26" s="554"/>
      <c r="AY26" s="333">
        <f>PARAMETRES!$G$14</f>
        <v>100</v>
      </c>
      <c r="AZ26" s="334"/>
      <c r="BA26" s="335">
        <f>TOTALGENERAL!$R74</f>
        <v>81.3</v>
      </c>
      <c r="BB26" s="319"/>
      <c r="BC26" s="335" t="str">
        <f>TOTALGENERAL!$AS74</f>
        <v/>
      </c>
      <c r="BD26" s="319"/>
      <c r="BE26" s="335"/>
      <c r="BF26" s="319"/>
      <c r="BG26" s="335"/>
      <c r="BH26" s="320"/>
      <c r="BI26" s="554" t="str">
        <f>PARAMETRES!$F$14</f>
        <v>TOTAL MATHÉMATIQUE</v>
      </c>
      <c r="BJ26" s="554"/>
      <c r="BK26" s="333">
        <f>PARAMETRES!$G$14</f>
        <v>100</v>
      </c>
      <c r="BL26" s="334"/>
      <c r="BM26" s="335">
        <f>TOTALGENERAL!$R78</f>
        <v>90.699999999999989</v>
      </c>
      <c r="BN26" s="319"/>
      <c r="BO26" s="335" t="str">
        <f>TOTALGENERAL!$AS78</f>
        <v/>
      </c>
      <c r="BP26" s="319"/>
      <c r="BQ26" s="335"/>
      <c r="BR26" s="319"/>
      <c r="BS26" s="335"/>
      <c r="BT26" s="320"/>
      <c r="BU26" s="554" t="str">
        <f>PARAMETRES!$F$14</f>
        <v>TOTAL MATHÉMATIQUE</v>
      </c>
      <c r="BV26" s="554"/>
      <c r="BW26" s="333">
        <f>PARAMETRES!$G$14</f>
        <v>100</v>
      </c>
      <c r="BX26" s="334"/>
      <c r="BY26" s="335">
        <f>TOTALGENERAL!$R82</f>
        <v>83.5</v>
      </c>
      <c r="BZ26" s="319"/>
      <c r="CA26" s="335" t="str">
        <f>TOTALGENERAL!$AS82</f>
        <v/>
      </c>
      <c r="CB26" s="319"/>
      <c r="CC26" s="335"/>
      <c r="CD26" s="319"/>
      <c r="CE26" s="335"/>
      <c r="CF26" s="320"/>
      <c r="CG26" s="554" t="str">
        <f>PARAMETRES!$F$14</f>
        <v>TOTAL MATHÉMATIQUE</v>
      </c>
      <c r="CH26" s="554"/>
      <c r="CI26" s="333">
        <f>PARAMETRES!$G$14</f>
        <v>100</v>
      </c>
      <c r="CJ26" s="334"/>
      <c r="CK26" s="335">
        <f>TOTALGENERAL!$R86</f>
        <v>92.8</v>
      </c>
      <c r="CL26" s="319"/>
      <c r="CM26" s="335" t="str">
        <f>TOTALGENERAL!$AS86</f>
        <v/>
      </c>
      <c r="CN26" s="319"/>
      <c r="CO26" s="335"/>
      <c r="CP26" s="319"/>
      <c r="CQ26" s="335"/>
      <c r="CR26" s="320"/>
      <c r="CS26" s="554" t="str">
        <f>PARAMETRES!$F$14</f>
        <v>TOTAL MATHÉMATIQUE</v>
      </c>
      <c r="CT26" s="554"/>
      <c r="CU26" s="333">
        <f>PARAMETRES!$G$14</f>
        <v>100</v>
      </c>
      <c r="CV26" s="334"/>
      <c r="CW26" s="335" t="str">
        <f>TOTALGENERAL!$R90</f>
        <v>-</v>
      </c>
      <c r="CX26" s="319"/>
      <c r="CY26" s="335" t="str">
        <f>TOTALGENERAL!$AS90</f>
        <v/>
      </c>
      <c r="CZ26" s="319"/>
      <c r="DA26" s="335"/>
      <c r="DB26" s="319"/>
      <c r="DC26" s="335"/>
      <c r="DD26" s="320"/>
      <c r="DE26" s="554" t="str">
        <f>PARAMETRES!$F$14</f>
        <v>TOTAL MATHÉMATIQUE</v>
      </c>
      <c r="DF26" s="554"/>
      <c r="DG26" s="333">
        <f>PARAMETRES!$G$14</f>
        <v>100</v>
      </c>
      <c r="DH26" s="334"/>
      <c r="DI26" s="335" t="str">
        <f>TOTALGENERAL!$R94</f>
        <v>-</v>
      </c>
      <c r="DJ26" s="319"/>
      <c r="DK26" s="335" t="str">
        <f>TOTALGENERAL!$AS94</f>
        <v/>
      </c>
      <c r="DL26" s="319"/>
      <c r="DM26" s="335"/>
      <c r="DN26" s="319"/>
      <c r="DO26" s="335"/>
      <c r="DP26" s="320"/>
    </row>
    <row r="27" spans="1:120" ht="13.5">
      <c r="A27" s="321"/>
      <c r="B27" s="322"/>
      <c r="C27" s="336"/>
      <c r="D27" s="336"/>
      <c r="E27" s="315"/>
      <c r="F27" s="324"/>
      <c r="G27" s="315"/>
      <c r="H27" s="324"/>
      <c r="I27" s="315"/>
      <c r="J27" s="324"/>
      <c r="K27" s="315"/>
      <c r="L27" s="325"/>
      <c r="M27" s="321"/>
      <c r="N27" s="322"/>
      <c r="O27" s="336"/>
      <c r="P27" s="336"/>
      <c r="Q27" s="315"/>
      <c r="R27" s="324"/>
      <c r="S27" s="315"/>
      <c r="T27" s="324"/>
      <c r="U27" s="315"/>
      <c r="V27" s="324"/>
      <c r="W27" s="315"/>
      <c r="X27" s="325"/>
      <c r="Y27" s="321"/>
      <c r="Z27" s="322"/>
      <c r="AA27" s="336"/>
      <c r="AB27" s="336"/>
      <c r="AC27" s="315"/>
      <c r="AD27" s="324"/>
      <c r="AE27" s="315"/>
      <c r="AF27" s="324"/>
      <c r="AG27" s="315"/>
      <c r="AH27" s="324"/>
      <c r="AI27" s="315"/>
      <c r="AJ27" s="325"/>
      <c r="AK27" s="321"/>
      <c r="AL27" s="322"/>
      <c r="AM27" s="336"/>
      <c r="AN27" s="336"/>
      <c r="AO27" s="315"/>
      <c r="AP27" s="324"/>
      <c r="AQ27" s="315"/>
      <c r="AR27" s="324"/>
      <c r="AS27" s="315"/>
      <c r="AT27" s="324"/>
      <c r="AU27" s="315"/>
      <c r="AV27" s="325"/>
      <c r="AW27" s="321"/>
      <c r="AX27" s="322"/>
      <c r="AY27" s="336"/>
      <c r="AZ27" s="336"/>
      <c r="BA27" s="315"/>
      <c r="BB27" s="324"/>
      <c r="BC27" s="315"/>
      <c r="BD27" s="324"/>
      <c r="BE27" s="315"/>
      <c r="BF27" s="324"/>
      <c r="BG27" s="315"/>
      <c r="BH27" s="325"/>
      <c r="BI27" s="321"/>
      <c r="BJ27" s="322"/>
      <c r="BK27" s="336"/>
      <c r="BL27" s="336"/>
      <c r="BM27" s="315"/>
      <c r="BN27" s="324"/>
      <c r="BO27" s="315"/>
      <c r="BP27" s="324"/>
      <c r="BQ27" s="315"/>
      <c r="BR27" s="324"/>
      <c r="BS27" s="315"/>
      <c r="BT27" s="325"/>
      <c r="BU27" s="321"/>
      <c r="BV27" s="322"/>
      <c r="BW27" s="336"/>
      <c r="BX27" s="336"/>
      <c r="BY27" s="315"/>
      <c r="BZ27" s="324"/>
      <c r="CA27" s="315"/>
      <c r="CB27" s="324"/>
      <c r="CC27" s="315"/>
      <c r="CD27" s="324"/>
      <c r="CE27" s="315"/>
      <c r="CF27" s="325"/>
      <c r="CG27" s="321"/>
      <c r="CH27" s="322"/>
      <c r="CI27" s="336"/>
      <c r="CJ27" s="336"/>
      <c r="CK27" s="315"/>
      <c r="CL27" s="324"/>
      <c r="CM27" s="315"/>
      <c r="CN27" s="324"/>
      <c r="CO27" s="315"/>
      <c r="CP27" s="324"/>
      <c r="CQ27" s="315"/>
      <c r="CR27" s="325"/>
      <c r="CS27" s="321"/>
      <c r="CT27" s="322"/>
      <c r="CU27" s="336"/>
      <c r="CV27" s="336"/>
      <c r="CW27" s="315"/>
      <c r="CX27" s="324"/>
      <c r="CY27" s="315"/>
      <c r="CZ27" s="324"/>
      <c r="DA27" s="315"/>
      <c r="DB27" s="324"/>
      <c r="DC27" s="315"/>
      <c r="DD27" s="325"/>
      <c r="DE27" s="321"/>
      <c r="DF27" s="322"/>
      <c r="DG27" s="336"/>
      <c r="DH27" s="336"/>
      <c r="DI27" s="315"/>
      <c r="DJ27" s="324"/>
      <c r="DK27" s="315"/>
      <c r="DL27" s="324"/>
      <c r="DM27" s="315"/>
      <c r="DN27" s="324"/>
      <c r="DO27" s="315"/>
      <c r="DP27" s="325"/>
    </row>
    <row r="28" spans="1:120">
      <c r="A28" s="326"/>
      <c r="B28" s="326"/>
      <c r="C28" s="327"/>
      <c r="D28" s="327"/>
      <c r="E28" s="315"/>
      <c r="G28" s="315"/>
      <c r="I28" s="315"/>
      <c r="K28" s="315"/>
      <c r="M28" s="326"/>
      <c r="N28" s="326"/>
      <c r="O28" s="327"/>
      <c r="P28" s="327"/>
      <c r="Q28" s="315"/>
      <c r="S28" s="315"/>
      <c r="U28" s="315"/>
      <c r="W28" s="315"/>
      <c r="Y28" s="326"/>
      <c r="Z28" s="326"/>
      <c r="AA28" s="327"/>
      <c r="AB28" s="327"/>
      <c r="AC28" s="315"/>
      <c r="AE28" s="315"/>
      <c r="AG28" s="315"/>
      <c r="AI28" s="315"/>
      <c r="AK28" s="326"/>
      <c r="AL28" s="326"/>
      <c r="AM28" s="327"/>
      <c r="AN28" s="327"/>
      <c r="AO28" s="315"/>
      <c r="AQ28" s="315"/>
      <c r="AS28" s="315"/>
      <c r="AU28" s="315"/>
      <c r="AW28" s="326"/>
      <c r="AX28" s="326"/>
      <c r="AY28" s="327"/>
      <c r="AZ28" s="327"/>
      <c r="BA28" s="315"/>
      <c r="BC28" s="315"/>
      <c r="BE28" s="315"/>
      <c r="BG28" s="315"/>
      <c r="BI28" s="326"/>
      <c r="BJ28" s="326"/>
      <c r="BK28" s="327"/>
      <c r="BL28" s="327"/>
      <c r="BM28" s="315"/>
      <c r="BO28" s="315"/>
      <c r="BQ28" s="315"/>
      <c r="BS28" s="315"/>
      <c r="BU28" s="326"/>
      <c r="BV28" s="326"/>
      <c r="BW28" s="327"/>
      <c r="BX28" s="327"/>
      <c r="BY28" s="315"/>
      <c r="CA28" s="315"/>
      <c r="CC28" s="315"/>
      <c r="CE28" s="315"/>
      <c r="CG28" s="326"/>
      <c r="CH28" s="326"/>
      <c r="CI28" s="327"/>
      <c r="CJ28" s="327"/>
      <c r="CK28" s="315"/>
      <c r="CM28" s="315"/>
      <c r="CO28" s="315"/>
      <c r="CQ28" s="315"/>
      <c r="CS28" s="326"/>
      <c r="CT28" s="326"/>
      <c r="CU28" s="327"/>
      <c r="CV28" s="327"/>
      <c r="CW28" s="315"/>
      <c r="CY28" s="315"/>
      <c r="DA28" s="315"/>
      <c r="DC28" s="315"/>
      <c r="DE28" s="326"/>
      <c r="DF28" s="326"/>
      <c r="DG28" s="327"/>
      <c r="DH28" s="327"/>
      <c r="DI28" s="315"/>
      <c r="DK28" s="315"/>
      <c r="DM28" s="315"/>
      <c r="DO28" s="315"/>
    </row>
    <row r="29" spans="1:120">
      <c r="A29" s="551" t="str">
        <f>PARAMETRES!$F$16</f>
        <v>ÉVEIL</v>
      </c>
      <c r="B29" s="551"/>
      <c r="C29" s="316">
        <f>PARAMETRES!$G$16</f>
        <v>30</v>
      </c>
      <c r="D29" s="317"/>
      <c r="E29" s="318">
        <f>TOTALGENERAL!$U58</f>
        <v>12</v>
      </c>
      <c r="F29" s="319"/>
      <c r="G29" s="318" t="str">
        <f>TOTALGENERAL!$AV58</f>
        <v/>
      </c>
      <c r="H29" s="319"/>
      <c r="I29" s="318"/>
      <c r="J29" s="319"/>
      <c r="K29" s="318"/>
      <c r="L29" s="320"/>
      <c r="M29" s="551" t="str">
        <f>PARAMETRES!$F$16</f>
        <v>ÉVEIL</v>
      </c>
      <c r="N29" s="551"/>
      <c r="O29" s="316">
        <f>PARAMETRES!$G$16</f>
        <v>30</v>
      </c>
      <c r="P29" s="317"/>
      <c r="Q29" s="318">
        <f>TOTALGENERAL!$U62</f>
        <v>25.5</v>
      </c>
      <c r="R29" s="319"/>
      <c r="S29" s="318" t="str">
        <f>TOTALGENERAL!$AV62</f>
        <v/>
      </c>
      <c r="T29" s="319"/>
      <c r="U29" s="318"/>
      <c r="V29" s="319"/>
      <c r="W29" s="318"/>
      <c r="X29" s="320"/>
      <c r="Y29" s="551" t="str">
        <f>PARAMETRES!$F$16</f>
        <v>ÉVEIL</v>
      </c>
      <c r="Z29" s="551"/>
      <c r="AA29" s="316">
        <f>PARAMETRES!$G$16</f>
        <v>30</v>
      </c>
      <c r="AB29" s="317"/>
      <c r="AC29" s="318">
        <f>TOTALGENERAL!$U66</f>
        <v>21</v>
      </c>
      <c r="AD29" s="319"/>
      <c r="AE29" s="318" t="str">
        <f>TOTALGENERAL!$AV66</f>
        <v/>
      </c>
      <c r="AF29" s="319"/>
      <c r="AG29" s="318"/>
      <c r="AH29" s="319"/>
      <c r="AI29" s="318"/>
      <c r="AJ29" s="320"/>
      <c r="AK29" s="551" t="str">
        <f>PARAMETRES!$F$16</f>
        <v>ÉVEIL</v>
      </c>
      <c r="AL29" s="551"/>
      <c r="AM29" s="316">
        <f>PARAMETRES!$G$16</f>
        <v>30</v>
      </c>
      <c r="AN29" s="317"/>
      <c r="AO29" s="318">
        <f>TOTALGENERAL!$U70</f>
        <v>20.7</v>
      </c>
      <c r="AP29" s="319"/>
      <c r="AQ29" s="318" t="str">
        <f>TOTALGENERAL!$AV70</f>
        <v/>
      </c>
      <c r="AR29" s="319"/>
      <c r="AS29" s="318"/>
      <c r="AT29" s="319"/>
      <c r="AU29" s="318"/>
      <c r="AV29" s="320"/>
      <c r="AW29" s="551" t="str">
        <f>PARAMETRES!$F$16</f>
        <v>ÉVEIL</v>
      </c>
      <c r="AX29" s="551"/>
      <c r="AY29" s="316">
        <f>PARAMETRES!$G$16</f>
        <v>30</v>
      </c>
      <c r="AZ29" s="317"/>
      <c r="BA29" s="318">
        <f>TOTALGENERAL!$U74</f>
        <v>24</v>
      </c>
      <c r="BB29" s="319"/>
      <c r="BC29" s="318" t="str">
        <f>TOTALGENERAL!$AV74</f>
        <v/>
      </c>
      <c r="BD29" s="319"/>
      <c r="BE29" s="318"/>
      <c r="BF29" s="319"/>
      <c r="BG29" s="318"/>
      <c r="BH29" s="320"/>
      <c r="BI29" s="551" t="str">
        <f>PARAMETRES!$F$16</f>
        <v>ÉVEIL</v>
      </c>
      <c r="BJ29" s="551"/>
      <c r="BK29" s="316">
        <f>PARAMETRES!$G$16</f>
        <v>30</v>
      </c>
      <c r="BL29" s="317"/>
      <c r="BM29" s="318">
        <f>TOTALGENERAL!$U78</f>
        <v>25.8</v>
      </c>
      <c r="BN29" s="319"/>
      <c r="BO29" s="318" t="str">
        <f>TOTALGENERAL!$AV78</f>
        <v/>
      </c>
      <c r="BP29" s="319"/>
      <c r="BQ29" s="318"/>
      <c r="BR29" s="319"/>
      <c r="BS29" s="318"/>
      <c r="BT29" s="320"/>
      <c r="BU29" s="551" t="str">
        <f>PARAMETRES!$F$16</f>
        <v>ÉVEIL</v>
      </c>
      <c r="BV29" s="551"/>
      <c r="BW29" s="316">
        <f>PARAMETRES!$G$16</f>
        <v>30</v>
      </c>
      <c r="BX29" s="317"/>
      <c r="BY29" s="318">
        <f>TOTALGENERAL!$U82</f>
        <v>26.4</v>
      </c>
      <c r="BZ29" s="319"/>
      <c r="CA29" s="318" t="str">
        <f>TOTALGENERAL!$AV82</f>
        <v/>
      </c>
      <c r="CB29" s="319"/>
      <c r="CC29" s="318"/>
      <c r="CD29" s="319"/>
      <c r="CE29" s="318"/>
      <c r="CF29" s="320"/>
      <c r="CG29" s="551" t="str">
        <f>PARAMETRES!$F$16</f>
        <v>ÉVEIL</v>
      </c>
      <c r="CH29" s="551"/>
      <c r="CI29" s="316">
        <f>PARAMETRES!$G$16</f>
        <v>30</v>
      </c>
      <c r="CJ29" s="317"/>
      <c r="CK29" s="318">
        <f>TOTALGENERAL!$U86</f>
        <v>21.9</v>
      </c>
      <c r="CL29" s="319"/>
      <c r="CM29" s="318" t="str">
        <f>TOTALGENERAL!$AV86</f>
        <v/>
      </c>
      <c r="CN29" s="319"/>
      <c r="CO29" s="318"/>
      <c r="CP29" s="319"/>
      <c r="CQ29" s="318"/>
      <c r="CR29" s="320"/>
      <c r="CS29" s="551" t="str">
        <f>PARAMETRES!$F$16</f>
        <v>ÉVEIL</v>
      </c>
      <c r="CT29" s="551"/>
      <c r="CU29" s="316">
        <f>PARAMETRES!$G$16</f>
        <v>30</v>
      </c>
      <c r="CV29" s="317"/>
      <c r="CW29" s="318" t="str">
        <f>TOTALGENERAL!$U90</f>
        <v>-</v>
      </c>
      <c r="CX29" s="319"/>
      <c r="CY29" s="318" t="str">
        <f>TOTALGENERAL!$AV90</f>
        <v/>
      </c>
      <c r="CZ29" s="319"/>
      <c r="DA29" s="318"/>
      <c r="DB29" s="319"/>
      <c r="DC29" s="318"/>
      <c r="DD29" s="320"/>
      <c r="DE29" s="551" t="str">
        <f>PARAMETRES!$F$16</f>
        <v>ÉVEIL</v>
      </c>
      <c r="DF29" s="551"/>
      <c r="DG29" s="316">
        <f>PARAMETRES!$G$16</f>
        <v>30</v>
      </c>
      <c r="DH29" s="317"/>
      <c r="DI29" s="318" t="str">
        <f>TOTALGENERAL!$U94</f>
        <v>-</v>
      </c>
      <c r="DJ29" s="319"/>
      <c r="DK29" s="318" t="str">
        <f>TOTALGENERAL!$AV94</f>
        <v/>
      </c>
      <c r="DL29" s="319"/>
      <c r="DM29" s="318"/>
      <c r="DN29" s="319"/>
      <c r="DO29" s="318"/>
      <c r="DP29" s="320"/>
    </row>
    <row r="30" spans="1:120">
      <c r="A30" s="321"/>
      <c r="B30" s="322"/>
      <c r="C30" s="323"/>
      <c r="D30" s="323"/>
      <c r="E30" s="315"/>
      <c r="F30" s="324"/>
      <c r="G30" s="315"/>
      <c r="H30" s="324"/>
      <c r="I30" s="315"/>
      <c r="J30" s="324"/>
      <c r="K30" s="315"/>
      <c r="L30" s="325"/>
      <c r="M30" s="321"/>
      <c r="N30" s="322"/>
      <c r="O30" s="323"/>
      <c r="P30" s="323"/>
      <c r="Q30" s="315"/>
      <c r="R30" s="324"/>
      <c r="S30" s="315"/>
      <c r="T30" s="324"/>
      <c r="U30" s="315"/>
      <c r="V30" s="324"/>
      <c r="W30" s="315"/>
      <c r="X30" s="325"/>
      <c r="Y30" s="321"/>
      <c r="Z30" s="322"/>
      <c r="AA30" s="323"/>
      <c r="AB30" s="323"/>
      <c r="AC30" s="315"/>
      <c r="AD30" s="324"/>
      <c r="AE30" s="315"/>
      <c r="AF30" s="324"/>
      <c r="AG30" s="315"/>
      <c r="AH30" s="324"/>
      <c r="AI30" s="315"/>
      <c r="AJ30" s="325"/>
      <c r="AK30" s="321"/>
      <c r="AL30" s="322"/>
      <c r="AM30" s="323"/>
      <c r="AN30" s="323"/>
      <c r="AO30" s="315"/>
      <c r="AP30" s="324"/>
      <c r="AQ30" s="315"/>
      <c r="AR30" s="324"/>
      <c r="AS30" s="315"/>
      <c r="AT30" s="324"/>
      <c r="AU30" s="315"/>
      <c r="AV30" s="325"/>
      <c r="AW30" s="321"/>
      <c r="AX30" s="322"/>
      <c r="AY30" s="323"/>
      <c r="AZ30" s="323"/>
      <c r="BA30" s="315"/>
      <c r="BB30" s="324"/>
      <c r="BC30" s="315"/>
      <c r="BD30" s="324"/>
      <c r="BE30" s="315"/>
      <c r="BF30" s="324"/>
      <c r="BG30" s="315"/>
      <c r="BH30" s="325"/>
      <c r="BI30" s="321"/>
      <c r="BJ30" s="322"/>
      <c r="BK30" s="323"/>
      <c r="BL30" s="323"/>
      <c r="BM30" s="315"/>
      <c r="BN30" s="324"/>
      <c r="BO30" s="315"/>
      <c r="BP30" s="324"/>
      <c r="BQ30" s="315"/>
      <c r="BR30" s="324"/>
      <c r="BS30" s="315"/>
      <c r="BT30" s="325"/>
      <c r="BU30" s="321"/>
      <c r="BV30" s="322"/>
      <c r="BW30" s="323"/>
      <c r="BX30" s="323"/>
      <c r="BY30" s="315"/>
      <c r="BZ30" s="324"/>
      <c r="CA30" s="315"/>
      <c r="CB30" s="324"/>
      <c r="CC30" s="315"/>
      <c r="CD30" s="324"/>
      <c r="CE30" s="315"/>
      <c r="CF30" s="325"/>
      <c r="CG30" s="321"/>
      <c r="CH30" s="322"/>
      <c r="CI30" s="323"/>
      <c r="CJ30" s="323"/>
      <c r="CK30" s="315"/>
      <c r="CL30" s="324"/>
      <c r="CM30" s="315"/>
      <c r="CN30" s="324"/>
      <c r="CO30" s="315"/>
      <c r="CP30" s="324"/>
      <c r="CQ30" s="315"/>
      <c r="CR30" s="325"/>
      <c r="CS30" s="321"/>
      <c r="CT30" s="322"/>
      <c r="CU30" s="323"/>
      <c r="CV30" s="323"/>
      <c r="CW30" s="315"/>
      <c r="CX30" s="324"/>
      <c r="CY30" s="315"/>
      <c r="CZ30" s="324"/>
      <c r="DA30" s="315"/>
      <c r="DB30" s="324"/>
      <c r="DC30" s="315"/>
      <c r="DD30" s="325"/>
      <c r="DE30" s="321"/>
      <c r="DF30" s="322"/>
      <c r="DG30" s="323"/>
      <c r="DH30" s="323"/>
      <c r="DI30" s="315"/>
      <c r="DJ30" s="324"/>
      <c r="DK30" s="315"/>
      <c r="DL30" s="324"/>
      <c r="DM30" s="315"/>
      <c r="DN30" s="324"/>
      <c r="DO30" s="315"/>
      <c r="DP30" s="325"/>
    </row>
    <row r="31" spans="1:120">
      <c r="A31" s="321"/>
      <c r="B31" s="322"/>
      <c r="C31" s="323"/>
      <c r="D31" s="323"/>
      <c r="E31" s="315"/>
      <c r="F31" s="324"/>
      <c r="G31" s="315"/>
      <c r="H31" s="324"/>
      <c r="I31" s="315"/>
      <c r="J31" s="324"/>
      <c r="K31" s="315"/>
      <c r="L31" s="325"/>
      <c r="M31" s="321"/>
      <c r="N31" s="322"/>
      <c r="O31" s="323"/>
      <c r="P31" s="323"/>
      <c r="Q31" s="315"/>
      <c r="R31" s="324"/>
      <c r="S31" s="315"/>
      <c r="T31" s="324"/>
      <c r="U31" s="315"/>
      <c r="V31" s="324"/>
      <c r="W31" s="315"/>
      <c r="X31" s="325"/>
      <c r="Y31" s="321"/>
      <c r="Z31" s="322"/>
      <c r="AA31" s="323"/>
      <c r="AB31" s="323"/>
      <c r="AC31" s="315"/>
      <c r="AD31" s="324"/>
      <c r="AE31" s="315"/>
      <c r="AF31" s="324"/>
      <c r="AG31" s="315"/>
      <c r="AH31" s="324"/>
      <c r="AI31" s="315"/>
      <c r="AJ31" s="325"/>
      <c r="AK31" s="321"/>
      <c r="AL31" s="322"/>
      <c r="AM31" s="323"/>
      <c r="AN31" s="323"/>
      <c r="AO31" s="315"/>
      <c r="AP31" s="324"/>
      <c r="AQ31" s="315"/>
      <c r="AR31" s="324"/>
      <c r="AS31" s="315"/>
      <c r="AT31" s="324"/>
      <c r="AU31" s="315"/>
      <c r="AV31" s="325"/>
      <c r="AW31" s="321"/>
      <c r="AX31" s="322"/>
      <c r="AY31" s="323"/>
      <c r="AZ31" s="323"/>
      <c r="BA31" s="315"/>
      <c r="BB31" s="324"/>
      <c r="BC31" s="315"/>
      <c r="BD31" s="324"/>
      <c r="BE31" s="315"/>
      <c r="BF31" s="324"/>
      <c r="BG31" s="315"/>
      <c r="BH31" s="325"/>
      <c r="BI31" s="321"/>
      <c r="BJ31" s="322"/>
      <c r="BK31" s="323"/>
      <c r="BL31" s="323"/>
      <c r="BM31" s="315"/>
      <c r="BN31" s="324"/>
      <c r="BO31" s="315"/>
      <c r="BP31" s="324"/>
      <c r="BQ31" s="315"/>
      <c r="BR31" s="324"/>
      <c r="BS31" s="315"/>
      <c r="BT31" s="325"/>
      <c r="BU31" s="321"/>
      <c r="BV31" s="322"/>
      <c r="BW31" s="323"/>
      <c r="BX31" s="323"/>
      <c r="BY31" s="315"/>
      <c r="BZ31" s="324"/>
      <c r="CA31" s="315"/>
      <c r="CB31" s="324"/>
      <c r="CC31" s="315"/>
      <c r="CD31" s="324"/>
      <c r="CE31" s="315"/>
      <c r="CF31" s="325"/>
      <c r="CG31" s="321"/>
      <c r="CH31" s="322"/>
      <c r="CI31" s="323"/>
      <c r="CJ31" s="323"/>
      <c r="CK31" s="315"/>
      <c r="CL31" s="324"/>
      <c r="CM31" s="315"/>
      <c r="CN31" s="324"/>
      <c r="CO31" s="315"/>
      <c r="CP31" s="324"/>
      <c r="CQ31" s="315"/>
      <c r="CR31" s="325"/>
      <c r="CS31" s="321"/>
      <c r="CT31" s="322"/>
      <c r="CU31" s="323"/>
      <c r="CV31" s="323"/>
      <c r="CW31" s="315"/>
      <c r="CX31" s="324"/>
      <c r="CY31" s="315"/>
      <c r="CZ31" s="324"/>
      <c r="DA31" s="315"/>
      <c r="DB31" s="324"/>
      <c r="DC31" s="315"/>
      <c r="DD31" s="325"/>
      <c r="DE31" s="321"/>
      <c r="DF31" s="322"/>
      <c r="DG31" s="323"/>
      <c r="DH31" s="323"/>
      <c r="DI31" s="315"/>
      <c r="DJ31" s="324"/>
      <c r="DK31" s="315"/>
      <c r="DL31" s="324"/>
      <c r="DM31" s="315"/>
      <c r="DN31" s="324"/>
      <c r="DO31" s="315"/>
      <c r="DP31" s="325"/>
    </row>
    <row r="32" spans="1:120">
      <c r="A32" s="551" t="str">
        <f>IF(PARAMETRES!$D5="-",PARAMETRES!$F$17,CONCATENATE(UPPER(PARAMETRES!$D5)," (",LOWER(PARAMETRES!$F$17),")"))</f>
        <v>ANGLAIS (seconde langue)</v>
      </c>
      <c r="B32" s="551"/>
      <c r="C32" s="316">
        <f>PARAMETRES!$G$17</f>
        <v>30</v>
      </c>
      <c r="D32" s="317"/>
      <c r="E32" s="318" t="str">
        <f>TOTALGENERAL!$X58</f>
        <v/>
      </c>
      <c r="F32" s="319"/>
      <c r="G32" s="318" t="str">
        <f>TOTALGENERAL!$AY58</f>
        <v/>
      </c>
      <c r="H32" s="319"/>
      <c r="I32" s="318"/>
      <c r="J32" s="319"/>
      <c r="K32" s="318"/>
      <c r="L32" s="320"/>
      <c r="M32" s="551" t="str">
        <f>IF(PARAMETRES!$D9="-",PARAMETRES!$F$17,CONCATENATE(UPPER(PARAMETRES!$D9)," (",LOWER(PARAMETRES!$F$17),")"))</f>
        <v>ANGLAIS (seconde langue)</v>
      </c>
      <c r="N32" s="551"/>
      <c r="O32" s="316">
        <f>PARAMETRES!$G$17</f>
        <v>30</v>
      </c>
      <c r="P32" s="317"/>
      <c r="Q32" s="318" t="str">
        <f>TOTALGENERAL!$X62</f>
        <v/>
      </c>
      <c r="R32" s="319"/>
      <c r="S32" s="318" t="str">
        <f>TOTALGENERAL!$AY62</f>
        <v/>
      </c>
      <c r="T32" s="319"/>
      <c r="U32" s="318"/>
      <c r="V32" s="319"/>
      <c r="W32" s="318"/>
      <c r="X32" s="320"/>
      <c r="Y32" s="551" t="str">
        <f>IF(PARAMETRES!$D13="-",PARAMETRES!$F$17,CONCATENATE(UPPER(PARAMETRES!$D13)," (",LOWER(PARAMETRES!$F$17),")"))</f>
        <v>ANGLAIS (seconde langue)</v>
      </c>
      <c r="Z32" s="551"/>
      <c r="AA32" s="316">
        <f>PARAMETRES!$G$17</f>
        <v>30</v>
      </c>
      <c r="AB32" s="317"/>
      <c r="AC32" s="318" t="str">
        <f>TOTALGENERAL!$X66</f>
        <v/>
      </c>
      <c r="AD32" s="319"/>
      <c r="AE32" s="318" t="str">
        <f>TOTALGENERAL!$AY66</f>
        <v/>
      </c>
      <c r="AF32" s="319"/>
      <c r="AG32" s="318"/>
      <c r="AH32" s="319"/>
      <c r="AI32" s="318"/>
      <c r="AJ32" s="320"/>
      <c r="AK32" s="551" t="str">
        <f>IF(PARAMETRES!$D17="-",PARAMETRES!$F$17,CONCATENATE(UPPER(PARAMETRES!$D17)," (",LOWER(PARAMETRES!$F$17),")"))</f>
        <v>ANGLAIS (seconde langue)</v>
      </c>
      <c r="AL32" s="551"/>
      <c r="AM32" s="316">
        <f>PARAMETRES!$G$17</f>
        <v>30</v>
      </c>
      <c r="AN32" s="317"/>
      <c r="AO32" s="318" t="str">
        <f>TOTALGENERAL!$X70</f>
        <v/>
      </c>
      <c r="AP32" s="319"/>
      <c r="AQ32" s="318" t="str">
        <f>TOTALGENERAL!$AY70</f>
        <v/>
      </c>
      <c r="AR32" s="319"/>
      <c r="AS32" s="318"/>
      <c r="AT32" s="319"/>
      <c r="AU32" s="318"/>
      <c r="AV32" s="320"/>
      <c r="AW32" s="551" t="str">
        <f>IF(PARAMETRES!$D21="-",PARAMETRES!$F$17,CONCATENATE(UPPER(PARAMETRES!$D21)," (",LOWER(PARAMETRES!$F$17),")"))</f>
        <v>ANGLAIS (seconde langue)</v>
      </c>
      <c r="AX32" s="551"/>
      <c r="AY32" s="316">
        <f>PARAMETRES!$G$17</f>
        <v>30</v>
      </c>
      <c r="AZ32" s="317"/>
      <c r="BA32" s="318" t="str">
        <f>TOTALGENERAL!$X74</f>
        <v/>
      </c>
      <c r="BB32" s="319"/>
      <c r="BC32" s="318" t="str">
        <f>TOTALGENERAL!$AY74</f>
        <v/>
      </c>
      <c r="BD32" s="319"/>
      <c r="BE32" s="318"/>
      <c r="BF32" s="319"/>
      <c r="BG32" s="318"/>
      <c r="BH32" s="320"/>
      <c r="BI32" s="551" t="str">
        <f>IF(PARAMETRES!$D25="-",PARAMETRES!$F$17,CONCATENATE(UPPER(PARAMETRES!$D25)," (",LOWER(PARAMETRES!$F$17),")"))</f>
        <v>ANGLAIS (seconde langue)</v>
      </c>
      <c r="BJ32" s="551"/>
      <c r="BK32" s="316">
        <f>PARAMETRES!$G$17</f>
        <v>30</v>
      </c>
      <c r="BL32" s="317"/>
      <c r="BM32" s="318" t="str">
        <f>TOTALGENERAL!$X78</f>
        <v/>
      </c>
      <c r="BN32" s="319"/>
      <c r="BO32" s="318" t="str">
        <f>TOTALGENERAL!$AY78</f>
        <v/>
      </c>
      <c r="BP32" s="319"/>
      <c r="BQ32" s="318"/>
      <c r="BR32" s="319"/>
      <c r="BS32" s="318"/>
      <c r="BT32" s="320"/>
      <c r="BU32" s="551" t="str">
        <f>IF(PARAMETRES!$D29="-",PARAMETRES!$F$17,CONCATENATE(UPPER(PARAMETRES!$D29)," (",LOWER(PARAMETRES!$F$17),")"))</f>
        <v>ANGLAIS (seconde langue)</v>
      </c>
      <c r="BV32" s="551"/>
      <c r="BW32" s="316">
        <f>PARAMETRES!$G$17</f>
        <v>30</v>
      </c>
      <c r="BX32" s="317"/>
      <c r="BY32" s="318" t="str">
        <f>TOTALGENERAL!$X82</f>
        <v/>
      </c>
      <c r="BZ32" s="319"/>
      <c r="CA32" s="318" t="str">
        <f>TOTALGENERAL!$AY82</f>
        <v/>
      </c>
      <c r="CB32" s="319"/>
      <c r="CC32" s="318"/>
      <c r="CD32" s="319"/>
      <c r="CE32" s="318"/>
      <c r="CF32" s="320"/>
      <c r="CG32" s="551" t="str">
        <f>IF(PARAMETRES!$D33="-",PARAMETRES!$F$17,CONCATENATE(UPPER(PARAMETRES!$D33)," (",LOWER(PARAMETRES!$F$17),")"))</f>
        <v>ANGLAIS (seconde langue)</v>
      </c>
      <c r="CH32" s="551"/>
      <c r="CI32" s="316">
        <f>PARAMETRES!$G$17</f>
        <v>30</v>
      </c>
      <c r="CJ32" s="317"/>
      <c r="CK32" s="318" t="str">
        <f>TOTALGENERAL!$X86</f>
        <v/>
      </c>
      <c r="CL32" s="319"/>
      <c r="CM32" s="318" t="str">
        <f>TOTALGENERAL!$AY86</f>
        <v/>
      </c>
      <c r="CN32" s="319"/>
      <c r="CO32" s="318"/>
      <c r="CP32" s="319"/>
      <c r="CQ32" s="318"/>
      <c r="CR32" s="320"/>
      <c r="CS32" s="551" t="str">
        <f>IF(PARAMETRES!$D37="-",PARAMETRES!$F$17,CONCATENATE(UPPER(PARAMETRES!$D37)," (",LOWER(PARAMETRES!$F$17),")"))</f>
        <v>SECONDE LANGUE</v>
      </c>
      <c r="CT32" s="551"/>
      <c r="CU32" s="316">
        <f>PARAMETRES!$G$17</f>
        <v>30</v>
      </c>
      <c r="CV32" s="317"/>
      <c r="CW32" s="318" t="str">
        <f>TOTALGENERAL!$X90</f>
        <v/>
      </c>
      <c r="CX32" s="319"/>
      <c r="CY32" s="318" t="str">
        <f>TOTALGENERAL!$AY90</f>
        <v/>
      </c>
      <c r="CZ32" s="319"/>
      <c r="DA32" s="318"/>
      <c r="DB32" s="319"/>
      <c r="DC32" s="318"/>
      <c r="DD32" s="320"/>
      <c r="DE32" s="551" t="str">
        <f>IF(PARAMETRES!$D41="-",PARAMETRES!$F$17,CONCATENATE(UPPER(PARAMETRES!$D41)," (",LOWER(PARAMETRES!$F$17),")"))</f>
        <v>SECONDE LANGUE</v>
      </c>
      <c r="DF32" s="551"/>
      <c r="DG32" s="316">
        <f>PARAMETRES!$G$17</f>
        <v>30</v>
      </c>
      <c r="DH32" s="317"/>
      <c r="DI32" s="318" t="str">
        <f>TOTALGENERAL!$X94</f>
        <v/>
      </c>
      <c r="DJ32" s="319"/>
      <c r="DK32" s="318" t="str">
        <f>TOTALGENERAL!$AY94</f>
        <v/>
      </c>
      <c r="DL32" s="319"/>
      <c r="DM32" s="318"/>
      <c r="DN32" s="319"/>
      <c r="DO32" s="318"/>
      <c r="DP32" s="320"/>
    </row>
    <row r="33" spans="1:120">
      <c r="A33" s="321"/>
      <c r="B33" s="322"/>
      <c r="C33" s="323"/>
      <c r="D33" s="323"/>
      <c r="E33" s="315"/>
      <c r="F33" s="324"/>
      <c r="G33" s="315"/>
      <c r="H33" s="324"/>
      <c r="I33" s="315"/>
      <c r="J33" s="324"/>
      <c r="K33" s="315"/>
      <c r="L33" s="325"/>
      <c r="M33" s="321"/>
      <c r="N33" s="322"/>
      <c r="O33" s="323"/>
      <c r="P33" s="323"/>
      <c r="Q33" s="315"/>
      <c r="R33" s="324"/>
      <c r="S33" s="315"/>
      <c r="T33" s="324"/>
      <c r="U33" s="315"/>
      <c r="V33" s="324"/>
      <c r="W33" s="315"/>
      <c r="X33" s="325"/>
      <c r="Y33" s="321"/>
      <c r="Z33" s="322"/>
      <c r="AA33" s="323"/>
      <c r="AB33" s="323"/>
      <c r="AC33" s="315"/>
      <c r="AD33" s="324"/>
      <c r="AE33" s="315"/>
      <c r="AF33" s="324"/>
      <c r="AG33" s="315"/>
      <c r="AH33" s="324"/>
      <c r="AI33" s="315"/>
      <c r="AJ33" s="325"/>
      <c r="AK33" s="321"/>
      <c r="AL33" s="322"/>
      <c r="AM33" s="323"/>
      <c r="AN33" s="323"/>
      <c r="AO33" s="315"/>
      <c r="AP33" s="324"/>
      <c r="AQ33" s="315"/>
      <c r="AR33" s="324"/>
      <c r="AS33" s="315"/>
      <c r="AT33" s="324"/>
      <c r="AU33" s="315"/>
      <c r="AV33" s="325"/>
      <c r="AW33" s="321"/>
      <c r="AX33" s="322"/>
      <c r="AY33" s="323"/>
      <c r="AZ33" s="323"/>
      <c r="BA33" s="315"/>
      <c r="BB33" s="324"/>
      <c r="BC33" s="315"/>
      <c r="BD33" s="324"/>
      <c r="BE33" s="315"/>
      <c r="BF33" s="324"/>
      <c r="BG33" s="315"/>
      <c r="BH33" s="325"/>
      <c r="BI33" s="321"/>
      <c r="BJ33" s="322"/>
      <c r="BK33" s="323"/>
      <c r="BL33" s="323"/>
      <c r="BM33" s="315"/>
      <c r="BN33" s="324"/>
      <c r="BO33" s="315"/>
      <c r="BP33" s="324"/>
      <c r="BQ33" s="315"/>
      <c r="BR33" s="324"/>
      <c r="BS33" s="315"/>
      <c r="BT33" s="325"/>
      <c r="BU33" s="321"/>
      <c r="BV33" s="322"/>
      <c r="BW33" s="323"/>
      <c r="BX33" s="323"/>
      <c r="BY33" s="315"/>
      <c r="BZ33" s="324"/>
      <c r="CA33" s="315"/>
      <c r="CB33" s="324"/>
      <c r="CC33" s="315"/>
      <c r="CD33" s="324"/>
      <c r="CE33" s="315"/>
      <c r="CF33" s="325"/>
      <c r="CG33" s="321"/>
      <c r="CH33" s="322"/>
      <c r="CI33" s="323"/>
      <c r="CJ33" s="323"/>
      <c r="CK33" s="315"/>
      <c r="CL33" s="324"/>
      <c r="CM33" s="315"/>
      <c r="CN33" s="324"/>
      <c r="CO33" s="315"/>
      <c r="CP33" s="324"/>
      <c r="CQ33" s="315"/>
      <c r="CR33" s="325"/>
      <c r="CS33" s="321"/>
      <c r="CT33" s="322"/>
      <c r="CU33" s="323"/>
      <c r="CV33" s="323"/>
      <c r="CW33" s="315"/>
      <c r="CX33" s="324"/>
      <c r="CY33" s="315"/>
      <c r="CZ33" s="324"/>
      <c r="DA33" s="315"/>
      <c r="DB33" s="324"/>
      <c r="DC33" s="315"/>
      <c r="DD33" s="325"/>
      <c r="DE33" s="321"/>
      <c r="DF33" s="322"/>
      <c r="DG33" s="323"/>
      <c r="DH33" s="323"/>
      <c r="DI33" s="315"/>
      <c r="DJ33" s="324"/>
      <c r="DK33" s="315"/>
      <c r="DL33" s="324"/>
      <c r="DM33" s="315"/>
      <c r="DN33" s="324"/>
      <c r="DO33" s="315"/>
      <c r="DP33" s="325"/>
    </row>
    <row r="34" spans="1:120" ht="22.5" customHeight="1">
      <c r="A34" s="337"/>
      <c r="B34" s="338"/>
      <c r="C34" s="338"/>
      <c r="D34" s="339"/>
      <c r="E34" s="340"/>
      <c r="F34" s="324"/>
      <c r="G34" s="340"/>
      <c r="H34" s="324"/>
      <c r="I34" s="340"/>
      <c r="J34" s="324"/>
      <c r="K34" s="340"/>
      <c r="L34" s="325"/>
      <c r="M34" s="337"/>
      <c r="N34" s="338"/>
      <c r="O34" s="338"/>
      <c r="P34" s="339"/>
      <c r="Q34" s="340"/>
      <c r="R34" s="324"/>
      <c r="S34" s="340"/>
      <c r="T34" s="324"/>
      <c r="U34" s="340"/>
      <c r="V34" s="324"/>
      <c r="W34" s="340"/>
      <c r="X34" s="325"/>
      <c r="Y34" s="337"/>
      <c r="Z34" s="338"/>
      <c r="AA34" s="338"/>
      <c r="AB34" s="339"/>
      <c r="AC34" s="340"/>
      <c r="AD34" s="324"/>
      <c r="AE34" s="340"/>
      <c r="AF34" s="324"/>
      <c r="AG34" s="340"/>
      <c r="AH34" s="324"/>
      <c r="AI34" s="340"/>
      <c r="AJ34" s="325"/>
      <c r="AK34" s="337"/>
      <c r="AL34" s="338"/>
      <c r="AM34" s="338"/>
      <c r="AN34" s="339"/>
      <c r="AO34" s="340"/>
      <c r="AP34" s="324"/>
      <c r="AQ34" s="340"/>
      <c r="AR34" s="324"/>
      <c r="AS34" s="340"/>
      <c r="AT34" s="324"/>
      <c r="AU34" s="340"/>
      <c r="AV34" s="325"/>
      <c r="AW34" s="337"/>
      <c r="AX34" s="338"/>
      <c r="AY34" s="338"/>
      <c r="AZ34" s="339"/>
      <c r="BA34" s="340"/>
      <c r="BB34" s="324"/>
      <c r="BC34" s="340"/>
      <c r="BD34" s="324"/>
      <c r="BE34" s="340"/>
      <c r="BF34" s="324"/>
      <c r="BG34" s="340"/>
      <c r="BH34" s="325"/>
      <c r="BI34" s="337"/>
      <c r="BJ34" s="338"/>
      <c r="BK34" s="338"/>
      <c r="BL34" s="339"/>
      <c r="BM34" s="340"/>
      <c r="BN34" s="324"/>
      <c r="BO34" s="340"/>
      <c r="BP34" s="324"/>
      <c r="BQ34" s="340"/>
      <c r="BR34" s="324"/>
      <c r="BS34" s="340"/>
      <c r="BT34" s="325"/>
      <c r="BU34" s="337"/>
      <c r="BV34" s="338"/>
      <c r="BW34" s="338"/>
      <c r="BX34" s="339"/>
      <c r="BY34" s="340"/>
      <c r="BZ34" s="324"/>
      <c r="CA34" s="340"/>
      <c r="CB34" s="324"/>
      <c r="CC34" s="340"/>
      <c r="CD34" s="324"/>
      <c r="CE34" s="340"/>
      <c r="CF34" s="325"/>
      <c r="CG34" s="337"/>
      <c r="CH34" s="338"/>
      <c r="CI34" s="338"/>
      <c r="CJ34" s="339"/>
      <c r="CK34" s="340"/>
      <c r="CL34" s="324"/>
      <c r="CM34" s="340"/>
      <c r="CN34" s="324"/>
      <c r="CO34" s="340"/>
      <c r="CP34" s="324"/>
      <c r="CQ34" s="340"/>
      <c r="CR34" s="325"/>
      <c r="CS34" s="337"/>
      <c r="CT34" s="338"/>
      <c r="CU34" s="338"/>
      <c r="CV34" s="339"/>
      <c r="CW34" s="340"/>
      <c r="CX34" s="324"/>
      <c r="CY34" s="340"/>
      <c r="CZ34" s="324"/>
      <c r="DA34" s="340"/>
      <c r="DB34" s="324"/>
      <c r="DC34" s="340"/>
      <c r="DD34" s="325"/>
      <c r="DE34" s="337"/>
      <c r="DF34" s="338"/>
      <c r="DG34" s="338"/>
      <c r="DH34" s="339"/>
      <c r="DI34" s="340"/>
      <c r="DJ34" s="324"/>
      <c r="DK34" s="340"/>
      <c r="DL34" s="324"/>
      <c r="DM34" s="340"/>
      <c r="DN34" s="324"/>
      <c r="DO34" s="340"/>
      <c r="DP34" s="325"/>
    </row>
    <row r="35" spans="1:120" ht="4.5" customHeight="1">
      <c r="A35" s="326"/>
      <c r="B35" s="326"/>
      <c r="C35" s="327"/>
      <c r="D35" s="327"/>
      <c r="M35" s="326"/>
      <c r="N35" s="326"/>
      <c r="O35" s="327"/>
      <c r="P35" s="327"/>
      <c r="Y35" s="326"/>
      <c r="Z35" s="326"/>
      <c r="AA35" s="327"/>
      <c r="AB35" s="327"/>
      <c r="AK35" s="326"/>
      <c r="AL35" s="326"/>
      <c r="AM35" s="327"/>
      <c r="AN35" s="327"/>
      <c r="AW35" s="326"/>
      <c r="AX35" s="326"/>
      <c r="AY35" s="327"/>
      <c r="AZ35" s="327"/>
      <c r="BI35" s="326"/>
      <c r="BJ35" s="326"/>
      <c r="BK35" s="327"/>
      <c r="BL35" s="327"/>
      <c r="BU35" s="326"/>
      <c r="BV35" s="326"/>
      <c r="BW35" s="327"/>
      <c r="BX35" s="327"/>
      <c r="CG35" s="326"/>
      <c r="CH35" s="326"/>
      <c r="CI35" s="327"/>
      <c r="CJ35" s="327"/>
      <c r="CS35" s="326"/>
      <c r="CT35" s="326"/>
      <c r="CU35" s="327"/>
      <c r="CV35" s="327"/>
      <c r="DE35" s="326"/>
      <c r="DF35" s="326"/>
      <c r="DG35" s="327"/>
      <c r="DH35" s="327"/>
    </row>
    <row r="36" spans="1:120" ht="25.5" customHeight="1">
      <c r="A36" s="555" t="str">
        <f>PARAMETRES!$F$19</f>
        <v>TOTAL DE LA PÉRIODE</v>
      </c>
      <c r="B36" s="555"/>
      <c r="C36" s="341">
        <f>PARAMETRES!$G$19</f>
        <v>100</v>
      </c>
      <c r="D36" s="342"/>
      <c r="E36" s="343">
        <f>TOTALGENERAL!$AA58</f>
        <v>49.800000000000004</v>
      </c>
      <c r="F36" s="344"/>
      <c r="G36" s="343" t="str">
        <f>TOTALGENERAL!$BB58</f>
        <v/>
      </c>
      <c r="H36" s="344"/>
      <c r="I36" s="343"/>
      <c r="J36" s="344"/>
      <c r="K36" s="343"/>
      <c r="M36" s="555" t="str">
        <f>PARAMETRES!$F$19</f>
        <v>TOTAL DE LA PÉRIODE</v>
      </c>
      <c r="N36" s="555"/>
      <c r="O36" s="341">
        <f>PARAMETRES!$G$19</f>
        <v>100</v>
      </c>
      <c r="P36" s="342"/>
      <c r="Q36" s="343">
        <f>TOTALGENERAL!$AA62</f>
        <v>84.699999999999989</v>
      </c>
      <c r="R36" s="344"/>
      <c r="S36" s="343" t="str">
        <f>TOTALGENERAL!$BB62</f>
        <v/>
      </c>
      <c r="T36" s="344"/>
      <c r="U36" s="343"/>
      <c r="V36" s="344"/>
      <c r="W36" s="343"/>
      <c r="Y36" s="555" t="str">
        <f>PARAMETRES!$F$19</f>
        <v>TOTAL DE LA PÉRIODE</v>
      </c>
      <c r="Z36" s="555"/>
      <c r="AA36" s="341">
        <f>PARAMETRES!$G$19</f>
        <v>100</v>
      </c>
      <c r="AB36" s="342"/>
      <c r="AC36" s="343">
        <f>TOTALGENERAL!$AA66</f>
        <v>72.399999999999991</v>
      </c>
      <c r="AD36" s="344"/>
      <c r="AE36" s="343" t="str">
        <f>TOTALGENERAL!$BB66</f>
        <v/>
      </c>
      <c r="AF36" s="344"/>
      <c r="AG36" s="343"/>
      <c r="AH36" s="344"/>
      <c r="AI36" s="343"/>
      <c r="AK36" s="555" t="str">
        <f>PARAMETRES!$F$19</f>
        <v>TOTAL DE LA PÉRIODE</v>
      </c>
      <c r="AL36" s="555"/>
      <c r="AM36" s="341">
        <f>PARAMETRES!$G$19</f>
        <v>100</v>
      </c>
      <c r="AN36" s="342"/>
      <c r="AO36" s="343">
        <f>TOTALGENERAL!$AA70</f>
        <v>71.399999999999991</v>
      </c>
      <c r="AP36" s="344"/>
      <c r="AQ36" s="343" t="str">
        <f>TOTALGENERAL!$BB70</f>
        <v/>
      </c>
      <c r="AR36" s="344"/>
      <c r="AS36" s="343"/>
      <c r="AT36" s="344"/>
      <c r="AU36" s="343"/>
      <c r="AW36" s="555" t="str">
        <f>PARAMETRES!$F$19</f>
        <v>TOTAL DE LA PÉRIODE</v>
      </c>
      <c r="AX36" s="555"/>
      <c r="AY36" s="341">
        <f>PARAMETRES!$G$19</f>
        <v>100</v>
      </c>
      <c r="AZ36" s="342"/>
      <c r="BA36" s="343">
        <f>TOTALGENERAL!$AA74</f>
        <v>76.5</v>
      </c>
      <c r="BB36" s="344"/>
      <c r="BC36" s="343" t="str">
        <f>TOTALGENERAL!$BB74</f>
        <v/>
      </c>
      <c r="BD36" s="344"/>
      <c r="BE36" s="343"/>
      <c r="BF36" s="344"/>
      <c r="BG36" s="343"/>
      <c r="BI36" s="555" t="str">
        <f>PARAMETRES!$F$19</f>
        <v>TOTAL DE LA PÉRIODE</v>
      </c>
      <c r="BJ36" s="555"/>
      <c r="BK36" s="341">
        <f>PARAMETRES!$G$19</f>
        <v>100</v>
      </c>
      <c r="BL36" s="342"/>
      <c r="BM36" s="343">
        <f>TOTALGENERAL!$AA78</f>
        <v>82.8</v>
      </c>
      <c r="BN36" s="344"/>
      <c r="BO36" s="343" t="str">
        <f>TOTALGENERAL!$BB78</f>
        <v/>
      </c>
      <c r="BP36" s="344"/>
      <c r="BQ36" s="343"/>
      <c r="BR36" s="344"/>
      <c r="BS36" s="343"/>
      <c r="BU36" s="555" t="str">
        <f>PARAMETRES!$F$19</f>
        <v>TOTAL DE LA PÉRIODE</v>
      </c>
      <c r="BV36" s="555"/>
      <c r="BW36" s="341">
        <f>PARAMETRES!$G$19</f>
        <v>100</v>
      </c>
      <c r="BX36" s="342"/>
      <c r="BY36" s="343">
        <f>TOTALGENERAL!$AA82</f>
        <v>83.699999999999989</v>
      </c>
      <c r="BZ36" s="344"/>
      <c r="CA36" s="343" t="str">
        <f>TOTALGENERAL!$BB82</f>
        <v/>
      </c>
      <c r="CB36" s="344"/>
      <c r="CC36" s="343"/>
      <c r="CD36" s="344"/>
      <c r="CE36" s="343"/>
      <c r="CG36" s="555" t="str">
        <f>PARAMETRES!$F$19</f>
        <v>TOTAL DE LA PÉRIODE</v>
      </c>
      <c r="CH36" s="555"/>
      <c r="CI36" s="341">
        <f>PARAMETRES!$G$19</f>
        <v>100</v>
      </c>
      <c r="CJ36" s="342"/>
      <c r="CK36" s="343">
        <f>TOTALGENERAL!$AA86</f>
        <v>81.5</v>
      </c>
      <c r="CL36" s="344"/>
      <c r="CM36" s="343" t="str">
        <f>TOTALGENERAL!$BB86</f>
        <v/>
      </c>
      <c r="CN36" s="344"/>
      <c r="CO36" s="343"/>
      <c r="CP36" s="344"/>
      <c r="CQ36" s="343"/>
      <c r="CS36" s="555" t="str">
        <f>PARAMETRES!$F$19</f>
        <v>TOTAL DE LA PÉRIODE</v>
      </c>
      <c r="CT36" s="555"/>
      <c r="CU36" s="341">
        <f>PARAMETRES!$G$19</f>
        <v>100</v>
      </c>
      <c r="CV36" s="342"/>
      <c r="CW36" s="343" t="str">
        <f>TOTALGENERAL!$AA90</f>
        <v/>
      </c>
      <c r="CX36" s="344"/>
      <c r="CY36" s="343" t="str">
        <f>TOTALGENERAL!$BB90</f>
        <v/>
      </c>
      <c r="CZ36" s="344"/>
      <c r="DA36" s="343"/>
      <c r="DB36" s="344"/>
      <c r="DC36" s="343"/>
      <c r="DE36" s="555" t="str">
        <f>PARAMETRES!$F$19</f>
        <v>TOTAL DE LA PÉRIODE</v>
      </c>
      <c r="DF36" s="555"/>
      <c r="DG36" s="341">
        <f>PARAMETRES!$G$19</f>
        <v>100</v>
      </c>
      <c r="DH36" s="342"/>
      <c r="DI36" s="343" t="str">
        <f>TOTALGENERAL!$AA94</f>
        <v/>
      </c>
      <c r="DJ36" s="344"/>
      <c r="DK36" s="343" t="str">
        <f>TOTALGENERAL!$BB94</f>
        <v/>
      </c>
      <c r="DL36" s="344"/>
      <c r="DM36" s="343"/>
      <c r="DN36" s="344"/>
      <c r="DO36" s="343"/>
    </row>
    <row r="37" spans="1:120" ht="3.75" customHeight="1">
      <c r="G37" s="345"/>
      <c r="J37" s="345"/>
      <c r="S37" s="345"/>
      <c r="V37" s="345"/>
      <c r="AE37" s="345"/>
      <c r="AH37" s="345"/>
      <c r="AQ37" s="345"/>
      <c r="AT37" s="345"/>
      <c r="BC37" s="345"/>
      <c r="BF37" s="345"/>
      <c r="BO37" s="345"/>
      <c r="BR37" s="345"/>
      <c r="CA37" s="345"/>
      <c r="CD37" s="345"/>
      <c r="CM37" s="345"/>
      <c r="CP37" s="345"/>
      <c r="CY37" s="345"/>
      <c r="DB37" s="345"/>
      <c r="DK37" s="345"/>
      <c r="DN37" s="345"/>
    </row>
    <row r="38" spans="1:120">
      <c r="G38" s="556"/>
      <c r="H38" s="556"/>
      <c r="I38" s="556"/>
      <c r="J38" s="556"/>
      <c r="K38" s="346"/>
      <c r="S38" s="556"/>
      <c r="T38" s="556"/>
      <c r="U38" s="556"/>
      <c r="V38" s="556"/>
      <c r="W38" s="346"/>
      <c r="AE38" s="556"/>
      <c r="AF38" s="556"/>
      <c r="AG38" s="556"/>
      <c r="AH38" s="556"/>
      <c r="AI38" s="346"/>
      <c r="AQ38" s="556"/>
      <c r="AR38" s="556"/>
      <c r="AS38" s="556"/>
      <c r="AT38" s="556"/>
      <c r="AU38" s="346"/>
      <c r="BC38" s="556"/>
      <c r="BD38" s="556"/>
      <c r="BE38" s="556"/>
      <c r="BF38" s="556"/>
      <c r="BG38" s="346"/>
      <c r="BO38" s="556"/>
      <c r="BP38" s="556"/>
      <c r="BQ38" s="556"/>
      <c r="BR38" s="556"/>
      <c r="BS38" s="346"/>
      <c r="CA38" s="556"/>
      <c r="CB38" s="556"/>
      <c r="CC38" s="556"/>
      <c r="CD38" s="556"/>
      <c r="CE38" s="346"/>
      <c r="CM38" s="556"/>
      <c r="CN38" s="556"/>
      <c r="CO38" s="556"/>
      <c r="CP38" s="556"/>
      <c r="CQ38" s="346"/>
      <c r="CY38" s="556"/>
      <c r="CZ38" s="556"/>
      <c r="DA38" s="556"/>
      <c r="DB38" s="556"/>
      <c r="DC38" s="346"/>
      <c r="DK38" s="556"/>
      <c r="DL38" s="556"/>
      <c r="DM38" s="556"/>
      <c r="DN38" s="556"/>
      <c r="DO38" s="346"/>
    </row>
    <row r="39" spans="1:120" ht="21.75" customHeight="1"/>
    <row r="53" spans="1:120">
      <c r="A53" s="557"/>
      <c r="B53" s="557"/>
      <c r="C53" s="557"/>
      <c r="D53" s="557"/>
      <c r="E53" s="557"/>
      <c r="F53" s="557"/>
      <c r="G53" s="557"/>
      <c r="H53" s="557"/>
      <c r="I53" s="557"/>
      <c r="J53" s="557"/>
      <c r="K53" s="557"/>
      <c r="L53" s="557"/>
      <c r="M53" s="557"/>
      <c r="N53" s="557"/>
      <c r="O53" s="557"/>
      <c r="P53" s="557"/>
      <c r="Q53" s="557"/>
      <c r="R53" s="557"/>
      <c r="S53" s="557"/>
      <c r="T53" s="557"/>
      <c r="U53" s="557"/>
      <c r="V53" s="557"/>
      <c r="W53" s="557"/>
      <c r="X53" s="557"/>
      <c r="Y53" s="557"/>
      <c r="Z53" s="557"/>
      <c r="AA53" s="557"/>
      <c r="AB53" s="557"/>
      <c r="AC53" s="557"/>
      <c r="AD53" s="557"/>
      <c r="AE53" s="557"/>
      <c r="AF53" s="557"/>
      <c r="AG53" s="557"/>
      <c r="AH53" s="557"/>
      <c r="AI53" s="557"/>
      <c r="AJ53" s="557"/>
      <c r="AK53" s="557"/>
      <c r="AL53" s="557"/>
      <c r="AM53" s="557"/>
      <c r="AN53" s="557"/>
      <c r="AO53" s="557"/>
      <c r="AP53" s="557"/>
      <c r="AQ53" s="557"/>
      <c r="AR53" s="557"/>
      <c r="AS53" s="557"/>
      <c r="AT53" s="557"/>
      <c r="AU53" s="557"/>
      <c r="AV53" s="557"/>
      <c r="AW53" s="557"/>
      <c r="AX53" s="557"/>
      <c r="AY53" s="557"/>
      <c r="AZ53" s="557"/>
      <c r="BA53" s="557"/>
      <c r="BB53" s="557"/>
      <c r="BC53" s="557"/>
      <c r="BD53" s="557"/>
      <c r="BE53" s="557"/>
      <c r="BF53" s="557"/>
      <c r="BG53" s="557"/>
      <c r="BH53" s="557"/>
      <c r="BI53" s="557"/>
      <c r="BJ53" s="557"/>
      <c r="BK53" s="557"/>
      <c r="BL53" s="557"/>
      <c r="BM53" s="557"/>
      <c r="BN53" s="557"/>
      <c r="BO53" s="557"/>
      <c r="BP53" s="557"/>
      <c r="BQ53" s="557"/>
      <c r="BR53" s="557"/>
      <c r="BS53" s="557"/>
      <c r="BT53" s="557"/>
      <c r="BU53" s="557"/>
      <c r="BV53" s="557"/>
      <c r="BW53" s="557"/>
      <c r="BX53" s="557"/>
      <c r="BY53" s="557"/>
      <c r="BZ53" s="557"/>
      <c r="CA53" s="557"/>
      <c r="CB53" s="557"/>
      <c r="CC53" s="557"/>
      <c r="CD53" s="557"/>
      <c r="CE53" s="557"/>
      <c r="CF53" s="557"/>
      <c r="CG53" s="557"/>
      <c r="CH53" s="557"/>
      <c r="CI53" s="557"/>
      <c r="CJ53" s="557"/>
      <c r="CK53" s="557"/>
      <c r="CL53" s="557"/>
      <c r="CM53" s="557"/>
      <c r="CN53" s="557"/>
      <c r="CO53" s="557"/>
      <c r="CP53" s="557"/>
      <c r="CQ53" s="557"/>
      <c r="CR53" s="557"/>
      <c r="CS53" s="557"/>
      <c r="CT53" s="557"/>
      <c r="CU53" s="557"/>
      <c r="CV53" s="557"/>
      <c r="CW53" s="557"/>
      <c r="CX53" s="557"/>
      <c r="CY53" s="557"/>
      <c r="CZ53" s="557"/>
      <c r="DA53" s="557"/>
      <c r="DB53" s="557"/>
      <c r="DC53" s="557"/>
      <c r="DD53" s="557"/>
      <c r="DE53" s="557"/>
      <c r="DF53" s="557"/>
      <c r="DG53" s="557"/>
      <c r="DH53" s="557"/>
      <c r="DI53" s="557"/>
      <c r="DJ53" s="557"/>
      <c r="DK53" s="557"/>
      <c r="DL53" s="557"/>
      <c r="DM53" s="557"/>
      <c r="DN53" s="557"/>
      <c r="DO53" s="557"/>
      <c r="DP53" s="557"/>
    </row>
    <row r="54" spans="1:120" ht="30">
      <c r="B54" s="550" t="str">
        <f>PARAMETRES!$C6</f>
        <v>M</v>
      </c>
      <c r="C54" s="550"/>
      <c r="D54" s="550"/>
      <c r="E54" s="550"/>
      <c r="F54" s="550"/>
      <c r="G54" s="550"/>
      <c r="H54" s="550"/>
      <c r="I54" s="547"/>
      <c r="J54" s="548"/>
      <c r="N54" s="550" t="str">
        <f>PARAMETRES!$C10</f>
        <v>A</v>
      </c>
      <c r="O54" s="550"/>
      <c r="P54" s="550"/>
      <c r="Q54" s="550"/>
      <c r="R54" s="550"/>
      <c r="S54" s="550"/>
      <c r="T54" s="550"/>
      <c r="U54" s="547"/>
      <c r="V54" s="548"/>
      <c r="Z54" s="550" t="str">
        <f>PARAMETRES!$C14</f>
        <v>F</v>
      </c>
      <c r="AA54" s="550"/>
      <c r="AB54" s="550"/>
      <c r="AC54" s="550"/>
      <c r="AD54" s="550"/>
      <c r="AE54" s="550"/>
      <c r="AF54" s="550"/>
      <c r="AG54" s="547"/>
      <c r="AH54" s="548"/>
      <c r="AL54" s="550" t="str">
        <f>PARAMETRES!$C18</f>
        <v>L</v>
      </c>
      <c r="AM54" s="550"/>
      <c r="AN54" s="550"/>
      <c r="AO54" s="550"/>
      <c r="AP54" s="550"/>
      <c r="AQ54" s="550"/>
      <c r="AR54" s="550"/>
      <c r="AS54" s="547"/>
      <c r="AT54" s="548"/>
      <c r="AX54" s="550" t="str">
        <f>PARAMETRES!$C22</f>
        <v>L</v>
      </c>
      <c r="AY54" s="550"/>
      <c r="AZ54" s="550"/>
      <c r="BA54" s="550"/>
      <c r="BB54" s="550"/>
      <c r="BC54" s="550"/>
      <c r="BD54" s="550"/>
      <c r="BE54" s="547"/>
      <c r="BF54" s="548"/>
      <c r="BJ54" s="550" t="str">
        <f>PARAMETRES!$C26</f>
        <v>M</v>
      </c>
      <c r="BK54" s="550"/>
      <c r="BL54" s="550"/>
      <c r="BM54" s="550"/>
      <c r="BN54" s="550"/>
      <c r="BO54" s="550"/>
      <c r="BP54" s="550"/>
      <c r="BQ54" s="547"/>
      <c r="BR54" s="548"/>
      <c r="BV54" s="550" t="str">
        <f>PARAMETRES!$C30</f>
        <v>M</v>
      </c>
      <c r="BW54" s="550"/>
      <c r="BX54" s="550"/>
      <c r="BY54" s="550"/>
      <c r="BZ54" s="550"/>
      <c r="CA54" s="550"/>
      <c r="CB54" s="550"/>
      <c r="CC54" s="547"/>
      <c r="CD54" s="548"/>
      <c r="CH54" s="550" t="str">
        <f>PARAMETRES!$C34</f>
        <v>-</v>
      </c>
      <c r="CI54" s="550"/>
      <c r="CJ54" s="550"/>
      <c r="CK54" s="550"/>
      <c r="CL54" s="550"/>
      <c r="CM54" s="550"/>
      <c r="CN54" s="550"/>
      <c r="CO54" s="547"/>
      <c r="CP54" s="548"/>
      <c r="CT54" s="550" t="str">
        <f>PARAMETRES!$C38</f>
        <v>-</v>
      </c>
      <c r="CU54" s="550"/>
      <c r="CV54" s="550"/>
      <c r="CW54" s="550"/>
      <c r="CX54" s="550"/>
      <c r="CY54" s="550"/>
      <c r="CZ54" s="550"/>
      <c r="DA54" s="547"/>
      <c r="DB54" s="548"/>
      <c r="DF54" s="550" t="str">
        <f>PARAMETRES!$C42</f>
        <v>-</v>
      </c>
      <c r="DG54" s="550"/>
      <c r="DH54" s="550"/>
      <c r="DI54" s="550"/>
      <c r="DJ54" s="550"/>
      <c r="DK54" s="550"/>
      <c r="DL54" s="550"/>
      <c r="DM54" s="547" t="str">
        <f>IF(COUNTBLANK(DO60:DO89)=31,"",PARAMETRES!$F$22)</f>
        <v>Année          2016-2017</v>
      </c>
      <c r="DN54" s="548" t="str">
        <f>IF(COUNTBLANK(DO60:DO89)=31,"",PARAMETRES!$F$23)</f>
        <v>5ème année</v>
      </c>
    </row>
    <row r="55" spans="1:120" ht="20.25">
      <c r="B55" s="549" t="str">
        <f>PARAMETRES!$B6</f>
        <v>B</v>
      </c>
      <c r="C55" s="549"/>
      <c r="D55" s="549"/>
      <c r="E55" s="549"/>
      <c r="F55" s="549"/>
      <c r="G55" s="549"/>
      <c r="H55" s="549"/>
      <c r="I55" s="547"/>
      <c r="J55" s="548"/>
      <c r="N55" s="549" t="str">
        <f>PARAMETRES!$B10</f>
        <v>C</v>
      </c>
      <c r="O55" s="549"/>
      <c r="P55" s="549"/>
      <c r="Q55" s="549"/>
      <c r="R55" s="549"/>
      <c r="S55" s="549"/>
      <c r="T55" s="549"/>
      <c r="U55" s="547"/>
      <c r="V55" s="548"/>
      <c r="Z55" s="549" t="str">
        <f>PARAMETRES!$B14</f>
        <v>F</v>
      </c>
      <c r="AA55" s="549"/>
      <c r="AB55" s="549"/>
      <c r="AC55" s="549"/>
      <c r="AD55" s="549"/>
      <c r="AE55" s="549"/>
      <c r="AF55" s="549"/>
      <c r="AG55" s="547"/>
      <c r="AH55" s="548"/>
      <c r="AL55" s="549" t="str">
        <f>PARAMETRES!$B18</f>
        <v>K</v>
      </c>
      <c r="AM55" s="549"/>
      <c r="AN55" s="549"/>
      <c r="AO55" s="549"/>
      <c r="AP55" s="549"/>
      <c r="AQ55" s="549"/>
      <c r="AR55" s="549"/>
      <c r="AS55" s="547"/>
      <c r="AT55" s="548"/>
      <c r="AX55" s="549" t="str">
        <f>PARAMETRES!$B22</f>
        <v>P</v>
      </c>
      <c r="AY55" s="549"/>
      <c r="AZ55" s="549"/>
      <c r="BA55" s="549"/>
      <c r="BB55" s="549"/>
      <c r="BC55" s="549"/>
      <c r="BD55" s="549"/>
      <c r="BE55" s="547"/>
      <c r="BF55" s="548"/>
      <c r="BJ55" s="549" t="str">
        <f>PARAMETRES!$B26</f>
        <v>S</v>
      </c>
      <c r="BK55" s="549"/>
      <c r="BL55" s="549"/>
      <c r="BM55" s="549"/>
      <c r="BN55" s="549"/>
      <c r="BO55" s="549"/>
      <c r="BP55" s="549"/>
      <c r="BQ55" s="547"/>
      <c r="BR55" s="548"/>
      <c r="BV55" s="549" t="str">
        <f>PARAMETRES!$B30</f>
        <v>T</v>
      </c>
      <c r="BW55" s="549"/>
      <c r="BX55" s="549"/>
      <c r="BY55" s="549"/>
      <c r="BZ55" s="549"/>
      <c r="CA55" s="549"/>
      <c r="CB55" s="549"/>
      <c r="CC55" s="547"/>
      <c r="CD55" s="548"/>
      <c r="CH55" s="549" t="str">
        <f>PARAMETRES!$B34</f>
        <v>-</v>
      </c>
      <c r="CI55" s="549"/>
      <c r="CJ55" s="549"/>
      <c r="CK55" s="549"/>
      <c r="CL55" s="549"/>
      <c r="CM55" s="549"/>
      <c r="CN55" s="549"/>
      <c r="CO55" s="547"/>
      <c r="CP55" s="548"/>
      <c r="CT55" s="549" t="str">
        <f>PARAMETRES!$B38</f>
        <v>-</v>
      </c>
      <c r="CU55" s="549"/>
      <c r="CV55" s="549"/>
      <c r="CW55" s="549"/>
      <c r="CX55" s="549"/>
      <c r="CY55" s="549"/>
      <c r="CZ55" s="549"/>
      <c r="DA55" s="547"/>
      <c r="DB55" s="548"/>
      <c r="DF55" s="549" t="str">
        <f>PARAMETRES!$B42</f>
        <v>-</v>
      </c>
      <c r="DG55" s="549"/>
      <c r="DH55" s="549"/>
      <c r="DI55" s="549"/>
      <c r="DJ55" s="549"/>
      <c r="DK55" s="549"/>
      <c r="DL55" s="549"/>
      <c r="DM55" s="547"/>
      <c r="DN55" s="548"/>
    </row>
    <row r="56" spans="1:120">
      <c r="B56" s="313"/>
      <c r="C56" s="313"/>
      <c r="D56" s="313"/>
      <c r="N56" s="313"/>
      <c r="O56" s="313"/>
      <c r="P56" s="313"/>
      <c r="Z56" s="313"/>
      <c r="AA56" s="313"/>
      <c r="AB56" s="313"/>
      <c r="AL56" s="313"/>
      <c r="AM56" s="313"/>
      <c r="AN56" s="313"/>
      <c r="AX56" s="313"/>
      <c r="AY56" s="313"/>
      <c r="AZ56" s="313"/>
      <c r="BJ56" s="313"/>
      <c r="BK56" s="313"/>
      <c r="BL56" s="313"/>
      <c r="BV56" s="313"/>
      <c r="BW56" s="313"/>
      <c r="BX56" s="313"/>
      <c r="CH56" s="313"/>
      <c r="CI56" s="313"/>
      <c r="CJ56" s="313"/>
      <c r="CT56" s="313"/>
      <c r="CU56" s="313"/>
      <c r="CV56" s="313"/>
      <c r="DF56" s="313"/>
      <c r="DG56" s="313"/>
      <c r="DH56" s="313"/>
    </row>
    <row r="58" spans="1:120" ht="25.5" customHeight="1">
      <c r="E58" s="314" t="s">
        <v>84</v>
      </c>
      <c r="G58" s="314" t="s">
        <v>85</v>
      </c>
      <c r="I58" s="314" t="s">
        <v>86</v>
      </c>
      <c r="K58" s="314" t="s">
        <v>87</v>
      </c>
      <c r="Q58" s="314" t="s">
        <v>84</v>
      </c>
      <c r="S58" s="314" t="s">
        <v>85</v>
      </c>
      <c r="U58" s="314" t="s">
        <v>86</v>
      </c>
      <c r="W58" s="314" t="s">
        <v>87</v>
      </c>
      <c r="AC58" s="314" t="s">
        <v>84</v>
      </c>
      <c r="AE58" s="314" t="s">
        <v>85</v>
      </c>
      <c r="AG58" s="314" t="s">
        <v>86</v>
      </c>
      <c r="AI58" s="314" t="s">
        <v>87</v>
      </c>
      <c r="AO58" s="314" t="s">
        <v>84</v>
      </c>
      <c r="AQ58" s="314" t="s">
        <v>85</v>
      </c>
      <c r="AS58" s="314" t="s">
        <v>86</v>
      </c>
      <c r="AU58" s="314" t="s">
        <v>87</v>
      </c>
      <c r="BA58" s="314" t="s">
        <v>84</v>
      </c>
      <c r="BC58" s="314" t="s">
        <v>85</v>
      </c>
      <c r="BE58" s="314" t="s">
        <v>86</v>
      </c>
      <c r="BG58" s="314" t="s">
        <v>87</v>
      </c>
      <c r="BM58" s="314" t="s">
        <v>84</v>
      </c>
      <c r="BO58" s="314" t="s">
        <v>85</v>
      </c>
      <c r="BQ58" s="314" t="s">
        <v>86</v>
      </c>
      <c r="BS58" s="314" t="s">
        <v>87</v>
      </c>
      <c r="BY58" s="314" t="s">
        <v>84</v>
      </c>
      <c r="CA58" s="314" t="s">
        <v>85</v>
      </c>
      <c r="CC58" s="314" t="s">
        <v>86</v>
      </c>
      <c r="CE58" s="314" t="s">
        <v>87</v>
      </c>
      <c r="CK58" s="314" t="s">
        <v>84</v>
      </c>
      <c r="CM58" s="314" t="s">
        <v>85</v>
      </c>
      <c r="CO58" s="314" t="s">
        <v>86</v>
      </c>
      <c r="CQ58" s="314" t="s">
        <v>87</v>
      </c>
      <c r="CW58" s="314" t="s">
        <v>84</v>
      </c>
      <c r="CY58" s="314" t="s">
        <v>85</v>
      </c>
      <c r="DA58" s="314" t="s">
        <v>86</v>
      </c>
      <c r="DC58" s="314" t="s">
        <v>87</v>
      </c>
      <c r="DI58" s="314" t="s">
        <v>84</v>
      </c>
      <c r="DK58" s="314" t="s">
        <v>85</v>
      </c>
      <c r="DM58" s="314" t="s">
        <v>86</v>
      </c>
      <c r="DO58" s="314" t="s">
        <v>87</v>
      </c>
    </row>
    <row r="59" spans="1:120">
      <c r="E59" s="315"/>
      <c r="G59" s="315"/>
      <c r="I59" s="315"/>
      <c r="K59" s="315"/>
      <c r="Q59" s="315"/>
      <c r="S59" s="315"/>
      <c r="U59" s="315"/>
      <c r="W59" s="315"/>
      <c r="AC59" s="315"/>
      <c r="AE59" s="315"/>
      <c r="AG59" s="315"/>
      <c r="AI59" s="315"/>
      <c r="AO59" s="315"/>
      <c r="AQ59" s="315"/>
      <c r="AS59" s="315"/>
      <c r="AU59" s="315"/>
      <c r="BA59" s="315"/>
      <c r="BC59" s="315"/>
      <c r="BE59" s="315"/>
      <c r="BG59" s="315"/>
      <c r="BM59" s="315"/>
      <c r="BO59" s="315"/>
      <c r="BQ59" s="315"/>
      <c r="BS59" s="315"/>
      <c r="BY59" s="315"/>
      <c r="CA59" s="315"/>
      <c r="CC59" s="315"/>
      <c r="CE59" s="315"/>
      <c r="CK59" s="315"/>
      <c r="CM59" s="315"/>
      <c r="CO59" s="315"/>
      <c r="CQ59" s="315"/>
      <c r="CW59" s="315"/>
      <c r="CY59" s="315"/>
      <c r="DA59" s="315"/>
      <c r="DC59" s="315"/>
      <c r="DI59" s="315"/>
      <c r="DK59" s="315"/>
      <c r="DM59" s="315"/>
      <c r="DO59" s="315"/>
    </row>
    <row r="60" spans="1:120">
      <c r="A60" s="551" t="str">
        <f>PARAMETRES!$F$3</f>
        <v>RELIGION</v>
      </c>
      <c r="B60" s="551"/>
      <c r="C60" s="316">
        <f>PARAMETRES!$G$3</f>
        <v>20</v>
      </c>
      <c r="D60" s="317"/>
      <c r="E60" s="318">
        <f>TOTALGENERAL!$E59</f>
        <v>13.7</v>
      </c>
      <c r="F60" s="319"/>
      <c r="G60" s="318" t="str">
        <f>TOTALGENERAL!$AF59</f>
        <v/>
      </c>
      <c r="H60" s="319"/>
      <c r="I60" s="318"/>
      <c r="J60" s="319"/>
      <c r="K60" s="318"/>
      <c r="L60" s="320"/>
      <c r="M60" s="551" t="str">
        <f>PARAMETRES!$F$3</f>
        <v>RELIGION</v>
      </c>
      <c r="N60" s="551"/>
      <c r="O60" s="316">
        <f>PARAMETRES!$G$3</f>
        <v>20</v>
      </c>
      <c r="P60" s="317"/>
      <c r="Q60" s="318">
        <f>TOTALGENERAL!$E63</f>
        <v>13.7</v>
      </c>
      <c r="R60" s="319"/>
      <c r="S60" s="318" t="str">
        <f>TOTALGENERAL!$AF63</f>
        <v/>
      </c>
      <c r="T60" s="319"/>
      <c r="U60" s="318"/>
      <c r="V60" s="319"/>
      <c r="W60" s="318"/>
      <c r="X60" s="320"/>
      <c r="Y60" s="551" t="str">
        <f>PARAMETRES!$F$3</f>
        <v>RELIGION</v>
      </c>
      <c r="Z60" s="551"/>
      <c r="AA60" s="316">
        <f>PARAMETRES!$G$3</f>
        <v>20</v>
      </c>
      <c r="AB60" s="317"/>
      <c r="AC60" s="318">
        <f>TOTALGENERAL!$E67</f>
        <v>15.799999999999999</v>
      </c>
      <c r="AD60" s="319"/>
      <c r="AE60" s="318" t="str">
        <f>TOTALGENERAL!$AF67</f>
        <v/>
      </c>
      <c r="AF60" s="319"/>
      <c r="AG60" s="318"/>
      <c r="AH60" s="319"/>
      <c r="AI60" s="318"/>
      <c r="AJ60" s="320"/>
      <c r="AK60" s="551" t="str">
        <f>PARAMETRES!$F$3</f>
        <v>RELIGION</v>
      </c>
      <c r="AL60" s="551"/>
      <c r="AM60" s="316">
        <f>PARAMETRES!$G$3</f>
        <v>20</v>
      </c>
      <c r="AN60" s="317"/>
      <c r="AO60" s="318">
        <f>TOTALGENERAL!$E71</f>
        <v>8.5</v>
      </c>
      <c r="AP60" s="319"/>
      <c r="AQ60" s="318" t="str">
        <f>TOTALGENERAL!$AF71</f>
        <v/>
      </c>
      <c r="AR60" s="319"/>
      <c r="AS60" s="318"/>
      <c r="AT60" s="319"/>
      <c r="AU60" s="318"/>
      <c r="AV60" s="320"/>
      <c r="AW60" s="551" t="str">
        <f>PARAMETRES!$F$3</f>
        <v>RELIGION</v>
      </c>
      <c r="AX60" s="551"/>
      <c r="AY60" s="316">
        <f>PARAMETRES!$G$3</f>
        <v>20</v>
      </c>
      <c r="AZ60" s="317"/>
      <c r="BA60" s="318">
        <f>TOTALGENERAL!$E75</f>
        <v>17.900000000000002</v>
      </c>
      <c r="BB60" s="319"/>
      <c r="BC60" s="318" t="str">
        <f>TOTALGENERAL!$AF75</f>
        <v/>
      </c>
      <c r="BD60" s="319"/>
      <c r="BE60" s="318"/>
      <c r="BF60" s="319"/>
      <c r="BG60" s="318"/>
      <c r="BH60" s="320"/>
      <c r="BI60" s="551" t="str">
        <f>PARAMETRES!$F$3</f>
        <v>RELIGION</v>
      </c>
      <c r="BJ60" s="551"/>
      <c r="BK60" s="316">
        <f>PARAMETRES!$G$3</f>
        <v>20</v>
      </c>
      <c r="BL60" s="317"/>
      <c r="BM60" s="318">
        <f>TOTALGENERAL!$E79</f>
        <v>14.799999999999999</v>
      </c>
      <c r="BN60" s="319"/>
      <c r="BO60" s="318" t="str">
        <f>TOTALGENERAL!$AF79</f>
        <v/>
      </c>
      <c r="BP60" s="319"/>
      <c r="BQ60" s="318"/>
      <c r="BR60" s="319"/>
      <c r="BS60" s="318"/>
      <c r="BT60" s="320"/>
      <c r="BU60" s="551" t="str">
        <f>PARAMETRES!$F$3</f>
        <v>RELIGION</v>
      </c>
      <c r="BV60" s="551"/>
      <c r="BW60" s="316">
        <f>PARAMETRES!$G$3</f>
        <v>20</v>
      </c>
      <c r="BX60" s="317"/>
      <c r="BY60" s="318">
        <f>TOTALGENERAL!$E83</f>
        <v>20</v>
      </c>
      <c r="BZ60" s="319"/>
      <c r="CA60" s="318" t="str">
        <f>TOTALGENERAL!$AF83</f>
        <v/>
      </c>
      <c r="CB60" s="319"/>
      <c r="CC60" s="318"/>
      <c r="CD60" s="319"/>
      <c r="CE60" s="318"/>
      <c r="CF60" s="320"/>
      <c r="CG60" s="551" t="str">
        <f>PARAMETRES!$F$3</f>
        <v>RELIGION</v>
      </c>
      <c r="CH60" s="551"/>
      <c r="CI60" s="316">
        <f>PARAMETRES!$G$3</f>
        <v>20</v>
      </c>
      <c r="CJ60" s="317"/>
      <c r="CK60" s="318" t="str">
        <f>TOTALGENERAL!$E87</f>
        <v>-</v>
      </c>
      <c r="CL60" s="319"/>
      <c r="CM60" s="318" t="str">
        <f>TOTALGENERAL!$AF87</f>
        <v/>
      </c>
      <c r="CN60" s="319"/>
      <c r="CO60" s="318"/>
      <c r="CP60" s="319"/>
      <c r="CQ60" s="318"/>
      <c r="CR60" s="320"/>
      <c r="CS60" s="551" t="str">
        <f>PARAMETRES!$F$3</f>
        <v>RELIGION</v>
      </c>
      <c r="CT60" s="551"/>
      <c r="CU60" s="316">
        <f>PARAMETRES!$G$3</f>
        <v>20</v>
      </c>
      <c r="CV60" s="317"/>
      <c r="CW60" s="318" t="str">
        <f>TOTALGENERAL!$E91</f>
        <v>-</v>
      </c>
      <c r="CX60" s="319"/>
      <c r="CY60" s="318" t="str">
        <f>TOTALGENERAL!$AF91</f>
        <v/>
      </c>
      <c r="CZ60" s="319"/>
      <c r="DA60" s="318"/>
      <c r="DB60" s="319"/>
      <c r="DC60" s="318"/>
      <c r="DD60" s="320"/>
      <c r="DE60" s="551" t="str">
        <f>PARAMETRES!$F$3</f>
        <v>RELIGION</v>
      </c>
      <c r="DF60" s="551"/>
      <c r="DG60" s="316">
        <f>PARAMETRES!$G$3</f>
        <v>20</v>
      </c>
      <c r="DH60" s="317"/>
      <c r="DI60" s="318" t="str">
        <f>TOTALGENERAL!$E95</f>
        <v>-</v>
      </c>
      <c r="DJ60" s="319"/>
      <c r="DK60" s="318" t="str">
        <f>TOTALGENERAL!$AF95</f>
        <v/>
      </c>
      <c r="DL60" s="319"/>
      <c r="DM60" s="318"/>
      <c r="DN60" s="319"/>
      <c r="DO60" s="318"/>
      <c r="DP60" s="320"/>
    </row>
    <row r="61" spans="1:120">
      <c r="A61" s="321"/>
      <c r="B61" s="322"/>
      <c r="C61" s="323"/>
      <c r="D61" s="323"/>
      <c r="E61" s="315"/>
      <c r="F61" s="324"/>
      <c r="G61" s="315"/>
      <c r="H61" s="324"/>
      <c r="I61" s="315"/>
      <c r="J61" s="324"/>
      <c r="K61" s="315"/>
      <c r="L61" s="325"/>
      <c r="M61" s="321"/>
      <c r="N61" s="322"/>
      <c r="O61" s="323"/>
      <c r="P61" s="323"/>
      <c r="Q61" s="315"/>
      <c r="R61" s="324"/>
      <c r="S61" s="315"/>
      <c r="T61" s="324"/>
      <c r="U61" s="315"/>
      <c r="V61" s="324"/>
      <c r="W61" s="315"/>
      <c r="X61" s="325"/>
      <c r="Y61" s="321"/>
      <c r="Z61" s="322"/>
      <c r="AA61" s="323"/>
      <c r="AB61" s="323"/>
      <c r="AC61" s="315"/>
      <c r="AD61" s="324"/>
      <c r="AE61" s="315"/>
      <c r="AF61" s="324"/>
      <c r="AG61" s="315"/>
      <c r="AH61" s="324"/>
      <c r="AI61" s="315"/>
      <c r="AJ61" s="325"/>
      <c r="AK61" s="321"/>
      <c r="AL61" s="322"/>
      <c r="AM61" s="323"/>
      <c r="AN61" s="323"/>
      <c r="AO61" s="315"/>
      <c r="AP61" s="324"/>
      <c r="AQ61" s="315"/>
      <c r="AR61" s="324"/>
      <c r="AS61" s="315"/>
      <c r="AT61" s="324"/>
      <c r="AU61" s="315"/>
      <c r="AV61" s="325"/>
      <c r="AW61" s="321"/>
      <c r="AX61" s="322"/>
      <c r="AY61" s="323"/>
      <c r="AZ61" s="323"/>
      <c r="BA61" s="315"/>
      <c r="BB61" s="324"/>
      <c r="BC61" s="315"/>
      <c r="BD61" s="324"/>
      <c r="BE61" s="315"/>
      <c r="BF61" s="324"/>
      <c r="BG61" s="315"/>
      <c r="BH61" s="325"/>
      <c r="BI61" s="321"/>
      <c r="BJ61" s="322"/>
      <c r="BK61" s="323"/>
      <c r="BL61" s="323"/>
      <c r="BM61" s="315"/>
      <c r="BN61" s="324"/>
      <c r="BO61" s="315"/>
      <c r="BP61" s="324"/>
      <c r="BQ61" s="315"/>
      <c r="BR61" s="324"/>
      <c r="BS61" s="315"/>
      <c r="BT61" s="325"/>
      <c r="BU61" s="321"/>
      <c r="BV61" s="322"/>
      <c r="BW61" s="323"/>
      <c r="BX61" s="323"/>
      <c r="BY61" s="315"/>
      <c r="BZ61" s="324"/>
      <c r="CA61" s="315"/>
      <c r="CB61" s="324"/>
      <c r="CC61" s="315"/>
      <c r="CD61" s="324"/>
      <c r="CE61" s="315"/>
      <c r="CF61" s="325"/>
      <c r="CG61" s="321"/>
      <c r="CH61" s="322"/>
      <c r="CI61" s="323"/>
      <c r="CJ61" s="323"/>
      <c r="CK61" s="315"/>
      <c r="CL61" s="324"/>
      <c r="CM61" s="315"/>
      <c r="CN61" s="324"/>
      <c r="CO61" s="315"/>
      <c r="CP61" s="324"/>
      <c r="CQ61" s="315"/>
      <c r="CR61" s="325"/>
      <c r="CS61" s="321"/>
      <c r="CT61" s="322"/>
      <c r="CU61" s="323"/>
      <c r="CV61" s="323"/>
      <c r="CW61" s="315"/>
      <c r="CX61" s="324"/>
      <c r="CY61" s="315"/>
      <c r="CZ61" s="324"/>
      <c r="DA61" s="315"/>
      <c r="DB61" s="324"/>
      <c r="DC61" s="315"/>
      <c r="DD61" s="325"/>
      <c r="DE61" s="321"/>
      <c r="DF61" s="322"/>
      <c r="DG61" s="323"/>
      <c r="DH61" s="323"/>
      <c r="DI61" s="315"/>
      <c r="DJ61" s="324"/>
      <c r="DK61" s="315"/>
      <c r="DL61" s="324"/>
      <c r="DM61" s="315"/>
      <c r="DN61" s="324"/>
      <c r="DO61" s="315"/>
      <c r="DP61" s="325"/>
    </row>
    <row r="62" spans="1:120">
      <c r="A62" s="326"/>
      <c r="B62" s="326"/>
      <c r="C62" s="327"/>
      <c r="D62" s="327"/>
      <c r="E62" s="315"/>
      <c r="G62" s="315"/>
      <c r="I62" s="315"/>
      <c r="K62" s="315"/>
      <c r="M62" s="326"/>
      <c r="N62" s="326"/>
      <c r="O62" s="327"/>
      <c r="P62" s="327"/>
      <c r="Q62" s="315"/>
      <c r="S62" s="315"/>
      <c r="U62" s="315"/>
      <c r="W62" s="315"/>
      <c r="Y62" s="326"/>
      <c r="Z62" s="326"/>
      <c r="AA62" s="327"/>
      <c r="AB62" s="327"/>
      <c r="AC62" s="315"/>
      <c r="AE62" s="315"/>
      <c r="AG62" s="315"/>
      <c r="AI62" s="315"/>
      <c r="AK62" s="326"/>
      <c r="AL62" s="326"/>
      <c r="AM62" s="327"/>
      <c r="AN62" s="327"/>
      <c r="AO62" s="315"/>
      <c r="AQ62" s="315"/>
      <c r="AS62" s="315"/>
      <c r="AU62" s="315"/>
      <c r="AW62" s="326"/>
      <c r="AX62" s="326"/>
      <c r="AY62" s="327"/>
      <c r="AZ62" s="327"/>
      <c r="BA62" s="315"/>
      <c r="BC62" s="315"/>
      <c r="BE62" s="315"/>
      <c r="BG62" s="315"/>
      <c r="BI62" s="326"/>
      <c r="BJ62" s="326"/>
      <c r="BK62" s="327"/>
      <c r="BL62" s="327"/>
      <c r="BM62" s="315"/>
      <c r="BO62" s="315"/>
      <c r="BQ62" s="315"/>
      <c r="BS62" s="315"/>
      <c r="BU62" s="326"/>
      <c r="BV62" s="326"/>
      <c r="BW62" s="327"/>
      <c r="BX62" s="327"/>
      <c r="BY62" s="315"/>
      <c r="CA62" s="315"/>
      <c r="CC62" s="315"/>
      <c r="CE62" s="315"/>
      <c r="CG62" s="326"/>
      <c r="CH62" s="326"/>
      <c r="CI62" s="327"/>
      <c r="CJ62" s="327"/>
      <c r="CK62" s="315"/>
      <c r="CM62" s="315"/>
      <c r="CO62" s="315"/>
      <c r="CQ62" s="315"/>
      <c r="CS62" s="326"/>
      <c r="CT62" s="326"/>
      <c r="CU62" s="327"/>
      <c r="CV62" s="327"/>
      <c r="CW62" s="315"/>
      <c r="CY62" s="315"/>
      <c r="DA62" s="315"/>
      <c r="DC62" s="315"/>
      <c r="DE62" s="326"/>
      <c r="DF62" s="326"/>
      <c r="DG62" s="327"/>
      <c r="DH62" s="327"/>
      <c r="DI62" s="315"/>
      <c r="DK62" s="315"/>
      <c r="DM62" s="315"/>
      <c r="DO62" s="315"/>
    </row>
    <row r="63" spans="1:120" ht="13.5">
      <c r="A63" s="552" t="s">
        <v>88</v>
      </c>
      <c r="B63" s="552"/>
      <c r="C63" s="327"/>
      <c r="D63" s="327"/>
      <c r="E63" s="315"/>
      <c r="G63" s="315"/>
      <c r="I63" s="315"/>
      <c r="K63" s="315"/>
      <c r="M63" s="552" t="s">
        <v>88</v>
      </c>
      <c r="N63" s="552"/>
      <c r="O63" s="327"/>
      <c r="P63" s="327"/>
      <c r="Q63" s="315"/>
      <c r="S63" s="315"/>
      <c r="U63" s="315"/>
      <c r="W63" s="315"/>
      <c r="Y63" s="552" t="s">
        <v>88</v>
      </c>
      <c r="Z63" s="552"/>
      <c r="AA63" s="327"/>
      <c r="AB63" s="327"/>
      <c r="AC63" s="315"/>
      <c r="AE63" s="315"/>
      <c r="AG63" s="315"/>
      <c r="AI63" s="315"/>
      <c r="AK63" s="552" t="s">
        <v>88</v>
      </c>
      <c r="AL63" s="552"/>
      <c r="AM63" s="327"/>
      <c r="AN63" s="327"/>
      <c r="AO63" s="315"/>
      <c r="AQ63" s="315"/>
      <c r="AS63" s="315"/>
      <c r="AU63" s="315"/>
      <c r="AW63" s="552" t="s">
        <v>88</v>
      </c>
      <c r="AX63" s="552"/>
      <c r="AY63" s="327"/>
      <c r="AZ63" s="327"/>
      <c r="BA63" s="315"/>
      <c r="BC63" s="315"/>
      <c r="BE63" s="315"/>
      <c r="BG63" s="315"/>
      <c r="BI63" s="552" t="s">
        <v>88</v>
      </c>
      <c r="BJ63" s="552"/>
      <c r="BK63" s="327"/>
      <c r="BL63" s="327"/>
      <c r="BM63" s="315"/>
      <c r="BO63" s="315"/>
      <c r="BQ63" s="315"/>
      <c r="BS63" s="315"/>
      <c r="BU63" s="552" t="s">
        <v>88</v>
      </c>
      <c r="BV63" s="552"/>
      <c r="BW63" s="327"/>
      <c r="BX63" s="327"/>
      <c r="BY63" s="315"/>
      <c r="CA63" s="315"/>
      <c r="CC63" s="315"/>
      <c r="CE63" s="315"/>
      <c r="CG63" s="552" t="s">
        <v>88</v>
      </c>
      <c r="CH63" s="552"/>
      <c r="CI63" s="327"/>
      <c r="CJ63" s="327"/>
      <c r="CK63" s="315"/>
      <c r="CM63" s="315"/>
      <c r="CO63" s="315"/>
      <c r="CQ63" s="315"/>
      <c r="CS63" s="552" t="s">
        <v>88</v>
      </c>
      <c r="CT63" s="552"/>
      <c r="CU63" s="327"/>
      <c r="CV63" s="327"/>
      <c r="CW63" s="315"/>
      <c r="CY63" s="315"/>
      <c r="DA63" s="315"/>
      <c r="DC63" s="315"/>
      <c r="DE63" s="552" t="s">
        <v>88</v>
      </c>
      <c r="DF63" s="552"/>
      <c r="DG63" s="327"/>
      <c r="DH63" s="327"/>
      <c r="DI63" s="315"/>
      <c r="DK63" s="315"/>
      <c r="DM63" s="315"/>
      <c r="DO63" s="315"/>
    </row>
    <row r="64" spans="1:120">
      <c r="A64" s="326"/>
      <c r="B64" s="326"/>
      <c r="C64" s="327"/>
      <c r="D64" s="327"/>
      <c r="E64" s="315"/>
      <c r="G64" s="315"/>
      <c r="I64" s="315"/>
      <c r="K64" s="315"/>
      <c r="M64" s="326"/>
      <c r="N64" s="326"/>
      <c r="O64" s="327"/>
      <c r="P64" s="327"/>
      <c r="Q64" s="315"/>
      <c r="S64" s="315"/>
      <c r="U64" s="315"/>
      <c r="W64" s="315"/>
      <c r="Y64" s="326"/>
      <c r="Z64" s="326"/>
      <c r="AA64" s="327"/>
      <c r="AB64" s="327"/>
      <c r="AC64" s="315"/>
      <c r="AE64" s="315"/>
      <c r="AG64" s="315"/>
      <c r="AI64" s="315"/>
      <c r="AK64" s="326"/>
      <c r="AL64" s="326"/>
      <c r="AM64" s="327"/>
      <c r="AN64" s="327"/>
      <c r="AO64" s="315"/>
      <c r="AQ64" s="315"/>
      <c r="AS64" s="315"/>
      <c r="AU64" s="315"/>
      <c r="AW64" s="326"/>
      <c r="AX64" s="326"/>
      <c r="AY64" s="327"/>
      <c r="AZ64" s="327"/>
      <c r="BA64" s="315"/>
      <c r="BC64" s="315"/>
      <c r="BE64" s="315"/>
      <c r="BG64" s="315"/>
      <c r="BI64" s="326"/>
      <c r="BJ64" s="326"/>
      <c r="BK64" s="327"/>
      <c r="BL64" s="327"/>
      <c r="BM64" s="315"/>
      <c r="BO64" s="315"/>
      <c r="BQ64" s="315"/>
      <c r="BS64" s="315"/>
      <c r="BU64" s="326"/>
      <c r="BV64" s="326"/>
      <c r="BW64" s="327"/>
      <c r="BX64" s="327"/>
      <c r="BY64" s="315"/>
      <c r="CA64" s="315"/>
      <c r="CC64" s="315"/>
      <c r="CE64" s="315"/>
      <c r="CG64" s="326"/>
      <c r="CH64" s="326"/>
      <c r="CI64" s="327"/>
      <c r="CJ64" s="327"/>
      <c r="CK64" s="315"/>
      <c r="CM64" s="315"/>
      <c r="CO64" s="315"/>
      <c r="CQ64" s="315"/>
      <c r="CS64" s="326"/>
      <c r="CT64" s="326"/>
      <c r="CU64" s="327"/>
      <c r="CV64" s="327"/>
      <c r="CW64" s="315"/>
      <c r="CY64" s="315"/>
      <c r="DA64" s="315"/>
      <c r="DC64" s="315"/>
      <c r="DE64" s="326"/>
      <c r="DF64" s="326"/>
      <c r="DG64" s="327"/>
      <c r="DH64" s="327"/>
      <c r="DI64" s="315"/>
      <c r="DK64" s="315"/>
      <c r="DM64" s="315"/>
      <c r="DO64" s="315"/>
    </row>
    <row r="65" spans="1:120">
      <c r="A65" s="553" t="str">
        <f>PARAMETRES!$F$5</f>
        <v>LIRE</v>
      </c>
      <c r="B65" s="553"/>
      <c r="C65" s="328">
        <f>PARAMETRES!$G$5</f>
        <v>25</v>
      </c>
      <c r="D65" s="329"/>
      <c r="E65" s="330">
        <f>TOTALGENERAL!$H59</f>
        <v>19.8</v>
      </c>
      <c r="F65" s="331"/>
      <c r="G65" s="330" t="str">
        <f>TOTALGENERAL!$AI59</f>
        <v/>
      </c>
      <c r="H65" s="331"/>
      <c r="I65" s="330"/>
      <c r="J65" s="331"/>
      <c r="K65" s="330"/>
      <c r="L65" s="332"/>
      <c r="M65" s="553" t="str">
        <f>PARAMETRES!$F$5</f>
        <v>LIRE</v>
      </c>
      <c r="N65" s="553"/>
      <c r="O65" s="328">
        <f>PARAMETRES!$G$5</f>
        <v>25</v>
      </c>
      <c r="P65" s="329"/>
      <c r="Q65" s="330">
        <f>TOTALGENERAL!$H63</f>
        <v>16.5</v>
      </c>
      <c r="R65" s="331"/>
      <c r="S65" s="330" t="str">
        <f>TOTALGENERAL!$AI63</f>
        <v/>
      </c>
      <c r="T65" s="331"/>
      <c r="U65" s="330"/>
      <c r="V65" s="331"/>
      <c r="W65" s="330"/>
      <c r="X65" s="332"/>
      <c r="Y65" s="553" t="str">
        <f>PARAMETRES!$F$5</f>
        <v>LIRE</v>
      </c>
      <c r="Z65" s="553"/>
      <c r="AA65" s="328">
        <f>PARAMETRES!$G$5</f>
        <v>25</v>
      </c>
      <c r="AB65" s="329"/>
      <c r="AC65" s="330">
        <f>TOTALGENERAL!$H67</f>
        <v>19.3</v>
      </c>
      <c r="AD65" s="331"/>
      <c r="AE65" s="330" t="str">
        <f>TOTALGENERAL!$AI67</f>
        <v/>
      </c>
      <c r="AF65" s="331"/>
      <c r="AG65" s="330"/>
      <c r="AH65" s="331"/>
      <c r="AI65" s="330"/>
      <c r="AJ65" s="332"/>
      <c r="AK65" s="553" t="str">
        <f>PARAMETRES!$F$5</f>
        <v>LIRE</v>
      </c>
      <c r="AL65" s="553"/>
      <c r="AM65" s="328">
        <f>PARAMETRES!$G$5</f>
        <v>25</v>
      </c>
      <c r="AN65" s="329"/>
      <c r="AO65" s="330">
        <f>TOTALGENERAL!$H71</f>
        <v>18.5</v>
      </c>
      <c r="AP65" s="331"/>
      <c r="AQ65" s="330" t="str">
        <f>TOTALGENERAL!$AI71</f>
        <v/>
      </c>
      <c r="AR65" s="331"/>
      <c r="AS65" s="330"/>
      <c r="AT65" s="331"/>
      <c r="AU65" s="330"/>
      <c r="AV65" s="332"/>
      <c r="AW65" s="553" t="str">
        <f>PARAMETRES!$F$5</f>
        <v>LIRE</v>
      </c>
      <c r="AX65" s="553"/>
      <c r="AY65" s="328">
        <f>PARAMETRES!$G$5</f>
        <v>25</v>
      </c>
      <c r="AZ65" s="329"/>
      <c r="BA65" s="330">
        <f>TOTALGENERAL!$H75</f>
        <v>24.5</v>
      </c>
      <c r="BB65" s="331"/>
      <c r="BC65" s="330" t="str">
        <f>TOTALGENERAL!$AI75</f>
        <v/>
      </c>
      <c r="BD65" s="331"/>
      <c r="BE65" s="330"/>
      <c r="BF65" s="331"/>
      <c r="BG65" s="330"/>
      <c r="BH65" s="332"/>
      <c r="BI65" s="553" t="str">
        <f>PARAMETRES!$F$5</f>
        <v>LIRE</v>
      </c>
      <c r="BJ65" s="553"/>
      <c r="BK65" s="328">
        <f>PARAMETRES!$G$5</f>
        <v>25</v>
      </c>
      <c r="BL65" s="329"/>
      <c r="BM65" s="330">
        <f>TOTALGENERAL!$H79</f>
        <v>21.900000000000002</v>
      </c>
      <c r="BN65" s="331"/>
      <c r="BO65" s="330" t="str">
        <f>TOTALGENERAL!$AI79</f>
        <v/>
      </c>
      <c r="BP65" s="331"/>
      <c r="BQ65" s="330"/>
      <c r="BR65" s="331"/>
      <c r="BS65" s="330"/>
      <c r="BT65" s="332"/>
      <c r="BU65" s="553" t="str">
        <f>PARAMETRES!$F$5</f>
        <v>LIRE</v>
      </c>
      <c r="BV65" s="553"/>
      <c r="BW65" s="328">
        <f>PARAMETRES!$G$5</f>
        <v>25</v>
      </c>
      <c r="BX65" s="329"/>
      <c r="BY65" s="330">
        <f>TOTALGENERAL!$H83</f>
        <v>22.200000000000003</v>
      </c>
      <c r="BZ65" s="331"/>
      <c r="CA65" s="330" t="str">
        <f>TOTALGENERAL!$AI83</f>
        <v/>
      </c>
      <c r="CB65" s="331"/>
      <c r="CC65" s="330"/>
      <c r="CD65" s="331"/>
      <c r="CE65" s="330"/>
      <c r="CF65" s="332"/>
      <c r="CG65" s="553" t="str">
        <f>PARAMETRES!$F$5</f>
        <v>LIRE</v>
      </c>
      <c r="CH65" s="553"/>
      <c r="CI65" s="328">
        <f>PARAMETRES!$G$5</f>
        <v>25</v>
      </c>
      <c r="CJ65" s="329"/>
      <c r="CK65" s="330" t="str">
        <f>TOTALGENERAL!$H87</f>
        <v>-</v>
      </c>
      <c r="CL65" s="331"/>
      <c r="CM65" s="330" t="str">
        <f>TOTALGENERAL!$AI87</f>
        <v/>
      </c>
      <c r="CN65" s="331"/>
      <c r="CO65" s="330"/>
      <c r="CP65" s="331"/>
      <c r="CQ65" s="330"/>
      <c r="CR65" s="332"/>
      <c r="CS65" s="553" t="str">
        <f>PARAMETRES!$F$5</f>
        <v>LIRE</v>
      </c>
      <c r="CT65" s="553"/>
      <c r="CU65" s="328">
        <f>PARAMETRES!$G$5</f>
        <v>25</v>
      </c>
      <c r="CV65" s="329"/>
      <c r="CW65" s="330" t="str">
        <f>TOTALGENERAL!$H91</f>
        <v>-</v>
      </c>
      <c r="CX65" s="331"/>
      <c r="CY65" s="330" t="str">
        <f>TOTALGENERAL!$AI91</f>
        <v/>
      </c>
      <c r="CZ65" s="331"/>
      <c r="DA65" s="330"/>
      <c r="DB65" s="331"/>
      <c r="DC65" s="330"/>
      <c r="DD65" s="332"/>
      <c r="DE65" s="553" t="str">
        <f>PARAMETRES!$F$5</f>
        <v>LIRE</v>
      </c>
      <c r="DF65" s="553"/>
      <c r="DG65" s="328">
        <f>PARAMETRES!$G$5</f>
        <v>25</v>
      </c>
      <c r="DH65" s="329"/>
      <c r="DI65" s="330" t="str">
        <f>TOTALGENERAL!$H95</f>
        <v>-</v>
      </c>
      <c r="DJ65" s="331"/>
      <c r="DK65" s="330" t="str">
        <f>TOTALGENERAL!$AI95</f>
        <v/>
      </c>
      <c r="DL65" s="331"/>
      <c r="DM65" s="330"/>
      <c r="DN65" s="331"/>
      <c r="DO65" s="330"/>
      <c r="DP65" s="332"/>
    </row>
    <row r="66" spans="1:120">
      <c r="A66" s="553" t="str">
        <f>PARAMETRES!$F$6</f>
        <v>ÉCRIRE (dictées, orthographe, rédactions)</v>
      </c>
      <c r="B66" s="553"/>
      <c r="C66" s="328">
        <f>PARAMETRES!$G$6</f>
        <v>25</v>
      </c>
      <c r="D66" s="329"/>
      <c r="E66" s="330">
        <f>TOTALGENERAL!$I59</f>
        <v>19.700000000000003</v>
      </c>
      <c r="F66" s="331"/>
      <c r="G66" s="330" t="str">
        <f>TOTALGENERAL!$AJ59</f>
        <v/>
      </c>
      <c r="H66" s="331"/>
      <c r="I66" s="330"/>
      <c r="J66" s="331"/>
      <c r="K66" s="330"/>
      <c r="L66" s="332"/>
      <c r="M66" s="553" t="str">
        <f>PARAMETRES!$F$6</f>
        <v>ÉCRIRE (dictées, orthographe, rédactions)</v>
      </c>
      <c r="N66" s="553"/>
      <c r="O66" s="328">
        <f>PARAMETRES!$G$6</f>
        <v>25</v>
      </c>
      <c r="P66" s="329"/>
      <c r="Q66" s="330">
        <f>TOTALGENERAL!$I63</f>
        <v>16.200000000000003</v>
      </c>
      <c r="R66" s="331"/>
      <c r="S66" s="330" t="str">
        <f>TOTALGENERAL!$AJ63</f>
        <v/>
      </c>
      <c r="T66" s="331"/>
      <c r="U66" s="330"/>
      <c r="V66" s="331"/>
      <c r="W66" s="330"/>
      <c r="X66" s="332"/>
      <c r="Y66" s="553" t="str">
        <f>PARAMETRES!$F$6</f>
        <v>ÉCRIRE (dictées, orthographe, rédactions)</v>
      </c>
      <c r="Z66" s="553"/>
      <c r="AA66" s="328">
        <f>PARAMETRES!$G$6</f>
        <v>25</v>
      </c>
      <c r="AB66" s="329"/>
      <c r="AC66" s="330">
        <f>TOTALGENERAL!$I67</f>
        <v>21.3</v>
      </c>
      <c r="AD66" s="331"/>
      <c r="AE66" s="330" t="str">
        <f>TOTALGENERAL!$AJ67</f>
        <v/>
      </c>
      <c r="AF66" s="331"/>
      <c r="AG66" s="330"/>
      <c r="AH66" s="331"/>
      <c r="AI66" s="330"/>
      <c r="AJ66" s="332"/>
      <c r="AK66" s="553" t="str">
        <f>PARAMETRES!$F$6</f>
        <v>ÉCRIRE (dictées, orthographe, rédactions)</v>
      </c>
      <c r="AL66" s="553"/>
      <c r="AM66" s="328">
        <f>PARAMETRES!$G$6</f>
        <v>25</v>
      </c>
      <c r="AN66" s="329"/>
      <c r="AO66" s="330">
        <f>TOTALGENERAL!$I71</f>
        <v>20.700000000000003</v>
      </c>
      <c r="AP66" s="331"/>
      <c r="AQ66" s="330" t="str">
        <f>TOTALGENERAL!$AJ71</f>
        <v/>
      </c>
      <c r="AR66" s="331"/>
      <c r="AS66" s="330"/>
      <c r="AT66" s="331"/>
      <c r="AU66" s="330"/>
      <c r="AV66" s="332"/>
      <c r="AW66" s="553" t="str">
        <f>PARAMETRES!$F$6</f>
        <v>ÉCRIRE (dictées, orthographe, rédactions)</v>
      </c>
      <c r="AX66" s="553"/>
      <c r="AY66" s="328">
        <f>PARAMETRES!$G$6</f>
        <v>25</v>
      </c>
      <c r="AZ66" s="329"/>
      <c r="BA66" s="330">
        <f>TOTALGENERAL!$I75</f>
        <v>18.700000000000003</v>
      </c>
      <c r="BB66" s="331"/>
      <c r="BC66" s="330" t="str">
        <f>TOTALGENERAL!$AJ75</f>
        <v/>
      </c>
      <c r="BD66" s="331"/>
      <c r="BE66" s="330"/>
      <c r="BF66" s="331"/>
      <c r="BG66" s="330"/>
      <c r="BH66" s="332"/>
      <c r="BI66" s="553" t="str">
        <f>PARAMETRES!$F$6</f>
        <v>ÉCRIRE (dictées, orthographe, rédactions)</v>
      </c>
      <c r="BJ66" s="553"/>
      <c r="BK66" s="328">
        <f>PARAMETRES!$G$6</f>
        <v>25</v>
      </c>
      <c r="BL66" s="329"/>
      <c r="BM66" s="330">
        <f>TOTALGENERAL!$I79</f>
        <v>18.600000000000001</v>
      </c>
      <c r="BN66" s="331"/>
      <c r="BO66" s="330" t="str">
        <f>TOTALGENERAL!$AJ79</f>
        <v/>
      </c>
      <c r="BP66" s="331"/>
      <c r="BQ66" s="330"/>
      <c r="BR66" s="331"/>
      <c r="BS66" s="330"/>
      <c r="BT66" s="332"/>
      <c r="BU66" s="553" t="str">
        <f>PARAMETRES!$F$6</f>
        <v>ÉCRIRE (dictées, orthographe, rédactions)</v>
      </c>
      <c r="BV66" s="553"/>
      <c r="BW66" s="328">
        <f>PARAMETRES!$G$6</f>
        <v>25</v>
      </c>
      <c r="BX66" s="329"/>
      <c r="BY66" s="330">
        <f>TOTALGENERAL!$I83</f>
        <v>20.900000000000002</v>
      </c>
      <c r="BZ66" s="331"/>
      <c r="CA66" s="330" t="str">
        <f>TOTALGENERAL!$AJ83</f>
        <v/>
      </c>
      <c r="CB66" s="331"/>
      <c r="CC66" s="330"/>
      <c r="CD66" s="331"/>
      <c r="CE66" s="330"/>
      <c r="CF66" s="332"/>
      <c r="CG66" s="553" t="str">
        <f>PARAMETRES!$F$6</f>
        <v>ÉCRIRE (dictées, orthographe, rédactions)</v>
      </c>
      <c r="CH66" s="553"/>
      <c r="CI66" s="328">
        <f>PARAMETRES!$G$6</f>
        <v>25</v>
      </c>
      <c r="CJ66" s="329"/>
      <c r="CK66" s="330" t="str">
        <f>TOTALGENERAL!$I87</f>
        <v>-</v>
      </c>
      <c r="CL66" s="331"/>
      <c r="CM66" s="330" t="str">
        <f>TOTALGENERAL!$AJ87</f>
        <v/>
      </c>
      <c r="CN66" s="331"/>
      <c r="CO66" s="330"/>
      <c r="CP66" s="331"/>
      <c r="CQ66" s="330"/>
      <c r="CR66" s="332"/>
      <c r="CS66" s="553" t="str">
        <f>PARAMETRES!$F$6</f>
        <v>ÉCRIRE (dictées, orthographe, rédactions)</v>
      </c>
      <c r="CT66" s="553"/>
      <c r="CU66" s="328">
        <f>PARAMETRES!$G$6</f>
        <v>25</v>
      </c>
      <c r="CV66" s="329"/>
      <c r="CW66" s="330" t="str">
        <f>TOTALGENERAL!$I91</f>
        <v>-</v>
      </c>
      <c r="CX66" s="331"/>
      <c r="CY66" s="330" t="str">
        <f>TOTALGENERAL!$AJ91</f>
        <v/>
      </c>
      <c r="CZ66" s="331"/>
      <c r="DA66" s="330"/>
      <c r="DB66" s="331"/>
      <c r="DC66" s="330"/>
      <c r="DD66" s="332"/>
      <c r="DE66" s="553" t="str">
        <f>PARAMETRES!$F$6</f>
        <v>ÉCRIRE (dictées, orthographe, rédactions)</v>
      </c>
      <c r="DF66" s="553"/>
      <c r="DG66" s="328">
        <f>PARAMETRES!$G$6</f>
        <v>25</v>
      </c>
      <c r="DH66" s="329"/>
      <c r="DI66" s="330" t="str">
        <f>TOTALGENERAL!$I95</f>
        <v>-</v>
      </c>
      <c r="DJ66" s="331"/>
      <c r="DK66" s="330" t="str">
        <f>TOTALGENERAL!$AJ95</f>
        <v/>
      </c>
      <c r="DL66" s="331"/>
      <c r="DM66" s="330"/>
      <c r="DN66" s="331"/>
      <c r="DO66" s="330"/>
      <c r="DP66" s="332"/>
    </row>
    <row r="67" spans="1:120">
      <c r="A67" s="553" t="str">
        <f>PARAMETRES!$F$7</f>
        <v>ÉCOUTER / PARLER</v>
      </c>
      <c r="B67" s="553"/>
      <c r="C67" s="328">
        <f>PARAMETRES!$G$7</f>
        <v>25</v>
      </c>
      <c r="D67" s="329"/>
      <c r="E67" s="330">
        <f>TOTALGENERAL!$J59</f>
        <v>24.200000000000003</v>
      </c>
      <c r="F67" s="331"/>
      <c r="G67" s="330" t="str">
        <f>TOTALGENERAL!$AK59</f>
        <v/>
      </c>
      <c r="H67" s="331"/>
      <c r="I67" s="330"/>
      <c r="J67" s="331"/>
      <c r="K67" s="330"/>
      <c r="L67" s="332"/>
      <c r="M67" s="553" t="str">
        <f>PARAMETRES!$F$7</f>
        <v>ÉCOUTER / PARLER</v>
      </c>
      <c r="N67" s="553"/>
      <c r="O67" s="328">
        <f>PARAMETRES!$G$7</f>
        <v>25</v>
      </c>
      <c r="P67" s="329"/>
      <c r="Q67" s="330">
        <f>TOTALGENERAL!$J63</f>
        <v>13.1</v>
      </c>
      <c r="R67" s="331"/>
      <c r="S67" s="330" t="str">
        <f>TOTALGENERAL!$AK63</f>
        <v/>
      </c>
      <c r="T67" s="331"/>
      <c r="U67" s="330"/>
      <c r="V67" s="331"/>
      <c r="W67" s="330"/>
      <c r="X67" s="332"/>
      <c r="Y67" s="553" t="str">
        <f>PARAMETRES!$F$7</f>
        <v>ÉCOUTER / PARLER</v>
      </c>
      <c r="Z67" s="553"/>
      <c r="AA67" s="328">
        <f>PARAMETRES!$G$7</f>
        <v>25</v>
      </c>
      <c r="AB67" s="329"/>
      <c r="AC67" s="330">
        <f>TOTALGENERAL!$J67</f>
        <v>13.9</v>
      </c>
      <c r="AD67" s="331"/>
      <c r="AE67" s="330" t="str">
        <f>TOTALGENERAL!$AK67</f>
        <v/>
      </c>
      <c r="AF67" s="331"/>
      <c r="AG67" s="330"/>
      <c r="AH67" s="331"/>
      <c r="AI67" s="330"/>
      <c r="AJ67" s="332"/>
      <c r="AK67" s="553" t="str">
        <f>PARAMETRES!$F$7</f>
        <v>ÉCOUTER / PARLER</v>
      </c>
      <c r="AL67" s="553"/>
      <c r="AM67" s="328">
        <f>PARAMETRES!$G$7</f>
        <v>25</v>
      </c>
      <c r="AN67" s="329"/>
      <c r="AO67" s="330">
        <f>TOTALGENERAL!$J71</f>
        <v>13.1</v>
      </c>
      <c r="AP67" s="331"/>
      <c r="AQ67" s="330" t="str">
        <f>TOTALGENERAL!$AK71</f>
        <v/>
      </c>
      <c r="AR67" s="331"/>
      <c r="AS67" s="330"/>
      <c r="AT67" s="331"/>
      <c r="AU67" s="330"/>
      <c r="AV67" s="332"/>
      <c r="AW67" s="553" t="str">
        <f>PARAMETRES!$F$7</f>
        <v>ÉCOUTER / PARLER</v>
      </c>
      <c r="AX67" s="553"/>
      <c r="AY67" s="328">
        <f>PARAMETRES!$G$7</f>
        <v>25</v>
      </c>
      <c r="AZ67" s="329"/>
      <c r="BA67" s="330">
        <f>TOTALGENERAL!$J75</f>
        <v>18.900000000000002</v>
      </c>
      <c r="BB67" s="331"/>
      <c r="BC67" s="330" t="str">
        <f>TOTALGENERAL!$AK75</f>
        <v/>
      </c>
      <c r="BD67" s="331"/>
      <c r="BE67" s="330"/>
      <c r="BF67" s="331"/>
      <c r="BG67" s="330"/>
      <c r="BH67" s="332"/>
      <c r="BI67" s="553" t="str">
        <f>PARAMETRES!$F$7</f>
        <v>ÉCOUTER / PARLER</v>
      </c>
      <c r="BJ67" s="553"/>
      <c r="BK67" s="328">
        <f>PARAMETRES!$G$7</f>
        <v>25</v>
      </c>
      <c r="BL67" s="329"/>
      <c r="BM67" s="330">
        <f>TOTALGENERAL!$J79</f>
        <v>20.3</v>
      </c>
      <c r="BN67" s="331"/>
      <c r="BO67" s="330" t="str">
        <f>TOTALGENERAL!$AK79</f>
        <v/>
      </c>
      <c r="BP67" s="331"/>
      <c r="BQ67" s="330"/>
      <c r="BR67" s="331"/>
      <c r="BS67" s="330"/>
      <c r="BT67" s="332"/>
      <c r="BU67" s="553" t="str">
        <f>PARAMETRES!$F$7</f>
        <v>ÉCOUTER / PARLER</v>
      </c>
      <c r="BV67" s="553"/>
      <c r="BW67" s="328">
        <f>PARAMETRES!$G$7</f>
        <v>25</v>
      </c>
      <c r="BX67" s="329"/>
      <c r="BY67" s="330">
        <f>TOTALGENERAL!$J83</f>
        <v>21.400000000000002</v>
      </c>
      <c r="BZ67" s="331"/>
      <c r="CA67" s="330" t="str">
        <f>TOTALGENERAL!$AK83</f>
        <v/>
      </c>
      <c r="CB67" s="331"/>
      <c r="CC67" s="330"/>
      <c r="CD67" s="331"/>
      <c r="CE67" s="330"/>
      <c r="CF67" s="332"/>
      <c r="CG67" s="553" t="str">
        <f>PARAMETRES!$F$7</f>
        <v>ÉCOUTER / PARLER</v>
      </c>
      <c r="CH67" s="553"/>
      <c r="CI67" s="328">
        <f>PARAMETRES!$G$7</f>
        <v>25</v>
      </c>
      <c r="CJ67" s="329"/>
      <c r="CK67" s="330" t="str">
        <f>TOTALGENERAL!$J87</f>
        <v>-</v>
      </c>
      <c r="CL67" s="331"/>
      <c r="CM67" s="330" t="str">
        <f>TOTALGENERAL!$AK87</f>
        <v/>
      </c>
      <c r="CN67" s="331"/>
      <c r="CO67" s="330"/>
      <c r="CP67" s="331"/>
      <c r="CQ67" s="330"/>
      <c r="CR67" s="332"/>
      <c r="CS67" s="553" t="str">
        <f>PARAMETRES!$F$7</f>
        <v>ÉCOUTER / PARLER</v>
      </c>
      <c r="CT67" s="553"/>
      <c r="CU67" s="328">
        <f>PARAMETRES!$G$7</f>
        <v>25</v>
      </c>
      <c r="CV67" s="329"/>
      <c r="CW67" s="330" t="str">
        <f>TOTALGENERAL!$J91</f>
        <v>-</v>
      </c>
      <c r="CX67" s="331"/>
      <c r="CY67" s="330" t="str">
        <f>TOTALGENERAL!$AK91</f>
        <v/>
      </c>
      <c r="CZ67" s="331"/>
      <c r="DA67" s="330"/>
      <c r="DB67" s="331"/>
      <c r="DC67" s="330"/>
      <c r="DD67" s="332"/>
      <c r="DE67" s="553" t="str">
        <f>PARAMETRES!$F$7</f>
        <v>ÉCOUTER / PARLER</v>
      </c>
      <c r="DF67" s="553"/>
      <c r="DG67" s="328">
        <f>PARAMETRES!$G$7</f>
        <v>25</v>
      </c>
      <c r="DH67" s="329"/>
      <c r="DI67" s="330" t="str">
        <f>TOTALGENERAL!$J95</f>
        <v>-</v>
      </c>
      <c r="DJ67" s="331"/>
      <c r="DK67" s="330" t="str">
        <f>TOTALGENERAL!$AK95</f>
        <v/>
      </c>
      <c r="DL67" s="331"/>
      <c r="DM67" s="330"/>
      <c r="DN67" s="331"/>
      <c r="DO67" s="330"/>
      <c r="DP67" s="332"/>
    </row>
    <row r="68" spans="1:120">
      <c r="A68" s="553" t="str">
        <f>PARAMETRES!$F$8</f>
        <v>LIRE-ÉCRIRE (conjugaison, grammaire, …)</v>
      </c>
      <c r="B68" s="553"/>
      <c r="C68" s="328">
        <f>PARAMETRES!$G$8</f>
        <v>25</v>
      </c>
      <c r="D68" s="329"/>
      <c r="E68" s="330">
        <f>TOTALGENERAL!$K59</f>
        <v>19.900000000000002</v>
      </c>
      <c r="F68" s="331"/>
      <c r="G68" s="330" t="str">
        <f>TOTALGENERAL!$AL59</f>
        <v/>
      </c>
      <c r="H68" s="331"/>
      <c r="I68" s="330"/>
      <c r="J68" s="331"/>
      <c r="K68" s="330"/>
      <c r="L68" s="332"/>
      <c r="M68" s="553" t="str">
        <f>PARAMETRES!$F$8</f>
        <v>LIRE-ÉCRIRE (conjugaison, grammaire, …)</v>
      </c>
      <c r="N68" s="553"/>
      <c r="O68" s="328">
        <f>PARAMETRES!$G$8</f>
        <v>25</v>
      </c>
      <c r="P68" s="329"/>
      <c r="Q68" s="330">
        <f>TOTALGENERAL!$K63</f>
        <v>15.299999999999999</v>
      </c>
      <c r="R68" s="331"/>
      <c r="S68" s="330" t="str">
        <f>TOTALGENERAL!$AL63</f>
        <v/>
      </c>
      <c r="T68" s="331"/>
      <c r="U68" s="330"/>
      <c r="V68" s="331"/>
      <c r="W68" s="330"/>
      <c r="X68" s="332"/>
      <c r="Y68" s="553" t="str">
        <f>PARAMETRES!$F$8</f>
        <v>LIRE-ÉCRIRE (conjugaison, grammaire, …)</v>
      </c>
      <c r="Z68" s="553"/>
      <c r="AA68" s="328">
        <f>PARAMETRES!$G$8</f>
        <v>25</v>
      </c>
      <c r="AB68" s="329"/>
      <c r="AC68" s="330">
        <f>TOTALGENERAL!$K67</f>
        <v>16.700000000000003</v>
      </c>
      <c r="AD68" s="331"/>
      <c r="AE68" s="330" t="str">
        <f>TOTALGENERAL!$AL67</f>
        <v/>
      </c>
      <c r="AF68" s="331"/>
      <c r="AG68" s="330"/>
      <c r="AH68" s="331"/>
      <c r="AI68" s="330"/>
      <c r="AJ68" s="332"/>
      <c r="AK68" s="553" t="str">
        <f>PARAMETRES!$F$8</f>
        <v>LIRE-ÉCRIRE (conjugaison, grammaire, …)</v>
      </c>
      <c r="AL68" s="553"/>
      <c r="AM68" s="328">
        <f>PARAMETRES!$G$8</f>
        <v>25</v>
      </c>
      <c r="AN68" s="329"/>
      <c r="AO68" s="330">
        <f>TOTALGENERAL!$K71</f>
        <v>15.1</v>
      </c>
      <c r="AP68" s="331"/>
      <c r="AQ68" s="330" t="str">
        <f>TOTALGENERAL!$AL71</f>
        <v/>
      </c>
      <c r="AR68" s="331"/>
      <c r="AS68" s="330"/>
      <c r="AT68" s="331"/>
      <c r="AU68" s="330"/>
      <c r="AV68" s="332"/>
      <c r="AW68" s="553" t="str">
        <f>PARAMETRES!$F$8</f>
        <v>LIRE-ÉCRIRE (conjugaison, grammaire, …)</v>
      </c>
      <c r="AX68" s="553"/>
      <c r="AY68" s="328">
        <f>PARAMETRES!$G$8</f>
        <v>25</v>
      </c>
      <c r="AZ68" s="329"/>
      <c r="BA68" s="330">
        <f>TOTALGENERAL!$K75</f>
        <v>18.8</v>
      </c>
      <c r="BB68" s="331"/>
      <c r="BC68" s="330" t="str">
        <f>TOTALGENERAL!$AL75</f>
        <v/>
      </c>
      <c r="BD68" s="331"/>
      <c r="BE68" s="330"/>
      <c r="BF68" s="331"/>
      <c r="BG68" s="330"/>
      <c r="BH68" s="332"/>
      <c r="BI68" s="553" t="str">
        <f>PARAMETRES!$F$8</f>
        <v>LIRE-ÉCRIRE (conjugaison, grammaire, …)</v>
      </c>
      <c r="BJ68" s="553"/>
      <c r="BK68" s="328">
        <f>PARAMETRES!$G$8</f>
        <v>25</v>
      </c>
      <c r="BL68" s="329"/>
      <c r="BM68" s="330">
        <f>TOTALGENERAL!$K79</f>
        <v>15.9</v>
      </c>
      <c r="BN68" s="331"/>
      <c r="BO68" s="330" t="str">
        <f>TOTALGENERAL!$AL79</f>
        <v/>
      </c>
      <c r="BP68" s="331"/>
      <c r="BQ68" s="330"/>
      <c r="BR68" s="331"/>
      <c r="BS68" s="330"/>
      <c r="BT68" s="332"/>
      <c r="BU68" s="553" t="str">
        <f>PARAMETRES!$F$8</f>
        <v>LIRE-ÉCRIRE (conjugaison, grammaire, …)</v>
      </c>
      <c r="BV68" s="553"/>
      <c r="BW68" s="328">
        <f>PARAMETRES!$G$8</f>
        <v>25</v>
      </c>
      <c r="BX68" s="329"/>
      <c r="BY68" s="330">
        <f>TOTALGENERAL!$K83</f>
        <v>21.400000000000002</v>
      </c>
      <c r="BZ68" s="331"/>
      <c r="CA68" s="330" t="str">
        <f>TOTALGENERAL!$AL83</f>
        <v/>
      </c>
      <c r="CB68" s="331"/>
      <c r="CC68" s="330"/>
      <c r="CD68" s="331"/>
      <c r="CE68" s="330"/>
      <c r="CF68" s="332"/>
      <c r="CG68" s="553" t="str">
        <f>PARAMETRES!$F$8</f>
        <v>LIRE-ÉCRIRE (conjugaison, grammaire, …)</v>
      </c>
      <c r="CH68" s="553"/>
      <c r="CI68" s="328">
        <f>PARAMETRES!$G$8</f>
        <v>25</v>
      </c>
      <c r="CJ68" s="329"/>
      <c r="CK68" s="330" t="str">
        <f>TOTALGENERAL!$K87</f>
        <v>-</v>
      </c>
      <c r="CL68" s="331"/>
      <c r="CM68" s="330" t="str">
        <f>TOTALGENERAL!$AL87</f>
        <v/>
      </c>
      <c r="CN68" s="331"/>
      <c r="CO68" s="330"/>
      <c r="CP68" s="331"/>
      <c r="CQ68" s="330"/>
      <c r="CR68" s="332"/>
      <c r="CS68" s="553" t="str">
        <f>PARAMETRES!$F$8</f>
        <v>LIRE-ÉCRIRE (conjugaison, grammaire, …)</v>
      </c>
      <c r="CT68" s="553"/>
      <c r="CU68" s="328">
        <f>PARAMETRES!$G$8</f>
        <v>25</v>
      </c>
      <c r="CV68" s="329"/>
      <c r="CW68" s="330" t="str">
        <f>TOTALGENERAL!$K91</f>
        <v>-</v>
      </c>
      <c r="CX68" s="331"/>
      <c r="CY68" s="330" t="str">
        <f>TOTALGENERAL!$AL91</f>
        <v/>
      </c>
      <c r="CZ68" s="331"/>
      <c r="DA68" s="330"/>
      <c r="DB68" s="331"/>
      <c r="DC68" s="330"/>
      <c r="DD68" s="332"/>
      <c r="DE68" s="553" t="str">
        <f>PARAMETRES!$F$8</f>
        <v>LIRE-ÉCRIRE (conjugaison, grammaire, …)</v>
      </c>
      <c r="DF68" s="553"/>
      <c r="DG68" s="328">
        <f>PARAMETRES!$G$8</f>
        <v>25</v>
      </c>
      <c r="DH68" s="329"/>
      <c r="DI68" s="330" t="str">
        <f>TOTALGENERAL!$K95</f>
        <v>-</v>
      </c>
      <c r="DJ68" s="331"/>
      <c r="DK68" s="330" t="str">
        <f>TOTALGENERAL!$AL95</f>
        <v/>
      </c>
      <c r="DL68" s="331"/>
      <c r="DM68" s="330"/>
      <c r="DN68" s="331"/>
      <c r="DO68" s="330"/>
      <c r="DP68" s="332"/>
    </row>
    <row r="69" spans="1:120">
      <c r="A69" s="326"/>
      <c r="B69" s="326"/>
      <c r="C69" s="327"/>
      <c r="D69" s="327"/>
      <c r="E69" s="315"/>
      <c r="G69" s="315"/>
      <c r="I69" s="315"/>
      <c r="K69" s="315"/>
      <c r="M69" s="326"/>
      <c r="N69" s="326"/>
      <c r="O69" s="327"/>
      <c r="P69" s="327"/>
      <c r="Q69" s="315"/>
      <c r="S69" s="315"/>
      <c r="U69" s="315"/>
      <c r="W69" s="315"/>
      <c r="Y69" s="326"/>
      <c r="Z69" s="326"/>
      <c r="AA69" s="327"/>
      <c r="AB69" s="327"/>
      <c r="AC69" s="315"/>
      <c r="AE69" s="315"/>
      <c r="AG69" s="315"/>
      <c r="AI69" s="315"/>
      <c r="AK69" s="326"/>
      <c r="AL69" s="326"/>
      <c r="AM69" s="327"/>
      <c r="AN69" s="327"/>
      <c r="AO69" s="315"/>
      <c r="AQ69" s="315"/>
      <c r="AS69" s="315"/>
      <c r="AU69" s="315"/>
      <c r="AW69" s="326"/>
      <c r="AX69" s="326"/>
      <c r="AY69" s="327"/>
      <c r="AZ69" s="327"/>
      <c r="BA69" s="315"/>
      <c r="BC69" s="315"/>
      <c r="BE69" s="315"/>
      <c r="BG69" s="315"/>
      <c r="BI69" s="326"/>
      <c r="BJ69" s="326"/>
      <c r="BK69" s="327"/>
      <c r="BL69" s="327"/>
      <c r="BM69" s="315"/>
      <c r="BO69" s="315"/>
      <c r="BQ69" s="315"/>
      <c r="BS69" s="315"/>
      <c r="BU69" s="326"/>
      <c r="BV69" s="326"/>
      <c r="BW69" s="327"/>
      <c r="BX69" s="327"/>
      <c r="BY69" s="315"/>
      <c r="CA69" s="315"/>
      <c r="CC69" s="315"/>
      <c r="CE69" s="315"/>
      <c r="CG69" s="326"/>
      <c r="CH69" s="326"/>
      <c r="CI69" s="327"/>
      <c r="CJ69" s="327"/>
      <c r="CK69" s="315"/>
      <c r="CM69" s="315"/>
      <c r="CO69" s="315"/>
      <c r="CQ69" s="315"/>
      <c r="CS69" s="326"/>
      <c r="CT69" s="326"/>
      <c r="CU69" s="327"/>
      <c r="CV69" s="327"/>
      <c r="CW69" s="315"/>
      <c r="CY69" s="315"/>
      <c r="DA69" s="315"/>
      <c r="DC69" s="315"/>
      <c r="DE69" s="326"/>
      <c r="DF69" s="326"/>
      <c r="DG69" s="327"/>
      <c r="DH69" s="327"/>
      <c r="DI69" s="315"/>
      <c r="DK69" s="315"/>
      <c r="DM69" s="315"/>
      <c r="DO69" s="315"/>
    </row>
    <row r="70" spans="1:120" ht="13.5">
      <c r="A70" s="554" t="str">
        <f>PARAMETRES!$F$9</f>
        <v>TOTAL LANGUE MATERNELLE</v>
      </c>
      <c r="B70" s="554"/>
      <c r="C70" s="333">
        <f>PARAMETRES!$G$9</f>
        <v>100</v>
      </c>
      <c r="D70" s="334"/>
      <c r="E70" s="335">
        <f>TOTALGENERAL!$L59</f>
        <v>83.6</v>
      </c>
      <c r="F70" s="319"/>
      <c r="G70" s="335" t="str">
        <f>TOTALGENERAL!$AM59</f>
        <v/>
      </c>
      <c r="H70" s="319"/>
      <c r="I70" s="335"/>
      <c r="J70" s="319"/>
      <c r="K70" s="335"/>
      <c r="L70" s="320"/>
      <c r="M70" s="554" t="str">
        <f>PARAMETRES!$F$9</f>
        <v>TOTAL LANGUE MATERNELLE</v>
      </c>
      <c r="N70" s="554"/>
      <c r="O70" s="333">
        <f>PARAMETRES!$G$9</f>
        <v>100</v>
      </c>
      <c r="P70" s="334"/>
      <c r="Q70" s="335">
        <f>TOTALGENERAL!$L63</f>
        <v>60.800000000000004</v>
      </c>
      <c r="R70" s="319"/>
      <c r="S70" s="335" t="str">
        <f>TOTALGENERAL!$AM63</f>
        <v/>
      </c>
      <c r="T70" s="319"/>
      <c r="U70" s="335"/>
      <c r="V70" s="319"/>
      <c r="W70" s="335"/>
      <c r="X70" s="320"/>
      <c r="Y70" s="554" t="str">
        <f>PARAMETRES!$F$9</f>
        <v>TOTAL LANGUE MATERNELLE</v>
      </c>
      <c r="Z70" s="554"/>
      <c r="AA70" s="333">
        <f>PARAMETRES!$G$9</f>
        <v>100</v>
      </c>
      <c r="AB70" s="334"/>
      <c r="AC70" s="335">
        <f>TOTALGENERAL!$L67</f>
        <v>71.099999999999994</v>
      </c>
      <c r="AD70" s="319"/>
      <c r="AE70" s="335" t="str">
        <f>TOTALGENERAL!$AM67</f>
        <v/>
      </c>
      <c r="AF70" s="319"/>
      <c r="AG70" s="335"/>
      <c r="AH70" s="319"/>
      <c r="AI70" s="335"/>
      <c r="AJ70" s="320"/>
      <c r="AK70" s="554" t="str">
        <f>PARAMETRES!$F$9</f>
        <v>TOTAL LANGUE MATERNELLE</v>
      </c>
      <c r="AL70" s="554"/>
      <c r="AM70" s="333">
        <f>PARAMETRES!$G$9</f>
        <v>100</v>
      </c>
      <c r="AN70" s="334"/>
      <c r="AO70" s="335">
        <f>TOTALGENERAL!$L71</f>
        <v>67.3</v>
      </c>
      <c r="AP70" s="319"/>
      <c r="AQ70" s="335" t="str">
        <f>TOTALGENERAL!$AM71</f>
        <v/>
      </c>
      <c r="AR70" s="319"/>
      <c r="AS70" s="335"/>
      <c r="AT70" s="319"/>
      <c r="AU70" s="335"/>
      <c r="AV70" s="320"/>
      <c r="AW70" s="554" t="str">
        <f>PARAMETRES!$F$9</f>
        <v>TOTAL LANGUE MATERNELLE</v>
      </c>
      <c r="AX70" s="554"/>
      <c r="AY70" s="333">
        <f>PARAMETRES!$G$9</f>
        <v>100</v>
      </c>
      <c r="AZ70" s="334"/>
      <c r="BA70" s="335">
        <f>TOTALGENERAL!$L75</f>
        <v>80.8</v>
      </c>
      <c r="BB70" s="319"/>
      <c r="BC70" s="335" t="str">
        <f>TOTALGENERAL!$AM75</f>
        <v/>
      </c>
      <c r="BD70" s="319"/>
      <c r="BE70" s="335"/>
      <c r="BF70" s="319"/>
      <c r="BG70" s="335"/>
      <c r="BH70" s="320"/>
      <c r="BI70" s="554" t="str">
        <f>PARAMETRES!$F$9</f>
        <v>TOTAL LANGUE MATERNELLE</v>
      </c>
      <c r="BJ70" s="554"/>
      <c r="BK70" s="333">
        <f>PARAMETRES!$G$9</f>
        <v>100</v>
      </c>
      <c r="BL70" s="334"/>
      <c r="BM70" s="335">
        <f>TOTALGENERAL!$L79</f>
        <v>76.599999999999994</v>
      </c>
      <c r="BN70" s="319"/>
      <c r="BO70" s="335" t="str">
        <f>TOTALGENERAL!$AM79</f>
        <v/>
      </c>
      <c r="BP70" s="319"/>
      <c r="BQ70" s="335"/>
      <c r="BR70" s="319"/>
      <c r="BS70" s="335"/>
      <c r="BT70" s="320"/>
      <c r="BU70" s="554" t="str">
        <f>PARAMETRES!$F$9</f>
        <v>TOTAL LANGUE MATERNELLE</v>
      </c>
      <c r="BV70" s="554"/>
      <c r="BW70" s="333">
        <f>PARAMETRES!$G$9</f>
        <v>100</v>
      </c>
      <c r="BX70" s="334"/>
      <c r="BY70" s="335">
        <f>TOTALGENERAL!$L83</f>
        <v>85.699999999999989</v>
      </c>
      <c r="BZ70" s="319"/>
      <c r="CA70" s="335" t="str">
        <f>TOTALGENERAL!$AM83</f>
        <v/>
      </c>
      <c r="CB70" s="319"/>
      <c r="CC70" s="335"/>
      <c r="CD70" s="319"/>
      <c r="CE70" s="335"/>
      <c r="CF70" s="320"/>
      <c r="CG70" s="554" t="str">
        <f>PARAMETRES!$F$9</f>
        <v>TOTAL LANGUE MATERNELLE</v>
      </c>
      <c r="CH70" s="554"/>
      <c r="CI70" s="333">
        <f>PARAMETRES!$G$9</f>
        <v>100</v>
      </c>
      <c r="CJ70" s="334"/>
      <c r="CK70" s="335" t="str">
        <f>TOTALGENERAL!$L87</f>
        <v>-</v>
      </c>
      <c r="CL70" s="319"/>
      <c r="CM70" s="335" t="str">
        <f>TOTALGENERAL!$AM87</f>
        <v/>
      </c>
      <c r="CN70" s="319"/>
      <c r="CO70" s="335"/>
      <c r="CP70" s="319"/>
      <c r="CQ70" s="335"/>
      <c r="CR70" s="320"/>
      <c r="CS70" s="554" t="str">
        <f>PARAMETRES!$F$9</f>
        <v>TOTAL LANGUE MATERNELLE</v>
      </c>
      <c r="CT70" s="554"/>
      <c r="CU70" s="333">
        <f>PARAMETRES!$G$9</f>
        <v>100</v>
      </c>
      <c r="CV70" s="334"/>
      <c r="CW70" s="335" t="str">
        <f>TOTALGENERAL!$L91</f>
        <v>-</v>
      </c>
      <c r="CX70" s="319"/>
      <c r="CY70" s="335" t="str">
        <f>TOTALGENERAL!$AM91</f>
        <v/>
      </c>
      <c r="CZ70" s="319"/>
      <c r="DA70" s="335"/>
      <c r="DB70" s="319"/>
      <c r="DC70" s="335"/>
      <c r="DD70" s="320"/>
      <c r="DE70" s="554" t="str">
        <f>PARAMETRES!$F$9</f>
        <v>TOTAL LANGUE MATERNELLE</v>
      </c>
      <c r="DF70" s="554"/>
      <c r="DG70" s="333">
        <f>PARAMETRES!$G$9</f>
        <v>100</v>
      </c>
      <c r="DH70" s="334"/>
      <c r="DI70" s="335" t="str">
        <f>TOTALGENERAL!$L95</f>
        <v>-</v>
      </c>
      <c r="DJ70" s="319"/>
      <c r="DK70" s="335" t="str">
        <f>TOTALGENERAL!$AM95</f>
        <v/>
      </c>
      <c r="DL70" s="319"/>
      <c r="DM70" s="335"/>
      <c r="DN70" s="319"/>
      <c r="DO70" s="335"/>
      <c r="DP70" s="320"/>
    </row>
    <row r="71" spans="1:120" ht="13.5">
      <c r="A71" s="321"/>
      <c r="B71" s="322"/>
      <c r="C71" s="336"/>
      <c r="D71" s="336"/>
      <c r="E71" s="315"/>
      <c r="F71" s="324"/>
      <c r="G71" s="315"/>
      <c r="H71" s="324"/>
      <c r="I71" s="315"/>
      <c r="J71" s="324"/>
      <c r="K71" s="315"/>
      <c r="L71" s="325"/>
      <c r="M71" s="321"/>
      <c r="N71" s="322"/>
      <c r="O71" s="336"/>
      <c r="P71" s="336"/>
      <c r="Q71" s="315"/>
      <c r="R71" s="324"/>
      <c r="S71" s="315"/>
      <c r="T71" s="324"/>
      <c r="U71" s="315"/>
      <c r="V71" s="324"/>
      <c r="W71" s="315"/>
      <c r="X71" s="325"/>
      <c r="Y71" s="321"/>
      <c r="Z71" s="322"/>
      <c r="AA71" s="336"/>
      <c r="AB71" s="336"/>
      <c r="AC71" s="315"/>
      <c r="AD71" s="324"/>
      <c r="AE71" s="315"/>
      <c r="AF71" s="324"/>
      <c r="AG71" s="315"/>
      <c r="AH71" s="324"/>
      <c r="AI71" s="315"/>
      <c r="AJ71" s="325"/>
      <c r="AK71" s="321"/>
      <c r="AL71" s="322"/>
      <c r="AM71" s="336"/>
      <c r="AN71" s="336"/>
      <c r="AO71" s="315"/>
      <c r="AP71" s="324"/>
      <c r="AQ71" s="315"/>
      <c r="AR71" s="324"/>
      <c r="AS71" s="315"/>
      <c r="AT71" s="324"/>
      <c r="AU71" s="315"/>
      <c r="AV71" s="325"/>
      <c r="AW71" s="321"/>
      <c r="AX71" s="322"/>
      <c r="AY71" s="336"/>
      <c r="AZ71" s="336"/>
      <c r="BA71" s="315"/>
      <c r="BB71" s="324"/>
      <c r="BC71" s="315"/>
      <c r="BD71" s="324"/>
      <c r="BE71" s="315"/>
      <c r="BF71" s="324"/>
      <c r="BG71" s="315"/>
      <c r="BH71" s="325"/>
      <c r="BI71" s="321"/>
      <c r="BJ71" s="322"/>
      <c r="BK71" s="336"/>
      <c r="BL71" s="336"/>
      <c r="BM71" s="315"/>
      <c r="BN71" s="324"/>
      <c r="BO71" s="315"/>
      <c r="BP71" s="324"/>
      <c r="BQ71" s="315"/>
      <c r="BR71" s="324"/>
      <c r="BS71" s="315"/>
      <c r="BT71" s="325"/>
      <c r="BU71" s="321"/>
      <c r="BV71" s="322"/>
      <c r="BW71" s="336"/>
      <c r="BX71" s="336"/>
      <c r="BY71" s="315"/>
      <c r="BZ71" s="324"/>
      <c r="CA71" s="315"/>
      <c r="CB71" s="324"/>
      <c r="CC71" s="315"/>
      <c r="CD71" s="324"/>
      <c r="CE71" s="315"/>
      <c r="CF71" s="325"/>
      <c r="CG71" s="321"/>
      <c r="CH71" s="322"/>
      <c r="CI71" s="336"/>
      <c r="CJ71" s="336"/>
      <c r="CK71" s="315"/>
      <c r="CL71" s="324"/>
      <c r="CM71" s="315"/>
      <c r="CN71" s="324"/>
      <c r="CO71" s="315"/>
      <c r="CP71" s="324"/>
      <c r="CQ71" s="315"/>
      <c r="CR71" s="325"/>
      <c r="CS71" s="321"/>
      <c r="CT71" s="322"/>
      <c r="CU71" s="336"/>
      <c r="CV71" s="336"/>
      <c r="CW71" s="315"/>
      <c r="CX71" s="324"/>
      <c r="CY71" s="315"/>
      <c r="CZ71" s="324"/>
      <c r="DA71" s="315"/>
      <c r="DB71" s="324"/>
      <c r="DC71" s="315"/>
      <c r="DD71" s="325"/>
      <c r="DE71" s="321"/>
      <c r="DF71" s="322"/>
      <c r="DG71" s="336"/>
      <c r="DH71" s="336"/>
      <c r="DI71" s="315"/>
      <c r="DJ71" s="324"/>
      <c r="DK71" s="315"/>
      <c r="DL71" s="324"/>
      <c r="DM71" s="315"/>
      <c r="DN71" s="324"/>
      <c r="DO71" s="315"/>
      <c r="DP71" s="325"/>
    </row>
    <row r="72" spans="1:120">
      <c r="A72" s="326"/>
      <c r="B72" s="326"/>
      <c r="C72" s="327"/>
      <c r="D72" s="327"/>
      <c r="E72" s="315"/>
      <c r="G72" s="315"/>
      <c r="I72" s="315"/>
      <c r="K72" s="315"/>
      <c r="M72" s="326"/>
      <c r="N72" s="326"/>
      <c r="O72" s="327"/>
      <c r="P72" s="327"/>
      <c r="Q72" s="315"/>
      <c r="S72" s="315"/>
      <c r="U72" s="315"/>
      <c r="W72" s="315"/>
      <c r="Y72" s="326"/>
      <c r="Z72" s="326"/>
      <c r="AA72" s="327"/>
      <c r="AB72" s="327"/>
      <c r="AC72" s="315"/>
      <c r="AE72" s="315"/>
      <c r="AG72" s="315"/>
      <c r="AI72" s="315"/>
      <c r="AK72" s="326"/>
      <c r="AL72" s="326"/>
      <c r="AM72" s="327"/>
      <c r="AN72" s="327"/>
      <c r="AO72" s="315"/>
      <c r="AQ72" s="315"/>
      <c r="AS72" s="315"/>
      <c r="AU72" s="315"/>
      <c r="AW72" s="326"/>
      <c r="AX72" s="326"/>
      <c r="AY72" s="327"/>
      <c r="AZ72" s="327"/>
      <c r="BA72" s="315"/>
      <c r="BC72" s="315"/>
      <c r="BE72" s="315"/>
      <c r="BG72" s="315"/>
      <c r="BI72" s="326"/>
      <c r="BJ72" s="326"/>
      <c r="BK72" s="327"/>
      <c r="BL72" s="327"/>
      <c r="BM72" s="315"/>
      <c r="BO72" s="315"/>
      <c r="BQ72" s="315"/>
      <c r="BS72" s="315"/>
      <c r="BU72" s="326"/>
      <c r="BV72" s="326"/>
      <c r="BW72" s="327"/>
      <c r="BX72" s="327"/>
      <c r="BY72" s="315"/>
      <c r="CA72" s="315"/>
      <c r="CC72" s="315"/>
      <c r="CE72" s="315"/>
      <c r="CG72" s="326"/>
      <c r="CH72" s="326"/>
      <c r="CI72" s="327"/>
      <c r="CJ72" s="327"/>
      <c r="CK72" s="315"/>
      <c r="CM72" s="315"/>
      <c r="CO72" s="315"/>
      <c r="CQ72" s="315"/>
      <c r="CS72" s="326"/>
      <c r="CT72" s="326"/>
      <c r="CU72" s="327"/>
      <c r="CV72" s="327"/>
      <c r="CW72" s="315"/>
      <c r="CY72" s="315"/>
      <c r="DA72" s="315"/>
      <c r="DC72" s="315"/>
      <c r="DE72" s="326"/>
      <c r="DF72" s="326"/>
      <c r="DG72" s="327"/>
      <c r="DH72" s="327"/>
      <c r="DI72" s="315"/>
      <c r="DK72" s="315"/>
      <c r="DM72" s="315"/>
      <c r="DO72" s="315"/>
    </row>
    <row r="73" spans="1:120" ht="13.5">
      <c r="A73" s="552" t="s">
        <v>89</v>
      </c>
      <c r="B73" s="552"/>
      <c r="C73" s="327"/>
      <c r="D73" s="327"/>
      <c r="E73" s="315"/>
      <c r="G73" s="315"/>
      <c r="I73" s="315"/>
      <c r="K73" s="315"/>
      <c r="M73" s="552" t="s">
        <v>89</v>
      </c>
      <c r="N73" s="552"/>
      <c r="O73" s="327"/>
      <c r="P73" s="327"/>
      <c r="Q73" s="315"/>
      <c r="S73" s="315"/>
      <c r="U73" s="315"/>
      <c r="W73" s="315"/>
      <c r="Y73" s="552" t="s">
        <v>89</v>
      </c>
      <c r="Z73" s="552"/>
      <c r="AA73" s="327"/>
      <c r="AB73" s="327"/>
      <c r="AC73" s="315"/>
      <c r="AE73" s="315"/>
      <c r="AG73" s="315"/>
      <c r="AI73" s="315"/>
      <c r="AK73" s="552" t="s">
        <v>89</v>
      </c>
      <c r="AL73" s="552"/>
      <c r="AM73" s="327"/>
      <c r="AN73" s="327"/>
      <c r="AO73" s="315"/>
      <c r="AQ73" s="315"/>
      <c r="AS73" s="315"/>
      <c r="AU73" s="315"/>
      <c r="AW73" s="552" t="s">
        <v>89</v>
      </c>
      <c r="AX73" s="552"/>
      <c r="AY73" s="327"/>
      <c r="AZ73" s="327"/>
      <c r="BA73" s="315"/>
      <c r="BC73" s="315"/>
      <c r="BE73" s="315"/>
      <c r="BG73" s="315"/>
      <c r="BI73" s="552" t="s">
        <v>89</v>
      </c>
      <c r="BJ73" s="552"/>
      <c r="BK73" s="327"/>
      <c r="BL73" s="327"/>
      <c r="BM73" s="315"/>
      <c r="BO73" s="315"/>
      <c r="BQ73" s="315"/>
      <c r="BS73" s="315"/>
      <c r="BU73" s="552" t="s">
        <v>89</v>
      </c>
      <c r="BV73" s="552"/>
      <c r="BW73" s="327"/>
      <c r="BX73" s="327"/>
      <c r="BY73" s="315"/>
      <c r="CA73" s="315"/>
      <c r="CC73" s="315"/>
      <c r="CE73" s="315"/>
      <c r="CG73" s="552" t="s">
        <v>89</v>
      </c>
      <c r="CH73" s="552"/>
      <c r="CI73" s="327"/>
      <c r="CJ73" s="327"/>
      <c r="CK73" s="315"/>
      <c r="CM73" s="315"/>
      <c r="CO73" s="315"/>
      <c r="CQ73" s="315"/>
      <c r="CS73" s="552" t="s">
        <v>89</v>
      </c>
      <c r="CT73" s="552"/>
      <c r="CU73" s="327"/>
      <c r="CV73" s="327"/>
      <c r="CW73" s="315"/>
      <c r="CY73" s="315"/>
      <c r="DA73" s="315"/>
      <c r="DC73" s="315"/>
      <c r="DE73" s="552" t="s">
        <v>89</v>
      </c>
      <c r="DF73" s="552"/>
      <c r="DG73" s="327"/>
      <c r="DH73" s="327"/>
      <c r="DI73" s="315"/>
      <c r="DK73" s="315"/>
      <c r="DM73" s="315"/>
      <c r="DO73" s="315"/>
    </row>
    <row r="74" spans="1:120">
      <c r="A74" s="326"/>
      <c r="B74" s="326"/>
      <c r="C74" s="327"/>
      <c r="D74" s="327"/>
      <c r="E74" s="315"/>
      <c r="G74" s="315"/>
      <c r="I74" s="315"/>
      <c r="K74" s="315"/>
      <c r="M74" s="326"/>
      <c r="N74" s="326"/>
      <c r="O74" s="327"/>
      <c r="P74" s="327"/>
      <c r="Q74" s="315"/>
      <c r="S74" s="315"/>
      <c r="U74" s="315"/>
      <c r="W74" s="315"/>
      <c r="Y74" s="326"/>
      <c r="Z74" s="326"/>
      <c r="AA74" s="327"/>
      <c r="AB74" s="327"/>
      <c r="AC74" s="315"/>
      <c r="AE74" s="315"/>
      <c r="AG74" s="315"/>
      <c r="AI74" s="315"/>
      <c r="AK74" s="326"/>
      <c r="AL74" s="326"/>
      <c r="AM74" s="327"/>
      <c r="AN74" s="327"/>
      <c r="AO74" s="315"/>
      <c r="AQ74" s="315"/>
      <c r="AS74" s="315"/>
      <c r="AU74" s="315"/>
      <c r="AW74" s="326"/>
      <c r="AX74" s="326"/>
      <c r="AY74" s="327"/>
      <c r="AZ74" s="327"/>
      <c r="BA74" s="315"/>
      <c r="BC74" s="315"/>
      <c r="BE74" s="315"/>
      <c r="BG74" s="315"/>
      <c r="BI74" s="326"/>
      <c r="BJ74" s="326"/>
      <c r="BK74" s="327"/>
      <c r="BL74" s="327"/>
      <c r="BM74" s="315"/>
      <c r="BO74" s="315"/>
      <c r="BQ74" s="315"/>
      <c r="BS74" s="315"/>
      <c r="BU74" s="326"/>
      <c r="BV74" s="326"/>
      <c r="BW74" s="327"/>
      <c r="BX74" s="327"/>
      <c r="BY74" s="315"/>
      <c r="CA74" s="315"/>
      <c r="CC74" s="315"/>
      <c r="CE74" s="315"/>
      <c r="CG74" s="326"/>
      <c r="CH74" s="326"/>
      <c r="CI74" s="327"/>
      <c r="CJ74" s="327"/>
      <c r="CK74" s="315"/>
      <c r="CM74" s="315"/>
      <c r="CO74" s="315"/>
      <c r="CQ74" s="315"/>
      <c r="CS74" s="326"/>
      <c r="CT74" s="326"/>
      <c r="CU74" s="327"/>
      <c r="CV74" s="327"/>
      <c r="CW74" s="315"/>
      <c r="CY74" s="315"/>
      <c r="DA74" s="315"/>
      <c r="DC74" s="315"/>
      <c r="DE74" s="326"/>
      <c r="DF74" s="326"/>
      <c r="DG74" s="327"/>
      <c r="DH74" s="327"/>
      <c r="DI74" s="315"/>
      <c r="DK74" s="315"/>
      <c r="DM74" s="315"/>
      <c r="DO74" s="315"/>
    </row>
    <row r="75" spans="1:120">
      <c r="A75" s="553" t="str">
        <f>PARAMETRES!$F$11</f>
        <v>NOMBRES ET OPÉRATIONS</v>
      </c>
      <c r="B75" s="553"/>
      <c r="C75" s="328">
        <f>PARAMETRES!$G$11</f>
        <v>40</v>
      </c>
      <c r="D75" s="329"/>
      <c r="E75" s="330">
        <f>TOTALGENERAL!$O59</f>
        <v>37.700000000000003</v>
      </c>
      <c r="F75" s="331"/>
      <c r="G75" s="330" t="str">
        <f>TOTALGENERAL!$AP59</f>
        <v/>
      </c>
      <c r="H75" s="331"/>
      <c r="I75" s="330"/>
      <c r="J75" s="331"/>
      <c r="K75" s="330"/>
      <c r="L75" s="332"/>
      <c r="M75" s="553" t="str">
        <f>PARAMETRES!$F$11</f>
        <v>NOMBRES ET OPÉRATIONS</v>
      </c>
      <c r="N75" s="553"/>
      <c r="O75" s="328">
        <f>PARAMETRES!$G$11</f>
        <v>40</v>
      </c>
      <c r="P75" s="329"/>
      <c r="Q75" s="330">
        <f>TOTALGENERAL!$O63</f>
        <v>30.400000000000002</v>
      </c>
      <c r="R75" s="331"/>
      <c r="S75" s="330" t="str">
        <f>TOTALGENERAL!$AP63</f>
        <v/>
      </c>
      <c r="T75" s="331"/>
      <c r="U75" s="330"/>
      <c r="V75" s="331"/>
      <c r="W75" s="330"/>
      <c r="X75" s="332"/>
      <c r="Y75" s="553" t="str">
        <f>PARAMETRES!$F$11</f>
        <v>NOMBRES ET OPÉRATIONS</v>
      </c>
      <c r="Z75" s="553"/>
      <c r="AA75" s="328">
        <f>PARAMETRES!$G$11</f>
        <v>40</v>
      </c>
      <c r="AB75" s="329"/>
      <c r="AC75" s="330">
        <f>TOTALGENERAL!$O67</f>
        <v>37.300000000000004</v>
      </c>
      <c r="AD75" s="331"/>
      <c r="AE75" s="330" t="str">
        <f>TOTALGENERAL!$AP67</f>
        <v/>
      </c>
      <c r="AF75" s="331"/>
      <c r="AG75" s="330"/>
      <c r="AH75" s="331"/>
      <c r="AI75" s="330"/>
      <c r="AJ75" s="332"/>
      <c r="AK75" s="553" t="str">
        <f>PARAMETRES!$F$11</f>
        <v>NOMBRES ET OPÉRATIONS</v>
      </c>
      <c r="AL75" s="553"/>
      <c r="AM75" s="328">
        <f>PARAMETRES!$G$11</f>
        <v>40</v>
      </c>
      <c r="AN75" s="329"/>
      <c r="AO75" s="330">
        <f>TOTALGENERAL!$O71</f>
        <v>32.300000000000004</v>
      </c>
      <c r="AP75" s="331"/>
      <c r="AQ75" s="330" t="str">
        <f>TOTALGENERAL!$AP71</f>
        <v/>
      </c>
      <c r="AR75" s="331"/>
      <c r="AS75" s="330"/>
      <c r="AT75" s="331"/>
      <c r="AU75" s="330"/>
      <c r="AV75" s="332"/>
      <c r="AW75" s="553" t="str">
        <f>PARAMETRES!$F$11</f>
        <v>NOMBRES ET OPÉRATIONS</v>
      </c>
      <c r="AX75" s="553"/>
      <c r="AY75" s="328">
        <f>PARAMETRES!$G$11</f>
        <v>40</v>
      </c>
      <c r="AZ75" s="329"/>
      <c r="BA75" s="330">
        <f>TOTALGENERAL!$O75</f>
        <v>39.200000000000003</v>
      </c>
      <c r="BB75" s="331"/>
      <c r="BC75" s="330" t="str">
        <f>TOTALGENERAL!$AP75</f>
        <v/>
      </c>
      <c r="BD75" s="331"/>
      <c r="BE75" s="330"/>
      <c r="BF75" s="331"/>
      <c r="BG75" s="330"/>
      <c r="BH75" s="332"/>
      <c r="BI75" s="553" t="str">
        <f>PARAMETRES!$F$11</f>
        <v>NOMBRES ET OPÉRATIONS</v>
      </c>
      <c r="BJ75" s="553"/>
      <c r="BK75" s="328">
        <f>PARAMETRES!$G$11</f>
        <v>40</v>
      </c>
      <c r="BL75" s="329"/>
      <c r="BM75" s="330">
        <f>TOTALGENERAL!$O79</f>
        <v>32.800000000000004</v>
      </c>
      <c r="BN75" s="331"/>
      <c r="BO75" s="330" t="str">
        <f>TOTALGENERAL!$AP79</f>
        <v/>
      </c>
      <c r="BP75" s="331"/>
      <c r="BQ75" s="330"/>
      <c r="BR75" s="331"/>
      <c r="BS75" s="330"/>
      <c r="BT75" s="332"/>
      <c r="BU75" s="553" t="str">
        <f>PARAMETRES!$F$11</f>
        <v>NOMBRES ET OPÉRATIONS</v>
      </c>
      <c r="BV75" s="553"/>
      <c r="BW75" s="328">
        <f>PARAMETRES!$G$11</f>
        <v>40</v>
      </c>
      <c r="BX75" s="329"/>
      <c r="BY75" s="330">
        <f>TOTALGENERAL!$O83</f>
        <v>40</v>
      </c>
      <c r="BZ75" s="331"/>
      <c r="CA75" s="330" t="str">
        <f>TOTALGENERAL!$AP83</f>
        <v/>
      </c>
      <c r="CB75" s="331"/>
      <c r="CC75" s="330"/>
      <c r="CD75" s="331"/>
      <c r="CE75" s="330"/>
      <c r="CF75" s="332"/>
      <c r="CG75" s="553" t="str">
        <f>PARAMETRES!$F$11</f>
        <v>NOMBRES ET OPÉRATIONS</v>
      </c>
      <c r="CH75" s="553"/>
      <c r="CI75" s="328">
        <f>PARAMETRES!$G$11</f>
        <v>40</v>
      </c>
      <c r="CJ75" s="329"/>
      <c r="CK75" s="330" t="str">
        <f>TOTALGENERAL!$O87</f>
        <v>-</v>
      </c>
      <c r="CL75" s="331"/>
      <c r="CM75" s="330" t="str">
        <f>TOTALGENERAL!$AP87</f>
        <v/>
      </c>
      <c r="CN75" s="331"/>
      <c r="CO75" s="330"/>
      <c r="CP75" s="331"/>
      <c r="CQ75" s="330"/>
      <c r="CR75" s="332"/>
      <c r="CS75" s="553" t="str">
        <f>PARAMETRES!$F$11</f>
        <v>NOMBRES ET OPÉRATIONS</v>
      </c>
      <c r="CT75" s="553"/>
      <c r="CU75" s="328">
        <f>PARAMETRES!$G$11</f>
        <v>40</v>
      </c>
      <c r="CV75" s="329"/>
      <c r="CW75" s="330" t="str">
        <f>TOTALGENERAL!$O91</f>
        <v>-</v>
      </c>
      <c r="CX75" s="331"/>
      <c r="CY75" s="330" t="str">
        <f>TOTALGENERAL!$AP91</f>
        <v/>
      </c>
      <c r="CZ75" s="331"/>
      <c r="DA75" s="330"/>
      <c r="DB75" s="331"/>
      <c r="DC75" s="330"/>
      <c r="DD75" s="332"/>
      <c r="DE75" s="553" t="str">
        <f>PARAMETRES!$F$11</f>
        <v>NOMBRES ET OPÉRATIONS</v>
      </c>
      <c r="DF75" s="553"/>
      <c r="DG75" s="328">
        <f>PARAMETRES!$G$11</f>
        <v>40</v>
      </c>
      <c r="DH75" s="329"/>
      <c r="DI75" s="330" t="str">
        <f>TOTALGENERAL!$O95</f>
        <v>-</v>
      </c>
      <c r="DJ75" s="331"/>
      <c r="DK75" s="330" t="str">
        <f>TOTALGENERAL!$AP95</f>
        <v/>
      </c>
      <c r="DL75" s="331"/>
      <c r="DM75" s="330"/>
      <c r="DN75" s="331"/>
      <c r="DO75" s="330"/>
      <c r="DP75" s="332"/>
    </row>
    <row r="76" spans="1:120">
      <c r="A76" s="553" t="str">
        <f>PARAMETRES!$F$12</f>
        <v>GRANDEURS</v>
      </c>
      <c r="B76" s="553"/>
      <c r="C76" s="328">
        <f>PARAMETRES!$G$12</f>
        <v>30</v>
      </c>
      <c r="D76" s="329"/>
      <c r="E76" s="330" t="str">
        <f>TOTALGENERAL!$P59</f>
        <v/>
      </c>
      <c r="F76" s="331"/>
      <c r="G76" s="330" t="str">
        <f>TOTALGENERAL!$AQ59</f>
        <v/>
      </c>
      <c r="H76" s="331"/>
      <c r="I76" s="330"/>
      <c r="J76" s="331"/>
      <c r="K76" s="330"/>
      <c r="L76" s="332"/>
      <c r="M76" s="553" t="str">
        <f>PARAMETRES!$F$12</f>
        <v>GRANDEURS</v>
      </c>
      <c r="N76" s="553"/>
      <c r="O76" s="328">
        <f>PARAMETRES!$G$12</f>
        <v>30</v>
      </c>
      <c r="P76" s="329"/>
      <c r="Q76" s="330" t="str">
        <f>TOTALGENERAL!$P63</f>
        <v/>
      </c>
      <c r="R76" s="331"/>
      <c r="S76" s="330" t="str">
        <f>TOTALGENERAL!$AQ63</f>
        <v/>
      </c>
      <c r="T76" s="331"/>
      <c r="U76" s="330"/>
      <c r="V76" s="331"/>
      <c r="W76" s="330"/>
      <c r="X76" s="332"/>
      <c r="Y76" s="553" t="str">
        <f>PARAMETRES!$F$12</f>
        <v>GRANDEURS</v>
      </c>
      <c r="Z76" s="553"/>
      <c r="AA76" s="328">
        <f>PARAMETRES!$G$12</f>
        <v>30</v>
      </c>
      <c r="AB76" s="329"/>
      <c r="AC76" s="330" t="str">
        <f>TOTALGENERAL!$P67</f>
        <v/>
      </c>
      <c r="AD76" s="331"/>
      <c r="AE76" s="330" t="str">
        <f>TOTALGENERAL!$AQ67</f>
        <v/>
      </c>
      <c r="AF76" s="331"/>
      <c r="AG76" s="330"/>
      <c r="AH76" s="331"/>
      <c r="AI76" s="330"/>
      <c r="AJ76" s="332"/>
      <c r="AK76" s="553" t="str">
        <f>PARAMETRES!$F$12</f>
        <v>GRANDEURS</v>
      </c>
      <c r="AL76" s="553"/>
      <c r="AM76" s="328">
        <f>PARAMETRES!$G$12</f>
        <v>30</v>
      </c>
      <c r="AN76" s="329"/>
      <c r="AO76" s="330" t="str">
        <f>TOTALGENERAL!$P71</f>
        <v/>
      </c>
      <c r="AP76" s="331"/>
      <c r="AQ76" s="330" t="str">
        <f>TOTALGENERAL!$AQ71</f>
        <v/>
      </c>
      <c r="AR76" s="331"/>
      <c r="AS76" s="330"/>
      <c r="AT76" s="331"/>
      <c r="AU76" s="330"/>
      <c r="AV76" s="332"/>
      <c r="AW76" s="553" t="str">
        <f>PARAMETRES!$F$12</f>
        <v>GRANDEURS</v>
      </c>
      <c r="AX76" s="553"/>
      <c r="AY76" s="328">
        <f>PARAMETRES!$G$12</f>
        <v>30</v>
      </c>
      <c r="AZ76" s="329"/>
      <c r="BA76" s="330" t="str">
        <f>TOTALGENERAL!$P75</f>
        <v/>
      </c>
      <c r="BB76" s="331"/>
      <c r="BC76" s="330" t="str">
        <f>TOTALGENERAL!$AQ75</f>
        <v/>
      </c>
      <c r="BD76" s="331"/>
      <c r="BE76" s="330"/>
      <c r="BF76" s="331"/>
      <c r="BG76" s="330"/>
      <c r="BH76" s="332"/>
      <c r="BI76" s="553" t="str">
        <f>PARAMETRES!$F$12</f>
        <v>GRANDEURS</v>
      </c>
      <c r="BJ76" s="553"/>
      <c r="BK76" s="328">
        <f>PARAMETRES!$G$12</f>
        <v>30</v>
      </c>
      <c r="BL76" s="329"/>
      <c r="BM76" s="330" t="str">
        <f>TOTALGENERAL!$P79</f>
        <v/>
      </c>
      <c r="BN76" s="331"/>
      <c r="BO76" s="330" t="str">
        <f>TOTALGENERAL!$AQ79</f>
        <v/>
      </c>
      <c r="BP76" s="331"/>
      <c r="BQ76" s="330"/>
      <c r="BR76" s="331"/>
      <c r="BS76" s="330"/>
      <c r="BT76" s="332"/>
      <c r="BU76" s="553" t="str">
        <f>PARAMETRES!$F$12</f>
        <v>GRANDEURS</v>
      </c>
      <c r="BV76" s="553"/>
      <c r="BW76" s="328">
        <f>PARAMETRES!$G$12</f>
        <v>30</v>
      </c>
      <c r="BX76" s="329"/>
      <c r="BY76" s="330" t="str">
        <f>TOTALGENERAL!$P83</f>
        <v/>
      </c>
      <c r="BZ76" s="331"/>
      <c r="CA76" s="330" t="str">
        <f>TOTALGENERAL!$AQ83</f>
        <v/>
      </c>
      <c r="CB76" s="331"/>
      <c r="CC76" s="330"/>
      <c r="CD76" s="331"/>
      <c r="CE76" s="330"/>
      <c r="CF76" s="332"/>
      <c r="CG76" s="553" t="str">
        <f>PARAMETRES!$F$12</f>
        <v>GRANDEURS</v>
      </c>
      <c r="CH76" s="553"/>
      <c r="CI76" s="328">
        <f>PARAMETRES!$G$12</f>
        <v>30</v>
      </c>
      <c r="CJ76" s="329"/>
      <c r="CK76" s="330" t="str">
        <f>TOTALGENERAL!$P87</f>
        <v/>
      </c>
      <c r="CL76" s="331"/>
      <c r="CM76" s="330" t="str">
        <f>TOTALGENERAL!$AQ87</f>
        <v/>
      </c>
      <c r="CN76" s="331"/>
      <c r="CO76" s="330"/>
      <c r="CP76" s="331"/>
      <c r="CQ76" s="330"/>
      <c r="CR76" s="332"/>
      <c r="CS76" s="553" t="str">
        <f>PARAMETRES!$F$12</f>
        <v>GRANDEURS</v>
      </c>
      <c r="CT76" s="553"/>
      <c r="CU76" s="328">
        <f>PARAMETRES!$G$12</f>
        <v>30</v>
      </c>
      <c r="CV76" s="329"/>
      <c r="CW76" s="330" t="str">
        <f>TOTALGENERAL!$P91</f>
        <v/>
      </c>
      <c r="CX76" s="331"/>
      <c r="CY76" s="330" t="str">
        <f>TOTALGENERAL!$AQ91</f>
        <v/>
      </c>
      <c r="CZ76" s="331"/>
      <c r="DA76" s="330"/>
      <c r="DB76" s="331"/>
      <c r="DC76" s="330"/>
      <c r="DD76" s="332"/>
      <c r="DE76" s="553" t="str">
        <f>PARAMETRES!$F$12</f>
        <v>GRANDEURS</v>
      </c>
      <c r="DF76" s="553"/>
      <c r="DG76" s="328">
        <f>PARAMETRES!$G$12</f>
        <v>30</v>
      </c>
      <c r="DH76" s="329"/>
      <c r="DI76" s="330" t="str">
        <f>TOTALGENERAL!$P95</f>
        <v/>
      </c>
      <c r="DJ76" s="331"/>
      <c r="DK76" s="330" t="str">
        <f>TOTALGENERAL!$AQ95</f>
        <v/>
      </c>
      <c r="DL76" s="331"/>
      <c r="DM76" s="330"/>
      <c r="DN76" s="331"/>
      <c r="DO76" s="330"/>
      <c r="DP76" s="332"/>
    </row>
    <row r="77" spans="1:120">
      <c r="A77" s="553" t="str">
        <f>PARAMETRES!$F$13</f>
        <v>SOLIDES ET FIGURES</v>
      </c>
      <c r="B77" s="553"/>
      <c r="C77" s="328">
        <f>PARAMETRES!$G$13</f>
        <v>30</v>
      </c>
      <c r="D77" s="329"/>
      <c r="E77" s="330" t="str">
        <f>TOTALGENERAL!$Q59</f>
        <v/>
      </c>
      <c r="F77" s="331"/>
      <c r="G77" s="330" t="str">
        <f>TOTALGENERAL!$AR59</f>
        <v/>
      </c>
      <c r="H77" s="331"/>
      <c r="I77" s="330"/>
      <c r="J77" s="331"/>
      <c r="K77" s="330"/>
      <c r="L77" s="332"/>
      <c r="M77" s="553" t="str">
        <f>PARAMETRES!$F$13</f>
        <v>SOLIDES ET FIGURES</v>
      </c>
      <c r="N77" s="553"/>
      <c r="O77" s="328">
        <f>PARAMETRES!$G$13</f>
        <v>30</v>
      </c>
      <c r="P77" s="329"/>
      <c r="Q77" s="330" t="str">
        <f>TOTALGENERAL!$Q63</f>
        <v/>
      </c>
      <c r="R77" s="331"/>
      <c r="S77" s="330" t="str">
        <f>TOTALGENERAL!$AR63</f>
        <v/>
      </c>
      <c r="T77" s="331"/>
      <c r="U77" s="330"/>
      <c r="V77" s="331"/>
      <c r="W77" s="330"/>
      <c r="X77" s="332"/>
      <c r="Y77" s="553" t="str">
        <f>PARAMETRES!$F$13</f>
        <v>SOLIDES ET FIGURES</v>
      </c>
      <c r="Z77" s="553"/>
      <c r="AA77" s="328">
        <f>PARAMETRES!$G$13</f>
        <v>30</v>
      </c>
      <c r="AB77" s="329"/>
      <c r="AC77" s="330" t="str">
        <f>TOTALGENERAL!$Q67</f>
        <v/>
      </c>
      <c r="AD77" s="331"/>
      <c r="AE77" s="330" t="str">
        <f>TOTALGENERAL!$AR67</f>
        <v/>
      </c>
      <c r="AF77" s="331"/>
      <c r="AG77" s="330"/>
      <c r="AH77" s="331"/>
      <c r="AI77" s="330"/>
      <c r="AJ77" s="332"/>
      <c r="AK77" s="553" t="str">
        <f>PARAMETRES!$F$13</f>
        <v>SOLIDES ET FIGURES</v>
      </c>
      <c r="AL77" s="553"/>
      <c r="AM77" s="328">
        <f>PARAMETRES!$G$13</f>
        <v>30</v>
      </c>
      <c r="AN77" s="329"/>
      <c r="AO77" s="330" t="str">
        <f>TOTALGENERAL!$Q71</f>
        <v/>
      </c>
      <c r="AP77" s="331"/>
      <c r="AQ77" s="330" t="str">
        <f>TOTALGENERAL!$AR71</f>
        <v/>
      </c>
      <c r="AR77" s="331"/>
      <c r="AS77" s="330"/>
      <c r="AT77" s="331"/>
      <c r="AU77" s="330"/>
      <c r="AV77" s="332"/>
      <c r="AW77" s="553" t="str">
        <f>PARAMETRES!$F$13</f>
        <v>SOLIDES ET FIGURES</v>
      </c>
      <c r="AX77" s="553"/>
      <c r="AY77" s="328">
        <f>PARAMETRES!$G$13</f>
        <v>30</v>
      </c>
      <c r="AZ77" s="329"/>
      <c r="BA77" s="330" t="str">
        <f>TOTALGENERAL!$Q75</f>
        <v/>
      </c>
      <c r="BB77" s="331"/>
      <c r="BC77" s="330" t="str">
        <f>TOTALGENERAL!$AR75</f>
        <v/>
      </c>
      <c r="BD77" s="331"/>
      <c r="BE77" s="330"/>
      <c r="BF77" s="331"/>
      <c r="BG77" s="330"/>
      <c r="BH77" s="332"/>
      <c r="BI77" s="553" t="str">
        <f>PARAMETRES!$F$13</f>
        <v>SOLIDES ET FIGURES</v>
      </c>
      <c r="BJ77" s="553"/>
      <c r="BK77" s="328">
        <f>PARAMETRES!$G$13</f>
        <v>30</v>
      </c>
      <c r="BL77" s="329"/>
      <c r="BM77" s="330" t="str">
        <f>TOTALGENERAL!$Q79</f>
        <v/>
      </c>
      <c r="BN77" s="331"/>
      <c r="BO77" s="330" t="str">
        <f>TOTALGENERAL!$AR79</f>
        <v/>
      </c>
      <c r="BP77" s="331"/>
      <c r="BQ77" s="330"/>
      <c r="BR77" s="331"/>
      <c r="BS77" s="330"/>
      <c r="BT77" s="332"/>
      <c r="BU77" s="553" t="str">
        <f>PARAMETRES!$F$13</f>
        <v>SOLIDES ET FIGURES</v>
      </c>
      <c r="BV77" s="553"/>
      <c r="BW77" s="328">
        <f>PARAMETRES!$G$13</f>
        <v>30</v>
      </c>
      <c r="BX77" s="329"/>
      <c r="BY77" s="330" t="str">
        <f>TOTALGENERAL!$Q83</f>
        <v/>
      </c>
      <c r="BZ77" s="331"/>
      <c r="CA77" s="330" t="str">
        <f>TOTALGENERAL!$AR83</f>
        <v/>
      </c>
      <c r="CB77" s="331"/>
      <c r="CC77" s="330"/>
      <c r="CD77" s="331"/>
      <c r="CE77" s="330"/>
      <c r="CF77" s="332"/>
      <c r="CG77" s="553" t="str">
        <f>PARAMETRES!$F$13</f>
        <v>SOLIDES ET FIGURES</v>
      </c>
      <c r="CH77" s="553"/>
      <c r="CI77" s="328">
        <f>PARAMETRES!$G$13</f>
        <v>30</v>
      </c>
      <c r="CJ77" s="329"/>
      <c r="CK77" s="330" t="str">
        <f>TOTALGENERAL!$Q87</f>
        <v/>
      </c>
      <c r="CL77" s="331"/>
      <c r="CM77" s="330" t="str">
        <f>TOTALGENERAL!$AR87</f>
        <v/>
      </c>
      <c r="CN77" s="331"/>
      <c r="CO77" s="330"/>
      <c r="CP77" s="331"/>
      <c r="CQ77" s="330"/>
      <c r="CR77" s="332"/>
      <c r="CS77" s="553" t="str">
        <f>PARAMETRES!$F$13</f>
        <v>SOLIDES ET FIGURES</v>
      </c>
      <c r="CT77" s="553"/>
      <c r="CU77" s="328">
        <f>PARAMETRES!$G$13</f>
        <v>30</v>
      </c>
      <c r="CV77" s="329"/>
      <c r="CW77" s="330" t="str">
        <f>TOTALGENERAL!$Q91</f>
        <v/>
      </c>
      <c r="CX77" s="331"/>
      <c r="CY77" s="330" t="str">
        <f>TOTALGENERAL!$AR91</f>
        <v/>
      </c>
      <c r="CZ77" s="331"/>
      <c r="DA77" s="330"/>
      <c r="DB77" s="331"/>
      <c r="DC77" s="330"/>
      <c r="DD77" s="332"/>
      <c r="DE77" s="553" t="str">
        <f>PARAMETRES!$F$13</f>
        <v>SOLIDES ET FIGURES</v>
      </c>
      <c r="DF77" s="553"/>
      <c r="DG77" s="328">
        <f>PARAMETRES!$G$13</f>
        <v>30</v>
      </c>
      <c r="DH77" s="329"/>
      <c r="DI77" s="330" t="str">
        <f>TOTALGENERAL!$Q95</f>
        <v/>
      </c>
      <c r="DJ77" s="331"/>
      <c r="DK77" s="330" t="str">
        <f>TOTALGENERAL!$AR95</f>
        <v/>
      </c>
      <c r="DL77" s="331"/>
      <c r="DM77" s="330"/>
      <c r="DN77" s="331"/>
      <c r="DO77" s="330"/>
      <c r="DP77" s="332"/>
    </row>
    <row r="78" spans="1:120">
      <c r="A78" s="326"/>
      <c r="B78" s="326"/>
      <c r="C78" s="327"/>
      <c r="D78" s="327"/>
      <c r="E78" s="315"/>
      <c r="G78" s="315"/>
      <c r="I78" s="315"/>
      <c r="K78" s="315"/>
      <c r="M78" s="326"/>
      <c r="N78" s="326"/>
      <c r="O78" s="327"/>
      <c r="P78" s="327"/>
      <c r="Q78" s="315"/>
      <c r="S78" s="315"/>
      <c r="U78" s="315"/>
      <c r="W78" s="315"/>
      <c r="Y78" s="326"/>
      <c r="Z78" s="326"/>
      <c r="AA78" s="327"/>
      <c r="AB78" s="327"/>
      <c r="AC78" s="315"/>
      <c r="AE78" s="315"/>
      <c r="AG78" s="315"/>
      <c r="AI78" s="315"/>
      <c r="AK78" s="326"/>
      <c r="AL78" s="326"/>
      <c r="AM78" s="327"/>
      <c r="AN78" s="327"/>
      <c r="AO78" s="315"/>
      <c r="AQ78" s="315"/>
      <c r="AS78" s="315"/>
      <c r="AU78" s="315"/>
      <c r="AW78" s="326"/>
      <c r="AX78" s="326"/>
      <c r="AY78" s="327"/>
      <c r="AZ78" s="327"/>
      <c r="BA78" s="315"/>
      <c r="BC78" s="315"/>
      <c r="BE78" s="315"/>
      <c r="BG78" s="315"/>
      <c r="BI78" s="326"/>
      <c r="BJ78" s="326"/>
      <c r="BK78" s="327"/>
      <c r="BL78" s="327"/>
      <c r="BM78" s="315"/>
      <c r="BO78" s="315"/>
      <c r="BQ78" s="315"/>
      <c r="BS78" s="315"/>
      <c r="BU78" s="326"/>
      <c r="BV78" s="326"/>
      <c r="BW78" s="327"/>
      <c r="BX78" s="327"/>
      <c r="BY78" s="315"/>
      <c r="CA78" s="315"/>
      <c r="CC78" s="315"/>
      <c r="CE78" s="315"/>
      <c r="CG78" s="326"/>
      <c r="CH78" s="326"/>
      <c r="CI78" s="327"/>
      <c r="CJ78" s="327"/>
      <c r="CK78" s="315"/>
      <c r="CM78" s="315"/>
      <c r="CO78" s="315"/>
      <c r="CQ78" s="315"/>
      <c r="CS78" s="326"/>
      <c r="CT78" s="326"/>
      <c r="CU78" s="327"/>
      <c r="CV78" s="327"/>
      <c r="CW78" s="315"/>
      <c r="CY78" s="315"/>
      <c r="DA78" s="315"/>
      <c r="DC78" s="315"/>
      <c r="DE78" s="326"/>
      <c r="DF78" s="326"/>
      <c r="DG78" s="327"/>
      <c r="DH78" s="327"/>
      <c r="DI78" s="315"/>
      <c r="DK78" s="315"/>
      <c r="DM78" s="315"/>
      <c r="DO78" s="315"/>
    </row>
    <row r="79" spans="1:120" ht="13.5">
      <c r="A79" s="554" t="str">
        <f>PARAMETRES!$F$14</f>
        <v>TOTAL MATHÉMATIQUE</v>
      </c>
      <c r="B79" s="554"/>
      <c r="C79" s="333">
        <f>PARAMETRES!$G$14</f>
        <v>100</v>
      </c>
      <c r="D79" s="334"/>
      <c r="E79" s="335">
        <f>TOTALGENERAL!$R59</f>
        <v>94.1</v>
      </c>
      <c r="F79" s="319"/>
      <c r="G79" s="335" t="str">
        <f>TOTALGENERAL!$AS59</f>
        <v/>
      </c>
      <c r="H79" s="319"/>
      <c r="I79" s="335"/>
      <c r="J79" s="319"/>
      <c r="K79" s="335"/>
      <c r="L79" s="320"/>
      <c r="M79" s="554" t="str">
        <f>PARAMETRES!$F$14</f>
        <v>TOTAL MATHÉMATIQUE</v>
      </c>
      <c r="N79" s="554"/>
      <c r="O79" s="333">
        <f>PARAMETRES!$G$14</f>
        <v>100</v>
      </c>
      <c r="P79" s="334"/>
      <c r="Q79" s="335">
        <f>TOTALGENERAL!$R63</f>
        <v>75.899999999999991</v>
      </c>
      <c r="R79" s="319"/>
      <c r="S79" s="335" t="str">
        <f>TOTALGENERAL!$AS63</f>
        <v/>
      </c>
      <c r="T79" s="319"/>
      <c r="U79" s="335"/>
      <c r="V79" s="319"/>
      <c r="W79" s="335"/>
      <c r="X79" s="320"/>
      <c r="Y79" s="554" t="str">
        <f>PARAMETRES!$F$14</f>
        <v>TOTAL MATHÉMATIQUE</v>
      </c>
      <c r="Z79" s="554"/>
      <c r="AA79" s="333">
        <f>PARAMETRES!$G$14</f>
        <v>100</v>
      </c>
      <c r="AB79" s="334"/>
      <c r="AC79" s="335">
        <f>TOTALGENERAL!$R67</f>
        <v>93.3</v>
      </c>
      <c r="AD79" s="319"/>
      <c r="AE79" s="335" t="str">
        <f>TOTALGENERAL!$AS67</f>
        <v/>
      </c>
      <c r="AF79" s="319"/>
      <c r="AG79" s="335"/>
      <c r="AH79" s="319"/>
      <c r="AI79" s="335"/>
      <c r="AJ79" s="320"/>
      <c r="AK79" s="554" t="str">
        <f>PARAMETRES!$F$14</f>
        <v>TOTAL MATHÉMATIQUE</v>
      </c>
      <c r="AL79" s="554"/>
      <c r="AM79" s="333">
        <f>PARAMETRES!$G$14</f>
        <v>100</v>
      </c>
      <c r="AN79" s="334"/>
      <c r="AO79" s="335">
        <f>TOTALGENERAL!$R71</f>
        <v>80.599999999999994</v>
      </c>
      <c r="AP79" s="319"/>
      <c r="AQ79" s="335" t="str">
        <f>TOTALGENERAL!$AS71</f>
        <v/>
      </c>
      <c r="AR79" s="319"/>
      <c r="AS79" s="335"/>
      <c r="AT79" s="319"/>
      <c r="AU79" s="335"/>
      <c r="AV79" s="320"/>
      <c r="AW79" s="554" t="str">
        <f>PARAMETRES!$F$14</f>
        <v>TOTAL MATHÉMATIQUE</v>
      </c>
      <c r="AX79" s="554"/>
      <c r="AY79" s="333">
        <f>PARAMETRES!$G$14</f>
        <v>100</v>
      </c>
      <c r="AZ79" s="334"/>
      <c r="BA79" s="335">
        <f>TOTALGENERAL!$R75</f>
        <v>97.899999999999991</v>
      </c>
      <c r="BB79" s="319"/>
      <c r="BC79" s="335" t="str">
        <f>TOTALGENERAL!$AS75</f>
        <v/>
      </c>
      <c r="BD79" s="319"/>
      <c r="BE79" s="335"/>
      <c r="BF79" s="319"/>
      <c r="BG79" s="335"/>
      <c r="BH79" s="320"/>
      <c r="BI79" s="554" t="str">
        <f>PARAMETRES!$F$14</f>
        <v>TOTAL MATHÉMATIQUE</v>
      </c>
      <c r="BJ79" s="554"/>
      <c r="BK79" s="333">
        <f>PARAMETRES!$G$14</f>
        <v>100</v>
      </c>
      <c r="BL79" s="334"/>
      <c r="BM79" s="335">
        <f>TOTALGENERAL!$R79</f>
        <v>81.8</v>
      </c>
      <c r="BN79" s="319"/>
      <c r="BO79" s="335" t="str">
        <f>TOTALGENERAL!$AS79</f>
        <v/>
      </c>
      <c r="BP79" s="319"/>
      <c r="BQ79" s="335"/>
      <c r="BR79" s="319"/>
      <c r="BS79" s="335"/>
      <c r="BT79" s="320"/>
      <c r="BU79" s="554" t="str">
        <f>PARAMETRES!$F$14</f>
        <v>TOTAL MATHÉMATIQUE</v>
      </c>
      <c r="BV79" s="554"/>
      <c r="BW79" s="333">
        <f>PARAMETRES!$G$14</f>
        <v>100</v>
      </c>
      <c r="BX79" s="334"/>
      <c r="BY79" s="335">
        <f>TOTALGENERAL!$R83</f>
        <v>100</v>
      </c>
      <c r="BZ79" s="319"/>
      <c r="CA79" s="335" t="str">
        <f>TOTALGENERAL!$AS83</f>
        <v/>
      </c>
      <c r="CB79" s="319"/>
      <c r="CC79" s="335"/>
      <c r="CD79" s="319"/>
      <c r="CE79" s="335"/>
      <c r="CF79" s="320"/>
      <c r="CG79" s="554" t="str">
        <f>PARAMETRES!$F$14</f>
        <v>TOTAL MATHÉMATIQUE</v>
      </c>
      <c r="CH79" s="554"/>
      <c r="CI79" s="333">
        <f>PARAMETRES!$G$14</f>
        <v>100</v>
      </c>
      <c r="CJ79" s="334"/>
      <c r="CK79" s="335" t="str">
        <f>TOTALGENERAL!$R87</f>
        <v>-</v>
      </c>
      <c r="CL79" s="319"/>
      <c r="CM79" s="335" t="str">
        <f>TOTALGENERAL!$AS87</f>
        <v/>
      </c>
      <c r="CN79" s="319"/>
      <c r="CO79" s="335"/>
      <c r="CP79" s="319"/>
      <c r="CQ79" s="335"/>
      <c r="CR79" s="320"/>
      <c r="CS79" s="554" t="str">
        <f>PARAMETRES!$F$14</f>
        <v>TOTAL MATHÉMATIQUE</v>
      </c>
      <c r="CT79" s="554"/>
      <c r="CU79" s="333">
        <f>PARAMETRES!$G$14</f>
        <v>100</v>
      </c>
      <c r="CV79" s="334"/>
      <c r="CW79" s="335" t="str">
        <f>TOTALGENERAL!$R91</f>
        <v>-</v>
      </c>
      <c r="CX79" s="319"/>
      <c r="CY79" s="335" t="str">
        <f>TOTALGENERAL!$AS91</f>
        <v/>
      </c>
      <c r="CZ79" s="319"/>
      <c r="DA79" s="335"/>
      <c r="DB79" s="319"/>
      <c r="DC79" s="335"/>
      <c r="DD79" s="320"/>
      <c r="DE79" s="554" t="str">
        <f>PARAMETRES!$F$14</f>
        <v>TOTAL MATHÉMATIQUE</v>
      </c>
      <c r="DF79" s="554"/>
      <c r="DG79" s="333">
        <f>PARAMETRES!$G$14</f>
        <v>100</v>
      </c>
      <c r="DH79" s="334"/>
      <c r="DI79" s="335" t="str">
        <f>TOTALGENERAL!$R95</f>
        <v>-</v>
      </c>
      <c r="DJ79" s="319"/>
      <c r="DK79" s="335" t="str">
        <f>TOTALGENERAL!$AS95</f>
        <v/>
      </c>
      <c r="DL79" s="319"/>
      <c r="DM79" s="335"/>
      <c r="DN79" s="319"/>
      <c r="DO79" s="335"/>
      <c r="DP79" s="320"/>
    </row>
    <row r="80" spans="1:120" ht="13.5">
      <c r="A80" s="321"/>
      <c r="B80" s="322"/>
      <c r="C80" s="336"/>
      <c r="D80" s="336"/>
      <c r="E80" s="315"/>
      <c r="F80" s="324"/>
      <c r="G80" s="315"/>
      <c r="H80" s="324"/>
      <c r="I80" s="315"/>
      <c r="J80" s="324"/>
      <c r="K80" s="315"/>
      <c r="L80" s="325"/>
      <c r="M80" s="321"/>
      <c r="N80" s="322"/>
      <c r="O80" s="336"/>
      <c r="P80" s="336"/>
      <c r="Q80" s="315"/>
      <c r="R80" s="324"/>
      <c r="S80" s="315"/>
      <c r="T80" s="324"/>
      <c r="U80" s="315"/>
      <c r="V80" s="324"/>
      <c r="W80" s="315"/>
      <c r="X80" s="325"/>
      <c r="Y80" s="321"/>
      <c r="Z80" s="322"/>
      <c r="AA80" s="336"/>
      <c r="AB80" s="336"/>
      <c r="AC80" s="315"/>
      <c r="AD80" s="324"/>
      <c r="AE80" s="315"/>
      <c r="AF80" s="324"/>
      <c r="AG80" s="315"/>
      <c r="AH80" s="324"/>
      <c r="AI80" s="315"/>
      <c r="AJ80" s="325"/>
      <c r="AK80" s="321"/>
      <c r="AL80" s="322"/>
      <c r="AM80" s="336"/>
      <c r="AN80" s="336"/>
      <c r="AO80" s="315"/>
      <c r="AP80" s="324"/>
      <c r="AQ80" s="315"/>
      <c r="AR80" s="324"/>
      <c r="AS80" s="315"/>
      <c r="AT80" s="324"/>
      <c r="AU80" s="315"/>
      <c r="AV80" s="325"/>
      <c r="AW80" s="321"/>
      <c r="AX80" s="322"/>
      <c r="AY80" s="336"/>
      <c r="AZ80" s="336"/>
      <c r="BA80" s="315"/>
      <c r="BB80" s="324"/>
      <c r="BC80" s="315"/>
      <c r="BD80" s="324"/>
      <c r="BE80" s="315"/>
      <c r="BF80" s="324"/>
      <c r="BG80" s="315"/>
      <c r="BH80" s="325"/>
      <c r="BI80" s="321"/>
      <c r="BJ80" s="322"/>
      <c r="BK80" s="336"/>
      <c r="BL80" s="336"/>
      <c r="BM80" s="315"/>
      <c r="BN80" s="324"/>
      <c r="BO80" s="315"/>
      <c r="BP80" s="324"/>
      <c r="BQ80" s="315"/>
      <c r="BR80" s="324"/>
      <c r="BS80" s="315"/>
      <c r="BT80" s="325"/>
      <c r="BU80" s="321"/>
      <c r="BV80" s="322"/>
      <c r="BW80" s="336"/>
      <c r="BX80" s="336"/>
      <c r="BY80" s="315"/>
      <c r="BZ80" s="324"/>
      <c r="CA80" s="315"/>
      <c r="CB80" s="324"/>
      <c r="CC80" s="315"/>
      <c r="CD80" s="324"/>
      <c r="CE80" s="315"/>
      <c r="CF80" s="325"/>
      <c r="CG80" s="321"/>
      <c r="CH80" s="322"/>
      <c r="CI80" s="336"/>
      <c r="CJ80" s="336"/>
      <c r="CK80" s="315"/>
      <c r="CL80" s="324"/>
      <c r="CM80" s="315"/>
      <c r="CN80" s="324"/>
      <c r="CO80" s="315"/>
      <c r="CP80" s="324"/>
      <c r="CQ80" s="315"/>
      <c r="CR80" s="325"/>
      <c r="CS80" s="321"/>
      <c r="CT80" s="322"/>
      <c r="CU80" s="336"/>
      <c r="CV80" s="336"/>
      <c r="CW80" s="315"/>
      <c r="CX80" s="324"/>
      <c r="CY80" s="315"/>
      <c r="CZ80" s="324"/>
      <c r="DA80" s="315"/>
      <c r="DB80" s="324"/>
      <c r="DC80" s="315"/>
      <c r="DD80" s="325"/>
      <c r="DE80" s="321"/>
      <c r="DF80" s="322"/>
      <c r="DG80" s="336"/>
      <c r="DH80" s="336"/>
      <c r="DI80" s="315"/>
      <c r="DJ80" s="324"/>
      <c r="DK80" s="315"/>
      <c r="DL80" s="324"/>
      <c r="DM80" s="315"/>
      <c r="DN80" s="324"/>
      <c r="DO80" s="315"/>
      <c r="DP80" s="325"/>
    </row>
    <row r="81" spans="1:120">
      <c r="A81" s="326"/>
      <c r="B81" s="326"/>
      <c r="C81" s="327"/>
      <c r="D81" s="327"/>
      <c r="E81" s="315"/>
      <c r="G81" s="315"/>
      <c r="I81" s="315"/>
      <c r="K81" s="315"/>
      <c r="M81" s="326"/>
      <c r="N81" s="326"/>
      <c r="O81" s="327"/>
      <c r="P81" s="327"/>
      <c r="Q81" s="315"/>
      <c r="S81" s="315"/>
      <c r="U81" s="315"/>
      <c r="W81" s="315"/>
      <c r="Y81" s="326"/>
      <c r="Z81" s="326"/>
      <c r="AA81" s="327"/>
      <c r="AB81" s="327"/>
      <c r="AC81" s="315"/>
      <c r="AE81" s="315"/>
      <c r="AG81" s="315"/>
      <c r="AI81" s="315"/>
      <c r="AK81" s="326"/>
      <c r="AL81" s="326"/>
      <c r="AM81" s="327"/>
      <c r="AN81" s="327"/>
      <c r="AO81" s="315"/>
      <c r="AQ81" s="315"/>
      <c r="AS81" s="315"/>
      <c r="AU81" s="315"/>
      <c r="AW81" s="326"/>
      <c r="AX81" s="326"/>
      <c r="AY81" s="327"/>
      <c r="AZ81" s="327"/>
      <c r="BA81" s="315"/>
      <c r="BC81" s="315"/>
      <c r="BE81" s="315"/>
      <c r="BG81" s="315"/>
      <c r="BI81" s="326"/>
      <c r="BJ81" s="326"/>
      <c r="BK81" s="327"/>
      <c r="BL81" s="327"/>
      <c r="BM81" s="315"/>
      <c r="BO81" s="315"/>
      <c r="BQ81" s="315"/>
      <c r="BS81" s="315"/>
      <c r="BU81" s="326"/>
      <c r="BV81" s="326"/>
      <c r="BW81" s="327"/>
      <c r="BX81" s="327"/>
      <c r="BY81" s="315"/>
      <c r="CA81" s="315"/>
      <c r="CC81" s="315"/>
      <c r="CE81" s="315"/>
      <c r="CG81" s="326"/>
      <c r="CH81" s="326"/>
      <c r="CI81" s="327"/>
      <c r="CJ81" s="327"/>
      <c r="CK81" s="315"/>
      <c r="CM81" s="315"/>
      <c r="CO81" s="315"/>
      <c r="CQ81" s="315"/>
      <c r="CS81" s="326"/>
      <c r="CT81" s="326"/>
      <c r="CU81" s="327"/>
      <c r="CV81" s="327"/>
      <c r="CW81" s="315"/>
      <c r="CY81" s="315"/>
      <c r="DA81" s="315"/>
      <c r="DC81" s="315"/>
      <c r="DE81" s="326"/>
      <c r="DF81" s="326"/>
      <c r="DG81" s="327"/>
      <c r="DH81" s="327"/>
      <c r="DI81" s="315"/>
      <c r="DK81" s="315"/>
      <c r="DM81" s="315"/>
      <c r="DO81" s="315"/>
    </row>
    <row r="82" spans="1:120">
      <c r="A82" s="551" t="str">
        <f>PARAMETRES!$F$16</f>
        <v>ÉVEIL</v>
      </c>
      <c r="B82" s="551"/>
      <c r="C82" s="316">
        <f>PARAMETRES!$G$16</f>
        <v>30</v>
      </c>
      <c r="D82" s="317"/>
      <c r="E82" s="318">
        <f>TOTALGENERAL!$U59</f>
        <v>14.7</v>
      </c>
      <c r="F82" s="319"/>
      <c r="G82" s="318" t="str">
        <f>TOTALGENERAL!$AV59</f>
        <v/>
      </c>
      <c r="H82" s="319"/>
      <c r="I82" s="318"/>
      <c r="J82" s="319"/>
      <c r="K82" s="318"/>
      <c r="L82" s="320"/>
      <c r="M82" s="551" t="str">
        <f>PARAMETRES!$F$16</f>
        <v>ÉVEIL</v>
      </c>
      <c r="N82" s="551"/>
      <c r="O82" s="316">
        <f>PARAMETRES!$G$16</f>
        <v>30</v>
      </c>
      <c r="P82" s="317"/>
      <c r="Q82" s="318">
        <f>TOTALGENERAL!$U63</f>
        <v>24</v>
      </c>
      <c r="R82" s="319"/>
      <c r="S82" s="318" t="str">
        <f>TOTALGENERAL!$AV63</f>
        <v/>
      </c>
      <c r="T82" s="319"/>
      <c r="U82" s="318"/>
      <c r="V82" s="319"/>
      <c r="W82" s="318"/>
      <c r="X82" s="320"/>
      <c r="Y82" s="551" t="str">
        <f>PARAMETRES!$F$16</f>
        <v>ÉVEIL</v>
      </c>
      <c r="Z82" s="551"/>
      <c r="AA82" s="316">
        <f>PARAMETRES!$G$16</f>
        <v>30</v>
      </c>
      <c r="AB82" s="317"/>
      <c r="AC82" s="318">
        <f>TOTALGENERAL!$U67</f>
        <v>15</v>
      </c>
      <c r="AD82" s="319"/>
      <c r="AE82" s="318" t="str">
        <f>TOTALGENERAL!$AV67</f>
        <v/>
      </c>
      <c r="AF82" s="319"/>
      <c r="AG82" s="318"/>
      <c r="AH82" s="319"/>
      <c r="AI82" s="318"/>
      <c r="AJ82" s="320"/>
      <c r="AK82" s="551" t="str">
        <f>PARAMETRES!$F$16</f>
        <v>ÉVEIL</v>
      </c>
      <c r="AL82" s="551"/>
      <c r="AM82" s="316">
        <f>PARAMETRES!$G$16</f>
        <v>30</v>
      </c>
      <c r="AN82" s="317"/>
      <c r="AO82" s="318">
        <f>TOTALGENERAL!$U71</f>
        <v>21.3</v>
      </c>
      <c r="AP82" s="319"/>
      <c r="AQ82" s="318" t="str">
        <f>TOTALGENERAL!$AV71</f>
        <v/>
      </c>
      <c r="AR82" s="319"/>
      <c r="AS82" s="318"/>
      <c r="AT82" s="319"/>
      <c r="AU82" s="318"/>
      <c r="AV82" s="320"/>
      <c r="AW82" s="551" t="str">
        <f>PARAMETRES!$F$16</f>
        <v>ÉVEIL</v>
      </c>
      <c r="AX82" s="551"/>
      <c r="AY82" s="316">
        <f>PARAMETRES!$G$16</f>
        <v>30</v>
      </c>
      <c r="AZ82" s="317"/>
      <c r="BA82" s="318">
        <f>TOTALGENERAL!$U75</f>
        <v>22.8</v>
      </c>
      <c r="BB82" s="319"/>
      <c r="BC82" s="318" t="str">
        <f>TOTALGENERAL!$AV75</f>
        <v/>
      </c>
      <c r="BD82" s="319"/>
      <c r="BE82" s="318"/>
      <c r="BF82" s="319"/>
      <c r="BG82" s="318"/>
      <c r="BH82" s="320"/>
      <c r="BI82" s="551" t="str">
        <f>PARAMETRES!$F$16</f>
        <v>ÉVEIL</v>
      </c>
      <c r="BJ82" s="551"/>
      <c r="BK82" s="316">
        <f>PARAMETRES!$G$16</f>
        <v>30</v>
      </c>
      <c r="BL82" s="317"/>
      <c r="BM82" s="318">
        <f>TOTALGENERAL!$U79</f>
        <v>25.8</v>
      </c>
      <c r="BN82" s="319"/>
      <c r="BO82" s="318" t="str">
        <f>TOTALGENERAL!$AV79</f>
        <v/>
      </c>
      <c r="BP82" s="319"/>
      <c r="BQ82" s="318"/>
      <c r="BR82" s="319"/>
      <c r="BS82" s="318"/>
      <c r="BT82" s="320"/>
      <c r="BU82" s="551" t="str">
        <f>PARAMETRES!$F$16</f>
        <v>ÉVEIL</v>
      </c>
      <c r="BV82" s="551"/>
      <c r="BW82" s="316">
        <f>PARAMETRES!$G$16</f>
        <v>30</v>
      </c>
      <c r="BX82" s="317"/>
      <c r="BY82" s="318">
        <f>TOTALGENERAL!$U83</f>
        <v>28.2</v>
      </c>
      <c r="BZ82" s="319"/>
      <c r="CA82" s="318" t="str">
        <f>TOTALGENERAL!$AV83</f>
        <v/>
      </c>
      <c r="CB82" s="319"/>
      <c r="CC82" s="318"/>
      <c r="CD82" s="319"/>
      <c r="CE82" s="318"/>
      <c r="CF82" s="320"/>
      <c r="CG82" s="551" t="str">
        <f>PARAMETRES!$F$16</f>
        <v>ÉVEIL</v>
      </c>
      <c r="CH82" s="551"/>
      <c r="CI82" s="316">
        <f>PARAMETRES!$G$16</f>
        <v>30</v>
      </c>
      <c r="CJ82" s="317"/>
      <c r="CK82" s="318" t="str">
        <f>TOTALGENERAL!$U87</f>
        <v>-</v>
      </c>
      <c r="CL82" s="319"/>
      <c r="CM82" s="318" t="str">
        <f>TOTALGENERAL!$AV87</f>
        <v/>
      </c>
      <c r="CN82" s="319"/>
      <c r="CO82" s="318"/>
      <c r="CP82" s="319"/>
      <c r="CQ82" s="318"/>
      <c r="CR82" s="320"/>
      <c r="CS82" s="551" t="str">
        <f>PARAMETRES!$F$16</f>
        <v>ÉVEIL</v>
      </c>
      <c r="CT82" s="551"/>
      <c r="CU82" s="316">
        <f>PARAMETRES!$G$16</f>
        <v>30</v>
      </c>
      <c r="CV82" s="317"/>
      <c r="CW82" s="318" t="str">
        <f>TOTALGENERAL!$U91</f>
        <v>-</v>
      </c>
      <c r="CX82" s="319"/>
      <c r="CY82" s="318" t="str">
        <f>TOTALGENERAL!$AV91</f>
        <v/>
      </c>
      <c r="CZ82" s="319"/>
      <c r="DA82" s="318"/>
      <c r="DB82" s="319"/>
      <c r="DC82" s="318"/>
      <c r="DD82" s="320"/>
      <c r="DE82" s="551" t="str">
        <f>PARAMETRES!$F$16</f>
        <v>ÉVEIL</v>
      </c>
      <c r="DF82" s="551"/>
      <c r="DG82" s="316">
        <f>PARAMETRES!$G$16</f>
        <v>30</v>
      </c>
      <c r="DH82" s="317"/>
      <c r="DI82" s="318" t="str">
        <f>TOTALGENERAL!$U95</f>
        <v>-</v>
      </c>
      <c r="DJ82" s="319"/>
      <c r="DK82" s="318" t="str">
        <f>TOTALGENERAL!$AV95</f>
        <v/>
      </c>
      <c r="DL82" s="319"/>
      <c r="DM82" s="318"/>
      <c r="DN82" s="319"/>
      <c r="DO82" s="318"/>
      <c r="DP82" s="320"/>
    </row>
    <row r="83" spans="1:120">
      <c r="A83" s="321"/>
      <c r="B83" s="322"/>
      <c r="C83" s="323"/>
      <c r="D83" s="323"/>
      <c r="E83" s="315"/>
      <c r="F83" s="324"/>
      <c r="G83" s="315"/>
      <c r="H83" s="324"/>
      <c r="I83" s="315"/>
      <c r="J83" s="324"/>
      <c r="K83" s="315"/>
      <c r="L83" s="325"/>
      <c r="M83" s="321"/>
      <c r="N83" s="322"/>
      <c r="O83" s="323"/>
      <c r="P83" s="323"/>
      <c r="Q83" s="315"/>
      <c r="R83" s="324"/>
      <c r="S83" s="315"/>
      <c r="T83" s="324"/>
      <c r="U83" s="315"/>
      <c r="V83" s="324"/>
      <c r="W83" s="315"/>
      <c r="X83" s="325"/>
      <c r="Y83" s="321"/>
      <c r="Z83" s="322"/>
      <c r="AA83" s="323"/>
      <c r="AB83" s="323"/>
      <c r="AC83" s="315"/>
      <c r="AD83" s="324"/>
      <c r="AE83" s="315"/>
      <c r="AF83" s="324"/>
      <c r="AG83" s="315"/>
      <c r="AH83" s="324"/>
      <c r="AI83" s="315"/>
      <c r="AJ83" s="325"/>
      <c r="AK83" s="321"/>
      <c r="AL83" s="322"/>
      <c r="AM83" s="323"/>
      <c r="AN83" s="323"/>
      <c r="AO83" s="315"/>
      <c r="AP83" s="324"/>
      <c r="AQ83" s="315"/>
      <c r="AR83" s="324"/>
      <c r="AS83" s="315"/>
      <c r="AT83" s="324"/>
      <c r="AU83" s="315"/>
      <c r="AV83" s="325"/>
      <c r="AW83" s="321"/>
      <c r="AX83" s="322"/>
      <c r="AY83" s="323"/>
      <c r="AZ83" s="323"/>
      <c r="BA83" s="315"/>
      <c r="BB83" s="324"/>
      <c r="BC83" s="315"/>
      <c r="BD83" s="324"/>
      <c r="BE83" s="315"/>
      <c r="BF83" s="324"/>
      <c r="BG83" s="315"/>
      <c r="BH83" s="325"/>
      <c r="BI83" s="321"/>
      <c r="BJ83" s="322"/>
      <c r="BK83" s="323"/>
      <c r="BL83" s="323"/>
      <c r="BM83" s="315"/>
      <c r="BN83" s="324"/>
      <c r="BO83" s="315"/>
      <c r="BP83" s="324"/>
      <c r="BQ83" s="315"/>
      <c r="BR83" s="324"/>
      <c r="BS83" s="315"/>
      <c r="BT83" s="325"/>
      <c r="BU83" s="321"/>
      <c r="BV83" s="322"/>
      <c r="BW83" s="323"/>
      <c r="BX83" s="323"/>
      <c r="BY83" s="315"/>
      <c r="BZ83" s="324"/>
      <c r="CA83" s="315"/>
      <c r="CB83" s="324"/>
      <c r="CC83" s="315"/>
      <c r="CD83" s="324"/>
      <c r="CE83" s="315"/>
      <c r="CF83" s="325"/>
      <c r="CG83" s="321"/>
      <c r="CH83" s="322"/>
      <c r="CI83" s="323"/>
      <c r="CJ83" s="323"/>
      <c r="CK83" s="315"/>
      <c r="CL83" s="324"/>
      <c r="CM83" s="315"/>
      <c r="CN83" s="324"/>
      <c r="CO83" s="315"/>
      <c r="CP83" s="324"/>
      <c r="CQ83" s="315"/>
      <c r="CR83" s="325"/>
      <c r="CS83" s="321"/>
      <c r="CT83" s="322"/>
      <c r="CU83" s="323"/>
      <c r="CV83" s="323"/>
      <c r="CW83" s="315"/>
      <c r="CX83" s="324"/>
      <c r="CY83" s="315"/>
      <c r="CZ83" s="324"/>
      <c r="DA83" s="315"/>
      <c r="DB83" s="324"/>
      <c r="DC83" s="315"/>
      <c r="DD83" s="325"/>
      <c r="DE83" s="321"/>
      <c r="DF83" s="322"/>
      <c r="DG83" s="323"/>
      <c r="DH83" s="323"/>
      <c r="DI83" s="315"/>
      <c r="DJ83" s="324"/>
      <c r="DK83" s="315"/>
      <c r="DL83" s="324"/>
      <c r="DM83" s="315"/>
      <c r="DN83" s="324"/>
      <c r="DO83" s="315"/>
      <c r="DP83" s="325"/>
    </row>
    <row r="84" spans="1:120">
      <c r="A84" s="321"/>
      <c r="B84" s="322"/>
      <c r="C84" s="323"/>
      <c r="D84" s="323"/>
      <c r="E84" s="315"/>
      <c r="F84" s="324"/>
      <c r="G84" s="315"/>
      <c r="H84" s="324"/>
      <c r="I84" s="315"/>
      <c r="J84" s="324"/>
      <c r="K84" s="315"/>
      <c r="L84" s="325"/>
      <c r="M84" s="321"/>
      <c r="N84" s="322"/>
      <c r="O84" s="323"/>
      <c r="P84" s="323"/>
      <c r="Q84" s="315"/>
      <c r="R84" s="324"/>
      <c r="S84" s="315"/>
      <c r="T84" s="324"/>
      <c r="U84" s="315"/>
      <c r="V84" s="324"/>
      <c r="W84" s="315"/>
      <c r="X84" s="325"/>
      <c r="Y84" s="321"/>
      <c r="Z84" s="322"/>
      <c r="AA84" s="323"/>
      <c r="AB84" s="323"/>
      <c r="AC84" s="315"/>
      <c r="AD84" s="324"/>
      <c r="AE84" s="315"/>
      <c r="AF84" s="324"/>
      <c r="AG84" s="315"/>
      <c r="AH84" s="324"/>
      <c r="AI84" s="315"/>
      <c r="AJ84" s="325"/>
      <c r="AK84" s="321"/>
      <c r="AL84" s="322"/>
      <c r="AM84" s="323"/>
      <c r="AN84" s="323"/>
      <c r="AO84" s="315"/>
      <c r="AP84" s="324"/>
      <c r="AQ84" s="315"/>
      <c r="AR84" s="324"/>
      <c r="AS84" s="315"/>
      <c r="AT84" s="324"/>
      <c r="AU84" s="315"/>
      <c r="AV84" s="325"/>
      <c r="AW84" s="321"/>
      <c r="AX84" s="322"/>
      <c r="AY84" s="323"/>
      <c r="AZ84" s="323"/>
      <c r="BA84" s="315"/>
      <c r="BB84" s="324"/>
      <c r="BC84" s="315"/>
      <c r="BD84" s="324"/>
      <c r="BE84" s="315"/>
      <c r="BF84" s="324"/>
      <c r="BG84" s="315"/>
      <c r="BH84" s="325"/>
      <c r="BI84" s="321"/>
      <c r="BJ84" s="322"/>
      <c r="BK84" s="323"/>
      <c r="BL84" s="323"/>
      <c r="BM84" s="315"/>
      <c r="BN84" s="324"/>
      <c r="BO84" s="315"/>
      <c r="BP84" s="324"/>
      <c r="BQ84" s="315"/>
      <c r="BR84" s="324"/>
      <c r="BS84" s="315"/>
      <c r="BT84" s="325"/>
      <c r="BU84" s="321"/>
      <c r="BV84" s="322"/>
      <c r="BW84" s="323"/>
      <c r="BX84" s="323"/>
      <c r="BY84" s="315"/>
      <c r="BZ84" s="324"/>
      <c r="CA84" s="315"/>
      <c r="CB84" s="324"/>
      <c r="CC84" s="315"/>
      <c r="CD84" s="324"/>
      <c r="CE84" s="315"/>
      <c r="CF84" s="325"/>
      <c r="CG84" s="321"/>
      <c r="CH84" s="322"/>
      <c r="CI84" s="323"/>
      <c r="CJ84" s="323"/>
      <c r="CK84" s="315"/>
      <c r="CL84" s="324"/>
      <c r="CM84" s="315"/>
      <c r="CN84" s="324"/>
      <c r="CO84" s="315"/>
      <c r="CP84" s="324"/>
      <c r="CQ84" s="315"/>
      <c r="CR84" s="325"/>
      <c r="CS84" s="321"/>
      <c r="CT84" s="322"/>
      <c r="CU84" s="323"/>
      <c r="CV84" s="323"/>
      <c r="CW84" s="315"/>
      <c r="CX84" s="324"/>
      <c r="CY84" s="315"/>
      <c r="CZ84" s="324"/>
      <c r="DA84" s="315"/>
      <c r="DB84" s="324"/>
      <c r="DC84" s="315"/>
      <c r="DD84" s="325"/>
      <c r="DE84" s="321"/>
      <c r="DF84" s="322"/>
      <c r="DG84" s="323"/>
      <c r="DH84" s="323"/>
      <c r="DI84" s="315"/>
      <c r="DJ84" s="324"/>
      <c r="DK84" s="315"/>
      <c r="DL84" s="324"/>
      <c r="DM84" s="315"/>
      <c r="DN84" s="324"/>
      <c r="DO84" s="315"/>
      <c r="DP84" s="325"/>
    </row>
    <row r="85" spans="1:120">
      <c r="A85" s="551" t="str">
        <f>IF(PARAMETRES!$D6="-",PARAMETRES!$F$17,CONCATENATE(UPPER(PARAMETRES!$D6)," (",LOWER(PARAMETRES!$F$17),")"))</f>
        <v>NÉERLANDAIS (seconde langue)</v>
      </c>
      <c r="B85" s="551"/>
      <c r="C85" s="316">
        <f>PARAMETRES!$G$17</f>
        <v>30</v>
      </c>
      <c r="D85" s="317"/>
      <c r="E85" s="318" t="str">
        <f>TOTALGENERAL!$X59</f>
        <v/>
      </c>
      <c r="F85" s="319"/>
      <c r="G85" s="318" t="str">
        <f>TOTALGENERAL!$AY59</f>
        <v/>
      </c>
      <c r="H85" s="319"/>
      <c r="I85" s="318"/>
      <c r="J85" s="319"/>
      <c r="K85" s="318"/>
      <c r="L85" s="320"/>
      <c r="M85" s="551" t="str">
        <f>IF(PARAMETRES!$D10="-",PARAMETRES!$F$17,CONCATENATE(UPPER(PARAMETRES!$D10)," (",LOWER(PARAMETRES!$F$17),")"))</f>
        <v>ANGLAIS (seconde langue)</v>
      </c>
      <c r="N85" s="551"/>
      <c r="O85" s="316">
        <f>PARAMETRES!$G$17</f>
        <v>30</v>
      </c>
      <c r="P85" s="317"/>
      <c r="Q85" s="318" t="str">
        <f>TOTALGENERAL!$X63</f>
        <v/>
      </c>
      <c r="R85" s="319"/>
      <c r="S85" s="318" t="str">
        <f>TOTALGENERAL!$AY63</f>
        <v/>
      </c>
      <c r="T85" s="319"/>
      <c r="U85" s="318"/>
      <c r="V85" s="319"/>
      <c r="W85" s="318"/>
      <c r="X85" s="320"/>
      <c r="Y85" s="551" t="str">
        <f>IF(PARAMETRES!$D14="-",PARAMETRES!$F$17,CONCATENATE(UPPER(PARAMETRES!$D14)," (",LOWER(PARAMETRES!$F$17),")"))</f>
        <v>NÉERLANDAIS (seconde langue)</v>
      </c>
      <c r="Z85" s="551"/>
      <c r="AA85" s="316">
        <f>PARAMETRES!$G$17</f>
        <v>30</v>
      </c>
      <c r="AB85" s="317"/>
      <c r="AC85" s="318" t="str">
        <f>TOTALGENERAL!$X67</f>
        <v/>
      </c>
      <c r="AD85" s="319"/>
      <c r="AE85" s="318" t="str">
        <f>TOTALGENERAL!$AY67</f>
        <v/>
      </c>
      <c r="AF85" s="319"/>
      <c r="AG85" s="318"/>
      <c r="AH85" s="319"/>
      <c r="AI85" s="318"/>
      <c r="AJ85" s="320"/>
      <c r="AK85" s="551" t="str">
        <f>IF(PARAMETRES!$D18="-",PARAMETRES!$F$17,CONCATENATE(UPPER(PARAMETRES!$D18)," (",LOWER(PARAMETRES!$F$17),")"))</f>
        <v>ANGLAIS (seconde langue)</v>
      </c>
      <c r="AL85" s="551"/>
      <c r="AM85" s="316">
        <f>PARAMETRES!$G$17</f>
        <v>30</v>
      </c>
      <c r="AN85" s="317"/>
      <c r="AO85" s="318" t="str">
        <f>TOTALGENERAL!$X71</f>
        <v/>
      </c>
      <c r="AP85" s="319"/>
      <c r="AQ85" s="318" t="str">
        <f>TOTALGENERAL!$AY71</f>
        <v/>
      </c>
      <c r="AR85" s="319"/>
      <c r="AS85" s="318"/>
      <c r="AT85" s="319"/>
      <c r="AU85" s="318"/>
      <c r="AV85" s="320"/>
      <c r="AW85" s="551" t="str">
        <f>IF(PARAMETRES!$D22="-",PARAMETRES!$F$17,CONCATENATE(UPPER(PARAMETRES!$D22)," (",LOWER(PARAMETRES!$F$17),")"))</f>
        <v>ANGLAIS (seconde langue)</v>
      </c>
      <c r="AX85" s="551"/>
      <c r="AY85" s="316">
        <f>PARAMETRES!$G$17</f>
        <v>30</v>
      </c>
      <c r="AZ85" s="317"/>
      <c r="BA85" s="318" t="str">
        <f>TOTALGENERAL!$X75</f>
        <v/>
      </c>
      <c r="BB85" s="319"/>
      <c r="BC85" s="318" t="str">
        <f>TOTALGENERAL!$AY75</f>
        <v/>
      </c>
      <c r="BD85" s="319"/>
      <c r="BE85" s="318"/>
      <c r="BF85" s="319"/>
      <c r="BG85" s="318"/>
      <c r="BH85" s="320"/>
      <c r="BI85" s="551" t="str">
        <f>IF(PARAMETRES!$D26="-",PARAMETRES!$F$17,CONCATENATE(UPPER(PARAMETRES!$D26)," (",LOWER(PARAMETRES!$F$17),")"))</f>
        <v>ANGLAIS (seconde langue)</v>
      </c>
      <c r="BJ85" s="551"/>
      <c r="BK85" s="316">
        <f>PARAMETRES!$G$17</f>
        <v>30</v>
      </c>
      <c r="BL85" s="317"/>
      <c r="BM85" s="318" t="str">
        <f>TOTALGENERAL!$X79</f>
        <v/>
      </c>
      <c r="BN85" s="319"/>
      <c r="BO85" s="318" t="str">
        <f>TOTALGENERAL!$AY79</f>
        <v/>
      </c>
      <c r="BP85" s="319"/>
      <c r="BQ85" s="318"/>
      <c r="BR85" s="319"/>
      <c r="BS85" s="318"/>
      <c r="BT85" s="320"/>
      <c r="BU85" s="551" t="str">
        <f>IF(PARAMETRES!$D30="-",PARAMETRES!$F$17,CONCATENATE(UPPER(PARAMETRES!$D30)," (",LOWER(PARAMETRES!$F$17),")"))</f>
        <v>ANGLAIS (seconde langue)</v>
      </c>
      <c r="BV85" s="551"/>
      <c r="BW85" s="316">
        <f>PARAMETRES!$G$17</f>
        <v>30</v>
      </c>
      <c r="BX85" s="317"/>
      <c r="BY85" s="318" t="str">
        <f>TOTALGENERAL!$X83</f>
        <v/>
      </c>
      <c r="BZ85" s="319"/>
      <c r="CA85" s="318" t="str">
        <f>TOTALGENERAL!$AY83</f>
        <v/>
      </c>
      <c r="CB85" s="319"/>
      <c r="CC85" s="318"/>
      <c r="CD85" s="319"/>
      <c r="CE85" s="318"/>
      <c r="CF85" s="320"/>
      <c r="CG85" s="551" t="str">
        <f>IF(PARAMETRES!$D34="-",PARAMETRES!$F$17,CONCATENATE(UPPER(PARAMETRES!$D34)," (",LOWER(PARAMETRES!$F$17),")"))</f>
        <v>SECONDE LANGUE</v>
      </c>
      <c r="CH85" s="551"/>
      <c r="CI85" s="316">
        <f>PARAMETRES!$G$17</f>
        <v>30</v>
      </c>
      <c r="CJ85" s="317"/>
      <c r="CK85" s="318" t="str">
        <f>TOTALGENERAL!$X87</f>
        <v/>
      </c>
      <c r="CL85" s="319"/>
      <c r="CM85" s="318" t="str">
        <f>TOTALGENERAL!$AY87</f>
        <v/>
      </c>
      <c r="CN85" s="319"/>
      <c r="CO85" s="318"/>
      <c r="CP85" s="319"/>
      <c r="CQ85" s="318"/>
      <c r="CR85" s="320"/>
      <c r="CS85" s="551" t="str">
        <f>IF(PARAMETRES!$D38="-",PARAMETRES!$F$17,CONCATENATE(UPPER(PARAMETRES!$D38)," (",LOWER(PARAMETRES!$F$17),")"))</f>
        <v>SECONDE LANGUE</v>
      </c>
      <c r="CT85" s="551"/>
      <c r="CU85" s="316">
        <f>PARAMETRES!$G$17</f>
        <v>30</v>
      </c>
      <c r="CV85" s="317"/>
      <c r="CW85" s="318" t="str">
        <f>TOTALGENERAL!$X91</f>
        <v/>
      </c>
      <c r="CX85" s="319"/>
      <c r="CY85" s="318" t="str">
        <f>TOTALGENERAL!$AY91</f>
        <v/>
      </c>
      <c r="CZ85" s="319"/>
      <c r="DA85" s="318"/>
      <c r="DB85" s="319"/>
      <c r="DC85" s="318"/>
      <c r="DD85" s="320"/>
      <c r="DE85" s="551" t="str">
        <f>IF(PARAMETRES!$D42="-",PARAMETRES!$F$17,CONCATENATE(UPPER(PARAMETRES!$D42)," (",LOWER(PARAMETRES!$F$17),")"))</f>
        <v>SECONDE LANGUE</v>
      </c>
      <c r="DF85" s="551"/>
      <c r="DG85" s="316">
        <f>PARAMETRES!$G$17</f>
        <v>30</v>
      </c>
      <c r="DH85" s="317"/>
      <c r="DI85" s="318" t="str">
        <f>TOTALGENERAL!$X95</f>
        <v/>
      </c>
      <c r="DJ85" s="319"/>
      <c r="DK85" s="318" t="str">
        <f>TOTALGENERAL!$AY95</f>
        <v/>
      </c>
      <c r="DL85" s="319"/>
      <c r="DM85" s="318"/>
      <c r="DN85" s="319"/>
      <c r="DO85" s="318"/>
      <c r="DP85" s="320"/>
    </row>
    <row r="86" spans="1:120">
      <c r="A86" s="321"/>
      <c r="B86" s="322"/>
      <c r="C86" s="323"/>
      <c r="D86" s="323"/>
      <c r="E86" s="315"/>
      <c r="F86" s="324"/>
      <c r="G86" s="315"/>
      <c r="H86" s="324"/>
      <c r="I86" s="315"/>
      <c r="J86" s="324"/>
      <c r="K86" s="315"/>
      <c r="L86" s="325"/>
      <c r="M86" s="321"/>
      <c r="N86" s="322"/>
      <c r="O86" s="323"/>
      <c r="P86" s="323"/>
      <c r="Q86" s="315"/>
      <c r="R86" s="324"/>
      <c r="S86" s="315"/>
      <c r="T86" s="324"/>
      <c r="U86" s="315"/>
      <c r="V86" s="324"/>
      <c r="W86" s="315"/>
      <c r="X86" s="325"/>
      <c r="Y86" s="321"/>
      <c r="Z86" s="322"/>
      <c r="AA86" s="323"/>
      <c r="AB86" s="323"/>
      <c r="AC86" s="315"/>
      <c r="AD86" s="324"/>
      <c r="AE86" s="315"/>
      <c r="AF86" s="324"/>
      <c r="AG86" s="315"/>
      <c r="AH86" s="324"/>
      <c r="AI86" s="315"/>
      <c r="AJ86" s="325"/>
      <c r="AK86" s="321"/>
      <c r="AL86" s="322"/>
      <c r="AM86" s="323"/>
      <c r="AN86" s="323"/>
      <c r="AO86" s="315"/>
      <c r="AP86" s="324"/>
      <c r="AQ86" s="315"/>
      <c r="AR86" s="324"/>
      <c r="AS86" s="315"/>
      <c r="AT86" s="324"/>
      <c r="AU86" s="315"/>
      <c r="AV86" s="325"/>
      <c r="AW86" s="321"/>
      <c r="AX86" s="322"/>
      <c r="AY86" s="323"/>
      <c r="AZ86" s="323"/>
      <c r="BA86" s="315"/>
      <c r="BB86" s="324"/>
      <c r="BC86" s="315"/>
      <c r="BD86" s="324"/>
      <c r="BE86" s="315"/>
      <c r="BF86" s="324"/>
      <c r="BG86" s="315"/>
      <c r="BH86" s="325"/>
      <c r="BI86" s="321"/>
      <c r="BJ86" s="322"/>
      <c r="BK86" s="323"/>
      <c r="BL86" s="323"/>
      <c r="BM86" s="315"/>
      <c r="BN86" s="324"/>
      <c r="BO86" s="315"/>
      <c r="BP86" s="324"/>
      <c r="BQ86" s="315"/>
      <c r="BR86" s="324"/>
      <c r="BS86" s="315"/>
      <c r="BT86" s="325"/>
      <c r="BU86" s="321"/>
      <c r="BV86" s="322"/>
      <c r="BW86" s="323"/>
      <c r="BX86" s="323"/>
      <c r="BY86" s="315"/>
      <c r="BZ86" s="324"/>
      <c r="CA86" s="315"/>
      <c r="CB86" s="324"/>
      <c r="CC86" s="315"/>
      <c r="CD86" s="324"/>
      <c r="CE86" s="315"/>
      <c r="CF86" s="325"/>
      <c r="CG86" s="321"/>
      <c r="CH86" s="322"/>
      <c r="CI86" s="323"/>
      <c r="CJ86" s="323"/>
      <c r="CK86" s="315"/>
      <c r="CL86" s="324"/>
      <c r="CM86" s="315"/>
      <c r="CN86" s="324"/>
      <c r="CO86" s="315"/>
      <c r="CP86" s="324"/>
      <c r="CQ86" s="315"/>
      <c r="CR86" s="325"/>
      <c r="CS86" s="321"/>
      <c r="CT86" s="322"/>
      <c r="CU86" s="323"/>
      <c r="CV86" s="323"/>
      <c r="CW86" s="315"/>
      <c r="CX86" s="324"/>
      <c r="CY86" s="315"/>
      <c r="CZ86" s="324"/>
      <c r="DA86" s="315"/>
      <c r="DB86" s="324"/>
      <c r="DC86" s="315"/>
      <c r="DD86" s="325"/>
      <c r="DE86" s="321"/>
      <c r="DF86" s="322"/>
      <c r="DG86" s="323"/>
      <c r="DH86" s="323"/>
      <c r="DI86" s="315"/>
      <c r="DJ86" s="324"/>
      <c r="DK86" s="315"/>
      <c r="DL86" s="324"/>
      <c r="DM86" s="315"/>
      <c r="DN86" s="324"/>
      <c r="DO86" s="315"/>
      <c r="DP86" s="325"/>
    </row>
    <row r="87" spans="1:120" ht="22.5" customHeight="1">
      <c r="A87" s="337"/>
      <c r="B87" s="338"/>
      <c r="C87" s="338"/>
      <c r="D87" s="339"/>
      <c r="E87" s="340"/>
      <c r="F87" s="324"/>
      <c r="G87" s="340"/>
      <c r="H87" s="324"/>
      <c r="I87" s="340"/>
      <c r="J87" s="324"/>
      <c r="K87" s="340"/>
      <c r="L87" s="325"/>
      <c r="M87" s="337"/>
      <c r="N87" s="338"/>
      <c r="O87" s="338"/>
      <c r="P87" s="339"/>
      <c r="Q87" s="340"/>
      <c r="R87" s="324"/>
      <c r="S87" s="340"/>
      <c r="T87" s="324"/>
      <c r="U87" s="340"/>
      <c r="V87" s="324"/>
      <c r="W87" s="340"/>
      <c r="X87" s="325"/>
      <c r="Y87" s="337"/>
      <c r="Z87" s="338"/>
      <c r="AA87" s="338"/>
      <c r="AB87" s="339"/>
      <c r="AC87" s="340"/>
      <c r="AD87" s="324"/>
      <c r="AE87" s="340"/>
      <c r="AF87" s="324"/>
      <c r="AG87" s="340"/>
      <c r="AH87" s="324"/>
      <c r="AI87" s="340"/>
      <c r="AJ87" s="325"/>
      <c r="AK87" s="337"/>
      <c r="AL87" s="338"/>
      <c r="AM87" s="338"/>
      <c r="AN87" s="339"/>
      <c r="AO87" s="340"/>
      <c r="AP87" s="324"/>
      <c r="AQ87" s="340"/>
      <c r="AR87" s="324"/>
      <c r="AS87" s="340"/>
      <c r="AT87" s="324"/>
      <c r="AU87" s="340"/>
      <c r="AV87" s="325"/>
      <c r="AW87" s="337"/>
      <c r="AX87" s="338"/>
      <c r="AY87" s="338"/>
      <c r="AZ87" s="339"/>
      <c r="BA87" s="340"/>
      <c r="BB87" s="324"/>
      <c r="BC87" s="340"/>
      <c r="BD87" s="324"/>
      <c r="BE87" s="340"/>
      <c r="BF87" s="324"/>
      <c r="BG87" s="340"/>
      <c r="BH87" s="325"/>
      <c r="BI87" s="337"/>
      <c r="BJ87" s="338"/>
      <c r="BK87" s="338"/>
      <c r="BL87" s="339"/>
      <c r="BM87" s="340"/>
      <c r="BN87" s="324"/>
      <c r="BO87" s="340"/>
      <c r="BP87" s="324"/>
      <c r="BQ87" s="340"/>
      <c r="BR87" s="324"/>
      <c r="BS87" s="340"/>
      <c r="BT87" s="325"/>
      <c r="BU87" s="337"/>
      <c r="BV87" s="338"/>
      <c r="BW87" s="338"/>
      <c r="BX87" s="339"/>
      <c r="BY87" s="340"/>
      <c r="BZ87" s="324"/>
      <c r="CA87" s="340"/>
      <c r="CB87" s="324"/>
      <c r="CC87" s="340"/>
      <c r="CD87" s="324"/>
      <c r="CE87" s="340"/>
      <c r="CF87" s="325"/>
      <c r="CG87" s="337"/>
      <c r="CH87" s="338"/>
      <c r="CI87" s="338"/>
      <c r="CJ87" s="339"/>
      <c r="CK87" s="340"/>
      <c r="CL87" s="324"/>
      <c r="CM87" s="340"/>
      <c r="CN87" s="324"/>
      <c r="CO87" s="340"/>
      <c r="CP87" s="324"/>
      <c r="CQ87" s="340"/>
      <c r="CR87" s="325"/>
      <c r="CS87" s="337"/>
      <c r="CT87" s="338"/>
      <c r="CU87" s="338"/>
      <c r="CV87" s="339"/>
      <c r="CW87" s="340"/>
      <c r="CX87" s="324"/>
      <c r="CY87" s="340"/>
      <c r="CZ87" s="324"/>
      <c r="DA87" s="340"/>
      <c r="DB87" s="324"/>
      <c r="DC87" s="340"/>
      <c r="DD87" s="325"/>
      <c r="DE87" s="337"/>
      <c r="DF87" s="338"/>
      <c r="DG87" s="338"/>
      <c r="DH87" s="339"/>
      <c r="DI87" s="340"/>
      <c r="DJ87" s="324"/>
      <c r="DK87" s="340"/>
      <c r="DL87" s="324"/>
      <c r="DM87" s="340"/>
      <c r="DN87" s="324"/>
      <c r="DO87" s="340"/>
      <c r="DP87" s="325"/>
    </row>
    <row r="88" spans="1:120" ht="4.5" customHeight="1">
      <c r="A88" s="326"/>
      <c r="B88" s="326"/>
      <c r="C88" s="327"/>
      <c r="D88" s="327"/>
      <c r="M88" s="326"/>
      <c r="N88" s="326"/>
      <c r="O88" s="327"/>
      <c r="P88" s="327"/>
      <c r="Y88" s="326"/>
      <c r="Z88" s="326"/>
      <c r="AA88" s="327"/>
      <c r="AB88" s="327"/>
      <c r="AK88" s="326"/>
      <c r="AL88" s="326"/>
      <c r="AM88" s="327"/>
      <c r="AN88" s="327"/>
      <c r="AW88" s="326"/>
      <c r="AX88" s="326"/>
      <c r="AY88" s="327"/>
      <c r="AZ88" s="327"/>
      <c r="BI88" s="326"/>
      <c r="BJ88" s="326"/>
      <c r="BK88" s="327"/>
      <c r="BL88" s="327"/>
      <c r="BU88" s="326"/>
      <c r="BV88" s="326"/>
      <c r="BW88" s="327"/>
      <c r="BX88" s="327"/>
      <c r="CG88" s="326"/>
      <c r="CH88" s="326"/>
      <c r="CI88" s="327"/>
      <c r="CJ88" s="327"/>
      <c r="CS88" s="326"/>
      <c r="CT88" s="326"/>
      <c r="CU88" s="327"/>
      <c r="CV88" s="327"/>
      <c r="DE88" s="326"/>
      <c r="DF88" s="326"/>
      <c r="DG88" s="327"/>
      <c r="DH88" s="327"/>
    </row>
    <row r="89" spans="1:120" ht="25.5" customHeight="1">
      <c r="A89" s="555" t="str">
        <f>PARAMETRES!$F$19</f>
        <v>TOTAL DE LA PÉRIODE</v>
      </c>
      <c r="B89" s="555"/>
      <c r="C89" s="341">
        <f>PARAMETRES!$G$19</f>
        <v>100</v>
      </c>
      <c r="D89" s="342"/>
      <c r="E89" s="343">
        <f>TOTALGENERAL!$AA59</f>
        <v>82.399999999999991</v>
      </c>
      <c r="F89" s="344"/>
      <c r="G89" s="343" t="str">
        <f>TOTALGENERAL!$BB59</f>
        <v/>
      </c>
      <c r="H89" s="344"/>
      <c r="I89" s="343"/>
      <c r="J89" s="344"/>
      <c r="K89" s="343"/>
      <c r="M89" s="555" t="str">
        <f>PARAMETRES!$F$19</f>
        <v>TOTAL DE LA PÉRIODE</v>
      </c>
      <c r="N89" s="555"/>
      <c r="O89" s="341">
        <f>PARAMETRES!$G$19</f>
        <v>100</v>
      </c>
      <c r="P89" s="342"/>
      <c r="Q89" s="343">
        <f>TOTALGENERAL!$AA63</f>
        <v>69.8</v>
      </c>
      <c r="R89" s="344"/>
      <c r="S89" s="343" t="str">
        <f>TOTALGENERAL!$BB63</f>
        <v/>
      </c>
      <c r="T89" s="344"/>
      <c r="U89" s="343"/>
      <c r="V89" s="344"/>
      <c r="W89" s="343"/>
      <c r="Y89" s="555" t="str">
        <f>PARAMETRES!$F$19</f>
        <v>TOTAL DE LA PÉRIODE</v>
      </c>
      <c r="Z89" s="555"/>
      <c r="AA89" s="341">
        <f>PARAMETRES!$G$19</f>
        <v>100</v>
      </c>
      <c r="AB89" s="342"/>
      <c r="AC89" s="343">
        <f>TOTALGENERAL!$AA67</f>
        <v>78.099999999999994</v>
      </c>
      <c r="AD89" s="344"/>
      <c r="AE89" s="343" t="str">
        <f>TOTALGENERAL!$BB67</f>
        <v/>
      </c>
      <c r="AF89" s="344"/>
      <c r="AG89" s="343"/>
      <c r="AH89" s="344"/>
      <c r="AI89" s="343"/>
      <c r="AK89" s="555" t="str">
        <f>PARAMETRES!$F$19</f>
        <v>TOTAL DE LA PÉRIODE</v>
      </c>
      <c r="AL89" s="555"/>
      <c r="AM89" s="341">
        <f>PARAMETRES!$G$19</f>
        <v>100</v>
      </c>
      <c r="AN89" s="342"/>
      <c r="AO89" s="343">
        <f>TOTALGENERAL!$AA71</f>
        <v>71.099999999999994</v>
      </c>
      <c r="AP89" s="344"/>
      <c r="AQ89" s="343" t="str">
        <f>TOTALGENERAL!$BB71</f>
        <v/>
      </c>
      <c r="AR89" s="344"/>
      <c r="AS89" s="343"/>
      <c r="AT89" s="344"/>
      <c r="AU89" s="343"/>
      <c r="AW89" s="555" t="str">
        <f>PARAMETRES!$F$19</f>
        <v>TOTAL DE LA PÉRIODE</v>
      </c>
      <c r="AX89" s="555"/>
      <c r="AY89" s="341">
        <f>PARAMETRES!$G$19</f>
        <v>100</v>
      </c>
      <c r="AZ89" s="342"/>
      <c r="BA89" s="343">
        <f>TOTALGENERAL!$AA75</f>
        <v>87.8</v>
      </c>
      <c r="BB89" s="344"/>
      <c r="BC89" s="343" t="str">
        <f>TOTALGENERAL!$BB75</f>
        <v/>
      </c>
      <c r="BD89" s="344"/>
      <c r="BE89" s="343"/>
      <c r="BF89" s="344"/>
      <c r="BG89" s="343"/>
      <c r="BI89" s="555" t="str">
        <f>PARAMETRES!$F$19</f>
        <v>TOTAL DE LA PÉRIODE</v>
      </c>
      <c r="BJ89" s="555"/>
      <c r="BK89" s="341">
        <f>PARAMETRES!$G$19</f>
        <v>100</v>
      </c>
      <c r="BL89" s="342"/>
      <c r="BM89" s="343">
        <f>TOTALGENERAL!$AA79</f>
        <v>79.599999999999994</v>
      </c>
      <c r="BN89" s="344"/>
      <c r="BO89" s="343" t="str">
        <f>TOTALGENERAL!$BB79</f>
        <v/>
      </c>
      <c r="BP89" s="344"/>
      <c r="BQ89" s="343"/>
      <c r="BR89" s="344"/>
      <c r="BS89" s="343"/>
      <c r="BU89" s="555" t="str">
        <f>PARAMETRES!$F$19</f>
        <v>TOTAL DE LA PÉRIODE</v>
      </c>
      <c r="BV89" s="555"/>
      <c r="BW89" s="341">
        <f>PARAMETRES!$G$19</f>
        <v>100</v>
      </c>
      <c r="BX89" s="342"/>
      <c r="BY89" s="343">
        <f>TOTALGENERAL!$AA83</f>
        <v>93.6</v>
      </c>
      <c r="BZ89" s="344"/>
      <c r="CA89" s="343" t="str">
        <f>TOTALGENERAL!$BB83</f>
        <v/>
      </c>
      <c r="CB89" s="344"/>
      <c r="CC89" s="343"/>
      <c r="CD89" s="344"/>
      <c r="CE89" s="343"/>
      <c r="CG89" s="555" t="str">
        <f>PARAMETRES!$F$19</f>
        <v>TOTAL DE LA PÉRIODE</v>
      </c>
      <c r="CH89" s="555"/>
      <c r="CI89" s="341">
        <f>PARAMETRES!$G$19</f>
        <v>100</v>
      </c>
      <c r="CJ89" s="342"/>
      <c r="CK89" s="343" t="str">
        <f>TOTALGENERAL!$AA87</f>
        <v/>
      </c>
      <c r="CL89" s="344"/>
      <c r="CM89" s="343" t="str">
        <f>TOTALGENERAL!$BB87</f>
        <v/>
      </c>
      <c r="CN89" s="344"/>
      <c r="CO89" s="343"/>
      <c r="CP89" s="344"/>
      <c r="CQ89" s="343"/>
      <c r="CS89" s="555" t="str">
        <f>PARAMETRES!$F$19</f>
        <v>TOTAL DE LA PÉRIODE</v>
      </c>
      <c r="CT89" s="555"/>
      <c r="CU89" s="341">
        <f>PARAMETRES!$G$19</f>
        <v>100</v>
      </c>
      <c r="CV89" s="342"/>
      <c r="CW89" s="343" t="str">
        <f>TOTALGENERAL!$AA91</f>
        <v/>
      </c>
      <c r="CX89" s="344"/>
      <c r="CY89" s="343" t="str">
        <f>TOTALGENERAL!$BB91</f>
        <v/>
      </c>
      <c r="CZ89" s="344"/>
      <c r="DA89" s="343"/>
      <c r="DB89" s="344"/>
      <c r="DC89" s="343"/>
      <c r="DE89" s="555" t="str">
        <f>PARAMETRES!$F$19</f>
        <v>TOTAL DE LA PÉRIODE</v>
      </c>
      <c r="DF89" s="555"/>
      <c r="DG89" s="341">
        <f>PARAMETRES!$G$19</f>
        <v>100</v>
      </c>
      <c r="DH89" s="342"/>
      <c r="DI89" s="343" t="str">
        <f>TOTALGENERAL!$AA95</f>
        <v/>
      </c>
      <c r="DJ89" s="344"/>
      <c r="DK89" s="343" t="str">
        <f>TOTALGENERAL!$BB95</f>
        <v/>
      </c>
      <c r="DL89" s="344"/>
      <c r="DM89" s="343"/>
      <c r="DN89" s="344"/>
      <c r="DO89" s="343"/>
    </row>
    <row r="90" spans="1:120" ht="3.75" customHeight="1">
      <c r="G90" s="345"/>
      <c r="J90" s="345"/>
      <c r="S90" s="345"/>
      <c r="V90" s="345"/>
      <c r="AE90" s="345"/>
      <c r="AH90" s="345"/>
      <c r="AQ90" s="345"/>
      <c r="AT90" s="345"/>
      <c r="BC90" s="345"/>
      <c r="BF90" s="345"/>
      <c r="BO90" s="345"/>
      <c r="BR90" s="345"/>
      <c r="CA90" s="345"/>
      <c r="CD90" s="345"/>
      <c r="CM90" s="345"/>
      <c r="CP90" s="345"/>
      <c r="CY90" s="345"/>
      <c r="DB90" s="345"/>
      <c r="DK90" s="345"/>
      <c r="DN90" s="345"/>
    </row>
    <row r="91" spans="1:120">
      <c r="G91" s="556"/>
      <c r="H91" s="556"/>
      <c r="I91" s="556"/>
      <c r="J91" s="556"/>
      <c r="K91" s="346"/>
      <c r="S91" s="556"/>
      <c r="T91" s="556"/>
      <c r="U91" s="556"/>
      <c r="V91" s="556"/>
      <c r="W91" s="346"/>
      <c r="AE91" s="556"/>
      <c r="AF91" s="556"/>
      <c r="AG91" s="556"/>
      <c r="AH91" s="556"/>
      <c r="AI91" s="346"/>
      <c r="AQ91" s="556"/>
      <c r="AR91" s="556"/>
      <c r="AS91" s="556"/>
      <c r="AT91" s="556"/>
      <c r="AU91" s="346"/>
      <c r="BC91" s="556"/>
      <c r="BD91" s="556"/>
      <c r="BE91" s="556"/>
      <c r="BF91" s="556"/>
      <c r="BG91" s="346"/>
      <c r="BO91" s="556"/>
      <c r="BP91" s="556"/>
      <c r="BQ91" s="556"/>
      <c r="BR91" s="556"/>
      <c r="BS91" s="346"/>
      <c r="CA91" s="556"/>
      <c r="CB91" s="556"/>
      <c r="CC91" s="556"/>
      <c r="CD91" s="556"/>
      <c r="CE91" s="346"/>
      <c r="CM91" s="556"/>
      <c r="CN91" s="556"/>
      <c r="CO91" s="556"/>
      <c r="CP91" s="556"/>
      <c r="CQ91" s="346"/>
      <c r="CY91" s="556"/>
      <c r="CZ91" s="556"/>
      <c r="DA91" s="556"/>
      <c r="DB91" s="556"/>
      <c r="DC91" s="346"/>
      <c r="DK91" s="556"/>
      <c r="DL91" s="556"/>
      <c r="DM91" s="556"/>
      <c r="DN91" s="556"/>
      <c r="DO91" s="346"/>
    </row>
    <row r="92" spans="1:120" ht="21.75" customHeight="1"/>
    <row r="106" spans="1:120">
      <c r="A106" s="557"/>
      <c r="B106" s="557"/>
      <c r="C106" s="557"/>
      <c r="D106" s="557"/>
      <c r="E106" s="557"/>
      <c r="F106" s="557"/>
      <c r="G106" s="557"/>
      <c r="H106" s="557"/>
      <c r="I106" s="557"/>
      <c r="J106" s="557"/>
      <c r="K106" s="557"/>
      <c r="L106" s="557"/>
      <c r="M106" s="557"/>
      <c r="N106" s="557"/>
      <c r="O106" s="557"/>
      <c r="P106" s="557"/>
      <c r="Q106" s="557"/>
      <c r="R106" s="557"/>
      <c r="S106" s="557"/>
      <c r="T106" s="557"/>
      <c r="U106" s="557"/>
      <c r="V106" s="557"/>
      <c r="W106" s="557"/>
      <c r="X106" s="557"/>
      <c r="Y106" s="557"/>
      <c r="Z106" s="557"/>
      <c r="AA106" s="557"/>
      <c r="AB106" s="557"/>
      <c r="AC106" s="557"/>
      <c r="AD106" s="557"/>
      <c r="AE106" s="557"/>
      <c r="AF106" s="557"/>
      <c r="AG106" s="557"/>
      <c r="AH106" s="557"/>
      <c r="AI106" s="557"/>
      <c r="AJ106" s="557"/>
      <c r="AK106" s="557"/>
      <c r="AL106" s="557"/>
      <c r="AM106" s="557"/>
      <c r="AN106" s="557"/>
      <c r="AO106" s="557"/>
      <c r="AP106" s="557"/>
      <c r="AQ106" s="557"/>
      <c r="AR106" s="557"/>
      <c r="AS106" s="557"/>
      <c r="AT106" s="557"/>
      <c r="AU106" s="557"/>
      <c r="AV106" s="557"/>
      <c r="AW106" s="557"/>
      <c r="AX106" s="557"/>
      <c r="AY106" s="557"/>
      <c r="AZ106" s="557"/>
      <c r="BA106" s="557"/>
      <c r="BB106" s="557"/>
      <c r="BC106" s="557"/>
      <c r="BD106" s="557"/>
      <c r="BE106" s="557"/>
      <c r="BF106" s="557"/>
      <c r="BG106" s="557"/>
      <c r="BH106" s="557"/>
      <c r="BI106" s="557"/>
      <c r="BJ106" s="557"/>
      <c r="BK106" s="557"/>
      <c r="BL106" s="557"/>
      <c r="BM106" s="557"/>
      <c r="BN106" s="557"/>
      <c r="BO106" s="557"/>
      <c r="BP106" s="557"/>
      <c r="BQ106" s="557"/>
      <c r="BR106" s="557"/>
      <c r="BS106" s="557"/>
      <c r="BT106" s="557"/>
      <c r="BU106" s="557"/>
      <c r="BV106" s="557"/>
      <c r="BW106" s="557"/>
      <c r="BX106" s="557"/>
      <c r="BY106" s="557"/>
      <c r="BZ106" s="557"/>
      <c r="CA106" s="557"/>
      <c r="CB106" s="557"/>
      <c r="CC106" s="557"/>
      <c r="CD106" s="557"/>
      <c r="CE106" s="557"/>
      <c r="CF106" s="557"/>
      <c r="CG106" s="557"/>
      <c r="CH106" s="557"/>
      <c r="CI106" s="557"/>
      <c r="CJ106" s="557"/>
      <c r="CK106" s="557"/>
      <c r="CL106" s="557"/>
      <c r="CM106" s="557"/>
      <c r="CN106" s="557"/>
      <c r="CO106" s="557"/>
      <c r="CP106" s="557"/>
      <c r="CQ106" s="557"/>
      <c r="CR106" s="557"/>
      <c r="CS106" s="557"/>
      <c r="CT106" s="557"/>
      <c r="CU106" s="557"/>
      <c r="CV106" s="557"/>
      <c r="CW106" s="557"/>
      <c r="CX106" s="557"/>
      <c r="CY106" s="557"/>
      <c r="CZ106" s="557"/>
      <c r="DA106" s="557"/>
      <c r="DB106" s="557"/>
      <c r="DC106" s="557"/>
      <c r="DD106" s="557"/>
      <c r="DE106" s="557"/>
      <c r="DF106" s="557"/>
      <c r="DG106" s="557"/>
      <c r="DH106" s="557"/>
      <c r="DI106" s="557"/>
      <c r="DJ106" s="557"/>
      <c r="DK106" s="557"/>
      <c r="DL106" s="557"/>
      <c r="DM106" s="557"/>
      <c r="DN106" s="557"/>
      <c r="DO106" s="557"/>
      <c r="DP106" s="557"/>
    </row>
    <row r="107" spans="1:120" ht="30">
      <c r="B107" s="550" t="str">
        <f>PARAMETRES!$C7</f>
        <v>P</v>
      </c>
      <c r="C107" s="550"/>
      <c r="D107" s="550"/>
      <c r="E107" s="550"/>
      <c r="F107" s="550"/>
      <c r="G107" s="550"/>
      <c r="H107" s="550"/>
      <c r="I107" s="547"/>
      <c r="J107" s="548"/>
      <c r="N107" s="550" t="str">
        <f>PARAMETRES!$C11</f>
        <v>R</v>
      </c>
      <c r="O107" s="550"/>
      <c r="P107" s="550"/>
      <c r="Q107" s="550"/>
      <c r="R107" s="550"/>
      <c r="S107" s="550"/>
      <c r="T107" s="550"/>
      <c r="U107" s="547"/>
      <c r="V107" s="548"/>
      <c r="Z107" s="550" t="str">
        <f>PARAMETRES!$C15</f>
        <v>L</v>
      </c>
      <c r="AA107" s="550"/>
      <c r="AB107" s="550"/>
      <c r="AC107" s="550"/>
      <c r="AD107" s="550"/>
      <c r="AE107" s="550"/>
      <c r="AF107" s="550"/>
      <c r="AG107" s="547"/>
      <c r="AH107" s="548"/>
      <c r="AL107" s="550" t="str">
        <f>PARAMETRES!$C19</f>
        <v>M</v>
      </c>
      <c r="AM107" s="550"/>
      <c r="AN107" s="550"/>
      <c r="AO107" s="550"/>
      <c r="AP107" s="550"/>
      <c r="AQ107" s="550"/>
      <c r="AR107" s="550"/>
      <c r="AS107" s="547"/>
      <c r="AT107" s="548"/>
      <c r="AX107" s="550" t="str">
        <f>PARAMETRES!$C23</f>
        <v>G</v>
      </c>
      <c r="AY107" s="550"/>
      <c r="AZ107" s="550"/>
      <c r="BA107" s="550"/>
      <c r="BB107" s="550"/>
      <c r="BC107" s="550"/>
      <c r="BD107" s="550"/>
      <c r="BE107" s="547"/>
      <c r="BF107" s="548"/>
      <c r="BJ107" s="550" t="str">
        <f>PARAMETRES!$C27</f>
        <v>N</v>
      </c>
      <c r="BK107" s="550"/>
      <c r="BL107" s="550"/>
      <c r="BM107" s="550"/>
      <c r="BN107" s="550"/>
      <c r="BO107" s="550"/>
      <c r="BP107" s="550"/>
      <c r="BQ107" s="547"/>
      <c r="BR107" s="548"/>
      <c r="BV107" s="550" t="str">
        <f>PARAMETRES!$C31</f>
        <v>F</v>
      </c>
      <c r="BW107" s="550"/>
      <c r="BX107" s="550"/>
      <c r="BY107" s="550"/>
      <c r="BZ107" s="550"/>
      <c r="CA107" s="550"/>
      <c r="CB107" s="550"/>
      <c r="CC107" s="547"/>
      <c r="CD107" s="548"/>
      <c r="CH107" s="550" t="str">
        <f>PARAMETRES!$C35</f>
        <v>-</v>
      </c>
      <c r="CI107" s="550"/>
      <c r="CJ107" s="550"/>
      <c r="CK107" s="550"/>
      <c r="CL107" s="550"/>
      <c r="CM107" s="550"/>
      <c r="CN107" s="550"/>
      <c r="CO107" s="547"/>
      <c r="CP107" s="548"/>
      <c r="CT107" s="550" t="str">
        <f>PARAMETRES!$C39</f>
        <v>-</v>
      </c>
      <c r="CU107" s="550"/>
      <c r="CV107" s="550"/>
      <c r="CW107" s="550"/>
      <c r="CX107" s="550"/>
      <c r="CY107" s="550"/>
      <c r="CZ107" s="550"/>
      <c r="DA107" s="547"/>
      <c r="DB107" s="548"/>
      <c r="DF107" s="550" t="str">
        <f>PARAMETRES!$C43</f>
        <v>-</v>
      </c>
      <c r="DG107" s="550"/>
      <c r="DH107" s="550"/>
      <c r="DI107" s="550"/>
      <c r="DJ107" s="550"/>
      <c r="DK107" s="550"/>
      <c r="DL107" s="550"/>
      <c r="DM107" s="547"/>
      <c r="DN107" s="548"/>
    </row>
    <row r="108" spans="1:120" ht="20.25">
      <c r="B108" s="549" t="str">
        <f>PARAMETRES!$B7</f>
        <v>B</v>
      </c>
      <c r="C108" s="549"/>
      <c r="D108" s="549"/>
      <c r="E108" s="549"/>
      <c r="F108" s="549"/>
      <c r="G108" s="549"/>
      <c r="H108" s="549"/>
      <c r="I108" s="547"/>
      <c r="J108" s="548"/>
      <c r="N108" s="549" t="str">
        <f>PARAMETRES!$B11</f>
        <v>C</v>
      </c>
      <c r="O108" s="549"/>
      <c r="P108" s="549"/>
      <c r="Q108" s="549"/>
      <c r="R108" s="549"/>
      <c r="S108" s="549"/>
      <c r="T108" s="549"/>
      <c r="U108" s="547"/>
      <c r="V108" s="548"/>
      <c r="Z108" s="549" t="str">
        <f>PARAMETRES!$B15</f>
        <v>G</v>
      </c>
      <c r="AA108" s="549"/>
      <c r="AB108" s="549"/>
      <c r="AC108" s="549"/>
      <c r="AD108" s="549"/>
      <c r="AE108" s="549"/>
      <c r="AF108" s="549"/>
      <c r="AG108" s="547"/>
      <c r="AH108" s="548"/>
      <c r="AL108" s="549" t="str">
        <f>PARAMETRES!$B19</f>
        <v>M</v>
      </c>
      <c r="AM108" s="549"/>
      <c r="AN108" s="549"/>
      <c r="AO108" s="549"/>
      <c r="AP108" s="549"/>
      <c r="AQ108" s="549"/>
      <c r="AR108" s="549"/>
      <c r="AS108" s="547"/>
      <c r="AT108" s="548"/>
      <c r="AX108" s="549" t="str">
        <f>PARAMETRES!$B23</f>
        <v>R</v>
      </c>
      <c r="AY108" s="549"/>
      <c r="AZ108" s="549"/>
      <c r="BA108" s="549"/>
      <c r="BB108" s="549"/>
      <c r="BC108" s="549"/>
      <c r="BD108" s="549"/>
      <c r="BE108" s="547"/>
      <c r="BF108" s="548"/>
      <c r="BJ108" s="549" t="str">
        <f>PARAMETRES!$B27</f>
        <v>S</v>
      </c>
      <c r="BK108" s="549"/>
      <c r="BL108" s="549"/>
      <c r="BM108" s="549"/>
      <c r="BN108" s="549"/>
      <c r="BO108" s="549"/>
      <c r="BP108" s="549"/>
      <c r="BQ108" s="547"/>
      <c r="BR108" s="548"/>
      <c r="BV108" s="549" t="str">
        <f>PARAMETRES!$B31</f>
        <v>V</v>
      </c>
      <c r="BW108" s="549"/>
      <c r="BX108" s="549"/>
      <c r="BY108" s="549"/>
      <c r="BZ108" s="549"/>
      <c r="CA108" s="549"/>
      <c r="CB108" s="549"/>
      <c r="CC108" s="547"/>
      <c r="CD108" s="548"/>
      <c r="CH108" s="549" t="str">
        <f>PARAMETRES!$B35</f>
        <v>-</v>
      </c>
      <c r="CI108" s="549"/>
      <c r="CJ108" s="549"/>
      <c r="CK108" s="549"/>
      <c r="CL108" s="549"/>
      <c r="CM108" s="549"/>
      <c r="CN108" s="549"/>
      <c r="CO108" s="547"/>
      <c r="CP108" s="548"/>
      <c r="CT108" s="549" t="str">
        <f>PARAMETRES!$B39</f>
        <v>-</v>
      </c>
      <c r="CU108" s="549"/>
      <c r="CV108" s="549"/>
      <c r="CW108" s="549"/>
      <c r="CX108" s="549"/>
      <c r="CY108" s="549"/>
      <c r="CZ108" s="549"/>
      <c r="DA108" s="547"/>
      <c r="DB108" s="548"/>
      <c r="DF108" s="549" t="str">
        <f>PARAMETRES!$B43</f>
        <v>-</v>
      </c>
      <c r="DG108" s="549"/>
      <c r="DH108" s="549"/>
      <c r="DI108" s="549"/>
      <c r="DJ108" s="549"/>
      <c r="DK108" s="549"/>
      <c r="DL108" s="549"/>
      <c r="DM108" s="547"/>
      <c r="DN108" s="548"/>
    </row>
    <row r="109" spans="1:120">
      <c r="B109" s="313"/>
      <c r="C109" s="313"/>
      <c r="D109" s="313"/>
      <c r="N109" s="313"/>
      <c r="O109" s="313"/>
      <c r="P109" s="313"/>
      <c r="Z109" s="313"/>
      <c r="AA109" s="313"/>
      <c r="AB109" s="313"/>
      <c r="AL109" s="313"/>
      <c r="AM109" s="313"/>
      <c r="AN109" s="313"/>
      <c r="AX109" s="313"/>
      <c r="AY109" s="313"/>
      <c r="AZ109" s="313"/>
      <c r="BJ109" s="313"/>
      <c r="BK109" s="313"/>
      <c r="BL109" s="313"/>
      <c r="BV109" s="313"/>
      <c r="BW109" s="313"/>
      <c r="BX109" s="313"/>
      <c r="CH109" s="313"/>
      <c r="CI109" s="313"/>
      <c r="CJ109" s="313"/>
      <c r="CT109" s="313"/>
      <c r="CU109" s="313"/>
      <c r="CV109" s="313"/>
      <c r="DF109" s="313"/>
      <c r="DG109" s="313"/>
      <c r="DH109" s="313"/>
    </row>
    <row r="111" spans="1:120" ht="25.5" customHeight="1">
      <c r="E111" s="314" t="s">
        <v>84</v>
      </c>
      <c r="G111" s="314" t="s">
        <v>85</v>
      </c>
      <c r="I111" s="314" t="s">
        <v>86</v>
      </c>
      <c r="K111" s="314" t="s">
        <v>87</v>
      </c>
      <c r="Q111" s="314" t="s">
        <v>84</v>
      </c>
      <c r="S111" s="314" t="s">
        <v>85</v>
      </c>
      <c r="U111" s="314" t="s">
        <v>86</v>
      </c>
      <c r="W111" s="314" t="s">
        <v>87</v>
      </c>
      <c r="AC111" s="314" t="s">
        <v>84</v>
      </c>
      <c r="AE111" s="314" t="s">
        <v>85</v>
      </c>
      <c r="AG111" s="314" t="s">
        <v>86</v>
      </c>
      <c r="AI111" s="314" t="s">
        <v>87</v>
      </c>
      <c r="AO111" s="314" t="s">
        <v>84</v>
      </c>
      <c r="AQ111" s="314" t="s">
        <v>85</v>
      </c>
      <c r="AS111" s="314" t="s">
        <v>86</v>
      </c>
      <c r="AU111" s="314" t="s">
        <v>87</v>
      </c>
      <c r="BA111" s="314" t="s">
        <v>84</v>
      </c>
      <c r="BC111" s="314" t="s">
        <v>85</v>
      </c>
      <c r="BE111" s="314" t="s">
        <v>86</v>
      </c>
      <c r="BG111" s="314" t="s">
        <v>87</v>
      </c>
      <c r="BM111" s="314" t="s">
        <v>84</v>
      </c>
      <c r="BO111" s="314" t="s">
        <v>85</v>
      </c>
      <c r="BQ111" s="314" t="s">
        <v>86</v>
      </c>
      <c r="BS111" s="314" t="s">
        <v>87</v>
      </c>
      <c r="BY111" s="314" t="s">
        <v>84</v>
      </c>
      <c r="CA111" s="314" t="s">
        <v>85</v>
      </c>
      <c r="CC111" s="314" t="s">
        <v>86</v>
      </c>
      <c r="CE111" s="314" t="s">
        <v>87</v>
      </c>
      <c r="CK111" s="314" t="s">
        <v>84</v>
      </c>
      <c r="CM111" s="314" t="s">
        <v>85</v>
      </c>
      <c r="CO111" s="314" t="s">
        <v>86</v>
      </c>
      <c r="CQ111" s="314" t="s">
        <v>87</v>
      </c>
      <c r="CW111" s="314" t="s">
        <v>84</v>
      </c>
      <c r="CY111" s="314" t="s">
        <v>85</v>
      </c>
      <c r="DA111" s="314" t="s">
        <v>86</v>
      </c>
      <c r="DC111" s="314" t="s">
        <v>87</v>
      </c>
      <c r="DI111" s="314" t="s">
        <v>84</v>
      </c>
      <c r="DK111" s="314" t="s">
        <v>85</v>
      </c>
      <c r="DM111" s="314" t="s">
        <v>86</v>
      </c>
      <c r="DO111" s="314" t="s">
        <v>87</v>
      </c>
    </row>
    <row r="112" spans="1:120">
      <c r="E112" s="315"/>
      <c r="G112" s="315"/>
      <c r="I112" s="315"/>
      <c r="K112" s="315"/>
      <c r="Q112" s="315"/>
      <c r="S112" s="315"/>
      <c r="U112" s="315"/>
      <c r="W112" s="315"/>
      <c r="AC112" s="315"/>
      <c r="AE112" s="315"/>
      <c r="AG112" s="315"/>
      <c r="AI112" s="315"/>
      <c r="AO112" s="315"/>
      <c r="AQ112" s="315"/>
      <c r="AS112" s="315"/>
      <c r="AU112" s="315"/>
      <c r="BA112" s="315"/>
      <c r="BC112" s="315"/>
      <c r="BE112" s="315"/>
      <c r="BG112" s="315"/>
      <c r="BM112" s="315"/>
      <c r="BO112" s="315"/>
      <c r="BQ112" s="315"/>
      <c r="BS112" s="315"/>
      <c r="BY112" s="315"/>
      <c r="CA112" s="315"/>
      <c r="CC112" s="315"/>
      <c r="CE112" s="315"/>
      <c r="CK112" s="315"/>
      <c r="CM112" s="315"/>
      <c r="CO112" s="315"/>
      <c r="CQ112" s="315"/>
      <c r="CW112" s="315"/>
      <c r="CY112" s="315"/>
      <c r="DA112" s="315"/>
      <c r="DC112" s="315"/>
      <c r="DI112" s="315"/>
      <c r="DK112" s="315"/>
      <c r="DM112" s="315"/>
      <c r="DO112" s="315"/>
    </row>
    <row r="113" spans="1:120">
      <c r="A113" s="551" t="str">
        <f>PARAMETRES!$F$3</f>
        <v>RELIGION</v>
      </c>
      <c r="B113" s="551"/>
      <c r="C113" s="316">
        <f>PARAMETRES!$G$3</f>
        <v>20</v>
      </c>
      <c r="D113" s="317"/>
      <c r="E113" s="318">
        <f>TOTALGENERAL!$E60</f>
        <v>20</v>
      </c>
      <c r="F113" s="319"/>
      <c r="G113" s="318" t="str">
        <f>TOTALGENERAL!$AF60</f>
        <v/>
      </c>
      <c r="H113" s="319"/>
      <c r="I113" s="318"/>
      <c r="J113" s="319"/>
      <c r="K113" s="318"/>
      <c r="L113" s="320"/>
      <c r="M113" s="551" t="str">
        <f>PARAMETRES!$F$3</f>
        <v>RELIGION</v>
      </c>
      <c r="N113" s="551"/>
      <c r="O113" s="316">
        <f>PARAMETRES!$G$3</f>
        <v>20</v>
      </c>
      <c r="P113" s="317"/>
      <c r="Q113" s="318">
        <f>TOTALGENERAL!$E64</f>
        <v>20</v>
      </c>
      <c r="R113" s="319"/>
      <c r="S113" s="318" t="str">
        <f>TOTALGENERAL!$AF64</f>
        <v/>
      </c>
      <c r="T113" s="319"/>
      <c r="U113" s="318"/>
      <c r="V113" s="319"/>
      <c r="W113" s="318"/>
      <c r="X113" s="320"/>
      <c r="Y113" s="551" t="str">
        <f>PARAMETRES!$F$3</f>
        <v>RELIGION</v>
      </c>
      <c r="Z113" s="551"/>
      <c r="AA113" s="316">
        <f>PARAMETRES!$G$3</f>
        <v>20</v>
      </c>
      <c r="AB113" s="317"/>
      <c r="AC113" s="318">
        <f>TOTALGENERAL!$E68</f>
        <v>17.900000000000002</v>
      </c>
      <c r="AD113" s="319"/>
      <c r="AE113" s="318" t="str">
        <f>TOTALGENERAL!$AF68</f>
        <v/>
      </c>
      <c r="AF113" s="319"/>
      <c r="AG113" s="318"/>
      <c r="AH113" s="319"/>
      <c r="AI113" s="318"/>
      <c r="AJ113" s="320"/>
      <c r="AK113" s="551" t="str">
        <f>PARAMETRES!$F$3</f>
        <v>RELIGION</v>
      </c>
      <c r="AL113" s="551"/>
      <c r="AM113" s="316">
        <f>PARAMETRES!$G$3</f>
        <v>20</v>
      </c>
      <c r="AN113" s="317"/>
      <c r="AO113" s="318">
        <f>TOTALGENERAL!$E72</f>
        <v>15.799999999999999</v>
      </c>
      <c r="AP113" s="319"/>
      <c r="AQ113" s="318" t="str">
        <f>TOTALGENERAL!$AF72</f>
        <v/>
      </c>
      <c r="AR113" s="319"/>
      <c r="AS113" s="318"/>
      <c r="AT113" s="319"/>
      <c r="AU113" s="318"/>
      <c r="AV113" s="320"/>
      <c r="AW113" s="551" t="str">
        <f>PARAMETRES!$F$3</f>
        <v>RELIGION</v>
      </c>
      <c r="AX113" s="551"/>
      <c r="AY113" s="316">
        <f>PARAMETRES!$G$3</f>
        <v>20</v>
      </c>
      <c r="AZ113" s="317"/>
      <c r="BA113" s="318">
        <f>TOTALGENERAL!$E76</f>
        <v>9.5</v>
      </c>
      <c r="BB113" s="319"/>
      <c r="BC113" s="318" t="str">
        <f>TOTALGENERAL!$AF76</f>
        <v/>
      </c>
      <c r="BD113" s="319"/>
      <c r="BE113" s="318"/>
      <c r="BF113" s="319"/>
      <c r="BG113" s="318"/>
      <c r="BH113" s="320"/>
      <c r="BI113" s="551" t="str">
        <f>PARAMETRES!$F$3</f>
        <v>RELIGION</v>
      </c>
      <c r="BJ113" s="551"/>
      <c r="BK113" s="316">
        <f>PARAMETRES!$G$3</f>
        <v>20</v>
      </c>
      <c r="BL113" s="317"/>
      <c r="BM113" s="318">
        <f>TOTALGENERAL!$E80</f>
        <v>16.900000000000002</v>
      </c>
      <c r="BN113" s="319"/>
      <c r="BO113" s="318" t="str">
        <f>TOTALGENERAL!$AF80</f>
        <v/>
      </c>
      <c r="BP113" s="319"/>
      <c r="BQ113" s="318"/>
      <c r="BR113" s="319"/>
      <c r="BS113" s="318"/>
      <c r="BT113" s="320"/>
      <c r="BU113" s="551" t="str">
        <f>PARAMETRES!$F$3</f>
        <v>RELIGION</v>
      </c>
      <c r="BV113" s="551"/>
      <c r="BW113" s="316">
        <f>PARAMETRES!$G$3</f>
        <v>20</v>
      </c>
      <c r="BX113" s="317"/>
      <c r="BY113" s="318">
        <f>TOTALGENERAL!$E84</f>
        <v>20</v>
      </c>
      <c r="BZ113" s="319"/>
      <c r="CA113" s="318" t="str">
        <f>TOTALGENERAL!$AF84</f>
        <v/>
      </c>
      <c r="CB113" s="319"/>
      <c r="CC113" s="318"/>
      <c r="CD113" s="319"/>
      <c r="CE113" s="318"/>
      <c r="CF113" s="320"/>
      <c r="CG113" s="551" t="str">
        <f>PARAMETRES!$F$3</f>
        <v>RELIGION</v>
      </c>
      <c r="CH113" s="551"/>
      <c r="CI113" s="316">
        <f>PARAMETRES!$G$3</f>
        <v>20</v>
      </c>
      <c r="CJ113" s="317"/>
      <c r="CK113" s="318" t="str">
        <f>TOTALGENERAL!$E88</f>
        <v>-</v>
      </c>
      <c r="CL113" s="319"/>
      <c r="CM113" s="318" t="str">
        <f>TOTALGENERAL!$AF88</f>
        <v/>
      </c>
      <c r="CN113" s="319"/>
      <c r="CO113" s="318"/>
      <c r="CP113" s="319"/>
      <c r="CQ113" s="318"/>
      <c r="CR113" s="320"/>
      <c r="CS113" s="551" t="str">
        <f>PARAMETRES!$F$3</f>
        <v>RELIGION</v>
      </c>
      <c r="CT113" s="551"/>
      <c r="CU113" s="316">
        <f>PARAMETRES!$G$3</f>
        <v>20</v>
      </c>
      <c r="CV113" s="317"/>
      <c r="CW113" s="318" t="str">
        <f>TOTALGENERAL!$E92</f>
        <v>-</v>
      </c>
      <c r="CX113" s="319"/>
      <c r="CY113" s="318" t="str">
        <f>TOTALGENERAL!$AF92</f>
        <v/>
      </c>
      <c r="CZ113" s="319"/>
      <c r="DA113" s="318"/>
      <c r="DB113" s="319"/>
      <c r="DC113" s="318"/>
      <c r="DD113" s="320"/>
      <c r="DE113" s="551" t="str">
        <f>PARAMETRES!$F$3</f>
        <v>RELIGION</v>
      </c>
      <c r="DF113" s="551"/>
      <c r="DG113" s="316">
        <f>PARAMETRES!$G$3</f>
        <v>20</v>
      </c>
      <c r="DH113" s="317"/>
      <c r="DI113" s="318" t="str">
        <f>TOTALGENERAL!$E96</f>
        <v>-</v>
      </c>
      <c r="DJ113" s="319"/>
      <c r="DK113" s="318" t="str">
        <f>TOTALGENERAL!$AF96</f>
        <v/>
      </c>
      <c r="DL113" s="319"/>
      <c r="DM113" s="318"/>
      <c r="DN113" s="319"/>
      <c r="DO113" s="318"/>
      <c r="DP113" s="320"/>
    </row>
    <row r="114" spans="1:120">
      <c r="A114" s="321"/>
      <c r="B114" s="322"/>
      <c r="C114" s="323"/>
      <c r="D114" s="323"/>
      <c r="E114" s="315"/>
      <c r="F114" s="324"/>
      <c r="G114" s="315"/>
      <c r="H114" s="324"/>
      <c r="I114" s="315"/>
      <c r="J114" s="324"/>
      <c r="K114" s="315"/>
      <c r="L114" s="325"/>
      <c r="M114" s="321"/>
      <c r="N114" s="322"/>
      <c r="O114" s="323"/>
      <c r="P114" s="323"/>
      <c r="Q114" s="315"/>
      <c r="R114" s="324"/>
      <c r="S114" s="315"/>
      <c r="T114" s="324"/>
      <c r="U114" s="315"/>
      <c r="V114" s="324"/>
      <c r="W114" s="315"/>
      <c r="X114" s="325"/>
      <c r="Y114" s="321"/>
      <c r="Z114" s="322"/>
      <c r="AA114" s="323"/>
      <c r="AB114" s="323"/>
      <c r="AC114" s="315"/>
      <c r="AD114" s="324"/>
      <c r="AE114" s="315"/>
      <c r="AF114" s="324"/>
      <c r="AG114" s="315"/>
      <c r="AH114" s="324"/>
      <c r="AI114" s="315"/>
      <c r="AJ114" s="325"/>
      <c r="AK114" s="321"/>
      <c r="AL114" s="322"/>
      <c r="AM114" s="323"/>
      <c r="AN114" s="323"/>
      <c r="AO114" s="315"/>
      <c r="AP114" s="324"/>
      <c r="AQ114" s="315"/>
      <c r="AR114" s="324"/>
      <c r="AS114" s="315"/>
      <c r="AT114" s="324"/>
      <c r="AU114" s="315"/>
      <c r="AV114" s="325"/>
      <c r="AW114" s="321"/>
      <c r="AX114" s="322"/>
      <c r="AY114" s="323"/>
      <c r="AZ114" s="323"/>
      <c r="BA114" s="315"/>
      <c r="BB114" s="324"/>
      <c r="BC114" s="315"/>
      <c r="BD114" s="324"/>
      <c r="BE114" s="315"/>
      <c r="BF114" s="324"/>
      <c r="BG114" s="315"/>
      <c r="BH114" s="325"/>
      <c r="BI114" s="321"/>
      <c r="BJ114" s="322"/>
      <c r="BK114" s="323"/>
      <c r="BL114" s="323"/>
      <c r="BM114" s="315"/>
      <c r="BN114" s="324"/>
      <c r="BO114" s="315"/>
      <c r="BP114" s="324"/>
      <c r="BQ114" s="315"/>
      <c r="BR114" s="324"/>
      <c r="BS114" s="315"/>
      <c r="BT114" s="325"/>
      <c r="BU114" s="321"/>
      <c r="BV114" s="322"/>
      <c r="BW114" s="323"/>
      <c r="BX114" s="323"/>
      <c r="BY114" s="315"/>
      <c r="BZ114" s="324"/>
      <c r="CA114" s="315"/>
      <c r="CB114" s="324"/>
      <c r="CC114" s="315"/>
      <c r="CD114" s="324"/>
      <c r="CE114" s="315"/>
      <c r="CF114" s="325"/>
      <c r="CG114" s="321"/>
      <c r="CH114" s="322"/>
      <c r="CI114" s="323"/>
      <c r="CJ114" s="323"/>
      <c r="CK114" s="315"/>
      <c r="CL114" s="324"/>
      <c r="CM114" s="315"/>
      <c r="CN114" s="324"/>
      <c r="CO114" s="315"/>
      <c r="CP114" s="324"/>
      <c r="CQ114" s="315"/>
      <c r="CR114" s="325"/>
      <c r="CS114" s="321"/>
      <c r="CT114" s="322"/>
      <c r="CU114" s="323"/>
      <c r="CV114" s="323"/>
      <c r="CW114" s="315"/>
      <c r="CX114" s="324"/>
      <c r="CY114" s="315"/>
      <c r="CZ114" s="324"/>
      <c r="DA114" s="315"/>
      <c r="DB114" s="324"/>
      <c r="DC114" s="315"/>
      <c r="DD114" s="325"/>
      <c r="DE114" s="321"/>
      <c r="DF114" s="322"/>
      <c r="DG114" s="323"/>
      <c r="DH114" s="323"/>
      <c r="DI114" s="315"/>
      <c r="DJ114" s="324"/>
      <c r="DK114" s="315"/>
      <c r="DL114" s="324"/>
      <c r="DM114" s="315"/>
      <c r="DN114" s="324"/>
      <c r="DO114" s="315"/>
      <c r="DP114" s="325"/>
    </row>
    <row r="115" spans="1:120">
      <c r="A115" s="326"/>
      <c r="B115" s="326"/>
      <c r="C115" s="327"/>
      <c r="D115" s="327"/>
      <c r="E115" s="315"/>
      <c r="G115" s="315"/>
      <c r="I115" s="315"/>
      <c r="K115" s="315"/>
      <c r="M115" s="326"/>
      <c r="N115" s="326"/>
      <c r="O115" s="327"/>
      <c r="P115" s="327"/>
      <c r="Q115" s="315"/>
      <c r="S115" s="315"/>
      <c r="U115" s="315"/>
      <c r="W115" s="315"/>
      <c r="Y115" s="326"/>
      <c r="Z115" s="326"/>
      <c r="AA115" s="327"/>
      <c r="AB115" s="327"/>
      <c r="AC115" s="315"/>
      <c r="AE115" s="315"/>
      <c r="AG115" s="315"/>
      <c r="AI115" s="315"/>
      <c r="AK115" s="326"/>
      <c r="AL115" s="326"/>
      <c r="AM115" s="327"/>
      <c r="AN115" s="327"/>
      <c r="AO115" s="315"/>
      <c r="AQ115" s="315"/>
      <c r="AS115" s="315"/>
      <c r="AU115" s="315"/>
      <c r="AW115" s="326"/>
      <c r="AX115" s="326"/>
      <c r="AY115" s="327"/>
      <c r="AZ115" s="327"/>
      <c r="BA115" s="315"/>
      <c r="BC115" s="315"/>
      <c r="BE115" s="315"/>
      <c r="BG115" s="315"/>
      <c r="BI115" s="326"/>
      <c r="BJ115" s="326"/>
      <c r="BK115" s="327"/>
      <c r="BL115" s="327"/>
      <c r="BM115" s="315"/>
      <c r="BO115" s="315"/>
      <c r="BQ115" s="315"/>
      <c r="BS115" s="315"/>
      <c r="BU115" s="326"/>
      <c r="BV115" s="326"/>
      <c r="BW115" s="327"/>
      <c r="BX115" s="327"/>
      <c r="BY115" s="315"/>
      <c r="CA115" s="315"/>
      <c r="CC115" s="315"/>
      <c r="CE115" s="315"/>
      <c r="CG115" s="326"/>
      <c r="CH115" s="326"/>
      <c r="CI115" s="327"/>
      <c r="CJ115" s="327"/>
      <c r="CK115" s="315"/>
      <c r="CM115" s="315"/>
      <c r="CO115" s="315"/>
      <c r="CQ115" s="315"/>
      <c r="CS115" s="326"/>
      <c r="CT115" s="326"/>
      <c r="CU115" s="327"/>
      <c r="CV115" s="327"/>
      <c r="CW115" s="315"/>
      <c r="CY115" s="315"/>
      <c r="DA115" s="315"/>
      <c r="DC115" s="315"/>
      <c r="DE115" s="326"/>
      <c r="DF115" s="326"/>
      <c r="DG115" s="327"/>
      <c r="DH115" s="327"/>
      <c r="DI115" s="315"/>
      <c r="DK115" s="315"/>
      <c r="DM115" s="315"/>
      <c r="DO115" s="315"/>
    </row>
    <row r="116" spans="1:120" ht="13.5">
      <c r="A116" s="552" t="s">
        <v>88</v>
      </c>
      <c r="B116" s="552"/>
      <c r="C116" s="327"/>
      <c r="D116" s="327"/>
      <c r="E116" s="315"/>
      <c r="G116" s="315"/>
      <c r="I116" s="315"/>
      <c r="K116" s="315"/>
      <c r="M116" s="552" t="s">
        <v>88</v>
      </c>
      <c r="N116" s="552"/>
      <c r="O116" s="327"/>
      <c r="P116" s="327"/>
      <c r="Q116" s="315"/>
      <c r="S116" s="315"/>
      <c r="U116" s="315"/>
      <c r="W116" s="315"/>
      <c r="Y116" s="552" t="s">
        <v>88</v>
      </c>
      <c r="Z116" s="552"/>
      <c r="AA116" s="327"/>
      <c r="AB116" s="327"/>
      <c r="AC116" s="315"/>
      <c r="AE116" s="315"/>
      <c r="AG116" s="315"/>
      <c r="AI116" s="315"/>
      <c r="AK116" s="552" t="s">
        <v>88</v>
      </c>
      <c r="AL116" s="552"/>
      <c r="AM116" s="327"/>
      <c r="AN116" s="327"/>
      <c r="AO116" s="315"/>
      <c r="AQ116" s="315"/>
      <c r="AS116" s="315"/>
      <c r="AU116" s="315"/>
      <c r="AW116" s="552" t="s">
        <v>88</v>
      </c>
      <c r="AX116" s="552"/>
      <c r="AY116" s="327"/>
      <c r="AZ116" s="327"/>
      <c r="BA116" s="315"/>
      <c r="BC116" s="315"/>
      <c r="BE116" s="315"/>
      <c r="BG116" s="315"/>
      <c r="BI116" s="552" t="s">
        <v>88</v>
      </c>
      <c r="BJ116" s="552"/>
      <c r="BK116" s="327"/>
      <c r="BL116" s="327"/>
      <c r="BM116" s="315"/>
      <c r="BO116" s="315"/>
      <c r="BQ116" s="315"/>
      <c r="BS116" s="315"/>
      <c r="BU116" s="552" t="s">
        <v>88</v>
      </c>
      <c r="BV116" s="552"/>
      <c r="BW116" s="327"/>
      <c r="BX116" s="327"/>
      <c r="BY116" s="315"/>
      <c r="CA116" s="315"/>
      <c r="CC116" s="315"/>
      <c r="CE116" s="315"/>
      <c r="CG116" s="552" t="s">
        <v>88</v>
      </c>
      <c r="CH116" s="552"/>
      <c r="CI116" s="327"/>
      <c r="CJ116" s="327"/>
      <c r="CK116" s="315"/>
      <c r="CM116" s="315"/>
      <c r="CO116" s="315"/>
      <c r="CQ116" s="315"/>
      <c r="CS116" s="552" t="s">
        <v>88</v>
      </c>
      <c r="CT116" s="552"/>
      <c r="CU116" s="327"/>
      <c r="CV116" s="327"/>
      <c r="CW116" s="315"/>
      <c r="CY116" s="315"/>
      <c r="DA116" s="315"/>
      <c r="DC116" s="315"/>
      <c r="DE116" s="552" t="s">
        <v>88</v>
      </c>
      <c r="DF116" s="552"/>
      <c r="DG116" s="327"/>
      <c r="DH116" s="327"/>
      <c r="DI116" s="315"/>
      <c r="DK116" s="315"/>
      <c r="DM116" s="315"/>
      <c r="DO116" s="315"/>
    </row>
    <row r="117" spans="1:120">
      <c r="A117" s="326"/>
      <c r="B117" s="326"/>
      <c r="C117" s="327"/>
      <c r="D117" s="327"/>
      <c r="E117" s="315"/>
      <c r="G117" s="315"/>
      <c r="I117" s="315"/>
      <c r="K117" s="315"/>
      <c r="M117" s="326"/>
      <c r="N117" s="326"/>
      <c r="O117" s="327"/>
      <c r="P117" s="327"/>
      <c r="Q117" s="315"/>
      <c r="S117" s="315"/>
      <c r="U117" s="315"/>
      <c r="W117" s="315"/>
      <c r="Y117" s="326"/>
      <c r="Z117" s="326"/>
      <c r="AA117" s="327"/>
      <c r="AB117" s="327"/>
      <c r="AC117" s="315"/>
      <c r="AE117" s="315"/>
      <c r="AG117" s="315"/>
      <c r="AI117" s="315"/>
      <c r="AK117" s="326"/>
      <c r="AL117" s="326"/>
      <c r="AM117" s="327"/>
      <c r="AN117" s="327"/>
      <c r="AO117" s="315"/>
      <c r="AQ117" s="315"/>
      <c r="AS117" s="315"/>
      <c r="AU117" s="315"/>
      <c r="AW117" s="326"/>
      <c r="AX117" s="326"/>
      <c r="AY117" s="327"/>
      <c r="AZ117" s="327"/>
      <c r="BA117" s="315"/>
      <c r="BC117" s="315"/>
      <c r="BE117" s="315"/>
      <c r="BG117" s="315"/>
      <c r="BI117" s="326"/>
      <c r="BJ117" s="326"/>
      <c r="BK117" s="327"/>
      <c r="BL117" s="327"/>
      <c r="BM117" s="315"/>
      <c r="BO117" s="315"/>
      <c r="BQ117" s="315"/>
      <c r="BS117" s="315"/>
      <c r="BU117" s="326"/>
      <c r="BV117" s="326"/>
      <c r="BW117" s="327"/>
      <c r="BX117" s="327"/>
      <c r="BY117" s="315"/>
      <c r="CA117" s="315"/>
      <c r="CC117" s="315"/>
      <c r="CE117" s="315"/>
      <c r="CG117" s="326"/>
      <c r="CH117" s="326"/>
      <c r="CI117" s="327"/>
      <c r="CJ117" s="327"/>
      <c r="CK117" s="315"/>
      <c r="CM117" s="315"/>
      <c r="CO117" s="315"/>
      <c r="CQ117" s="315"/>
      <c r="CS117" s="326"/>
      <c r="CT117" s="326"/>
      <c r="CU117" s="327"/>
      <c r="CV117" s="327"/>
      <c r="CW117" s="315"/>
      <c r="CY117" s="315"/>
      <c r="DA117" s="315"/>
      <c r="DC117" s="315"/>
      <c r="DE117" s="326"/>
      <c r="DF117" s="326"/>
      <c r="DG117" s="327"/>
      <c r="DH117" s="327"/>
      <c r="DI117" s="315"/>
      <c r="DK117" s="315"/>
      <c r="DM117" s="315"/>
      <c r="DO117" s="315"/>
    </row>
    <row r="118" spans="1:120">
      <c r="A118" s="553" t="str">
        <f>PARAMETRES!$F$5</f>
        <v>LIRE</v>
      </c>
      <c r="B118" s="553"/>
      <c r="C118" s="328">
        <f>PARAMETRES!$G$5</f>
        <v>25</v>
      </c>
      <c r="D118" s="329"/>
      <c r="E118" s="330">
        <f>TOTALGENERAL!$H60</f>
        <v>21.900000000000002</v>
      </c>
      <c r="F118" s="331"/>
      <c r="G118" s="330" t="str">
        <f>TOTALGENERAL!$AI60</f>
        <v/>
      </c>
      <c r="H118" s="331"/>
      <c r="I118" s="330"/>
      <c r="J118" s="331"/>
      <c r="K118" s="330"/>
      <c r="L118" s="332"/>
      <c r="M118" s="553" t="str">
        <f>PARAMETRES!$F$5</f>
        <v>LIRE</v>
      </c>
      <c r="N118" s="553"/>
      <c r="O118" s="328">
        <f>PARAMETRES!$G$5</f>
        <v>25</v>
      </c>
      <c r="P118" s="329"/>
      <c r="Q118" s="330">
        <f>TOTALGENERAL!$H64</f>
        <v>24</v>
      </c>
      <c r="R118" s="331"/>
      <c r="S118" s="330" t="str">
        <f>TOTALGENERAL!$AI64</f>
        <v/>
      </c>
      <c r="T118" s="331"/>
      <c r="U118" s="330"/>
      <c r="V118" s="331"/>
      <c r="W118" s="330"/>
      <c r="X118" s="332"/>
      <c r="Y118" s="553" t="str">
        <f>PARAMETRES!$F$5</f>
        <v>LIRE</v>
      </c>
      <c r="Z118" s="553"/>
      <c r="AA118" s="328">
        <f>PARAMETRES!$G$5</f>
        <v>25</v>
      </c>
      <c r="AB118" s="329"/>
      <c r="AC118" s="330">
        <f>TOTALGENERAL!$H68</f>
        <v>20.6</v>
      </c>
      <c r="AD118" s="331"/>
      <c r="AE118" s="330" t="str">
        <f>TOTALGENERAL!$AI68</f>
        <v/>
      </c>
      <c r="AF118" s="331"/>
      <c r="AG118" s="330"/>
      <c r="AH118" s="331"/>
      <c r="AI118" s="330"/>
      <c r="AJ118" s="332"/>
      <c r="AK118" s="553" t="str">
        <f>PARAMETRES!$F$5</f>
        <v>LIRE</v>
      </c>
      <c r="AL118" s="553"/>
      <c r="AM118" s="328">
        <f>PARAMETRES!$G$5</f>
        <v>25</v>
      </c>
      <c r="AN118" s="329"/>
      <c r="AO118" s="330">
        <f>TOTALGENERAL!$H72</f>
        <v>24.5</v>
      </c>
      <c r="AP118" s="331"/>
      <c r="AQ118" s="330" t="str">
        <f>TOTALGENERAL!$AI72</f>
        <v/>
      </c>
      <c r="AR118" s="331"/>
      <c r="AS118" s="330"/>
      <c r="AT118" s="331"/>
      <c r="AU118" s="330"/>
      <c r="AV118" s="332"/>
      <c r="AW118" s="553" t="str">
        <f>PARAMETRES!$F$5</f>
        <v>LIRE</v>
      </c>
      <c r="AX118" s="553"/>
      <c r="AY118" s="328">
        <f>PARAMETRES!$G$5</f>
        <v>25</v>
      </c>
      <c r="AZ118" s="329"/>
      <c r="BA118" s="330">
        <f>TOTALGENERAL!$H76</f>
        <v>20.900000000000002</v>
      </c>
      <c r="BB118" s="331"/>
      <c r="BC118" s="330" t="str">
        <f>TOTALGENERAL!$AI76</f>
        <v/>
      </c>
      <c r="BD118" s="331"/>
      <c r="BE118" s="330"/>
      <c r="BF118" s="331"/>
      <c r="BG118" s="330"/>
      <c r="BH118" s="332"/>
      <c r="BI118" s="553" t="str">
        <f>PARAMETRES!$F$5</f>
        <v>LIRE</v>
      </c>
      <c r="BJ118" s="553"/>
      <c r="BK118" s="328">
        <f>PARAMETRES!$G$5</f>
        <v>25</v>
      </c>
      <c r="BL118" s="329"/>
      <c r="BM118" s="330">
        <f>TOTALGENERAL!$H80</f>
        <v>14.4</v>
      </c>
      <c r="BN118" s="331"/>
      <c r="BO118" s="330" t="str">
        <f>TOTALGENERAL!$AI80</f>
        <v/>
      </c>
      <c r="BP118" s="331"/>
      <c r="BQ118" s="330"/>
      <c r="BR118" s="331"/>
      <c r="BS118" s="330"/>
      <c r="BT118" s="332"/>
      <c r="BU118" s="553" t="str">
        <f>PARAMETRES!$F$5</f>
        <v>LIRE</v>
      </c>
      <c r="BV118" s="553"/>
      <c r="BW118" s="328">
        <f>PARAMETRES!$G$5</f>
        <v>25</v>
      </c>
      <c r="BX118" s="329"/>
      <c r="BY118" s="330">
        <f>TOTALGENERAL!$H84</f>
        <v>23</v>
      </c>
      <c r="BZ118" s="331"/>
      <c r="CA118" s="330" t="str">
        <f>TOTALGENERAL!$AI84</f>
        <v/>
      </c>
      <c r="CB118" s="331"/>
      <c r="CC118" s="330"/>
      <c r="CD118" s="331"/>
      <c r="CE118" s="330"/>
      <c r="CF118" s="332"/>
      <c r="CG118" s="553" t="str">
        <f>PARAMETRES!$F$5</f>
        <v>LIRE</v>
      </c>
      <c r="CH118" s="553"/>
      <c r="CI118" s="328">
        <f>PARAMETRES!$G$5</f>
        <v>25</v>
      </c>
      <c r="CJ118" s="329"/>
      <c r="CK118" s="330" t="str">
        <f>TOTALGENERAL!$H88</f>
        <v>-</v>
      </c>
      <c r="CL118" s="331"/>
      <c r="CM118" s="330" t="str">
        <f>TOTALGENERAL!$AI88</f>
        <v/>
      </c>
      <c r="CN118" s="331"/>
      <c r="CO118" s="330"/>
      <c r="CP118" s="331"/>
      <c r="CQ118" s="330"/>
      <c r="CR118" s="332"/>
      <c r="CS118" s="553" t="str">
        <f>PARAMETRES!$F$5</f>
        <v>LIRE</v>
      </c>
      <c r="CT118" s="553"/>
      <c r="CU118" s="328">
        <f>PARAMETRES!$G$5</f>
        <v>25</v>
      </c>
      <c r="CV118" s="329"/>
      <c r="CW118" s="330" t="str">
        <f>TOTALGENERAL!$H92</f>
        <v>-</v>
      </c>
      <c r="CX118" s="331"/>
      <c r="CY118" s="330" t="str">
        <f>TOTALGENERAL!$AI92</f>
        <v/>
      </c>
      <c r="CZ118" s="331"/>
      <c r="DA118" s="330"/>
      <c r="DB118" s="331"/>
      <c r="DC118" s="330"/>
      <c r="DD118" s="332"/>
      <c r="DE118" s="553" t="str">
        <f>PARAMETRES!$F$5</f>
        <v>LIRE</v>
      </c>
      <c r="DF118" s="553"/>
      <c r="DG118" s="328">
        <f>PARAMETRES!$G$5</f>
        <v>25</v>
      </c>
      <c r="DH118" s="329"/>
      <c r="DI118" s="330" t="str">
        <f>TOTALGENERAL!$H96</f>
        <v>-</v>
      </c>
      <c r="DJ118" s="331"/>
      <c r="DK118" s="330" t="str">
        <f>TOTALGENERAL!$AI96</f>
        <v/>
      </c>
      <c r="DL118" s="331"/>
      <c r="DM118" s="330"/>
      <c r="DN118" s="331"/>
      <c r="DO118" s="330"/>
      <c r="DP118" s="332"/>
    </row>
    <row r="119" spans="1:120">
      <c r="A119" s="553" t="str">
        <f>PARAMETRES!$F$6</f>
        <v>ÉCRIRE (dictées, orthographe, rédactions)</v>
      </c>
      <c r="B119" s="553"/>
      <c r="C119" s="328">
        <f>PARAMETRES!$G$6</f>
        <v>25</v>
      </c>
      <c r="D119" s="329"/>
      <c r="E119" s="330">
        <f>TOTALGENERAL!$I60</f>
        <v>22.900000000000002</v>
      </c>
      <c r="F119" s="331"/>
      <c r="G119" s="330" t="str">
        <f>TOTALGENERAL!$AJ60</f>
        <v/>
      </c>
      <c r="H119" s="331"/>
      <c r="I119" s="330"/>
      <c r="J119" s="331"/>
      <c r="K119" s="330"/>
      <c r="L119" s="332"/>
      <c r="M119" s="553" t="str">
        <f>PARAMETRES!$F$6</f>
        <v>ÉCRIRE (dictées, orthographe, rédactions)</v>
      </c>
      <c r="N119" s="553"/>
      <c r="O119" s="328">
        <f>PARAMETRES!$G$6</f>
        <v>25</v>
      </c>
      <c r="P119" s="329"/>
      <c r="Q119" s="330">
        <f>TOTALGENERAL!$I64</f>
        <v>23.5</v>
      </c>
      <c r="R119" s="331"/>
      <c r="S119" s="330" t="str">
        <f>TOTALGENERAL!$AJ64</f>
        <v/>
      </c>
      <c r="T119" s="331"/>
      <c r="U119" s="330"/>
      <c r="V119" s="331"/>
      <c r="W119" s="330"/>
      <c r="X119" s="332"/>
      <c r="Y119" s="553" t="str">
        <f>PARAMETRES!$F$6</f>
        <v>ÉCRIRE (dictées, orthographe, rédactions)</v>
      </c>
      <c r="Z119" s="553"/>
      <c r="AA119" s="328">
        <f>PARAMETRES!$G$6</f>
        <v>25</v>
      </c>
      <c r="AB119" s="329"/>
      <c r="AC119" s="330">
        <f>TOTALGENERAL!$I68</f>
        <v>22.5</v>
      </c>
      <c r="AD119" s="331"/>
      <c r="AE119" s="330" t="str">
        <f>TOTALGENERAL!$AJ68</f>
        <v/>
      </c>
      <c r="AF119" s="331"/>
      <c r="AG119" s="330"/>
      <c r="AH119" s="331"/>
      <c r="AI119" s="330"/>
      <c r="AJ119" s="332"/>
      <c r="AK119" s="553" t="str">
        <f>PARAMETRES!$F$6</f>
        <v>ÉCRIRE (dictées, orthographe, rédactions)</v>
      </c>
      <c r="AL119" s="553"/>
      <c r="AM119" s="328">
        <f>PARAMETRES!$G$6</f>
        <v>25</v>
      </c>
      <c r="AN119" s="329"/>
      <c r="AO119" s="330">
        <f>TOTALGENERAL!$I72</f>
        <v>22.8</v>
      </c>
      <c r="AP119" s="331"/>
      <c r="AQ119" s="330" t="str">
        <f>TOTALGENERAL!$AJ72</f>
        <v/>
      </c>
      <c r="AR119" s="331"/>
      <c r="AS119" s="330"/>
      <c r="AT119" s="331"/>
      <c r="AU119" s="330"/>
      <c r="AV119" s="332"/>
      <c r="AW119" s="553" t="str">
        <f>PARAMETRES!$F$6</f>
        <v>ÉCRIRE (dictées, orthographe, rédactions)</v>
      </c>
      <c r="AX119" s="553"/>
      <c r="AY119" s="328">
        <f>PARAMETRES!$G$6</f>
        <v>25</v>
      </c>
      <c r="AZ119" s="329"/>
      <c r="BA119" s="330">
        <f>TOTALGENERAL!$I76</f>
        <v>16.400000000000002</v>
      </c>
      <c r="BB119" s="331"/>
      <c r="BC119" s="330" t="str">
        <f>TOTALGENERAL!$AJ76</f>
        <v/>
      </c>
      <c r="BD119" s="331"/>
      <c r="BE119" s="330"/>
      <c r="BF119" s="331"/>
      <c r="BG119" s="330"/>
      <c r="BH119" s="332"/>
      <c r="BI119" s="553" t="str">
        <f>PARAMETRES!$F$6</f>
        <v>ÉCRIRE (dictées, orthographe, rédactions)</v>
      </c>
      <c r="BJ119" s="553"/>
      <c r="BK119" s="328">
        <f>PARAMETRES!$G$6</f>
        <v>25</v>
      </c>
      <c r="BL119" s="329"/>
      <c r="BM119" s="330">
        <f>TOTALGENERAL!$I80</f>
        <v>11.799999999999999</v>
      </c>
      <c r="BN119" s="331"/>
      <c r="BO119" s="330" t="str">
        <f>TOTALGENERAL!$AJ80</f>
        <v/>
      </c>
      <c r="BP119" s="331"/>
      <c r="BQ119" s="330"/>
      <c r="BR119" s="331"/>
      <c r="BS119" s="330"/>
      <c r="BT119" s="332"/>
      <c r="BU119" s="553" t="str">
        <f>PARAMETRES!$F$6</f>
        <v>ÉCRIRE (dictées, orthographe, rédactions)</v>
      </c>
      <c r="BV119" s="553"/>
      <c r="BW119" s="328">
        <f>PARAMETRES!$G$6</f>
        <v>25</v>
      </c>
      <c r="BX119" s="329"/>
      <c r="BY119" s="330">
        <f>TOTALGENERAL!$I84</f>
        <v>22.3</v>
      </c>
      <c r="BZ119" s="331"/>
      <c r="CA119" s="330" t="str">
        <f>TOTALGENERAL!$AJ84</f>
        <v/>
      </c>
      <c r="CB119" s="331"/>
      <c r="CC119" s="330"/>
      <c r="CD119" s="331"/>
      <c r="CE119" s="330"/>
      <c r="CF119" s="332"/>
      <c r="CG119" s="553" t="str">
        <f>PARAMETRES!$F$6</f>
        <v>ÉCRIRE (dictées, orthographe, rédactions)</v>
      </c>
      <c r="CH119" s="553"/>
      <c r="CI119" s="328">
        <f>PARAMETRES!$G$6</f>
        <v>25</v>
      </c>
      <c r="CJ119" s="329"/>
      <c r="CK119" s="330" t="str">
        <f>TOTALGENERAL!$I88</f>
        <v>-</v>
      </c>
      <c r="CL119" s="331"/>
      <c r="CM119" s="330" t="str">
        <f>TOTALGENERAL!$AJ88</f>
        <v/>
      </c>
      <c r="CN119" s="331"/>
      <c r="CO119" s="330"/>
      <c r="CP119" s="331"/>
      <c r="CQ119" s="330"/>
      <c r="CR119" s="332"/>
      <c r="CS119" s="553" t="str">
        <f>PARAMETRES!$F$6</f>
        <v>ÉCRIRE (dictées, orthographe, rédactions)</v>
      </c>
      <c r="CT119" s="553"/>
      <c r="CU119" s="328">
        <f>PARAMETRES!$G$6</f>
        <v>25</v>
      </c>
      <c r="CV119" s="329"/>
      <c r="CW119" s="330" t="str">
        <f>TOTALGENERAL!$I92</f>
        <v>-</v>
      </c>
      <c r="CX119" s="331"/>
      <c r="CY119" s="330" t="str">
        <f>TOTALGENERAL!$AJ92</f>
        <v/>
      </c>
      <c r="CZ119" s="331"/>
      <c r="DA119" s="330"/>
      <c r="DB119" s="331"/>
      <c r="DC119" s="330"/>
      <c r="DD119" s="332"/>
      <c r="DE119" s="553" t="str">
        <f>PARAMETRES!$F$6</f>
        <v>ÉCRIRE (dictées, orthographe, rédactions)</v>
      </c>
      <c r="DF119" s="553"/>
      <c r="DG119" s="328">
        <f>PARAMETRES!$G$6</f>
        <v>25</v>
      </c>
      <c r="DH119" s="329"/>
      <c r="DI119" s="330" t="str">
        <f>TOTALGENERAL!$I96</f>
        <v>-</v>
      </c>
      <c r="DJ119" s="331"/>
      <c r="DK119" s="330" t="str">
        <f>TOTALGENERAL!$AJ96</f>
        <v/>
      </c>
      <c r="DL119" s="331"/>
      <c r="DM119" s="330"/>
      <c r="DN119" s="331"/>
      <c r="DO119" s="330"/>
      <c r="DP119" s="332"/>
    </row>
    <row r="120" spans="1:120">
      <c r="A120" s="553" t="str">
        <f>PARAMETRES!$F$7</f>
        <v>ÉCOUTER / PARLER</v>
      </c>
      <c r="B120" s="553"/>
      <c r="C120" s="328">
        <f>PARAMETRES!$G$7</f>
        <v>25</v>
      </c>
      <c r="D120" s="329"/>
      <c r="E120" s="330">
        <f>TOTALGENERAL!$J60</f>
        <v>17.3</v>
      </c>
      <c r="F120" s="331"/>
      <c r="G120" s="330" t="str">
        <f>TOTALGENERAL!$AK60</f>
        <v/>
      </c>
      <c r="H120" s="331"/>
      <c r="I120" s="330"/>
      <c r="J120" s="331"/>
      <c r="K120" s="330"/>
      <c r="L120" s="332"/>
      <c r="M120" s="553" t="str">
        <f>PARAMETRES!$F$7</f>
        <v>ÉCOUTER / PARLER</v>
      </c>
      <c r="N120" s="553"/>
      <c r="O120" s="328">
        <f>PARAMETRES!$G$7</f>
        <v>25</v>
      </c>
      <c r="P120" s="329"/>
      <c r="Q120" s="330">
        <f>TOTALGENERAL!$J64</f>
        <v>23.400000000000002</v>
      </c>
      <c r="R120" s="331"/>
      <c r="S120" s="330" t="str">
        <f>TOTALGENERAL!$AK64</f>
        <v/>
      </c>
      <c r="T120" s="331"/>
      <c r="U120" s="330"/>
      <c r="V120" s="331"/>
      <c r="W120" s="330"/>
      <c r="X120" s="332"/>
      <c r="Y120" s="553" t="str">
        <f>PARAMETRES!$F$7</f>
        <v>ÉCOUTER / PARLER</v>
      </c>
      <c r="Z120" s="553"/>
      <c r="AA120" s="328">
        <f>PARAMETRES!$G$7</f>
        <v>25</v>
      </c>
      <c r="AB120" s="329"/>
      <c r="AC120" s="330">
        <f>TOTALGENERAL!$J68</f>
        <v>20.3</v>
      </c>
      <c r="AD120" s="331"/>
      <c r="AE120" s="330" t="str">
        <f>TOTALGENERAL!$AK68</f>
        <v/>
      </c>
      <c r="AF120" s="331"/>
      <c r="AG120" s="330"/>
      <c r="AH120" s="331"/>
      <c r="AI120" s="330"/>
      <c r="AJ120" s="332"/>
      <c r="AK120" s="553" t="str">
        <f>PARAMETRES!$F$7</f>
        <v>ÉCOUTER / PARLER</v>
      </c>
      <c r="AL120" s="553"/>
      <c r="AM120" s="328">
        <f>PARAMETRES!$G$7</f>
        <v>25</v>
      </c>
      <c r="AN120" s="329"/>
      <c r="AO120" s="330">
        <f>TOTALGENERAL!$J72</f>
        <v>18.900000000000002</v>
      </c>
      <c r="AP120" s="331"/>
      <c r="AQ120" s="330" t="str">
        <f>TOTALGENERAL!$AK72</f>
        <v/>
      </c>
      <c r="AR120" s="331"/>
      <c r="AS120" s="330"/>
      <c r="AT120" s="331"/>
      <c r="AU120" s="330"/>
      <c r="AV120" s="332"/>
      <c r="AW120" s="553" t="str">
        <f>PARAMETRES!$F$7</f>
        <v>ÉCOUTER / PARLER</v>
      </c>
      <c r="AX120" s="553"/>
      <c r="AY120" s="328">
        <f>PARAMETRES!$G$7</f>
        <v>25</v>
      </c>
      <c r="AZ120" s="329"/>
      <c r="BA120" s="330">
        <f>TOTALGENERAL!$J76</f>
        <v>19.200000000000003</v>
      </c>
      <c r="BB120" s="331"/>
      <c r="BC120" s="330" t="str">
        <f>TOTALGENERAL!$AK76</f>
        <v/>
      </c>
      <c r="BD120" s="331"/>
      <c r="BE120" s="330"/>
      <c r="BF120" s="331"/>
      <c r="BG120" s="330"/>
      <c r="BH120" s="332"/>
      <c r="BI120" s="553" t="str">
        <f>PARAMETRES!$F$7</f>
        <v>ÉCOUTER / PARLER</v>
      </c>
      <c r="BJ120" s="553"/>
      <c r="BK120" s="328">
        <f>PARAMETRES!$G$7</f>
        <v>25</v>
      </c>
      <c r="BL120" s="329"/>
      <c r="BM120" s="330">
        <f>TOTALGENERAL!$J80</f>
        <v>15</v>
      </c>
      <c r="BN120" s="331"/>
      <c r="BO120" s="330" t="str">
        <f>TOTALGENERAL!$AK80</f>
        <v/>
      </c>
      <c r="BP120" s="331"/>
      <c r="BQ120" s="330"/>
      <c r="BR120" s="331"/>
      <c r="BS120" s="330"/>
      <c r="BT120" s="332"/>
      <c r="BU120" s="553" t="str">
        <f>PARAMETRES!$F$7</f>
        <v>ÉCOUTER / PARLER</v>
      </c>
      <c r="BV120" s="553"/>
      <c r="BW120" s="328">
        <f>PARAMETRES!$G$7</f>
        <v>25</v>
      </c>
      <c r="BX120" s="329"/>
      <c r="BY120" s="330">
        <f>TOTALGENERAL!$J84</f>
        <v>20.3</v>
      </c>
      <c r="BZ120" s="331"/>
      <c r="CA120" s="330" t="str">
        <f>TOTALGENERAL!$AK84</f>
        <v/>
      </c>
      <c r="CB120" s="331"/>
      <c r="CC120" s="330"/>
      <c r="CD120" s="331"/>
      <c r="CE120" s="330"/>
      <c r="CF120" s="332"/>
      <c r="CG120" s="553" t="str">
        <f>PARAMETRES!$F$7</f>
        <v>ÉCOUTER / PARLER</v>
      </c>
      <c r="CH120" s="553"/>
      <c r="CI120" s="328">
        <f>PARAMETRES!$G$7</f>
        <v>25</v>
      </c>
      <c r="CJ120" s="329"/>
      <c r="CK120" s="330" t="str">
        <f>TOTALGENERAL!$J88</f>
        <v>-</v>
      </c>
      <c r="CL120" s="331"/>
      <c r="CM120" s="330" t="str">
        <f>TOTALGENERAL!$AK88</f>
        <v/>
      </c>
      <c r="CN120" s="331"/>
      <c r="CO120" s="330"/>
      <c r="CP120" s="331"/>
      <c r="CQ120" s="330"/>
      <c r="CR120" s="332"/>
      <c r="CS120" s="553" t="str">
        <f>PARAMETRES!$F$7</f>
        <v>ÉCOUTER / PARLER</v>
      </c>
      <c r="CT120" s="553"/>
      <c r="CU120" s="328">
        <f>PARAMETRES!$G$7</f>
        <v>25</v>
      </c>
      <c r="CV120" s="329"/>
      <c r="CW120" s="330" t="str">
        <f>TOTALGENERAL!$J92</f>
        <v>-</v>
      </c>
      <c r="CX120" s="331"/>
      <c r="CY120" s="330" t="str">
        <f>TOTALGENERAL!$AK92</f>
        <v/>
      </c>
      <c r="CZ120" s="331"/>
      <c r="DA120" s="330"/>
      <c r="DB120" s="331"/>
      <c r="DC120" s="330"/>
      <c r="DD120" s="332"/>
      <c r="DE120" s="553" t="str">
        <f>PARAMETRES!$F$7</f>
        <v>ÉCOUTER / PARLER</v>
      </c>
      <c r="DF120" s="553"/>
      <c r="DG120" s="328">
        <f>PARAMETRES!$G$7</f>
        <v>25</v>
      </c>
      <c r="DH120" s="329"/>
      <c r="DI120" s="330" t="str">
        <f>TOTALGENERAL!$J96</f>
        <v>-</v>
      </c>
      <c r="DJ120" s="331"/>
      <c r="DK120" s="330" t="str">
        <f>TOTALGENERAL!$AK96</f>
        <v/>
      </c>
      <c r="DL120" s="331"/>
      <c r="DM120" s="330"/>
      <c r="DN120" s="331"/>
      <c r="DO120" s="330"/>
      <c r="DP120" s="332"/>
    </row>
    <row r="121" spans="1:120">
      <c r="A121" s="553" t="str">
        <f>PARAMETRES!$F$8</f>
        <v>LIRE-ÉCRIRE (conjugaison, grammaire, …)</v>
      </c>
      <c r="B121" s="553"/>
      <c r="C121" s="328">
        <f>PARAMETRES!$G$8</f>
        <v>25</v>
      </c>
      <c r="D121" s="329"/>
      <c r="E121" s="330">
        <f>TOTALGENERAL!$K60</f>
        <v>19.3</v>
      </c>
      <c r="F121" s="331"/>
      <c r="G121" s="330" t="str">
        <f>TOTALGENERAL!$AL60</f>
        <v/>
      </c>
      <c r="H121" s="331"/>
      <c r="I121" s="330"/>
      <c r="J121" s="331"/>
      <c r="K121" s="330"/>
      <c r="L121" s="332"/>
      <c r="M121" s="553" t="str">
        <f>PARAMETRES!$F$8</f>
        <v>LIRE-ÉCRIRE (conjugaison, grammaire, …)</v>
      </c>
      <c r="N121" s="553"/>
      <c r="O121" s="328">
        <f>PARAMETRES!$G$8</f>
        <v>25</v>
      </c>
      <c r="P121" s="329"/>
      <c r="Q121" s="330">
        <f>TOTALGENERAL!$K64</f>
        <v>23.1</v>
      </c>
      <c r="R121" s="331"/>
      <c r="S121" s="330" t="str">
        <f>TOTALGENERAL!$AL64</f>
        <v/>
      </c>
      <c r="T121" s="331"/>
      <c r="U121" s="330"/>
      <c r="V121" s="331"/>
      <c r="W121" s="330"/>
      <c r="X121" s="332"/>
      <c r="Y121" s="553" t="str">
        <f>PARAMETRES!$F$8</f>
        <v>LIRE-ÉCRIRE (conjugaison, grammaire, …)</v>
      </c>
      <c r="Z121" s="553"/>
      <c r="AA121" s="328">
        <f>PARAMETRES!$G$8</f>
        <v>25</v>
      </c>
      <c r="AB121" s="329"/>
      <c r="AC121" s="330">
        <f>TOTALGENERAL!$K68</f>
        <v>19.400000000000002</v>
      </c>
      <c r="AD121" s="331"/>
      <c r="AE121" s="330" t="str">
        <f>TOTALGENERAL!$AL68</f>
        <v/>
      </c>
      <c r="AF121" s="331"/>
      <c r="AG121" s="330"/>
      <c r="AH121" s="331"/>
      <c r="AI121" s="330"/>
      <c r="AJ121" s="332"/>
      <c r="AK121" s="553" t="str">
        <f>PARAMETRES!$F$8</f>
        <v>LIRE-ÉCRIRE (conjugaison, grammaire, …)</v>
      </c>
      <c r="AL121" s="553"/>
      <c r="AM121" s="328">
        <f>PARAMETRES!$G$8</f>
        <v>25</v>
      </c>
      <c r="AN121" s="329"/>
      <c r="AO121" s="330">
        <f>TOTALGENERAL!$K72</f>
        <v>19.3</v>
      </c>
      <c r="AP121" s="331"/>
      <c r="AQ121" s="330" t="str">
        <f>TOTALGENERAL!$AL72</f>
        <v/>
      </c>
      <c r="AR121" s="331"/>
      <c r="AS121" s="330"/>
      <c r="AT121" s="331"/>
      <c r="AU121" s="330"/>
      <c r="AV121" s="332"/>
      <c r="AW121" s="553" t="str">
        <f>PARAMETRES!$F$8</f>
        <v>LIRE-ÉCRIRE (conjugaison, grammaire, …)</v>
      </c>
      <c r="AX121" s="553"/>
      <c r="AY121" s="328">
        <f>PARAMETRES!$G$8</f>
        <v>25</v>
      </c>
      <c r="AZ121" s="329"/>
      <c r="BA121" s="330">
        <f>TOTALGENERAL!$K76</f>
        <v>19.400000000000002</v>
      </c>
      <c r="BB121" s="331"/>
      <c r="BC121" s="330" t="str">
        <f>TOTALGENERAL!$AL76</f>
        <v/>
      </c>
      <c r="BD121" s="331"/>
      <c r="BE121" s="330"/>
      <c r="BF121" s="331"/>
      <c r="BG121" s="330"/>
      <c r="BH121" s="332"/>
      <c r="BI121" s="553" t="str">
        <f>PARAMETRES!$F$8</f>
        <v>LIRE-ÉCRIRE (conjugaison, grammaire, …)</v>
      </c>
      <c r="BJ121" s="553"/>
      <c r="BK121" s="328">
        <f>PARAMETRES!$G$8</f>
        <v>25</v>
      </c>
      <c r="BL121" s="329"/>
      <c r="BM121" s="330">
        <f>TOTALGENERAL!$K80</f>
        <v>14.299999999999999</v>
      </c>
      <c r="BN121" s="331"/>
      <c r="BO121" s="330" t="str">
        <f>TOTALGENERAL!$AL80</f>
        <v/>
      </c>
      <c r="BP121" s="331"/>
      <c r="BQ121" s="330"/>
      <c r="BR121" s="331"/>
      <c r="BS121" s="330"/>
      <c r="BT121" s="332"/>
      <c r="BU121" s="553" t="str">
        <f>PARAMETRES!$F$8</f>
        <v>LIRE-ÉCRIRE (conjugaison, grammaire, …)</v>
      </c>
      <c r="BV121" s="553"/>
      <c r="BW121" s="328">
        <f>PARAMETRES!$G$8</f>
        <v>25</v>
      </c>
      <c r="BX121" s="329"/>
      <c r="BY121" s="330">
        <f>TOTALGENERAL!$K84</f>
        <v>18</v>
      </c>
      <c r="BZ121" s="331"/>
      <c r="CA121" s="330" t="str">
        <f>TOTALGENERAL!$AL84</f>
        <v/>
      </c>
      <c r="CB121" s="331"/>
      <c r="CC121" s="330"/>
      <c r="CD121" s="331"/>
      <c r="CE121" s="330"/>
      <c r="CF121" s="332"/>
      <c r="CG121" s="553" t="str">
        <f>PARAMETRES!$F$8</f>
        <v>LIRE-ÉCRIRE (conjugaison, grammaire, …)</v>
      </c>
      <c r="CH121" s="553"/>
      <c r="CI121" s="328">
        <f>PARAMETRES!$G$8</f>
        <v>25</v>
      </c>
      <c r="CJ121" s="329"/>
      <c r="CK121" s="330" t="str">
        <f>TOTALGENERAL!$K88</f>
        <v>-</v>
      </c>
      <c r="CL121" s="331"/>
      <c r="CM121" s="330" t="str">
        <f>TOTALGENERAL!$AL88</f>
        <v/>
      </c>
      <c r="CN121" s="331"/>
      <c r="CO121" s="330"/>
      <c r="CP121" s="331"/>
      <c r="CQ121" s="330"/>
      <c r="CR121" s="332"/>
      <c r="CS121" s="553" t="str">
        <f>PARAMETRES!$F$8</f>
        <v>LIRE-ÉCRIRE (conjugaison, grammaire, …)</v>
      </c>
      <c r="CT121" s="553"/>
      <c r="CU121" s="328">
        <f>PARAMETRES!$G$8</f>
        <v>25</v>
      </c>
      <c r="CV121" s="329"/>
      <c r="CW121" s="330" t="str">
        <f>TOTALGENERAL!$K92</f>
        <v>-</v>
      </c>
      <c r="CX121" s="331"/>
      <c r="CY121" s="330" t="str">
        <f>TOTALGENERAL!$AL92</f>
        <v/>
      </c>
      <c r="CZ121" s="331"/>
      <c r="DA121" s="330"/>
      <c r="DB121" s="331"/>
      <c r="DC121" s="330"/>
      <c r="DD121" s="332"/>
      <c r="DE121" s="553" t="str">
        <f>PARAMETRES!$F$8</f>
        <v>LIRE-ÉCRIRE (conjugaison, grammaire, …)</v>
      </c>
      <c r="DF121" s="553"/>
      <c r="DG121" s="328">
        <f>PARAMETRES!$G$8</f>
        <v>25</v>
      </c>
      <c r="DH121" s="329"/>
      <c r="DI121" s="330" t="str">
        <f>TOTALGENERAL!$K96</f>
        <v>-</v>
      </c>
      <c r="DJ121" s="331"/>
      <c r="DK121" s="330" t="str">
        <f>TOTALGENERAL!$AL96</f>
        <v/>
      </c>
      <c r="DL121" s="331"/>
      <c r="DM121" s="330"/>
      <c r="DN121" s="331"/>
      <c r="DO121" s="330"/>
      <c r="DP121" s="332"/>
    </row>
    <row r="122" spans="1:120">
      <c r="A122" s="326"/>
      <c r="B122" s="326"/>
      <c r="C122" s="327"/>
      <c r="D122" s="327"/>
      <c r="E122" s="315"/>
      <c r="G122" s="315"/>
      <c r="I122" s="315"/>
      <c r="K122" s="315"/>
      <c r="M122" s="326"/>
      <c r="N122" s="326"/>
      <c r="O122" s="327"/>
      <c r="P122" s="327"/>
      <c r="Q122" s="315"/>
      <c r="S122" s="315"/>
      <c r="U122" s="315"/>
      <c r="W122" s="315"/>
      <c r="Y122" s="326"/>
      <c r="Z122" s="326"/>
      <c r="AA122" s="327"/>
      <c r="AB122" s="327"/>
      <c r="AC122" s="315"/>
      <c r="AE122" s="315"/>
      <c r="AG122" s="315"/>
      <c r="AI122" s="315"/>
      <c r="AK122" s="326"/>
      <c r="AL122" s="326"/>
      <c r="AM122" s="327"/>
      <c r="AN122" s="327"/>
      <c r="AO122" s="315"/>
      <c r="AQ122" s="315"/>
      <c r="AS122" s="315"/>
      <c r="AU122" s="315"/>
      <c r="AW122" s="326"/>
      <c r="AX122" s="326"/>
      <c r="AY122" s="327"/>
      <c r="AZ122" s="327"/>
      <c r="BA122" s="315"/>
      <c r="BC122" s="315"/>
      <c r="BE122" s="315"/>
      <c r="BG122" s="315"/>
      <c r="BI122" s="326"/>
      <c r="BJ122" s="326"/>
      <c r="BK122" s="327"/>
      <c r="BL122" s="327"/>
      <c r="BM122" s="315"/>
      <c r="BO122" s="315"/>
      <c r="BQ122" s="315"/>
      <c r="BS122" s="315"/>
      <c r="BU122" s="326"/>
      <c r="BV122" s="326"/>
      <c r="BW122" s="327"/>
      <c r="BX122" s="327"/>
      <c r="BY122" s="315"/>
      <c r="CA122" s="315"/>
      <c r="CC122" s="315"/>
      <c r="CE122" s="315"/>
      <c r="CG122" s="326"/>
      <c r="CH122" s="326"/>
      <c r="CI122" s="327"/>
      <c r="CJ122" s="327"/>
      <c r="CK122" s="315"/>
      <c r="CM122" s="315"/>
      <c r="CO122" s="315"/>
      <c r="CQ122" s="315"/>
      <c r="CS122" s="326"/>
      <c r="CT122" s="326"/>
      <c r="CU122" s="327"/>
      <c r="CV122" s="327"/>
      <c r="CW122" s="315"/>
      <c r="CY122" s="315"/>
      <c r="DA122" s="315"/>
      <c r="DC122" s="315"/>
      <c r="DE122" s="326"/>
      <c r="DF122" s="326"/>
      <c r="DG122" s="327"/>
      <c r="DH122" s="327"/>
      <c r="DI122" s="315"/>
      <c r="DK122" s="315"/>
      <c r="DM122" s="315"/>
      <c r="DO122" s="315"/>
    </row>
    <row r="123" spans="1:120" ht="13.5">
      <c r="A123" s="554" t="str">
        <f>PARAMETRES!$F$9</f>
        <v>TOTAL LANGUE MATERNELLE</v>
      </c>
      <c r="B123" s="554"/>
      <c r="C123" s="333">
        <f>PARAMETRES!$G$9</f>
        <v>100</v>
      </c>
      <c r="D123" s="334"/>
      <c r="E123" s="335">
        <f>TOTALGENERAL!$L60</f>
        <v>81.199999999999989</v>
      </c>
      <c r="F123" s="319"/>
      <c r="G123" s="335" t="str">
        <f>TOTALGENERAL!$AM60</f>
        <v/>
      </c>
      <c r="H123" s="319"/>
      <c r="I123" s="335"/>
      <c r="J123" s="319"/>
      <c r="K123" s="335"/>
      <c r="L123" s="320"/>
      <c r="M123" s="554" t="str">
        <f>PARAMETRES!$F$9</f>
        <v>TOTAL LANGUE MATERNELLE</v>
      </c>
      <c r="N123" s="554"/>
      <c r="O123" s="333">
        <f>PARAMETRES!$G$9</f>
        <v>100</v>
      </c>
      <c r="P123" s="334"/>
      <c r="Q123" s="335">
        <f>TOTALGENERAL!$L64</f>
        <v>93.899999999999991</v>
      </c>
      <c r="R123" s="319"/>
      <c r="S123" s="335" t="str">
        <f>TOTALGENERAL!$AM64</f>
        <v/>
      </c>
      <c r="T123" s="319"/>
      <c r="U123" s="335"/>
      <c r="V123" s="319"/>
      <c r="W123" s="335"/>
      <c r="X123" s="320"/>
      <c r="Y123" s="554" t="str">
        <f>PARAMETRES!$F$9</f>
        <v>TOTAL LANGUE MATERNELLE</v>
      </c>
      <c r="Z123" s="554"/>
      <c r="AA123" s="333">
        <f>PARAMETRES!$G$9</f>
        <v>100</v>
      </c>
      <c r="AB123" s="334"/>
      <c r="AC123" s="335">
        <f>TOTALGENERAL!$L68</f>
        <v>82.699999999999989</v>
      </c>
      <c r="AD123" s="319"/>
      <c r="AE123" s="335" t="str">
        <f>TOTALGENERAL!$AM68</f>
        <v/>
      </c>
      <c r="AF123" s="319"/>
      <c r="AG123" s="335"/>
      <c r="AH123" s="319"/>
      <c r="AI123" s="335"/>
      <c r="AJ123" s="320"/>
      <c r="AK123" s="554" t="str">
        <f>PARAMETRES!$F$9</f>
        <v>TOTAL LANGUE MATERNELLE</v>
      </c>
      <c r="AL123" s="554"/>
      <c r="AM123" s="333">
        <f>PARAMETRES!$G$9</f>
        <v>100</v>
      </c>
      <c r="AN123" s="334"/>
      <c r="AO123" s="335">
        <f>TOTALGENERAL!$L72</f>
        <v>85.399999999999991</v>
      </c>
      <c r="AP123" s="319"/>
      <c r="AQ123" s="335" t="str">
        <f>TOTALGENERAL!$AM72</f>
        <v/>
      </c>
      <c r="AR123" s="319"/>
      <c r="AS123" s="335"/>
      <c r="AT123" s="319"/>
      <c r="AU123" s="335"/>
      <c r="AV123" s="320"/>
      <c r="AW123" s="554" t="str">
        <f>PARAMETRES!$F$9</f>
        <v>TOTAL LANGUE MATERNELLE</v>
      </c>
      <c r="AX123" s="554"/>
      <c r="AY123" s="333">
        <f>PARAMETRES!$G$9</f>
        <v>100</v>
      </c>
      <c r="AZ123" s="334"/>
      <c r="BA123" s="335">
        <f>TOTALGENERAL!$L76</f>
        <v>75.8</v>
      </c>
      <c r="BB123" s="319"/>
      <c r="BC123" s="335" t="str">
        <f>TOTALGENERAL!$AM76</f>
        <v/>
      </c>
      <c r="BD123" s="319"/>
      <c r="BE123" s="335"/>
      <c r="BF123" s="319"/>
      <c r="BG123" s="335"/>
      <c r="BH123" s="320"/>
      <c r="BI123" s="554" t="str">
        <f>PARAMETRES!$F$9</f>
        <v>TOTAL LANGUE MATERNELLE</v>
      </c>
      <c r="BJ123" s="554"/>
      <c r="BK123" s="333">
        <f>PARAMETRES!$G$9</f>
        <v>100</v>
      </c>
      <c r="BL123" s="334"/>
      <c r="BM123" s="335">
        <f>TOTALGENERAL!$L80</f>
        <v>55.4</v>
      </c>
      <c r="BN123" s="319"/>
      <c r="BO123" s="335" t="str">
        <f>TOTALGENERAL!$AM80</f>
        <v/>
      </c>
      <c r="BP123" s="319"/>
      <c r="BQ123" s="335"/>
      <c r="BR123" s="319"/>
      <c r="BS123" s="335"/>
      <c r="BT123" s="320"/>
      <c r="BU123" s="554" t="str">
        <f>PARAMETRES!$F$9</f>
        <v>TOTAL LANGUE MATERNELLE</v>
      </c>
      <c r="BV123" s="554"/>
      <c r="BW123" s="333">
        <f>PARAMETRES!$G$9</f>
        <v>100</v>
      </c>
      <c r="BX123" s="334"/>
      <c r="BY123" s="335">
        <f>TOTALGENERAL!$L84</f>
        <v>83.5</v>
      </c>
      <c r="BZ123" s="319"/>
      <c r="CA123" s="335" t="str">
        <f>TOTALGENERAL!$AM84</f>
        <v/>
      </c>
      <c r="CB123" s="319"/>
      <c r="CC123" s="335"/>
      <c r="CD123" s="319"/>
      <c r="CE123" s="335"/>
      <c r="CF123" s="320"/>
      <c r="CG123" s="554" t="str">
        <f>PARAMETRES!$F$9</f>
        <v>TOTAL LANGUE MATERNELLE</v>
      </c>
      <c r="CH123" s="554"/>
      <c r="CI123" s="333">
        <f>PARAMETRES!$G$9</f>
        <v>100</v>
      </c>
      <c r="CJ123" s="334"/>
      <c r="CK123" s="335" t="str">
        <f>TOTALGENERAL!$L88</f>
        <v>-</v>
      </c>
      <c r="CL123" s="319"/>
      <c r="CM123" s="335" t="str">
        <f>TOTALGENERAL!$AM88</f>
        <v/>
      </c>
      <c r="CN123" s="319"/>
      <c r="CO123" s="335"/>
      <c r="CP123" s="319"/>
      <c r="CQ123" s="335"/>
      <c r="CR123" s="320"/>
      <c r="CS123" s="554" t="str">
        <f>PARAMETRES!$F$9</f>
        <v>TOTAL LANGUE MATERNELLE</v>
      </c>
      <c r="CT123" s="554"/>
      <c r="CU123" s="333">
        <f>PARAMETRES!$G$9</f>
        <v>100</v>
      </c>
      <c r="CV123" s="334"/>
      <c r="CW123" s="335" t="str">
        <f>TOTALGENERAL!$L92</f>
        <v>-</v>
      </c>
      <c r="CX123" s="319"/>
      <c r="CY123" s="335" t="str">
        <f>TOTALGENERAL!$AM92</f>
        <v/>
      </c>
      <c r="CZ123" s="319"/>
      <c r="DA123" s="335"/>
      <c r="DB123" s="319"/>
      <c r="DC123" s="335"/>
      <c r="DD123" s="320"/>
      <c r="DE123" s="554" t="str">
        <f>PARAMETRES!$F$9</f>
        <v>TOTAL LANGUE MATERNELLE</v>
      </c>
      <c r="DF123" s="554"/>
      <c r="DG123" s="333">
        <f>PARAMETRES!$G$9</f>
        <v>100</v>
      </c>
      <c r="DH123" s="334"/>
      <c r="DI123" s="335" t="str">
        <f>TOTALGENERAL!$L96</f>
        <v>-</v>
      </c>
      <c r="DJ123" s="319"/>
      <c r="DK123" s="335" t="str">
        <f>TOTALGENERAL!$AM96</f>
        <v/>
      </c>
      <c r="DL123" s="319"/>
      <c r="DM123" s="335"/>
      <c r="DN123" s="319"/>
      <c r="DO123" s="335"/>
      <c r="DP123" s="320"/>
    </row>
    <row r="124" spans="1:120" ht="13.5">
      <c r="A124" s="321"/>
      <c r="B124" s="322"/>
      <c r="C124" s="336"/>
      <c r="D124" s="336"/>
      <c r="E124" s="315"/>
      <c r="F124" s="324"/>
      <c r="G124" s="315"/>
      <c r="H124" s="324"/>
      <c r="I124" s="315"/>
      <c r="J124" s="324"/>
      <c r="K124" s="315"/>
      <c r="L124" s="325"/>
      <c r="M124" s="321"/>
      <c r="N124" s="322"/>
      <c r="O124" s="336"/>
      <c r="P124" s="336"/>
      <c r="Q124" s="315"/>
      <c r="R124" s="324"/>
      <c r="S124" s="315"/>
      <c r="T124" s="324"/>
      <c r="U124" s="315"/>
      <c r="V124" s="324"/>
      <c r="W124" s="315"/>
      <c r="X124" s="325"/>
      <c r="Y124" s="321"/>
      <c r="Z124" s="322"/>
      <c r="AA124" s="336"/>
      <c r="AB124" s="336"/>
      <c r="AC124" s="315"/>
      <c r="AD124" s="324"/>
      <c r="AE124" s="315"/>
      <c r="AF124" s="324"/>
      <c r="AG124" s="315"/>
      <c r="AH124" s="324"/>
      <c r="AI124" s="315"/>
      <c r="AJ124" s="325"/>
      <c r="AK124" s="321"/>
      <c r="AL124" s="322"/>
      <c r="AM124" s="336"/>
      <c r="AN124" s="336"/>
      <c r="AO124" s="315"/>
      <c r="AP124" s="324"/>
      <c r="AQ124" s="315"/>
      <c r="AR124" s="324"/>
      <c r="AS124" s="315"/>
      <c r="AT124" s="324"/>
      <c r="AU124" s="315"/>
      <c r="AV124" s="325"/>
      <c r="AW124" s="321"/>
      <c r="AX124" s="322"/>
      <c r="AY124" s="336"/>
      <c r="AZ124" s="336"/>
      <c r="BA124" s="315"/>
      <c r="BB124" s="324"/>
      <c r="BC124" s="315"/>
      <c r="BD124" s="324"/>
      <c r="BE124" s="315"/>
      <c r="BF124" s="324"/>
      <c r="BG124" s="315"/>
      <c r="BH124" s="325"/>
      <c r="BI124" s="321"/>
      <c r="BJ124" s="322"/>
      <c r="BK124" s="336"/>
      <c r="BL124" s="336"/>
      <c r="BM124" s="315"/>
      <c r="BN124" s="324"/>
      <c r="BO124" s="315"/>
      <c r="BP124" s="324"/>
      <c r="BQ124" s="315"/>
      <c r="BR124" s="324"/>
      <c r="BS124" s="315"/>
      <c r="BT124" s="325"/>
      <c r="BU124" s="321"/>
      <c r="BV124" s="322"/>
      <c r="BW124" s="336"/>
      <c r="BX124" s="336"/>
      <c r="BY124" s="315"/>
      <c r="BZ124" s="324"/>
      <c r="CA124" s="315"/>
      <c r="CB124" s="324"/>
      <c r="CC124" s="315"/>
      <c r="CD124" s="324"/>
      <c r="CE124" s="315"/>
      <c r="CF124" s="325"/>
      <c r="CG124" s="321"/>
      <c r="CH124" s="322"/>
      <c r="CI124" s="336"/>
      <c r="CJ124" s="336"/>
      <c r="CK124" s="315"/>
      <c r="CL124" s="324"/>
      <c r="CM124" s="315"/>
      <c r="CN124" s="324"/>
      <c r="CO124" s="315"/>
      <c r="CP124" s="324"/>
      <c r="CQ124" s="315"/>
      <c r="CR124" s="325"/>
      <c r="CS124" s="321"/>
      <c r="CT124" s="322"/>
      <c r="CU124" s="336"/>
      <c r="CV124" s="336"/>
      <c r="CW124" s="315"/>
      <c r="CX124" s="324"/>
      <c r="CY124" s="315"/>
      <c r="CZ124" s="324"/>
      <c r="DA124" s="315"/>
      <c r="DB124" s="324"/>
      <c r="DC124" s="315"/>
      <c r="DD124" s="325"/>
      <c r="DE124" s="321"/>
      <c r="DF124" s="322"/>
      <c r="DG124" s="336"/>
      <c r="DH124" s="336"/>
      <c r="DI124" s="315"/>
      <c r="DJ124" s="324"/>
      <c r="DK124" s="315"/>
      <c r="DL124" s="324"/>
      <c r="DM124" s="315"/>
      <c r="DN124" s="324"/>
      <c r="DO124" s="315"/>
      <c r="DP124" s="325"/>
    </row>
    <row r="125" spans="1:120">
      <c r="A125" s="326"/>
      <c r="B125" s="326"/>
      <c r="C125" s="327"/>
      <c r="D125" s="327"/>
      <c r="E125" s="315"/>
      <c r="G125" s="315"/>
      <c r="I125" s="315"/>
      <c r="K125" s="315"/>
      <c r="M125" s="326"/>
      <c r="N125" s="326"/>
      <c r="O125" s="327"/>
      <c r="P125" s="327"/>
      <c r="Q125" s="315"/>
      <c r="S125" s="315"/>
      <c r="U125" s="315"/>
      <c r="W125" s="315"/>
      <c r="Y125" s="326"/>
      <c r="Z125" s="326"/>
      <c r="AA125" s="327"/>
      <c r="AB125" s="327"/>
      <c r="AC125" s="315"/>
      <c r="AE125" s="315"/>
      <c r="AG125" s="315"/>
      <c r="AI125" s="315"/>
      <c r="AK125" s="326"/>
      <c r="AL125" s="326"/>
      <c r="AM125" s="327"/>
      <c r="AN125" s="327"/>
      <c r="AO125" s="315"/>
      <c r="AQ125" s="315"/>
      <c r="AS125" s="315"/>
      <c r="AU125" s="315"/>
      <c r="AW125" s="326"/>
      <c r="AX125" s="326"/>
      <c r="AY125" s="327"/>
      <c r="AZ125" s="327"/>
      <c r="BA125" s="315"/>
      <c r="BC125" s="315"/>
      <c r="BE125" s="315"/>
      <c r="BG125" s="315"/>
      <c r="BI125" s="326"/>
      <c r="BJ125" s="326"/>
      <c r="BK125" s="327"/>
      <c r="BL125" s="327"/>
      <c r="BM125" s="315"/>
      <c r="BO125" s="315"/>
      <c r="BQ125" s="315"/>
      <c r="BS125" s="315"/>
      <c r="BU125" s="326"/>
      <c r="BV125" s="326"/>
      <c r="BW125" s="327"/>
      <c r="BX125" s="327"/>
      <c r="BY125" s="315"/>
      <c r="CA125" s="315"/>
      <c r="CC125" s="315"/>
      <c r="CE125" s="315"/>
      <c r="CG125" s="326"/>
      <c r="CH125" s="326"/>
      <c r="CI125" s="327"/>
      <c r="CJ125" s="327"/>
      <c r="CK125" s="315"/>
      <c r="CM125" s="315"/>
      <c r="CO125" s="315"/>
      <c r="CQ125" s="315"/>
      <c r="CS125" s="326"/>
      <c r="CT125" s="326"/>
      <c r="CU125" s="327"/>
      <c r="CV125" s="327"/>
      <c r="CW125" s="315"/>
      <c r="CY125" s="315"/>
      <c r="DA125" s="315"/>
      <c r="DC125" s="315"/>
      <c r="DE125" s="326"/>
      <c r="DF125" s="326"/>
      <c r="DG125" s="327"/>
      <c r="DH125" s="327"/>
      <c r="DI125" s="315"/>
      <c r="DK125" s="315"/>
      <c r="DM125" s="315"/>
      <c r="DO125" s="315"/>
    </row>
    <row r="126" spans="1:120" ht="13.5">
      <c r="A126" s="552" t="s">
        <v>89</v>
      </c>
      <c r="B126" s="552"/>
      <c r="C126" s="327"/>
      <c r="D126" s="327"/>
      <c r="E126" s="315"/>
      <c r="G126" s="315"/>
      <c r="I126" s="315"/>
      <c r="K126" s="315"/>
      <c r="M126" s="552" t="s">
        <v>89</v>
      </c>
      <c r="N126" s="552"/>
      <c r="O126" s="327"/>
      <c r="P126" s="327"/>
      <c r="Q126" s="315"/>
      <c r="S126" s="315"/>
      <c r="U126" s="315"/>
      <c r="W126" s="315"/>
      <c r="Y126" s="552" t="s">
        <v>89</v>
      </c>
      <c r="Z126" s="552"/>
      <c r="AA126" s="327"/>
      <c r="AB126" s="327"/>
      <c r="AC126" s="315"/>
      <c r="AE126" s="315"/>
      <c r="AG126" s="315"/>
      <c r="AI126" s="315"/>
      <c r="AK126" s="552" t="s">
        <v>89</v>
      </c>
      <c r="AL126" s="552"/>
      <c r="AM126" s="327"/>
      <c r="AN126" s="327"/>
      <c r="AO126" s="315"/>
      <c r="AQ126" s="315"/>
      <c r="AS126" s="315"/>
      <c r="AU126" s="315"/>
      <c r="AW126" s="552" t="s">
        <v>89</v>
      </c>
      <c r="AX126" s="552"/>
      <c r="AY126" s="327"/>
      <c r="AZ126" s="327"/>
      <c r="BA126" s="315"/>
      <c r="BC126" s="315"/>
      <c r="BE126" s="315"/>
      <c r="BG126" s="315"/>
      <c r="BI126" s="552" t="s">
        <v>89</v>
      </c>
      <c r="BJ126" s="552"/>
      <c r="BK126" s="327"/>
      <c r="BL126" s="327"/>
      <c r="BM126" s="315"/>
      <c r="BO126" s="315"/>
      <c r="BQ126" s="315"/>
      <c r="BS126" s="315"/>
      <c r="BU126" s="552" t="s">
        <v>89</v>
      </c>
      <c r="BV126" s="552"/>
      <c r="BW126" s="327"/>
      <c r="BX126" s="327"/>
      <c r="BY126" s="315"/>
      <c r="CA126" s="315"/>
      <c r="CC126" s="315"/>
      <c r="CE126" s="315"/>
      <c r="CG126" s="552" t="s">
        <v>89</v>
      </c>
      <c r="CH126" s="552"/>
      <c r="CI126" s="327"/>
      <c r="CJ126" s="327"/>
      <c r="CK126" s="315"/>
      <c r="CM126" s="315"/>
      <c r="CO126" s="315"/>
      <c r="CQ126" s="315"/>
      <c r="CS126" s="552" t="s">
        <v>89</v>
      </c>
      <c r="CT126" s="552"/>
      <c r="CU126" s="327"/>
      <c r="CV126" s="327"/>
      <c r="CW126" s="315"/>
      <c r="CY126" s="315"/>
      <c r="DA126" s="315"/>
      <c r="DC126" s="315"/>
      <c r="DE126" s="552" t="s">
        <v>89</v>
      </c>
      <c r="DF126" s="552"/>
      <c r="DG126" s="327"/>
      <c r="DH126" s="327"/>
      <c r="DI126" s="315"/>
      <c r="DK126" s="315"/>
      <c r="DM126" s="315"/>
      <c r="DO126" s="315"/>
    </row>
    <row r="127" spans="1:120">
      <c r="A127" s="326"/>
      <c r="B127" s="326"/>
      <c r="C127" s="327"/>
      <c r="D127" s="327"/>
      <c r="E127" s="315"/>
      <c r="G127" s="315"/>
      <c r="I127" s="315"/>
      <c r="K127" s="315"/>
      <c r="M127" s="326"/>
      <c r="N127" s="326"/>
      <c r="O127" s="327"/>
      <c r="P127" s="327"/>
      <c r="Q127" s="315"/>
      <c r="S127" s="315"/>
      <c r="U127" s="315"/>
      <c r="W127" s="315"/>
      <c r="Y127" s="326"/>
      <c r="Z127" s="326"/>
      <c r="AA127" s="327"/>
      <c r="AB127" s="327"/>
      <c r="AC127" s="315"/>
      <c r="AE127" s="315"/>
      <c r="AG127" s="315"/>
      <c r="AI127" s="315"/>
      <c r="AK127" s="326"/>
      <c r="AL127" s="326"/>
      <c r="AM127" s="327"/>
      <c r="AN127" s="327"/>
      <c r="AO127" s="315"/>
      <c r="AQ127" s="315"/>
      <c r="AS127" s="315"/>
      <c r="AU127" s="315"/>
      <c r="AW127" s="326"/>
      <c r="AX127" s="326"/>
      <c r="AY127" s="327"/>
      <c r="AZ127" s="327"/>
      <c r="BA127" s="315"/>
      <c r="BC127" s="315"/>
      <c r="BE127" s="315"/>
      <c r="BG127" s="315"/>
      <c r="BI127" s="326"/>
      <c r="BJ127" s="326"/>
      <c r="BK127" s="327"/>
      <c r="BL127" s="327"/>
      <c r="BM127" s="315"/>
      <c r="BO127" s="315"/>
      <c r="BQ127" s="315"/>
      <c r="BS127" s="315"/>
      <c r="BU127" s="326"/>
      <c r="BV127" s="326"/>
      <c r="BW127" s="327"/>
      <c r="BX127" s="327"/>
      <c r="BY127" s="315"/>
      <c r="CA127" s="315"/>
      <c r="CC127" s="315"/>
      <c r="CE127" s="315"/>
      <c r="CG127" s="326"/>
      <c r="CH127" s="326"/>
      <c r="CI127" s="327"/>
      <c r="CJ127" s="327"/>
      <c r="CK127" s="315"/>
      <c r="CM127" s="315"/>
      <c r="CO127" s="315"/>
      <c r="CQ127" s="315"/>
      <c r="CS127" s="326"/>
      <c r="CT127" s="326"/>
      <c r="CU127" s="327"/>
      <c r="CV127" s="327"/>
      <c r="CW127" s="315"/>
      <c r="CY127" s="315"/>
      <c r="DA127" s="315"/>
      <c r="DC127" s="315"/>
      <c r="DE127" s="326"/>
      <c r="DF127" s="326"/>
      <c r="DG127" s="327"/>
      <c r="DH127" s="327"/>
      <c r="DI127" s="315"/>
      <c r="DK127" s="315"/>
      <c r="DM127" s="315"/>
      <c r="DO127" s="315"/>
    </row>
    <row r="128" spans="1:120">
      <c r="A128" s="553" t="str">
        <f>PARAMETRES!$F$11</f>
        <v>NOMBRES ET OPÉRATIONS</v>
      </c>
      <c r="B128" s="553"/>
      <c r="C128" s="328">
        <f>PARAMETRES!$G$11</f>
        <v>40</v>
      </c>
      <c r="D128" s="329"/>
      <c r="E128" s="330">
        <f>TOTALGENERAL!$O60</f>
        <v>39.700000000000003</v>
      </c>
      <c r="F128" s="331"/>
      <c r="G128" s="330" t="str">
        <f>TOTALGENERAL!$AP60</f>
        <v/>
      </c>
      <c r="H128" s="331"/>
      <c r="I128" s="330"/>
      <c r="J128" s="331"/>
      <c r="K128" s="330"/>
      <c r="L128" s="332"/>
      <c r="M128" s="553" t="str">
        <f>PARAMETRES!$F$11</f>
        <v>NOMBRES ET OPÉRATIONS</v>
      </c>
      <c r="N128" s="553"/>
      <c r="O128" s="328">
        <f>PARAMETRES!$G$11</f>
        <v>40</v>
      </c>
      <c r="P128" s="329"/>
      <c r="Q128" s="330">
        <f>TOTALGENERAL!$O64</f>
        <v>40</v>
      </c>
      <c r="R128" s="331"/>
      <c r="S128" s="330" t="str">
        <f>TOTALGENERAL!$AP64</f>
        <v/>
      </c>
      <c r="T128" s="331"/>
      <c r="U128" s="330"/>
      <c r="V128" s="331"/>
      <c r="W128" s="330"/>
      <c r="X128" s="332"/>
      <c r="Y128" s="553" t="str">
        <f>PARAMETRES!$F$11</f>
        <v>NOMBRES ET OPÉRATIONS</v>
      </c>
      <c r="Z128" s="553"/>
      <c r="AA128" s="328">
        <f>PARAMETRES!$G$11</f>
        <v>40</v>
      </c>
      <c r="AB128" s="329"/>
      <c r="AC128" s="330">
        <f>TOTALGENERAL!$O68</f>
        <v>40</v>
      </c>
      <c r="AD128" s="331"/>
      <c r="AE128" s="330" t="str">
        <f>TOTALGENERAL!$AP68</f>
        <v/>
      </c>
      <c r="AF128" s="331"/>
      <c r="AG128" s="330"/>
      <c r="AH128" s="331"/>
      <c r="AI128" s="330"/>
      <c r="AJ128" s="332"/>
      <c r="AK128" s="553" t="str">
        <f>PARAMETRES!$F$11</f>
        <v>NOMBRES ET OPÉRATIONS</v>
      </c>
      <c r="AL128" s="553"/>
      <c r="AM128" s="328">
        <f>PARAMETRES!$G$11</f>
        <v>40</v>
      </c>
      <c r="AN128" s="329"/>
      <c r="AO128" s="330">
        <f>TOTALGENERAL!$O72</f>
        <v>37.300000000000004</v>
      </c>
      <c r="AP128" s="331"/>
      <c r="AQ128" s="330" t="str">
        <f>TOTALGENERAL!$AP72</f>
        <v/>
      </c>
      <c r="AR128" s="331"/>
      <c r="AS128" s="330"/>
      <c r="AT128" s="331"/>
      <c r="AU128" s="330"/>
      <c r="AV128" s="332"/>
      <c r="AW128" s="553" t="str">
        <f>PARAMETRES!$F$11</f>
        <v>NOMBRES ET OPÉRATIONS</v>
      </c>
      <c r="AX128" s="553"/>
      <c r="AY128" s="328">
        <f>PARAMETRES!$G$11</f>
        <v>40</v>
      </c>
      <c r="AZ128" s="329"/>
      <c r="BA128" s="330">
        <f>TOTALGENERAL!$O76</f>
        <v>31.6</v>
      </c>
      <c r="BB128" s="331"/>
      <c r="BC128" s="330" t="str">
        <f>TOTALGENERAL!$AP76</f>
        <v/>
      </c>
      <c r="BD128" s="331"/>
      <c r="BE128" s="330"/>
      <c r="BF128" s="331"/>
      <c r="BG128" s="330"/>
      <c r="BH128" s="332"/>
      <c r="BI128" s="553" t="str">
        <f>PARAMETRES!$F$11</f>
        <v>NOMBRES ET OPÉRATIONS</v>
      </c>
      <c r="BJ128" s="553"/>
      <c r="BK128" s="328">
        <f>PARAMETRES!$G$11</f>
        <v>40</v>
      </c>
      <c r="BL128" s="329"/>
      <c r="BM128" s="330">
        <f>TOTALGENERAL!$O80</f>
        <v>36.800000000000004</v>
      </c>
      <c r="BN128" s="331"/>
      <c r="BO128" s="330" t="str">
        <f>TOTALGENERAL!$AP80</f>
        <v/>
      </c>
      <c r="BP128" s="331"/>
      <c r="BQ128" s="330"/>
      <c r="BR128" s="331"/>
      <c r="BS128" s="330"/>
      <c r="BT128" s="332"/>
      <c r="BU128" s="553" t="str">
        <f>PARAMETRES!$F$11</f>
        <v>NOMBRES ET OPÉRATIONS</v>
      </c>
      <c r="BV128" s="553"/>
      <c r="BW128" s="328">
        <f>PARAMETRES!$G$11</f>
        <v>40</v>
      </c>
      <c r="BX128" s="329"/>
      <c r="BY128" s="330">
        <f>TOTALGENERAL!$O84</f>
        <v>33.6</v>
      </c>
      <c r="BZ128" s="331"/>
      <c r="CA128" s="330" t="str">
        <f>TOTALGENERAL!$AP84</f>
        <v/>
      </c>
      <c r="CB128" s="331"/>
      <c r="CC128" s="330"/>
      <c r="CD128" s="331"/>
      <c r="CE128" s="330"/>
      <c r="CF128" s="332"/>
      <c r="CG128" s="553" t="str">
        <f>PARAMETRES!$F$11</f>
        <v>NOMBRES ET OPÉRATIONS</v>
      </c>
      <c r="CH128" s="553"/>
      <c r="CI128" s="328">
        <f>PARAMETRES!$G$11</f>
        <v>40</v>
      </c>
      <c r="CJ128" s="329"/>
      <c r="CK128" s="330" t="str">
        <f>TOTALGENERAL!$O88</f>
        <v>-</v>
      </c>
      <c r="CL128" s="331"/>
      <c r="CM128" s="330" t="str">
        <f>TOTALGENERAL!$AP88</f>
        <v/>
      </c>
      <c r="CN128" s="331"/>
      <c r="CO128" s="330"/>
      <c r="CP128" s="331"/>
      <c r="CQ128" s="330"/>
      <c r="CR128" s="332"/>
      <c r="CS128" s="553" t="str">
        <f>PARAMETRES!$F$11</f>
        <v>NOMBRES ET OPÉRATIONS</v>
      </c>
      <c r="CT128" s="553"/>
      <c r="CU128" s="328">
        <f>PARAMETRES!$G$11</f>
        <v>40</v>
      </c>
      <c r="CV128" s="329"/>
      <c r="CW128" s="330" t="str">
        <f>TOTALGENERAL!$O92</f>
        <v>-</v>
      </c>
      <c r="CX128" s="331"/>
      <c r="CY128" s="330" t="str">
        <f>TOTALGENERAL!$AP92</f>
        <v/>
      </c>
      <c r="CZ128" s="331"/>
      <c r="DA128" s="330"/>
      <c r="DB128" s="331"/>
      <c r="DC128" s="330"/>
      <c r="DD128" s="332"/>
      <c r="DE128" s="553" t="str">
        <f>PARAMETRES!$F$11</f>
        <v>NOMBRES ET OPÉRATIONS</v>
      </c>
      <c r="DF128" s="553"/>
      <c r="DG128" s="328">
        <f>PARAMETRES!$G$11</f>
        <v>40</v>
      </c>
      <c r="DH128" s="329"/>
      <c r="DI128" s="330" t="str">
        <f>TOTALGENERAL!$O96</f>
        <v>-</v>
      </c>
      <c r="DJ128" s="331"/>
      <c r="DK128" s="330" t="str">
        <f>TOTALGENERAL!$AP96</f>
        <v/>
      </c>
      <c r="DL128" s="331"/>
      <c r="DM128" s="330"/>
      <c r="DN128" s="331"/>
      <c r="DO128" s="330"/>
      <c r="DP128" s="332"/>
    </row>
    <row r="129" spans="1:120">
      <c r="A129" s="553" t="str">
        <f>PARAMETRES!$F$12</f>
        <v>GRANDEURS</v>
      </c>
      <c r="B129" s="553"/>
      <c r="C129" s="328">
        <f>PARAMETRES!$G$12</f>
        <v>30</v>
      </c>
      <c r="D129" s="329"/>
      <c r="E129" s="330" t="str">
        <f>TOTALGENERAL!$P60</f>
        <v/>
      </c>
      <c r="F129" s="331"/>
      <c r="G129" s="330" t="str">
        <f>TOTALGENERAL!$AQ60</f>
        <v/>
      </c>
      <c r="H129" s="331"/>
      <c r="I129" s="330"/>
      <c r="J129" s="331"/>
      <c r="K129" s="330"/>
      <c r="L129" s="332"/>
      <c r="M129" s="553" t="str">
        <f>PARAMETRES!$F$12</f>
        <v>GRANDEURS</v>
      </c>
      <c r="N129" s="553"/>
      <c r="O129" s="328">
        <f>PARAMETRES!$G$12</f>
        <v>30</v>
      </c>
      <c r="P129" s="329"/>
      <c r="Q129" s="330" t="str">
        <f>TOTALGENERAL!$P64</f>
        <v/>
      </c>
      <c r="R129" s="331"/>
      <c r="S129" s="330" t="str">
        <f>TOTALGENERAL!$AQ64</f>
        <v/>
      </c>
      <c r="T129" s="331"/>
      <c r="U129" s="330"/>
      <c r="V129" s="331"/>
      <c r="W129" s="330"/>
      <c r="X129" s="332"/>
      <c r="Y129" s="553" t="str">
        <f>PARAMETRES!$F$12</f>
        <v>GRANDEURS</v>
      </c>
      <c r="Z129" s="553"/>
      <c r="AA129" s="328">
        <f>PARAMETRES!$G$12</f>
        <v>30</v>
      </c>
      <c r="AB129" s="329"/>
      <c r="AC129" s="330" t="str">
        <f>TOTALGENERAL!$P68</f>
        <v/>
      </c>
      <c r="AD129" s="331"/>
      <c r="AE129" s="330" t="str">
        <f>TOTALGENERAL!$AQ68</f>
        <v/>
      </c>
      <c r="AF129" s="331"/>
      <c r="AG129" s="330"/>
      <c r="AH129" s="331"/>
      <c r="AI129" s="330"/>
      <c r="AJ129" s="332"/>
      <c r="AK129" s="553" t="str">
        <f>PARAMETRES!$F$12</f>
        <v>GRANDEURS</v>
      </c>
      <c r="AL129" s="553"/>
      <c r="AM129" s="328">
        <f>PARAMETRES!$G$12</f>
        <v>30</v>
      </c>
      <c r="AN129" s="329"/>
      <c r="AO129" s="330" t="str">
        <f>TOTALGENERAL!$P72</f>
        <v/>
      </c>
      <c r="AP129" s="331"/>
      <c r="AQ129" s="330" t="str">
        <f>TOTALGENERAL!$AQ72</f>
        <v/>
      </c>
      <c r="AR129" s="331"/>
      <c r="AS129" s="330"/>
      <c r="AT129" s="331"/>
      <c r="AU129" s="330"/>
      <c r="AV129" s="332"/>
      <c r="AW129" s="553" t="str">
        <f>PARAMETRES!$F$12</f>
        <v>GRANDEURS</v>
      </c>
      <c r="AX129" s="553"/>
      <c r="AY129" s="328">
        <f>PARAMETRES!$G$12</f>
        <v>30</v>
      </c>
      <c r="AZ129" s="329"/>
      <c r="BA129" s="330" t="str">
        <f>TOTALGENERAL!$P76</f>
        <v/>
      </c>
      <c r="BB129" s="331"/>
      <c r="BC129" s="330" t="str">
        <f>TOTALGENERAL!$AQ76</f>
        <v/>
      </c>
      <c r="BD129" s="331"/>
      <c r="BE129" s="330"/>
      <c r="BF129" s="331"/>
      <c r="BG129" s="330"/>
      <c r="BH129" s="332"/>
      <c r="BI129" s="553" t="str">
        <f>PARAMETRES!$F$12</f>
        <v>GRANDEURS</v>
      </c>
      <c r="BJ129" s="553"/>
      <c r="BK129" s="328">
        <f>PARAMETRES!$G$12</f>
        <v>30</v>
      </c>
      <c r="BL129" s="329"/>
      <c r="BM129" s="330" t="str">
        <f>TOTALGENERAL!$P80</f>
        <v/>
      </c>
      <c r="BN129" s="331"/>
      <c r="BO129" s="330" t="str">
        <f>TOTALGENERAL!$AQ80</f>
        <v/>
      </c>
      <c r="BP129" s="331"/>
      <c r="BQ129" s="330"/>
      <c r="BR129" s="331"/>
      <c r="BS129" s="330"/>
      <c r="BT129" s="332"/>
      <c r="BU129" s="553" t="str">
        <f>PARAMETRES!$F$12</f>
        <v>GRANDEURS</v>
      </c>
      <c r="BV129" s="553"/>
      <c r="BW129" s="328">
        <f>PARAMETRES!$G$12</f>
        <v>30</v>
      </c>
      <c r="BX129" s="329"/>
      <c r="BY129" s="330" t="str">
        <f>TOTALGENERAL!$P84</f>
        <v/>
      </c>
      <c r="BZ129" s="331"/>
      <c r="CA129" s="330" t="str">
        <f>TOTALGENERAL!$AQ84</f>
        <v/>
      </c>
      <c r="CB129" s="331"/>
      <c r="CC129" s="330"/>
      <c r="CD129" s="331"/>
      <c r="CE129" s="330"/>
      <c r="CF129" s="332"/>
      <c r="CG129" s="553" t="str">
        <f>PARAMETRES!$F$12</f>
        <v>GRANDEURS</v>
      </c>
      <c r="CH129" s="553"/>
      <c r="CI129" s="328">
        <f>PARAMETRES!$G$12</f>
        <v>30</v>
      </c>
      <c r="CJ129" s="329"/>
      <c r="CK129" s="330" t="str">
        <f>TOTALGENERAL!$P88</f>
        <v/>
      </c>
      <c r="CL129" s="331"/>
      <c r="CM129" s="330" t="str">
        <f>TOTALGENERAL!$AQ88</f>
        <v/>
      </c>
      <c r="CN129" s="331"/>
      <c r="CO129" s="330"/>
      <c r="CP129" s="331"/>
      <c r="CQ129" s="330"/>
      <c r="CR129" s="332"/>
      <c r="CS129" s="553" t="str">
        <f>PARAMETRES!$F$12</f>
        <v>GRANDEURS</v>
      </c>
      <c r="CT129" s="553"/>
      <c r="CU129" s="328">
        <f>PARAMETRES!$G$12</f>
        <v>30</v>
      </c>
      <c r="CV129" s="329"/>
      <c r="CW129" s="330" t="str">
        <f>TOTALGENERAL!$P92</f>
        <v/>
      </c>
      <c r="CX129" s="331"/>
      <c r="CY129" s="330" t="str">
        <f>TOTALGENERAL!$AQ92</f>
        <v/>
      </c>
      <c r="CZ129" s="331"/>
      <c r="DA129" s="330"/>
      <c r="DB129" s="331"/>
      <c r="DC129" s="330"/>
      <c r="DD129" s="332"/>
      <c r="DE129" s="553" t="str">
        <f>PARAMETRES!$F$12</f>
        <v>GRANDEURS</v>
      </c>
      <c r="DF129" s="553"/>
      <c r="DG129" s="328">
        <f>PARAMETRES!$G$12</f>
        <v>30</v>
      </c>
      <c r="DH129" s="329"/>
      <c r="DI129" s="330" t="str">
        <f>TOTALGENERAL!$P96</f>
        <v/>
      </c>
      <c r="DJ129" s="331"/>
      <c r="DK129" s="330" t="str">
        <f>TOTALGENERAL!$AQ96</f>
        <v/>
      </c>
      <c r="DL129" s="331"/>
      <c r="DM129" s="330"/>
      <c r="DN129" s="331"/>
      <c r="DO129" s="330"/>
      <c r="DP129" s="332"/>
    </row>
    <row r="130" spans="1:120">
      <c r="A130" s="553" t="str">
        <f>PARAMETRES!$F$13</f>
        <v>SOLIDES ET FIGURES</v>
      </c>
      <c r="B130" s="553"/>
      <c r="C130" s="328">
        <f>PARAMETRES!$G$13</f>
        <v>30</v>
      </c>
      <c r="D130" s="329"/>
      <c r="E130" s="330" t="str">
        <f>TOTALGENERAL!$Q60</f>
        <v/>
      </c>
      <c r="F130" s="331"/>
      <c r="G130" s="330" t="str">
        <f>TOTALGENERAL!$AR60</f>
        <v/>
      </c>
      <c r="H130" s="331"/>
      <c r="I130" s="330"/>
      <c r="J130" s="331"/>
      <c r="K130" s="330"/>
      <c r="L130" s="332"/>
      <c r="M130" s="553" t="str">
        <f>PARAMETRES!$F$13</f>
        <v>SOLIDES ET FIGURES</v>
      </c>
      <c r="N130" s="553"/>
      <c r="O130" s="328">
        <f>PARAMETRES!$G$13</f>
        <v>30</v>
      </c>
      <c r="P130" s="329"/>
      <c r="Q130" s="330" t="str">
        <f>TOTALGENERAL!$Q64</f>
        <v/>
      </c>
      <c r="R130" s="331"/>
      <c r="S130" s="330" t="str">
        <f>TOTALGENERAL!$AR64</f>
        <v/>
      </c>
      <c r="T130" s="331"/>
      <c r="U130" s="330"/>
      <c r="V130" s="331"/>
      <c r="W130" s="330"/>
      <c r="X130" s="332"/>
      <c r="Y130" s="553" t="str">
        <f>PARAMETRES!$F$13</f>
        <v>SOLIDES ET FIGURES</v>
      </c>
      <c r="Z130" s="553"/>
      <c r="AA130" s="328">
        <f>PARAMETRES!$G$13</f>
        <v>30</v>
      </c>
      <c r="AB130" s="329"/>
      <c r="AC130" s="330" t="str">
        <f>TOTALGENERAL!$Q68</f>
        <v/>
      </c>
      <c r="AD130" s="331"/>
      <c r="AE130" s="330" t="str">
        <f>TOTALGENERAL!$AR68</f>
        <v/>
      </c>
      <c r="AF130" s="331"/>
      <c r="AG130" s="330"/>
      <c r="AH130" s="331"/>
      <c r="AI130" s="330"/>
      <c r="AJ130" s="332"/>
      <c r="AK130" s="553" t="str">
        <f>PARAMETRES!$F$13</f>
        <v>SOLIDES ET FIGURES</v>
      </c>
      <c r="AL130" s="553"/>
      <c r="AM130" s="328">
        <f>PARAMETRES!$G$13</f>
        <v>30</v>
      </c>
      <c r="AN130" s="329"/>
      <c r="AO130" s="330" t="str">
        <f>TOTALGENERAL!$Q72</f>
        <v/>
      </c>
      <c r="AP130" s="331"/>
      <c r="AQ130" s="330" t="str">
        <f>TOTALGENERAL!$AR72</f>
        <v/>
      </c>
      <c r="AR130" s="331"/>
      <c r="AS130" s="330"/>
      <c r="AT130" s="331"/>
      <c r="AU130" s="330"/>
      <c r="AV130" s="332"/>
      <c r="AW130" s="553" t="str">
        <f>PARAMETRES!$F$13</f>
        <v>SOLIDES ET FIGURES</v>
      </c>
      <c r="AX130" s="553"/>
      <c r="AY130" s="328">
        <f>PARAMETRES!$G$13</f>
        <v>30</v>
      </c>
      <c r="AZ130" s="329"/>
      <c r="BA130" s="330" t="str">
        <f>TOTALGENERAL!$Q76</f>
        <v/>
      </c>
      <c r="BB130" s="331"/>
      <c r="BC130" s="330" t="str">
        <f>TOTALGENERAL!$AR76</f>
        <v/>
      </c>
      <c r="BD130" s="331"/>
      <c r="BE130" s="330"/>
      <c r="BF130" s="331"/>
      <c r="BG130" s="330"/>
      <c r="BH130" s="332"/>
      <c r="BI130" s="553" t="str">
        <f>PARAMETRES!$F$13</f>
        <v>SOLIDES ET FIGURES</v>
      </c>
      <c r="BJ130" s="553"/>
      <c r="BK130" s="328">
        <f>PARAMETRES!$G$13</f>
        <v>30</v>
      </c>
      <c r="BL130" s="329"/>
      <c r="BM130" s="330" t="str">
        <f>TOTALGENERAL!$Q80</f>
        <v/>
      </c>
      <c r="BN130" s="331"/>
      <c r="BO130" s="330" t="str">
        <f>TOTALGENERAL!$AR80</f>
        <v/>
      </c>
      <c r="BP130" s="331"/>
      <c r="BQ130" s="330"/>
      <c r="BR130" s="331"/>
      <c r="BS130" s="330"/>
      <c r="BT130" s="332"/>
      <c r="BU130" s="553" t="str">
        <f>PARAMETRES!$F$13</f>
        <v>SOLIDES ET FIGURES</v>
      </c>
      <c r="BV130" s="553"/>
      <c r="BW130" s="328">
        <f>PARAMETRES!$G$13</f>
        <v>30</v>
      </c>
      <c r="BX130" s="329"/>
      <c r="BY130" s="330" t="str">
        <f>TOTALGENERAL!$Q84</f>
        <v/>
      </c>
      <c r="BZ130" s="331"/>
      <c r="CA130" s="330" t="str">
        <f>TOTALGENERAL!$AR84</f>
        <v/>
      </c>
      <c r="CB130" s="331"/>
      <c r="CC130" s="330"/>
      <c r="CD130" s="331"/>
      <c r="CE130" s="330"/>
      <c r="CF130" s="332"/>
      <c r="CG130" s="553" t="str">
        <f>PARAMETRES!$F$13</f>
        <v>SOLIDES ET FIGURES</v>
      </c>
      <c r="CH130" s="553"/>
      <c r="CI130" s="328">
        <f>PARAMETRES!$G$13</f>
        <v>30</v>
      </c>
      <c r="CJ130" s="329"/>
      <c r="CK130" s="330" t="str">
        <f>TOTALGENERAL!$Q88</f>
        <v/>
      </c>
      <c r="CL130" s="331"/>
      <c r="CM130" s="330" t="str">
        <f>TOTALGENERAL!$AR88</f>
        <v/>
      </c>
      <c r="CN130" s="331"/>
      <c r="CO130" s="330"/>
      <c r="CP130" s="331"/>
      <c r="CQ130" s="330"/>
      <c r="CR130" s="332"/>
      <c r="CS130" s="553" t="str">
        <f>PARAMETRES!$F$13</f>
        <v>SOLIDES ET FIGURES</v>
      </c>
      <c r="CT130" s="553"/>
      <c r="CU130" s="328">
        <f>PARAMETRES!$G$13</f>
        <v>30</v>
      </c>
      <c r="CV130" s="329"/>
      <c r="CW130" s="330" t="str">
        <f>TOTALGENERAL!$Q92</f>
        <v/>
      </c>
      <c r="CX130" s="331"/>
      <c r="CY130" s="330" t="str">
        <f>TOTALGENERAL!$AR92</f>
        <v/>
      </c>
      <c r="CZ130" s="331"/>
      <c r="DA130" s="330"/>
      <c r="DB130" s="331"/>
      <c r="DC130" s="330"/>
      <c r="DD130" s="332"/>
      <c r="DE130" s="553" t="str">
        <f>PARAMETRES!$F$13</f>
        <v>SOLIDES ET FIGURES</v>
      </c>
      <c r="DF130" s="553"/>
      <c r="DG130" s="328">
        <f>PARAMETRES!$G$13</f>
        <v>30</v>
      </c>
      <c r="DH130" s="329"/>
      <c r="DI130" s="330" t="str">
        <f>TOTALGENERAL!$Q96</f>
        <v/>
      </c>
      <c r="DJ130" s="331"/>
      <c r="DK130" s="330" t="str">
        <f>TOTALGENERAL!$AR96</f>
        <v/>
      </c>
      <c r="DL130" s="331"/>
      <c r="DM130" s="330"/>
      <c r="DN130" s="331"/>
      <c r="DO130" s="330"/>
      <c r="DP130" s="332"/>
    </row>
    <row r="131" spans="1:120" ht="13.5" thickBot="1">
      <c r="A131" s="326"/>
      <c r="B131" s="326"/>
      <c r="C131" s="327"/>
      <c r="D131" s="327"/>
      <c r="E131" s="315"/>
      <c r="G131" s="315"/>
      <c r="I131" s="315"/>
      <c r="K131" s="315"/>
      <c r="M131" s="326"/>
      <c r="N131" s="326"/>
      <c r="O131" s="327"/>
      <c r="P131" s="327"/>
      <c r="Q131" s="315"/>
      <c r="S131" s="315"/>
      <c r="U131" s="315"/>
      <c r="W131" s="315"/>
      <c r="Y131" s="326"/>
      <c r="Z131" s="326"/>
      <c r="AA131" s="327"/>
      <c r="AB131" s="327"/>
      <c r="AC131" s="315"/>
      <c r="AE131" s="315"/>
      <c r="AG131" s="315"/>
      <c r="AI131" s="315"/>
      <c r="AK131" s="326"/>
      <c r="AL131" s="326"/>
      <c r="AM131" s="327"/>
      <c r="AN131" s="327"/>
      <c r="AO131" s="315"/>
      <c r="AQ131" s="315"/>
      <c r="AS131" s="315"/>
      <c r="AU131" s="315"/>
      <c r="AW131" s="326"/>
      <c r="AX131" s="326"/>
      <c r="AY131" s="327"/>
      <c r="AZ131" s="327"/>
      <c r="BA131" s="315"/>
      <c r="BC131" s="315"/>
      <c r="BE131" s="315"/>
      <c r="BG131" s="315"/>
      <c r="BI131" s="326"/>
      <c r="BJ131" s="326"/>
      <c r="BK131" s="327"/>
      <c r="BL131" s="327"/>
      <c r="BM131" s="315"/>
      <c r="BO131" s="315"/>
      <c r="BQ131" s="315"/>
      <c r="BS131" s="315"/>
      <c r="BU131" s="326"/>
      <c r="BV131" s="326"/>
      <c r="BW131" s="327"/>
      <c r="BX131" s="327"/>
      <c r="BY131" s="315"/>
      <c r="CA131" s="315"/>
      <c r="CC131" s="315"/>
      <c r="CE131" s="315"/>
      <c r="CG131" s="326"/>
      <c r="CH131" s="326"/>
      <c r="CI131" s="327"/>
      <c r="CJ131" s="327"/>
      <c r="CK131" s="315"/>
      <c r="CM131" s="315"/>
      <c r="CO131" s="315"/>
      <c r="CQ131" s="315"/>
      <c r="CS131" s="326"/>
      <c r="CT131" s="326"/>
      <c r="CU131" s="327"/>
      <c r="CV131" s="327"/>
      <c r="CW131" s="315"/>
      <c r="CY131" s="315"/>
      <c r="DA131" s="315"/>
      <c r="DC131" s="315"/>
      <c r="DE131" s="326"/>
      <c r="DF131" s="326"/>
      <c r="DG131" s="327"/>
      <c r="DH131" s="327"/>
      <c r="DI131" s="315"/>
      <c r="DK131" s="315"/>
      <c r="DM131" s="315"/>
      <c r="DO131" s="315"/>
    </row>
    <row r="132" spans="1:120" ht="13.5">
      <c r="A132" s="554" t="str">
        <f>PARAMETRES!$F$14</f>
        <v>TOTAL MATHÉMATIQUE</v>
      </c>
      <c r="B132" s="554"/>
      <c r="C132" s="333">
        <f>PARAMETRES!$G$14</f>
        <v>100</v>
      </c>
      <c r="D132" s="334"/>
      <c r="E132" s="335">
        <f>TOTALGENERAL!$R60</f>
        <v>99.199999999999989</v>
      </c>
      <c r="F132" s="319"/>
      <c r="G132" s="335" t="str">
        <f>TOTALGENERAL!$AS60</f>
        <v/>
      </c>
      <c r="H132" s="319"/>
      <c r="I132" s="335"/>
      <c r="J132" s="319"/>
      <c r="K132" s="335"/>
      <c r="L132" s="320"/>
      <c r="M132" s="554" t="str">
        <f>PARAMETRES!$F$14</f>
        <v>TOTAL MATHÉMATIQUE</v>
      </c>
      <c r="N132" s="554"/>
      <c r="O132" s="333">
        <f>PARAMETRES!$G$14</f>
        <v>100</v>
      </c>
      <c r="P132" s="334"/>
      <c r="Q132" s="335">
        <f>TOTALGENERAL!$R64</f>
        <v>100</v>
      </c>
      <c r="R132" s="319"/>
      <c r="S132" s="335" t="str">
        <f>TOTALGENERAL!$AS64</f>
        <v/>
      </c>
      <c r="T132" s="319"/>
      <c r="U132" s="335"/>
      <c r="V132" s="319"/>
      <c r="W132" s="335"/>
      <c r="X132" s="320"/>
      <c r="Y132" s="554" t="str">
        <f>PARAMETRES!$F$14</f>
        <v>TOTAL MATHÉMATIQUE</v>
      </c>
      <c r="Z132" s="554"/>
      <c r="AA132" s="333">
        <f>PARAMETRES!$G$14</f>
        <v>100</v>
      </c>
      <c r="AB132" s="334"/>
      <c r="AC132" s="335">
        <f>TOTALGENERAL!$R68</f>
        <v>100</v>
      </c>
      <c r="AD132" s="319"/>
      <c r="AE132" s="335" t="str">
        <f>TOTALGENERAL!$AS68</f>
        <v/>
      </c>
      <c r="AF132" s="319"/>
      <c r="AG132" s="335"/>
      <c r="AH132" s="319"/>
      <c r="AI132" s="335"/>
      <c r="AJ132" s="320"/>
      <c r="AK132" s="554" t="str">
        <f>PARAMETRES!$F$14</f>
        <v>TOTAL MATHÉMATIQUE</v>
      </c>
      <c r="AL132" s="554"/>
      <c r="AM132" s="333">
        <f>PARAMETRES!$G$14</f>
        <v>100</v>
      </c>
      <c r="AN132" s="334"/>
      <c r="AO132" s="335">
        <f>TOTALGENERAL!$R72</f>
        <v>93.3</v>
      </c>
      <c r="AP132" s="319"/>
      <c r="AQ132" s="335" t="str">
        <f>TOTALGENERAL!$AS72</f>
        <v/>
      </c>
      <c r="AR132" s="319"/>
      <c r="AS132" s="335"/>
      <c r="AT132" s="319"/>
      <c r="AU132" s="335"/>
      <c r="AV132" s="320"/>
      <c r="AW132" s="554" t="str">
        <f>PARAMETRES!$F$14</f>
        <v>TOTAL MATHÉMATIQUE</v>
      </c>
      <c r="AX132" s="554"/>
      <c r="AY132" s="333">
        <f>PARAMETRES!$G$14</f>
        <v>100</v>
      </c>
      <c r="AZ132" s="334"/>
      <c r="BA132" s="335">
        <f>TOTALGENERAL!$R76</f>
        <v>78.899999999999991</v>
      </c>
      <c r="BB132" s="319"/>
      <c r="BC132" s="335" t="str">
        <f>TOTALGENERAL!$AS76</f>
        <v/>
      </c>
      <c r="BD132" s="319"/>
      <c r="BE132" s="335"/>
      <c r="BF132" s="319"/>
      <c r="BG132" s="335"/>
      <c r="BH132" s="320"/>
      <c r="BI132" s="554" t="str">
        <f>PARAMETRES!$F$14</f>
        <v>TOTAL MATHÉMATIQUE</v>
      </c>
      <c r="BJ132" s="554"/>
      <c r="BK132" s="333">
        <f>PARAMETRES!$G$14</f>
        <v>100</v>
      </c>
      <c r="BL132" s="334"/>
      <c r="BM132" s="335">
        <f>TOTALGENERAL!$R80</f>
        <v>92</v>
      </c>
      <c r="BN132" s="319"/>
      <c r="BO132" s="335" t="str">
        <f>TOTALGENERAL!$AS80</f>
        <v/>
      </c>
      <c r="BP132" s="319"/>
      <c r="BQ132" s="335"/>
      <c r="BR132" s="319"/>
      <c r="BS132" s="335"/>
      <c r="BT132" s="320"/>
      <c r="BU132" s="554" t="str">
        <f>PARAMETRES!$F$14</f>
        <v>TOTAL MATHÉMATIQUE</v>
      </c>
      <c r="BV132" s="554"/>
      <c r="BW132" s="333">
        <f>PARAMETRES!$G$14</f>
        <v>100</v>
      </c>
      <c r="BX132" s="334"/>
      <c r="BY132" s="335">
        <f>TOTALGENERAL!$R84</f>
        <v>83.899999999999991</v>
      </c>
      <c r="BZ132" s="319"/>
      <c r="CA132" s="335" t="str">
        <f>TOTALGENERAL!$AS84</f>
        <v/>
      </c>
      <c r="CB132" s="319"/>
      <c r="CC132" s="335"/>
      <c r="CD132" s="319"/>
      <c r="CE132" s="335"/>
      <c r="CF132" s="320"/>
      <c r="CG132" s="554" t="str">
        <f>PARAMETRES!$F$14</f>
        <v>TOTAL MATHÉMATIQUE</v>
      </c>
      <c r="CH132" s="554"/>
      <c r="CI132" s="333">
        <f>PARAMETRES!$G$14</f>
        <v>100</v>
      </c>
      <c r="CJ132" s="334"/>
      <c r="CK132" s="335" t="str">
        <f>TOTALGENERAL!$R88</f>
        <v>-</v>
      </c>
      <c r="CL132" s="319"/>
      <c r="CM132" s="335" t="str">
        <f>TOTALGENERAL!$AS88</f>
        <v/>
      </c>
      <c r="CN132" s="319"/>
      <c r="CO132" s="335"/>
      <c r="CP132" s="319"/>
      <c r="CQ132" s="335"/>
      <c r="CR132" s="320"/>
      <c r="CS132" s="554" t="str">
        <f>PARAMETRES!$F$14</f>
        <v>TOTAL MATHÉMATIQUE</v>
      </c>
      <c r="CT132" s="554"/>
      <c r="CU132" s="333">
        <f>PARAMETRES!$G$14</f>
        <v>100</v>
      </c>
      <c r="CV132" s="334"/>
      <c r="CW132" s="335" t="str">
        <f>TOTALGENERAL!$R92</f>
        <v>-</v>
      </c>
      <c r="CX132" s="319"/>
      <c r="CY132" s="335" t="str">
        <f>TOTALGENERAL!$AS92</f>
        <v/>
      </c>
      <c r="CZ132" s="319"/>
      <c r="DA132" s="335"/>
      <c r="DB132" s="319"/>
      <c r="DC132" s="335"/>
      <c r="DD132" s="320"/>
      <c r="DE132" s="554" t="str">
        <f>PARAMETRES!$F$14</f>
        <v>TOTAL MATHÉMATIQUE</v>
      </c>
      <c r="DF132" s="554"/>
      <c r="DG132" s="333">
        <f>PARAMETRES!$G$14</f>
        <v>100</v>
      </c>
      <c r="DH132" s="334"/>
      <c r="DI132" s="335" t="str">
        <f>TOTALGENERAL!$R96</f>
        <v>-</v>
      </c>
      <c r="DJ132" s="319"/>
      <c r="DK132" s="335" t="str">
        <f>TOTALGENERAL!$AS96</f>
        <v/>
      </c>
      <c r="DL132" s="319"/>
      <c r="DM132" s="335"/>
      <c r="DN132" s="319"/>
      <c r="DO132" s="335"/>
      <c r="DP132" s="320"/>
    </row>
    <row r="133" spans="1:120" ht="13.5">
      <c r="A133" s="321"/>
      <c r="B133" s="322"/>
      <c r="C133" s="336"/>
      <c r="D133" s="336"/>
      <c r="E133" s="315"/>
      <c r="F133" s="324"/>
      <c r="G133" s="315"/>
      <c r="H133" s="324"/>
      <c r="I133" s="315"/>
      <c r="J133" s="324"/>
      <c r="K133" s="315"/>
      <c r="L133" s="325"/>
      <c r="M133" s="321"/>
      <c r="N133" s="322"/>
      <c r="O133" s="336"/>
      <c r="P133" s="336"/>
      <c r="Q133" s="315"/>
      <c r="R133" s="324"/>
      <c r="S133" s="315"/>
      <c r="T133" s="324"/>
      <c r="U133" s="315"/>
      <c r="V133" s="324"/>
      <c r="W133" s="315"/>
      <c r="X133" s="325"/>
      <c r="Y133" s="321"/>
      <c r="Z133" s="322"/>
      <c r="AA133" s="336"/>
      <c r="AB133" s="336"/>
      <c r="AC133" s="315"/>
      <c r="AD133" s="324"/>
      <c r="AE133" s="315"/>
      <c r="AF133" s="324"/>
      <c r="AG133" s="315"/>
      <c r="AH133" s="324"/>
      <c r="AI133" s="315"/>
      <c r="AJ133" s="325"/>
      <c r="AK133" s="321"/>
      <c r="AL133" s="322"/>
      <c r="AM133" s="336"/>
      <c r="AN133" s="336"/>
      <c r="AO133" s="315"/>
      <c r="AP133" s="324"/>
      <c r="AQ133" s="315"/>
      <c r="AR133" s="324"/>
      <c r="AS133" s="315"/>
      <c r="AT133" s="324"/>
      <c r="AU133" s="315"/>
      <c r="AV133" s="325"/>
      <c r="AW133" s="321"/>
      <c r="AX133" s="322"/>
      <c r="AY133" s="336"/>
      <c r="AZ133" s="336"/>
      <c r="BA133" s="315"/>
      <c r="BB133" s="324"/>
      <c r="BC133" s="315"/>
      <c r="BD133" s="324"/>
      <c r="BE133" s="315"/>
      <c r="BF133" s="324"/>
      <c r="BG133" s="315"/>
      <c r="BH133" s="325"/>
      <c r="BI133" s="321"/>
      <c r="BJ133" s="322"/>
      <c r="BK133" s="336"/>
      <c r="BL133" s="336"/>
      <c r="BM133" s="315"/>
      <c r="BN133" s="324"/>
      <c r="BO133" s="315"/>
      <c r="BP133" s="324"/>
      <c r="BQ133" s="315"/>
      <c r="BR133" s="324"/>
      <c r="BS133" s="315"/>
      <c r="BT133" s="325"/>
      <c r="BU133" s="321"/>
      <c r="BV133" s="322"/>
      <c r="BW133" s="336"/>
      <c r="BX133" s="336"/>
      <c r="BY133" s="315"/>
      <c r="BZ133" s="324"/>
      <c r="CA133" s="315"/>
      <c r="CB133" s="324"/>
      <c r="CC133" s="315"/>
      <c r="CD133" s="324"/>
      <c r="CE133" s="315"/>
      <c r="CF133" s="325"/>
      <c r="CG133" s="321"/>
      <c r="CH133" s="322"/>
      <c r="CI133" s="336"/>
      <c r="CJ133" s="336"/>
      <c r="CK133" s="315"/>
      <c r="CL133" s="324"/>
      <c r="CM133" s="315"/>
      <c r="CN133" s="324"/>
      <c r="CO133" s="315"/>
      <c r="CP133" s="324"/>
      <c r="CQ133" s="315"/>
      <c r="CR133" s="325"/>
      <c r="CS133" s="321"/>
      <c r="CT133" s="322"/>
      <c r="CU133" s="336"/>
      <c r="CV133" s="336"/>
      <c r="CW133" s="315"/>
      <c r="CX133" s="324"/>
      <c r="CY133" s="315"/>
      <c r="CZ133" s="324"/>
      <c r="DA133" s="315"/>
      <c r="DB133" s="324"/>
      <c r="DC133" s="315"/>
      <c r="DD133" s="325"/>
      <c r="DE133" s="321"/>
      <c r="DF133" s="322"/>
      <c r="DG133" s="336"/>
      <c r="DH133" s="336"/>
      <c r="DI133" s="315"/>
      <c r="DJ133" s="324"/>
      <c r="DK133" s="315"/>
      <c r="DL133" s="324"/>
      <c r="DM133" s="315"/>
      <c r="DN133" s="324"/>
      <c r="DO133" s="315"/>
      <c r="DP133" s="325"/>
    </row>
    <row r="134" spans="1:120">
      <c r="A134" s="326"/>
      <c r="B134" s="326"/>
      <c r="C134" s="327"/>
      <c r="D134" s="327"/>
      <c r="E134" s="315"/>
      <c r="G134" s="315"/>
      <c r="I134" s="315"/>
      <c r="K134" s="315"/>
      <c r="M134" s="326"/>
      <c r="N134" s="326"/>
      <c r="O134" s="327"/>
      <c r="P134" s="327"/>
      <c r="Q134" s="315"/>
      <c r="S134" s="315"/>
      <c r="U134" s="315"/>
      <c r="W134" s="315"/>
      <c r="Y134" s="326"/>
      <c r="Z134" s="326"/>
      <c r="AA134" s="327"/>
      <c r="AB134" s="327"/>
      <c r="AC134" s="315"/>
      <c r="AE134" s="315"/>
      <c r="AG134" s="315"/>
      <c r="AI134" s="315"/>
      <c r="AK134" s="326"/>
      <c r="AL134" s="326"/>
      <c r="AM134" s="327"/>
      <c r="AN134" s="327"/>
      <c r="AO134" s="315"/>
      <c r="AQ134" s="315"/>
      <c r="AS134" s="315"/>
      <c r="AU134" s="315"/>
      <c r="AW134" s="326"/>
      <c r="AX134" s="326"/>
      <c r="AY134" s="327"/>
      <c r="AZ134" s="327"/>
      <c r="BA134" s="315"/>
      <c r="BC134" s="315"/>
      <c r="BE134" s="315"/>
      <c r="BG134" s="315"/>
      <c r="BI134" s="326"/>
      <c r="BJ134" s="326"/>
      <c r="BK134" s="327"/>
      <c r="BL134" s="327"/>
      <c r="BM134" s="315"/>
      <c r="BO134" s="315"/>
      <c r="BQ134" s="315"/>
      <c r="BS134" s="315"/>
      <c r="BU134" s="326"/>
      <c r="BV134" s="326"/>
      <c r="BW134" s="327"/>
      <c r="BX134" s="327"/>
      <c r="BY134" s="315"/>
      <c r="CA134" s="315"/>
      <c r="CC134" s="315"/>
      <c r="CE134" s="315"/>
      <c r="CG134" s="326"/>
      <c r="CH134" s="326"/>
      <c r="CI134" s="327"/>
      <c r="CJ134" s="327"/>
      <c r="CK134" s="315"/>
      <c r="CM134" s="315"/>
      <c r="CO134" s="315"/>
      <c r="CQ134" s="315"/>
      <c r="CS134" s="326"/>
      <c r="CT134" s="326"/>
      <c r="CU134" s="327"/>
      <c r="CV134" s="327"/>
      <c r="CW134" s="315"/>
      <c r="CY134" s="315"/>
      <c r="DA134" s="315"/>
      <c r="DC134" s="315"/>
      <c r="DE134" s="326"/>
      <c r="DF134" s="326"/>
      <c r="DG134" s="327"/>
      <c r="DH134" s="327"/>
      <c r="DI134" s="315"/>
      <c r="DK134" s="315"/>
      <c r="DM134" s="315"/>
      <c r="DO134" s="315"/>
    </row>
    <row r="135" spans="1:120">
      <c r="A135" s="551" t="str">
        <f>PARAMETRES!$F$16</f>
        <v>ÉVEIL</v>
      </c>
      <c r="B135" s="551"/>
      <c r="C135" s="316">
        <f>PARAMETRES!$G$16</f>
        <v>30</v>
      </c>
      <c r="D135" s="317"/>
      <c r="E135" s="318">
        <f>TOTALGENERAL!$U60</f>
        <v>28.2</v>
      </c>
      <c r="F135" s="319"/>
      <c r="G135" s="318" t="str">
        <f>TOTALGENERAL!$AV60</f>
        <v/>
      </c>
      <c r="H135" s="319"/>
      <c r="I135" s="318"/>
      <c r="J135" s="319"/>
      <c r="K135" s="318"/>
      <c r="L135" s="320"/>
      <c r="M135" s="551" t="str">
        <f>PARAMETRES!$F$16</f>
        <v>ÉVEIL</v>
      </c>
      <c r="N135" s="551"/>
      <c r="O135" s="316">
        <f>PARAMETRES!$G$16</f>
        <v>30</v>
      </c>
      <c r="P135" s="317"/>
      <c r="Q135" s="318">
        <f>TOTALGENERAL!$U64</f>
        <v>29.4</v>
      </c>
      <c r="R135" s="319"/>
      <c r="S135" s="318" t="str">
        <f>TOTALGENERAL!$AV64</f>
        <v/>
      </c>
      <c r="T135" s="319"/>
      <c r="U135" s="318"/>
      <c r="V135" s="319"/>
      <c r="W135" s="318"/>
      <c r="X135" s="320"/>
      <c r="Y135" s="551" t="str">
        <f>PARAMETRES!$F$16</f>
        <v>ÉVEIL</v>
      </c>
      <c r="Z135" s="551"/>
      <c r="AA135" s="316">
        <f>PARAMETRES!$G$16</f>
        <v>30</v>
      </c>
      <c r="AB135" s="317"/>
      <c r="AC135" s="318">
        <f>TOTALGENERAL!$U68</f>
        <v>27</v>
      </c>
      <c r="AD135" s="319"/>
      <c r="AE135" s="318" t="str">
        <f>TOTALGENERAL!$AV68</f>
        <v/>
      </c>
      <c r="AF135" s="319"/>
      <c r="AG135" s="318"/>
      <c r="AH135" s="319"/>
      <c r="AI135" s="318"/>
      <c r="AJ135" s="320"/>
      <c r="AK135" s="551" t="str">
        <f>PARAMETRES!$F$16</f>
        <v>ÉVEIL</v>
      </c>
      <c r="AL135" s="551"/>
      <c r="AM135" s="316">
        <f>PARAMETRES!$G$16</f>
        <v>30</v>
      </c>
      <c r="AN135" s="317"/>
      <c r="AO135" s="318">
        <f>TOTALGENERAL!$U72</f>
        <v>25.8</v>
      </c>
      <c r="AP135" s="319"/>
      <c r="AQ135" s="318" t="str">
        <f>TOTALGENERAL!$AV72</f>
        <v/>
      </c>
      <c r="AR135" s="319"/>
      <c r="AS135" s="318"/>
      <c r="AT135" s="319"/>
      <c r="AU135" s="318"/>
      <c r="AV135" s="320"/>
      <c r="AW135" s="551" t="str">
        <f>PARAMETRES!$F$16</f>
        <v>ÉVEIL</v>
      </c>
      <c r="AX135" s="551"/>
      <c r="AY135" s="316">
        <f>PARAMETRES!$G$16</f>
        <v>30</v>
      </c>
      <c r="AZ135" s="317"/>
      <c r="BA135" s="318">
        <f>TOTALGENERAL!$U76</f>
        <v>24.3</v>
      </c>
      <c r="BB135" s="319"/>
      <c r="BC135" s="318" t="str">
        <f>TOTALGENERAL!$AV76</f>
        <v/>
      </c>
      <c r="BD135" s="319"/>
      <c r="BE135" s="318"/>
      <c r="BF135" s="319"/>
      <c r="BG135" s="318"/>
      <c r="BH135" s="320"/>
      <c r="BI135" s="551" t="str">
        <f>PARAMETRES!$F$16</f>
        <v>ÉVEIL</v>
      </c>
      <c r="BJ135" s="551"/>
      <c r="BK135" s="316">
        <f>PARAMETRES!$G$16</f>
        <v>30</v>
      </c>
      <c r="BL135" s="317"/>
      <c r="BM135" s="318">
        <f>TOTALGENERAL!$U80</f>
        <v>18.600000000000001</v>
      </c>
      <c r="BN135" s="319"/>
      <c r="BO135" s="318" t="str">
        <f>TOTALGENERAL!$AV80</f>
        <v/>
      </c>
      <c r="BP135" s="319"/>
      <c r="BQ135" s="318"/>
      <c r="BR135" s="319"/>
      <c r="BS135" s="318"/>
      <c r="BT135" s="320"/>
      <c r="BU135" s="551" t="str">
        <f>PARAMETRES!$F$16</f>
        <v>ÉVEIL</v>
      </c>
      <c r="BV135" s="551"/>
      <c r="BW135" s="316">
        <f>PARAMETRES!$G$16</f>
        <v>30</v>
      </c>
      <c r="BX135" s="317"/>
      <c r="BY135" s="318">
        <f>TOTALGENERAL!$U84</f>
        <v>23.1</v>
      </c>
      <c r="BZ135" s="319"/>
      <c r="CA135" s="318" t="str">
        <f>TOTALGENERAL!$AV84</f>
        <v/>
      </c>
      <c r="CB135" s="319"/>
      <c r="CC135" s="318"/>
      <c r="CD135" s="319"/>
      <c r="CE135" s="318"/>
      <c r="CF135" s="320"/>
      <c r="CG135" s="551" t="str">
        <f>PARAMETRES!$F$16</f>
        <v>ÉVEIL</v>
      </c>
      <c r="CH135" s="551"/>
      <c r="CI135" s="316">
        <f>PARAMETRES!$G$16</f>
        <v>30</v>
      </c>
      <c r="CJ135" s="317"/>
      <c r="CK135" s="318" t="str">
        <f>TOTALGENERAL!$U88</f>
        <v>-</v>
      </c>
      <c r="CL135" s="319"/>
      <c r="CM135" s="318" t="str">
        <f>TOTALGENERAL!$AV88</f>
        <v/>
      </c>
      <c r="CN135" s="319"/>
      <c r="CO135" s="318"/>
      <c r="CP135" s="319"/>
      <c r="CQ135" s="318"/>
      <c r="CR135" s="320"/>
      <c r="CS135" s="551" t="str">
        <f>PARAMETRES!$F$16</f>
        <v>ÉVEIL</v>
      </c>
      <c r="CT135" s="551"/>
      <c r="CU135" s="316">
        <f>PARAMETRES!$G$16</f>
        <v>30</v>
      </c>
      <c r="CV135" s="317"/>
      <c r="CW135" s="318" t="str">
        <f>TOTALGENERAL!$U92</f>
        <v>-</v>
      </c>
      <c r="CX135" s="319"/>
      <c r="CY135" s="318" t="str">
        <f>TOTALGENERAL!$AV92</f>
        <v/>
      </c>
      <c r="CZ135" s="319"/>
      <c r="DA135" s="318"/>
      <c r="DB135" s="319"/>
      <c r="DC135" s="318"/>
      <c r="DD135" s="320"/>
      <c r="DE135" s="551" t="str">
        <f>PARAMETRES!$F$16</f>
        <v>ÉVEIL</v>
      </c>
      <c r="DF135" s="551"/>
      <c r="DG135" s="316">
        <f>PARAMETRES!$G$16</f>
        <v>30</v>
      </c>
      <c r="DH135" s="317"/>
      <c r="DI135" s="318" t="str">
        <f>TOTALGENERAL!$U96</f>
        <v>-</v>
      </c>
      <c r="DJ135" s="319"/>
      <c r="DK135" s="318" t="str">
        <f>TOTALGENERAL!$AV96</f>
        <v/>
      </c>
      <c r="DL135" s="319"/>
      <c r="DM135" s="318"/>
      <c r="DN135" s="319"/>
      <c r="DO135" s="318"/>
      <c r="DP135" s="320"/>
    </row>
    <row r="136" spans="1:120">
      <c r="A136" s="321"/>
      <c r="B136" s="322"/>
      <c r="C136" s="323"/>
      <c r="D136" s="323"/>
      <c r="E136" s="315"/>
      <c r="F136" s="324"/>
      <c r="G136" s="315"/>
      <c r="H136" s="324"/>
      <c r="I136" s="315"/>
      <c r="J136" s="324"/>
      <c r="K136" s="315"/>
      <c r="L136" s="325"/>
      <c r="M136" s="321"/>
      <c r="N136" s="322"/>
      <c r="O136" s="323"/>
      <c r="P136" s="323"/>
      <c r="Q136" s="315"/>
      <c r="R136" s="324"/>
      <c r="S136" s="315"/>
      <c r="T136" s="324"/>
      <c r="U136" s="315"/>
      <c r="V136" s="324"/>
      <c r="W136" s="315"/>
      <c r="X136" s="325"/>
      <c r="Y136" s="321"/>
      <c r="Z136" s="322"/>
      <c r="AA136" s="323"/>
      <c r="AB136" s="323"/>
      <c r="AC136" s="315"/>
      <c r="AD136" s="324"/>
      <c r="AE136" s="315"/>
      <c r="AF136" s="324"/>
      <c r="AG136" s="315"/>
      <c r="AH136" s="324"/>
      <c r="AI136" s="315"/>
      <c r="AJ136" s="325"/>
      <c r="AK136" s="321"/>
      <c r="AL136" s="322"/>
      <c r="AM136" s="323"/>
      <c r="AN136" s="323"/>
      <c r="AO136" s="315"/>
      <c r="AP136" s="324"/>
      <c r="AQ136" s="315"/>
      <c r="AR136" s="324"/>
      <c r="AS136" s="315"/>
      <c r="AT136" s="324"/>
      <c r="AU136" s="315"/>
      <c r="AV136" s="325"/>
      <c r="AW136" s="321"/>
      <c r="AX136" s="322"/>
      <c r="AY136" s="323"/>
      <c r="AZ136" s="323"/>
      <c r="BA136" s="315"/>
      <c r="BB136" s="324"/>
      <c r="BC136" s="315"/>
      <c r="BD136" s="324"/>
      <c r="BE136" s="315"/>
      <c r="BF136" s="324"/>
      <c r="BG136" s="315"/>
      <c r="BH136" s="325"/>
      <c r="BI136" s="321"/>
      <c r="BJ136" s="322"/>
      <c r="BK136" s="323"/>
      <c r="BL136" s="323"/>
      <c r="BM136" s="315"/>
      <c r="BN136" s="324"/>
      <c r="BO136" s="315"/>
      <c r="BP136" s="324"/>
      <c r="BQ136" s="315"/>
      <c r="BR136" s="324"/>
      <c r="BS136" s="315"/>
      <c r="BT136" s="325"/>
      <c r="BU136" s="321"/>
      <c r="BV136" s="322"/>
      <c r="BW136" s="323"/>
      <c r="BX136" s="323"/>
      <c r="BY136" s="315"/>
      <c r="BZ136" s="324"/>
      <c r="CA136" s="315"/>
      <c r="CB136" s="324"/>
      <c r="CC136" s="315"/>
      <c r="CD136" s="324"/>
      <c r="CE136" s="315"/>
      <c r="CF136" s="325"/>
      <c r="CG136" s="321"/>
      <c r="CH136" s="322"/>
      <c r="CI136" s="323"/>
      <c r="CJ136" s="323"/>
      <c r="CK136" s="315"/>
      <c r="CL136" s="324"/>
      <c r="CM136" s="315"/>
      <c r="CN136" s="324"/>
      <c r="CO136" s="315"/>
      <c r="CP136" s="324"/>
      <c r="CQ136" s="315"/>
      <c r="CR136" s="325"/>
      <c r="CS136" s="321"/>
      <c r="CT136" s="322"/>
      <c r="CU136" s="323"/>
      <c r="CV136" s="323"/>
      <c r="CW136" s="315"/>
      <c r="CX136" s="324"/>
      <c r="CY136" s="315"/>
      <c r="CZ136" s="324"/>
      <c r="DA136" s="315"/>
      <c r="DB136" s="324"/>
      <c r="DC136" s="315"/>
      <c r="DD136" s="325"/>
      <c r="DE136" s="321"/>
      <c r="DF136" s="322"/>
      <c r="DG136" s="323"/>
      <c r="DH136" s="323"/>
      <c r="DI136" s="315"/>
      <c r="DJ136" s="324"/>
      <c r="DK136" s="315"/>
      <c r="DL136" s="324"/>
      <c r="DM136" s="315"/>
      <c r="DN136" s="324"/>
      <c r="DO136" s="315"/>
      <c r="DP136" s="325"/>
    </row>
    <row r="137" spans="1:120">
      <c r="A137" s="321"/>
      <c r="B137" s="322"/>
      <c r="C137" s="323"/>
      <c r="D137" s="323"/>
      <c r="E137" s="315"/>
      <c r="F137" s="324"/>
      <c r="G137" s="315"/>
      <c r="H137" s="324"/>
      <c r="I137" s="315"/>
      <c r="J137" s="324"/>
      <c r="K137" s="315"/>
      <c r="L137" s="325"/>
      <c r="M137" s="321"/>
      <c r="N137" s="322"/>
      <c r="O137" s="323"/>
      <c r="P137" s="323"/>
      <c r="Q137" s="315"/>
      <c r="R137" s="324"/>
      <c r="S137" s="315"/>
      <c r="T137" s="324"/>
      <c r="U137" s="315"/>
      <c r="V137" s="324"/>
      <c r="W137" s="315"/>
      <c r="X137" s="325"/>
      <c r="Y137" s="321"/>
      <c r="Z137" s="322"/>
      <c r="AA137" s="323"/>
      <c r="AB137" s="323"/>
      <c r="AC137" s="315"/>
      <c r="AD137" s="324"/>
      <c r="AE137" s="315"/>
      <c r="AF137" s="324"/>
      <c r="AG137" s="315"/>
      <c r="AH137" s="324"/>
      <c r="AI137" s="315"/>
      <c r="AJ137" s="325"/>
      <c r="AK137" s="321"/>
      <c r="AL137" s="322"/>
      <c r="AM137" s="323"/>
      <c r="AN137" s="323"/>
      <c r="AO137" s="315"/>
      <c r="AP137" s="324"/>
      <c r="AQ137" s="315"/>
      <c r="AR137" s="324"/>
      <c r="AS137" s="315"/>
      <c r="AT137" s="324"/>
      <c r="AU137" s="315"/>
      <c r="AV137" s="325"/>
      <c r="AW137" s="321"/>
      <c r="AX137" s="322"/>
      <c r="AY137" s="323"/>
      <c r="AZ137" s="323"/>
      <c r="BA137" s="315"/>
      <c r="BB137" s="324"/>
      <c r="BC137" s="315"/>
      <c r="BD137" s="324"/>
      <c r="BE137" s="315"/>
      <c r="BF137" s="324"/>
      <c r="BG137" s="315"/>
      <c r="BH137" s="325"/>
      <c r="BI137" s="321"/>
      <c r="BJ137" s="322"/>
      <c r="BK137" s="323"/>
      <c r="BL137" s="323"/>
      <c r="BM137" s="315"/>
      <c r="BN137" s="324"/>
      <c r="BO137" s="315"/>
      <c r="BP137" s="324"/>
      <c r="BQ137" s="315"/>
      <c r="BR137" s="324"/>
      <c r="BS137" s="315"/>
      <c r="BT137" s="325"/>
      <c r="BU137" s="321"/>
      <c r="BV137" s="322"/>
      <c r="BW137" s="323"/>
      <c r="BX137" s="323"/>
      <c r="BY137" s="315"/>
      <c r="BZ137" s="324"/>
      <c r="CA137" s="315"/>
      <c r="CB137" s="324"/>
      <c r="CC137" s="315"/>
      <c r="CD137" s="324"/>
      <c r="CE137" s="315"/>
      <c r="CF137" s="325"/>
      <c r="CG137" s="321"/>
      <c r="CH137" s="322"/>
      <c r="CI137" s="323"/>
      <c r="CJ137" s="323"/>
      <c r="CK137" s="315"/>
      <c r="CL137" s="324"/>
      <c r="CM137" s="315"/>
      <c r="CN137" s="324"/>
      <c r="CO137" s="315"/>
      <c r="CP137" s="324"/>
      <c r="CQ137" s="315"/>
      <c r="CR137" s="325"/>
      <c r="CS137" s="321"/>
      <c r="CT137" s="322"/>
      <c r="CU137" s="323"/>
      <c r="CV137" s="323"/>
      <c r="CW137" s="315"/>
      <c r="CX137" s="324"/>
      <c r="CY137" s="315"/>
      <c r="CZ137" s="324"/>
      <c r="DA137" s="315"/>
      <c r="DB137" s="324"/>
      <c r="DC137" s="315"/>
      <c r="DD137" s="325"/>
      <c r="DE137" s="321"/>
      <c r="DF137" s="322"/>
      <c r="DG137" s="323"/>
      <c r="DH137" s="323"/>
      <c r="DI137" s="315"/>
      <c r="DJ137" s="324"/>
      <c r="DK137" s="315"/>
      <c r="DL137" s="324"/>
      <c r="DM137" s="315"/>
      <c r="DN137" s="324"/>
      <c r="DO137" s="315"/>
      <c r="DP137" s="325"/>
    </row>
    <row r="138" spans="1:120">
      <c r="A138" s="551" t="str">
        <f>IF(PARAMETRES!$D7="-",PARAMETRES!$F$17,CONCATENATE(UPPER(PARAMETRES!$D7)," (",LOWER(PARAMETRES!$F$17),")"))</f>
        <v>ANGLAIS (seconde langue)</v>
      </c>
      <c r="B138" s="551"/>
      <c r="C138" s="316">
        <f>PARAMETRES!$G$17</f>
        <v>30</v>
      </c>
      <c r="D138" s="317"/>
      <c r="E138" s="318" t="str">
        <f>TOTALGENERAL!$X60</f>
        <v/>
      </c>
      <c r="F138" s="319"/>
      <c r="G138" s="318" t="str">
        <f>TOTALGENERAL!$AY60</f>
        <v/>
      </c>
      <c r="H138" s="319"/>
      <c r="I138" s="318"/>
      <c r="J138" s="319"/>
      <c r="K138" s="318"/>
      <c r="L138" s="320"/>
      <c r="M138" s="551" t="str">
        <f>IF(PARAMETRES!$D11="-",PARAMETRES!$F$17,CONCATENATE(UPPER(PARAMETRES!$D11)," (",LOWER(PARAMETRES!$F$17),")"))</f>
        <v>ANGLAIS (seconde langue)</v>
      </c>
      <c r="N138" s="551"/>
      <c r="O138" s="316">
        <f>PARAMETRES!$G$17</f>
        <v>30</v>
      </c>
      <c r="P138" s="317"/>
      <c r="Q138" s="318" t="str">
        <f>TOTALGENERAL!$X64</f>
        <v/>
      </c>
      <c r="R138" s="319"/>
      <c r="S138" s="318" t="str">
        <f>TOTALGENERAL!$AY64</f>
        <v/>
      </c>
      <c r="T138" s="319"/>
      <c r="U138" s="318"/>
      <c r="V138" s="319"/>
      <c r="W138" s="318"/>
      <c r="X138" s="320"/>
      <c r="Y138" s="551" t="str">
        <f>IF(PARAMETRES!$D15="-",PARAMETRES!$F$17,CONCATENATE(UPPER(PARAMETRES!$D15)," (",LOWER(PARAMETRES!$F$17),")"))</f>
        <v>ANGLAIS (seconde langue)</v>
      </c>
      <c r="Z138" s="551"/>
      <c r="AA138" s="316">
        <f>PARAMETRES!$G$17</f>
        <v>30</v>
      </c>
      <c r="AB138" s="317"/>
      <c r="AC138" s="318" t="str">
        <f>TOTALGENERAL!$X68</f>
        <v/>
      </c>
      <c r="AD138" s="319"/>
      <c r="AE138" s="318" t="str">
        <f>TOTALGENERAL!$AY68</f>
        <v/>
      </c>
      <c r="AF138" s="319"/>
      <c r="AG138" s="318"/>
      <c r="AH138" s="319"/>
      <c r="AI138" s="318"/>
      <c r="AJ138" s="320"/>
      <c r="AK138" s="551" t="str">
        <f>IF(PARAMETRES!$D19="-",PARAMETRES!$F$17,CONCATENATE(UPPER(PARAMETRES!$D19)," (",LOWER(PARAMETRES!$F$17),")"))</f>
        <v>ANGLAIS (seconde langue)</v>
      </c>
      <c r="AL138" s="551"/>
      <c r="AM138" s="316">
        <f>PARAMETRES!$G$17</f>
        <v>30</v>
      </c>
      <c r="AN138" s="317"/>
      <c r="AO138" s="318" t="str">
        <f>TOTALGENERAL!$X72</f>
        <v/>
      </c>
      <c r="AP138" s="319"/>
      <c r="AQ138" s="318" t="str">
        <f>TOTALGENERAL!$AY72</f>
        <v/>
      </c>
      <c r="AR138" s="319"/>
      <c r="AS138" s="318"/>
      <c r="AT138" s="319"/>
      <c r="AU138" s="318"/>
      <c r="AV138" s="320"/>
      <c r="AW138" s="551" t="str">
        <f>IF(PARAMETRES!$D23="-",PARAMETRES!$F$17,CONCATENATE(UPPER(PARAMETRES!$D23)," (",LOWER(PARAMETRES!$F$17),")"))</f>
        <v>ANGLAIS (seconde langue)</v>
      </c>
      <c r="AX138" s="551"/>
      <c r="AY138" s="316">
        <f>PARAMETRES!$G$17</f>
        <v>30</v>
      </c>
      <c r="AZ138" s="317"/>
      <c r="BA138" s="318" t="str">
        <f>TOTALGENERAL!$X76</f>
        <v/>
      </c>
      <c r="BB138" s="319"/>
      <c r="BC138" s="318" t="str">
        <f>TOTALGENERAL!$AY76</f>
        <v/>
      </c>
      <c r="BD138" s="319"/>
      <c r="BE138" s="318"/>
      <c r="BF138" s="319"/>
      <c r="BG138" s="318"/>
      <c r="BH138" s="320"/>
      <c r="BI138" s="551" t="str">
        <f>IF(PARAMETRES!$D27="-",PARAMETRES!$F$17,CONCATENATE(UPPER(PARAMETRES!$D27)," (",LOWER(PARAMETRES!$F$17),")"))</f>
        <v>NÉERLANDAIS (seconde langue)</v>
      </c>
      <c r="BJ138" s="551"/>
      <c r="BK138" s="316">
        <f>PARAMETRES!$G$17</f>
        <v>30</v>
      </c>
      <c r="BL138" s="317"/>
      <c r="BM138" s="318" t="str">
        <f>TOTALGENERAL!$X80</f>
        <v/>
      </c>
      <c r="BN138" s="319"/>
      <c r="BO138" s="318" t="str">
        <f>TOTALGENERAL!$AY80</f>
        <v/>
      </c>
      <c r="BP138" s="319"/>
      <c r="BQ138" s="318"/>
      <c r="BR138" s="319"/>
      <c r="BS138" s="318"/>
      <c r="BT138" s="320"/>
      <c r="BU138" s="551" t="str">
        <f>IF(PARAMETRES!$D31="-",PARAMETRES!$F$17,CONCATENATE(UPPER(PARAMETRES!$D31)," (",LOWER(PARAMETRES!$F$17),")"))</f>
        <v>ANGLAIS (seconde langue)</v>
      </c>
      <c r="BV138" s="551"/>
      <c r="BW138" s="316">
        <f>PARAMETRES!$G$17</f>
        <v>30</v>
      </c>
      <c r="BX138" s="317"/>
      <c r="BY138" s="318" t="str">
        <f>TOTALGENERAL!$X84</f>
        <v/>
      </c>
      <c r="BZ138" s="319"/>
      <c r="CA138" s="318" t="str">
        <f>TOTALGENERAL!$AY84</f>
        <v/>
      </c>
      <c r="CB138" s="319"/>
      <c r="CC138" s="318"/>
      <c r="CD138" s="319"/>
      <c r="CE138" s="318"/>
      <c r="CF138" s="320"/>
      <c r="CG138" s="551" t="str">
        <f>IF(PARAMETRES!$D35="-",PARAMETRES!$F$17,CONCATENATE(UPPER(PARAMETRES!$D35)," (",LOWER(PARAMETRES!$F$17),")"))</f>
        <v>SECONDE LANGUE</v>
      </c>
      <c r="CH138" s="551"/>
      <c r="CI138" s="316">
        <f>PARAMETRES!$G$17</f>
        <v>30</v>
      </c>
      <c r="CJ138" s="317"/>
      <c r="CK138" s="318" t="str">
        <f>TOTALGENERAL!$X88</f>
        <v/>
      </c>
      <c r="CL138" s="319"/>
      <c r="CM138" s="318" t="str">
        <f>TOTALGENERAL!$AY88</f>
        <v/>
      </c>
      <c r="CN138" s="319"/>
      <c r="CO138" s="318"/>
      <c r="CP138" s="319"/>
      <c r="CQ138" s="318"/>
      <c r="CR138" s="320"/>
      <c r="CS138" s="551" t="str">
        <f>IF(PARAMETRES!$D39="-",PARAMETRES!$F$17,CONCATENATE(UPPER(PARAMETRES!$D39)," (",LOWER(PARAMETRES!$F$17),")"))</f>
        <v>SECONDE LANGUE</v>
      </c>
      <c r="CT138" s="551"/>
      <c r="CU138" s="316">
        <f>PARAMETRES!$G$17</f>
        <v>30</v>
      </c>
      <c r="CV138" s="317"/>
      <c r="CW138" s="318" t="str">
        <f>TOTALGENERAL!$X92</f>
        <v/>
      </c>
      <c r="CX138" s="319"/>
      <c r="CY138" s="318" t="str">
        <f>TOTALGENERAL!$AY92</f>
        <v/>
      </c>
      <c r="CZ138" s="319"/>
      <c r="DA138" s="318"/>
      <c r="DB138" s="319"/>
      <c r="DC138" s="318"/>
      <c r="DD138" s="320"/>
      <c r="DE138" s="551" t="str">
        <f>IF(PARAMETRES!$D43="-",PARAMETRES!$F$17,CONCATENATE(UPPER(PARAMETRES!$D43)," (",LOWER(PARAMETRES!$F$17),")"))</f>
        <v>SECONDE LANGUE</v>
      </c>
      <c r="DF138" s="551"/>
      <c r="DG138" s="316">
        <f>PARAMETRES!$G$17</f>
        <v>30</v>
      </c>
      <c r="DH138" s="317"/>
      <c r="DI138" s="318" t="str">
        <f>TOTALGENERAL!$X96</f>
        <v/>
      </c>
      <c r="DJ138" s="319"/>
      <c r="DK138" s="318" t="str">
        <f>TOTALGENERAL!$AY96</f>
        <v/>
      </c>
      <c r="DL138" s="319"/>
      <c r="DM138" s="318"/>
      <c r="DN138" s="319"/>
      <c r="DO138" s="318"/>
      <c r="DP138" s="320"/>
    </row>
    <row r="139" spans="1:120">
      <c r="A139" s="321"/>
      <c r="B139" s="322"/>
      <c r="C139" s="323"/>
      <c r="D139" s="323"/>
      <c r="E139" s="315"/>
      <c r="F139" s="324"/>
      <c r="G139" s="315"/>
      <c r="H139" s="324"/>
      <c r="I139" s="315"/>
      <c r="J139" s="324"/>
      <c r="K139" s="315"/>
      <c r="L139" s="325"/>
      <c r="M139" s="321"/>
      <c r="N139" s="322"/>
      <c r="O139" s="323"/>
      <c r="P139" s="323"/>
      <c r="Q139" s="315"/>
      <c r="R139" s="324"/>
      <c r="S139" s="315"/>
      <c r="T139" s="324"/>
      <c r="U139" s="315"/>
      <c r="V139" s="324"/>
      <c r="W139" s="315"/>
      <c r="X139" s="325"/>
      <c r="Y139" s="321"/>
      <c r="Z139" s="322"/>
      <c r="AA139" s="323"/>
      <c r="AB139" s="323"/>
      <c r="AC139" s="315"/>
      <c r="AD139" s="324"/>
      <c r="AE139" s="315"/>
      <c r="AF139" s="324"/>
      <c r="AG139" s="315"/>
      <c r="AH139" s="324"/>
      <c r="AI139" s="315"/>
      <c r="AJ139" s="325"/>
      <c r="AK139" s="321"/>
      <c r="AL139" s="322"/>
      <c r="AM139" s="323"/>
      <c r="AN139" s="323"/>
      <c r="AO139" s="315"/>
      <c r="AP139" s="324"/>
      <c r="AQ139" s="315"/>
      <c r="AR139" s="324"/>
      <c r="AS139" s="315"/>
      <c r="AT139" s="324"/>
      <c r="AU139" s="315"/>
      <c r="AV139" s="325"/>
      <c r="AW139" s="321"/>
      <c r="AX139" s="322"/>
      <c r="AY139" s="323"/>
      <c r="AZ139" s="323"/>
      <c r="BA139" s="315"/>
      <c r="BB139" s="324"/>
      <c r="BC139" s="315"/>
      <c r="BD139" s="324"/>
      <c r="BE139" s="315"/>
      <c r="BF139" s="324"/>
      <c r="BG139" s="315"/>
      <c r="BH139" s="325"/>
      <c r="BI139" s="321"/>
      <c r="BJ139" s="322"/>
      <c r="BK139" s="323"/>
      <c r="BL139" s="323"/>
      <c r="BM139" s="315"/>
      <c r="BN139" s="324"/>
      <c r="BO139" s="315"/>
      <c r="BP139" s="324"/>
      <c r="BQ139" s="315"/>
      <c r="BR139" s="324"/>
      <c r="BS139" s="315"/>
      <c r="BT139" s="325"/>
      <c r="BU139" s="321"/>
      <c r="BV139" s="322"/>
      <c r="BW139" s="323"/>
      <c r="BX139" s="323"/>
      <c r="BY139" s="315"/>
      <c r="BZ139" s="324"/>
      <c r="CA139" s="315"/>
      <c r="CB139" s="324"/>
      <c r="CC139" s="315"/>
      <c r="CD139" s="324"/>
      <c r="CE139" s="315"/>
      <c r="CF139" s="325"/>
      <c r="CG139" s="321"/>
      <c r="CH139" s="322"/>
      <c r="CI139" s="323"/>
      <c r="CJ139" s="323"/>
      <c r="CK139" s="315"/>
      <c r="CL139" s="324"/>
      <c r="CM139" s="315"/>
      <c r="CN139" s="324"/>
      <c r="CO139" s="315"/>
      <c r="CP139" s="324"/>
      <c r="CQ139" s="315"/>
      <c r="CR139" s="325"/>
      <c r="CS139" s="321"/>
      <c r="CT139" s="322"/>
      <c r="CU139" s="323"/>
      <c r="CV139" s="323"/>
      <c r="CW139" s="315"/>
      <c r="CX139" s="324"/>
      <c r="CY139" s="315"/>
      <c r="CZ139" s="324"/>
      <c r="DA139" s="315"/>
      <c r="DB139" s="324"/>
      <c r="DC139" s="315"/>
      <c r="DD139" s="325"/>
      <c r="DE139" s="321"/>
      <c r="DF139" s="322"/>
      <c r="DG139" s="323"/>
      <c r="DH139" s="323"/>
      <c r="DI139" s="315"/>
      <c r="DJ139" s="324"/>
      <c r="DK139" s="315"/>
      <c r="DL139" s="324"/>
      <c r="DM139" s="315"/>
      <c r="DN139" s="324"/>
      <c r="DO139" s="315"/>
      <c r="DP139" s="325"/>
    </row>
    <row r="140" spans="1:120" ht="22.5" customHeight="1">
      <c r="A140" s="337"/>
      <c r="B140" s="338"/>
      <c r="C140" s="338"/>
      <c r="D140" s="339"/>
      <c r="E140" s="340"/>
      <c r="F140" s="324"/>
      <c r="G140" s="340"/>
      <c r="H140" s="324"/>
      <c r="I140" s="340"/>
      <c r="J140" s="324"/>
      <c r="K140" s="340"/>
      <c r="L140" s="325"/>
      <c r="M140" s="337"/>
      <c r="N140" s="338"/>
      <c r="O140" s="338"/>
      <c r="P140" s="339"/>
      <c r="Q140" s="340"/>
      <c r="R140" s="324"/>
      <c r="S140" s="340"/>
      <c r="T140" s="324"/>
      <c r="U140" s="340"/>
      <c r="V140" s="324"/>
      <c r="W140" s="340"/>
      <c r="X140" s="325"/>
      <c r="Y140" s="337"/>
      <c r="Z140" s="338"/>
      <c r="AA140" s="338"/>
      <c r="AB140" s="339"/>
      <c r="AC140" s="340"/>
      <c r="AD140" s="324"/>
      <c r="AE140" s="340"/>
      <c r="AF140" s="324"/>
      <c r="AG140" s="340"/>
      <c r="AH140" s="324"/>
      <c r="AI140" s="340"/>
      <c r="AJ140" s="325"/>
      <c r="AK140" s="337"/>
      <c r="AL140" s="338"/>
      <c r="AM140" s="338"/>
      <c r="AN140" s="339"/>
      <c r="AO140" s="340"/>
      <c r="AP140" s="324"/>
      <c r="AQ140" s="340"/>
      <c r="AR140" s="324"/>
      <c r="AS140" s="340"/>
      <c r="AT140" s="324"/>
      <c r="AU140" s="340"/>
      <c r="AV140" s="325"/>
      <c r="AW140" s="337"/>
      <c r="AX140" s="338"/>
      <c r="AY140" s="338"/>
      <c r="AZ140" s="339"/>
      <c r="BA140" s="340"/>
      <c r="BB140" s="324"/>
      <c r="BC140" s="340"/>
      <c r="BD140" s="324"/>
      <c r="BE140" s="340"/>
      <c r="BF140" s="324"/>
      <c r="BG140" s="340"/>
      <c r="BH140" s="325"/>
      <c r="BI140" s="337"/>
      <c r="BJ140" s="338"/>
      <c r="BK140" s="338"/>
      <c r="BL140" s="339"/>
      <c r="BM140" s="340"/>
      <c r="BN140" s="324"/>
      <c r="BO140" s="340"/>
      <c r="BP140" s="324"/>
      <c r="BQ140" s="340"/>
      <c r="BR140" s="324"/>
      <c r="BS140" s="340"/>
      <c r="BT140" s="325"/>
      <c r="BU140" s="337"/>
      <c r="BV140" s="338"/>
      <c r="BW140" s="338"/>
      <c r="BX140" s="339"/>
      <c r="BY140" s="340"/>
      <c r="BZ140" s="324"/>
      <c r="CA140" s="340"/>
      <c r="CB140" s="324"/>
      <c r="CC140" s="340"/>
      <c r="CD140" s="324"/>
      <c r="CE140" s="340"/>
      <c r="CF140" s="325"/>
      <c r="CG140" s="337"/>
      <c r="CH140" s="338"/>
      <c r="CI140" s="338"/>
      <c r="CJ140" s="339"/>
      <c r="CK140" s="340"/>
      <c r="CL140" s="324"/>
      <c r="CM140" s="340"/>
      <c r="CN140" s="324"/>
      <c r="CO140" s="340"/>
      <c r="CP140" s="324"/>
      <c r="CQ140" s="340"/>
      <c r="CR140" s="325"/>
      <c r="CS140" s="337"/>
      <c r="CT140" s="338"/>
      <c r="CU140" s="338"/>
      <c r="CV140" s="339"/>
      <c r="CW140" s="340"/>
      <c r="CX140" s="324"/>
      <c r="CY140" s="340"/>
      <c r="CZ140" s="324"/>
      <c r="DA140" s="340"/>
      <c r="DB140" s="324"/>
      <c r="DC140" s="340"/>
      <c r="DD140" s="325"/>
      <c r="DE140" s="337"/>
      <c r="DF140" s="338"/>
      <c r="DG140" s="338"/>
      <c r="DH140" s="339"/>
      <c r="DI140" s="340"/>
      <c r="DJ140" s="324"/>
      <c r="DK140" s="340"/>
      <c r="DL140" s="324"/>
      <c r="DM140" s="340"/>
      <c r="DN140" s="324"/>
      <c r="DO140" s="340"/>
      <c r="DP140" s="325"/>
    </row>
    <row r="141" spans="1:120" ht="4.5" customHeight="1">
      <c r="A141" s="326"/>
      <c r="B141" s="326"/>
      <c r="C141" s="327"/>
      <c r="D141" s="327"/>
      <c r="M141" s="326"/>
      <c r="N141" s="326"/>
      <c r="O141" s="327"/>
      <c r="P141" s="327"/>
      <c r="Y141" s="326"/>
      <c r="Z141" s="326"/>
      <c r="AA141" s="327"/>
      <c r="AB141" s="327"/>
      <c r="AK141" s="326"/>
      <c r="AL141" s="326"/>
      <c r="AM141" s="327"/>
      <c r="AN141" s="327"/>
      <c r="AW141" s="326"/>
      <c r="AX141" s="326"/>
      <c r="AY141" s="327"/>
      <c r="AZ141" s="327"/>
      <c r="BI141" s="326"/>
      <c r="BJ141" s="326"/>
      <c r="BK141" s="327"/>
      <c r="BL141" s="327"/>
      <c r="BU141" s="326"/>
      <c r="BV141" s="326"/>
      <c r="BW141" s="327"/>
      <c r="BX141" s="327"/>
      <c r="CG141" s="326"/>
      <c r="CH141" s="326"/>
      <c r="CI141" s="327"/>
      <c r="CJ141" s="327"/>
      <c r="CS141" s="326"/>
      <c r="CT141" s="326"/>
      <c r="CU141" s="327"/>
      <c r="CV141" s="327"/>
      <c r="DE141" s="326"/>
      <c r="DF141" s="326"/>
      <c r="DG141" s="327"/>
      <c r="DH141" s="327"/>
    </row>
    <row r="142" spans="1:120" ht="25.5" customHeight="1">
      <c r="A142" s="555" t="str">
        <f>PARAMETRES!$F$19</f>
        <v>TOTAL DE LA PÉRIODE</v>
      </c>
      <c r="B142" s="555"/>
      <c r="C142" s="341">
        <f>PARAMETRES!$G$19</f>
        <v>100</v>
      </c>
      <c r="D142" s="342"/>
      <c r="E142" s="343">
        <f>TOTALGENERAL!$AA60</f>
        <v>91.5</v>
      </c>
      <c r="F142" s="344"/>
      <c r="G142" s="343" t="str">
        <f>TOTALGENERAL!$BB60</f>
        <v/>
      </c>
      <c r="H142" s="344"/>
      <c r="I142" s="343"/>
      <c r="J142" s="344"/>
      <c r="K142" s="343"/>
      <c r="M142" s="555" t="str">
        <f>PARAMETRES!$F$19</f>
        <v>TOTAL DE LA PÉRIODE</v>
      </c>
      <c r="N142" s="555"/>
      <c r="O142" s="341">
        <f>PARAMETRES!$G$19</f>
        <v>100</v>
      </c>
      <c r="P142" s="342"/>
      <c r="Q142" s="343">
        <f>TOTALGENERAL!$AA64</f>
        <v>97.3</v>
      </c>
      <c r="R142" s="344"/>
      <c r="S142" s="343" t="str">
        <f>TOTALGENERAL!$BB64</f>
        <v/>
      </c>
      <c r="T142" s="344"/>
      <c r="U142" s="343"/>
      <c r="V142" s="344"/>
      <c r="W142" s="343"/>
      <c r="Y142" s="555" t="str">
        <f>PARAMETRES!$F$19</f>
        <v>TOTAL DE LA PÉRIODE</v>
      </c>
      <c r="Z142" s="555"/>
      <c r="AA142" s="341">
        <f>PARAMETRES!$G$19</f>
        <v>100</v>
      </c>
      <c r="AB142" s="342"/>
      <c r="AC142" s="343">
        <f>TOTALGENERAL!$AA68</f>
        <v>91.199999999999989</v>
      </c>
      <c r="AD142" s="344"/>
      <c r="AE142" s="343" t="str">
        <f>TOTALGENERAL!$BB68</f>
        <v/>
      </c>
      <c r="AF142" s="344"/>
      <c r="AG142" s="343"/>
      <c r="AH142" s="344"/>
      <c r="AI142" s="343"/>
      <c r="AK142" s="555" t="str">
        <f>PARAMETRES!$F$19</f>
        <v>TOTAL DE LA PÉRIODE</v>
      </c>
      <c r="AL142" s="555"/>
      <c r="AM142" s="341">
        <f>PARAMETRES!$G$19</f>
        <v>100</v>
      </c>
      <c r="AN142" s="342"/>
      <c r="AO142" s="343">
        <f>TOTALGENERAL!$AA72</f>
        <v>88.1</v>
      </c>
      <c r="AP142" s="344"/>
      <c r="AQ142" s="343" t="str">
        <f>TOTALGENERAL!$BB72</f>
        <v/>
      </c>
      <c r="AR142" s="344"/>
      <c r="AS142" s="343"/>
      <c r="AT142" s="344"/>
      <c r="AU142" s="343"/>
      <c r="AW142" s="555" t="str">
        <f>PARAMETRES!$F$19</f>
        <v>TOTAL DE LA PÉRIODE</v>
      </c>
      <c r="AX142" s="555"/>
      <c r="AY142" s="341">
        <f>PARAMETRES!$G$19</f>
        <v>100</v>
      </c>
      <c r="AZ142" s="342"/>
      <c r="BA142" s="343">
        <f>TOTALGENERAL!$AA76</f>
        <v>75.399999999999991</v>
      </c>
      <c r="BB142" s="344"/>
      <c r="BC142" s="343" t="str">
        <f>TOTALGENERAL!$BB76</f>
        <v/>
      </c>
      <c r="BD142" s="344"/>
      <c r="BE142" s="343"/>
      <c r="BF142" s="344"/>
      <c r="BG142" s="343"/>
      <c r="BI142" s="555" t="str">
        <f>PARAMETRES!$F$19</f>
        <v>TOTAL DE LA PÉRIODE</v>
      </c>
      <c r="BJ142" s="555"/>
      <c r="BK142" s="341">
        <f>PARAMETRES!$G$19</f>
        <v>100</v>
      </c>
      <c r="BL142" s="342"/>
      <c r="BM142" s="343">
        <f>TOTALGENERAL!$AA80</f>
        <v>73.199999999999989</v>
      </c>
      <c r="BN142" s="344"/>
      <c r="BO142" s="343" t="str">
        <f>TOTALGENERAL!$BB80</f>
        <v/>
      </c>
      <c r="BP142" s="344"/>
      <c r="BQ142" s="343"/>
      <c r="BR142" s="344"/>
      <c r="BS142" s="343"/>
      <c r="BU142" s="555" t="str">
        <f>PARAMETRES!$F$19</f>
        <v>TOTAL DE LA PÉRIODE</v>
      </c>
      <c r="BV142" s="555"/>
      <c r="BW142" s="341">
        <f>PARAMETRES!$G$19</f>
        <v>100</v>
      </c>
      <c r="BX142" s="342"/>
      <c r="BY142" s="343">
        <f>TOTALGENERAL!$AA84</f>
        <v>84.199999999999989</v>
      </c>
      <c r="BZ142" s="344"/>
      <c r="CA142" s="343" t="str">
        <f>TOTALGENERAL!$BB84</f>
        <v/>
      </c>
      <c r="CB142" s="344"/>
      <c r="CC142" s="343"/>
      <c r="CD142" s="344"/>
      <c r="CE142" s="343"/>
      <c r="CG142" s="555" t="str">
        <f>PARAMETRES!$F$19</f>
        <v>TOTAL DE LA PÉRIODE</v>
      </c>
      <c r="CH142" s="555"/>
      <c r="CI142" s="341">
        <f>PARAMETRES!$G$19</f>
        <v>100</v>
      </c>
      <c r="CJ142" s="342"/>
      <c r="CK142" s="343" t="str">
        <f>TOTALGENERAL!$AA88</f>
        <v/>
      </c>
      <c r="CL142" s="344"/>
      <c r="CM142" s="343" t="str">
        <f>TOTALGENERAL!$BB88</f>
        <v/>
      </c>
      <c r="CN142" s="344"/>
      <c r="CO142" s="343"/>
      <c r="CP142" s="344"/>
      <c r="CQ142" s="343"/>
      <c r="CS142" s="555" t="str">
        <f>PARAMETRES!$F$19</f>
        <v>TOTAL DE LA PÉRIODE</v>
      </c>
      <c r="CT142" s="555"/>
      <c r="CU142" s="341">
        <f>PARAMETRES!$G$19</f>
        <v>100</v>
      </c>
      <c r="CV142" s="342"/>
      <c r="CW142" s="343" t="str">
        <f>TOTALGENERAL!$AA92</f>
        <v/>
      </c>
      <c r="CX142" s="344"/>
      <c r="CY142" s="343" t="str">
        <f>TOTALGENERAL!$BB92</f>
        <v/>
      </c>
      <c r="CZ142" s="344"/>
      <c r="DA142" s="343"/>
      <c r="DB142" s="344"/>
      <c r="DC142" s="343"/>
      <c r="DE142" s="555" t="str">
        <f>PARAMETRES!$F$19</f>
        <v>TOTAL DE LA PÉRIODE</v>
      </c>
      <c r="DF142" s="555"/>
      <c r="DG142" s="341">
        <f>PARAMETRES!$G$19</f>
        <v>100</v>
      </c>
      <c r="DH142" s="342"/>
      <c r="DI142" s="343" t="str">
        <f>TOTALGENERAL!$AA96</f>
        <v/>
      </c>
      <c r="DJ142" s="344"/>
      <c r="DK142" s="343" t="str">
        <f>TOTALGENERAL!$BB96</f>
        <v/>
      </c>
      <c r="DL142" s="344"/>
      <c r="DM142" s="343"/>
      <c r="DN142" s="344"/>
      <c r="DO142" s="343"/>
    </row>
    <row r="143" spans="1:120" ht="3.75" customHeight="1">
      <c r="G143" s="345"/>
      <c r="J143" s="345"/>
      <c r="S143" s="345"/>
      <c r="V143" s="345"/>
      <c r="AE143" s="345"/>
      <c r="AH143" s="345"/>
      <c r="AQ143" s="345"/>
      <c r="AT143" s="345"/>
      <c r="BC143" s="345"/>
      <c r="BF143" s="345"/>
      <c r="BO143" s="345"/>
      <c r="BR143" s="345"/>
      <c r="CA143" s="345"/>
      <c r="CD143" s="345"/>
      <c r="CM143" s="345"/>
      <c r="CP143" s="345"/>
      <c r="CY143" s="345"/>
      <c r="DB143" s="345"/>
      <c r="DK143" s="345"/>
      <c r="DN143" s="345"/>
    </row>
    <row r="144" spans="1:120">
      <c r="G144" s="556"/>
      <c r="H144" s="556"/>
      <c r="I144" s="556"/>
      <c r="J144" s="556"/>
      <c r="K144" s="346"/>
      <c r="S144" s="556"/>
      <c r="T144" s="556"/>
      <c r="U144" s="556"/>
      <c r="V144" s="556"/>
      <c r="W144" s="346"/>
      <c r="AE144" s="556"/>
      <c r="AF144" s="556"/>
      <c r="AG144" s="556"/>
      <c r="AH144" s="556"/>
      <c r="AI144" s="346"/>
      <c r="AQ144" s="556"/>
      <c r="AR144" s="556"/>
      <c r="AS144" s="556"/>
      <c r="AT144" s="556"/>
      <c r="AU144" s="346"/>
      <c r="BC144" s="556"/>
      <c r="BD144" s="556"/>
      <c r="BE144" s="556"/>
      <c r="BF144" s="556"/>
      <c r="BG144" s="346"/>
      <c r="BO144" s="556"/>
      <c r="BP144" s="556"/>
      <c r="BQ144" s="556"/>
      <c r="BR144" s="556"/>
      <c r="BS144" s="346"/>
      <c r="CA144" s="556"/>
      <c r="CB144" s="556"/>
      <c r="CC144" s="556"/>
      <c r="CD144" s="556"/>
      <c r="CE144" s="346"/>
      <c r="CM144" s="556"/>
      <c r="CN144" s="556"/>
      <c r="CO144" s="556"/>
      <c r="CP144" s="556"/>
      <c r="CQ144" s="346"/>
      <c r="CY144" s="556"/>
      <c r="CZ144" s="556"/>
      <c r="DA144" s="556"/>
      <c r="DB144" s="556"/>
      <c r="DC144" s="346"/>
      <c r="DK144" s="556"/>
      <c r="DL144" s="556"/>
      <c r="DM144" s="556"/>
      <c r="DN144" s="556"/>
      <c r="DO144" s="346"/>
    </row>
    <row r="145" spans="1:120" ht="21.75" customHeight="1"/>
    <row r="159" spans="1:120">
      <c r="A159" s="557"/>
      <c r="B159" s="557"/>
      <c r="C159" s="557"/>
      <c r="D159" s="557"/>
      <c r="E159" s="557"/>
      <c r="F159" s="557"/>
      <c r="G159" s="557"/>
      <c r="H159" s="557"/>
      <c r="I159" s="557"/>
      <c r="J159" s="557"/>
      <c r="K159" s="557"/>
      <c r="L159" s="557"/>
      <c r="M159" s="557"/>
      <c r="N159" s="557"/>
      <c r="O159" s="557"/>
      <c r="P159" s="557"/>
      <c r="Q159" s="557"/>
      <c r="R159" s="557"/>
      <c r="S159" s="557"/>
      <c r="T159" s="557"/>
      <c r="U159" s="557"/>
      <c r="V159" s="557"/>
      <c r="W159" s="557"/>
      <c r="X159" s="557"/>
      <c r="Y159" s="557"/>
      <c r="Z159" s="557"/>
      <c r="AA159" s="557"/>
      <c r="AB159" s="557"/>
      <c r="AC159" s="557"/>
      <c r="AD159" s="557"/>
      <c r="AE159" s="557"/>
      <c r="AF159" s="557"/>
      <c r="AG159" s="557"/>
      <c r="AH159" s="557"/>
      <c r="AI159" s="557"/>
      <c r="AJ159" s="557"/>
      <c r="AK159" s="557"/>
      <c r="AL159" s="557"/>
      <c r="AM159" s="557"/>
      <c r="AN159" s="557"/>
      <c r="AO159" s="557"/>
      <c r="AP159" s="557"/>
      <c r="AQ159" s="557"/>
      <c r="AR159" s="557"/>
      <c r="AS159" s="557"/>
      <c r="AT159" s="557"/>
      <c r="AU159" s="557"/>
      <c r="AV159" s="557"/>
      <c r="AW159" s="557"/>
      <c r="AX159" s="557"/>
      <c r="AY159" s="557"/>
      <c r="AZ159" s="557"/>
      <c r="BA159" s="557"/>
      <c r="BB159" s="557"/>
      <c r="BC159" s="557"/>
      <c r="BD159" s="557"/>
      <c r="BE159" s="557"/>
      <c r="BF159" s="557"/>
      <c r="BG159" s="557"/>
      <c r="BH159" s="557"/>
      <c r="BI159" s="557"/>
      <c r="BJ159" s="557"/>
      <c r="BK159" s="557"/>
      <c r="BL159" s="557"/>
      <c r="BM159" s="557"/>
      <c r="BN159" s="557"/>
      <c r="BO159" s="557"/>
      <c r="BP159" s="557"/>
      <c r="BQ159" s="557"/>
      <c r="BR159" s="557"/>
      <c r="BS159" s="557"/>
      <c r="BT159" s="557"/>
      <c r="BU159" s="557"/>
      <c r="BV159" s="557"/>
      <c r="BW159" s="557"/>
      <c r="BX159" s="557"/>
      <c r="BY159" s="557"/>
      <c r="BZ159" s="557"/>
      <c r="CA159" s="557"/>
      <c r="CB159" s="557"/>
      <c r="CC159" s="557"/>
      <c r="CD159" s="557"/>
      <c r="CE159" s="557"/>
      <c r="CF159" s="557"/>
      <c r="CG159" s="557"/>
      <c r="CH159" s="557"/>
      <c r="CI159" s="557"/>
      <c r="CJ159" s="557"/>
      <c r="CK159" s="557"/>
      <c r="CL159" s="557"/>
      <c r="CM159" s="557"/>
      <c r="CN159" s="557"/>
      <c r="CO159" s="557"/>
      <c r="CP159" s="557"/>
      <c r="CQ159" s="557"/>
      <c r="CR159" s="557"/>
      <c r="CS159" s="557"/>
      <c r="CT159" s="557"/>
      <c r="CU159" s="557"/>
      <c r="CV159" s="557"/>
      <c r="CW159" s="557"/>
      <c r="CX159" s="557"/>
      <c r="CY159" s="557"/>
      <c r="CZ159" s="557"/>
      <c r="DA159" s="557"/>
      <c r="DB159" s="557"/>
      <c r="DC159" s="557"/>
      <c r="DD159" s="557"/>
      <c r="DE159" s="557"/>
      <c r="DF159" s="557"/>
      <c r="DG159" s="557"/>
      <c r="DH159" s="557"/>
      <c r="DI159" s="557"/>
      <c r="DJ159" s="557"/>
      <c r="DK159" s="557"/>
      <c r="DL159" s="557"/>
      <c r="DM159" s="557"/>
      <c r="DN159" s="557"/>
      <c r="DO159" s="557"/>
      <c r="DP159" s="557"/>
    </row>
    <row r="160" spans="1:120" ht="30">
      <c r="B160" s="550" t="str">
        <f>PARAMETRES!$C8</f>
        <v>S</v>
      </c>
      <c r="C160" s="550"/>
      <c r="D160" s="550"/>
      <c r="E160" s="550"/>
      <c r="F160" s="550"/>
      <c r="G160" s="550"/>
      <c r="H160" s="550"/>
      <c r="I160" s="547"/>
      <c r="J160" s="548"/>
      <c r="N160" s="550" t="str">
        <f>PARAMETRES!$C12</f>
        <v>L</v>
      </c>
      <c r="O160" s="550"/>
      <c r="P160" s="550"/>
      <c r="Q160" s="550"/>
      <c r="R160" s="550"/>
      <c r="S160" s="550"/>
      <c r="T160" s="550"/>
      <c r="U160" s="547"/>
      <c r="V160" s="548"/>
      <c r="Z160" s="550" t="str">
        <f>PARAMETRES!$C16</f>
        <v>L</v>
      </c>
      <c r="AA160" s="550"/>
      <c r="AB160" s="550"/>
      <c r="AC160" s="550"/>
      <c r="AD160" s="550"/>
      <c r="AE160" s="550"/>
      <c r="AF160" s="550"/>
      <c r="AG160" s="547"/>
      <c r="AH160" s="548"/>
      <c r="AL160" s="550" t="str">
        <f>PARAMETRES!$C20</f>
        <v>D</v>
      </c>
      <c r="AM160" s="550"/>
      <c r="AN160" s="550"/>
      <c r="AO160" s="550"/>
      <c r="AP160" s="550"/>
      <c r="AQ160" s="550"/>
      <c r="AR160" s="550"/>
      <c r="AS160" s="547"/>
      <c r="AT160" s="548"/>
      <c r="AX160" s="550" t="str">
        <f>PARAMETRES!$C24</f>
        <v>N</v>
      </c>
      <c r="AY160" s="550"/>
      <c r="AZ160" s="550"/>
      <c r="BA160" s="550"/>
      <c r="BB160" s="550"/>
      <c r="BC160" s="550"/>
      <c r="BD160" s="550"/>
      <c r="BE160" s="547"/>
      <c r="BF160" s="548"/>
      <c r="BJ160" s="550" t="str">
        <f>PARAMETRES!$C28</f>
        <v>T</v>
      </c>
      <c r="BK160" s="550"/>
      <c r="BL160" s="550"/>
      <c r="BM160" s="550"/>
      <c r="BN160" s="550"/>
      <c r="BO160" s="550"/>
      <c r="BP160" s="550"/>
      <c r="BQ160" s="547"/>
      <c r="BR160" s="548"/>
      <c r="BV160" s="550" t="str">
        <f>PARAMETRES!$C32</f>
        <v>B</v>
      </c>
      <c r="BW160" s="550"/>
      <c r="BX160" s="550"/>
      <c r="BY160" s="550"/>
      <c r="BZ160" s="550"/>
      <c r="CA160" s="550"/>
      <c r="CB160" s="550"/>
      <c r="CC160" s="547"/>
      <c r="CD160" s="548"/>
      <c r="CH160" s="550" t="str">
        <f>PARAMETRES!$C36</f>
        <v>-</v>
      </c>
      <c r="CI160" s="550"/>
      <c r="CJ160" s="550"/>
      <c r="CK160" s="550"/>
      <c r="CL160" s="550"/>
      <c r="CM160" s="550"/>
      <c r="CN160" s="550"/>
      <c r="CO160" s="547"/>
      <c r="CP160" s="548"/>
      <c r="CT160" s="550" t="str">
        <f>PARAMETRES!$C40</f>
        <v>-</v>
      </c>
      <c r="CU160" s="550"/>
      <c r="CV160" s="550"/>
      <c r="CW160" s="550"/>
      <c r="CX160" s="550"/>
      <c r="CY160" s="550"/>
      <c r="CZ160" s="550"/>
      <c r="DA160" s="547"/>
      <c r="DB160" s="548"/>
      <c r="DF160" s="550" t="str">
        <f>PARAMETRES!$C44</f>
        <v>-</v>
      </c>
      <c r="DG160" s="550"/>
      <c r="DH160" s="550"/>
      <c r="DI160" s="550"/>
      <c r="DJ160" s="550"/>
      <c r="DK160" s="550"/>
      <c r="DL160" s="550"/>
      <c r="DM160" s="547" t="str">
        <f>IF(COUNTBLANK(DO166:DO195)=31,"",PARAMETRES!$F$22)</f>
        <v>Année          2016-2017</v>
      </c>
      <c r="DN160" s="548" t="str">
        <f>IF(COUNTBLANK(DO166:DO195)=31,"",PARAMETRES!$F$23)</f>
        <v>5ème année</v>
      </c>
    </row>
    <row r="161" spans="1:120" ht="20.25">
      <c r="B161" s="549" t="str">
        <f>PARAMETRES!$B8</f>
        <v>B</v>
      </c>
      <c r="C161" s="549"/>
      <c r="D161" s="549"/>
      <c r="E161" s="549"/>
      <c r="F161" s="549"/>
      <c r="G161" s="549"/>
      <c r="H161" s="549"/>
      <c r="I161" s="547"/>
      <c r="J161" s="548"/>
      <c r="N161" s="549" t="str">
        <f>PARAMETRES!$B12</f>
        <v>D</v>
      </c>
      <c r="O161" s="549"/>
      <c r="P161" s="549"/>
      <c r="Q161" s="549"/>
      <c r="R161" s="549"/>
      <c r="S161" s="549"/>
      <c r="T161" s="549"/>
      <c r="U161" s="547"/>
      <c r="V161" s="548"/>
      <c r="Z161" s="549" t="str">
        <f>PARAMETRES!$B16</f>
        <v>H</v>
      </c>
      <c r="AA161" s="549"/>
      <c r="AB161" s="549"/>
      <c r="AC161" s="549"/>
      <c r="AD161" s="549"/>
      <c r="AE161" s="549"/>
      <c r="AF161" s="549"/>
      <c r="AG161" s="547"/>
      <c r="AH161" s="548"/>
      <c r="AL161" s="549" t="str">
        <f>PARAMETRES!$B20</f>
        <v>M</v>
      </c>
      <c r="AM161" s="549"/>
      <c r="AN161" s="549"/>
      <c r="AO161" s="549"/>
      <c r="AP161" s="549"/>
      <c r="AQ161" s="549"/>
      <c r="AR161" s="549"/>
      <c r="AS161" s="547"/>
      <c r="AT161" s="548"/>
      <c r="AX161" s="549" t="str">
        <f>PARAMETRES!$B24</f>
        <v>R</v>
      </c>
      <c r="AY161" s="549"/>
      <c r="AZ161" s="549"/>
      <c r="BA161" s="549"/>
      <c r="BB161" s="549"/>
      <c r="BC161" s="549"/>
      <c r="BD161" s="549"/>
      <c r="BE161" s="547"/>
      <c r="BF161" s="548"/>
      <c r="BJ161" s="549" t="str">
        <f>PARAMETRES!$B28</f>
        <v>S</v>
      </c>
      <c r="BK161" s="549"/>
      <c r="BL161" s="549"/>
      <c r="BM161" s="549"/>
      <c r="BN161" s="549"/>
      <c r="BO161" s="549"/>
      <c r="BP161" s="549"/>
      <c r="BQ161" s="547"/>
      <c r="BR161" s="548"/>
      <c r="BV161" s="549" t="str">
        <f>PARAMETRES!$B32</f>
        <v>V</v>
      </c>
      <c r="BW161" s="549"/>
      <c r="BX161" s="549"/>
      <c r="BY161" s="549"/>
      <c r="BZ161" s="549"/>
      <c r="CA161" s="549"/>
      <c r="CB161" s="549"/>
      <c r="CC161" s="547"/>
      <c r="CD161" s="548"/>
      <c r="CH161" s="549" t="str">
        <f>PARAMETRES!$B36</f>
        <v>-</v>
      </c>
      <c r="CI161" s="549"/>
      <c r="CJ161" s="549"/>
      <c r="CK161" s="549"/>
      <c r="CL161" s="549"/>
      <c r="CM161" s="549"/>
      <c r="CN161" s="549"/>
      <c r="CO161" s="547"/>
      <c r="CP161" s="548"/>
      <c r="CT161" s="549" t="str">
        <f>PARAMETRES!$B40</f>
        <v>-</v>
      </c>
      <c r="CU161" s="549"/>
      <c r="CV161" s="549"/>
      <c r="CW161" s="549"/>
      <c r="CX161" s="549"/>
      <c r="CY161" s="549"/>
      <c r="CZ161" s="549"/>
      <c r="DA161" s="547"/>
      <c r="DB161" s="548"/>
      <c r="DF161" s="549" t="str">
        <f>PARAMETRES!$B44</f>
        <v>-</v>
      </c>
      <c r="DG161" s="549"/>
      <c r="DH161" s="549"/>
      <c r="DI161" s="549"/>
      <c r="DJ161" s="549"/>
      <c r="DK161" s="549"/>
      <c r="DL161" s="549"/>
      <c r="DM161" s="547"/>
      <c r="DN161" s="548"/>
    </row>
    <row r="162" spans="1:120">
      <c r="B162" s="313"/>
      <c r="C162" s="313"/>
      <c r="D162" s="313"/>
      <c r="N162" s="313"/>
      <c r="O162" s="313"/>
      <c r="P162" s="313"/>
      <c r="Z162" s="313"/>
      <c r="AA162" s="313"/>
      <c r="AB162" s="313"/>
      <c r="AL162" s="313"/>
      <c r="AM162" s="313"/>
      <c r="AN162" s="313"/>
      <c r="AX162" s="313"/>
      <c r="AY162" s="313"/>
      <c r="AZ162" s="313"/>
      <c r="BJ162" s="313"/>
      <c r="BK162" s="313"/>
      <c r="BL162" s="313"/>
      <c r="BV162" s="313"/>
      <c r="BW162" s="313"/>
      <c r="BX162" s="313"/>
      <c r="CH162" s="313"/>
      <c r="CI162" s="313"/>
      <c r="CJ162" s="313"/>
      <c r="CT162" s="313"/>
      <c r="CU162" s="313"/>
      <c r="CV162" s="313"/>
      <c r="DF162" s="313"/>
      <c r="DG162" s="313"/>
      <c r="DH162" s="313"/>
    </row>
    <row r="164" spans="1:120" ht="25.5" customHeight="1">
      <c r="E164" s="314" t="s">
        <v>84</v>
      </c>
      <c r="G164" s="314" t="s">
        <v>85</v>
      </c>
      <c r="I164" s="314" t="s">
        <v>86</v>
      </c>
      <c r="K164" s="314" t="s">
        <v>87</v>
      </c>
      <c r="Q164" s="314" t="s">
        <v>84</v>
      </c>
      <c r="S164" s="314" t="s">
        <v>85</v>
      </c>
      <c r="U164" s="314" t="s">
        <v>86</v>
      </c>
      <c r="W164" s="314" t="s">
        <v>87</v>
      </c>
      <c r="AC164" s="314" t="s">
        <v>84</v>
      </c>
      <c r="AE164" s="314" t="s">
        <v>85</v>
      </c>
      <c r="AG164" s="314" t="s">
        <v>86</v>
      </c>
      <c r="AI164" s="314" t="s">
        <v>87</v>
      </c>
      <c r="AO164" s="314" t="s">
        <v>84</v>
      </c>
      <c r="AQ164" s="314" t="s">
        <v>85</v>
      </c>
      <c r="AS164" s="314" t="s">
        <v>86</v>
      </c>
      <c r="AU164" s="314" t="s">
        <v>87</v>
      </c>
      <c r="BA164" s="314" t="s">
        <v>84</v>
      </c>
      <c r="BC164" s="314" t="s">
        <v>85</v>
      </c>
      <c r="BE164" s="314" t="s">
        <v>86</v>
      </c>
      <c r="BG164" s="314" t="s">
        <v>87</v>
      </c>
      <c r="BM164" s="314" t="s">
        <v>84</v>
      </c>
      <c r="BO164" s="314" t="s">
        <v>85</v>
      </c>
      <c r="BQ164" s="314" t="s">
        <v>86</v>
      </c>
      <c r="BS164" s="314" t="s">
        <v>87</v>
      </c>
      <c r="BY164" s="314" t="s">
        <v>84</v>
      </c>
      <c r="CA164" s="314" t="s">
        <v>85</v>
      </c>
      <c r="CC164" s="314" t="s">
        <v>86</v>
      </c>
      <c r="CE164" s="314" t="s">
        <v>87</v>
      </c>
      <c r="CK164" s="314" t="s">
        <v>84</v>
      </c>
      <c r="CM164" s="314" t="s">
        <v>85</v>
      </c>
      <c r="CO164" s="314" t="s">
        <v>86</v>
      </c>
      <c r="CQ164" s="314" t="s">
        <v>87</v>
      </c>
      <c r="CW164" s="314" t="s">
        <v>84</v>
      </c>
      <c r="CY164" s="314" t="s">
        <v>85</v>
      </c>
      <c r="DA164" s="314" t="s">
        <v>86</v>
      </c>
      <c r="DC164" s="314" t="s">
        <v>87</v>
      </c>
      <c r="DI164" s="314" t="s">
        <v>84</v>
      </c>
      <c r="DK164" s="314" t="s">
        <v>85</v>
      </c>
      <c r="DM164" s="314" t="s">
        <v>86</v>
      </c>
      <c r="DO164" s="314" t="s">
        <v>87</v>
      </c>
    </row>
    <row r="165" spans="1:120">
      <c r="E165" s="315"/>
      <c r="G165" s="315"/>
      <c r="I165" s="315"/>
      <c r="K165" s="315"/>
      <c r="Q165" s="315"/>
      <c r="S165" s="315"/>
      <c r="U165" s="315"/>
      <c r="W165" s="315"/>
      <c r="AC165" s="315"/>
      <c r="AE165" s="315"/>
      <c r="AG165" s="315"/>
      <c r="AI165" s="315"/>
      <c r="AO165" s="315"/>
      <c r="AQ165" s="315"/>
      <c r="AS165" s="315"/>
      <c r="AU165" s="315"/>
      <c r="BA165" s="315"/>
      <c r="BC165" s="315"/>
      <c r="BE165" s="315"/>
      <c r="BG165" s="315"/>
      <c r="BM165" s="315"/>
      <c r="BO165" s="315"/>
      <c r="BQ165" s="315"/>
      <c r="BS165" s="315"/>
      <c r="BY165" s="315"/>
      <c r="CA165" s="315"/>
      <c r="CC165" s="315"/>
      <c r="CE165" s="315"/>
      <c r="CK165" s="315"/>
      <c r="CM165" s="315"/>
      <c r="CO165" s="315"/>
      <c r="CQ165" s="315"/>
      <c r="CW165" s="315"/>
      <c r="CY165" s="315"/>
      <c r="DA165" s="315"/>
      <c r="DC165" s="315"/>
      <c r="DI165" s="315"/>
      <c r="DK165" s="315"/>
      <c r="DM165" s="315"/>
      <c r="DO165" s="315"/>
    </row>
    <row r="166" spans="1:120">
      <c r="A166" s="551" t="str">
        <f>PARAMETRES!$F$3</f>
        <v>RELIGION</v>
      </c>
      <c r="B166" s="551"/>
      <c r="C166" s="316">
        <f>PARAMETRES!$G$3</f>
        <v>20</v>
      </c>
      <c r="D166" s="317"/>
      <c r="E166" s="318" t="str">
        <f>TOTALGENERAL!$E61</f>
        <v>-</v>
      </c>
      <c r="F166" s="319"/>
      <c r="G166" s="318" t="str">
        <f>TOTALGENERAL!$AF61</f>
        <v/>
      </c>
      <c r="H166" s="319"/>
      <c r="I166" s="318"/>
      <c r="J166" s="319"/>
      <c r="K166" s="318"/>
      <c r="L166" s="320"/>
      <c r="M166" s="551" t="str">
        <f>PARAMETRES!$F$3</f>
        <v>RELIGION</v>
      </c>
      <c r="N166" s="551"/>
      <c r="O166" s="316">
        <f>PARAMETRES!$G$3</f>
        <v>20</v>
      </c>
      <c r="P166" s="317"/>
      <c r="Q166" s="318">
        <f>TOTALGENERAL!$E65</f>
        <v>10.6</v>
      </c>
      <c r="R166" s="319"/>
      <c r="S166" s="318" t="str">
        <f>TOTALGENERAL!$AF65</f>
        <v/>
      </c>
      <c r="T166" s="319"/>
      <c r="U166" s="318"/>
      <c r="V166" s="319"/>
      <c r="W166" s="318"/>
      <c r="X166" s="320"/>
      <c r="Y166" s="551" t="str">
        <f>PARAMETRES!$F$3</f>
        <v>RELIGION</v>
      </c>
      <c r="Z166" s="551"/>
      <c r="AA166" s="316">
        <f>PARAMETRES!$G$3</f>
        <v>20</v>
      </c>
      <c r="AB166" s="317"/>
      <c r="AC166" s="318">
        <f>TOTALGENERAL!$E69</f>
        <v>11.6</v>
      </c>
      <c r="AD166" s="319"/>
      <c r="AE166" s="318" t="str">
        <f>TOTALGENERAL!$AF69</f>
        <v/>
      </c>
      <c r="AF166" s="319"/>
      <c r="AG166" s="318"/>
      <c r="AH166" s="319"/>
      <c r="AI166" s="318"/>
      <c r="AJ166" s="320"/>
      <c r="AK166" s="551" t="str">
        <f>PARAMETRES!$F$3</f>
        <v>RELIGION</v>
      </c>
      <c r="AL166" s="551"/>
      <c r="AM166" s="316">
        <f>PARAMETRES!$G$3</f>
        <v>20</v>
      </c>
      <c r="AN166" s="317"/>
      <c r="AO166" s="318">
        <f>TOTALGENERAL!$E73</f>
        <v>16.900000000000002</v>
      </c>
      <c r="AP166" s="319"/>
      <c r="AQ166" s="318" t="str">
        <f>TOTALGENERAL!$AF73</f>
        <v/>
      </c>
      <c r="AR166" s="319"/>
      <c r="AS166" s="318"/>
      <c r="AT166" s="319"/>
      <c r="AU166" s="318"/>
      <c r="AV166" s="320"/>
      <c r="AW166" s="551" t="str">
        <f>PARAMETRES!$F$3</f>
        <v>RELIGION</v>
      </c>
      <c r="AX166" s="551"/>
      <c r="AY166" s="316">
        <f>PARAMETRES!$G$3</f>
        <v>20</v>
      </c>
      <c r="AZ166" s="317"/>
      <c r="BA166" s="318">
        <f>TOTALGENERAL!$E77</f>
        <v>20</v>
      </c>
      <c r="BB166" s="319"/>
      <c r="BC166" s="318" t="str">
        <f>TOTALGENERAL!$AF77</f>
        <v/>
      </c>
      <c r="BD166" s="319"/>
      <c r="BE166" s="318"/>
      <c r="BF166" s="319"/>
      <c r="BG166" s="318"/>
      <c r="BH166" s="320"/>
      <c r="BI166" s="551" t="str">
        <f>PARAMETRES!$F$3</f>
        <v>RELIGION</v>
      </c>
      <c r="BJ166" s="551"/>
      <c r="BK166" s="316">
        <f>PARAMETRES!$G$3</f>
        <v>20</v>
      </c>
      <c r="BL166" s="317"/>
      <c r="BM166" s="318">
        <f>TOTALGENERAL!$E81</f>
        <v>14.799999999999999</v>
      </c>
      <c r="BN166" s="319"/>
      <c r="BO166" s="318" t="str">
        <f>TOTALGENERAL!$AF81</f>
        <v/>
      </c>
      <c r="BP166" s="319"/>
      <c r="BQ166" s="318"/>
      <c r="BR166" s="319"/>
      <c r="BS166" s="318"/>
      <c r="BT166" s="320"/>
      <c r="BU166" s="551" t="str">
        <f>PARAMETRES!$F$3</f>
        <v>RELIGION</v>
      </c>
      <c r="BV166" s="551"/>
      <c r="BW166" s="316">
        <f>PARAMETRES!$G$3</f>
        <v>20</v>
      </c>
      <c r="BX166" s="317"/>
      <c r="BY166" s="318">
        <f>TOTALGENERAL!$E85</f>
        <v>19</v>
      </c>
      <c r="BZ166" s="319"/>
      <c r="CA166" s="318" t="str">
        <f>TOTALGENERAL!$AF85</f>
        <v/>
      </c>
      <c r="CB166" s="319"/>
      <c r="CC166" s="318"/>
      <c r="CD166" s="319"/>
      <c r="CE166" s="318"/>
      <c r="CF166" s="320"/>
      <c r="CG166" s="551" t="str">
        <f>PARAMETRES!$F$3</f>
        <v>RELIGION</v>
      </c>
      <c r="CH166" s="551"/>
      <c r="CI166" s="316">
        <f>PARAMETRES!$G$3</f>
        <v>20</v>
      </c>
      <c r="CJ166" s="317"/>
      <c r="CK166" s="318" t="str">
        <f>TOTALGENERAL!$E89</f>
        <v>-</v>
      </c>
      <c r="CL166" s="319"/>
      <c r="CM166" s="318" t="str">
        <f>TOTALGENERAL!$AF89</f>
        <v/>
      </c>
      <c r="CN166" s="319"/>
      <c r="CO166" s="318"/>
      <c r="CP166" s="319"/>
      <c r="CQ166" s="318"/>
      <c r="CR166" s="320"/>
      <c r="CS166" s="551" t="str">
        <f>PARAMETRES!$F$3</f>
        <v>RELIGION</v>
      </c>
      <c r="CT166" s="551"/>
      <c r="CU166" s="316">
        <f>PARAMETRES!$G$3</f>
        <v>20</v>
      </c>
      <c r="CV166" s="317"/>
      <c r="CW166" s="318" t="str">
        <f>TOTALGENERAL!$E93</f>
        <v>-</v>
      </c>
      <c r="CX166" s="319"/>
      <c r="CY166" s="318" t="str">
        <f>TOTALGENERAL!$AF93</f>
        <v/>
      </c>
      <c r="CZ166" s="319"/>
      <c r="DA166" s="318"/>
      <c r="DB166" s="319"/>
      <c r="DC166" s="318"/>
      <c r="DD166" s="320"/>
      <c r="DE166" s="551" t="str">
        <f>PARAMETRES!$F$3</f>
        <v>RELIGION</v>
      </c>
      <c r="DF166" s="551"/>
      <c r="DG166" s="316">
        <f>PARAMETRES!$G$3</f>
        <v>20</v>
      </c>
      <c r="DH166" s="317"/>
      <c r="DI166" s="318" t="str">
        <f>TOTALGENERAL!$E97</f>
        <v>-</v>
      </c>
      <c r="DJ166" s="319"/>
      <c r="DK166" s="318" t="str">
        <f>TOTALGENERAL!$AF97</f>
        <v/>
      </c>
      <c r="DL166" s="319"/>
      <c r="DM166" s="318"/>
      <c r="DN166" s="319"/>
      <c r="DO166" s="318"/>
      <c r="DP166" s="320"/>
    </row>
    <row r="167" spans="1:120">
      <c r="A167" s="321"/>
      <c r="B167" s="322"/>
      <c r="C167" s="323"/>
      <c r="D167" s="323"/>
      <c r="E167" s="315"/>
      <c r="F167" s="324"/>
      <c r="G167" s="315"/>
      <c r="H167" s="324"/>
      <c r="I167" s="315"/>
      <c r="J167" s="324"/>
      <c r="K167" s="315"/>
      <c r="L167" s="325"/>
      <c r="M167" s="321"/>
      <c r="N167" s="322"/>
      <c r="O167" s="323"/>
      <c r="P167" s="323"/>
      <c r="Q167" s="315"/>
      <c r="R167" s="324"/>
      <c r="S167" s="315"/>
      <c r="T167" s="324"/>
      <c r="U167" s="315"/>
      <c r="V167" s="324"/>
      <c r="W167" s="315"/>
      <c r="X167" s="325"/>
      <c r="Y167" s="321"/>
      <c r="Z167" s="322"/>
      <c r="AA167" s="323"/>
      <c r="AB167" s="323"/>
      <c r="AC167" s="315"/>
      <c r="AD167" s="324"/>
      <c r="AE167" s="315"/>
      <c r="AF167" s="324"/>
      <c r="AG167" s="315"/>
      <c r="AH167" s="324"/>
      <c r="AI167" s="315"/>
      <c r="AJ167" s="325"/>
      <c r="AK167" s="321"/>
      <c r="AL167" s="322"/>
      <c r="AM167" s="323"/>
      <c r="AN167" s="323"/>
      <c r="AO167" s="315"/>
      <c r="AP167" s="324"/>
      <c r="AQ167" s="315"/>
      <c r="AR167" s="324"/>
      <c r="AS167" s="315"/>
      <c r="AT167" s="324"/>
      <c r="AU167" s="315"/>
      <c r="AV167" s="325"/>
      <c r="AW167" s="321"/>
      <c r="AX167" s="322"/>
      <c r="AY167" s="323"/>
      <c r="AZ167" s="323"/>
      <c r="BA167" s="315"/>
      <c r="BB167" s="324"/>
      <c r="BC167" s="315"/>
      <c r="BD167" s="324"/>
      <c r="BE167" s="315"/>
      <c r="BF167" s="324"/>
      <c r="BG167" s="315"/>
      <c r="BH167" s="325"/>
      <c r="BI167" s="321"/>
      <c r="BJ167" s="322"/>
      <c r="BK167" s="323"/>
      <c r="BL167" s="323"/>
      <c r="BM167" s="315"/>
      <c r="BN167" s="324"/>
      <c r="BO167" s="315"/>
      <c r="BP167" s="324"/>
      <c r="BQ167" s="315"/>
      <c r="BR167" s="324"/>
      <c r="BS167" s="315"/>
      <c r="BT167" s="325"/>
      <c r="BU167" s="321"/>
      <c r="BV167" s="322"/>
      <c r="BW167" s="323"/>
      <c r="BX167" s="323"/>
      <c r="BY167" s="315"/>
      <c r="BZ167" s="324"/>
      <c r="CA167" s="315"/>
      <c r="CB167" s="324"/>
      <c r="CC167" s="315"/>
      <c r="CD167" s="324"/>
      <c r="CE167" s="315"/>
      <c r="CF167" s="325"/>
      <c r="CG167" s="321"/>
      <c r="CH167" s="322"/>
      <c r="CI167" s="323"/>
      <c r="CJ167" s="323"/>
      <c r="CK167" s="315"/>
      <c r="CL167" s="324"/>
      <c r="CM167" s="315"/>
      <c r="CN167" s="324"/>
      <c r="CO167" s="315"/>
      <c r="CP167" s="324"/>
      <c r="CQ167" s="315"/>
      <c r="CR167" s="325"/>
      <c r="CS167" s="321"/>
      <c r="CT167" s="322"/>
      <c r="CU167" s="323"/>
      <c r="CV167" s="323"/>
      <c r="CW167" s="315"/>
      <c r="CX167" s="324"/>
      <c r="CY167" s="315"/>
      <c r="CZ167" s="324"/>
      <c r="DA167" s="315"/>
      <c r="DB167" s="324"/>
      <c r="DC167" s="315"/>
      <c r="DD167" s="325"/>
      <c r="DE167" s="321"/>
      <c r="DF167" s="322"/>
      <c r="DG167" s="323"/>
      <c r="DH167" s="323"/>
      <c r="DI167" s="315"/>
      <c r="DJ167" s="324"/>
      <c r="DK167" s="315"/>
      <c r="DL167" s="324"/>
      <c r="DM167" s="315"/>
      <c r="DN167" s="324"/>
      <c r="DO167" s="315"/>
      <c r="DP167" s="325"/>
    </row>
    <row r="168" spans="1:120">
      <c r="A168" s="326"/>
      <c r="B168" s="326"/>
      <c r="C168" s="327"/>
      <c r="D168" s="327"/>
      <c r="E168" s="315"/>
      <c r="G168" s="315"/>
      <c r="I168" s="315"/>
      <c r="K168" s="315"/>
      <c r="M168" s="326"/>
      <c r="N168" s="326"/>
      <c r="O168" s="327"/>
      <c r="P168" s="327"/>
      <c r="Q168" s="315"/>
      <c r="S168" s="315"/>
      <c r="U168" s="315"/>
      <c r="W168" s="315"/>
      <c r="Y168" s="326"/>
      <c r="Z168" s="326"/>
      <c r="AA168" s="327"/>
      <c r="AB168" s="327"/>
      <c r="AC168" s="315"/>
      <c r="AE168" s="315"/>
      <c r="AG168" s="315"/>
      <c r="AI168" s="315"/>
      <c r="AK168" s="326"/>
      <c r="AL168" s="326"/>
      <c r="AM168" s="327"/>
      <c r="AN168" s="327"/>
      <c r="AO168" s="315"/>
      <c r="AQ168" s="315"/>
      <c r="AS168" s="315"/>
      <c r="AU168" s="315"/>
      <c r="AW168" s="326"/>
      <c r="AX168" s="326"/>
      <c r="AY168" s="327"/>
      <c r="AZ168" s="327"/>
      <c r="BA168" s="315"/>
      <c r="BC168" s="315"/>
      <c r="BE168" s="315"/>
      <c r="BG168" s="315"/>
      <c r="BI168" s="326"/>
      <c r="BJ168" s="326"/>
      <c r="BK168" s="327"/>
      <c r="BL168" s="327"/>
      <c r="BM168" s="315"/>
      <c r="BO168" s="315"/>
      <c r="BQ168" s="315"/>
      <c r="BS168" s="315"/>
      <c r="BU168" s="326"/>
      <c r="BV168" s="326"/>
      <c r="BW168" s="327"/>
      <c r="BX168" s="327"/>
      <c r="BY168" s="315"/>
      <c r="CA168" s="315"/>
      <c r="CC168" s="315"/>
      <c r="CE168" s="315"/>
      <c r="CG168" s="326"/>
      <c r="CH168" s="326"/>
      <c r="CI168" s="327"/>
      <c r="CJ168" s="327"/>
      <c r="CK168" s="315"/>
      <c r="CM168" s="315"/>
      <c r="CO168" s="315"/>
      <c r="CQ168" s="315"/>
      <c r="CS168" s="326"/>
      <c r="CT168" s="326"/>
      <c r="CU168" s="327"/>
      <c r="CV168" s="327"/>
      <c r="CW168" s="315"/>
      <c r="CY168" s="315"/>
      <c r="DA168" s="315"/>
      <c r="DC168" s="315"/>
      <c r="DE168" s="326"/>
      <c r="DF168" s="326"/>
      <c r="DG168" s="327"/>
      <c r="DH168" s="327"/>
      <c r="DI168" s="315"/>
      <c r="DK168" s="315"/>
      <c r="DM168" s="315"/>
      <c r="DO168" s="315"/>
    </row>
    <row r="169" spans="1:120" ht="13.5">
      <c r="A169" s="552" t="s">
        <v>88</v>
      </c>
      <c r="B169" s="552"/>
      <c r="C169" s="327"/>
      <c r="D169" s="327"/>
      <c r="E169" s="315"/>
      <c r="G169" s="315"/>
      <c r="I169" s="315"/>
      <c r="K169" s="315"/>
      <c r="M169" s="552" t="s">
        <v>88</v>
      </c>
      <c r="N169" s="552"/>
      <c r="O169" s="327"/>
      <c r="P169" s="327"/>
      <c r="Q169" s="315"/>
      <c r="S169" s="315"/>
      <c r="U169" s="315"/>
      <c r="W169" s="315"/>
      <c r="Y169" s="552" t="s">
        <v>88</v>
      </c>
      <c r="Z169" s="552"/>
      <c r="AA169" s="327"/>
      <c r="AB169" s="327"/>
      <c r="AC169" s="315"/>
      <c r="AE169" s="315"/>
      <c r="AG169" s="315"/>
      <c r="AI169" s="315"/>
      <c r="AK169" s="552" t="s">
        <v>88</v>
      </c>
      <c r="AL169" s="552"/>
      <c r="AM169" s="327"/>
      <c r="AN169" s="327"/>
      <c r="AO169" s="315"/>
      <c r="AQ169" s="315"/>
      <c r="AS169" s="315"/>
      <c r="AU169" s="315"/>
      <c r="AW169" s="552" t="s">
        <v>88</v>
      </c>
      <c r="AX169" s="552"/>
      <c r="AY169" s="327"/>
      <c r="AZ169" s="327"/>
      <c r="BA169" s="315"/>
      <c r="BC169" s="315"/>
      <c r="BE169" s="315"/>
      <c r="BG169" s="315"/>
      <c r="BI169" s="552" t="s">
        <v>88</v>
      </c>
      <c r="BJ169" s="552"/>
      <c r="BK169" s="327"/>
      <c r="BL169" s="327"/>
      <c r="BM169" s="315"/>
      <c r="BO169" s="315"/>
      <c r="BQ169" s="315"/>
      <c r="BS169" s="315"/>
      <c r="BU169" s="552" t="s">
        <v>88</v>
      </c>
      <c r="BV169" s="552"/>
      <c r="BW169" s="327"/>
      <c r="BX169" s="327"/>
      <c r="BY169" s="315"/>
      <c r="CA169" s="315"/>
      <c r="CC169" s="315"/>
      <c r="CE169" s="315"/>
      <c r="CG169" s="552" t="s">
        <v>88</v>
      </c>
      <c r="CH169" s="552"/>
      <c r="CI169" s="327"/>
      <c r="CJ169" s="327"/>
      <c r="CK169" s="315"/>
      <c r="CM169" s="315"/>
      <c r="CO169" s="315"/>
      <c r="CQ169" s="315"/>
      <c r="CS169" s="552" t="s">
        <v>88</v>
      </c>
      <c r="CT169" s="552"/>
      <c r="CU169" s="327"/>
      <c r="CV169" s="327"/>
      <c r="CW169" s="315"/>
      <c r="CY169" s="315"/>
      <c r="DA169" s="315"/>
      <c r="DC169" s="315"/>
      <c r="DE169" s="552" t="s">
        <v>88</v>
      </c>
      <c r="DF169" s="552"/>
      <c r="DG169" s="327"/>
      <c r="DH169" s="327"/>
      <c r="DI169" s="315"/>
      <c r="DK169" s="315"/>
      <c r="DM169" s="315"/>
      <c r="DO169" s="315"/>
    </row>
    <row r="170" spans="1:120">
      <c r="A170" s="326"/>
      <c r="B170" s="326"/>
      <c r="C170" s="327"/>
      <c r="D170" s="327"/>
      <c r="E170" s="315"/>
      <c r="G170" s="315"/>
      <c r="I170" s="315"/>
      <c r="K170" s="315"/>
      <c r="M170" s="326"/>
      <c r="N170" s="326"/>
      <c r="O170" s="327"/>
      <c r="P170" s="327"/>
      <c r="Q170" s="315"/>
      <c r="S170" s="315"/>
      <c r="U170" s="315"/>
      <c r="W170" s="315"/>
      <c r="Y170" s="326"/>
      <c r="Z170" s="326"/>
      <c r="AA170" s="327"/>
      <c r="AB170" s="327"/>
      <c r="AC170" s="315"/>
      <c r="AE170" s="315"/>
      <c r="AG170" s="315"/>
      <c r="AI170" s="315"/>
      <c r="AK170" s="326"/>
      <c r="AL170" s="326"/>
      <c r="AM170" s="327"/>
      <c r="AN170" s="327"/>
      <c r="AO170" s="315"/>
      <c r="AQ170" s="315"/>
      <c r="AS170" s="315"/>
      <c r="AU170" s="315"/>
      <c r="AW170" s="326"/>
      <c r="AX170" s="326"/>
      <c r="AY170" s="327"/>
      <c r="AZ170" s="327"/>
      <c r="BA170" s="315"/>
      <c r="BC170" s="315"/>
      <c r="BE170" s="315"/>
      <c r="BG170" s="315"/>
      <c r="BI170" s="326"/>
      <c r="BJ170" s="326"/>
      <c r="BK170" s="327"/>
      <c r="BL170" s="327"/>
      <c r="BM170" s="315"/>
      <c r="BO170" s="315"/>
      <c r="BQ170" s="315"/>
      <c r="BS170" s="315"/>
      <c r="BU170" s="326"/>
      <c r="BV170" s="326"/>
      <c r="BW170" s="327"/>
      <c r="BX170" s="327"/>
      <c r="BY170" s="315"/>
      <c r="CA170" s="315"/>
      <c r="CC170" s="315"/>
      <c r="CE170" s="315"/>
      <c r="CG170" s="326"/>
      <c r="CH170" s="326"/>
      <c r="CI170" s="327"/>
      <c r="CJ170" s="327"/>
      <c r="CK170" s="315"/>
      <c r="CM170" s="315"/>
      <c r="CO170" s="315"/>
      <c r="CQ170" s="315"/>
      <c r="CS170" s="326"/>
      <c r="CT170" s="326"/>
      <c r="CU170" s="327"/>
      <c r="CV170" s="327"/>
      <c r="CW170" s="315"/>
      <c r="CY170" s="315"/>
      <c r="DA170" s="315"/>
      <c r="DC170" s="315"/>
      <c r="DE170" s="326"/>
      <c r="DF170" s="326"/>
      <c r="DG170" s="327"/>
      <c r="DH170" s="327"/>
      <c r="DI170" s="315"/>
      <c r="DK170" s="315"/>
      <c r="DM170" s="315"/>
      <c r="DO170" s="315"/>
    </row>
    <row r="171" spans="1:120">
      <c r="A171" s="553" t="str">
        <f>PARAMETRES!$F$5</f>
        <v>LIRE</v>
      </c>
      <c r="B171" s="553"/>
      <c r="C171" s="328">
        <f>PARAMETRES!$G$5</f>
        <v>25</v>
      </c>
      <c r="D171" s="329"/>
      <c r="E171" s="330">
        <f>TOTALGENERAL!$H61</f>
        <v>22.200000000000003</v>
      </c>
      <c r="F171" s="331"/>
      <c r="G171" s="330" t="str">
        <f>TOTALGENERAL!$AI61</f>
        <v/>
      </c>
      <c r="H171" s="331"/>
      <c r="I171" s="330"/>
      <c r="J171" s="331"/>
      <c r="K171" s="330"/>
      <c r="L171" s="332"/>
      <c r="M171" s="553" t="str">
        <f>PARAMETRES!$F$5</f>
        <v>LIRE</v>
      </c>
      <c r="N171" s="553"/>
      <c r="O171" s="328">
        <f>PARAMETRES!$G$5</f>
        <v>25</v>
      </c>
      <c r="P171" s="329"/>
      <c r="Q171" s="330">
        <f>TOTALGENERAL!$H65</f>
        <v>19.3</v>
      </c>
      <c r="R171" s="331"/>
      <c r="S171" s="330" t="str">
        <f>TOTALGENERAL!$AI65</f>
        <v/>
      </c>
      <c r="T171" s="331"/>
      <c r="U171" s="330"/>
      <c r="V171" s="331"/>
      <c r="W171" s="330"/>
      <c r="X171" s="332"/>
      <c r="Y171" s="553" t="str">
        <f>PARAMETRES!$F$5</f>
        <v>LIRE</v>
      </c>
      <c r="Z171" s="553"/>
      <c r="AA171" s="328">
        <f>PARAMETRES!$G$5</f>
        <v>25</v>
      </c>
      <c r="AB171" s="329"/>
      <c r="AC171" s="330">
        <f>TOTALGENERAL!$H69</f>
        <v>20.400000000000002</v>
      </c>
      <c r="AD171" s="331"/>
      <c r="AE171" s="330" t="str">
        <f>TOTALGENERAL!$AI69</f>
        <v/>
      </c>
      <c r="AF171" s="331"/>
      <c r="AG171" s="330"/>
      <c r="AH171" s="331"/>
      <c r="AI171" s="330"/>
      <c r="AJ171" s="332"/>
      <c r="AK171" s="553" t="str">
        <f>PARAMETRES!$F$5</f>
        <v>LIRE</v>
      </c>
      <c r="AL171" s="553"/>
      <c r="AM171" s="328">
        <f>PARAMETRES!$G$5</f>
        <v>25</v>
      </c>
      <c r="AN171" s="329"/>
      <c r="AO171" s="330">
        <f>TOTALGENERAL!$H73</f>
        <v>21.700000000000003</v>
      </c>
      <c r="AP171" s="331"/>
      <c r="AQ171" s="330" t="str">
        <f>TOTALGENERAL!$AI73</f>
        <v/>
      </c>
      <c r="AR171" s="331"/>
      <c r="AS171" s="330"/>
      <c r="AT171" s="331"/>
      <c r="AU171" s="330"/>
      <c r="AV171" s="332"/>
      <c r="AW171" s="553" t="str">
        <f>PARAMETRES!$F$5</f>
        <v>LIRE</v>
      </c>
      <c r="AX171" s="553"/>
      <c r="AY171" s="328">
        <f>PARAMETRES!$G$5</f>
        <v>25</v>
      </c>
      <c r="AZ171" s="329"/>
      <c r="BA171" s="330">
        <f>TOTALGENERAL!$H77</f>
        <v>24</v>
      </c>
      <c r="BB171" s="331"/>
      <c r="BC171" s="330" t="str">
        <f>TOTALGENERAL!$AI77</f>
        <v/>
      </c>
      <c r="BD171" s="331"/>
      <c r="BE171" s="330"/>
      <c r="BF171" s="331"/>
      <c r="BG171" s="330"/>
      <c r="BH171" s="332"/>
      <c r="BI171" s="553" t="str">
        <f>PARAMETRES!$F$5</f>
        <v>LIRE</v>
      </c>
      <c r="BJ171" s="553"/>
      <c r="BK171" s="328">
        <f>PARAMETRES!$G$5</f>
        <v>25</v>
      </c>
      <c r="BL171" s="329"/>
      <c r="BM171" s="330">
        <f>TOTALGENERAL!$H81</f>
        <v>23</v>
      </c>
      <c r="BN171" s="331"/>
      <c r="BO171" s="330" t="str">
        <f>TOTALGENERAL!$AI81</f>
        <v/>
      </c>
      <c r="BP171" s="331"/>
      <c r="BQ171" s="330"/>
      <c r="BR171" s="331"/>
      <c r="BS171" s="330"/>
      <c r="BT171" s="332"/>
      <c r="BU171" s="553" t="str">
        <f>PARAMETRES!$F$5</f>
        <v>LIRE</v>
      </c>
      <c r="BV171" s="553"/>
      <c r="BW171" s="328">
        <f>PARAMETRES!$G$5</f>
        <v>25</v>
      </c>
      <c r="BX171" s="329"/>
      <c r="BY171" s="330">
        <f>TOTALGENERAL!$H85</f>
        <v>20.6</v>
      </c>
      <c r="BZ171" s="331"/>
      <c r="CA171" s="330" t="str">
        <f>TOTALGENERAL!$AI85</f>
        <v/>
      </c>
      <c r="CB171" s="331"/>
      <c r="CC171" s="330"/>
      <c r="CD171" s="331"/>
      <c r="CE171" s="330"/>
      <c r="CF171" s="332"/>
      <c r="CG171" s="553" t="str">
        <f>PARAMETRES!$F$5</f>
        <v>LIRE</v>
      </c>
      <c r="CH171" s="553"/>
      <c r="CI171" s="328">
        <f>PARAMETRES!$G$5</f>
        <v>25</v>
      </c>
      <c r="CJ171" s="329"/>
      <c r="CK171" s="330" t="str">
        <f>TOTALGENERAL!$H89</f>
        <v>-</v>
      </c>
      <c r="CL171" s="331"/>
      <c r="CM171" s="330" t="str">
        <f>TOTALGENERAL!$AI89</f>
        <v/>
      </c>
      <c r="CN171" s="331"/>
      <c r="CO171" s="330"/>
      <c r="CP171" s="331"/>
      <c r="CQ171" s="330"/>
      <c r="CR171" s="332"/>
      <c r="CS171" s="553" t="str">
        <f>PARAMETRES!$F$5</f>
        <v>LIRE</v>
      </c>
      <c r="CT171" s="553"/>
      <c r="CU171" s="328">
        <f>PARAMETRES!$G$5</f>
        <v>25</v>
      </c>
      <c r="CV171" s="329"/>
      <c r="CW171" s="330" t="str">
        <f>TOTALGENERAL!$H93</f>
        <v>-</v>
      </c>
      <c r="CX171" s="331"/>
      <c r="CY171" s="330" t="str">
        <f>TOTALGENERAL!$AI93</f>
        <v/>
      </c>
      <c r="CZ171" s="331"/>
      <c r="DA171" s="330"/>
      <c r="DB171" s="331"/>
      <c r="DC171" s="330"/>
      <c r="DD171" s="332"/>
      <c r="DE171" s="553" t="str">
        <f>PARAMETRES!$F$5</f>
        <v>LIRE</v>
      </c>
      <c r="DF171" s="553"/>
      <c r="DG171" s="328">
        <f>PARAMETRES!$G$5</f>
        <v>25</v>
      </c>
      <c r="DH171" s="329"/>
      <c r="DI171" s="330" t="str">
        <f>TOTALGENERAL!$H97</f>
        <v>-</v>
      </c>
      <c r="DJ171" s="331"/>
      <c r="DK171" s="330" t="str">
        <f>TOTALGENERAL!$AI97</f>
        <v/>
      </c>
      <c r="DL171" s="331"/>
      <c r="DM171" s="330"/>
      <c r="DN171" s="331"/>
      <c r="DO171" s="330"/>
      <c r="DP171" s="332"/>
    </row>
    <row r="172" spans="1:120">
      <c r="A172" s="553" t="str">
        <f>PARAMETRES!$F$6</f>
        <v>ÉCRIRE (dictées, orthographe, rédactions)</v>
      </c>
      <c r="B172" s="553"/>
      <c r="C172" s="328">
        <f>PARAMETRES!$G$6</f>
        <v>25</v>
      </c>
      <c r="D172" s="329"/>
      <c r="E172" s="330">
        <f>TOTALGENERAL!$I61</f>
        <v>22.200000000000003</v>
      </c>
      <c r="F172" s="331"/>
      <c r="G172" s="330" t="str">
        <f>TOTALGENERAL!$AJ61</f>
        <v/>
      </c>
      <c r="H172" s="331"/>
      <c r="I172" s="330"/>
      <c r="J172" s="331"/>
      <c r="K172" s="330"/>
      <c r="L172" s="332"/>
      <c r="M172" s="553" t="str">
        <f>PARAMETRES!$F$6</f>
        <v>ÉCRIRE (dictées, orthographe, rédactions)</v>
      </c>
      <c r="N172" s="553"/>
      <c r="O172" s="328">
        <f>PARAMETRES!$G$6</f>
        <v>25</v>
      </c>
      <c r="P172" s="329"/>
      <c r="Q172" s="330">
        <f>TOTALGENERAL!$I65</f>
        <v>23.900000000000002</v>
      </c>
      <c r="R172" s="331"/>
      <c r="S172" s="330" t="str">
        <f>TOTALGENERAL!$AJ65</f>
        <v/>
      </c>
      <c r="T172" s="331"/>
      <c r="U172" s="330"/>
      <c r="V172" s="331"/>
      <c r="W172" s="330"/>
      <c r="X172" s="332"/>
      <c r="Y172" s="553" t="str">
        <f>PARAMETRES!$F$6</f>
        <v>ÉCRIRE (dictées, orthographe, rédactions)</v>
      </c>
      <c r="Z172" s="553"/>
      <c r="AA172" s="328">
        <f>PARAMETRES!$G$6</f>
        <v>25</v>
      </c>
      <c r="AB172" s="329"/>
      <c r="AC172" s="330">
        <f>TOTALGENERAL!$I69</f>
        <v>19</v>
      </c>
      <c r="AD172" s="331"/>
      <c r="AE172" s="330" t="str">
        <f>TOTALGENERAL!$AJ69</f>
        <v/>
      </c>
      <c r="AF172" s="331"/>
      <c r="AG172" s="330"/>
      <c r="AH172" s="331"/>
      <c r="AI172" s="330"/>
      <c r="AJ172" s="332"/>
      <c r="AK172" s="553" t="str">
        <f>PARAMETRES!$F$6</f>
        <v>ÉCRIRE (dictées, orthographe, rédactions)</v>
      </c>
      <c r="AL172" s="553"/>
      <c r="AM172" s="328">
        <f>PARAMETRES!$G$6</f>
        <v>25</v>
      </c>
      <c r="AN172" s="329"/>
      <c r="AO172" s="330">
        <f>TOTALGENERAL!$I73</f>
        <v>18.8</v>
      </c>
      <c r="AP172" s="331"/>
      <c r="AQ172" s="330" t="str">
        <f>TOTALGENERAL!$AJ73</f>
        <v/>
      </c>
      <c r="AR172" s="331"/>
      <c r="AS172" s="330"/>
      <c r="AT172" s="331"/>
      <c r="AU172" s="330"/>
      <c r="AV172" s="332"/>
      <c r="AW172" s="553" t="str">
        <f>PARAMETRES!$F$6</f>
        <v>ÉCRIRE (dictées, orthographe, rédactions)</v>
      </c>
      <c r="AX172" s="553"/>
      <c r="AY172" s="328">
        <f>PARAMETRES!$G$6</f>
        <v>25</v>
      </c>
      <c r="AZ172" s="329"/>
      <c r="BA172" s="330">
        <f>TOTALGENERAL!$I77</f>
        <v>20</v>
      </c>
      <c r="BB172" s="331"/>
      <c r="BC172" s="330" t="str">
        <f>TOTALGENERAL!$AJ77</f>
        <v/>
      </c>
      <c r="BD172" s="331"/>
      <c r="BE172" s="330"/>
      <c r="BF172" s="331"/>
      <c r="BG172" s="330"/>
      <c r="BH172" s="332"/>
      <c r="BI172" s="553" t="str">
        <f>PARAMETRES!$F$6</f>
        <v>ÉCRIRE (dictées, orthographe, rédactions)</v>
      </c>
      <c r="BJ172" s="553"/>
      <c r="BK172" s="328">
        <f>PARAMETRES!$G$6</f>
        <v>25</v>
      </c>
      <c r="BL172" s="329"/>
      <c r="BM172" s="330">
        <f>TOTALGENERAL!$I81</f>
        <v>22.8</v>
      </c>
      <c r="BN172" s="331"/>
      <c r="BO172" s="330" t="str">
        <f>TOTALGENERAL!$AJ81</f>
        <v/>
      </c>
      <c r="BP172" s="331"/>
      <c r="BQ172" s="330"/>
      <c r="BR172" s="331"/>
      <c r="BS172" s="330"/>
      <c r="BT172" s="332"/>
      <c r="BU172" s="553" t="str">
        <f>PARAMETRES!$F$6</f>
        <v>ÉCRIRE (dictées, orthographe, rédactions)</v>
      </c>
      <c r="BV172" s="553"/>
      <c r="BW172" s="328">
        <f>PARAMETRES!$G$6</f>
        <v>25</v>
      </c>
      <c r="BX172" s="329"/>
      <c r="BY172" s="330">
        <f>TOTALGENERAL!$I85</f>
        <v>16.5</v>
      </c>
      <c r="BZ172" s="331"/>
      <c r="CA172" s="330" t="str">
        <f>TOTALGENERAL!$AJ85</f>
        <v/>
      </c>
      <c r="CB172" s="331"/>
      <c r="CC172" s="330"/>
      <c r="CD172" s="331"/>
      <c r="CE172" s="330"/>
      <c r="CF172" s="332"/>
      <c r="CG172" s="553" t="str">
        <f>PARAMETRES!$F$6</f>
        <v>ÉCRIRE (dictées, orthographe, rédactions)</v>
      </c>
      <c r="CH172" s="553"/>
      <c r="CI172" s="328">
        <f>PARAMETRES!$G$6</f>
        <v>25</v>
      </c>
      <c r="CJ172" s="329"/>
      <c r="CK172" s="330" t="str">
        <f>TOTALGENERAL!$I89</f>
        <v>-</v>
      </c>
      <c r="CL172" s="331"/>
      <c r="CM172" s="330" t="str">
        <f>TOTALGENERAL!$AJ89</f>
        <v/>
      </c>
      <c r="CN172" s="331"/>
      <c r="CO172" s="330"/>
      <c r="CP172" s="331"/>
      <c r="CQ172" s="330"/>
      <c r="CR172" s="332"/>
      <c r="CS172" s="553" t="str">
        <f>PARAMETRES!$F$6</f>
        <v>ÉCRIRE (dictées, orthographe, rédactions)</v>
      </c>
      <c r="CT172" s="553"/>
      <c r="CU172" s="328">
        <f>PARAMETRES!$G$6</f>
        <v>25</v>
      </c>
      <c r="CV172" s="329"/>
      <c r="CW172" s="330" t="str">
        <f>TOTALGENERAL!$I93</f>
        <v>-</v>
      </c>
      <c r="CX172" s="331"/>
      <c r="CY172" s="330" t="str">
        <f>TOTALGENERAL!$AJ93</f>
        <v/>
      </c>
      <c r="CZ172" s="331"/>
      <c r="DA172" s="330"/>
      <c r="DB172" s="331"/>
      <c r="DC172" s="330"/>
      <c r="DD172" s="332"/>
      <c r="DE172" s="553" t="str">
        <f>PARAMETRES!$F$6</f>
        <v>ÉCRIRE (dictées, orthographe, rédactions)</v>
      </c>
      <c r="DF172" s="553"/>
      <c r="DG172" s="328">
        <f>PARAMETRES!$G$6</f>
        <v>25</v>
      </c>
      <c r="DH172" s="329"/>
      <c r="DI172" s="330" t="str">
        <f>TOTALGENERAL!$I97</f>
        <v>-</v>
      </c>
      <c r="DJ172" s="331"/>
      <c r="DK172" s="330" t="str">
        <f>TOTALGENERAL!$AJ97</f>
        <v/>
      </c>
      <c r="DL172" s="331"/>
      <c r="DM172" s="330"/>
      <c r="DN172" s="331"/>
      <c r="DO172" s="330"/>
      <c r="DP172" s="332"/>
    </row>
    <row r="173" spans="1:120">
      <c r="A173" s="553" t="str">
        <f>PARAMETRES!$F$7</f>
        <v>ÉCOUTER / PARLER</v>
      </c>
      <c r="B173" s="553"/>
      <c r="C173" s="328">
        <f>PARAMETRES!$G$7</f>
        <v>25</v>
      </c>
      <c r="D173" s="329"/>
      <c r="E173" s="330">
        <f>TOTALGENERAL!$J61</f>
        <v>19.8</v>
      </c>
      <c r="F173" s="331"/>
      <c r="G173" s="330" t="str">
        <f>TOTALGENERAL!$AK61</f>
        <v/>
      </c>
      <c r="H173" s="331"/>
      <c r="I173" s="330"/>
      <c r="J173" s="331"/>
      <c r="K173" s="330"/>
      <c r="L173" s="332"/>
      <c r="M173" s="553" t="str">
        <f>PARAMETRES!$F$7</f>
        <v>ÉCOUTER / PARLER</v>
      </c>
      <c r="N173" s="553"/>
      <c r="O173" s="328">
        <f>PARAMETRES!$G$7</f>
        <v>25</v>
      </c>
      <c r="P173" s="329"/>
      <c r="Q173" s="330">
        <f>TOTALGENERAL!$J65</f>
        <v>14.5</v>
      </c>
      <c r="R173" s="331"/>
      <c r="S173" s="330" t="str">
        <f>TOTALGENERAL!$AK65</f>
        <v/>
      </c>
      <c r="T173" s="331"/>
      <c r="U173" s="330"/>
      <c r="V173" s="331"/>
      <c r="W173" s="330"/>
      <c r="X173" s="332"/>
      <c r="Y173" s="553" t="str">
        <f>PARAMETRES!$F$7</f>
        <v>ÉCOUTER / PARLER</v>
      </c>
      <c r="Z173" s="553"/>
      <c r="AA173" s="328">
        <f>PARAMETRES!$G$7</f>
        <v>25</v>
      </c>
      <c r="AB173" s="329"/>
      <c r="AC173" s="330">
        <f>TOTALGENERAL!$J69</f>
        <v>14.799999999999999</v>
      </c>
      <c r="AD173" s="331"/>
      <c r="AE173" s="330" t="str">
        <f>TOTALGENERAL!$AK69</f>
        <v/>
      </c>
      <c r="AF173" s="331"/>
      <c r="AG173" s="330"/>
      <c r="AH173" s="331"/>
      <c r="AI173" s="330"/>
      <c r="AJ173" s="332"/>
      <c r="AK173" s="553" t="str">
        <f>PARAMETRES!$F$7</f>
        <v>ÉCOUTER / PARLER</v>
      </c>
      <c r="AL173" s="553"/>
      <c r="AM173" s="328">
        <f>PARAMETRES!$G$7</f>
        <v>25</v>
      </c>
      <c r="AN173" s="329"/>
      <c r="AO173" s="330">
        <f>TOTALGENERAL!$J73</f>
        <v>18.100000000000001</v>
      </c>
      <c r="AP173" s="331"/>
      <c r="AQ173" s="330" t="str">
        <f>TOTALGENERAL!$AK73</f>
        <v/>
      </c>
      <c r="AR173" s="331"/>
      <c r="AS173" s="330"/>
      <c r="AT173" s="331"/>
      <c r="AU173" s="330"/>
      <c r="AV173" s="332"/>
      <c r="AW173" s="553" t="str">
        <f>PARAMETRES!$F$7</f>
        <v>ÉCOUTER / PARLER</v>
      </c>
      <c r="AX173" s="553"/>
      <c r="AY173" s="328">
        <f>PARAMETRES!$G$7</f>
        <v>25</v>
      </c>
      <c r="AZ173" s="329"/>
      <c r="BA173" s="330">
        <f>TOTALGENERAL!$J77</f>
        <v>19.5</v>
      </c>
      <c r="BB173" s="331"/>
      <c r="BC173" s="330" t="str">
        <f>TOTALGENERAL!$AK77</f>
        <v/>
      </c>
      <c r="BD173" s="331"/>
      <c r="BE173" s="330"/>
      <c r="BF173" s="331"/>
      <c r="BG173" s="330"/>
      <c r="BH173" s="332"/>
      <c r="BI173" s="553" t="str">
        <f>PARAMETRES!$F$7</f>
        <v>ÉCOUTER / PARLER</v>
      </c>
      <c r="BJ173" s="553"/>
      <c r="BK173" s="328">
        <f>PARAMETRES!$G$7</f>
        <v>25</v>
      </c>
      <c r="BL173" s="329"/>
      <c r="BM173" s="330">
        <f>TOTALGENERAL!$J81</f>
        <v>17.8</v>
      </c>
      <c r="BN173" s="331"/>
      <c r="BO173" s="330" t="str">
        <f>TOTALGENERAL!$AK81</f>
        <v/>
      </c>
      <c r="BP173" s="331"/>
      <c r="BQ173" s="330"/>
      <c r="BR173" s="331"/>
      <c r="BS173" s="330"/>
      <c r="BT173" s="332"/>
      <c r="BU173" s="553" t="str">
        <f>PARAMETRES!$F$7</f>
        <v>ÉCOUTER / PARLER</v>
      </c>
      <c r="BV173" s="553"/>
      <c r="BW173" s="328">
        <f>PARAMETRES!$G$7</f>
        <v>25</v>
      </c>
      <c r="BX173" s="329"/>
      <c r="BY173" s="330">
        <f>TOTALGENERAL!$J85</f>
        <v>15</v>
      </c>
      <c r="BZ173" s="331"/>
      <c r="CA173" s="330" t="str">
        <f>TOTALGENERAL!$AK85</f>
        <v/>
      </c>
      <c r="CB173" s="331"/>
      <c r="CC173" s="330"/>
      <c r="CD173" s="331"/>
      <c r="CE173" s="330"/>
      <c r="CF173" s="332"/>
      <c r="CG173" s="553" t="str">
        <f>PARAMETRES!$F$7</f>
        <v>ÉCOUTER / PARLER</v>
      </c>
      <c r="CH173" s="553"/>
      <c r="CI173" s="328">
        <f>PARAMETRES!$G$7</f>
        <v>25</v>
      </c>
      <c r="CJ173" s="329"/>
      <c r="CK173" s="330" t="str">
        <f>TOTALGENERAL!$J89</f>
        <v>-</v>
      </c>
      <c r="CL173" s="331"/>
      <c r="CM173" s="330" t="str">
        <f>TOTALGENERAL!$AK89</f>
        <v/>
      </c>
      <c r="CN173" s="331"/>
      <c r="CO173" s="330"/>
      <c r="CP173" s="331"/>
      <c r="CQ173" s="330"/>
      <c r="CR173" s="332"/>
      <c r="CS173" s="553" t="str">
        <f>PARAMETRES!$F$7</f>
        <v>ÉCOUTER / PARLER</v>
      </c>
      <c r="CT173" s="553"/>
      <c r="CU173" s="328">
        <f>PARAMETRES!$G$7</f>
        <v>25</v>
      </c>
      <c r="CV173" s="329"/>
      <c r="CW173" s="330" t="str">
        <f>TOTALGENERAL!$J93</f>
        <v>-</v>
      </c>
      <c r="CX173" s="331"/>
      <c r="CY173" s="330" t="str">
        <f>TOTALGENERAL!$AK93</f>
        <v/>
      </c>
      <c r="CZ173" s="331"/>
      <c r="DA173" s="330"/>
      <c r="DB173" s="331"/>
      <c r="DC173" s="330"/>
      <c r="DD173" s="332"/>
      <c r="DE173" s="553" t="str">
        <f>PARAMETRES!$F$7</f>
        <v>ÉCOUTER / PARLER</v>
      </c>
      <c r="DF173" s="553"/>
      <c r="DG173" s="328">
        <f>PARAMETRES!$G$7</f>
        <v>25</v>
      </c>
      <c r="DH173" s="329"/>
      <c r="DI173" s="330" t="str">
        <f>TOTALGENERAL!$J97</f>
        <v>-</v>
      </c>
      <c r="DJ173" s="331"/>
      <c r="DK173" s="330" t="str">
        <f>TOTALGENERAL!$AK97</f>
        <v/>
      </c>
      <c r="DL173" s="331"/>
      <c r="DM173" s="330"/>
      <c r="DN173" s="331"/>
      <c r="DO173" s="330"/>
      <c r="DP173" s="332"/>
    </row>
    <row r="174" spans="1:120">
      <c r="A174" s="553" t="str">
        <f>PARAMETRES!$F$8</f>
        <v>LIRE-ÉCRIRE (conjugaison, grammaire, …)</v>
      </c>
      <c r="B174" s="553"/>
      <c r="C174" s="328">
        <f>PARAMETRES!$G$8</f>
        <v>25</v>
      </c>
      <c r="D174" s="329"/>
      <c r="E174" s="330">
        <f>TOTALGENERAL!$K61</f>
        <v>15.9</v>
      </c>
      <c r="F174" s="331"/>
      <c r="G174" s="330" t="str">
        <f>TOTALGENERAL!$AL61</f>
        <v/>
      </c>
      <c r="H174" s="331"/>
      <c r="I174" s="330"/>
      <c r="J174" s="331"/>
      <c r="K174" s="330"/>
      <c r="L174" s="332"/>
      <c r="M174" s="553" t="str">
        <f>PARAMETRES!$F$8</f>
        <v>LIRE-ÉCRIRE (conjugaison, grammaire, …)</v>
      </c>
      <c r="N174" s="553"/>
      <c r="O174" s="328">
        <f>PARAMETRES!$G$8</f>
        <v>25</v>
      </c>
      <c r="P174" s="329"/>
      <c r="Q174" s="330">
        <f>TOTALGENERAL!$K65</f>
        <v>16.600000000000001</v>
      </c>
      <c r="R174" s="331"/>
      <c r="S174" s="330" t="str">
        <f>TOTALGENERAL!$AL65</f>
        <v/>
      </c>
      <c r="T174" s="331"/>
      <c r="U174" s="330"/>
      <c r="V174" s="331"/>
      <c r="W174" s="330"/>
      <c r="X174" s="332"/>
      <c r="Y174" s="553" t="str">
        <f>PARAMETRES!$F$8</f>
        <v>LIRE-ÉCRIRE (conjugaison, grammaire, …)</v>
      </c>
      <c r="Z174" s="553"/>
      <c r="AA174" s="328">
        <f>PARAMETRES!$G$8</f>
        <v>25</v>
      </c>
      <c r="AB174" s="329"/>
      <c r="AC174" s="330">
        <f>TOTALGENERAL!$K69</f>
        <v>13.2</v>
      </c>
      <c r="AD174" s="331"/>
      <c r="AE174" s="330" t="str">
        <f>TOTALGENERAL!$AL69</f>
        <v/>
      </c>
      <c r="AF174" s="331"/>
      <c r="AG174" s="330"/>
      <c r="AH174" s="331"/>
      <c r="AI174" s="330"/>
      <c r="AJ174" s="332"/>
      <c r="AK174" s="553" t="str">
        <f>PARAMETRES!$F$8</f>
        <v>LIRE-ÉCRIRE (conjugaison, grammaire, …)</v>
      </c>
      <c r="AL174" s="553"/>
      <c r="AM174" s="328">
        <f>PARAMETRES!$G$8</f>
        <v>25</v>
      </c>
      <c r="AN174" s="329"/>
      <c r="AO174" s="330">
        <f>TOTALGENERAL!$K73</f>
        <v>12.5</v>
      </c>
      <c r="AP174" s="331"/>
      <c r="AQ174" s="330" t="str">
        <f>TOTALGENERAL!$AL73</f>
        <v/>
      </c>
      <c r="AR174" s="331"/>
      <c r="AS174" s="330"/>
      <c r="AT174" s="331"/>
      <c r="AU174" s="330"/>
      <c r="AV174" s="332"/>
      <c r="AW174" s="553" t="str">
        <f>PARAMETRES!$F$8</f>
        <v>LIRE-ÉCRIRE (conjugaison, grammaire, …)</v>
      </c>
      <c r="AX174" s="553"/>
      <c r="AY174" s="328">
        <f>PARAMETRES!$G$8</f>
        <v>25</v>
      </c>
      <c r="AZ174" s="329"/>
      <c r="BA174" s="330">
        <f>TOTALGENERAL!$K77</f>
        <v>16.400000000000002</v>
      </c>
      <c r="BB174" s="331"/>
      <c r="BC174" s="330" t="str">
        <f>TOTALGENERAL!$AL77</f>
        <v/>
      </c>
      <c r="BD174" s="331"/>
      <c r="BE174" s="330"/>
      <c r="BF174" s="331"/>
      <c r="BG174" s="330"/>
      <c r="BH174" s="332"/>
      <c r="BI174" s="553" t="str">
        <f>PARAMETRES!$F$8</f>
        <v>LIRE-ÉCRIRE (conjugaison, grammaire, …)</v>
      </c>
      <c r="BJ174" s="553"/>
      <c r="BK174" s="328">
        <f>PARAMETRES!$G$8</f>
        <v>25</v>
      </c>
      <c r="BL174" s="329"/>
      <c r="BM174" s="330">
        <f>TOTALGENERAL!$K81</f>
        <v>19.400000000000002</v>
      </c>
      <c r="BN174" s="331"/>
      <c r="BO174" s="330" t="str">
        <f>TOTALGENERAL!$AL81</f>
        <v/>
      </c>
      <c r="BP174" s="331"/>
      <c r="BQ174" s="330"/>
      <c r="BR174" s="331"/>
      <c r="BS174" s="330"/>
      <c r="BT174" s="332"/>
      <c r="BU174" s="553" t="str">
        <f>PARAMETRES!$F$8</f>
        <v>LIRE-ÉCRIRE (conjugaison, grammaire, …)</v>
      </c>
      <c r="BV174" s="553"/>
      <c r="BW174" s="328">
        <f>PARAMETRES!$G$8</f>
        <v>25</v>
      </c>
      <c r="BX174" s="329"/>
      <c r="BY174" s="330">
        <f>TOTALGENERAL!$K85</f>
        <v>16.400000000000002</v>
      </c>
      <c r="BZ174" s="331"/>
      <c r="CA174" s="330" t="str">
        <f>TOTALGENERAL!$AL85</f>
        <v/>
      </c>
      <c r="CB174" s="331"/>
      <c r="CC174" s="330"/>
      <c r="CD174" s="331"/>
      <c r="CE174" s="330"/>
      <c r="CF174" s="332"/>
      <c r="CG174" s="553" t="str">
        <f>PARAMETRES!$F$8</f>
        <v>LIRE-ÉCRIRE (conjugaison, grammaire, …)</v>
      </c>
      <c r="CH174" s="553"/>
      <c r="CI174" s="328">
        <f>PARAMETRES!$G$8</f>
        <v>25</v>
      </c>
      <c r="CJ174" s="329"/>
      <c r="CK174" s="330" t="str">
        <f>TOTALGENERAL!$K89</f>
        <v>-</v>
      </c>
      <c r="CL174" s="331"/>
      <c r="CM174" s="330" t="str">
        <f>TOTALGENERAL!$AL89</f>
        <v/>
      </c>
      <c r="CN174" s="331"/>
      <c r="CO174" s="330"/>
      <c r="CP174" s="331"/>
      <c r="CQ174" s="330"/>
      <c r="CR174" s="332"/>
      <c r="CS174" s="553" t="str">
        <f>PARAMETRES!$F$8</f>
        <v>LIRE-ÉCRIRE (conjugaison, grammaire, …)</v>
      </c>
      <c r="CT174" s="553"/>
      <c r="CU174" s="328">
        <f>PARAMETRES!$G$8</f>
        <v>25</v>
      </c>
      <c r="CV174" s="329"/>
      <c r="CW174" s="330" t="str">
        <f>TOTALGENERAL!$K93</f>
        <v>-</v>
      </c>
      <c r="CX174" s="331"/>
      <c r="CY174" s="330" t="str">
        <f>TOTALGENERAL!$AL93</f>
        <v/>
      </c>
      <c r="CZ174" s="331"/>
      <c r="DA174" s="330"/>
      <c r="DB174" s="331"/>
      <c r="DC174" s="330"/>
      <c r="DD174" s="332"/>
      <c r="DE174" s="553" t="str">
        <f>PARAMETRES!$F$8</f>
        <v>LIRE-ÉCRIRE (conjugaison, grammaire, …)</v>
      </c>
      <c r="DF174" s="553"/>
      <c r="DG174" s="328">
        <f>PARAMETRES!$G$8</f>
        <v>25</v>
      </c>
      <c r="DH174" s="329"/>
      <c r="DI174" s="330" t="str">
        <f>TOTALGENERAL!$K97</f>
        <v>-</v>
      </c>
      <c r="DJ174" s="331"/>
      <c r="DK174" s="330" t="str">
        <f>TOTALGENERAL!$AL97</f>
        <v/>
      </c>
      <c r="DL174" s="331"/>
      <c r="DM174" s="330"/>
      <c r="DN174" s="331"/>
      <c r="DO174" s="330"/>
      <c r="DP174" s="332"/>
    </row>
    <row r="175" spans="1:120">
      <c r="A175" s="326"/>
      <c r="B175" s="326"/>
      <c r="C175" s="327"/>
      <c r="D175" s="327"/>
      <c r="E175" s="315"/>
      <c r="G175" s="315"/>
      <c r="I175" s="315"/>
      <c r="K175" s="315"/>
      <c r="M175" s="326"/>
      <c r="N175" s="326"/>
      <c r="O175" s="327"/>
      <c r="P175" s="327"/>
      <c r="Q175" s="315"/>
      <c r="S175" s="315"/>
      <c r="U175" s="315"/>
      <c r="W175" s="315"/>
      <c r="Y175" s="326"/>
      <c r="Z175" s="326"/>
      <c r="AA175" s="327"/>
      <c r="AB175" s="327"/>
      <c r="AC175" s="315"/>
      <c r="AE175" s="315"/>
      <c r="AG175" s="315"/>
      <c r="AI175" s="315"/>
      <c r="AK175" s="326"/>
      <c r="AL175" s="326"/>
      <c r="AM175" s="327"/>
      <c r="AN175" s="327"/>
      <c r="AO175" s="315"/>
      <c r="AQ175" s="315"/>
      <c r="AS175" s="315"/>
      <c r="AU175" s="315"/>
      <c r="AW175" s="326"/>
      <c r="AX175" s="326"/>
      <c r="AY175" s="327"/>
      <c r="AZ175" s="327"/>
      <c r="BA175" s="315"/>
      <c r="BC175" s="315"/>
      <c r="BE175" s="315"/>
      <c r="BG175" s="315"/>
      <c r="BI175" s="326"/>
      <c r="BJ175" s="326"/>
      <c r="BK175" s="327"/>
      <c r="BL175" s="327"/>
      <c r="BM175" s="315"/>
      <c r="BO175" s="315"/>
      <c r="BQ175" s="315"/>
      <c r="BS175" s="315"/>
      <c r="BU175" s="326"/>
      <c r="BV175" s="326"/>
      <c r="BW175" s="327"/>
      <c r="BX175" s="327"/>
      <c r="BY175" s="315"/>
      <c r="CA175" s="315"/>
      <c r="CC175" s="315"/>
      <c r="CE175" s="315"/>
      <c r="CG175" s="326"/>
      <c r="CH175" s="326"/>
      <c r="CI175" s="327"/>
      <c r="CJ175" s="327"/>
      <c r="CK175" s="315"/>
      <c r="CM175" s="315"/>
      <c r="CO175" s="315"/>
      <c r="CQ175" s="315"/>
      <c r="CS175" s="326"/>
      <c r="CT175" s="326"/>
      <c r="CU175" s="327"/>
      <c r="CV175" s="327"/>
      <c r="CW175" s="315"/>
      <c r="CY175" s="315"/>
      <c r="DA175" s="315"/>
      <c r="DC175" s="315"/>
      <c r="DE175" s="326"/>
      <c r="DF175" s="326"/>
      <c r="DG175" s="327"/>
      <c r="DH175" s="327"/>
      <c r="DI175" s="315"/>
      <c r="DK175" s="315"/>
      <c r="DM175" s="315"/>
      <c r="DO175" s="315"/>
    </row>
    <row r="176" spans="1:120" ht="13.5">
      <c r="A176" s="554" t="str">
        <f>PARAMETRES!$F$9</f>
        <v>TOTAL LANGUE MATERNELLE</v>
      </c>
      <c r="B176" s="554"/>
      <c r="C176" s="333">
        <f>PARAMETRES!$G$9</f>
        <v>100</v>
      </c>
      <c r="D176" s="334"/>
      <c r="E176" s="335">
        <f>TOTALGENERAL!$L61</f>
        <v>79.899999999999991</v>
      </c>
      <c r="F176" s="319"/>
      <c r="G176" s="335" t="str">
        <f>TOTALGENERAL!$AM61</f>
        <v/>
      </c>
      <c r="H176" s="319"/>
      <c r="I176" s="335"/>
      <c r="J176" s="319"/>
      <c r="K176" s="335"/>
      <c r="L176" s="320"/>
      <c r="M176" s="554" t="str">
        <f>PARAMETRES!$F$9</f>
        <v>TOTAL LANGUE MATERNELLE</v>
      </c>
      <c r="N176" s="554"/>
      <c r="O176" s="333">
        <f>PARAMETRES!$G$9</f>
        <v>100</v>
      </c>
      <c r="P176" s="334"/>
      <c r="Q176" s="335">
        <f>TOTALGENERAL!$L65</f>
        <v>74.099999999999994</v>
      </c>
      <c r="R176" s="319"/>
      <c r="S176" s="335" t="str">
        <f>TOTALGENERAL!$AM65</f>
        <v/>
      </c>
      <c r="T176" s="319"/>
      <c r="U176" s="335"/>
      <c r="V176" s="319"/>
      <c r="W176" s="335"/>
      <c r="X176" s="320"/>
      <c r="Y176" s="554" t="str">
        <f>PARAMETRES!$F$9</f>
        <v>TOTAL LANGUE MATERNELLE</v>
      </c>
      <c r="Z176" s="554"/>
      <c r="AA176" s="333">
        <f>PARAMETRES!$G$9</f>
        <v>100</v>
      </c>
      <c r="AB176" s="334"/>
      <c r="AC176" s="335">
        <f>TOTALGENERAL!$L69</f>
        <v>67.099999999999994</v>
      </c>
      <c r="AD176" s="319"/>
      <c r="AE176" s="335" t="str">
        <f>TOTALGENERAL!$AM69</f>
        <v/>
      </c>
      <c r="AF176" s="319"/>
      <c r="AG176" s="335"/>
      <c r="AH176" s="319"/>
      <c r="AI176" s="335"/>
      <c r="AJ176" s="320"/>
      <c r="AK176" s="554" t="str">
        <f>PARAMETRES!$F$9</f>
        <v>TOTAL LANGUE MATERNELLE</v>
      </c>
      <c r="AL176" s="554"/>
      <c r="AM176" s="333">
        <f>PARAMETRES!$G$9</f>
        <v>100</v>
      </c>
      <c r="AN176" s="334"/>
      <c r="AO176" s="335">
        <f>TOTALGENERAL!$L73</f>
        <v>70.899999999999991</v>
      </c>
      <c r="AP176" s="319"/>
      <c r="AQ176" s="335" t="str">
        <f>TOTALGENERAL!$AM73</f>
        <v/>
      </c>
      <c r="AR176" s="319"/>
      <c r="AS176" s="335"/>
      <c r="AT176" s="319"/>
      <c r="AU176" s="335"/>
      <c r="AV176" s="320"/>
      <c r="AW176" s="554" t="str">
        <f>PARAMETRES!$F$9</f>
        <v>TOTAL LANGUE MATERNELLE</v>
      </c>
      <c r="AX176" s="554"/>
      <c r="AY176" s="333">
        <f>PARAMETRES!$G$9</f>
        <v>100</v>
      </c>
      <c r="AZ176" s="334"/>
      <c r="BA176" s="335">
        <f>TOTALGENERAL!$L77</f>
        <v>79.8</v>
      </c>
      <c r="BB176" s="319"/>
      <c r="BC176" s="335" t="str">
        <f>TOTALGENERAL!$AM77</f>
        <v/>
      </c>
      <c r="BD176" s="319"/>
      <c r="BE176" s="335"/>
      <c r="BF176" s="319"/>
      <c r="BG176" s="335"/>
      <c r="BH176" s="320"/>
      <c r="BI176" s="554" t="str">
        <f>PARAMETRES!$F$9</f>
        <v>TOTAL LANGUE MATERNELLE</v>
      </c>
      <c r="BJ176" s="554"/>
      <c r="BK176" s="333">
        <f>PARAMETRES!$G$9</f>
        <v>100</v>
      </c>
      <c r="BL176" s="334"/>
      <c r="BM176" s="335">
        <f>TOTALGENERAL!$L81</f>
        <v>82.899999999999991</v>
      </c>
      <c r="BN176" s="319"/>
      <c r="BO176" s="335" t="str">
        <f>TOTALGENERAL!$AM81</f>
        <v/>
      </c>
      <c r="BP176" s="319"/>
      <c r="BQ176" s="335"/>
      <c r="BR176" s="319"/>
      <c r="BS176" s="335"/>
      <c r="BT176" s="320"/>
      <c r="BU176" s="554" t="str">
        <f>PARAMETRES!$F$9</f>
        <v>TOTAL LANGUE MATERNELLE</v>
      </c>
      <c r="BV176" s="554"/>
      <c r="BW176" s="333">
        <f>PARAMETRES!$G$9</f>
        <v>100</v>
      </c>
      <c r="BX176" s="334"/>
      <c r="BY176" s="335">
        <f>TOTALGENERAL!$L85</f>
        <v>68.399999999999991</v>
      </c>
      <c r="BZ176" s="319"/>
      <c r="CA176" s="335" t="str">
        <f>TOTALGENERAL!$AM85</f>
        <v/>
      </c>
      <c r="CB176" s="319"/>
      <c r="CC176" s="335"/>
      <c r="CD176" s="319"/>
      <c r="CE176" s="335"/>
      <c r="CF176" s="320"/>
      <c r="CG176" s="554" t="str">
        <f>PARAMETRES!$F$9</f>
        <v>TOTAL LANGUE MATERNELLE</v>
      </c>
      <c r="CH176" s="554"/>
      <c r="CI176" s="333">
        <f>PARAMETRES!$G$9</f>
        <v>100</v>
      </c>
      <c r="CJ176" s="334"/>
      <c r="CK176" s="335" t="str">
        <f>TOTALGENERAL!$L89</f>
        <v>-</v>
      </c>
      <c r="CL176" s="319"/>
      <c r="CM176" s="335" t="str">
        <f>TOTALGENERAL!$AM89</f>
        <v/>
      </c>
      <c r="CN176" s="319"/>
      <c r="CO176" s="335"/>
      <c r="CP176" s="319"/>
      <c r="CQ176" s="335"/>
      <c r="CR176" s="320"/>
      <c r="CS176" s="554" t="str">
        <f>PARAMETRES!$F$9</f>
        <v>TOTAL LANGUE MATERNELLE</v>
      </c>
      <c r="CT176" s="554"/>
      <c r="CU176" s="333">
        <f>PARAMETRES!$G$9</f>
        <v>100</v>
      </c>
      <c r="CV176" s="334"/>
      <c r="CW176" s="335" t="str">
        <f>TOTALGENERAL!$L93</f>
        <v>-</v>
      </c>
      <c r="CX176" s="319"/>
      <c r="CY176" s="335" t="str">
        <f>TOTALGENERAL!$AM93</f>
        <v/>
      </c>
      <c r="CZ176" s="319"/>
      <c r="DA176" s="335"/>
      <c r="DB176" s="319"/>
      <c r="DC176" s="335"/>
      <c r="DD176" s="320"/>
      <c r="DE176" s="554" t="str">
        <f>PARAMETRES!$F$9</f>
        <v>TOTAL LANGUE MATERNELLE</v>
      </c>
      <c r="DF176" s="554"/>
      <c r="DG176" s="333">
        <f>PARAMETRES!$G$9</f>
        <v>100</v>
      </c>
      <c r="DH176" s="334"/>
      <c r="DI176" s="335" t="str">
        <f>TOTALGENERAL!$L97</f>
        <v>-</v>
      </c>
      <c r="DJ176" s="319"/>
      <c r="DK176" s="335" t="str">
        <f>TOTALGENERAL!$AM97</f>
        <v/>
      </c>
      <c r="DL176" s="319"/>
      <c r="DM176" s="335"/>
      <c r="DN176" s="319"/>
      <c r="DO176" s="335"/>
      <c r="DP176" s="320"/>
    </row>
    <row r="177" spans="1:120" ht="13.5">
      <c r="A177" s="321"/>
      <c r="B177" s="322"/>
      <c r="C177" s="336"/>
      <c r="D177" s="336"/>
      <c r="E177" s="315"/>
      <c r="F177" s="324"/>
      <c r="G177" s="315"/>
      <c r="H177" s="324"/>
      <c r="I177" s="315"/>
      <c r="J177" s="324"/>
      <c r="K177" s="315"/>
      <c r="L177" s="325"/>
      <c r="M177" s="321"/>
      <c r="N177" s="322"/>
      <c r="O177" s="336"/>
      <c r="P177" s="336"/>
      <c r="Q177" s="315"/>
      <c r="R177" s="324"/>
      <c r="S177" s="315"/>
      <c r="T177" s="324"/>
      <c r="U177" s="315"/>
      <c r="V177" s="324"/>
      <c r="W177" s="315"/>
      <c r="X177" s="325"/>
      <c r="Y177" s="321"/>
      <c r="Z177" s="322"/>
      <c r="AA177" s="336"/>
      <c r="AB177" s="336"/>
      <c r="AC177" s="315"/>
      <c r="AD177" s="324"/>
      <c r="AE177" s="315"/>
      <c r="AF177" s="324"/>
      <c r="AG177" s="315"/>
      <c r="AH177" s="324"/>
      <c r="AI177" s="315"/>
      <c r="AJ177" s="325"/>
      <c r="AK177" s="321"/>
      <c r="AL177" s="322"/>
      <c r="AM177" s="336"/>
      <c r="AN177" s="336"/>
      <c r="AO177" s="315"/>
      <c r="AP177" s="324"/>
      <c r="AQ177" s="315"/>
      <c r="AR177" s="324"/>
      <c r="AS177" s="315"/>
      <c r="AT177" s="324"/>
      <c r="AU177" s="315"/>
      <c r="AV177" s="325"/>
      <c r="AW177" s="321"/>
      <c r="AX177" s="322"/>
      <c r="AY177" s="336"/>
      <c r="AZ177" s="336"/>
      <c r="BA177" s="315"/>
      <c r="BB177" s="324"/>
      <c r="BC177" s="315"/>
      <c r="BD177" s="324"/>
      <c r="BE177" s="315"/>
      <c r="BF177" s="324"/>
      <c r="BG177" s="315"/>
      <c r="BH177" s="325"/>
      <c r="BI177" s="321"/>
      <c r="BJ177" s="322"/>
      <c r="BK177" s="336"/>
      <c r="BL177" s="336"/>
      <c r="BM177" s="315"/>
      <c r="BN177" s="324"/>
      <c r="BO177" s="315"/>
      <c r="BP177" s="324"/>
      <c r="BQ177" s="315"/>
      <c r="BR177" s="324"/>
      <c r="BS177" s="315"/>
      <c r="BT177" s="325"/>
      <c r="BU177" s="321"/>
      <c r="BV177" s="322"/>
      <c r="BW177" s="336"/>
      <c r="BX177" s="336"/>
      <c r="BY177" s="315"/>
      <c r="BZ177" s="324"/>
      <c r="CA177" s="315"/>
      <c r="CB177" s="324"/>
      <c r="CC177" s="315"/>
      <c r="CD177" s="324"/>
      <c r="CE177" s="315"/>
      <c r="CF177" s="325"/>
      <c r="CG177" s="321"/>
      <c r="CH177" s="322"/>
      <c r="CI177" s="336"/>
      <c r="CJ177" s="336"/>
      <c r="CK177" s="315"/>
      <c r="CL177" s="324"/>
      <c r="CM177" s="315"/>
      <c r="CN177" s="324"/>
      <c r="CO177" s="315"/>
      <c r="CP177" s="324"/>
      <c r="CQ177" s="315"/>
      <c r="CR177" s="325"/>
      <c r="CS177" s="321"/>
      <c r="CT177" s="322"/>
      <c r="CU177" s="336"/>
      <c r="CV177" s="336"/>
      <c r="CW177" s="315"/>
      <c r="CX177" s="324"/>
      <c r="CY177" s="315"/>
      <c r="CZ177" s="324"/>
      <c r="DA177" s="315"/>
      <c r="DB177" s="324"/>
      <c r="DC177" s="315"/>
      <c r="DD177" s="325"/>
      <c r="DE177" s="321"/>
      <c r="DF177" s="322"/>
      <c r="DG177" s="336"/>
      <c r="DH177" s="336"/>
      <c r="DI177" s="315"/>
      <c r="DJ177" s="324"/>
      <c r="DK177" s="315"/>
      <c r="DL177" s="324"/>
      <c r="DM177" s="315"/>
      <c r="DN177" s="324"/>
      <c r="DO177" s="315"/>
      <c r="DP177" s="325"/>
    </row>
    <row r="178" spans="1:120">
      <c r="A178" s="326"/>
      <c r="B178" s="326"/>
      <c r="C178" s="327"/>
      <c r="D178" s="327"/>
      <c r="E178" s="315"/>
      <c r="G178" s="315"/>
      <c r="I178" s="315"/>
      <c r="K178" s="315"/>
      <c r="M178" s="326"/>
      <c r="N178" s="326"/>
      <c r="O178" s="327"/>
      <c r="P178" s="327"/>
      <c r="Q178" s="315"/>
      <c r="S178" s="315"/>
      <c r="U178" s="315"/>
      <c r="W178" s="315"/>
      <c r="Y178" s="326"/>
      <c r="Z178" s="326"/>
      <c r="AA178" s="327"/>
      <c r="AB178" s="327"/>
      <c r="AC178" s="315"/>
      <c r="AE178" s="315"/>
      <c r="AG178" s="315"/>
      <c r="AI178" s="315"/>
      <c r="AK178" s="326"/>
      <c r="AL178" s="326"/>
      <c r="AM178" s="327"/>
      <c r="AN178" s="327"/>
      <c r="AO178" s="315"/>
      <c r="AQ178" s="315"/>
      <c r="AS178" s="315"/>
      <c r="AU178" s="315"/>
      <c r="AW178" s="326"/>
      <c r="AX178" s="326"/>
      <c r="AY178" s="327"/>
      <c r="AZ178" s="327"/>
      <c r="BA178" s="315"/>
      <c r="BC178" s="315"/>
      <c r="BE178" s="315"/>
      <c r="BG178" s="315"/>
      <c r="BI178" s="326"/>
      <c r="BJ178" s="326"/>
      <c r="BK178" s="327"/>
      <c r="BL178" s="327"/>
      <c r="BM178" s="315"/>
      <c r="BO178" s="315"/>
      <c r="BQ178" s="315"/>
      <c r="BS178" s="315"/>
      <c r="BU178" s="326"/>
      <c r="BV178" s="326"/>
      <c r="BW178" s="327"/>
      <c r="BX178" s="327"/>
      <c r="BY178" s="315"/>
      <c r="CA178" s="315"/>
      <c r="CC178" s="315"/>
      <c r="CE178" s="315"/>
      <c r="CG178" s="326"/>
      <c r="CH178" s="326"/>
      <c r="CI178" s="327"/>
      <c r="CJ178" s="327"/>
      <c r="CK178" s="315"/>
      <c r="CM178" s="315"/>
      <c r="CO178" s="315"/>
      <c r="CQ178" s="315"/>
      <c r="CS178" s="326"/>
      <c r="CT178" s="326"/>
      <c r="CU178" s="327"/>
      <c r="CV178" s="327"/>
      <c r="CW178" s="315"/>
      <c r="CY178" s="315"/>
      <c r="DA178" s="315"/>
      <c r="DC178" s="315"/>
      <c r="DE178" s="326"/>
      <c r="DF178" s="326"/>
      <c r="DG178" s="327"/>
      <c r="DH178" s="327"/>
      <c r="DI178" s="315"/>
      <c r="DK178" s="315"/>
      <c r="DM178" s="315"/>
      <c r="DO178" s="315"/>
    </row>
    <row r="179" spans="1:120" ht="13.5">
      <c r="A179" s="552" t="s">
        <v>89</v>
      </c>
      <c r="B179" s="552"/>
      <c r="C179" s="327"/>
      <c r="D179" s="327"/>
      <c r="E179" s="315"/>
      <c r="G179" s="315"/>
      <c r="I179" s="315"/>
      <c r="K179" s="315"/>
      <c r="M179" s="552" t="s">
        <v>89</v>
      </c>
      <c r="N179" s="552"/>
      <c r="O179" s="327"/>
      <c r="P179" s="327"/>
      <c r="Q179" s="315"/>
      <c r="S179" s="315"/>
      <c r="U179" s="315"/>
      <c r="W179" s="315"/>
      <c r="Y179" s="552" t="s">
        <v>89</v>
      </c>
      <c r="Z179" s="552"/>
      <c r="AA179" s="327"/>
      <c r="AB179" s="327"/>
      <c r="AC179" s="315"/>
      <c r="AE179" s="315"/>
      <c r="AG179" s="315"/>
      <c r="AI179" s="315"/>
      <c r="AK179" s="552" t="s">
        <v>89</v>
      </c>
      <c r="AL179" s="552"/>
      <c r="AM179" s="327"/>
      <c r="AN179" s="327"/>
      <c r="AO179" s="315"/>
      <c r="AQ179" s="315"/>
      <c r="AS179" s="315"/>
      <c r="AU179" s="315"/>
      <c r="AW179" s="552" t="s">
        <v>89</v>
      </c>
      <c r="AX179" s="552"/>
      <c r="AY179" s="327"/>
      <c r="AZ179" s="327"/>
      <c r="BA179" s="315"/>
      <c r="BC179" s="315"/>
      <c r="BE179" s="315"/>
      <c r="BG179" s="315"/>
      <c r="BI179" s="552" t="s">
        <v>89</v>
      </c>
      <c r="BJ179" s="552"/>
      <c r="BK179" s="327"/>
      <c r="BL179" s="327"/>
      <c r="BM179" s="315"/>
      <c r="BO179" s="315"/>
      <c r="BQ179" s="315"/>
      <c r="BS179" s="315"/>
      <c r="BU179" s="552" t="s">
        <v>89</v>
      </c>
      <c r="BV179" s="552"/>
      <c r="BW179" s="327"/>
      <c r="BX179" s="327"/>
      <c r="BY179" s="315"/>
      <c r="CA179" s="315"/>
      <c r="CC179" s="315"/>
      <c r="CE179" s="315"/>
      <c r="CG179" s="552" t="s">
        <v>89</v>
      </c>
      <c r="CH179" s="552"/>
      <c r="CI179" s="327"/>
      <c r="CJ179" s="327"/>
      <c r="CK179" s="315"/>
      <c r="CM179" s="315"/>
      <c r="CO179" s="315"/>
      <c r="CQ179" s="315"/>
      <c r="CS179" s="552" t="s">
        <v>89</v>
      </c>
      <c r="CT179" s="552"/>
      <c r="CU179" s="327"/>
      <c r="CV179" s="327"/>
      <c r="CW179" s="315"/>
      <c r="CY179" s="315"/>
      <c r="DA179" s="315"/>
      <c r="DC179" s="315"/>
      <c r="DE179" s="552" t="s">
        <v>89</v>
      </c>
      <c r="DF179" s="552"/>
      <c r="DG179" s="327"/>
      <c r="DH179" s="327"/>
      <c r="DI179" s="315"/>
      <c r="DK179" s="315"/>
      <c r="DM179" s="315"/>
      <c r="DO179" s="315"/>
    </row>
    <row r="180" spans="1:120">
      <c r="A180" s="326"/>
      <c r="B180" s="326"/>
      <c r="C180" s="327"/>
      <c r="D180" s="327"/>
      <c r="E180" s="315"/>
      <c r="G180" s="315"/>
      <c r="I180" s="315"/>
      <c r="K180" s="315"/>
      <c r="M180" s="326"/>
      <c r="N180" s="326"/>
      <c r="O180" s="327"/>
      <c r="P180" s="327"/>
      <c r="Q180" s="315"/>
      <c r="S180" s="315"/>
      <c r="U180" s="315"/>
      <c r="W180" s="315"/>
      <c r="Y180" s="326"/>
      <c r="Z180" s="326"/>
      <c r="AA180" s="327"/>
      <c r="AB180" s="327"/>
      <c r="AC180" s="315"/>
      <c r="AE180" s="315"/>
      <c r="AG180" s="315"/>
      <c r="AI180" s="315"/>
      <c r="AK180" s="326"/>
      <c r="AL180" s="326"/>
      <c r="AM180" s="327"/>
      <c r="AN180" s="327"/>
      <c r="AO180" s="315"/>
      <c r="AQ180" s="315"/>
      <c r="AS180" s="315"/>
      <c r="AU180" s="315"/>
      <c r="AW180" s="326"/>
      <c r="AX180" s="326"/>
      <c r="AY180" s="327"/>
      <c r="AZ180" s="327"/>
      <c r="BA180" s="315"/>
      <c r="BC180" s="315"/>
      <c r="BE180" s="315"/>
      <c r="BG180" s="315"/>
      <c r="BI180" s="326"/>
      <c r="BJ180" s="326"/>
      <c r="BK180" s="327"/>
      <c r="BL180" s="327"/>
      <c r="BM180" s="315"/>
      <c r="BO180" s="315"/>
      <c r="BQ180" s="315"/>
      <c r="BS180" s="315"/>
      <c r="BU180" s="326"/>
      <c r="BV180" s="326"/>
      <c r="BW180" s="327"/>
      <c r="BX180" s="327"/>
      <c r="BY180" s="315"/>
      <c r="CA180" s="315"/>
      <c r="CC180" s="315"/>
      <c r="CE180" s="315"/>
      <c r="CG180" s="326"/>
      <c r="CH180" s="326"/>
      <c r="CI180" s="327"/>
      <c r="CJ180" s="327"/>
      <c r="CK180" s="315"/>
      <c r="CM180" s="315"/>
      <c r="CO180" s="315"/>
      <c r="CQ180" s="315"/>
      <c r="CS180" s="326"/>
      <c r="CT180" s="326"/>
      <c r="CU180" s="327"/>
      <c r="CV180" s="327"/>
      <c r="CW180" s="315"/>
      <c r="CY180" s="315"/>
      <c r="DA180" s="315"/>
      <c r="DC180" s="315"/>
      <c r="DE180" s="326"/>
      <c r="DF180" s="326"/>
      <c r="DG180" s="327"/>
      <c r="DH180" s="327"/>
      <c r="DI180" s="315"/>
      <c r="DK180" s="315"/>
      <c r="DM180" s="315"/>
      <c r="DO180" s="315"/>
    </row>
    <row r="181" spans="1:120">
      <c r="A181" s="553" t="str">
        <f>PARAMETRES!$F$11</f>
        <v>NOMBRES ET OPÉRATIONS</v>
      </c>
      <c r="B181" s="553"/>
      <c r="C181" s="328">
        <f>PARAMETRES!$G$11</f>
        <v>40</v>
      </c>
      <c r="D181" s="329"/>
      <c r="E181" s="330">
        <f>TOTALGENERAL!$O61</f>
        <v>36.800000000000004</v>
      </c>
      <c r="F181" s="331"/>
      <c r="G181" s="330" t="str">
        <f>TOTALGENERAL!$AP61</f>
        <v/>
      </c>
      <c r="H181" s="331"/>
      <c r="I181" s="330"/>
      <c r="J181" s="331"/>
      <c r="K181" s="330"/>
      <c r="L181" s="332"/>
      <c r="M181" s="553" t="str">
        <f>PARAMETRES!$F$11</f>
        <v>NOMBRES ET OPÉRATIONS</v>
      </c>
      <c r="N181" s="553"/>
      <c r="O181" s="328">
        <f>PARAMETRES!$G$11</f>
        <v>40</v>
      </c>
      <c r="P181" s="329"/>
      <c r="Q181" s="330">
        <f>TOTALGENERAL!$O65</f>
        <v>33.5</v>
      </c>
      <c r="R181" s="331"/>
      <c r="S181" s="330" t="str">
        <f>TOTALGENERAL!$AP65</f>
        <v/>
      </c>
      <c r="T181" s="331"/>
      <c r="U181" s="330"/>
      <c r="V181" s="331"/>
      <c r="W181" s="330"/>
      <c r="X181" s="332"/>
      <c r="Y181" s="553" t="str">
        <f>PARAMETRES!$F$11</f>
        <v>NOMBRES ET OPÉRATIONS</v>
      </c>
      <c r="Z181" s="553"/>
      <c r="AA181" s="328">
        <f>PARAMETRES!$G$11</f>
        <v>40</v>
      </c>
      <c r="AB181" s="329"/>
      <c r="AC181" s="330">
        <f>TOTALGENERAL!$O69</f>
        <v>32.800000000000004</v>
      </c>
      <c r="AD181" s="331"/>
      <c r="AE181" s="330" t="str">
        <f>TOTALGENERAL!$AP69</f>
        <v/>
      </c>
      <c r="AF181" s="331"/>
      <c r="AG181" s="330"/>
      <c r="AH181" s="331"/>
      <c r="AI181" s="330"/>
      <c r="AJ181" s="332"/>
      <c r="AK181" s="553" t="str">
        <f>PARAMETRES!$F$11</f>
        <v>NOMBRES ET OPÉRATIONS</v>
      </c>
      <c r="AL181" s="553"/>
      <c r="AM181" s="328">
        <f>PARAMETRES!$G$11</f>
        <v>40</v>
      </c>
      <c r="AN181" s="329"/>
      <c r="AO181" s="330">
        <f>TOTALGENERAL!$O73</f>
        <v>36</v>
      </c>
      <c r="AP181" s="331"/>
      <c r="AQ181" s="330" t="str">
        <f>TOTALGENERAL!$AP73</f>
        <v/>
      </c>
      <c r="AR181" s="331"/>
      <c r="AS181" s="330"/>
      <c r="AT181" s="331"/>
      <c r="AU181" s="330"/>
      <c r="AV181" s="332"/>
      <c r="AW181" s="553" t="str">
        <f>PARAMETRES!$F$11</f>
        <v>NOMBRES ET OPÉRATIONS</v>
      </c>
      <c r="AX181" s="553"/>
      <c r="AY181" s="328">
        <f>PARAMETRES!$G$11</f>
        <v>40</v>
      </c>
      <c r="AZ181" s="329"/>
      <c r="BA181" s="330">
        <f>TOTALGENERAL!$O77</f>
        <v>34.5</v>
      </c>
      <c r="BB181" s="331"/>
      <c r="BC181" s="330" t="str">
        <f>TOTALGENERAL!$AP77</f>
        <v/>
      </c>
      <c r="BD181" s="331"/>
      <c r="BE181" s="330"/>
      <c r="BF181" s="331"/>
      <c r="BG181" s="330"/>
      <c r="BH181" s="332"/>
      <c r="BI181" s="553" t="str">
        <f>PARAMETRES!$F$11</f>
        <v>NOMBRES ET OPÉRATIONS</v>
      </c>
      <c r="BJ181" s="553"/>
      <c r="BK181" s="328">
        <f>PARAMETRES!$G$11</f>
        <v>40</v>
      </c>
      <c r="BL181" s="329"/>
      <c r="BM181" s="330">
        <f>TOTALGENERAL!$O81</f>
        <v>32.800000000000004</v>
      </c>
      <c r="BN181" s="331"/>
      <c r="BO181" s="330" t="str">
        <f>TOTALGENERAL!$AP81</f>
        <v/>
      </c>
      <c r="BP181" s="331"/>
      <c r="BQ181" s="330"/>
      <c r="BR181" s="331"/>
      <c r="BS181" s="330"/>
      <c r="BT181" s="332"/>
      <c r="BU181" s="553" t="str">
        <f>PARAMETRES!$F$11</f>
        <v>NOMBRES ET OPÉRATIONS</v>
      </c>
      <c r="BV181" s="553"/>
      <c r="BW181" s="328">
        <f>PARAMETRES!$G$11</f>
        <v>40</v>
      </c>
      <c r="BX181" s="329"/>
      <c r="BY181" s="330">
        <f>TOTALGENERAL!$O85</f>
        <v>36.800000000000004</v>
      </c>
      <c r="BZ181" s="331"/>
      <c r="CA181" s="330" t="str">
        <f>TOTALGENERAL!$AP85</f>
        <v/>
      </c>
      <c r="CB181" s="331"/>
      <c r="CC181" s="330"/>
      <c r="CD181" s="331"/>
      <c r="CE181" s="330"/>
      <c r="CF181" s="332"/>
      <c r="CG181" s="553" t="str">
        <f>PARAMETRES!$F$11</f>
        <v>NOMBRES ET OPÉRATIONS</v>
      </c>
      <c r="CH181" s="553"/>
      <c r="CI181" s="328">
        <f>PARAMETRES!$G$11</f>
        <v>40</v>
      </c>
      <c r="CJ181" s="329"/>
      <c r="CK181" s="330" t="str">
        <f>TOTALGENERAL!$O89</f>
        <v>-</v>
      </c>
      <c r="CL181" s="331"/>
      <c r="CM181" s="330" t="str">
        <f>TOTALGENERAL!$AP89</f>
        <v/>
      </c>
      <c r="CN181" s="331"/>
      <c r="CO181" s="330"/>
      <c r="CP181" s="331"/>
      <c r="CQ181" s="330"/>
      <c r="CR181" s="332"/>
      <c r="CS181" s="553" t="str">
        <f>PARAMETRES!$F$11</f>
        <v>NOMBRES ET OPÉRATIONS</v>
      </c>
      <c r="CT181" s="553"/>
      <c r="CU181" s="328">
        <f>PARAMETRES!$G$11</f>
        <v>40</v>
      </c>
      <c r="CV181" s="329"/>
      <c r="CW181" s="330" t="str">
        <f>TOTALGENERAL!$O93</f>
        <v>-</v>
      </c>
      <c r="CX181" s="331"/>
      <c r="CY181" s="330" t="str">
        <f>TOTALGENERAL!$AP93</f>
        <v/>
      </c>
      <c r="CZ181" s="331"/>
      <c r="DA181" s="330"/>
      <c r="DB181" s="331"/>
      <c r="DC181" s="330"/>
      <c r="DD181" s="332"/>
      <c r="DE181" s="553" t="str">
        <f>PARAMETRES!$F$11</f>
        <v>NOMBRES ET OPÉRATIONS</v>
      </c>
      <c r="DF181" s="553"/>
      <c r="DG181" s="328">
        <f>PARAMETRES!$G$11</f>
        <v>40</v>
      </c>
      <c r="DH181" s="329"/>
      <c r="DI181" s="330" t="str">
        <f>TOTALGENERAL!$O97</f>
        <v>-</v>
      </c>
      <c r="DJ181" s="331"/>
      <c r="DK181" s="330" t="str">
        <f>TOTALGENERAL!$AP97</f>
        <v/>
      </c>
      <c r="DL181" s="331"/>
      <c r="DM181" s="330"/>
      <c r="DN181" s="331"/>
      <c r="DO181" s="330"/>
      <c r="DP181" s="332"/>
    </row>
    <row r="182" spans="1:120">
      <c r="A182" s="553" t="str">
        <f>PARAMETRES!$F$12</f>
        <v>GRANDEURS</v>
      </c>
      <c r="B182" s="553"/>
      <c r="C182" s="328">
        <f>PARAMETRES!$G$12</f>
        <v>30</v>
      </c>
      <c r="D182" s="329"/>
      <c r="E182" s="330" t="str">
        <f>TOTALGENERAL!$P61</f>
        <v/>
      </c>
      <c r="F182" s="331"/>
      <c r="G182" s="330" t="str">
        <f>TOTALGENERAL!$AQ61</f>
        <v/>
      </c>
      <c r="H182" s="331"/>
      <c r="I182" s="330"/>
      <c r="J182" s="331"/>
      <c r="K182" s="330"/>
      <c r="L182" s="332"/>
      <c r="M182" s="553" t="str">
        <f>PARAMETRES!$F$12</f>
        <v>GRANDEURS</v>
      </c>
      <c r="N182" s="553"/>
      <c r="O182" s="328">
        <f>PARAMETRES!$G$12</f>
        <v>30</v>
      </c>
      <c r="P182" s="329"/>
      <c r="Q182" s="330" t="str">
        <f>TOTALGENERAL!$P65</f>
        <v/>
      </c>
      <c r="R182" s="331"/>
      <c r="S182" s="330" t="str">
        <f>TOTALGENERAL!$AQ65</f>
        <v/>
      </c>
      <c r="T182" s="331"/>
      <c r="U182" s="330"/>
      <c r="V182" s="331"/>
      <c r="W182" s="330"/>
      <c r="X182" s="332"/>
      <c r="Y182" s="553" t="str">
        <f>PARAMETRES!$F$12</f>
        <v>GRANDEURS</v>
      </c>
      <c r="Z182" s="553"/>
      <c r="AA182" s="328">
        <f>PARAMETRES!$G$12</f>
        <v>30</v>
      </c>
      <c r="AB182" s="329"/>
      <c r="AC182" s="330" t="str">
        <f>TOTALGENERAL!$P69</f>
        <v/>
      </c>
      <c r="AD182" s="331"/>
      <c r="AE182" s="330" t="str">
        <f>TOTALGENERAL!$AQ69</f>
        <v/>
      </c>
      <c r="AF182" s="331"/>
      <c r="AG182" s="330"/>
      <c r="AH182" s="331"/>
      <c r="AI182" s="330"/>
      <c r="AJ182" s="332"/>
      <c r="AK182" s="553" t="str">
        <f>PARAMETRES!$F$12</f>
        <v>GRANDEURS</v>
      </c>
      <c r="AL182" s="553"/>
      <c r="AM182" s="328">
        <f>PARAMETRES!$G$12</f>
        <v>30</v>
      </c>
      <c r="AN182" s="329"/>
      <c r="AO182" s="330" t="str">
        <f>TOTALGENERAL!$P73</f>
        <v/>
      </c>
      <c r="AP182" s="331"/>
      <c r="AQ182" s="330" t="str">
        <f>TOTALGENERAL!$AQ73</f>
        <v/>
      </c>
      <c r="AR182" s="331"/>
      <c r="AS182" s="330"/>
      <c r="AT182" s="331"/>
      <c r="AU182" s="330"/>
      <c r="AV182" s="332"/>
      <c r="AW182" s="553" t="str">
        <f>PARAMETRES!$F$12</f>
        <v>GRANDEURS</v>
      </c>
      <c r="AX182" s="553"/>
      <c r="AY182" s="328">
        <f>PARAMETRES!$G$12</f>
        <v>30</v>
      </c>
      <c r="AZ182" s="329"/>
      <c r="BA182" s="330" t="str">
        <f>TOTALGENERAL!$P77</f>
        <v/>
      </c>
      <c r="BB182" s="331"/>
      <c r="BC182" s="330" t="str">
        <f>TOTALGENERAL!$AQ77</f>
        <v/>
      </c>
      <c r="BD182" s="331"/>
      <c r="BE182" s="330"/>
      <c r="BF182" s="331"/>
      <c r="BG182" s="330"/>
      <c r="BH182" s="332"/>
      <c r="BI182" s="553" t="str">
        <f>PARAMETRES!$F$12</f>
        <v>GRANDEURS</v>
      </c>
      <c r="BJ182" s="553"/>
      <c r="BK182" s="328">
        <f>PARAMETRES!$G$12</f>
        <v>30</v>
      </c>
      <c r="BL182" s="329"/>
      <c r="BM182" s="330" t="str">
        <f>TOTALGENERAL!$P81</f>
        <v/>
      </c>
      <c r="BN182" s="331"/>
      <c r="BO182" s="330" t="str">
        <f>TOTALGENERAL!$AQ81</f>
        <v/>
      </c>
      <c r="BP182" s="331"/>
      <c r="BQ182" s="330"/>
      <c r="BR182" s="331"/>
      <c r="BS182" s="330"/>
      <c r="BT182" s="332"/>
      <c r="BU182" s="553" t="str">
        <f>PARAMETRES!$F$12</f>
        <v>GRANDEURS</v>
      </c>
      <c r="BV182" s="553"/>
      <c r="BW182" s="328">
        <f>PARAMETRES!$G$12</f>
        <v>30</v>
      </c>
      <c r="BX182" s="329"/>
      <c r="BY182" s="330" t="str">
        <f>TOTALGENERAL!$P85</f>
        <v/>
      </c>
      <c r="BZ182" s="331"/>
      <c r="CA182" s="330" t="str">
        <f>TOTALGENERAL!$AQ85</f>
        <v/>
      </c>
      <c r="CB182" s="331"/>
      <c r="CC182" s="330"/>
      <c r="CD182" s="331"/>
      <c r="CE182" s="330"/>
      <c r="CF182" s="332"/>
      <c r="CG182" s="553" t="str">
        <f>PARAMETRES!$F$12</f>
        <v>GRANDEURS</v>
      </c>
      <c r="CH182" s="553"/>
      <c r="CI182" s="328">
        <f>PARAMETRES!$G$12</f>
        <v>30</v>
      </c>
      <c r="CJ182" s="329"/>
      <c r="CK182" s="330" t="str">
        <f>TOTALGENERAL!$P89</f>
        <v/>
      </c>
      <c r="CL182" s="331"/>
      <c r="CM182" s="330" t="str">
        <f>TOTALGENERAL!$AQ89</f>
        <v/>
      </c>
      <c r="CN182" s="331"/>
      <c r="CO182" s="330"/>
      <c r="CP182" s="331"/>
      <c r="CQ182" s="330"/>
      <c r="CR182" s="332"/>
      <c r="CS182" s="553" t="str">
        <f>PARAMETRES!$F$12</f>
        <v>GRANDEURS</v>
      </c>
      <c r="CT182" s="553"/>
      <c r="CU182" s="328">
        <f>PARAMETRES!$G$12</f>
        <v>30</v>
      </c>
      <c r="CV182" s="329"/>
      <c r="CW182" s="330" t="str">
        <f>TOTALGENERAL!$P93</f>
        <v/>
      </c>
      <c r="CX182" s="331"/>
      <c r="CY182" s="330" t="str">
        <f>TOTALGENERAL!$AQ93</f>
        <v/>
      </c>
      <c r="CZ182" s="331"/>
      <c r="DA182" s="330"/>
      <c r="DB182" s="331"/>
      <c r="DC182" s="330"/>
      <c r="DD182" s="332"/>
      <c r="DE182" s="553" t="str">
        <f>PARAMETRES!$F$12</f>
        <v>GRANDEURS</v>
      </c>
      <c r="DF182" s="553"/>
      <c r="DG182" s="328">
        <f>PARAMETRES!$G$12</f>
        <v>30</v>
      </c>
      <c r="DH182" s="329"/>
      <c r="DI182" s="330" t="str">
        <f>TOTALGENERAL!$P97</f>
        <v/>
      </c>
      <c r="DJ182" s="331"/>
      <c r="DK182" s="330" t="str">
        <f>TOTALGENERAL!$AQ97</f>
        <v/>
      </c>
      <c r="DL182" s="331"/>
      <c r="DM182" s="330"/>
      <c r="DN182" s="331"/>
      <c r="DO182" s="330"/>
      <c r="DP182" s="332"/>
    </row>
    <row r="183" spans="1:120">
      <c r="A183" s="553" t="str">
        <f>PARAMETRES!$F$13</f>
        <v>SOLIDES ET FIGURES</v>
      </c>
      <c r="B183" s="553"/>
      <c r="C183" s="328">
        <f>PARAMETRES!$G$13</f>
        <v>30</v>
      </c>
      <c r="D183" s="329"/>
      <c r="E183" s="330" t="str">
        <f>TOTALGENERAL!$Q61</f>
        <v/>
      </c>
      <c r="F183" s="331"/>
      <c r="G183" s="330" t="str">
        <f>TOTALGENERAL!$AR61</f>
        <v/>
      </c>
      <c r="H183" s="331"/>
      <c r="I183" s="330"/>
      <c r="J183" s="331"/>
      <c r="K183" s="330"/>
      <c r="L183" s="332"/>
      <c r="M183" s="553" t="str">
        <f>PARAMETRES!$F$13</f>
        <v>SOLIDES ET FIGURES</v>
      </c>
      <c r="N183" s="553"/>
      <c r="O183" s="328">
        <f>PARAMETRES!$G$13</f>
        <v>30</v>
      </c>
      <c r="P183" s="329"/>
      <c r="Q183" s="330" t="str">
        <f>TOTALGENERAL!$Q65</f>
        <v/>
      </c>
      <c r="R183" s="331"/>
      <c r="S183" s="330" t="str">
        <f>TOTALGENERAL!$AR65</f>
        <v/>
      </c>
      <c r="T183" s="331"/>
      <c r="U183" s="330"/>
      <c r="V183" s="331"/>
      <c r="W183" s="330"/>
      <c r="X183" s="332"/>
      <c r="Y183" s="553" t="str">
        <f>PARAMETRES!$F$13</f>
        <v>SOLIDES ET FIGURES</v>
      </c>
      <c r="Z183" s="553"/>
      <c r="AA183" s="328">
        <f>PARAMETRES!$G$13</f>
        <v>30</v>
      </c>
      <c r="AB183" s="329"/>
      <c r="AC183" s="330" t="str">
        <f>TOTALGENERAL!$Q69</f>
        <v/>
      </c>
      <c r="AD183" s="331"/>
      <c r="AE183" s="330" t="str">
        <f>TOTALGENERAL!$AR69</f>
        <v/>
      </c>
      <c r="AF183" s="331"/>
      <c r="AG183" s="330"/>
      <c r="AH183" s="331"/>
      <c r="AI183" s="330"/>
      <c r="AJ183" s="332"/>
      <c r="AK183" s="553" t="str">
        <f>PARAMETRES!$F$13</f>
        <v>SOLIDES ET FIGURES</v>
      </c>
      <c r="AL183" s="553"/>
      <c r="AM183" s="328">
        <f>PARAMETRES!$G$13</f>
        <v>30</v>
      </c>
      <c r="AN183" s="329"/>
      <c r="AO183" s="330" t="str">
        <f>TOTALGENERAL!$Q73</f>
        <v/>
      </c>
      <c r="AP183" s="331"/>
      <c r="AQ183" s="330" t="str">
        <f>TOTALGENERAL!$AR73</f>
        <v/>
      </c>
      <c r="AR183" s="331"/>
      <c r="AS183" s="330"/>
      <c r="AT183" s="331"/>
      <c r="AU183" s="330"/>
      <c r="AV183" s="332"/>
      <c r="AW183" s="553" t="str">
        <f>PARAMETRES!$F$13</f>
        <v>SOLIDES ET FIGURES</v>
      </c>
      <c r="AX183" s="553"/>
      <c r="AY183" s="328">
        <f>PARAMETRES!$G$13</f>
        <v>30</v>
      </c>
      <c r="AZ183" s="329"/>
      <c r="BA183" s="330" t="str">
        <f>TOTALGENERAL!$Q77</f>
        <v/>
      </c>
      <c r="BB183" s="331"/>
      <c r="BC183" s="330" t="str">
        <f>TOTALGENERAL!$AR77</f>
        <v/>
      </c>
      <c r="BD183" s="331"/>
      <c r="BE183" s="330"/>
      <c r="BF183" s="331"/>
      <c r="BG183" s="330"/>
      <c r="BH183" s="332"/>
      <c r="BI183" s="553" t="str">
        <f>PARAMETRES!$F$13</f>
        <v>SOLIDES ET FIGURES</v>
      </c>
      <c r="BJ183" s="553"/>
      <c r="BK183" s="328">
        <f>PARAMETRES!$G$13</f>
        <v>30</v>
      </c>
      <c r="BL183" s="329"/>
      <c r="BM183" s="330" t="str">
        <f>TOTALGENERAL!$Q81</f>
        <v/>
      </c>
      <c r="BN183" s="331"/>
      <c r="BO183" s="330" t="str">
        <f>TOTALGENERAL!$AR81</f>
        <v/>
      </c>
      <c r="BP183" s="331"/>
      <c r="BQ183" s="330"/>
      <c r="BR183" s="331"/>
      <c r="BS183" s="330"/>
      <c r="BT183" s="332"/>
      <c r="BU183" s="553" t="str">
        <f>PARAMETRES!$F$13</f>
        <v>SOLIDES ET FIGURES</v>
      </c>
      <c r="BV183" s="553"/>
      <c r="BW183" s="328">
        <f>PARAMETRES!$G$13</f>
        <v>30</v>
      </c>
      <c r="BX183" s="329"/>
      <c r="BY183" s="330" t="str">
        <f>TOTALGENERAL!$Q85</f>
        <v/>
      </c>
      <c r="BZ183" s="331"/>
      <c r="CA183" s="330" t="str">
        <f>TOTALGENERAL!$AR85</f>
        <v/>
      </c>
      <c r="CB183" s="331"/>
      <c r="CC183" s="330"/>
      <c r="CD183" s="331"/>
      <c r="CE183" s="330"/>
      <c r="CF183" s="332"/>
      <c r="CG183" s="553" t="str">
        <f>PARAMETRES!$F$13</f>
        <v>SOLIDES ET FIGURES</v>
      </c>
      <c r="CH183" s="553"/>
      <c r="CI183" s="328">
        <f>PARAMETRES!$G$13</f>
        <v>30</v>
      </c>
      <c r="CJ183" s="329"/>
      <c r="CK183" s="330" t="str">
        <f>TOTALGENERAL!$Q89</f>
        <v/>
      </c>
      <c r="CL183" s="331"/>
      <c r="CM183" s="330" t="str">
        <f>TOTALGENERAL!$AR89</f>
        <v/>
      </c>
      <c r="CN183" s="331"/>
      <c r="CO183" s="330"/>
      <c r="CP183" s="331"/>
      <c r="CQ183" s="330"/>
      <c r="CR183" s="332"/>
      <c r="CS183" s="553" t="str">
        <f>PARAMETRES!$F$13</f>
        <v>SOLIDES ET FIGURES</v>
      </c>
      <c r="CT183" s="553"/>
      <c r="CU183" s="328">
        <f>PARAMETRES!$G$13</f>
        <v>30</v>
      </c>
      <c r="CV183" s="329"/>
      <c r="CW183" s="330" t="str">
        <f>TOTALGENERAL!$Q93</f>
        <v/>
      </c>
      <c r="CX183" s="331"/>
      <c r="CY183" s="330" t="str">
        <f>TOTALGENERAL!$AR93</f>
        <v/>
      </c>
      <c r="CZ183" s="331"/>
      <c r="DA183" s="330"/>
      <c r="DB183" s="331"/>
      <c r="DC183" s="330"/>
      <c r="DD183" s="332"/>
      <c r="DE183" s="553" t="str">
        <f>PARAMETRES!$F$13</f>
        <v>SOLIDES ET FIGURES</v>
      </c>
      <c r="DF183" s="553"/>
      <c r="DG183" s="328">
        <f>PARAMETRES!$G$13</f>
        <v>30</v>
      </c>
      <c r="DH183" s="329"/>
      <c r="DI183" s="330" t="str">
        <f>TOTALGENERAL!$Q97</f>
        <v/>
      </c>
      <c r="DJ183" s="331"/>
      <c r="DK183" s="330" t="str">
        <f>TOTALGENERAL!$AR97</f>
        <v/>
      </c>
      <c r="DL183" s="331"/>
      <c r="DM183" s="330"/>
      <c r="DN183" s="331"/>
      <c r="DO183" s="330"/>
      <c r="DP183" s="332"/>
    </row>
    <row r="184" spans="1:120" ht="13.5" thickBot="1">
      <c r="A184" s="326"/>
      <c r="B184" s="326"/>
      <c r="C184" s="327"/>
      <c r="D184" s="327"/>
      <c r="E184" s="315"/>
      <c r="G184" s="315"/>
      <c r="I184" s="315"/>
      <c r="K184" s="315"/>
      <c r="M184" s="326"/>
      <c r="N184" s="326"/>
      <c r="O184" s="327"/>
      <c r="P184" s="327"/>
      <c r="Q184" s="315"/>
      <c r="S184" s="315"/>
      <c r="U184" s="315"/>
      <c r="W184" s="315"/>
      <c r="Y184" s="326"/>
      <c r="Z184" s="326"/>
      <c r="AA184" s="327"/>
      <c r="AB184" s="327"/>
      <c r="AC184" s="315"/>
      <c r="AE184" s="315"/>
      <c r="AG184" s="315"/>
      <c r="AI184" s="315"/>
      <c r="AK184" s="326"/>
      <c r="AL184" s="326"/>
      <c r="AM184" s="327"/>
      <c r="AN184" s="327"/>
      <c r="AO184" s="315"/>
      <c r="AQ184" s="315"/>
      <c r="AS184" s="315"/>
      <c r="AU184" s="315"/>
      <c r="AW184" s="326"/>
      <c r="AX184" s="326"/>
      <c r="AY184" s="327"/>
      <c r="AZ184" s="327"/>
      <c r="BA184" s="315"/>
      <c r="BC184" s="315"/>
      <c r="BE184" s="315"/>
      <c r="BG184" s="315"/>
      <c r="BI184" s="326"/>
      <c r="BJ184" s="326"/>
      <c r="BK184" s="327"/>
      <c r="BL184" s="327"/>
      <c r="BM184" s="315"/>
      <c r="BO184" s="315"/>
      <c r="BQ184" s="315"/>
      <c r="BS184" s="315"/>
      <c r="BU184" s="326"/>
      <c r="BV184" s="326"/>
      <c r="BW184" s="327"/>
      <c r="BX184" s="327"/>
      <c r="BY184" s="315"/>
      <c r="CA184" s="315"/>
      <c r="CC184" s="315"/>
      <c r="CE184" s="315"/>
      <c r="CG184" s="326"/>
      <c r="CH184" s="326"/>
      <c r="CI184" s="327"/>
      <c r="CJ184" s="327"/>
      <c r="CK184" s="315"/>
      <c r="CM184" s="315"/>
      <c r="CO184" s="315"/>
      <c r="CQ184" s="315"/>
      <c r="CS184" s="326"/>
      <c r="CT184" s="326"/>
      <c r="CU184" s="327"/>
      <c r="CV184" s="327"/>
      <c r="CW184" s="315"/>
      <c r="CY184" s="315"/>
      <c r="DA184" s="315"/>
      <c r="DC184" s="315"/>
      <c r="DE184" s="326"/>
      <c r="DF184" s="326"/>
      <c r="DG184" s="327"/>
      <c r="DH184" s="327"/>
      <c r="DI184" s="315"/>
      <c r="DK184" s="315"/>
      <c r="DM184" s="315"/>
      <c r="DO184" s="315"/>
    </row>
    <row r="185" spans="1:120" ht="13.5">
      <c r="A185" s="554" t="str">
        <f>PARAMETRES!$F$14</f>
        <v>TOTAL MATHÉMATIQUE</v>
      </c>
      <c r="B185" s="554"/>
      <c r="C185" s="333">
        <f>PARAMETRES!$G$14</f>
        <v>100</v>
      </c>
      <c r="D185" s="334"/>
      <c r="E185" s="335">
        <f>TOTALGENERAL!$R61</f>
        <v>92</v>
      </c>
      <c r="F185" s="319"/>
      <c r="G185" s="335" t="str">
        <f>TOTALGENERAL!$AS61</f>
        <v/>
      </c>
      <c r="H185" s="319"/>
      <c r="I185" s="335"/>
      <c r="J185" s="319"/>
      <c r="K185" s="335"/>
      <c r="L185" s="320"/>
      <c r="M185" s="554" t="str">
        <f>PARAMETRES!$F$14</f>
        <v>TOTAL MATHÉMATIQUE</v>
      </c>
      <c r="N185" s="554"/>
      <c r="O185" s="333">
        <f>PARAMETRES!$G$14</f>
        <v>100</v>
      </c>
      <c r="P185" s="334"/>
      <c r="Q185" s="335">
        <f>TOTALGENERAL!$R65</f>
        <v>83.699999999999989</v>
      </c>
      <c r="R185" s="319"/>
      <c r="S185" s="335" t="str">
        <f>TOTALGENERAL!$AS65</f>
        <v/>
      </c>
      <c r="T185" s="319"/>
      <c r="U185" s="335"/>
      <c r="V185" s="319"/>
      <c r="W185" s="335"/>
      <c r="X185" s="320"/>
      <c r="Y185" s="554" t="str">
        <f>PARAMETRES!$F$14</f>
        <v>TOTAL MATHÉMATIQUE</v>
      </c>
      <c r="Z185" s="554"/>
      <c r="AA185" s="333">
        <f>PARAMETRES!$G$14</f>
        <v>100</v>
      </c>
      <c r="AB185" s="334"/>
      <c r="AC185" s="335">
        <f>TOTALGENERAL!$R69</f>
        <v>81.8</v>
      </c>
      <c r="AD185" s="319"/>
      <c r="AE185" s="335" t="str">
        <f>TOTALGENERAL!$AS69</f>
        <v/>
      </c>
      <c r="AF185" s="319"/>
      <c r="AG185" s="335"/>
      <c r="AH185" s="319"/>
      <c r="AI185" s="335"/>
      <c r="AJ185" s="320"/>
      <c r="AK185" s="554" t="str">
        <f>PARAMETRES!$F$14</f>
        <v>TOTAL MATHÉMATIQUE</v>
      </c>
      <c r="AL185" s="554"/>
      <c r="AM185" s="333">
        <f>PARAMETRES!$G$14</f>
        <v>100</v>
      </c>
      <c r="AN185" s="334"/>
      <c r="AO185" s="335">
        <f>TOTALGENERAL!$R73</f>
        <v>89.899999999999991</v>
      </c>
      <c r="AP185" s="319"/>
      <c r="AQ185" s="335" t="str">
        <f>TOTALGENERAL!$AS73</f>
        <v/>
      </c>
      <c r="AR185" s="319"/>
      <c r="AS185" s="335"/>
      <c r="AT185" s="319"/>
      <c r="AU185" s="335"/>
      <c r="AV185" s="320"/>
      <c r="AW185" s="554" t="str">
        <f>PARAMETRES!$F$14</f>
        <v>TOTAL MATHÉMATIQUE</v>
      </c>
      <c r="AX185" s="554"/>
      <c r="AY185" s="333">
        <f>PARAMETRES!$G$14</f>
        <v>100</v>
      </c>
      <c r="AZ185" s="334"/>
      <c r="BA185" s="335">
        <f>TOTALGENERAL!$R77</f>
        <v>86.3</v>
      </c>
      <c r="BB185" s="319"/>
      <c r="BC185" s="335" t="str">
        <f>TOTALGENERAL!$AS77</f>
        <v/>
      </c>
      <c r="BD185" s="319"/>
      <c r="BE185" s="335"/>
      <c r="BF185" s="319"/>
      <c r="BG185" s="335"/>
      <c r="BH185" s="320"/>
      <c r="BI185" s="554" t="str">
        <f>PARAMETRES!$F$14</f>
        <v>TOTAL MATHÉMATIQUE</v>
      </c>
      <c r="BJ185" s="554"/>
      <c r="BK185" s="333">
        <f>PARAMETRES!$G$14</f>
        <v>100</v>
      </c>
      <c r="BL185" s="334"/>
      <c r="BM185" s="335">
        <f>TOTALGENERAL!$R81</f>
        <v>81.8</v>
      </c>
      <c r="BN185" s="319"/>
      <c r="BO185" s="335" t="str">
        <f>TOTALGENERAL!$AS81</f>
        <v/>
      </c>
      <c r="BP185" s="319"/>
      <c r="BQ185" s="335"/>
      <c r="BR185" s="319"/>
      <c r="BS185" s="335"/>
      <c r="BT185" s="320"/>
      <c r="BU185" s="554" t="str">
        <f>PARAMETRES!$F$14</f>
        <v>TOTAL MATHÉMATIQUE</v>
      </c>
      <c r="BV185" s="554"/>
      <c r="BW185" s="333">
        <f>PARAMETRES!$G$14</f>
        <v>100</v>
      </c>
      <c r="BX185" s="334"/>
      <c r="BY185" s="335">
        <f>TOTALGENERAL!$R85</f>
        <v>92</v>
      </c>
      <c r="BZ185" s="319"/>
      <c r="CA185" s="335" t="str">
        <f>TOTALGENERAL!$AS85</f>
        <v/>
      </c>
      <c r="CB185" s="319"/>
      <c r="CC185" s="335"/>
      <c r="CD185" s="319"/>
      <c r="CE185" s="335"/>
      <c r="CF185" s="320"/>
      <c r="CG185" s="554" t="str">
        <f>PARAMETRES!$F$14</f>
        <v>TOTAL MATHÉMATIQUE</v>
      </c>
      <c r="CH185" s="554"/>
      <c r="CI185" s="333">
        <f>PARAMETRES!$G$14</f>
        <v>100</v>
      </c>
      <c r="CJ185" s="334"/>
      <c r="CK185" s="335" t="str">
        <f>TOTALGENERAL!$R89</f>
        <v>-</v>
      </c>
      <c r="CL185" s="319"/>
      <c r="CM185" s="335" t="str">
        <f>TOTALGENERAL!$AS89</f>
        <v/>
      </c>
      <c r="CN185" s="319"/>
      <c r="CO185" s="335"/>
      <c r="CP185" s="319"/>
      <c r="CQ185" s="335"/>
      <c r="CR185" s="320"/>
      <c r="CS185" s="554" t="str">
        <f>PARAMETRES!$F$14</f>
        <v>TOTAL MATHÉMATIQUE</v>
      </c>
      <c r="CT185" s="554"/>
      <c r="CU185" s="333">
        <f>PARAMETRES!$G$14</f>
        <v>100</v>
      </c>
      <c r="CV185" s="334"/>
      <c r="CW185" s="335" t="str">
        <f>TOTALGENERAL!$R93</f>
        <v>-</v>
      </c>
      <c r="CX185" s="319"/>
      <c r="CY185" s="335" t="str">
        <f>TOTALGENERAL!$AS93</f>
        <v/>
      </c>
      <c r="CZ185" s="319"/>
      <c r="DA185" s="335"/>
      <c r="DB185" s="319"/>
      <c r="DC185" s="335"/>
      <c r="DD185" s="320"/>
      <c r="DE185" s="554" t="str">
        <f>PARAMETRES!$F$14</f>
        <v>TOTAL MATHÉMATIQUE</v>
      </c>
      <c r="DF185" s="554"/>
      <c r="DG185" s="333">
        <f>PARAMETRES!$G$14</f>
        <v>100</v>
      </c>
      <c r="DH185" s="334"/>
      <c r="DI185" s="335" t="str">
        <f>TOTALGENERAL!$R97</f>
        <v>-</v>
      </c>
      <c r="DJ185" s="319"/>
      <c r="DK185" s="335" t="str">
        <f>TOTALGENERAL!$AS97</f>
        <v/>
      </c>
      <c r="DL185" s="319"/>
      <c r="DM185" s="335"/>
      <c r="DN185" s="319"/>
      <c r="DO185" s="335"/>
      <c r="DP185" s="320"/>
    </row>
    <row r="186" spans="1:120" ht="13.5">
      <c r="A186" s="321"/>
      <c r="B186" s="322"/>
      <c r="C186" s="336"/>
      <c r="D186" s="336"/>
      <c r="E186" s="315"/>
      <c r="F186" s="324"/>
      <c r="G186" s="315"/>
      <c r="H186" s="324"/>
      <c r="I186" s="315"/>
      <c r="J186" s="324"/>
      <c r="K186" s="315"/>
      <c r="L186" s="325"/>
      <c r="M186" s="321"/>
      <c r="N186" s="322"/>
      <c r="O186" s="336"/>
      <c r="P186" s="336"/>
      <c r="Q186" s="315"/>
      <c r="R186" s="324"/>
      <c r="S186" s="315"/>
      <c r="T186" s="324"/>
      <c r="U186" s="315"/>
      <c r="V186" s="324"/>
      <c r="W186" s="315"/>
      <c r="X186" s="325"/>
      <c r="Y186" s="321"/>
      <c r="Z186" s="322"/>
      <c r="AA186" s="336"/>
      <c r="AB186" s="336"/>
      <c r="AC186" s="315"/>
      <c r="AD186" s="324"/>
      <c r="AE186" s="315"/>
      <c r="AF186" s="324"/>
      <c r="AG186" s="315"/>
      <c r="AH186" s="324"/>
      <c r="AI186" s="315"/>
      <c r="AJ186" s="325"/>
      <c r="AK186" s="321"/>
      <c r="AL186" s="322"/>
      <c r="AM186" s="336"/>
      <c r="AN186" s="336"/>
      <c r="AO186" s="315"/>
      <c r="AP186" s="324"/>
      <c r="AQ186" s="315"/>
      <c r="AR186" s="324"/>
      <c r="AS186" s="315"/>
      <c r="AT186" s="324"/>
      <c r="AU186" s="315"/>
      <c r="AV186" s="325"/>
      <c r="AW186" s="321"/>
      <c r="AX186" s="322"/>
      <c r="AY186" s="336"/>
      <c r="AZ186" s="336"/>
      <c r="BA186" s="315"/>
      <c r="BB186" s="324"/>
      <c r="BC186" s="315"/>
      <c r="BD186" s="324"/>
      <c r="BE186" s="315"/>
      <c r="BF186" s="324"/>
      <c r="BG186" s="315"/>
      <c r="BH186" s="325"/>
      <c r="BI186" s="321"/>
      <c r="BJ186" s="322"/>
      <c r="BK186" s="336"/>
      <c r="BL186" s="336"/>
      <c r="BM186" s="315"/>
      <c r="BN186" s="324"/>
      <c r="BO186" s="315"/>
      <c r="BP186" s="324"/>
      <c r="BQ186" s="315"/>
      <c r="BR186" s="324"/>
      <c r="BS186" s="315"/>
      <c r="BT186" s="325"/>
      <c r="BU186" s="321"/>
      <c r="BV186" s="322"/>
      <c r="BW186" s="336"/>
      <c r="BX186" s="336"/>
      <c r="BY186" s="315"/>
      <c r="BZ186" s="324"/>
      <c r="CA186" s="315"/>
      <c r="CB186" s="324"/>
      <c r="CC186" s="315"/>
      <c r="CD186" s="324"/>
      <c r="CE186" s="315"/>
      <c r="CF186" s="325"/>
      <c r="CG186" s="321"/>
      <c r="CH186" s="322"/>
      <c r="CI186" s="336"/>
      <c r="CJ186" s="336"/>
      <c r="CK186" s="315"/>
      <c r="CL186" s="324"/>
      <c r="CM186" s="315"/>
      <c r="CN186" s="324"/>
      <c r="CO186" s="315"/>
      <c r="CP186" s="324"/>
      <c r="CQ186" s="315"/>
      <c r="CR186" s="325"/>
      <c r="CS186" s="321"/>
      <c r="CT186" s="322"/>
      <c r="CU186" s="336"/>
      <c r="CV186" s="336"/>
      <c r="CW186" s="315"/>
      <c r="CX186" s="324"/>
      <c r="CY186" s="315"/>
      <c r="CZ186" s="324"/>
      <c r="DA186" s="315"/>
      <c r="DB186" s="324"/>
      <c r="DC186" s="315"/>
      <c r="DD186" s="325"/>
      <c r="DE186" s="321" t="str">
        <f>IF(COUNTBLANK(DO166:DO195)=31,"","Moyenne de l'année :")</f>
        <v>Moyenne de l'année :</v>
      </c>
      <c r="DF186" s="322" t="str">
        <f>IF(COUNTBLANK(DO166:DO195)=31,"",CONCATENATE(TOTALGENERAL!$DL97," %"))</f>
        <v>- %</v>
      </c>
      <c r="DG186" s="336"/>
      <c r="DH186" s="336"/>
      <c r="DI186" s="315"/>
      <c r="DJ186" s="324"/>
      <c r="DK186" s="315"/>
      <c r="DL186" s="324"/>
      <c r="DM186" s="315"/>
      <c r="DN186" s="324"/>
      <c r="DO186" s="315"/>
      <c r="DP186" s="325"/>
    </row>
    <row r="187" spans="1:120">
      <c r="A187" s="326"/>
      <c r="B187" s="326"/>
      <c r="C187" s="327"/>
      <c r="D187" s="327"/>
      <c r="E187" s="315"/>
      <c r="G187" s="315"/>
      <c r="I187" s="315"/>
      <c r="K187" s="315"/>
      <c r="M187" s="326"/>
      <c r="N187" s="326"/>
      <c r="O187" s="327"/>
      <c r="P187" s="327"/>
      <c r="Q187" s="315"/>
      <c r="S187" s="315"/>
      <c r="U187" s="315"/>
      <c r="W187" s="315"/>
      <c r="Y187" s="326"/>
      <c r="Z187" s="326"/>
      <c r="AA187" s="327"/>
      <c r="AB187" s="327"/>
      <c r="AC187" s="315"/>
      <c r="AE187" s="315"/>
      <c r="AG187" s="315"/>
      <c r="AI187" s="315"/>
      <c r="AK187" s="326"/>
      <c r="AL187" s="326"/>
      <c r="AM187" s="327"/>
      <c r="AN187" s="327"/>
      <c r="AO187" s="315"/>
      <c r="AQ187" s="315"/>
      <c r="AS187" s="315"/>
      <c r="AU187" s="315"/>
      <c r="AW187" s="326"/>
      <c r="AX187" s="326"/>
      <c r="AY187" s="327"/>
      <c r="AZ187" s="327"/>
      <c r="BA187" s="315"/>
      <c r="BC187" s="315"/>
      <c r="BE187" s="315"/>
      <c r="BG187" s="315"/>
      <c r="BI187" s="326"/>
      <c r="BJ187" s="326"/>
      <c r="BK187" s="327"/>
      <c r="BL187" s="327"/>
      <c r="BM187" s="315"/>
      <c r="BO187" s="315"/>
      <c r="BQ187" s="315"/>
      <c r="BS187" s="315"/>
      <c r="BU187" s="326"/>
      <c r="BV187" s="326"/>
      <c r="BW187" s="327"/>
      <c r="BX187" s="327"/>
      <c r="BY187" s="315"/>
      <c r="CA187" s="315"/>
      <c r="CC187" s="315"/>
      <c r="CE187" s="315"/>
      <c r="CG187" s="326"/>
      <c r="CH187" s="326"/>
      <c r="CI187" s="327"/>
      <c r="CJ187" s="327"/>
      <c r="CK187" s="315"/>
      <c r="CM187" s="315"/>
      <c r="CO187" s="315"/>
      <c r="CQ187" s="315"/>
      <c r="CS187" s="326"/>
      <c r="CT187" s="326"/>
      <c r="CU187" s="327"/>
      <c r="CV187" s="327"/>
      <c r="CW187" s="315"/>
      <c r="CY187" s="315"/>
      <c r="DA187" s="315"/>
      <c r="DC187" s="315"/>
      <c r="DE187" s="326"/>
      <c r="DF187" s="326"/>
      <c r="DG187" s="327"/>
      <c r="DH187" s="327"/>
      <c r="DI187" s="315"/>
      <c r="DK187" s="315"/>
      <c r="DM187" s="315"/>
      <c r="DO187" s="315"/>
    </row>
    <row r="188" spans="1:120">
      <c r="A188" s="551" t="str">
        <f>PARAMETRES!$F$16</f>
        <v>ÉVEIL</v>
      </c>
      <c r="B188" s="551"/>
      <c r="C188" s="316">
        <f>PARAMETRES!$G$16</f>
        <v>30</v>
      </c>
      <c r="D188" s="317"/>
      <c r="E188" s="318">
        <f>TOTALGENERAL!$U61</f>
        <v>24</v>
      </c>
      <c r="F188" s="319"/>
      <c r="G188" s="318" t="str">
        <f>TOTALGENERAL!$AV61</f>
        <v/>
      </c>
      <c r="H188" s="319"/>
      <c r="I188" s="318"/>
      <c r="J188" s="319"/>
      <c r="K188" s="318"/>
      <c r="L188" s="320"/>
      <c r="M188" s="551" t="str">
        <f>PARAMETRES!$F$16</f>
        <v>ÉVEIL</v>
      </c>
      <c r="N188" s="551"/>
      <c r="O188" s="316">
        <f>PARAMETRES!$G$16</f>
        <v>30</v>
      </c>
      <c r="P188" s="317"/>
      <c r="Q188" s="318">
        <f>TOTALGENERAL!$U65</f>
        <v>22.8</v>
      </c>
      <c r="R188" s="319"/>
      <c r="S188" s="318" t="str">
        <f>TOTALGENERAL!$AV65</f>
        <v/>
      </c>
      <c r="T188" s="319"/>
      <c r="U188" s="318"/>
      <c r="V188" s="319"/>
      <c r="W188" s="318"/>
      <c r="X188" s="320"/>
      <c r="Y188" s="551" t="str">
        <f>PARAMETRES!$F$16</f>
        <v>ÉVEIL</v>
      </c>
      <c r="Z188" s="551"/>
      <c r="AA188" s="316">
        <f>PARAMETRES!$G$16</f>
        <v>30</v>
      </c>
      <c r="AB188" s="317"/>
      <c r="AC188" s="318">
        <f>TOTALGENERAL!$U69</f>
        <v>22.8</v>
      </c>
      <c r="AD188" s="319"/>
      <c r="AE188" s="318" t="str">
        <f>TOTALGENERAL!$AV69</f>
        <v/>
      </c>
      <c r="AF188" s="319"/>
      <c r="AG188" s="318"/>
      <c r="AH188" s="319"/>
      <c r="AI188" s="318"/>
      <c r="AJ188" s="320"/>
      <c r="AK188" s="551" t="str">
        <f>PARAMETRES!$F$16</f>
        <v>ÉVEIL</v>
      </c>
      <c r="AL188" s="551"/>
      <c r="AM188" s="316">
        <f>PARAMETRES!$G$16</f>
        <v>30</v>
      </c>
      <c r="AN188" s="317"/>
      <c r="AO188" s="318">
        <f>TOTALGENERAL!$U73</f>
        <v>24.6</v>
      </c>
      <c r="AP188" s="319"/>
      <c r="AQ188" s="318" t="str">
        <f>TOTALGENERAL!$AV73</f>
        <v/>
      </c>
      <c r="AR188" s="319"/>
      <c r="AS188" s="318"/>
      <c r="AT188" s="319"/>
      <c r="AU188" s="318"/>
      <c r="AV188" s="320"/>
      <c r="AW188" s="551" t="str">
        <f>PARAMETRES!$F$16</f>
        <v>ÉVEIL</v>
      </c>
      <c r="AX188" s="551"/>
      <c r="AY188" s="316">
        <f>PARAMETRES!$G$16</f>
        <v>30</v>
      </c>
      <c r="AZ188" s="317"/>
      <c r="BA188" s="318">
        <f>TOTALGENERAL!$U77</f>
        <v>30</v>
      </c>
      <c r="BB188" s="319"/>
      <c r="BC188" s="318" t="str">
        <f>TOTALGENERAL!$AV77</f>
        <v/>
      </c>
      <c r="BD188" s="319"/>
      <c r="BE188" s="318"/>
      <c r="BF188" s="319"/>
      <c r="BG188" s="318"/>
      <c r="BH188" s="320"/>
      <c r="BI188" s="551" t="str">
        <f>PARAMETRES!$F$16</f>
        <v>ÉVEIL</v>
      </c>
      <c r="BJ188" s="551"/>
      <c r="BK188" s="316">
        <f>PARAMETRES!$G$16</f>
        <v>30</v>
      </c>
      <c r="BL188" s="317"/>
      <c r="BM188" s="318">
        <f>TOTALGENERAL!$U81</f>
        <v>26.4</v>
      </c>
      <c r="BN188" s="319"/>
      <c r="BO188" s="318" t="str">
        <f>TOTALGENERAL!$AV81</f>
        <v/>
      </c>
      <c r="BP188" s="319"/>
      <c r="BQ188" s="318"/>
      <c r="BR188" s="319"/>
      <c r="BS188" s="318"/>
      <c r="BT188" s="320"/>
      <c r="BU188" s="551" t="str">
        <f>PARAMETRES!$F$16</f>
        <v>ÉVEIL</v>
      </c>
      <c r="BV188" s="551"/>
      <c r="BW188" s="316">
        <f>PARAMETRES!$G$16</f>
        <v>30</v>
      </c>
      <c r="BX188" s="317"/>
      <c r="BY188" s="318">
        <f>TOTALGENERAL!$U85</f>
        <v>24.9</v>
      </c>
      <c r="BZ188" s="319"/>
      <c r="CA188" s="318" t="str">
        <f>TOTALGENERAL!$AV85</f>
        <v/>
      </c>
      <c r="CB188" s="319"/>
      <c r="CC188" s="318"/>
      <c r="CD188" s="319"/>
      <c r="CE188" s="318"/>
      <c r="CF188" s="320"/>
      <c r="CG188" s="551" t="str">
        <f>PARAMETRES!$F$16</f>
        <v>ÉVEIL</v>
      </c>
      <c r="CH188" s="551"/>
      <c r="CI188" s="316">
        <f>PARAMETRES!$G$16</f>
        <v>30</v>
      </c>
      <c r="CJ188" s="317"/>
      <c r="CK188" s="318" t="str">
        <f>TOTALGENERAL!$U89</f>
        <v>-</v>
      </c>
      <c r="CL188" s="319"/>
      <c r="CM188" s="318" t="str">
        <f>TOTALGENERAL!$AV89</f>
        <v/>
      </c>
      <c r="CN188" s="319"/>
      <c r="CO188" s="318"/>
      <c r="CP188" s="319"/>
      <c r="CQ188" s="318"/>
      <c r="CR188" s="320"/>
      <c r="CS188" s="551" t="str">
        <f>PARAMETRES!$F$16</f>
        <v>ÉVEIL</v>
      </c>
      <c r="CT188" s="551"/>
      <c r="CU188" s="316">
        <f>PARAMETRES!$G$16</f>
        <v>30</v>
      </c>
      <c r="CV188" s="317"/>
      <c r="CW188" s="318" t="str">
        <f>TOTALGENERAL!$U93</f>
        <v>-</v>
      </c>
      <c r="CX188" s="319"/>
      <c r="CY188" s="318" t="str">
        <f>TOTALGENERAL!$AV93</f>
        <v/>
      </c>
      <c r="CZ188" s="319"/>
      <c r="DA188" s="318"/>
      <c r="DB188" s="319"/>
      <c r="DC188" s="318"/>
      <c r="DD188" s="320"/>
      <c r="DE188" s="551" t="str">
        <f>PARAMETRES!$F$16</f>
        <v>ÉVEIL</v>
      </c>
      <c r="DF188" s="551"/>
      <c r="DG188" s="316">
        <f>PARAMETRES!$G$16</f>
        <v>30</v>
      </c>
      <c r="DH188" s="317"/>
      <c r="DI188" s="318" t="str">
        <f>TOTALGENERAL!$U97</f>
        <v>-</v>
      </c>
      <c r="DJ188" s="319"/>
      <c r="DK188" s="318" t="str">
        <f>TOTALGENERAL!$AV97</f>
        <v/>
      </c>
      <c r="DL188" s="319"/>
      <c r="DM188" s="318"/>
      <c r="DN188" s="319"/>
      <c r="DO188" s="318"/>
      <c r="DP188" s="320"/>
    </row>
    <row r="189" spans="1:120">
      <c r="A189" s="321"/>
      <c r="B189" s="322"/>
      <c r="C189" s="323"/>
      <c r="D189" s="323"/>
      <c r="E189" s="315"/>
      <c r="F189" s="324"/>
      <c r="G189" s="315"/>
      <c r="H189" s="324"/>
      <c r="I189" s="315"/>
      <c r="J189" s="324"/>
      <c r="K189" s="315"/>
      <c r="L189" s="325"/>
      <c r="M189" s="321"/>
      <c r="N189" s="322"/>
      <c r="O189" s="323"/>
      <c r="P189" s="323"/>
      <c r="Q189" s="315"/>
      <c r="R189" s="324"/>
      <c r="S189" s="315"/>
      <c r="T189" s="324"/>
      <c r="U189" s="315"/>
      <c r="V189" s="324"/>
      <c r="W189" s="315"/>
      <c r="X189" s="325"/>
      <c r="Y189" s="321"/>
      <c r="Z189" s="322"/>
      <c r="AA189" s="323"/>
      <c r="AB189" s="323"/>
      <c r="AC189" s="315"/>
      <c r="AD189" s="324"/>
      <c r="AE189" s="315"/>
      <c r="AF189" s="324"/>
      <c r="AG189" s="315"/>
      <c r="AH189" s="324"/>
      <c r="AI189" s="315"/>
      <c r="AJ189" s="325"/>
      <c r="AK189" s="321"/>
      <c r="AL189" s="322"/>
      <c r="AM189" s="323"/>
      <c r="AN189" s="323"/>
      <c r="AO189" s="315"/>
      <c r="AP189" s="324"/>
      <c r="AQ189" s="315"/>
      <c r="AR189" s="324"/>
      <c r="AS189" s="315"/>
      <c r="AT189" s="324"/>
      <c r="AU189" s="315"/>
      <c r="AV189" s="325"/>
      <c r="AW189" s="321"/>
      <c r="AX189" s="322"/>
      <c r="AY189" s="323"/>
      <c r="AZ189" s="323"/>
      <c r="BA189" s="315"/>
      <c r="BB189" s="324"/>
      <c r="BC189" s="315"/>
      <c r="BD189" s="324"/>
      <c r="BE189" s="315"/>
      <c r="BF189" s="324"/>
      <c r="BG189" s="315"/>
      <c r="BH189" s="325"/>
      <c r="BI189" s="321"/>
      <c r="BJ189" s="322"/>
      <c r="BK189" s="323"/>
      <c r="BL189" s="323"/>
      <c r="BM189" s="315"/>
      <c r="BN189" s="324"/>
      <c r="BO189" s="315"/>
      <c r="BP189" s="324"/>
      <c r="BQ189" s="315"/>
      <c r="BR189" s="324"/>
      <c r="BS189" s="315"/>
      <c r="BT189" s="325"/>
      <c r="BU189" s="321"/>
      <c r="BV189" s="322"/>
      <c r="BW189" s="323"/>
      <c r="BX189" s="323"/>
      <c r="BY189" s="315"/>
      <c r="BZ189" s="324"/>
      <c r="CA189" s="315"/>
      <c r="CB189" s="324"/>
      <c r="CC189" s="315"/>
      <c r="CD189" s="324"/>
      <c r="CE189" s="315"/>
      <c r="CF189" s="325"/>
      <c r="CG189" s="321"/>
      <c r="CH189" s="322"/>
      <c r="CI189" s="323"/>
      <c r="CJ189" s="323"/>
      <c r="CK189" s="315"/>
      <c r="CL189" s="324"/>
      <c r="CM189" s="315"/>
      <c r="CN189" s="324"/>
      <c r="CO189" s="315"/>
      <c r="CP189" s="324"/>
      <c r="CQ189" s="315"/>
      <c r="CR189" s="325"/>
      <c r="CS189" s="321"/>
      <c r="CT189" s="322"/>
      <c r="CU189" s="323"/>
      <c r="CV189" s="323"/>
      <c r="CW189" s="315"/>
      <c r="CX189" s="324"/>
      <c r="CY189" s="315"/>
      <c r="CZ189" s="324"/>
      <c r="DA189" s="315"/>
      <c r="DB189" s="324"/>
      <c r="DC189" s="315"/>
      <c r="DD189" s="325"/>
      <c r="DE189" s="321"/>
      <c r="DF189" s="322"/>
      <c r="DG189" s="323"/>
      <c r="DH189" s="323"/>
      <c r="DI189" s="315"/>
      <c r="DJ189" s="324"/>
      <c r="DK189" s="315"/>
      <c r="DL189" s="324"/>
      <c r="DM189" s="315"/>
      <c r="DN189" s="324"/>
      <c r="DO189" s="315"/>
      <c r="DP189" s="325"/>
    </row>
    <row r="190" spans="1:120">
      <c r="A190" s="321"/>
      <c r="B190" s="322"/>
      <c r="C190" s="323"/>
      <c r="D190" s="323"/>
      <c r="E190" s="315"/>
      <c r="F190" s="324"/>
      <c r="G190" s="315"/>
      <c r="H190" s="324"/>
      <c r="I190" s="315"/>
      <c r="J190" s="324"/>
      <c r="K190" s="315"/>
      <c r="L190" s="325"/>
      <c r="M190" s="321"/>
      <c r="N190" s="322"/>
      <c r="O190" s="323"/>
      <c r="P190" s="323"/>
      <c r="Q190" s="315"/>
      <c r="R190" s="324"/>
      <c r="S190" s="315"/>
      <c r="T190" s="324"/>
      <c r="U190" s="315"/>
      <c r="V190" s="324"/>
      <c r="W190" s="315"/>
      <c r="X190" s="325"/>
      <c r="Y190" s="321"/>
      <c r="Z190" s="322"/>
      <c r="AA190" s="323"/>
      <c r="AB190" s="323"/>
      <c r="AC190" s="315"/>
      <c r="AD190" s="324"/>
      <c r="AE190" s="315"/>
      <c r="AF190" s="324"/>
      <c r="AG190" s="315"/>
      <c r="AH190" s="324"/>
      <c r="AI190" s="315"/>
      <c r="AJ190" s="325"/>
      <c r="AK190" s="321"/>
      <c r="AL190" s="322"/>
      <c r="AM190" s="323"/>
      <c r="AN190" s="323"/>
      <c r="AO190" s="315"/>
      <c r="AP190" s="324"/>
      <c r="AQ190" s="315"/>
      <c r="AR190" s="324"/>
      <c r="AS190" s="315"/>
      <c r="AT190" s="324"/>
      <c r="AU190" s="315"/>
      <c r="AV190" s="325"/>
      <c r="AW190" s="321"/>
      <c r="AX190" s="322"/>
      <c r="AY190" s="323"/>
      <c r="AZ190" s="323"/>
      <c r="BA190" s="315"/>
      <c r="BB190" s="324"/>
      <c r="BC190" s="315"/>
      <c r="BD190" s="324"/>
      <c r="BE190" s="315"/>
      <c r="BF190" s="324"/>
      <c r="BG190" s="315"/>
      <c r="BH190" s="325"/>
      <c r="BI190" s="321"/>
      <c r="BJ190" s="322"/>
      <c r="BK190" s="323"/>
      <c r="BL190" s="323"/>
      <c r="BM190" s="315"/>
      <c r="BN190" s="324"/>
      <c r="BO190" s="315"/>
      <c r="BP190" s="324"/>
      <c r="BQ190" s="315"/>
      <c r="BR190" s="324"/>
      <c r="BS190" s="315"/>
      <c r="BT190" s="325"/>
      <c r="BU190" s="321"/>
      <c r="BV190" s="322"/>
      <c r="BW190" s="323"/>
      <c r="BX190" s="323"/>
      <c r="BY190" s="315"/>
      <c r="BZ190" s="324"/>
      <c r="CA190" s="315"/>
      <c r="CB190" s="324"/>
      <c r="CC190" s="315"/>
      <c r="CD190" s="324"/>
      <c r="CE190" s="315"/>
      <c r="CF190" s="325"/>
      <c r="CG190" s="321"/>
      <c r="CH190" s="322"/>
      <c r="CI190" s="323"/>
      <c r="CJ190" s="323"/>
      <c r="CK190" s="315"/>
      <c r="CL190" s="324"/>
      <c r="CM190" s="315"/>
      <c r="CN190" s="324"/>
      <c r="CO190" s="315"/>
      <c r="CP190" s="324"/>
      <c r="CQ190" s="315"/>
      <c r="CR190" s="325"/>
      <c r="CS190" s="321"/>
      <c r="CT190" s="322"/>
      <c r="CU190" s="323"/>
      <c r="CV190" s="323"/>
      <c r="CW190" s="315"/>
      <c r="CX190" s="324"/>
      <c r="CY190" s="315"/>
      <c r="CZ190" s="324"/>
      <c r="DA190" s="315"/>
      <c r="DB190" s="324"/>
      <c r="DC190" s="315"/>
      <c r="DD190" s="325"/>
      <c r="DE190" s="321"/>
      <c r="DF190" s="322"/>
      <c r="DG190" s="323"/>
      <c r="DH190" s="323"/>
      <c r="DI190" s="315"/>
      <c r="DJ190" s="324"/>
      <c r="DK190" s="315"/>
      <c r="DL190" s="324"/>
      <c r="DM190" s="315"/>
      <c r="DN190" s="324"/>
      <c r="DO190" s="315"/>
      <c r="DP190" s="325"/>
    </row>
    <row r="191" spans="1:120">
      <c r="A191" s="551" t="str">
        <f>IF(PARAMETRES!$D8="-",PARAMETRES!$F$17,CONCATENATE(UPPER(PARAMETRES!$D8)," (",LOWER(PARAMETRES!$F$17),")"))</f>
        <v>ANGLAIS (seconde langue)</v>
      </c>
      <c r="B191" s="551"/>
      <c r="C191" s="316">
        <f>PARAMETRES!$G$17</f>
        <v>30</v>
      </c>
      <c r="D191" s="317"/>
      <c r="E191" s="318" t="str">
        <f>TOTALGENERAL!$X61</f>
        <v/>
      </c>
      <c r="F191" s="319"/>
      <c r="G191" s="318" t="str">
        <f>TOTALGENERAL!$AY61</f>
        <v/>
      </c>
      <c r="H191" s="319"/>
      <c r="I191" s="318"/>
      <c r="J191" s="319"/>
      <c r="K191" s="318"/>
      <c r="L191" s="320"/>
      <c r="M191" s="551" t="str">
        <f>IF(PARAMETRES!$D12="-",PARAMETRES!$F$17,CONCATENATE(UPPER(PARAMETRES!$D12)," (",LOWER(PARAMETRES!$F$17),")"))</f>
        <v>ANGLAIS (seconde langue)</v>
      </c>
      <c r="N191" s="551"/>
      <c r="O191" s="316">
        <f>PARAMETRES!$G$17</f>
        <v>30</v>
      </c>
      <c r="P191" s="317"/>
      <c r="Q191" s="318" t="str">
        <f>TOTALGENERAL!$X65</f>
        <v/>
      </c>
      <c r="R191" s="319"/>
      <c r="S191" s="318" t="str">
        <f>TOTALGENERAL!$AY65</f>
        <v/>
      </c>
      <c r="T191" s="319"/>
      <c r="U191" s="318"/>
      <c r="V191" s="319"/>
      <c r="W191" s="318"/>
      <c r="X191" s="320"/>
      <c r="Y191" s="551" t="str">
        <f>IF(PARAMETRES!$D16="-",PARAMETRES!$F$17,CONCATENATE(UPPER(PARAMETRES!$D16)," (",LOWER(PARAMETRES!$F$17),")"))</f>
        <v>ANGLAIS (seconde langue)</v>
      </c>
      <c r="Z191" s="551"/>
      <c r="AA191" s="316">
        <f>PARAMETRES!$G$17</f>
        <v>30</v>
      </c>
      <c r="AB191" s="317"/>
      <c r="AC191" s="318" t="str">
        <f>TOTALGENERAL!$X69</f>
        <v/>
      </c>
      <c r="AD191" s="319"/>
      <c r="AE191" s="318" t="str">
        <f>TOTALGENERAL!$AY69</f>
        <v/>
      </c>
      <c r="AF191" s="319"/>
      <c r="AG191" s="318"/>
      <c r="AH191" s="319"/>
      <c r="AI191" s="318"/>
      <c r="AJ191" s="320"/>
      <c r="AK191" s="551" t="str">
        <f>IF(PARAMETRES!$D20="-",PARAMETRES!$F$17,CONCATENATE(UPPER(PARAMETRES!$D20)," (",LOWER(PARAMETRES!$F$17),")"))</f>
        <v>ANGLAIS (seconde langue)</v>
      </c>
      <c r="AL191" s="551"/>
      <c r="AM191" s="316">
        <f>PARAMETRES!$G$17</f>
        <v>30</v>
      </c>
      <c r="AN191" s="317"/>
      <c r="AO191" s="318" t="str">
        <f>TOTALGENERAL!$X73</f>
        <v/>
      </c>
      <c r="AP191" s="319"/>
      <c r="AQ191" s="318" t="str">
        <f>TOTALGENERAL!$AY73</f>
        <v/>
      </c>
      <c r="AR191" s="319"/>
      <c r="AS191" s="318"/>
      <c r="AT191" s="319"/>
      <c r="AU191" s="318"/>
      <c r="AV191" s="320"/>
      <c r="AW191" s="551" t="str">
        <f>IF(PARAMETRES!$D24="-",PARAMETRES!$F$17,CONCATENATE(UPPER(PARAMETRES!$D24)," (",LOWER(PARAMETRES!$F$17),")"))</f>
        <v>ANGLAIS (seconde langue)</v>
      </c>
      <c r="AX191" s="551"/>
      <c r="AY191" s="316">
        <f>PARAMETRES!$G$17</f>
        <v>30</v>
      </c>
      <c r="AZ191" s="317"/>
      <c r="BA191" s="318" t="str">
        <f>TOTALGENERAL!$X77</f>
        <v/>
      </c>
      <c r="BB191" s="319"/>
      <c r="BC191" s="318" t="str">
        <f>TOTALGENERAL!$AY77</f>
        <v/>
      </c>
      <c r="BD191" s="319"/>
      <c r="BE191" s="318"/>
      <c r="BF191" s="319"/>
      <c r="BG191" s="318"/>
      <c r="BH191" s="320"/>
      <c r="BI191" s="551" t="str">
        <f>IF(PARAMETRES!$D28="-",PARAMETRES!$F$17,CONCATENATE(UPPER(PARAMETRES!$D28)," (",LOWER(PARAMETRES!$F$17),")"))</f>
        <v>ANGLAIS (seconde langue)</v>
      </c>
      <c r="BJ191" s="551"/>
      <c r="BK191" s="316">
        <f>PARAMETRES!$G$17</f>
        <v>30</v>
      </c>
      <c r="BL191" s="317"/>
      <c r="BM191" s="318" t="str">
        <f>TOTALGENERAL!$X81</f>
        <v/>
      </c>
      <c r="BN191" s="319"/>
      <c r="BO191" s="318" t="str">
        <f>TOTALGENERAL!$AY81</f>
        <v/>
      </c>
      <c r="BP191" s="319"/>
      <c r="BQ191" s="318"/>
      <c r="BR191" s="319"/>
      <c r="BS191" s="318"/>
      <c r="BT191" s="320"/>
      <c r="BU191" s="551" t="str">
        <f>IF(PARAMETRES!$D32="-",PARAMETRES!$F$17,CONCATENATE(UPPER(PARAMETRES!$D32)," (",LOWER(PARAMETRES!$F$17),")"))</f>
        <v>ANGLAIS (seconde langue)</v>
      </c>
      <c r="BV191" s="551"/>
      <c r="BW191" s="316">
        <f>PARAMETRES!$G$17</f>
        <v>30</v>
      </c>
      <c r="BX191" s="317"/>
      <c r="BY191" s="318" t="str">
        <f>TOTALGENERAL!$X85</f>
        <v/>
      </c>
      <c r="BZ191" s="319"/>
      <c r="CA191" s="318" t="str">
        <f>TOTALGENERAL!$AY85</f>
        <v/>
      </c>
      <c r="CB191" s="319"/>
      <c r="CC191" s="318"/>
      <c r="CD191" s="319"/>
      <c r="CE191" s="318"/>
      <c r="CF191" s="320"/>
      <c r="CG191" s="551" t="str">
        <f>IF(PARAMETRES!$D36="-",PARAMETRES!$F$17,CONCATENATE(UPPER(PARAMETRES!$D36)," (",LOWER(PARAMETRES!$F$17),")"))</f>
        <v>SECONDE LANGUE</v>
      </c>
      <c r="CH191" s="551"/>
      <c r="CI191" s="316">
        <f>PARAMETRES!$G$17</f>
        <v>30</v>
      </c>
      <c r="CJ191" s="317"/>
      <c r="CK191" s="318" t="str">
        <f>TOTALGENERAL!$X89</f>
        <v/>
      </c>
      <c r="CL191" s="319"/>
      <c r="CM191" s="318" t="str">
        <f>TOTALGENERAL!$AY89</f>
        <v/>
      </c>
      <c r="CN191" s="319"/>
      <c r="CO191" s="318"/>
      <c r="CP191" s="319"/>
      <c r="CQ191" s="318"/>
      <c r="CR191" s="320"/>
      <c r="CS191" s="551" t="str">
        <f>IF(PARAMETRES!$D40="-",PARAMETRES!$F$17,CONCATENATE(UPPER(PARAMETRES!$D40)," (",LOWER(PARAMETRES!$F$17),")"))</f>
        <v>SECONDE LANGUE</v>
      </c>
      <c r="CT191" s="551"/>
      <c r="CU191" s="316">
        <f>PARAMETRES!$G$17</f>
        <v>30</v>
      </c>
      <c r="CV191" s="317"/>
      <c r="CW191" s="318" t="str">
        <f>TOTALGENERAL!$X93</f>
        <v/>
      </c>
      <c r="CX191" s="319"/>
      <c r="CY191" s="318" t="str">
        <f>TOTALGENERAL!$AY93</f>
        <v/>
      </c>
      <c r="CZ191" s="319"/>
      <c r="DA191" s="318"/>
      <c r="DB191" s="319"/>
      <c r="DC191" s="318"/>
      <c r="DD191" s="320"/>
      <c r="DE191" s="551" t="str">
        <f>IF(PARAMETRES!$D44="-",PARAMETRES!$F$17,CONCATENATE(UPPER(PARAMETRES!$D44)," (",LOWER(PARAMETRES!$F$17),")"))</f>
        <v>SECONDE LANGUE</v>
      </c>
      <c r="DF191" s="551"/>
      <c r="DG191" s="316">
        <f>PARAMETRES!$G$17</f>
        <v>30</v>
      </c>
      <c r="DH191" s="317"/>
      <c r="DI191" s="318" t="str">
        <f>TOTALGENERAL!$X97</f>
        <v/>
      </c>
      <c r="DJ191" s="319"/>
      <c r="DK191" s="318" t="str">
        <f>TOTALGENERAL!$AY97</f>
        <v/>
      </c>
      <c r="DL191" s="319"/>
      <c r="DM191" s="318"/>
      <c r="DN191" s="319"/>
      <c r="DO191" s="318"/>
      <c r="DP191" s="320"/>
    </row>
    <row r="192" spans="1:120">
      <c r="A192" s="321"/>
      <c r="B192" s="322"/>
      <c r="C192" s="323"/>
      <c r="D192" s="323"/>
      <c r="E192" s="315"/>
      <c r="F192" s="324"/>
      <c r="G192" s="315"/>
      <c r="H192" s="324"/>
      <c r="I192" s="315"/>
      <c r="J192" s="324"/>
      <c r="K192" s="315"/>
      <c r="L192" s="325"/>
      <c r="M192" s="321"/>
      <c r="N192" s="322"/>
      <c r="O192" s="323"/>
      <c r="P192" s="323"/>
      <c r="Q192" s="315"/>
      <c r="R192" s="324"/>
      <c r="S192" s="315"/>
      <c r="T192" s="324"/>
      <c r="U192" s="315"/>
      <c r="V192" s="324"/>
      <c r="W192" s="315"/>
      <c r="X192" s="325"/>
      <c r="Y192" s="321"/>
      <c r="Z192" s="322"/>
      <c r="AA192" s="323"/>
      <c r="AB192" s="323"/>
      <c r="AC192" s="315"/>
      <c r="AD192" s="324"/>
      <c r="AE192" s="315"/>
      <c r="AF192" s="324"/>
      <c r="AG192" s="315"/>
      <c r="AH192" s="324"/>
      <c r="AI192" s="315"/>
      <c r="AJ192" s="325"/>
      <c r="AK192" s="321"/>
      <c r="AL192" s="322"/>
      <c r="AM192" s="323"/>
      <c r="AN192" s="323"/>
      <c r="AO192" s="315"/>
      <c r="AP192" s="324"/>
      <c r="AQ192" s="315"/>
      <c r="AR192" s="324"/>
      <c r="AS192" s="315"/>
      <c r="AT192" s="324"/>
      <c r="AU192" s="315"/>
      <c r="AV192" s="325"/>
      <c r="AW192" s="321"/>
      <c r="AX192" s="322"/>
      <c r="AY192" s="323"/>
      <c r="AZ192" s="323"/>
      <c r="BA192" s="315"/>
      <c r="BB192" s="324"/>
      <c r="BC192" s="315"/>
      <c r="BD192" s="324"/>
      <c r="BE192" s="315"/>
      <c r="BF192" s="324"/>
      <c r="BG192" s="315"/>
      <c r="BH192" s="325"/>
      <c r="BI192" s="321"/>
      <c r="BJ192" s="322"/>
      <c r="BK192" s="323"/>
      <c r="BL192" s="323"/>
      <c r="BM192" s="315"/>
      <c r="BN192" s="324"/>
      <c r="BO192" s="315"/>
      <c r="BP192" s="324"/>
      <c r="BQ192" s="315"/>
      <c r="BR192" s="324"/>
      <c r="BS192" s="315"/>
      <c r="BT192" s="325"/>
      <c r="BU192" s="321"/>
      <c r="BV192" s="322"/>
      <c r="BW192" s="323"/>
      <c r="BX192" s="323"/>
      <c r="BY192" s="315"/>
      <c r="BZ192" s="324"/>
      <c r="CA192" s="315"/>
      <c r="CB192" s="324"/>
      <c r="CC192" s="315"/>
      <c r="CD192" s="324"/>
      <c r="CE192" s="315"/>
      <c r="CF192" s="325"/>
      <c r="CG192" s="321"/>
      <c r="CH192" s="322"/>
      <c r="CI192" s="323"/>
      <c r="CJ192" s="323"/>
      <c r="CK192" s="315"/>
      <c r="CL192" s="324"/>
      <c r="CM192" s="315"/>
      <c r="CN192" s="324"/>
      <c r="CO192" s="315"/>
      <c r="CP192" s="324"/>
      <c r="CQ192" s="315"/>
      <c r="CR192" s="325"/>
      <c r="CS192" s="321"/>
      <c r="CT192" s="322"/>
      <c r="CU192" s="323"/>
      <c r="CV192" s="323"/>
      <c r="CW192" s="315"/>
      <c r="CX192" s="324"/>
      <c r="CY192" s="315"/>
      <c r="CZ192" s="324"/>
      <c r="DA192" s="315"/>
      <c r="DB192" s="324"/>
      <c r="DC192" s="315"/>
      <c r="DD192" s="325"/>
      <c r="DE192" s="321"/>
      <c r="DF192" s="322"/>
      <c r="DG192" s="323"/>
      <c r="DH192" s="323"/>
      <c r="DI192" s="315"/>
      <c r="DJ192" s="324"/>
      <c r="DK192" s="315"/>
      <c r="DL192" s="324"/>
      <c r="DM192" s="315"/>
      <c r="DN192" s="324"/>
      <c r="DO192" s="315"/>
      <c r="DP192" s="325"/>
    </row>
    <row r="193" spans="1:120" ht="22.5" customHeight="1">
      <c r="A193" s="337"/>
      <c r="B193" s="338"/>
      <c r="C193" s="338"/>
      <c r="D193" s="339"/>
      <c r="E193" s="340"/>
      <c r="F193" s="324"/>
      <c r="G193" s="340"/>
      <c r="H193" s="324"/>
      <c r="I193" s="340"/>
      <c r="J193" s="324"/>
      <c r="K193" s="340"/>
      <c r="L193" s="325"/>
      <c r="M193" s="337"/>
      <c r="N193" s="338"/>
      <c r="O193" s="338"/>
      <c r="P193" s="339"/>
      <c r="Q193" s="340"/>
      <c r="R193" s="324"/>
      <c r="S193" s="340"/>
      <c r="T193" s="324"/>
      <c r="U193" s="340"/>
      <c r="V193" s="324"/>
      <c r="W193" s="340"/>
      <c r="X193" s="325"/>
      <c r="Y193" s="337"/>
      <c r="Z193" s="338"/>
      <c r="AA193" s="338"/>
      <c r="AB193" s="339"/>
      <c r="AC193" s="340"/>
      <c r="AD193" s="324"/>
      <c r="AE193" s="340"/>
      <c r="AF193" s="324"/>
      <c r="AG193" s="340"/>
      <c r="AH193" s="324"/>
      <c r="AI193" s="340"/>
      <c r="AJ193" s="325"/>
      <c r="AK193" s="337"/>
      <c r="AL193" s="338"/>
      <c r="AM193" s="338"/>
      <c r="AN193" s="339"/>
      <c r="AO193" s="340"/>
      <c r="AP193" s="324"/>
      <c r="AQ193" s="340"/>
      <c r="AR193" s="324"/>
      <c r="AS193" s="340"/>
      <c r="AT193" s="324"/>
      <c r="AU193" s="340"/>
      <c r="AV193" s="325"/>
      <c r="AW193" s="337"/>
      <c r="AX193" s="338"/>
      <c r="AY193" s="338"/>
      <c r="AZ193" s="339"/>
      <c r="BA193" s="340"/>
      <c r="BB193" s="324"/>
      <c r="BC193" s="340"/>
      <c r="BD193" s="324"/>
      <c r="BE193" s="340"/>
      <c r="BF193" s="324"/>
      <c r="BG193" s="340"/>
      <c r="BH193" s="325"/>
      <c r="BI193" s="337"/>
      <c r="BJ193" s="338"/>
      <c r="BK193" s="338"/>
      <c r="BL193" s="339"/>
      <c r="BM193" s="340"/>
      <c r="BN193" s="324"/>
      <c r="BO193" s="340"/>
      <c r="BP193" s="324"/>
      <c r="BQ193" s="340"/>
      <c r="BR193" s="324"/>
      <c r="BS193" s="340"/>
      <c r="BT193" s="325"/>
      <c r="BU193" s="337"/>
      <c r="BV193" s="338"/>
      <c r="BW193" s="338"/>
      <c r="BX193" s="339"/>
      <c r="BY193" s="340"/>
      <c r="BZ193" s="324"/>
      <c r="CA193" s="340"/>
      <c r="CB193" s="324"/>
      <c r="CC193" s="340"/>
      <c r="CD193" s="324"/>
      <c r="CE193" s="340"/>
      <c r="CF193" s="325"/>
      <c r="CG193" s="337"/>
      <c r="CH193" s="338"/>
      <c r="CI193" s="338"/>
      <c r="CJ193" s="339"/>
      <c r="CK193" s="340"/>
      <c r="CL193" s="324"/>
      <c r="CM193" s="340"/>
      <c r="CN193" s="324"/>
      <c r="CO193" s="340"/>
      <c r="CP193" s="324"/>
      <c r="CQ193" s="340"/>
      <c r="CR193" s="325"/>
      <c r="CS193" s="337"/>
      <c r="CT193" s="338"/>
      <c r="CU193" s="338"/>
      <c r="CV193" s="339"/>
      <c r="CW193" s="340"/>
      <c r="CX193" s="324"/>
      <c r="CY193" s="340"/>
      <c r="CZ193" s="324"/>
      <c r="DA193" s="340"/>
      <c r="DB193" s="324"/>
      <c r="DC193" s="340"/>
      <c r="DD193" s="325"/>
      <c r="DE193" s="337"/>
      <c r="DF193" s="338"/>
      <c r="DG193" s="338"/>
      <c r="DH193" s="339"/>
      <c r="DI193" s="340"/>
      <c r="DJ193" s="324"/>
      <c r="DK193" s="340"/>
      <c r="DL193" s="324"/>
      <c r="DM193" s="340"/>
      <c r="DN193" s="324"/>
      <c r="DO193" s="340"/>
      <c r="DP193" s="325"/>
    </row>
    <row r="194" spans="1:120" ht="4.5" customHeight="1">
      <c r="A194" s="326"/>
      <c r="B194" s="326"/>
      <c r="C194" s="327"/>
      <c r="D194" s="327"/>
      <c r="M194" s="326"/>
      <c r="N194" s="326"/>
      <c r="O194" s="327"/>
      <c r="P194" s="327"/>
      <c r="Y194" s="326"/>
      <c r="Z194" s="326"/>
      <c r="AA194" s="327"/>
      <c r="AB194" s="327"/>
      <c r="AK194" s="326"/>
      <c r="AL194" s="326"/>
      <c r="AM194" s="327"/>
      <c r="AN194" s="327"/>
      <c r="AW194" s="326"/>
      <c r="AX194" s="326"/>
      <c r="AY194" s="327"/>
      <c r="AZ194" s="327"/>
      <c r="BI194" s="326"/>
      <c r="BJ194" s="326"/>
      <c r="BK194" s="327"/>
      <c r="BL194" s="327"/>
      <c r="BU194" s="326"/>
      <c r="BV194" s="326"/>
      <c r="BW194" s="327"/>
      <c r="BX194" s="327"/>
      <c r="CG194" s="326"/>
      <c r="CH194" s="326"/>
      <c r="CI194" s="327"/>
      <c r="CJ194" s="327"/>
      <c r="CS194" s="326"/>
      <c r="CT194" s="326"/>
      <c r="CU194" s="327"/>
      <c r="CV194" s="327"/>
      <c r="DE194" s="326"/>
      <c r="DF194" s="326"/>
      <c r="DG194" s="327"/>
      <c r="DH194" s="327"/>
    </row>
    <row r="195" spans="1:120" ht="25.5" customHeight="1">
      <c r="A195" s="555" t="str">
        <f>PARAMETRES!$F$19</f>
        <v>TOTAL DE LA PÉRIODE</v>
      </c>
      <c r="B195" s="555"/>
      <c r="C195" s="341">
        <f>PARAMETRES!$G$19</f>
        <v>100</v>
      </c>
      <c r="D195" s="342"/>
      <c r="E195" s="343">
        <f>TOTALGENERAL!$AA61</f>
        <v>85.199999999999989</v>
      </c>
      <c r="F195" s="344"/>
      <c r="G195" s="343" t="str">
        <f>TOTALGENERAL!$BB61</f>
        <v/>
      </c>
      <c r="H195" s="344"/>
      <c r="I195" s="343"/>
      <c r="J195" s="344"/>
      <c r="K195" s="343"/>
      <c r="M195" s="555" t="str">
        <f>PARAMETRES!$F$19</f>
        <v>TOTAL DE LA PÉRIODE</v>
      </c>
      <c r="N195" s="555"/>
      <c r="O195" s="341">
        <f>PARAMETRES!$G$19</f>
        <v>100</v>
      </c>
      <c r="P195" s="342"/>
      <c r="Q195" s="343">
        <f>TOTALGENERAL!$AA65</f>
        <v>76.5</v>
      </c>
      <c r="R195" s="344"/>
      <c r="S195" s="343" t="str">
        <f>TOTALGENERAL!$BB65</f>
        <v/>
      </c>
      <c r="T195" s="344"/>
      <c r="U195" s="343"/>
      <c r="V195" s="344"/>
      <c r="W195" s="343"/>
      <c r="Y195" s="555" t="str">
        <f>PARAMETRES!$F$19</f>
        <v>TOTAL DE LA PÉRIODE</v>
      </c>
      <c r="Z195" s="555"/>
      <c r="AA195" s="341">
        <f>PARAMETRES!$G$19</f>
        <v>100</v>
      </c>
      <c r="AB195" s="342"/>
      <c r="AC195" s="343">
        <f>TOTALGENERAL!$AA69</f>
        <v>73.399999999999991</v>
      </c>
      <c r="AD195" s="344"/>
      <c r="AE195" s="343" t="str">
        <f>TOTALGENERAL!$BB69</f>
        <v/>
      </c>
      <c r="AF195" s="344"/>
      <c r="AG195" s="343"/>
      <c r="AH195" s="344"/>
      <c r="AI195" s="343"/>
      <c r="AK195" s="555" t="str">
        <f>PARAMETRES!$F$19</f>
        <v>TOTAL DE LA PÉRIODE</v>
      </c>
      <c r="AL195" s="555"/>
      <c r="AM195" s="341">
        <f>PARAMETRES!$G$19</f>
        <v>100</v>
      </c>
      <c r="AN195" s="342"/>
      <c r="AO195" s="343">
        <f>TOTALGENERAL!$AA73</f>
        <v>80.899999999999991</v>
      </c>
      <c r="AP195" s="344"/>
      <c r="AQ195" s="343" t="str">
        <f>TOTALGENERAL!$BB73</f>
        <v/>
      </c>
      <c r="AR195" s="344"/>
      <c r="AS195" s="343"/>
      <c r="AT195" s="344"/>
      <c r="AU195" s="343"/>
      <c r="AW195" s="555" t="str">
        <f>PARAMETRES!$F$19</f>
        <v>TOTAL DE LA PÉRIODE</v>
      </c>
      <c r="AX195" s="555"/>
      <c r="AY195" s="341">
        <f>PARAMETRES!$G$19</f>
        <v>100</v>
      </c>
      <c r="AZ195" s="342"/>
      <c r="BA195" s="343">
        <f>TOTALGENERAL!$AA77</f>
        <v>86.399999999999991</v>
      </c>
      <c r="BB195" s="344"/>
      <c r="BC195" s="343" t="str">
        <f>TOTALGENERAL!$BB77</f>
        <v/>
      </c>
      <c r="BD195" s="344"/>
      <c r="BE195" s="343"/>
      <c r="BF195" s="344"/>
      <c r="BG195" s="343"/>
      <c r="BI195" s="555" t="str">
        <f>PARAMETRES!$F$19</f>
        <v>TOTAL DE LA PÉRIODE</v>
      </c>
      <c r="BJ195" s="555"/>
      <c r="BK195" s="341">
        <f>PARAMETRES!$G$19</f>
        <v>100</v>
      </c>
      <c r="BL195" s="342"/>
      <c r="BM195" s="343">
        <f>TOTALGENERAL!$AA81</f>
        <v>82.3</v>
      </c>
      <c r="BN195" s="344"/>
      <c r="BO195" s="343" t="str">
        <f>TOTALGENERAL!$BB81</f>
        <v/>
      </c>
      <c r="BP195" s="344"/>
      <c r="BQ195" s="343"/>
      <c r="BR195" s="344"/>
      <c r="BS195" s="343"/>
      <c r="BU195" s="555" t="str">
        <f>PARAMETRES!$F$19</f>
        <v>TOTAL DE LA PÉRIODE</v>
      </c>
      <c r="BV195" s="555"/>
      <c r="BW195" s="341">
        <f>PARAMETRES!$G$19</f>
        <v>100</v>
      </c>
      <c r="BX195" s="342"/>
      <c r="BY195" s="343">
        <f>TOTALGENERAL!$AA85</f>
        <v>81.699999999999989</v>
      </c>
      <c r="BZ195" s="344"/>
      <c r="CA195" s="343" t="str">
        <f>TOTALGENERAL!$BB85</f>
        <v/>
      </c>
      <c r="CB195" s="344"/>
      <c r="CC195" s="343"/>
      <c r="CD195" s="344"/>
      <c r="CE195" s="343"/>
      <c r="CG195" s="555" t="str">
        <f>PARAMETRES!$F$19</f>
        <v>TOTAL DE LA PÉRIODE</v>
      </c>
      <c r="CH195" s="555"/>
      <c r="CI195" s="341">
        <f>PARAMETRES!$G$19</f>
        <v>100</v>
      </c>
      <c r="CJ195" s="342"/>
      <c r="CK195" s="343" t="str">
        <f>TOTALGENERAL!$AA89</f>
        <v/>
      </c>
      <c r="CL195" s="344"/>
      <c r="CM195" s="343" t="str">
        <f>TOTALGENERAL!$BB89</f>
        <v/>
      </c>
      <c r="CN195" s="344"/>
      <c r="CO195" s="343"/>
      <c r="CP195" s="344"/>
      <c r="CQ195" s="343"/>
      <c r="CS195" s="555" t="str">
        <f>PARAMETRES!$F$19</f>
        <v>TOTAL DE LA PÉRIODE</v>
      </c>
      <c r="CT195" s="555"/>
      <c r="CU195" s="341">
        <f>PARAMETRES!$G$19</f>
        <v>100</v>
      </c>
      <c r="CV195" s="342"/>
      <c r="CW195" s="343" t="str">
        <f>TOTALGENERAL!$AA93</f>
        <v/>
      </c>
      <c r="CX195" s="344"/>
      <c r="CY195" s="343" t="str">
        <f>TOTALGENERAL!$BB93</f>
        <v/>
      </c>
      <c r="CZ195" s="344"/>
      <c r="DA195" s="343"/>
      <c r="DB195" s="344"/>
      <c r="DC195" s="343"/>
      <c r="DE195" s="555" t="str">
        <f>PARAMETRES!$F$19</f>
        <v>TOTAL DE LA PÉRIODE</v>
      </c>
      <c r="DF195" s="555"/>
      <c r="DG195" s="341">
        <f>PARAMETRES!$G$19</f>
        <v>100</v>
      </c>
      <c r="DH195" s="342"/>
      <c r="DI195" s="343" t="str">
        <f>TOTALGENERAL!$AA97</f>
        <v/>
      </c>
      <c r="DJ195" s="344"/>
      <c r="DK195" s="343" t="str">
        <f>TOTALGENERAL!$BB97</f>
        <v/>
      </c>
      <c r="DL195" s="344"/>
      <c r="DM195" s="343"/>
      <c r="DN195" s="344"/>
      <c r="DO195" s="343"/>
    </row>
    <row r="196" spans="1:120" ht="3.75" customHeight="1">
      <c r="G196" s="345"/>
      <c r="J196" s="345"/>
      <c r="S196" s="345"/>
      <c r="V196" s="345"/>
      <c r="AE196" s="345"/>
      <c r="AH196" s="345"/>
      <c r="AQ196" s="345"/>
      <c r="AT196" s="345"/>
      <c r="BC196" s="345"/>
      <c r="BF196" s="345"/>
      <c r="BO196" s="345"/>
      <c r="BR196" s="345"/>
      <c r="CA196" s="345"/>
      <c r="CD196" s="345"/>
      <c r="CM196" s="345"/>
      <c r="CP196" s="345"/>
      <c r="CY196" s="345"/>
      <c r="DB196" s="345"/>
      <c r="DK196" s="345"/>
      <c r="DN196" s="345"/>
    </row>
    <row r="197" spans="1:120">
      <c r="G197" s="556"/>
      <c r="H197" s="556"/>
      <c r="I197" s="556"/>
      <c r="J197" s="556"/>
      <c r="K197" s="346"/>
      <c r="S197" s="556"/>
      <c r="T197" s="556"/>
      <c r="U197" s="556"/>
      <c r="V197" s="556"/>
      <c r="W197" s="346"/>
      <c r="AE197" s="556"/>
      <c r="AF197" s="556"/>
      <c r="AG197" s="556"/>
      <c r="AH197" s="556"/>
      <c r="AI197" s="346"/>
      <c r="AQ197" s="556"/>
      <c r="AR197" s="556"/>
      <c r="AS197" s="556"/>
      <c r="AT197" s="556"/>
      <c r="AU197" s="346"/>
      <c r="BC197" s="556"/>
      <c r="BD197" s="556"/>
      <c r="BE197" s="556"/>
      <c r="BF197" s="556"/>
      <c r="BG197" s="346"/>
      <c r="BO197" s="556"/>
      <c r="BP197" s="556"/>
      <c r="BQ197" s="556"/>
      <c r="BR197" s="556"/>
      <c r="BS197" s="346"/>
      <c r="CA197" s="556"/>
      <c r="CB197" s="556"/>
      <c r="CC197" s="556"/>
      <c r="CD197" s="556"/>
      <c r="CE197" s="346"/>
      <c r="CM197" s="556"/>
      <c r="CN197" s="556"/>
      <c r="CO197" s="556"/>
      <c r="CP197" s="556"/>
      <c r="CQ197" s="346"/>
      <c r="CY197" s="556"/>
      <c r="CZ197" s="556"/>
      <c r="DA197" s="556"/>
      <c r="DB197" s="556"/>
      <c r="DC197" s="346"/>
      <c r="DK197" s="556"/>
      <c r="DL197" s="556"/>
      <c r="DM197" s="556"/>
      <c r="DN197" s="556"/>
      <c r="DO197" s="346"/>
    </row>
    <row r="198" spans="1:120" ht="21.75" customHeight="1"/>
  </sheetData>
  <sheetProtection sheet="1" objects="1" scenarios="1"/>
  <mergeCells count="830">
    <mergeCell ref="DK197:DN197"/>
    <mergeCell ref="BU195:BV195"/>
    <mergeCell ref="CG195:CH195"/>
    <mergeCell ref="BC197:BF197"/>
    <mergeCell ref="BO197:BR197"/>
    <mergeCell ref="CA197:CD197"/>
    <mergeCell ref="CM197:CP197"/>
    <mergeCell ref="CS195:CT195"/>
    <mergeCell ref="DE195:DF195"/>
    <mergeCell ref="CY197:DB197"/>
    <mergeCell ref="CG188:CH188"/>
    <mergeCell ref="CS188:CT188"/>
    <mergeCell ref="A195:B195"/>
    <mergeCell ref="M195:N195"/>
    <mergeCell ref="Y195:Z195"/>
    <mergeCell ref="AK195:AL195"/>
    <mergeCell ref="AW195:AX195"/>
    <mergeCell ref="BI195:BJ195"/>
    <mergeCell ref="G197:J197"/>
    <mergeCell ref="S197:V197"/>
    <mergeCell ref="AE197:AH197"/>
    <mergeCell ref="AQ197:AT197"/>
    <mergeCell ref="AK185:AL185"/>
    <mergeCell ref="AW185:AX185"/>
    <mergeCell ref="BI185:BJ185"/>
    <mergeCell ref="BU185:BV185"/>
    <mergeCell ref="CG185:CH185"/>
    <mergeCell ref="CS185:CT185"/>
    <mergeCell ref="DE188:DF188"/>
    <mergeCell ref="A191:B191"/>
    <mergeCell ref="M191:N191"/>
    <mergeCell ref="Y191:Z191"/>
    <mergeCell ref="AK191:AL191"/>
    <mergeCell ref="AW191:AX191"/>
    <mergeCell ref="BI191:BJ191"/>
    <mergeCell ref="BU191:BV191"/>
    <mergeCell ref="CG191:CH191"/>
    <mergeCell ref="CS191:CT191"/>
    <mergeCell ref="DE191:DF191"/>
    <mergeCell ref="A188:B188"/>
    <mergeCell ref="M188:N188"/>
    <mergeCell ref="Y188:Z188"/>
    <mergeCell ref="AK188:AL188"/>
    <mergeCell ref="AW188:AX188"/>
    <mergeCell ref="BI188:BJ188"/>
    <mergeCell ref="BU188:BV188"/>
    <mergeCell ref="DE185:DF185"/>
    <mergeCell ref="DE182:DF182"/>
    <mergeCell ref="A183:B183"/>
    <mergeCell ref="M183:N183"/>
    <mergeCell ref="Y183:Z183"/>
    <mergeCell ref="AK183:AL183"/>
    <mergeCell ref="AW183:AX183"/>
    <mergeCell ref="BI183:BJ183"/>
    <mergeCell ref="BU183:BV183"/>
    <mergeCell ref="CG183:CH183"/>
    <mergeCell ref="CS183:CT183"/>
    <mergeCell ref="DE183:DF183"/>
    <mergeCell ref="A182:B182"/>
    <mergeCell ref="M182:N182"/>
    <mergeCell ref="Y182:Z182"/>
    <mergeCell ref="AK182:AL182"/>
    <mergeCell ref="AW182:AX182"/>
    <mergeCell ref="BI182:BJ182"/>
    <mergeCell ref="BU182:BV182"/>
    <mergeCell ref="CG182:CH182"/>
    <mergeCell ref="CS182:CT182"/>
    <mergeCell ref="A185:B185"/>
    <mergeCell ref="M185:N185"/>
    <mergeCell ref="Y185:Z185"/>
    <mergeCell ref="DE179:DF179"/>
    <mergeCell ref="A181:B181"/>
    <mergeCell ref="M181:N181"/>
    <mergeCell ref="Y181:Z181"/>
    <mergeCell ref="AK181:AL181"/>
    <mergeCell ref="AW181:AX181"/>
    <mergeCell ref="BI181:BJ181"/>
    <mergeCell ref="BU181:BV181"/>
    <mergeCell ref="CG181:CH181"/>
    <mergeCell ref="CS181:CT181"/>
    <mergeCell ref="DE181:DF181"/>
    <mergeCell ref="A179:B179"/>
    <mergeCell ref="M179:N179"/>
    <mergeCell ref="Y179:Z179"/>
    <mergeCell ref="AK179:AL179"/>
    <mergeCell ref="AW179:AX179"/>
    <mergeCell ref="BI179:BJ179"/>
    <mergeCell ref="BU179:BV179"/>
    <mergeCell ref="CG179:CH179"/>
    <mergeCell ref="CS179:CT179"/>
    <mergeCell ref="DE174:DF174"/>
    <mergeCell ref="A176:B176"/>
    <mergeCell ref="M176:N176"/>
    <mergeCell ref="Y176:Z176"/>
    <mergeCell ref="AK176:AL176"/>
    <mergeCell ref="AW176:AX176"/>
    <mergeCell ref="BI176:BJ176"/>
    <mergeCell ref="BU176:BV176"/>
    <mergeCell ref="CG176:CH176"/>
    <mergeCell ref="CS176:CT176"/>
    <mergeCell ref="DE176:DF176"/>
    <mergeCell ref="A174:B174"/>
    <mergeCell ref="M174:N174"/>
    <mergeCell ref="Y174:Z174"/>
    <mergeCell ref="AK174:AL174"/>
    <mergeCell ref="AW174:AX174"/>
    <mergeCell ref="BI174:BJ174"/>
    <mergeCell ref="BU174:BV174"/>
    <mergeCell ref="CG174:CH174"/>
    <mergeCell ref="CS174:CT174"/>
    <mergeCell ref="DE172:DF172"/>
    <mergeCell ref="A173:B173"/>
    <mergeCell ref="M173:N173"/>
    <mergeCell ref="Y173:Z173"/>
    <mergeCell ref="AK173:AL173"/>
    <mergeCell ref="AW173:AX173"/>
    <mergeCell ref="BI173:BJ173"/>
    <mergeCell ref="BU173:BV173"/>
    <mergeCell ref="CG173:CH173"/>
    <mergeCell ref="CS173:CT173"/>
    <mergeCell ref="DE173:DF173"/>
    <mergeCell ref="A172:B172"/>
    <mergeCell ref="M172:N172"/>
    <mergeCell ref="Y172:Z172"/>
    <mergeCell ref="AK172:AL172"/>
    <mergeCell ref="AW172:AX172"/>
    <mergeCell ref="BI172:BJ172"/>
    <mergeCell ref="BU172:BV172"/>
    <mergeCell ref="CG172:CH172"/>
    <mergeCell ref="CS172:CT172"/>
    <mergeCell ref="BU169:BV169"/>
    <mergeCell ref="CG169:CH169"/>
    <mergeCell ref="CS169:CT169"/>
    <mergeCell ref="DE169:DF169"/>
    <mergeCell ref="A171:B171"/>
    <mergeCell ref="M171:N171"/>
    <mergeCell ref="Y171:Z171"/>
    <mergeCell ref="AK171:AL171"/>
    <mergeCell ref="AW171:AX171"/>
    <mergeCell ref="BI171:BJ171"/>
    <mergeCell ref="BU171:BV171"/>
    <mergeCell ref="CG171:CH171"/>
    <mergeCell ref="CS171:CT171"/>
    <mergeCell ref="DE171:DF171"/>
    <mergeCell ref="A169:B169"/>
    <mergeCell ref="M169:N169"/>
    <mergeCell ref="Y169:Z169"/>
    <mergeCell ref="AK169:AL169"/>
    <mergeCell ref="AW169:AX169"/>
    <mergeCell ref="BI169:BJ169"/>
    <mergeCell ref="A166:B166"/>
    <mergeCell ref="M166:N166"/>
    <mergeCell ref="Y166:Z166"/>
    <mergeCell ref="AK166:AL166"/>
    <mergeCell ref="AW166:AX166"/>
    <mergeCell ref="BI166:BJ166"/>
    <mergeCell ref="CH160:CN160"/>
    <mergeCell ref="CO160:CO161"/>
    <mergeCell ref="CP160:CP161"/>
    <mergeCell ref="AX160:BD160"/>
    <mergeCell ref="BE160:BE161"/>
    <mergeCell ref="BU166:BV166"/>
    <mergeCell ref="CG166:CH166"/>
    <mergeCell ref="B160:H160"/>
    <mergeCell ref="I160:I161"/>
    <mergeCell ref="J160:J161"/>
    <mergeCell ref="N160:T160"/>
    <mergeCell ref="U160:U161"/>
    <mergeCell ref="V160:V161"/>
    <mergeCell ref="B161:H161"/>
    <mergeCell ref="N161:T161"/>
    <mergeCell ref="CS166:CT166"/>
    <mergeCell ref="DE166:DF166"/>
    <mergeCell ref="BR160:BR161"/>
    <mergeCell ref="Z160:AF160"/>
    <mergeCell ref="AG160:AG161"/>
    <mergeCell ref="AH160:AH161"/>
    <mergeCell ref="AL160:AR160"/>
    <mergeCell ref="AS160:AS161"/>
    <mergeCell ref="AT160:AT161"/>
    <mergeCell ref="DM160:DM161"/>
    <mergeCell ref="DN160:DN161"/>
    <mergeCell ref="Z161:AF161"/>
    <mergeCell ref="AL161:AR161"/>
    <mergeCell ref="AX161:BD161"/>
    <mergeCell ref="BJ161:BP161"/>
    <mergeCell ref="BV161:CB161"/>
    <mergeCell ref="CH161:CN161"/>
    <mergeCell ref="CT160:CZ160"/>
    <mergeCell ref="DA160:DA161"/>
    <mergeCell ref="DB160:DB161"/>
    <mergeCell ref="DF160:DL160"/>
    <mergeCell ref="CT161:CZ161"/>
    <mergeCell ref="DF161:DL161"/>
    <mergeCell ref="BV160:CB160"/>
    <mergeCell ref="CC160:CC161"/>
    <mergeCell ref="CD160:CD161"/>
    <mergeCell ref="BF160:BF161"/>
    <mergeCell ref="BJ160:BP160"/>
    <mergeCell ref="BQ160:BQ161"/>
    <mergeCell ref="DK144:DN144"/>
    <mergeCell ref="A159:L159"/>
    <mergeCell ref="M159:X159"/>
    <mergeCell ref="Y159:AJ159"/>
    <mergeCell ref="AK159:AV159"/>
    <mergeCell ref="AW159:BH159"/>
    <mergeCell ref="BI159:BT159"/>
    <mergeCell ref="BU159:CF159"/>
    <mergeCell ref="CG159:CR159"/>
    <mergeCell ref="CS159:DD159"/>
    <mergeCell ref="DE159:DP159"/>
    <mergeCell ref="DE142:DF142"/>
    <mergeCell ref="G144:J144"/>
    <mergeCell ref="S144:V144"/>
    <mergeCell ref="AE144:AH144"/>
    <mergeCell ref="AQ144:AT144"/>
    <mergeCell ref="BC144:BF144"/>
    <mergeCell ref="BO144:BR144"/>
    <mergeCell ref="CA144:CD144"/>
    <mergeCell ref="CM144:CP144"/>
    <mergeCell ref="CY144:DB144"/>
    <mergeCell ref="CG135:CH135"/>
    <mergeCell ref="CS135:CT135"/>
    <mergeCell ref="A142:B142"/>
    <mergeCell ref="M142:N142"/>
    <mergeCell ref="Y142:Z142"/>
    <mergeCell ref="AK142:AL142"/>
    <mergeCell ref="AW142:AX142"/>
    <mergeCell ref="BI142:BJ142"/>
    <mergeCell ref="BU142:BV142"/>
    <mergeCell ref="CG142:CH142"/>
    <mergeCell ref="CS142:CT142"/>
    <mergeCell ref="AK132:AL132"/>
    <mergeCell ref="AW132:AX132"/>
    <mergeCell ref="BI132:BJ132"/>
    <mergeCell ref="BU132:BV132"/>
    <mergeCell ref="CG132:CH132"/>
    <mergeCell ref="CS132:CT132"/>
    <mergeCell ref="DE135:DF135"/>
    <mergeCell ref="A138:B138"/>
    <mergeCell ref="M138:N138"/>
    <mergeCell ref="Y138:Z138"/>
    <mergeCell ref="AK138:AL138"/>
    <mergeCell ref="AW138:AX138"/>
    <mergeCell ref="BI138:BJ138"/>
    <mergeCell ref="BU138:BV138"/>
    <mergeCell ref="CG138:CH138"/>
    <mergeCell ref="CS138:CT138"/>
    <mergeCell ref="DE138:DF138"/>
    <mergeCell ref="A135:B135"/>
    <mergeCell ref="M135:N135"/>
    <mergeCell ref="Y135:Z135"/>
    <mergeCell ref="AK135:AL135"/>
    <mergeCell ref="AW135:AX135"/>
    <mergeCell ref="BI135:BJ135"/>
    <mergeCell ref="BU135:BV135"/>
    <mergeCell ref="DE132:DF132"/>
    <mergeCell ref="DE129:DF129"/>
    <mergeCell ref="A130:B130"/>
    <mergeCell ref="M130:N130"/>
    <mergeCell ref="Y130:Z130"/>
    <mergeCell ref="AK130:AL130"/>
    <mergeCell ref="AW130:AX130"/>
    <mergeCell ref="BI130:BJ130"/>
    <mergeCell ref="BU130:BV130"/>
    <mergeCell ref="CG130:CH130"/>
    <mergeCell ref="CS130:CT130"/>
    <mergeCell ref="DE130:DF130"/>
    <mergeCell ref="A129:B129"/>
    <mergeCell ref="M129:N129"/>
    <mergeCell ref="Y129:Z129"/>
    <mergeCell ref="AK129:AL129"/>
    <mergeCell ref="AW129:AX129"/>
    <mergeCell ref="BI129:BJ129"/>
    <mergeCell ref="BU129:BV129"/>
    <mergeCell ref="CG129:CH129"/>
    <mergeCell ref="CS129:CT129"/>
    <mergeCell ref="A132:B132"/>
    <mergeCell ref="M132:N132"/>
    <mergeCell ref="Y132:Z132"/>
    <mergeCell ref="DE126:DF126"/>
    <mergeCell ref="A128:B128"/>
    <mergeCell ref="M128:N128"/>
    <mergeCell ref="Y128:Z128"/>
    <mergeCell ref="AK128:AL128"/>
    <mergeCell ref="AW128:AX128"/>
    <mergeCell ref="BI128:BJ128"/>
    <mergeCell ref="BU128:BV128"/>
    <mergeCell ref="CG128:CH128"/>
    <mergeCell ref="CS128:CT128"/>
    <mergeCell ref="DE128:DF128"/>
    <mergeCell ref="A126:B126"/>
    <mergeCell ref="M126:N126"/>
    <mergeCell ref="Y126:Z126"/>
    <mergeCell ref="AK126:AL126"/>
    <mergeCell ref="AW126:AX126"/>
    <mergeCell ref="BI126:BJ126"/>
    <mergeCell ref="BU126:BV126"/>
    <mergeCell ref="CG126:CH126"/>
    <mergeCell ref="CS126:CT126"/>
    <mergeCell ref="DE121:DF121"/>
    <mergeCell ref="A123:B123"/>
    <mergeCell ref="M123:N123"/>
    <mergeCell ref="Y123:Z123"/>
    <mergeCell ref="AK123:AL123"/>
    <mergeCell ref="AW123:AX123"/>
    <mergeCell ref="BI123:BJ123"/>
    <mergeCell ref="BU123:BV123"/>
    <mergeCell ref="CG123:CH123"/>
    <mergeCell ref="CS123:CT123"/>
    <mergeCell ref="DE123:DF123"/>
    <mergeCell ref="A121:B121"/>
    <mergeCell ref="M121:N121"/>
    <mergeCell ref="Y121:Z121"/>
    <mergeCell ref="AK121:AL121"/>
    <mergeCell ref="AW121:AX121"/>
    <mergeCell ref="BI121:BJ121"/>
    <mergeCell ref="BU121:BV121"/>
    <mergeCell ref="CG121:CH121"/>
    <mergeCell ref="CS121:CT121"/>
    <mergeCell ref="DE119:DF119"/>
    <mergeCell ref="A120:B120"/>
    <mergeCell ref="M120:N120"/>
    <mergeCell ref="Y120:Z120"/>
    <mergeCell ref="AK120:AL120"/>
    <mergeCell ref="AW120:AX120"/>
    <mergeCell ref="BI120:BJ120"/>
    <mergeCell ref="BU120:BV120"/>
    <mergeCell ref="CG120:CH120"/>
    <mergeCell ref="CS120:CT120"/>
    <mergeCell ref="DE120:DF120"/>
    <mergeCell ref="A119:B119"/>
    <mergeCell ref="M119:N119"/>
    <mergeCell ref="Y119:Z119"/>
    <mergeCell ref="AK119:AL119"/>
    <mergeCell ref="AW119:AX119"/>
    <mergeCell ref="BI119:BJ119"/>
    <mergeCell ref="BU119:BV119"/>
    <mergeCell ref="CG119:CH119"/>
    <mergeCell ref="CS119:CT119"/>
    <mergeCell ref="BU116:BV116"/>
    <mergeCell ref="CG116:CH116"/>
    <mergeCell ref="CS116:CT116"/>
    <mergeCell ref="DE116:DF116"/>
    <mergeCell ref="A118:B118"/>
    <mergeCell ref="M118:N118"/>
    <mergeCell ref="Y118:Z118"/>
    <mergeCell ref="AK118:AL118"/>
    <mergeCell ref="AW118:AX118"/>
    <mergeCell ref="BI118:BJ118"/>
    <mergeCell ref="BU118:BV118"/>
    <mergeCell ref="CG118:CH118"/>
    <mergeCell ref="CS118:CT118"/>
    <mergeCell ref="DE118:DF118"/>
    <mergeCell ref="A116:B116"/>
    <mergeCell ref="M116:N116"/>
    <mergeCell ref="Y116:Z116"/>
    <mergeCell ref="AK116:AL116"/>
    <mergeCell ref="AW116:AX116"/>
    <mergeCell ref="BI116:BJ116"/>
    <mergeCell ref="A113:B113"/>
    <mergeCell ref="M113:N113"/>
    <mergeCell ref="Y113:Z113"/>
    <mergeCell ref="AK113:AL113"/>
    <mergeCell ref="AW113:AX113"/>
    <mergeCell ref="BI113:BJ113"/>
    <mergeCell ref="CH107:CN107"/>
    <mergeCell ref="CO107:CO108"/>
    <mergeCell ref="CP107:CP108"/>
    <mergeCell ref="AX107:BD107"/>
    <mergeCell ref="BE107:BE108"/>
    <mergeCell ref="BU113:BV113"/>
    <mergeCell ref="CG113:CH113"/>
    <mergeCell ref="B107:H107"/>
    <mergeCell ref="I107:I108"/>
    <mergeCell ref="J107:J108"/>
    <mergeCell ref="N107:T107"/>
    <mergeCell ref="U107:U108"/>
    <mergeCell ref="V107:V108"/>
    <mergeCell ref="B108:H108"/>
    <mergeCell ref="N108:T108"/>
    <mergeCell ref="CS113:CT113"/>
    <mergeCell ref="DE113:DF113"/>
    <mergeCell ref="BR107:BR108"/>
    <mergeCell ref="Z107:AF107"/>
    <mergeCell ref="AG107:AG108"/>
    <mergeCell ref="AH107:AH108"/>
    <mergeCell ref="AL107:AR107"/>
    <mergeCell ref="AS107:AS108"/>
    <mergeCell ref="AT107:AT108"/>
    <mergeCell ref="DM107:DM108"/>
    <mergeCell ref="DN107:DN108"/>
    <mergeCell ref="Z108:AF108"/>
    <mergeCell ref="AL108:AR108"/>
    <mergeCell ref="AX108:BD108"/>
    <mergeCell ref="BJ108:BP108"/>
    <mergeCell ref="BV108:CB108"/>
    <mergeCell ref="CH108:CN108"/>
    <mergeCell ref="CT107:CZ107"/>
    <mergeCell ref="DA107:DA108"/>
    <mergeCell ref="DB107:DB108"/>
    <mergeCell ref="DF107:DL107"/>
    <mergeCell ref="CT108:CZ108"/>
    <mergeCell ref="DF108:DL108"/>
    <mergeCell ref="BV107:CB107"/>
    <mergeCell ref="CC107:CC108"/>
    <mergeCell ref="CD107:CD108"/>
    <mergeCell ref="BF107:BF108"/>
    <mergeCell ref="BJ107:BP107"/>
    <mergeCell ref="BQ107:BQ108"/>
    <mergeCell ref="DK91:DN91"/>
    <mergeCell ref="A106:L106"/>
    <mergeCell ref="M106:X106"/>
    <mergeCell ref="Y106:AJ106"/>
    <mergeCell ref="AK106:AV106"/>
    <mergeCell ref="AW106:BH106"/>
    <mergeCell ref="BI106:BT106"/>
    <mergeCell ref="BU106:CF106"/>
    <mergeCell ref="CG106:CR106"/>
    <mergeCell ref="CS106:DD106"/>
    <mergeCell ref="DE106:DP106"/>
    <mergeCell ref="DE89:DF89"/>
    <mergeCell ref="G91:J91"/>
    <mergeCell ref="S91:V91"/>
    <mergeCell ref="AE91:AH91"/>
    <mergeCell ref="AQ91:AT91"/>
    <mergeCell ref="BC91:BF91"/>
    <mergeCell ref="BO91:BR91"/>
    <mergeCell ref="CA91:CD91"/>
    <mergeCell ref="CM91:CP91"/>
    <mergeCell ref="CY91:DB91"/>
    <mergeCell ref="CG82:CH82"/>
    <mergeCell ref="CS82:CT82"/>
    <mergeCell ref="A89:B89"/>
    <mergeCell ref="M89:N89"/>
    <mergeCell ref="Y89:Z89"/>
    <mergeCell ref="AK89:AL89"/>
    <mergeCell ref="AW89:AX89"/>
    <mergeCell ref="BI89:BJ89"/>
    <mergeCell ref="BU89:BV89"/>
    <mergeCell ref="CG89:CH89"/>
    <mergeCell ref="CS89:CT89"/>
    <mergeCell ref="AK79:AL79"/>
    <mergeCell ref="AW79:AX79"/>
    <mergeCell ref="BI79:BJ79"/>
    <mergeCell ref="BU79:BV79"/>
    <mergeCell ref="CG79:CH79"/>
    <mergeCell ref="CS79:CT79"/>
    <mergeCell ref="DE82:DF82"/>
    <mergeCell ref="A85:B85"/>
    <mergeCell ref="M85:N85"/>
    <mergeCell ref="Y85:Z85"/>
    <mergeCell ref="AK85:AL85"/>
    <mergeCell ref="AW85:AX85"/>
    <mergeCell ref="BI85:BJ85"/>
    <mergeCell ref="BU85:BV85"/>
    <mergeCell ref="CG85:CH85"/>
    <mergeCell ref="CS85:CT85"/>
    <mergeCell ref="DE85:DF85"/>
    <mergeCell ref="A82:B82"/>
    <mergeCell ref="M82:N82"/>
    <mergeCell ref="Y82:Z82"/>
    <mergeCell ref="AK82:AL82"/>
    <mergeCell ref="AW82:AX82"/>
    <mergeCell ref="BI82:BJ82"/>
    <mergeCell ref="BU82:BV82"/>
    <mergeCell ref="DE79:DF79"/>
    <mergeCell ref="DE76:DF76"/>
    <mergeCell ref="A77:B77"/>
    <mergeCell ref="M77:N77"/>
    <mergeCell ref="Y77:Z77"/>
    <mergeCell ref="AK77:AL77"/>
    <mergeCell ref="AW77:AX77"/>
    <mergeCell ref="BI77:BJ77"/>
    <mergeCell ref="BU77:BV77"/>
    <mergeCell ref="CG77:CH77"/>
    <mergeCell ref="CS77:CT77"/>
    <mergeCell ref="DE77:DF77"/>
    <mergeCell ref="A76:B76"/>
    <mergeCell ref="M76:N76"/>
    <mergeCell ref="Y76:Z76"/>
    <mergeCell ref="AK76:AL76"/>
    <mergeCell ref="AW76:AX76"/>
    <mergeCell ref="BI76:BJ76"/>
    <mergeCell ref="BU76:BV76"/>
    <mergeCell ref="CG76:CH76"/>
    <mergeCell ref="CS76:CT76"/>
    <mergeCell ref="A79:B79"/>
    <mergeCell ref="M79:N79"/>
    <mergeCell ref="Y79:Z79"/>
    <mergeCell ref="DE73:DF73"/>
    <mergeCell ref="A75:B75"/>
    <mergeCell ref="M75:N75"/>
    <mergeCell ref="Y75:Z75"/>
    <mergeCell ref="AK75:AL75"/>
    <mergeCell ref="AW75:AX75"/>
    <mergeCell ref="BI75:BJ75"/>
    <mergeCell ref="BU75:BV75"/>
    <mergeCell ref="CG75:CH75"/>
    <mergeCell ref="CS75:CT75"/>
    <mergeCell ref="DE75:DF75"/>
    <mergeCell ref="A73:B73"/>
    <mergeCell ref="M73:N73"/>
    <mergeCell ref="Y73:Z73"/>
    <mergeCell ref="AK73:AL73"/>
    <mergeCell ref="AW73:AX73"/>
    <mergeCell ref="BI73:BJ73"/>
    <mergeCell ref="BU73:BV73"/>
    <mergeCell ref="CG73:CH73"/>
    <mergeCell ref="CS73:CT73"/>
    <mergeCell ref="DE68:DF68"/>
    <mergeCell ref="A70:B70"/>
    <mergeCell ref="M70:N70"/>
    <mergeCell ref="Y70:Z70"/>
    <mergeCell ref="AK70:AL70"/>
    <mergeCell ref="AW70:AX70"/>
    <mergeCell ref="BI70:BJ70"/>
    <mergeCell ref="BU70:BV70"/>
    <mergeCell ref="CG70:CH70"/>
    <mergeCell ref="CS70:CT70"/>
    <mergeCell ref="DE70:DF70"/>
    <mergeCell ref="A68:B68"/>
    <mergeCell ref="M68:N68"/>
    <mergeCell ref="Y68:Z68"/>
    <mergeCell ref="AK68:AL68"/>
    <mergeCell ref="AW68:AX68"/>
    <mergeCell ref="BI68:BJ68"/>
    <mergeCell ref="BU68:BV68"/>
    <mergeCell ref="CG68:CH68"/>
    <mergeCell ref="CS68:CT68"/>
    <mergeCell ref="DE66:DF66"/>
    <mergeCell ref="A67:B67"/>
    <mergeCell ref="M67:N67"/>
    <mergeCell ref="Y67:Z67"/>
    <mergeCell ref="AK67:AL67"/>
    <mergeCell ref="AW67:AX67"/>
    <mergeCell ref="BI67:BJ67"/>
    <mergeCell ref="BU67:BV67"/>
    <mergeCell ref="CG67:CH67"/>
    <mergeCell ref="CS67:CT67"/>
    <mergeCell ref="DE67:DF67"/>
    <mergeCell ref="A66:B66"/>
    <mergeCell ref="M66:N66"/>
    <mergeCell ref="Y66:Z66"/>
    <mergeCell ref="AK66:AL66"/>
    <mergeCell ref="AW66:AX66"/>
    <mergeCell ref="BI66:BJ66"/>
    <mergeCell ref="BU66:BV66"/>
    <mergeCell ref="CG66:CH66"/>
    <mergeCell ref="CS66:CT66"/>
    <mergeCell ref="BU63:BV63"/>
    <mergeCell ref="CG63:CH63"/>
    <mergeCell ref="CS63:CT63"/>
    <mergeCell ref="DE63:DF63"/>
    <mergeCell ref="A65:B65"/>
    <mergeCell ref="M65:N65"/>
    <mergeCell ref="Y65:Z65"/>
    <mergeCell ref="AK65:AL65"/>
    <mergeCell ref="AW65:AX65"/>
    <mergeCell ref="BI65:BJ65"/>
    <mergeCell ref="BU65:BV65"/>
    <mergeCell ref="CG65:CH65"/>
    <mergeCell ref="CS65:CT65"/>
    <mergeCell ref="DE65:DF65"/>
    <mergeCell ref="A63:B63"/>
    <mergeCell ref="M63:N63"/>
    <mergeCell ref="Y63:Z63"/>
    <mergeCell ref="AK63:AL63"/>
    <mergeCell ref="AW63:AX63"/>
    <mergeCell ref="BI63:BJ63"/>
    <mergeCell ref="A60:B60"/>
    <mergeCell ref="M60:N60"/>
    <mergeCell ref="Y60:Z60"/>
    <mergeCell ref="AK60:AL60"/>
    <mergeCell ref="AW60:AX60"/>
    <mergeCell ref="BI60:BJ60"/>
    <mergeCell ref="CH54:CN54"/>
    <mergeCell ref="CO54:CO55"/>
    <mergeCell ref="CP54:CP55"/>
    <mergeCell ref="AX54:BD54"/>
    <mergeCell ref="BE54:BE55"/>
    <mergeCell ref="BU60:BV60"/>
    <mergeCell ref="CG60:CH60"/>
    <mergeCell ref="B54:H54"/>
    <mergeCell ref="I54:I55"/>
    <mergeCell ref="J54:J55"/>
    <mergeCell ref="N54:T54"/>
    <mergeCell ref="U54:U55"/>
    <mergeCell ref="V54:V55"/>
    <mergeCell ref="B55:H55"/>
    <mergeCell ref="N55:T55"/>
    <mergeCell ref="CS60:CT60"/>
    <mergeCell ref="DE60:DF60"/>
    <mergeCell ref="BR54:BR55"/>
    <mergeCell ref="Z54:AF54"/>
    <mergeCell ref="AG54:AG55"/>
    <mergeCell ref="AH54:AH55"/>
    <mergeCell ref="AL54:AR54"/>
    <mergeCell ref="AS54:AS55"/>
    <mergeCell ref="AT54:AT55"/>
    <mergeCell ref="DM54:DM55"/>
    <mergeCell ref="DN54:DN55"/>
    <mergeCell ref="Z55:AF55"/>
    <mergeCell ref="AL55:AR55"/>
    <mergeCell ref="AX55:BD55"/>
    <mergeCell ref="BJ55:BP55"/>
    <mergeCell ref="BV55:CB55"/>
    <mergeCell ref="CH55:CN55"/>
    <mergeCell ref="CT54:CZ54"/>
    <mergeCell ref="DA54:DA55"/>
    <mergeCell ref="DB54:DB55"/>
    <mergeCell ref="DF54:DL54"/>
    <mergeCell ref="CT55:CZ55"/>
    <mergeCell ref="DF55:DL55"/>
    <mergeCell ref="BV54:CB54"/>
    <mergeCell ref="CC54:CC55"/>
    <mergeCell ref="CD54:CD55"/>
    <mergeCell ref="BF54:BF55"/>
    <mergeCell ref="BJ54:BP54"/>
    <mergeCell ref="BQ54:BQ55"/>
    <mergeCell ref="DK38:DN38"/>
    <mergeCell ref="A53:L53"/>
    <mergeCell ref="M53:X53"/>
    <mergeCell ref="Y53:AJ53"/>
    <mergeCell ref="AK53:AV53"/>
    <mergeCell ref="AW53:BH53"/>
    <mergeCell ref="BI53:BT53"/>
    <mergeCell ref="BU53:CF53"/>
    <mergeCell ref="CG53:CR53"/>
    <mergeCell ref="CS53:DD53"/>
    <mergeCell ref="DE53:DP53"/>
    <mergeCell ref="DE36:DF36"/>
    <mergeCell ref="G38:J38"/>
    <mergeCell ref="S38:V38"/>
    <mergeCell ref="AE38:AH38"/>
    <mergeCell ref="AQ38:AT38"/>
    <mergeCell ref="BC38:BF38"/>
    <mergeCell ref="BO38:BR38"/>
    <mergeCell ref="CA38:CD38"/>
    <mergeCell ref="CM38:CP38"/>
    <mergeCell ref="CY38:DB38"/>
    <mergeCell ref="CG29:CH29"/>
    <mergeCell ref="CS29:CT29"/>
    <mergeCell ref="A36:B36"/>
    <mergeCell ref="M36:N36"/>
    <mergeCell ref="Y36:Z36"/>
    <mergeCell ref="AK36:AL36"/>
    <mergeCell ref="AW36:AX36"/>
    <mergeCell ref="BI36:BJ36"/>
    <mergeCell ref="BU36:BV36"/>
    <mergeCell ref="CG36:CH36"/>
    <mergeCell ref="CS36:CT36"/>
    <mergeCell ref="AK26:AL26"/>
    <mergeCell ref="AW26:AX26"/>
    <mergeCell ref="BI26:BJ26"/>
    <mergeCell ref="BU26:BV26"/>
    <mergeCell ref="CG26:CH26"/>
    <mergeCell ref="CS26:CT26"/>
    <mergeCell ref="DE29:DF29"/>
    <mergeCell ref="A32:B32"/>
    <mergeCell ref="M32:N32"/>
    <mergeCell ref="Y32:Z32"/>
    <mergeCell ref="AK32:AL32"/>
    <mergeCell ref="AW32:AX32"/>
    <mergeCell ref="BI32:BJ32"/>
    <mergeCell ref="BU32:BV32"/>
    <mergeCell ref="CG32:CH32"/>
    <mergeCell ref="CS32:CT32"/>
    <mergeCell ref="DE32:DF32"/>
    <mergeCell ref="A29:B29"/>
    <mergeCell ref="M29:N29"/>
    <mergeCell ref="Y29:Z29"/>
    <mergeCell ref="AK29:AL29"/>
    <mergeCell ref="AW29:AX29"/>
    <mergeCell ref="BI29:BJ29"/>
    <mergeCell ref="BU29:BV29"/>
    <mergeCell ref="DE26:DF26"/>
    <mergeCell ref="DE23:DF23"/>
    <mergeCell ref="A24:B24"/>
    <mergeCell ref="M24:N24"/>
    <mergeCell ref="Y24:Z24"/>
    <mergeCell ref="AK24:AL24"/>
    <mergeCell ref="AW24:AX24"/>
    <mergeCell ref="BI24:BJ24"/>
    <mergeCell ref="BU24:BV24"/>
    <mergeCell ref="CG24:CH24"/>
    <mergeCell ref="CS24:CT24"/>
    <mergeCell ref="DE24:DF24"/>
    <mergeCell ref="A23:B23"/>
    <mergeCell ref="M23:N23"/>
    <mergeCell ref="Y23:Z23"/>
    <mergeCell ref="AK23:AL23"/>
    <mergeCell ref="AW23:AX23"/>
    <mergeCell ref="BI23:BJ23"/>
    <mergeCell ref="BU23:BV23"/>
    <mergeCell ref="CG23:CH23"/>
    <mergeCell ref="CS23:CT23"/>
    <mergeCell ref="A26:B26"/>
    <mergeCell ref="M26:N26"/>
    <mergeCell ref="Y26:Z26"/>
    <mergeCell ref="DE20:DF20"/>
    <mergeCell ref="A22:B22"/>
    <mergeCell ref="M22:N22"/>
    <mergeCell ref="Y22:Z22"/>
    <mergeCell ref="AK22:AL22"/>
    <mergeCell ref="AW22:AX22"/>
    <mergeCell ref="BI22:BJ22"/>
    <mergeCell ref="BU22:BV22"/>
    <mergeCell ref="CG22:CH22"/>
    <mergeCell ref="CS22:CT22"/>
    <mergeCell ref="DE22:DF22"/>
    <mergeCell ref="A20:B20"/>
    <mergeCell ref="M20:N20"/>
    <mergeCell ref="Y20:Z20"/>
    <mergeCell ref="AK20:AL20"/>
    <mergeCell ref="AW20:AX20"/>
    <mergeCell ref="BI20:BJ20"/>
    <mergeCell ref="BU20:BV20"/>
    <mergeCell ref="CG20:CH20"/>
    <mergeCell ref="CS20:CT20"/>
    <mergeCell ref="DE15:DF15"/>
    <mergeCell ref="A17:B17"/>
    <mergeCell ref="M17:N17"/>
    <mergeCell ref="Y17:Z17"/>
    <mergeCell ref="AK17:AL17"/>
    <mergeCell ref="AW17:AX17"/>
    <mergeCell ref="BI17:BJ17"/>
    <mergeCell ref="BU17:BV17"/>
    <mergeCell ref="CG17:CH17"/>
    <mergeCell ref="CS17:CT17"/>
    <mergeCell ref="DE17:DF17"/>
    <mergeCell ref="A15:B15"/>
    <mergeCell ref="M15:N15"/>
    <mergeCell ref="Y15:Z15"/>
    <mergeCell ref="AK15:AL15"/>
    <mergeCell ref="AW15:AX15"/>
    <mergeCell ref="BI15:BJ15"/>
    <mergeCell ref="BU15:BV15"/>
    <mergeCell ref="CG15:CH15"/>
    <mergeCell ref="CS15:CT15"/>
    <mergeCell ref="DE13:DF13"/>
    <mergeCell ref="A14:B14"/>
    <mergeCell ref="M14:N14"/>
    <mergeCell ref="Y14:Z14"/>
    <mergeCell ref="AK14:AL14"/>
    <mergeCell ref="AW14:AX14"/>
    <mergeCell ref="BI14:BJ14"/>
    <mergeCell ref="BU14:BV14"/>
    <mergeCell ref="CG14:CH14"/>
    <mergeCell ref="CS14:CT14"/>
    <mergeCell ref="DE14:DF14"/>
    <mergeCell ref="A13:B13"/>
    <mergeCell ref="M13:N13"/>
    <mergeCell ref="Y13:Z13"/>
    <mergeCell ref="AK13:AL13"/>
    <mergeCell ref="AW13:AX13"/>
    <mergeCell ref="BI13:BJ13"/>
    <mergeCell ref="BU13:BV13"/>
    <mergeCell ref="CG13:CH13"/>
    <mergeCell ref="CS13:CT13"/>
    <mergeCell ref="BU10:BV10"/>
    <mergeCell ref="CG10:CH10"/>
    <mergeCell ref="CS10:CT10"/>
    <mergeCell ref="DE10:DF10"/>
    <mergeCell ref="A12:B12"/>
    <mergeCell ref="M12:N12"/>
    <mergeCell ref="Y12:Z12"/>
    <mergeCell ref="AK12:AL12"/>
    <mergeCell ref="AW12:AX12"/>
    <mergeCell ref="BI12:BJ12"/>
    <mergeCell ref="BU12:BV12"/>
    <mergeCell ref="CG12:CH12"/>
    <mergeCell ref="CS12:CT12"/>
    <mergeCell ref="DE12:DF12"/>
    <mergeCell ref="A10:B10"/>
    <mergeCell ref="M10:N10"/>
    <mergeCell ref="Y10:Z10"/>
    <mergeCell ref="AK10:AL10"/>
    <mergeCell ref="AW10:AX10"/>
    <mergeCell ref="BI10:BJ10"/>
    <mergeCell ref="A7:B7"/>
    <mergeCell ref="M7:N7"/>
    <mergeCell ref="Y7:Z7"/>
    <mergeCell ref="AK7:AL7"/>
    <mergeCell ref="AW7:AX7"/>
    <mergeCell ref="BI7:BJ7"/>
    <mergeCell ref="CH1:CN1"/>
    <mergeCell ref="CO1:CO2"/>
    <mergeCell ref="CP1:CP2"/>
    <mergeCell ref="AX1:BD1"/>
    <mergeCell ref="BE1:BE2"/>
    <mergeCell ref="BU7:BV7"/>
    <mergeCell ref="CG7:CH7"/>
    <mergeCell ref="B1:H1"/>
    <mergeCell ref="I1:I2"/>
    <mergeCell ref="J1:J2"/>
    <mergeCell ref="N1:T1"/>
    <mergeCell ref="U1:U2"/>
    <mergeCell ref="V1:V2"/>
    <mergeCell ref="B2:H2"/>
    <mergeCell ref="N2:T2"/>
    <mergeCell ref="CS7:CT7"/>
    <mergeCell ref="DE7:DF7"/>
    <mergeCell ref="BR1:BR2"/>
    <mergeCell ref="Z1:AF1"/>
    <mergeCell ref="AG1:AG2"/>
    <mergeCell ref="AH1:AH2"/>
    <mergeCell ref="AL1:AR1"/>
    <mergeCell ref="AS1:AS2"/>
    <mergeCell ref="AT1:AT2"/>
    <mergeCell ref="DM1:DM2"/>
    <mergeCell ref="DN1:DN2"/>
    <mergeCell ref="Z2:AF2"/>
    <mergeCell ref="AL2:AR2"/>
    <mergeCell ref="AX2:BD2"/>
    <mergeCell ref="BJ2:BP2"/>
    <mergeCell ref="BV2:CB2"/>
    <mergeCell ref="CH2:CN2"/>
    <mergeCell ref="CT1:CZ1"/>
    <mergeCell ref="DA1:DA2"/>
    <mergeCell ref="DB1:DB2"/>
    <mergeCell ref="DF1:DL1"/>
    <mergeCell ref="CT2:CZ2"/>
    <mergeCell ref="DF2:DL2"/>
    <mergeCell ref="BV1:CB1"/>
    <mergeCell ref="CC1:CC2"/>
    <mergeCell ref="CD1:CD2"/>
    <mergeCell ref="BF1:BF2"/>
    <mergeCell ref="BJ1:BP1"/>
    <mergeCell ref="BQ1:BQ2"/>
  </mergeCells>
  <phoneticPr fontId="43" type="noConversion"/>
  <conditionalFormatting sqref="DI195 DK195 E195 G195 Q195 S195 BY195 CM195 CA195 AC195 AE195 BM195 BO195 AO195 AQ195 CY195 CK195 BA195 BC195 CW195 E142 G142 CM142 CK142 Q142 S142 AC142 AE142 CY142 DK142 DI142 BM142 AO142 AQ142 BO142 BY142 BA142 BC142 CW142 CA142 CY89 CK89 E89 G89 BO89 BM89 DK89 Q89 S89 DI89 AC89 AE89 BY89 AO89 AQ89 CA89 CM89 BA89 BC89 CW89 E36 G36 CA36 Q36 S36 CK36 CW36 CM36 BO36 CY36 AC36 AE36 BY36 AO36 AQ36 DK36 BM36 DI36 BA36 BC36">
    <cfRule type="cellIs" dxfId="113" priority="1" stopIfTrue="1" operator="lessThan">
      <formula>$C$36/2</formula>
    </cfRule>
    <cfRule type="cellIs" dxfId="112" priority="2" stopIfTrue="1" operator="notEqual">
      <formula>""</formula>
    </cfRule>
  </conditionalFormatting>
  <conditionalFormatting sqref="DI166 DK166 CK166 E166 G166 BM166 CM166 Q166 S166 BY166 CA166 AC166 AE166 AO166 AQ166 BO166 CY166 BA166 BC166 CW166 CK113 BO113 E113 G113 Q113 S113 BM113 DK113 DI113 AC113 AE113 BY113 CA113 AO113 AQ113 CW113 CM113 CY113 BA113 BC113 E60 G60 CM60 CK60 Q60 S60 AC60 AE60 CY60 DK60 BO60 DI60 BM60 AO60 AQ60 CW60 BY60 BA60 BC60 CA60 E7 G7 Q7 S7 CK7 CM7 BY7 CY7 AC7 AE7 CW7 BO7 AO7 AQ7 BM7 DK7 DI7 BA7 BC7 CA7">
    <cfRule type="cellIs" dxfId="111" priority="3" stopIfTrue="1" operator="lessThan">
      <formula>$C$7/2</formula>
    </cfRule>
  </conditionalFormatting>
  <conditionalFormatting sqref="DI171 DK171 CK171 E171 G171 BM171 CM171 Q171 S171 BY171 CA171 AC171 AE171 AO171 AQ171 BO171 CY171 BA171 BC171 CW171 CK118 BO118 E118 G118 Q118 S118 BM118 DK118 DI118 AC118 AE118 BY118 CA118 AO118 AQ118 CW118 CM118 CY118 BA118 BC118 E65 G65 CM65 CK65 Q65 S65 AC65 AE65 CY65 DK65 BO65 DI65 BM65 AO65 AQ65 CW65 BY65 BA65 BC65 CA65 E12 G12 Q12 S12 CK12 CM12 BY12 CY12 AC12 AE12 CW12 BO12 AO12 AQ12 BM12 DK12 DI12 BA12 BC12 CA12">
    <cfRule type="cellIs" dxfId="110" priority="4" stopIfTrue="1" operator="lessThan">
      <formula>$C$12/2</formula>
    </cfRule>
  </conditionalFormatting>
  <conditionalFormatting sqref="DI172 DK172 CK172 E172 G172 BM172 CM172 Q172 S172 BY172 CA172 AC172 AE172 AO172 AQ172 BO172 CY172 BA172 BC172 CW172 CK119 BO119 E119 G119 Q119 S119 BM119 DK119 DI119 AC119 AE119 BY119 CA119 AO119 AQ119 CW119 CM119 CY119 BA119 BC119 E66 G66 CM66 CK66 Q66 S66 AC66 AE66 CY66 DK66 BO66 DI66 BM66 AO66 AQ66 CW66 BY66 BA66 BC66 CA66 E13 G13 Q13 S13 CK13 CM13 BY13 CY13 AC13 AE13 CW13 BO13 AO13 AQ13 BM13 DK13 DI13 BA13 BC13 CA13">
    <cfRule type="cellIs" dxfId="109" priority="5" stopIfTrue="1" operator="lessThan">
      <formula>$C$13/2</formula>
    </cfRule>
  </conditionalFormatting>
  <conditionalFormatting sqref="DI173 DK173 CK173 E173 G173 BM173 CM173 Q173 S173 BY173 CA173 AC173 AE173 AO173 AQ173 BO173 CY173 BA173 BC173 CW173 CK120 BO120 E120 G120 Q120 S120 BM120 DK120 DI120 AC120 AE120 BY120 CA120 AO120 AQ120 CW120 CM120 CY120 BA120 BC120 E67 G67 CM67 CK67 Q67 S67 AC67 AE67 CY67 DK67 BO67 DI67 BM67 AO67 AQ67 CW67 BY67 BA67 BC67 CA67 E14 G14 Q14 S14 CK14 CM14 BY14 CY14 AC14 AE14 CW14 BO14 AO14 AQ14 BM14 DK14 DI14 BA14 BC14 CA14">
    <cfRule type="cellIs" dxfId="108" priority="6" stopIfTrue="1" operator="lessThan">
      <formula>$C$14/2</formula>
    </cfRule>
  </conditionalFormatting>
  <conditionalFormatting sqref="DI174 DK174 CK174 E174 G174 BM174 CM174 Q174 S174 BY174 CA174 AC174 AE174 AO174 AQ174 BO174 CY174 BA174 BC174 CW174 CK121 BO121 E121 G121 Q121 S121 BM121 DK121 DI121 AC121 AE121 BY121 CA121 AO121 AQ121 CW121 CM121 CY121 BA121 BC121 E68 G68 CM68 CK68 Q68 S68 AC68 AE68 CY68 DK68 BO68 DI68 BM68 AO68 AQ68 CW68 BY68 BA68 BC68 CA68 E15 G15 Q15 S15 CK15 CM15 BY15 CY15 AC15 AE15 CW15 BO15 AO15 AQ15 BM15 DK15 DI15 BA15 BC15 CA15">
    <cfRule type="cellIs" dxfId="107" priority="7" stopIfTrue="1" operator="lessThan">
      <formula>$C$15/2</formula>
    </cfRule>
  </conditionalFormatting>
  <conditionalFormatting sqref="DI176 DK176 CK176 E176 G176 BM176 CM176 Q176 S176 BY176 CA176 AC176 AE176 AO176 AQ176 BO176 CY176 BA176 BC176 CW176 CK123 BO123 E123 G123 Q123 S123 BM123 DK123 DI123 AC123 AE123 BY123 CA123 AO123 AQ123 CW123 CM123 CY123 BA123 BC123 E70 G70 CM70 CK70 Q70 S70 AC70 AE70 CY70 DK70 BO70 DI70 BM70 AO70 AQ70 CW70 BY70 BA70 BC70 CA70 E17 G17 Q17 S17 CK17 CM17 BY17 CY17 AC17 AE17 CW17 BO17 AO17 AQ17 BM17 DK17 DI17 BA17 BC17 CA17">
    <cfRule type="cellIs" dxfId="106" priority="8" stopIfTrue="1" operator="lessThan">
      <formula>$C$17/2</formula>
    </cfRule>
  </conditionalFormatting>
  <conditionalFormatting sqref="DI181 DK181 CK181 E181 G181 BM181 CM181 Q181 S181 BY181 CA181 AC181 AE181 AO181 AQ181 BO181 CY181 BA181 BC181 CW181 CK128 BO128 E128 G128 Q128 S128 BM128 DK128 DI128 AC128 AE128 BY128 CA128 AO128 AQ128 CW128 CM128 CY128 BA128 BC128 E75 G75 CM75 CK75 Q75 S75 AC75 AE75 CY75 DK75 BO75 DI75 BM75 AO75 AQ75 CW75 BY75 BA75 BC75 CA75 E22 G22 Q22 S22 CK22 CM22 BY22 CY22 AC22 AE22 CW22 BO22 AO22 AQ22 BM22 DK22 DI22 BA22 BC22 CA22">
    <cfRule type="cellIs" dxfId="105" priority="9" stopIfTrue="1" operator="lessThan">
      <formula>$C$22/2</formula>
    </cfRule>
  </conditionalFormatting>
  <conditionalFormatting sqref="DI182 DK182 CK182 E182 G182 BM182 CM182 Q182 S182 BY182 CA182 AC182 AE182 AO182 AQ182 BO182 CY182 BA182 BC182 CW182 CK129 BO129 E129 G129 Q129 S129 BM129 DK129 DI129 AC129 AE129 BY129 CA129 AO129 AQ129 CW129 CM129 CY129 BA129 BC129 E76 G76 CM76 CK76 Q76 S76 AC76 AE76 CY76 DK76 BO76 DI76 BM76 AO76 AQ76 CW76 BY76 BA76 BC76 CA76 E23 G23 Q23 S23 CK23 CM23 BY23 CY23 AC23 AE23 CW23 BO23 AO23 AQ23 BM23 DK23 DI23 BA23 BC23 CA23">
    <cfRule type="cellIs" dxfId="104" priority="10" stopIfTrue="1" operator="lessThan">
      <formula>$C$23/2</formula>
    </cfRule>
  </conditionalFormatting>
  <conditionalFormatting sqref="DI183 DK183 CK183 E183 G183 BM183 CM183 Q183 S183 BY183 CA183 AC183 AE183 AO183 AQ183 BO183 CY183 BA183 BC183 CW183 CK130 BO130 E130 G130 Q130 S130 BM130 DK130 DI130 AC130 AE130 BY130 CA130 AO130 AQ130 CW130 CM130 CY130 BA130 BC130 E77 G77 CM77 CK77 Q77 S77 AC77 AE77 CY77 DK77 BO77 DI77 BM77 AO77 AQ77 CW77 BY77 BA77 BC77 CA77 E24 G24 Q24 S24 CK24 CM24 BY24 CY24 AC24 AE24 CW24 BO24 AO24 AQ24 BM24 DK24 DI24 BA24 BC24 CA24">
    <cfRule type="cellIs" dxfId="103" priority="11" stopIfTrue="1" operator="lessThan">
      <formula>$C$24/2</formula>
    </cfRule>
  </conditionalFormatting>
  <conditionalFormatting sqref="DI188 DK188 CK188 E188 G188 BM188 CM188 Q188 S188 BY188 CA188 AC188 AE188 AO188 AQ188 BO188 CY188 BA188 BC188 CW188 CK135 BO135 E135 G135 Q135 S135 BM135 DK135 DI135 AC135 AE135 BY135 CA135 AO135 AQ135 CW135 CM135 CY135 BA135 BC135 E82 G82 CM82 CK82 Q82 S82 AC82 AE82 CY82 DK82 BO82 DI82 BM82 AO82 AQ82 CW82 BY82 BA82 BC82 CA82 E29 G29 Q29 S29 CK29 CM29 BY29 CY29 AC29 AE29 CW29 BO29 AO29 AQ29 BM29 DK29 DI29 BA29 BC29 CA29">
    <cfRule type="cellIs" dxfId="102" priority="13" stopIfTrue="1" operator="lessThan">
      <formula>$C$29/2</formula>
    </cfRule>
  </conditionalFormatting>
  <conditionalFormatting sqref="DI185 DK185 CK185 E185 G185 BM185 CM185 Q185 S185 BY185 CA185 AC185 AE185 AO185 AQ185 BO185 CY185 BA185 BC185 CW185 CK132 BO132 E132 G132 Q132 S132 BM132 DK132 DI132 AC132 AE132 BY132 CA132 AO132 AQ132 CW132 CM132 CY132 BA132 BC132 E79 G79 CM79 CK79 Q79 S79 AC79 AE79 CY79 DK79 BO79 DI79 BM79 AO79 AQ79 CW79 BY79 BA79 BC79 CA79 E26 G26 Q26 S26 CK26 CM26 BY26 CY26 AC26 AE26 CW26 BO26 AO26 AQ26 BM26 DK26 DI26 BA26 BC26 CA26">
    <cfRule type="cellIs" dxfId="101" priority="14" stopIfTrue="1" operator="lessThan">
      <formula>$C$26/2</formula>
    </cfRule>
  </conditionalFormatting>
  <conditionalFormatting sqref="DK191 DI191 CM191 G191 E191 BO191 CK191 S191 Q191 CA191 BY191 AE191 AC191 AQ191 AO191 BM191 CW191 BC191 BA191 CY191 CM138 BM138 G138 E138 S138 Q138 BO138 DI138 DK138 AE138 AC138 CA138 BY138 AQ138 AO138 CY138 CK138 CW138 BC138 BA138 G85 E85 CK85 CM85 S85 Q85 AE85 AC85 CW85 DI85 BM85 DK85 BO85 AQ85 AO85 CY85 CA85 BC85 BA85 BY85 G32 E32 S32 Q32 CM32 CK32 CA32 CW32 AE32 AC32 CY32 BM32 AQ32 AO32 BO32 DI32 DK32 BC32 BA32 BY32">
    <cfRule type="cellIs" dxfId="100" priority="15" stopIfTrue="1" operator="lessThan">
      <formula>$C$32/2</formula>
    </cfRule>
  </conditionalFormatting>
  <pageMargins left="0.59027777777777779" right="0.59027777777777779" top="0.59027777777777779" bottom="0.59027777777777779" header="0.51180555555555551" footer="0.51180555555555551"/>
  <pageSetup paperSize="9" firstPageNumber="0" orientation="portrait" horizontalDpi="300" verticalDpi="300" r:id="rId1"/>
  <headerFooter alignWithMargins="0"/>
  <colBreaks count="1" manualBreakCount="1">
    <brk id="84" max="1048575" man="1"/>
  </colBreaks>
  <drawing r:id="rId2"/>
</worksheet>
</file>

<file path=xl/worksheets/sheet18.xml><?xml version="1.0" encoding="utf-8"?>
<worksheet xmlns="http://schemas.openxmlformats.org/spreadsheetml/2006/main" xmlns:r="http://schemas.openxmlformats.org/officeDocument/2006/relationships">
  <sheetPr>
    <tabColor indexed="52"/>
  </sheetPr>
  <dimension ref="A1:DP198"/>
  <sheetViews>
    <sheetView showGridLines="0" showRowColHeaders="0" showZeros="0" showOutlineSymbols="0" view="pageBreakPreview" zoomScaleSheetLayoutView="100" workbookViewId="0"/>
  </sheetViews>
  <sheetFormatPr baseColWidth="10" defaultRowHeight="12.75"/>
  <cols>
    <col min="1" max="1" width="19.85546875" style="312" customWidth="1"/>
    <col min="2" max="2" width="16.42578125" style="312" customWidth="1"/>
    <col min="3" max="3" width="4.42578125" style="312" customWidth="1"/>
    <col min="4" max="4" width="1.140625" style="312" customWidth="1"/>
    <col min="5" max="5" width="9.42578125" style="313" customWidth="1"/>
    <col min="6" max="6" width="1.85546875" style="313" customWidth="1"/>
    <col min="7" max="7" width="9.42578125" style="313" customWidth="1"/>
    <col min="8" max="8" width="1.85546875" style="313" customWidth="1"/>
    <col min="9" max="9" width="9.42578125" style="313" customWidth="1"/>
    <col min="10" max="10" width="1.85546875" style="313" customWidth="1"/>
    <col min="11" max="11" width="9.42578125" style="313" customWidth="1"/>
    <col min="12" max="12" width="1.85546875" style="312" customWidth="1"/>
    <col min="13" max="13" width="19.85546875" style="312" customWidth="1"/>
    <col min="14" max="14" width="16.42578125" style="312" customWidth="1"/>
    <col min="15" max="15" width="4.42578125" style="312" customWidth="1"/>
    <col min="16" max="16" width="1.140625" style="312" customWidth="1"/>
    <col min="17" max="17" width="9.42578125" style="313" customWidth="1"/>
    <col min="18" max="18" width="1.85546875" style="313" customWidth="1"/>
    <col min="19" max="19" width="9.42578125" style="313" customWidth="1"/>
    <col min="20" max="20" width="1.85546875" style="313" customWidth="1"/>
    <col min="21" max="21" width="9.42578125" style="313" customWidth="1"/>
    <col min="22" max="22" width="1.85546875" style="313" customWidth="1"/>
    <col min="23" max="23" width="9.42578125" style="313" customWidth="1"/>
    <col min="24" max="24" width="1.85546875" style="312" customWidth="1"/>
    <col min="25" max="25" width="19.85546875" style="312" customWidth="1"/>
    <col min="26" max="26" width="16.42578125" style="312" customWidth="1"/>
    <col min="27" max="27" width="4.42578125" style="312" customWidth="1"/>
    <col min="28" max="28" width="1.140625" style="312" customWidth="1"/>
    <col min="29" max="29" width="9.42578125" style="313" customWidth="1"/>
    <col min="30" max="30" width="1.85546875" style="313" customWidth="1"/>
    <col min="31" max="31" width="9.42578125" style="313" customWidth="1"/>
    <col min="32" max="32" width="1.85546875" style="313" customWidth="1"/>
    <col min="33" max="33" width="9.42578125" style="313" customWidth="1"/>
    <col min="34" max="34" width="1.85546875" style="313" customWidth="1"/>
    <col min="35" max="35" width="9.42578125" style="313" customWidth="1"/>
    <col min="36" max="36" width="1.85546875" style="312" customWidth="1"/>
    <col min="37" max="37" width="19.85546875" style="312" customWidth="1"/>
    <col min="38" max="38" width="16.42578125" style="312" customWidth="1"/>
    <col min="39" max="39" width="4.42578125" style="312" customWidth="1"/>
    <col min="40" max="40" width="1.140625" style="312" customWidth="1"/>
    <col min="41" max="41" width="9.42578125" style="313" customWidth="1"/>
    <col min="42" max="42" width="1.85546875" style="313" customWidth="1"/>
    <col min="43" max="43" width="9.42578125" style="313" customWidth="1"/>
    <col min="44" max="44" width="1.85546875" style="313" customWidth="1"/>
    <col min="45" max="45" width="9.42578125" style="313" customWidth="1"/>
    <col min="46" max="46" width="1.85546875" style="313" customWidth="1"/>
    <col min="47" max="47" width="9.42578125" style="313" customWidth="1"/>
    <col min="48" max="48" width="1.85546875" style="312" customWidth="1"/>
    <col min="49" max="49" width="19.85546875" style="312" customWidth="1"/>
    <col min="50" max="50" width="16.42578125" style="312" customWidth="1"/>
    <col min="51" max="51" width="4.42578125" style="312" customWidth="1"/>
    <col min="52" max="52" width="1.140625" style="312" customWidth="1"/>
    <col min="53" max="53" width="9.42578125" style="313" customWidth="1"/>
    <col min="54" max="54" width="1.85546875" style="313" customWidth="1"/>
    <col min="55" max="55" width="9.42578125" style="313" customWidth="1"/>
    <col min="56" max="56" width="1.85546875" style="313" customWidth="1"/>
    <col min="57" max="57" width="9.42578125" style="313" customWidth="1"/>
    <col min="58" max="58" width="1.85546875" style="313" customWidth="1"/>
    <col min="59" max="59" width="9.42578125" style="313" customWidth="1"/>
    <col min="60" max="60" width="1.85546875" style="312" customWidth="1"/>
    <col min="61" max="61" width="19.85546875" style="312" customWidth="1"/>
    <col min="62" max="62" width="16.42578125" style="312" customWidth="1"/>
    <col min="63" max="63" width="4.42578125" style="312" customWidth="1"/>
    <col min="64" max="64" width="1.140625" style="312" customWidth="1"/>
    <col min="65" max="65" width="9.42578125" style="313" customWidth="1"/>
    <col min="66" max="66" width="1.85546875" style="313" customWidth="1"/>
    <col min="67" max="67" width="9.42578125" style="313" customWidth="1"/>
    <col min="68" max="68" width="1.85546875" style="313" customWidth="1"/>
    <col min="69" max="69" width="9.42578125" style="313" customWidth="1"/>
    <col min="70" max="70" width="1.85546875" style="313" customWidth="1"/>
    <col min="71" max="71" width="9.42578125" style="313" customWidth="1"/>
    <col min="72" max="72" width="1.85546875" style="312" customWidth="1"/>
    <col min="73" max="73" width="19.85546875" style="312" customWidth="1"/>
    <col min="74" max="74" width="16.42578125" style="312" customWidth="1"/>
    <col min="75" max="75" width="4.42578125" style="312" customWidth="1"/>
    <col min="76" max="76" width="1.140625" style="312" customWidth="1"/>
    <col min="77" max="77" width="9.42578125" style="313" customWidth="1"/>
    <col min="78" max="78" width="1.85546875" style="313" customWidth="1"/>
    <col min="79" max="79" width="9.42578125" style="313" customWidth="1"/>
    <col min="80" max="80" width="1.85546875" style="313" customWidth="1"/>
    <col min="81" max="81" width="9.42578125" style="313" customWidth="1"/>
    <col min="82" max="82" width="1.85546875" style="313" customWidth="1"/>
    <col min="83" max="83" width="9.42578125" style="313" customWidth="1"/>
    <col min="84" max="84" width="1.85546875" style="312" customWidth="1"/>
    <col min="85" max="85" width="19.85546875" style="312" customWidth="1"/>
    <col min="86" max="86" width="16.42578125" style="312" customWidth="1"/>
    <col min="87" max="87" width="4.42578125" style="312" customWidth="1"/>
    <col min="88" max="88" width="1.140625" style="312" customWidth="1"/>
    <col min="89" max="89" width="9.42578125" style="313" customWidth="1"/>
    <col min="90" max="90" width="1.85546875" style="313" customWidth="1"/>
    <col min="91" max="91" width="9.42578125" style="313" customWidth="1"/>
    <col min="92" max="92" width="1.85546875" style="313" customWidth="1"/>
    <col min="93" max="93" width="9.42578125" style="313" customWidth="1"/>
    <col min="94" max="94" width="1.85546875" style="313" customWidth="1"/>
    <col min="95" max="95" width="9.42578125" style="313" customWidth="1"/>
    <col min="96" max="96" width="1.85546875" style="312" customWidth="1"/>
    <col min="97" max="97" width="19.85546875" style="312" customWidth="1"/>
    <col min="98" max="98" width="16.42578125" style="312" customWidth="1"/>
    <col min="99" max="99" width="4.42578125" style="312" customWidth="1"/>
    <col min="100" max="100" width="1.140625" style="312" customWidth="1"/>
    <col min="101" max="101" width="9.42578125" style="313" customWidth="1"/>
    <col min="102" max="102" width="1.85546875" style="313" customWidth="1"/>
    <col min="103" max="103" width="9.42578125" style="313" customWidth="1"/>
    <col min="104" max="104" width="1.85546875" style="313" customWidth="1"/>
    <col min="105" max="105" width="9.42578125" style="313" customWidth="1"/>
    <col min="106" max="106" width="1.85546875" style="313" customWidth="1"/>
    <col min="107" max="107" width="9.42578125" style="313" customWidth="1"/>
    <col min="108" max="108" width="1.85546875" style="312" customWidth="1"/>
    <col min="109" max="109" width="19.85546875" style="312" customWidth="1"/>
    <col min="110" max="110" width="16.42578125" style="312" customWidth="1"/>
    <col min="111" max="111" width="4.42578125" style="312" customWidth="1"/>
    <col min="112" max="112" width="1.140625" style="312" customWidth="1"/>
    <col min="113" max="113" width="9.42578125" style="313" customWidth="1"/>
    <col min="114" max="114" width="1.85546875" style="313" customWidth="1"/>
    <col min="115" max="115" width="9.42578125" style="313" customWidth="1"/>
    <col min="116" max="116" width="1.85546875" style="313" customWidth="1"/>
    <col min="117" max="117" width="9.42578125" style="313" customWidth="1"/>
    <col min="118" max="118" width="1.85546875" style="313" customWidth="1"/>
    <col min="119" max="119" width="9.42578125" style="313" customWidth="1"/>
    <col min="120" max="120" width="1.85546875" style="312" customWidth="1"/>
    <col min="121" max="16384" width="11.42578125" style="312"/>
  </cols>
  <sheetData>
    <row r="1" spans="1:120" ht="41.25">
      <c r="B1" s="559" t="str">
        <f>PARAMETRES!$C5</f>
        <v>C</v>
      </c>
      <c r="C1" s="559"/>
      <c r="D1" s="559"/>
      <c r="E1" s="559"/>
      <c r="F1" s="559"/>
      <c r="G1" s="559"/>
      <c r="H1" s="559"/>
      <c r="I1" s="547"/>
      <c r="J1" s="548"/>
      <c r="N1" s="559" t="str">
        <f>PARAMETRES!$C9</f>
        <v>H</v>
      </c>
      <c r="O1" s="559"/>
      <c r="P1" s="559"/>
      <c r="Q1" s="559"/>
      <c r="R1" s="559"/>
      <c r="S1" s="559"/>
      <c r="T1" s="559"/>
      <c r="U1" s="547"/>
      <c r="V1" s="548"/>
      <c r="Z1" s="559" t="str">
        <f>PARAMETRES!$C13</f>
        <v>M</v>
      </c>
      <c r="AA1" s="559"/>
      <c r="AB1" s="559"/>
      <c r="AC1" s="559"/>
      <c r="AD1" s="559"/>
      <c r="AE1" s="559"/>
      <c r="AF1" s="559"/>
      <c r="AG1" s="547"/>
      <c r="AH1" s="548"/>
      <c r="AL1" s="559" t="str">
        <f>PARAMETRES!$C17</f>
        <v>L</v>
      </c>
      <c r="AM1" s="559"/>
      <c r="AN1" s="559"/>
      <c r="AO1" s="559"/>
      <c r="AP1" s="559"/>
      <c r="AQ1" s="559"/>
      <c r="AR1" s="559"/>
      <c r="AS1" s="547"/>
      <c r="AT1" s="548"/>
      <c r="AX1" s="559" t="str">
        <f>PARAMETRES!$C21</f>
        <v>G</v>
      </c>
      <c r="AY1" s="559"/>
      <c r="AZ1" s="559"/>
      <c r="BA1" s="559"/>
      <c r="BB1" s="559"/>
      <c r="BC1" s="559"/>
      <c r="BD1" s="559"/>
      <c r="BE1" s="547"/>
      <c r="BF1" s="548"/>
      <c r="BJ1" s="559" t="str">
        <f>PARAMETRES!$C25</f>
        <v>A</v>
      </c>
      <c r="BK1" s="559"/>
      <c r="BL1" s="559"/>
      <c r="BM1" s="559"/>
      <c r="BN1" s="559"/>
      <c r="BO1" s="559"/>
      <c r="BP1" s="559"/>
      <c r="BQ1" s="547"/>
      <c r="BR1" s="548"/>
      <c r="BV1" s="559" t="str">
        <f>PARAMETRES!$C29</f>
        <v>L</v>
      </c>
      <c r="BW1" s="559"/>
      <c r="BX1" s="559"/>
      <c r="BY1" s="559"/>
      <c r="BZ1" s="559"/>
      <c r="CA1" s="559"/>
      <c r="CB1" s="559"/>
      <c r="CC1" s="547"/>
      <c r="CD1" s="548"/>
      <c r="CH1" s="559" t="str">
        <f>PARAMETRES!$C33</f>
        <v>B</v>
      </c>
      <c r="CI1" s="559"/>
      <c r="CJ1" s="559"/>
      <c r="CK1" s="559"/>
      <c r="CL1" s="559"/>
      <c r="CM1" s="559"/>
      <c r="CN1" s="559"/>
      <c r="CO1" s="547"/>
      <c r="CP1" s="548"/>
      <c r="CT1" s="559" t="str">
        <f>PARAMETRES!$C37</f>
        <v>-</v>
      </c>
      <c r="CU1" s="559"/>
      <c r="CV1" s="559"/>
      <c r="CW1" s="559"/>
      <c r="CX1" s="559"/>
      <c r="CY1" s="559"/>
      <c r="CZ1" s="559"/>
      <c r="DA1" s="547"/>
      <c r="DB1" s="548"/>
      <c r="DF1" s="559" t="str">
        <f>PARAMETRES!$C41</f>
        <v>-</v>
      </c>
      <c r="DG1" s="559"/>
      <c r="DH1" s="559"/>
      <c r="DI1" s="559"/>
      <c r="DJ1" s="559"/>
      <c r="DK1" s="559"/>
      <c r="DL1" s="559"/>
      <c r="DM1" s="547" t="str">
        <f>IF(COUNTBLANK(DO7:DO36)=31,"",PARAMETRES!$F$22)</f>
        <v>Année          2016-2017</v>
      </c>
      <c r="DN1" s="548" t="str">
        <f>IF(COUNTBLANK(DO7:DO36)=31,"",PARAMETRES!$F$23)</f>
        <v>5ème année</v>
      </c>
    </row>
    <row r="2" spans="1:120" ht="20.25">
      <c r="B2" s="558" t="str">
        <f>PARAMETRES!$B5</f>
        <v>B</v>
      </c>
      <c r="C2" s="558"/>
      <c r="D2" s="558"/>
      <c r="E2" s="558"/>
      <c r="F2" s="558"/>
      <c r="G2" s="558"/>
      <c r="H2" s="558"/>
      <c r="I2" s="547"/>
      <c r="J2" s="548"/>
      <c r="N2" s="558" t="str">
        <f>PARAMETRES!$B9</f>
        <v>C</v>
      </c>
      <c r="O2" s="558"/>
      <c r="P2" s="558"/>
      <c r="Q2" s="558"/>
      <c r="R2" s="558"/>
      <c r="S2" s="558"/>
      <c r="T2" s="558"/>
      <c r="U2" s="547"/>
      <c r="V2" s="548"/>
      <c r="Z2" s="558" t="str">
        <f>PARAMETRES!$B13</f>
        <v>D</v>
      </c>
      <c r="AA2" s="558"/>
      <c r="AB2" s="558"/>
      <c r="AC2" s="558"/>
      <c r="AD2" s="558"/>
      <c r="AE2" s="558"/>
      <c r="AF2" s="558"/>
      <c r="AG2" s="547"/>
      <c r="AH2" s="548"/>
      <c r="AL2" s="558" t="str">
        <f>PARAMETRES!$B17</f>
        <v>K</v>
      </c>
      <c r="AM2" s="558"/>
      <c r="AN2" s="558"/>
      <c r="AO2" s="558"/>
      <c r="AP2" s="558"/>
      <c r="AQ2" s="558"/>
      <c r="AR2" s="558"/>
      <c r="AS2" s="547"/>
      <c r="AT2" s="548"/>
      <c r="AX2" s="558" t="str">
        <f>PARAMETRES!$B21</f>
        <v>N</v>
      </c>
      <c r="AY2" s="558"/>
      <c r="AZ2" s="558"/>
      <c r="BA2" s="558"/>
      <c r="BB2" s="558"/>
      <c r="BC2" s="558"/>
      <c r="BD2" s="558"/>
      <c r="BE2" s="547"/>
      <c r="BF2" s="548"/>
      <c r="BJ2" s="558" t="str">
        <f>PARAMETRES!$B25</f>
        <v>R</v>
      </c>
      <c r="BK2" s="558"/>
      <c r="BL2" s="558"/>
      <c r="BM2" s="558"/>
      <c r="BN2" s="558"/>
      <c r="BO2" s="558"/>
      <c r="BP2" s="558"/>
      <c r="BQ2" s="547"/>
      <c r="BR2" s="548"/>
      <c r="BV2" s="558" t="str">
        <f>PARAMETRES!$B29</f>
        <v>T</v>
      </c>
      <c r="BW2" s="558"/>
      <c r="BX2" s="558"/>
      <c r="BY2" s="558"/>
      <c r="BZ2" s="558"/>
      <c r="CA2" s="558"/>
      <c r="CB2" s="558"/>
      <c r="CC2" s="547"/>
      <c r="CD2" s="548"/>
      <c r="CH2" s="558" t="str">
        <f>PARAMETRES!$B33</f>
        <v>Z</v>
      </c>
      <c r="CI2" s="558"/>
      <c r="CJ2" s="558"/>
      <c r="CK2" s="558"/>
      <c r="CL2" s="558"/>
      <c r="CM2" s="558"/>
      <c r="CN2" s="558"/>
      <c r="CO2" s="547"/>
      <c r="CP2" s="548"/>
      <c r="CT2" s="558" t="str">
        <f>PARAMETRES!$B37</f>
        <v>-</v>
      </c>
      <c r="CU2" s="558"/>
      <c r="CV2" s="558"/>
      <c r="CW2" s="558"/>
      <c r="CX2" s="558"/>
      <c r="CY2" s="558"/>
      <c r="CZ2" s="558"/>
      <c r="DA2" s="547"/>
      <c r="DB2" s="548"/>
      <c r="DF2" s="558" t="str">
        <f>PARAMETRES!$B41</f>
        <v>-</v>
      </c>
      <c r="DG2" s="558"/>
      <c r="DH2" s="558"/>
      <c r="DI2" s="558"/>
      <c r="DJ2" s="558"/>
      <c r="DK2" s="558"/>
      <c r="DL2" s="558"/>
      <c r="DM2" s="547"/>
      <c r="DN2" s="548"/>
    </row>
    <row r="3" spans="1:120">
      <c r="B3" s="313"/>
      <c r="C3" s="313"/>
      <c r="D3" s="313"/>
      <c r="N3" s="313"/>
      <c r="O3" s="313"/>
      <c r="P3" s="313"/>
      <c r="Z3" s="313"/>
      <c r="AA3" s="313"/>
      <c r="AB3" s="313"/>
      <c r="AL3" s="313"/>
      <c r="AM3" s="313"/>
      <c r="AN3" s="313"/>
      <c r="AX3" s="313"/>
      <c r="AY3" s="313"/>
      <c r="AZ3" s="313"/>
      <c r="BJ3" s="313"/>
      <c r="BK3" s="313"/>
      <c r="BL3" s="313"/>
      <c r="BV3" s="313"/>
      <c r="BW3" s="313"/>
      <c r="BX3" s="313"/>
      <c r="CH3" s="313"/>
      <c r="CI3" s="313"/>
      <c r="CJ3" s="313"/>
      <c r="CT3" s="313"/>
      <c r="CU3" s="313"/>
      <c r="CV3" s="313"/>
      <c r="DF3" s="313"/>
      <c r="DG3" s="313"/>
      <c r="DH3" s="313"/>
    </row>
    <row r="5" spans="1:120" ht="25.5" customHeight="1">
      <c r="E5" s="314" t="s">
        <v>84</v>
      </c>
      <c r="G5" s="314" t="s">
        <v>85</v>
      </c>
      <c r="I5" s="314" t="s">
        <v>86</v>
      </c>
      <c r="K5" s="314" t="s">
        <v>87</v>
      </c>
      <c r="Q5" s="314" t="s">
        <v>84</v>
      </c>
      <c r="S5" s="314" t="s">
        <v>85</v>
      </c>
      <c r="U5" s="314" t="s">
        <v>86</v>
      </c>
      <c r="W5" s="314" t="s">
        <v>87</v>
      </c>
      <c r="AC5" s="314" t="s">
        <v>84</v>
      </c>
      <c r="AE5" s="314" t="s">
        <v>85</v>
      </c>
      <c r="AG5" s="314" t="s">
        <v>86</v>
      </c>
      <c r="AI5" s="314" t="s">
        <v>87</v>
      </c>
      <c r="AO5" s="314" t="s">
        <v>84</v>
      </c>
      <c r="AQ5" s="314" t="s">
        <v>85</v>
      </c>
      <c r="AS5" s="314" t="s">
        <v>86</v>
      </c>
      <c r="AU5" s="314" t="s">
        <v>87</v>
      </c>
      <c r="BA5" s="314" t="s">
        <v>84</v>
      </c>
      <c r="BC5" s="314" t="s">
        <v>85</v>
      </c>
      <c r="BE5" s="314" t="s">
        <v>86</v>
      </c>
      <c r="BG5" s="314" t="s">
        <v>87</v>
      </c>
      <c r="BM5" s="314" t="s">
        <v>84</v>
      </c>
      <c r="BO5" s="314" t="s">
        <v>85</v>
      </c>
      <c r="BQ5" s="314" t="s">
        <v>86</v>
      </c>
      <c r="BS5" s="314" t="s">
        <v>87</v>
      </c>
      <c r="BY5" s="314" t="s">
        <v>84</v>
      </c>
      <c r="CA5" s="314" t="s">
        <v>85</v>
      </c>
      <c r="CC5" s="314" t="s">
        <v>86</v>
      </c>
      <c r="CE5" s="314" t="s">
        <v>87</v>
      </c>
      <c r="CK5" s="314" t="s">
        <v>84</v>
      </c>
      <c r="CM5" s="314" t="s">
        <v>85</v>
      </c>
      <c r="CO5" s="314" t="s">
        <v>86</v>
      </c>
      <c r="CQ5" s="314" t="s">
        <v>87</v>
      </c>
      <c r="CW5" s="314" t="s">
        <v>84</v>
      </c>
      <c r="CY5" s="314" t="s">
        <v>85</v>
      </c>
      <c r="DA5" s="314" t="s">
        <v>86</v>
      </c>
      <c r="DC5" s="314" t="s">
        <v>87</v>
      </c>
      <c r="DI5" s="314" t="s">
        <v>84</v>
      </c>
      <c r="DK5" s="314" t="s">
        <v>85</v>
      </c>
      <c r="DM5" s="314" t="s">
        <v>86</v>
      </c>
      <c r="DO5" s="314" t="s">
        <v>87</v>
      </c>
    </row>
    <row r="6" spans="1:120">
      <c r="E6" s="315"/>
      <c r="G6" s="315"/>
      <c r="I6" s="315"/>
      <c r="K6" s="315"/>
      <c r="Q6" s="315"/>
      <c r="S6" s="315"/>
      <c r="U6" s="315"/>
      <c r="W6" s="315"/>
      <c r="AC6" s="315"/>
      <c r="AE6" s="315"/>
      <c r="AG6" s="315"/>
      <c r="AI6" s="315"/>
      <c r="AO6" s="315"/>
      <c r="AQ6" s="315"/>
      <c r="AS6" s="315"/>
      <c r="AU6" s="315"/>
      <c r="BA6" s="315"/>
      <c r="BC6" s="315"/>
      <c r="BE6" s="315"/>
      <c r="BG6" s="315"/>
      <c r="BM6" s="315"/>
      <c r="BO6" s="315"/>
      <c r="BQ6" s="315"/>
      <c r="BS6" s="315"/>
      <c r="BY6" s="315"/>
      <c r="CA6" s="315"/>
      <c r="CC6" s="315"/>
      <c r="CE6" s="315"/>
      <c r="CK6" s="315"/>
      <c r="CM6" s="315"/>
      <c r="CO6" s="315"/>
      <c r="CQ6" s="315"/>
      <c r="CW6" s="315"/>
      <c r="CY6" s="315"/>
      <c r="DA6" s="315"/>
      <c r="DC6" s="315"/>
      <c r="DI6" s="315"/>
      <c r="DK6" s="315"/>
      <c r="DM6" s="315"/>
      <c r="DO6" s="315"/>
    </row>
    <row r="7" spans="1:120">
      <c r="A7" s="551" t="str">
        <f>PARAMETRES!$F$3</f>
        <v>RELIGION</v>
      </c>
      <c r="B7" s="551"/>
      <c r="C7" s="316">
        <f>PARAMETRES!$G$3</f>
        <v>20</v>
      </c>
      <c r="D7" s="317"/>
      <c r="E7" s="318">
        <f>TOTALGENERAL!$E58</f>
        <v>5.3</v>
      </c>
      <c r="F7" s="319"/>
      <c r="G7" s="318" t="str">
        <f>TOTALGENERAL!$AF58</f>
        <v/>
      </c>
      <c r="H7" s="319"/>
      <c r="I7" s="318"/>
      <c r="J7" s="319"/>
      <c r="K7" s="318"/>
      <c r="L7" s="320"/>
      <c r="M7" s="551" t="str">
        <f>PARAMETRES!$F$3</f>
        <v>RELIGION</v>
      </c>
      <c r="N7" s="551"/>
      <c r="O7" s="316">
        <f>PARAMETRES!$G$3</f>
        <v>20</v>
      </c>
      <c r="P7" s="317"/>
      <c r="Q7" s="318">
        <f>TOTALGENERAL!$E62</f>
        <v>16.900000000000002</v>
      </c>
      <c r="R7" s="319"/>
      <c r="S7" s="318" t="str">
        <f>TOTALGENERAL!$AF62</f>
        <v/>
      </c>
      <c r="T7" s="319"/>
      <c r="U7" s="318"/>
      <c r="V7" s="319"/>
      <c r="W7" s="318"/>
      <c r="X7" s="320"/>
      <c r="Y7" s="551" t="str">
        <f>PARAMETRES!$F$3</f>
        <v>RELIGION</v>
      </c>
      <c r="Z7" s="551"/>
      <c r="AA7" s="316">
        <f>PARAMETRES!$G$3</f>
        <v>20</v>
      </c>
      <c r="AB7" s="317"/>
      <c r="AC7" s="318">
        <f>TOTALGENERAL!$E66</f>
        <v>8.5</v>
      </c>
      <c r="AD7" s="319"/>
      <c r="AE7" s="318" t="str">
        <f>TOTALGENERAL!$AF66</f>
        <v/>
      </c>
      <c r="AF7" s="319"/>
      <c r="AG7" s="318"/>
      <c r="AH7" s="319"/>
      <c r="AI7" s="318"/>
      <c r="AJ7" s="320"/>
      <c r="AK7" s="551" t="str">
        <f>PARAMETRES!$F$3</f>
        <v>RELIGION</v>
      </c>
      <c r="AL7" s="551"/>
      <c r="AM7" s="316">
        <f>PARAMETRES!$G$3</f>
        <v>20</v>
      </c>
      <c r="AN7" s="317"/>
      <c r="AO7" s="318">
        <f>TOTALGENERAL!$E70</f>
        <v>11.6</v>
      </c>
      <c r="AP7" s="319"/>
      <c r="AQ7" s="318" t="str">
        <f>TOTALGENERAL!$AF70</f>
        <v/>
      </c>
      <c r="AR7" s="319"/>
      <c r="AS7" s="318"/>
      <c r="AT7" s="319"/>
      <c r="AU7" s="318"/>
      <c r="AV7" s="320"/>
      <c r="AW7" s="551" t="str">
        <f>PARAMETRES!$F$3</f>
        <v>RELIGION</v>
      </c>
      <c r="AX7" s="551"/>
      <c r="AY7" s="316">
        <f>PARAMETRES!$G$3</f>
        <v>20</v>
      </c>
      <c r="AZ7" s="317"/>
      <c r="BA7" s="318">
        <f>TOTALGENERAL!$E74</f>
        <v>13.7</v>
      </c>
      <c r="BB7" s="319"/>
      <c r="BC7" s="318" t="str">
        <f>TOTALGENERAL!$AF74</f>
        <v/>
      </c>
      <c r="BD7" s="319"/>
      <c r="BE7" s="318"/>
      <c r="BF7" s="319"/>
      <c r="BG7" s="318"/>
      <c r="BH7" s="320"/>
      <c r="BI7" s="551" t="str">
        <f>PARAMETRES!$F$3</f>
        <v>RELIGION</v>
      </c>
      <c r="BJ7" s="551"/>
      <c r="BK7" s="316">
        <f>PARAMETRES!$G$3</f>
        <v>20</v>
      </c>
      <c r="BL7" s="317"/>
      <c r="BM7" s="318">
        <f>TOTALGENERAL!$E78</f>
        <v>7.3999999999999995</v>
      </c>
      <c r="BN7" s="319"/>
      <c r="BO7" s="318" t="str">
        <f>TOTALGENERAL!$AF78</f>
        <v/>
      </c>
      <c r="BP7" s="319"/>
      <c r="BQ7" s="318"/>
      <c r="BR7" s="319"/>
      <c r="BS7" s="318"/>
      <c r="BT7" s="320"/>
      <c r="BU7" s="551" t="str">
        <f>PARAMETRES!$F$3</f>
        <v>RELIGION</v>
      </c>
      <c r="BV7" s="551"/>
      <c r="BW7" s="316">
        <f>PARAMETRES!$G$3</f>
        <v>20</v>
      </c>
      <c r="BX7" s="317"/>
      <c r="BY7" s="318">
        <f>TOTALGENERAL!$E82</f>
        <v>20</v>
      </c>
      <c r="BZ7" s="319"/>
      <c r="CA7" s="318" t="str">
        <f>TOTALGENERAL!$AF82</f>
        <v/>
      </c>
      <c r="CB7" s="319"/>
      <c r="CC7" s="318"/>
      <c r="CD7" s="319"/>
      <c r="CE7" s="318"/>
      <c r="CF7" s="320"/>
      <c r="CG7" s="551" t="str">
        <f>PARAMETRES!$F$3</f>
        <v>RELIGION</v>
      </c>
      <c r="CH7" s="551"/>
      <c r="CI7" s="316">
        <f>PARAMETRES!$G$3</f>
        <v>20</v>
      </c>
      <c r="CJ7" s="317"/>
      <c r="CK7" s="318">
        <f>TOTALGENERAL!$E86</f>
        <v>10</v>
      </c>
      <c r="CL7" s="319"/>
      <c r="CM7" s="318" t="str">
        <f>TOTALGENERAL!$AF86</f>
        <v/>
      </c>
      <c r="CN7" s="319"/>
      <c r="CO7" s="318"/>
      <c r="CP7" s="319"/>
      <c r="CQ7" s="318"/>
      <c r="CR7" s="320"/>
      <c r="CS7" s="551" t="str">
        <f>PARAMETRES!$F$3</f>
        <v>RELIGION</v>
      </c>
      <c r="CT7" s="551"/>
      <c r="CU7" s="316">
        <f>PARAMETRES!$G$3</f>
        <v>20</v>
      </c>
      <c r="CV7" s="317"/>
      <c r="CW7" s="318" t="str">
        <f>TOTALGENERAL!$E90</f>
        <v>-</v>
      </c>
      <c r="CX7" s="319"/>
      <c r="CY7" s="318" t="str">
        <f>TOTALGENERAL!$AF90</f>
        <v/>
      </c>
      <c r="CZ7" s="319"/>
      <c r="DA7" s="318"/>
      <c r="DB7" s="319"/>
      <c r="DC7" s="318"/>
      <c r="DD7" s="320"/>
      <c r="DE7" s="551" t="str">
        <f>PARAMETRES!$F$3</f>
        <v>RELIGION</v>
      </c>
      <c r="DF7" s="551"/>
      <c r="DG7" s="316">
        <f>PARAMETRES!$G$3</f>
        <v>20</v>
      </c>
      <c r="DH7" s="317"/>
      <c r="DI7" s="318" t="str">
        <f>TOTALGENERAL!$E94</f>
        <v>-</v>
      </c>
      <c r="DJ7" s="319"/>
      <c r="DK7" s="318" t="str">
        <f>TOTALGENERAL!$AF94</f>
        <v/>
      </c>
      <c r="DL7" s="319"/>
      <c r="DM7" s="318"/>
      <c r="DN7" s="319"/>
      <c r="DO7" s="318"/>
      <c r="DP7" s="320"/>
    </row>
    <row r="8" spans="1:120">
      <c r="A8" s="321"/>
      <c r="B8" s="322"/>
      <c r="C8" s="323"/>
      <c r="D8" s="323"/>
      <c r="E8" s="315"/>
      <c r="F8" s="324"/>
      <c r="G8" s="315"/>
      <c r="H8" s="324"/>
      <c r="I8" s="315"/>
      <c r="J8" s="324"/>
      <c r="K8" s="315"/>
      <c r="L8" s="325"/>
      <c r="M8" s="321"/>
      <c r="N8" s="322"/>
      <c r="O8" s="323"/>
      <c r="P8" s="323"/>
      <c r="Q8" s="315"/>
      <c r="R8" s="324"/>
      <c r="S8" s="315"/>
      <c r="T8" s="324"/>
      <c r="U8" s="315"/>
      <c r="V8" s="324"/>
      <c r="W8" s="315"/>
      <c r="X8" s="325"/>
      <c r="Y8" s="321"/>
      <c r="Z8" s="322"/>
      <c r="AA8" s="323"/>
      <c r="AB8" s="323"/>
      <c r="AC8" s="315"/>
      <c r="AD8" s="324"/>
      <c r="AE8" s="315"/>
      <c r="AF8" s="324"/>
      <c r="AG8" s="315"/>
      <c r="AH8" s="324"/>
      <c r="AI8" s="315"/>
      <c r="AJ8" s="325"/>
      <c r="AK8" s="321"/>
      <c r="AL8" s="322"/>
      <c r="AM8" s="323"/>
      <c r="AN8" s="323"/>
      <c r="AO8" s="315"/>
      <c r="AP8" s="324"/>
      <c r="AQ8" s="315"/>
      <c r="AR8" s="324"/>
      <c r="AS8" s="315"/>
      <c r="AT8" s="324"/>
      <c r="AU8" s="315"/>
      <c r="AV8" s="325"/>
      <c r="AW8" s="321"/>
      <c r="AX8" s="322"/>
      <c r="AY8" s="323"/>
      <c r="AZ8" s="323"/>
      <c r="BA8" s="315"/>
      <c r="BB8" s="324"/>
      <c r="BC8" s="315"/>
      <c r="BD8" s="324"/>
      <c r="BE8" s="315"/>
      <c r="BF8" s="324"/>
      <c r="BG8" s="315"/>
      <c r="BH8" s="325"/>
      <c r="BI8" s="321"/>
      <c r="BJ8" s="322"/>
      <c r="BK8" s="323"/>
      <c r="BL8" s="323"/>
      <c r="BM8" s="315"/>
      <c r="BN8" s="324"/>
      <c r="BO8" s="315"/>
      <c r="BP8" s="324"/>
      <c r="BQ8" s="315"/>
      <c r="BR8" s="324"/>
      <c r="BS8" s="315"/>
      <c r="BT8" s="325"/>
      <c r="BU8" s="321"/>
      <c r="BV8" s="322"/>
      <c r="BW8" s="323"/>
      <c r="BX8" s="323"/>
      <c r="BY8" s="315"/>
      <c r="BZ8" s="324"/>
      <c r="CA8" s="315"/>
      <c r="CB8" s="324"/>
      <c r="CC8" s="315"/>
      <c r="CD8" s="324"/>
      <c r="CE8" s="315"/>
      <c r="CF8" s="325"/>
      <c r="CG8" s="321"/>
      <c r="CH8" s="322"/>
      <c r="CI8" s="323"/>
      <c r="CJ8" s="323"/>
      <c r="CK8" s="315"/>
      <c r="CL8" s="324"/>
      <c r="CM8" s="315"/>
      <c r="CN8" s="324"/>
      <c r="CO8" s="315"/>
      <c r="CP8" s="324"/>
      <c r="CQ8" s="315"/>
      <c r="CR8" s="325"/>
      <c r="CS8" s="321"/>
      <c r="CT8" s="322"/>
      <c r="CU8" s="323"/>
      <c r="CV8" s="323"/>
      <c r="CW8" s="315"/>
      <c r="CX8" s="324"/>
      <c r="CY8" s="315"/>
      <c r="CZ8" s="324"/>
      <c r="DA8" s="315"/>
      <c r="DB8" s="324"/>
      <c r="DC8" s="315"/>
      <c r="DD8" s="325"/>
      <c r="DE8" s="321"/>
      <c r="DF8" s="322"/>
      <c r="DG8" s="323"/>
      <c r="DH8" s="323"/>
      <c r="DI8" s="315"/>
      <c r="DJ8" s="324"/>
      <c r="DK8" s="315"/>
      <c r="DL8" s="324"/>
      <c r="DM8" s="315"/>
      <c r="DN8" s="324"/>
      <c r="DO8" s="315"/>
      <c r="DP8" s="325"/>
    </row>
    <row r="9" spans="1:120">
      <c r="A9" s="326"/>
      <c r="B9" s="326"/>
      <c r="C9" s="327"/>
      <c r="D9" s="327"/>
      <c r="E9" s="315"/>
      <c r="G9" s="315"/>
      <c r="I9" s="315"/>
      <c r="K9" s="315"/>
      <c r="M9" s="326"/>
      <c r="N9" s="326"/>
      <c r="O9" s="327"/>
      <c r="P9" s="327"/>
      <c r="Q9" s="315"/>
      <c r="S9" s="315"/>
      <c r="U9" s="315"/>
      <c r="W9" s="315"/>
      <c r="Y9" s="326"/>
      <c r="Z9" s="326"/>
      <c r="AA9" s="327"/>
      <c r="AB9" s="327"/>
      <c r="AC9" s="315"/>
      <c r="AE9" s="315"/>
      <c r="AG9" s="315"/>
      <c r="AI9" s="315"/>
      <c r="AK9" s="326"/>
      <c r="AL9" s="326"/>
      <c r="AM9" s="327"/>
      <c r="AN9" s="327"/>
      <c r="AO9" s="315"/>
      <c r="AQ9" s="315"/>
      <c r="AS9" s="315"/>
      <c r="AU9" s="315"/>
      <c r="AW9" s="326"/>
      <c r="AX9" s="326"/>
      <c r="AY9" s="327"/>
      <c r="AZ9" s="327"/>
      <c r="BA9" s="315"/>
      <c r="BC9" s="315"/>
      <c r="BE9" s="315"/>
      <c r="BG9" s="315"/>
      <c r="BI9" s="326"/>
      <c r="BJ9" s="326"/>
      <c r="BK9" s="327"/>
      <c r="BL9" s="327"/>
      <c r="BM9" s="315"/>
      <c r="BO9" s="315"/>
      <c r="BQ9" s="315"/>
      <c r="BS9" s="315"/>
      <c r="BU9" s="326"/>
      <c r="BV9" s="326"/>
      <c r="BW9" s="327"/>
      <c r="BX9" s="327"/>
      <c r="BY9" s="315"/>
      <c r="CA9" s="315"/>
      <c r="CC9" s="315"/>
      <c r="CE9" s="315"/>
      <c r="CG9" s="326"/>
      <c r="CH9" s="326"/>
      <c r="CI9" s="327"/>
      <c r="CJ9" s="327"/>
      <c r="CK9" s="315"/>
      <c r="CM9" s="315"/>
      <c r="CO9" s="315"/>
      <c r="CQ9" s="315"/>
      <c r="CS9" s="326"/>
      <c r="CT9" s="326"/>
      <c r="CU9" s="327"/>
      <c r="CV9" s="327"/>
      <c r="CW9" s="315"/>
      <c r="CY9" s="315"/>
      <c r="DA9" s="315"/>
      <c r="DC9" s="315"/>
      <c r="DE9" s="326"/>
      <c r="DF9" s="326"/>
      <c r="DG9" s="327"/>
      <c r="DH9" s="327"/>
      <c r="DI9" s="315"/>
      <c r="DK9" s="315"/>
      <c r="DM9" s="315"/>
      <c r="DO9" s="315"/>
    </row>
    <row r="10" spans="1:120" ht="13.5">
      <c r="A10" s="552" t="s">
        <v>88</v>
      </c>
      <c r="B10" s="552"/>
      <c r="C10" s="327"/>
      <c r="D10" s="327"/>
      <c r="E10" s="315"/>
      <c r="G10" s="315"/>
      <c r="I10" s="315"/>
      <c r="K10" s="315"/>
      <c r="M10" s="552" t="s">
        <v>88</v>
      </c>
      <c r="N10" s="552"/>
      <c r="O10" s="327"/>
      <c r="P10" s="327"/>
      <c r="Q10" s="315"/>
      <c r="S10" s="315"/>
      <c r="U10" s="315"/>
      <c r="W10" s="315"/>
      <c r="Y10" s="552" t="s">
        <v>88</v>
      </c>
      <c r="Z10" s="552"/>
      <c r="AA10" s="327"/>
      <c r="AB10" s="327"/>
      <c r="AC10" s="315"/>
      <c r="AE10" s="315"/>
      <c r="AG10" s="315"/>
      <c r="AI10" s="315"/>
      <c r="AK10" s="552" t="s">
        <v>88</v>
      </c>
      <c r="AL10" s="552"/>
      <c r="AM10" s="327"/>
      <c r="AN10" s="327"/>
      <c r="AO10" s="315"/>
      <c r="AQ10" s="315"/>
      <c r="AS10" s="315"/>
      <c r="AU10" s="315"/>
      <c r="AW10" s="552" t="s">
        <v>88</v>
      </c>
      <c r="AX10" s="552"/>
      <c r="AY10" s="327"/>
      <c r="AZ10" s="327"/>
      <c r="BA10" s="315"/>
      <c r="BC10" s="315"/>
      <c r="BE10" s="315"/>
      <c r="BG10" s="315"/>
      <c r="BI10" s="552" t="s">
        <v>88</v>
      </c>
      <c r="BJ10" s="552"/>
      <c r="BK10" s="327"/>
      <c r="BL10" s="327"/>
      <c r="BM10" s="315"/>
      <c r="BO10" s="315"/>
      <c r="BQ10" s="315"/>
      <c r="BS10" s="315"/>
      <c r="BU10" s="552" t="s">
        <v>88</v>
      </c>
      <c r="BV10" s="552"/>
      <c r="BW10" s="327"/>
      <c r="BX10" s="327"/>
      <c r="BY10" s="315"/>
      <c r="CA10" s="315"/>
      <c r="CC10" s="315"/>
      <c r="CE10" s="315"/>
      <c r="CG10" s="552" t="s">
        <v>88</v>
      </c>
      <c r="CH10" s="552"/>
      <c r="CI10" s="327"/>
      <c r="CJ10" s="327"/>
      <c r="CK10" s="315"/>
      <c r="CM10" s="315"/>
      <c r="CO10" s="315"/>
      <c r="CQ10" s="315"/>
      <c r="CS10" s="552" t="s">
        <v>88</v>
      </c>
      <c r="CT10" s="552"/>
      <c r="CU10" s="327"/>
      <c r="CV10" s="327"/>
      <c r="CW10" s="315"/>
      <c r="CY10" s="315"/>
      <c r="DA10" s="315"/>
      <c r="DC10" s="315"/>
      <c r="DE10" s="552" t="s">
        <v>88</v>
      </c>
      <c r="DF10" s="552"/>
      <c r="DG10" s="327"/>
      <c r="DH10" s="327"/>
      <c r="DI10" s="315"/>
      <c r="DK10" s="315"/>
      <c r="DM10" s="315"/>
      <c r="DO10" s="315"/>
    </row>
    <row r="11" spans="1:120">
      <c r="A11" s="326"/>
      <c r="B11" s="326"/>
      <c r="C11" s="327"/>
      <c r="D11" s="327"/>
      <c r="E11" s="315"/>
      <c r="G11" s="315"/>
      <c r="I11" s="315"/>
      <c r="K11" s="315"/>
      <c r="M11" s="326"/>
      <c r="N11" s="326"/>
      <c r="O11" s="327"/>
      <c r="P11" s="327"/>
      <c r="Q11" s="315"/>
      <c r="S11" s="315"/>
      <c r="U11" s="315"/>
      <c r="W11" s="315"/>
      <c r="Y11" s="326"/>
      <c r="Z11" s="326"/>
      <c r="AA11" s="327"/>
      <c r="AB11" s="327"/>
      <c r="AC11" s="315"/>
      <c r="AE11" s="315"/>
      <c r="AG11" s="315"/>
      <c r="AI11" s="315"/>
      <c r="AK11" s="326"/>
      <c r="AL11" s="326"/>
      <c r="AM11" s="327"/>
      <c r="AN11" s="327"/>
      <c r="AO11" s="315"/>
      <c r="AQ11" s="315"/>
      <c r="AS11" s="315"/>
      <c r="AU11" s="315"/>
      <c r="AW11" s="326"/>
      <c r="AX11" s="326"/>
      <c r="AY11" s="327"/>
      <c r="AZ11" s="327"/>
      <c r="BA11" s="315"/>
      <c r="BC11" s="315"/>
      <c r="BE11" s="315"/>
      <c r="BG11" s="315"/>
      <c r="BI11" s="326"/>
      <c r="BJ11" s="326"/>
      <c r="BK11" s="327"/>
      <c r="BL11" s="327"/>
      <c r="BM11" s="315"/>
      <c r="BO11" s="315"/>
      <c r="BQ11" s="315"/>
      <c r="BS11" s="315"/>
      <c r="BU11" s="326"/>
      <c r="BV11" s="326"/>
      <c r="BW11" s="327"/>
      <c r="BX11" s="327"/>
      <c r="BY11" s="315"/>
      <c r="CA11" s="315"/>
      <c r="CC11" s="315"/>
      <c r="CE11" s="315"/>
      <c r="CG11" s="326"/>
      <c r="CH11" s="326"/>
      <c r="CI11" s="327"/>
      <c r="CJ11" s="327"/>
      <c r="CK11" s="315"/>
      <c r="CM11" s="315"/>
      <c r="CO11" s="315"/>
      <c r="CQ11" s="315"/>
      <c r="CS11" s="326"/>
      <c r="CT11" s="326"/>
      <c r="CU11" s="327"/>
      <c r="CV11" s="327"/>
      <c r="CW11" s="315"/>
      <c r="CY11" s="315"/>
      <c r="DA11" s="315"/>
      <c r="DC11" s="315"/>
      <c r="DE11" s="326"/>
      <c r="DF11" s="326"/>
      <c r="DG11" s="327"/>
      <c r="DH11" s="327"/>
      <c r="DI11" s="315"/>
      <c r="DK11" s="315"/>
      <c r="DM11" s="315"/>
      <c r="DO11" s="315"/>
    </row>
    <row r="12" spans="1:120">
      <c r="A12" s="553" t="str">
        <f>PARAMETRES!$F$5</f>
        <v>LIRE</v>
      </c>
      <c r="B12" s="553"/>
      <c r="C12" s="328">
        <f>PARAMETRES!$G$5</f>
        <v>25</v>
      </c>
      <c r="D12" s="329"/>
      <c r="E12" s="330">
        <f>TOTALGENERAL!$H58</f>
        <v>13.1</v>
      </c>
      <c r="F12" s="331"/>
      <c r="G12" s="330" t="str">
        <f>TOTALGENERAL!$AI58</f>
        <v/>
      </c>
      <c r="H12" s="331"/>
      <c r="I12" s="330"/>
      <c r="J12" s="331"/>
      <c r="K12" s="330"/>
      <c r="L12" s="332"/>
      <c r="M12" s="553" t="str">
        <f>PARAMETRES!$F$5</f>
        <v>LIRE</v>
      </c>
      <c r="N12" s="553"/>
      <c r="O12" s="328">
        <f>PARAMETRES!$G$5</f>
        <v>25</v>
      </c>
      <c r="P12" s="329"/>
      <c r="Q12" s="330">
        <f>TOTALGENERAL!$H62</f>
        <v>21.400000000000002</v>
      </c>
      <c r="R12" s="331"/>
      <c r="S12" s="330" t="str">
        <f>TOTALGENERAL!$AI62</f>
        <v/>
      </c>
      <c r="T12" s="331"/>
      <c r="U12" s="330"/>
      <c r="V12" s="331"/>
      <c r="W12" s="330"/>
      <c r="X12" s="332"/>
      <c r="Y12" s="553" t="str">
        <f>PARAMETRES!$F$5</f>
        <v>LIRE</v>
      </c>
      <c r="Z12" s="553"/>
      <c r="AA12" s="328">
        <f>PARAMETRES!$G$5</f>
        <v>25</v>
      </c>
      <c r="AB12" s="329"/>
      <c r="AC12" s="330">
        <f>TOTALGENERAL!$H66</f>
        <v>18</v>
      </c>
      <c r="AD12" s="331"/>
      <c r="AE12" s="330" t="str">
        <f>TOTALGENERAL!$AI66</f>
        <v/>
      </c>
      <c r="AF12" s="331"/>
      <c r="AG12" s="330"/>
      <c r="AH12" s="331"/>
      <c r="AI12" s="330"/>
      <c r="AJ12" s="332"/>
      <c r="AK12" s="553" t="str">
        <f>PARAMETRES!$F$5</f>
        <v>LIRE</v>
      </c>
      <c r="AL12" s="553"/>
      <c r="AM12" s="328">
        <f>PARAMETRES!$G$5</f>
        <v>25</v>
      </c>
      <c r="AN12" s="329"/>
      <c r="AO12" s="330">
        <f>TOTALGENERAL!$H70</f>
        <v>18</v>
      </c>
      <c r="AP12" s="331"/>
      <c r="AQ12" s="330" t="str">
        <f>TOTALGENERAL!$AI70</f>
        <v/>
      </c>
      <c r="AR12" s="331"/>
      <c r="AS12" s="330"/>
      <c r="AT12" s="331"/>
      <c r="AU12" s="330"/>
      <c r="AV12" s="332"/>
      <c r="AW12" s="553" t="str">
        <f>PARAMETRES!$F$5</f>
        <v>LIRE</v>
      </c>
      <c r="AX12" s="553"/>
      <c r="AY12" s="328">
        <f>PARAMETRES!$G$5</f>
        <v>25</v>
      </c>
      <c r="AZ12" s="329"/>
      <c r="BA12" s="330">
        <f>TOTALGENERAL!$H74</f>
        <v>18.3</v>
      </c>
      <c r="BB12" s="331"/>
      <c r="BC12" s="330" t="str">
        <f>TOTALGENERAL!$AI74</f>
        <v/>
      </c>
      <c r="BD12" s="331"/>
      <c r="BE12" s="330"/>
      <c r="BF12" s="331"/>
      <c r="BG12" s="330"/>
      <c r="BH12" s="332"/>
      <c r="BI12" s="553" t="str">
        <f>PARAMETRES!$F$5</f>
        <v>LIRE</v>
      </c>
      <c r="BJ12" s="553"/>
      <c r="BK12" s="328">
        <f>PARAMETRES!$G$5</f>
        <v>25</v>
      </c>
      <c r="BL12" s="329"/>
      <c r="BM12" s="330">
        <f>TOTALGENERAL!$H78</f>
        <v>21.900000000000002</v>
      </c>
      <c r="BN12" s="331"/>
      <c r="BO12" s="330" t="str">
        <f>TOTALGENERAL!$AI78</f>
        <v/>
      </c>
      <c r="BP12" s="331"/>
      <c r="BQ12" s="330"/>
      <c r="BR12" s="331"/>
      <c r="BS12" s="330"/>
      <c r="BT12" s="332"/>
      <c r="BU12" s="553" t="str">
        <f>PARAMETRES!$F$5</f>
        <v>LIRE</v>
      </c>
      <c r="BV12" s="553"/>
      <c r="BW12" s="328">
        <f>PARAMETRES!$G$5</f>
        <v>25</v>
      </c>
      <c r="BX12" s="329"/>
      <c r="BY12" s="330">
        <f>TOTALGENERAL!$H82</f>
        <v>20.100000000000001</v>
      </c>
      <c r="BZ12" s="331"/>
      <c r="CA12" s="330" t="str">
        <f>TOTALGENERAL!$AI82</f>
        <v/>
      </c>
      <c r="CB12" s="331"/>
      <c r="CC12" s="330"/>
      <c r="CD12" s="331"/>
      <c r="CE12" s="330"/>
      <c r="CF12" s="332"/>
      <c r="CG12" s="553" t="str">
        <f>PARAMETRES!$F$5</f>
        <v>LIRE</v>
      </c>
      <c r="CH12" s="553"/>
      <c r="CI12" s="328">
        <f>PARAMETRES!$G$5</f>
        <v>25</v>
      </c>
      <c r="CJ12" s="329"/>
      <c r="CK12" s="330">
        <f>TOTALGENERAL!$H86</f>
        <v>23.200000000000003</v>
      </c>
      <c r="CL12" s="331"/>
      <c r="CM12" s="330" t="str">
        <f>TOTALGENERAL!$AI86</f>
        <v/>
      </c>
      <c r="CN12" s="331"/>
      <c r="CO12" s="330"/>
      <c r="CP12" s="331"/>
      <c r="CQ12" s="330"/>
      <c r="CR12" s="332"/>
      <c r="CS12" s="553" t="str">
        <f>PARAMETRES!$F$5</f>
        <v>LIRE</v>
      </c>
      <c r="CT12" s="553"/>
      <c r="CU12" s="328">
        <f>PARAMETRES!$G$5</f>
        <v>25</v>
      </c>
      <c r="CV12" s="329"/>
      <c r="CW12" s="330" t="str">
        <f>TOTALGENERAL!$H90</f>
        <v>-</v>
      </c>
      <c r="CX12" s="331"/>
      <c r="CY12" s="330" t="str">
        <f>TOTALGENERAL!$AI90</f>
        <v/>
      </c>
      <c r="CZ12" s="331"/>
      <c r="DA12" s="330"/>
      <c r="DB12" s="331"/>
      <c r="DC12" s="330"/>
      <c r="DD12" s="332"/>
      <c r="DE12" s="553" t="str">
        <f>PARAMETRES!$F$5</f>
        <v>LIRE</v>
      </c>
      <c r="DF12" s="553"/>
      <c r="DG12" s="328">
        <f>PARAMETRES!$G$5</f>
        <v>25</v>
      </c>
      <c r="DH12" s="329"/>
      <c r="DI12" s="330" t="str">
        <f>TOTALGENERAL!$H94</f>
        <v>-</v>
      </c>
      <c r="DJ12" s="331"/>
      <c r="DK12" s="330" t="str">
        <f>TOTALGENERAL!$AI94</f>
        <v/>
      </c>
      <c r="DL12" s="331"/>
      <c r="DM12" s="330"/>
      <c r="DN12" s="331"/>
      <c r="DO12" s="330"/>
      <c r="DP12" s="332"/>
    </row>
    <row r="13" spans="1:120">
      <c r="A13" s="553" t="str">
        <f>PARAMETRES!$F$6</f>
        <v>ÉCRIRE (dictées, orthographe, rédactions)</v>
      </c>
      <c r="B13" s="553"/>
      <c r="C13" s="328">
        <f>PARAMETRES!$G$6</f>
        <v>25</v>
      </c>
      <c r="D13" s="329"/>
      <c r="E13" s="330">
        <f>TOTALGENERAL!$I58</f>
        <v>15.799999999999999</v>
      </c>
      <c r="F13" s="331"/>
      <c r="G13" s="330" t="str">
        <f>TOTALGENERAL!$AJ58</f>
        <v/>
      </c>
      <c r="H13" s="331"/>
      <c r="I13" s="330"/>
      <c r="J13" s="331"/>
      <c r="K13" s="330"/>
      <c r="L13" s="332"/>
      <c r="M13" s="553" t="str">
        <f>PARAMETRES!$F$6</f>
        <v>ÉCRIRE (dictées, orthographe, rédactions)</v>
      </c>
      <c r="N13" s="553"/>
      <c r="O13" s="328">
        <f>PARAMETRES!$G$6</f>
        <v>25</v>
      </c>
      <c r="P13" s="329"/>
      <c r="Q13" s="330">
        <f>TOTALGENERAL!$I62</f>
        <v>21.400000000000002</v>
      </c>
      <c r="R13" s="331"/>
      <c r="S13" s="330" t="str">
        <f>TOTALGENERAL!$AJ62</f>
        <v/>
      </c>
      <c r="T13" s="331"/>
      <c r="U13" s="330"/>
      <c r="V13" s="331"/>
      <c r="W13" s="330"/>
      <c r="X13" s="332"/>
      <c r="Y13" s="553" t="str">
        <f>PARAMETRES!$F$6</f>
        <v>ÉCRIRE (dictées, orthographe, rédactions)</v>
      </c>
      <c r="Z13" s="553"/>
      <c r="AA13" s="328">
        <f>PARAMETRES!$G$6</f>
        <v>25</v>
      </c>
      <c r="AB13" s="329"/>
      <c r="AC13" s="330">
        <f>TOTALGENERAL!$I66</f>
        <v>16.3</v>
      </c>
      <c r="AD13" s="331"/>
      <c r="AE13" s="330" t="str">
        <f>TOTALGENERAL!$AJ66</f>
        <v/>
      </c>
      <c r="AF13" s="331"/>
      <c r="AG13" s="330"/>
      <c r="AH13" s="331"/>
      <c r="AI13" s="330"/>
      <c r="AJ13" s="332"/>
      <c r="AK13" s="553" t="str">
        <f>PARAMETRES!$F$6</f>
        <v>ÉCRIRE (dictées, orthographe, rédactions)</v>
      </c>
      <c r="AL13" s="553"/>
      <c r="AM13" s="328">
        <f>PARAMETRES!$G$6</f>
        <v>25</v>
      </c>
      <c r="AN13" s="329"/>
      <c r="AO13" s="330">
        <f>TOTALGENERAL!$I70</f>
        <v>18</v>
      </c>
      <c r="AP13" s="331"/>
      <c r="AQ13" s="330" t="str">
        <f>TOTALGENERAL!$AJ70</f>
        <v/>
      </c>
      <c r="AR13" s="331"/>
      <c r="AS13" s="330"/>
      <c r="AT13" s="331"/>
      <c r="AU13" s="330"/>
      <c r="AV13" s="332"/>
      <c r="AW13" s="553" t="str">
        <f>PARAMETRES!$F$6</f>
        <v>ÉCRIRE (dictées, orthographe, rédactions)</v>
      </c>
      <c r="AX13" s="553"/>
      <c r="AY13" s="328">
        <f>PARAMETRES!$G$6</f>
        <v>25</v>
      </c>
      <c r="AZ13" s="329"/>
      <c r="BA13" s="330">
        <f>TOTALGENERAL!$I74</f>
        <v>15</v>
      </c>
      <c r="BB13" s="331"/>
      <c r="BC13" s="330" t="str">
        <f>TOTALGENERAL!$AJ74</f>
        <v/>
      </c>
      <c r="BD13" s="331"/>
      <c r="BE13" s="330"/>
      <c r="BF13" s="331"/>
      <c r="BG13" s="330"/>
      <c r="BH13" s="332"/>
      <c r="BI13" s="553" t="str">
        <f>PARAMETRES!$F$6</f>
        <v>ÉCRIRE (dictées, orthographe, rédactions)</v>
      </c>
      <c r="BJ13" s="553"/>
      <c r="BK13" s="328">
        <f>PARAMETRES!$G$6</f>
        <v>25</v>
      </c>
      <c r="BL13" s="329"/>
      <c r="BM13" s="330">
        <f>TOTALGENERAL!$I78</f>
        <v>20.6</v>
      </c>
      <c r="BN13" s="331"/>
      <c r="BO13" s="330" t="str">
        <f>TOTALGENERAL!$AJ78</f>
        <v/>
      </c>
      <c r="BP13" s="331"/>
      <c r="BQ13" s="330"/>
      <c r="BR13" s="331"/>
      <c r="BS13" s="330"/>
      <c r="BT13" s="332"/>
      <c r="BU13" s="553" t="str">
        <f>PARAMETRES!$F$6</f>
        <v>ÉCRIRE (dictées, orthographe, rédactions)</v>
      </c>
      <c r="BV13" s="553"/>
      <c r="BW13" s="328">
        <f>PARAMETRES!$G$6</f>
        <v>25</v>
      </c>
      <c r="BX13" s="329"/>
      <c r="BY13" s="330">
        <f>TOTALGENERAL!$I82</f>
        <v>22</v>
      </c>
      <c r="BZ13" s="331"/>
      <c r="CA13" s="330" t="str">
        <f>TOTALGENERAL!$AJ82</f>
        <v/>
      </c>
      <c r="CB13" s="331"/>
      <c r="CC13" s="330"/>
      <c r="CD13" s="331"/>
      <c r="CE13" s="330"/>
      <c r="CF13" s="332"/>
      <c r="CG13" s="553" t="str">
        <f>PARAMETRES!$F$6</f>
        <v>ÉCRIRE (dictées, orthographe, rédactions)</v>
      </c>
      <c r="CH13" s="553"/>
      <c r="CI13" s="328">
        <f>PARAMETRES!$G$6</f>
        <v>25</v>
      </c>
      <c r="CJ13" s="329"/>
      <c r="CK13" s="330">
        <f>TOTALGENERAL!$I86</f>
        <v>21.1</v>
      </c>
      <c r="CL13" s="331"/>
      <c r="CM13" s="330" t="str">
        <f>TOTALGENERAL!$AJ86</f>
        <v/>
      </c>
      <c r="CN13" s="331"/>
      <c r="CO13" s="330"/>
      <c r="CP13" s="331"/>
      <c r="CQ13" s="330"/>
      <c r="CR13" s="332"/>
      <c r="CS13" s="553" t="str">
        <f>PARAMETRES!$F$6</f>
        <v>ÉCRIRE (dictées, orthographe, rédactions)</v>
      </c>
      <c r="CT13" s="553"/>
      <c r="CU13" s="328">
        <f>PARAMETRES!$G$6</f>
        <v>25</v>
      </c>
      <c r="CV13" s="329"/>
      <c r="CW13" s="330" t="str">
        <f>TOTALGENERAL!$I90</f>
        <v>-</v>
      </c>
      <c r="CX13" s="331"/>
      <c r="CY13" s="330" t="str">
        <f>TOTALGENERAL!$AJ90</f>
        <v/>
      </c>
      <c r="CZ13" s="331"/>
      <c r="DA13" s="330"/>
      <c r="DB13" s="331"/>
      <c r="DC13" s="330"/>
      <c r="DD13" s="332"/>
      <c r="DE13" s="553" t="str">
        <f>PARAMETRES!$F$6</f>
        <v>ÉCRIRE (dictées, orthographe, rédactions)</v>
      </c>
      <c r="DF13" s="553"/>
      <c r="DG13" s="328">
        <f>PARAMETRES!$G$6</f>
        <v>25</v>
      </c>
      <c r="DH13" s="329"/>
      <c r="DI13" s="330" t="str">
        <f>TOTALGENERAL!$I94</f>
        <v>-</v>
      </c>
      <c r="DJ13" s="331"/>
      <c r="DK13" s="330" t="str">
        <f>TOTALGENERAL!$AJ94</f>
        <v/>
      </c>
      <c r="DL13" s="331"/>
      <c r="DM13" s="330"/>
      <c r="DN13" s="331"/>
      <c r="DO13" s="330"/>
      <c r="DP13" s="332"/>
    </row>
    <row r="14" spans="1:120">
      <c r="A14" s="553" t="str">
        <f>PARAMETRES!$F$7</f>
        <v>ÉCOUTER / PARLER</v>
      </c>
      <c r="B14" s="553"/>
      <c r="C14" s="328">
        <f>PARAMETRES!$G$7</f>
        <v>25</v>
      </c>
      <c r="D14" s="329"/>
      <c r="E14" s="330">
        <f>TOTALGENERAL!$J58</f>
        <v>16.400000000000002</v>
      </c>
      <c r="F14" s="331"/>
      <c r="G14" s="330" t="str">
        <f>TOTALGENERAL!$AK58</f>
        <v/>
      </c>
      <c r="H14" s="331"/>
      <c r="I14" s="330"/>
      <c r="J14" s="331"/>
      <c r="K14" s="330"/>
      <c r="L14" s="332"/>
      <c r="M14" s="553" t="str">
        <f>PARAMETRES!$F$7</f>
        <v>ÉCOUTER / PARLER</v>
      </c>
      <c r="N14" s="553"/>
      <c r="O14" s="328">
        <f>PARAMETRES!$G$7</f>
        <v>25</v>
      </c>
      <c r="P14" s="329"/>
      <c r="Q14" s="330">
        <f>TOTALGENERAL!$J62</f>
        <v>21.700000000000003</v>
      </c>
      <c r="R14" s="331"/>
      <c r="S14" s="330" t="str">
        <f>TOTALGENERAL!$AK62</f>
        <v/>
      </c>
      <c r="T14" s="331"/>
      <c r="U14" s="330"/>
      <c r="V14" s="331"/>
      <c r="W14" s="330"/>
      <c r="X14" s="332"/>
      <c r="Y14" s="553" t="str">
        <f>PARAMETRES!$F$7</f>
        <v>ÉCOUTER / PARLER</v>
      </c>
      <c r="Z14" s="553"/>
      <c r="AA14" s="328">
        <f>PARAMETRES!$G$7</f>
        <v>25</v>
      </c>
      <c r="AB14" s="329"/>
      <c r="AC14" s="330">
        <f>TOTALGENERAL!$J66</f>
        <v>18.100000000000001</v>
      </c>
      <c r="AD14" s="331"/>
      <c r="AE14" s="330" t="str">
        <f>TOTALGENERAL!$AK66</f>
        <v/>
      </c>
      <c r="AF14" s="331"/>
      <c r="AG14" s="330"/>
      <c r="AH14" s="331"/>
      <c r="AI14" s="330"/>
      <c r="AJ14" s="332"/>
      <c r="AK14" s="553" t="str">
        <f>PARAMETRES!$F$7</f>
        <v>ÉCOUTER / PARLER</v>
      </c>
      <c r="AL14" s="553"/>
      <c r="AM14" s="328">
        <f>PARAMETRES!$G$7</f>
        <v>25</v>
      </c>
      <c r="AN14" s="329"/>
      <c r="AO14" s="330">
        <f>TOTALGENERAL!$J70</f>
        <v>16.400000000000002</v>
      </c>
      <c r="AP14" s="331"/>
      <c r="AQ14" s="330" t="str">
        <f>TOTALGENERAL!$AK70</f>
        <v/>
      </c>
      <c r="AR14" s="331"/>
      <c r="AS14" s="330"/>
      <c r="AT14" s="331"/>
      <c r="AU14" s="330"/>
      <c r="AV14" s="332"/>
      <c r="AW14" s="553" t="str">
        <f>PARAMETRES!$F$7</f>
        <v>ÉCOUTER / PARLER</v>
      </c>
      <c r="AX14" s="553"/>
      <c r="AY14" s="328">
        <f>PARAMETRES!$G$7</f>
        <v>25</v>
      </c>
      <c r="AZ14" s="329"/>
      <c r="BA14" s="330">
        <f>TOTALGENERAL!$J74</f>
        <v>21.3</v>
      </c>
      <c r="BB14" s="331"/>
      <c r="BC14" s="330" t="str">
        <f>TOTALGENERAL!$AK74</f>
        <v/>
      </c>
      <c r="BD14" s="331"/>
      <c r="BE14" s="330"/>
      <c r="BF14" s="331"/>
      <c r="BG14" s="330"/>
      <c r="BH14" s="332"/>
      <c r="BI14" s="553" t="str">
        <f>PARAMETRES!$F$7</f>
        <v>ÉCOUTER / PARLER</v>
      </c>
      <c r="BJ14" s="553"/>
      <c r="BK14" s="328">
        <f>PARAMETRES!$G$7</f>
        <v>25</v>
      </c>
      <c r="BL14" s="329"/>
      <c r="BM14" s="330">
        <f>TOTALGENERAL!$J78</f>
        <v>18.900000000000002</v>
      </c>
      <c r="BN14" s="331"/>
      <c r="BO14" s="330" t="str">
        <f>TOTALGENERAL!$AK78</f>
        <v/>
      </c>
      <c r="BP14" s="331"/>
      <c r="BQ14" s="330"/>
      <c r="BR14" s="331"/>
      <c r="BS14" s="330"/>
      <c r="BT14" s="332"/>
      <c r="BU14" s="553" t="str">
        <f>PARAMETRES!$F$7</f>
        <v>ÉCOUTER / PARLER</v>
      </c>
      <c r="BV14" s="553"/>
      <c r="BW14" s="328">
        <f>PARAMETRES!$G$7</f>
        <v>25</v>
      </c>
      <c r="BX14" s="329"/>
      <c r="BY14" s="330">
        <f>TOTALGENERAL!$J82</f>
        <v>19.200000000000003</v>
      </c>
      <c r="BZ14" s="331"/>
      <c r="CA14" s="330" t="str">
        <f>TOTALGENERAL!$AK82</f>
        <v/>
      </c>
      <c r="CB14" s="331"/>
      <c r="CC14" s="330"/>
      <c r="CD14" s="331"/>
      <c r="CE14" s="330"/>
      <c r="CF14" s="332"/>
      <c r="CG14" s="553" t="str">
        <f>PARAMETRES!$F$7</f>
        <v>ÉCOUTER / PARLER</v>
      </c>
      <c r="CH14" s="553"/>
      <c r="CI14" s="328">
        <f>PARAMETRES!$G$7</f>
        <v>25</v>
      </c>
      <c r="CJ14" s="329"/>
      <c r="CK14" s="330">
        <f>TOTALGENERAL!$J86</f>
        <v>18.100000000000001</v>
      </c>
      <c r="CL14" s="331"/>
      <c r="CM14" s="330" t="str">
        <f>TOTALGENERAL!$AK86</f>
        <v/>
      </c>
      <c r="CN14" s="331"/>
      <c r="CO14" s="330"/>
      <c r="CP14" s="331"/>
      <c r="CQ14" s="330"/>
      <c r="CR14" s="332"/>
      <c r="CS14" s="553" t="str">
        <f>PARAMETRES!$F$7</f>
        <v>ÉCOUTER / PARLER</v>
      </c>
      <c r="CT14" s="553"/>
      <c r="CU14" s="328">
        <f>PARAMETRES!$G$7</f>
        <v>25</v>
      </c>
      <c r="CV14" s="329"/>
      <c r="CW14" s="330" t="str">
        <f>TOTALGENERAL!$J90</f>
        <v>-</v>
      </c>
      <c r="CX14" s="331"/>
      <c r="CY14" s="330" t="str">
        <f>TOTALGENERAL!$AK90</f>
        <v/>
      </c>
      <c r="CZ14" s="331"/>
      <c r="DA14" s="330"/>
      <c r="DB14" s="331"/>
      <c r="DC14" s="330"/>
      <c r="DD14" s="332"/>
      <c r="DE14" s="553" t="str">
        <f>PARAMETRES!$F$7</f>
        <v>ÉCOUTER / PARLER</v>
      </c>
      <c r="DF14" s="553"/>
      <c r="DG14" s="328">
        <f>PARAMETRES!$G$7</f>
        <v>25</v>
      </c>
      <c r="DH14" s="329"/>
      <c r="DI14" s="330" t="str">
        <f>TOTALGENERAL!$J94</f>
        <v>-</v>
      </c>
      <c r="DJ14" s="331"/>
      <c r="DK14" s="330" t="str">
        <f>TOTALGENERAL!$AK94</f>
        <v/>
      </c>
      <c r="DL14" s="331"/>
      <c r="DM14" s="330"/>
      <c r="DN14" s="331"/>
      <c r="DO14" s="330"/>
      <c r="DP14" s="332"/>
    </row>
    <row r="15" spans="1:120">
      <c r="A15" s="553" t="str">
        <f>PARAMETRES!$F$8</f>
        <v>LIRE-ÉCRIRE (conjugaison, grammaire, …)</v>
      </c>
      <c r="B15" s="553"/>
      <c r="C15" s="328">
        <f>PARAMETRES!$G$8</f>
        <v>25</v>
      </c>
      <c r="D15" s="329"/>
      <c r="E15" s="330">
        <f>TOTALGENERAL!$K58</f>
        <v>10.6</v>
      </c>
      <c r="F15" s="331"/>
      <c r="G15" s="330" t="str">
        <f>TOTALGENERAL!$AL58</f>
        <v/>
      </c>
      <c r="H15" s="331"/>
      <c r="I15" s="330"/>
      <c r="J15" s="331"/>
      <c r="K15" s="330"/>
      <c r="L15" s="332"/>
      <c r="M15" s="553" t="str">
        <f>PARAMETRES!$F$8</f>
        <v>LIRE-ÉCRIRE (conjugaison, grammaire, …)</v>
      </c>
      <c r="N15" s="553"/>
      <c r="O15" s="328">
        <f>PARAMETRES!$G$8</f>
        <v>25</v>
      </c>
      <c r="P15" s="329"/>
      <c r="Q15" s="330">
        <f>TOTALGENERAL!$K62</f>
        <v>20.700000000000003</v>
      </c>
      <c r="R15" s="331"/>
      <c r="S15" s="330" t="str">
        <f>TOTALGENERAL!$AL62</f>
        <v/>
      </c>
      <c r="T15" s="331"/>
      <c r="U15" s="330"/>
      <c r="V15" s="331"/>
      <c r="W15" s="330"/>
      <c r="X15" s="332"/>
      <c r="Y15" s="553" t="str">
        <f>PARAMETRES!$F$8</f>
        <v>LIRE-ÉCRIRE (conjugaison, grammaire, …)</v>
      </c>
      <c r="Z15" s="553"/>
      <c r="AA15" s="328">
        <f>PARAMETRES!$G$8</f>
        <v>25</v>
      </c>
      <c r="AB15" s="329"/>
      <c r="AC15" s="330">
        <f>TOTALGENERAL!$K66</f>
        <v>17.400000000000002</v>
      </c>
      <c r="AD15" s="331"/>
      <c r="AE15" s="330" t="str">
        <f>TOTALGENERAL!$AL66</f>
        <v/>
      </c>
      <c r="AF15" s="331"/>
      <c r="AG15" s="330"/>
      <c r="AH15" s="331"/>
      <c r="AI15" s="330"/>
      <c r="AJ15" s="332"/>
      <c r="AK15" s="553" t="str">
        <f>PARAMETRES!$F$8</f>
        <v>LIRE-ÉCRIRE (conjugaison, grammaire, …)</v>
      </c>
      <c r="AL15" s="553"/>
      <c r="AM15" s="328">
        <f>PARAMETRES!$G$8</f>
        <v>25</v>
      </c>
      <c r="AN15" s="329"/>
      <c r="AO15" s="330">
        <f>TOTALGENERAL!$K70</f>
        <v>13.799999999999999</v>
      </c>
      <c r="AP15" s="331"/>
      <c r="AQ15" s="330" t="str">
        <f>TOTALGENERAL!$AL70</f>
        <v/>
      </c>
      <c r="AR15" s="331"/>
      <c r="AS15" s="330"/>
      <c r="AT15" s="331"/>
      <c r="AU15" s="330"/>
      <c r="AV15" s="332"/>
      <c r="AW15" s="553" t="str">
        <f>PARAMETRES!$F$8</f>
        <v>LIRE-ÉCRIRE (conjugaison, grammaire, …)</v>
      </c>
      <c r="AX15" s="553"/>
      <c r="AY15" s="328">
        <f>PARAMETRES!$G$8</f>
        <v>25</v>
      </c>
      <c r="AZ15" s="329"/>
      <c r="BA15" s="330">
        <f>TOTALGENERAL!$K74</f>
        <v>17.8</v>
      </c>
      <c r="BB15" s="331"/>
      <c r="BC15" s="330" t="str">
        <f>TOTALGENERAL!$AL74</f>
        <v/>
      </c>
      <c r="BD15" s="331"/>
      <c r="BE15" s="330"/>
      <c r="BF15" s="331"/>
      <c r="BG15" s="330"/>
      <c r="BH15" s="332"/>
      <c r="BI15" s="553" t="str">
        <f>PARAMETRES!$F$8</f>
        <v>LIRE-ÉCRIRE (conjugaison, grammaire, …)</v>
      </c>
      <c r="BJ15" s="553"/>
      <c r="BK15" s="328">
        <f>PARAMETRES!$G$8</f>
        <v>25</v>
      </c>
      <c r="BL15" s="329"/>
      <c r="BM15" s="330">
        <f>TOTALGENERAL!$K78</f>
        <v>21.8</v>
      </c>
      <c r="BN15" s="331"/>
      <c r="BO15" s="330" t="str">
        <f>TOTALGENERAL!$AL78</f>
        <v/>
      </c>
      <c r="BP15" s="331"/>
      <c r="BQ15" s="330"/>
      <c r="BR15" s="331"/>
      <c r="BS15" s="330"/>
      <c r="BT15" s="332"/>
      <c r="BU15" s="553" t="str">
        <f>PARAMETRES!$F$8</f>
        <v>LIRE-ÉCRIRE (conjugaison, grammaire, …)</v>
      </c>
      <c r="BV15" s="553"/>
      <c r="BW15" s="328">
        <f>PARAMETRES!$G$8</f>
        <v>25</v>
      </c>
      <c r="BX15" s="329"/>
      <c r="BY15" s="330">
        <f>TOTALGENERAL!$K82</f>
        <v>18.200000000000003</v>
      </c>
      <c r="BZ15" s="331"/>
      <c r="CA15" s="330" t="str">
        <f>TOTALGENERAL!$AL82</f>
        <v/>
      </c>
      <c r="CB15" s="331"/>
      <c r="CC15" s="330"/>
      <c r="CD15" s="331"/>
      <c r="CE15" s="330"/>
      <c r="CF15" s="332"/>
      <c r="CG15" s="553" t="str">
        <f>PARAMETRES!$F$8</f>
        <v>LIRE-ÉCRIRE (conjugaison, grammaire, …)</v>
      </c>
      <c r="CH15" s="553"/>
      <c r="CI15" s="328">
        <f>PARAMETRES!$G$8</f>
        <v>25</v>
      </c>
      <c r="CJ15" s="329"/>
      <c r="CK15" s="330">
        <f>TOTALGENERAL!$K86</f>
        <v>16.600000000000001</v>
      </c>
      <c r="CL15" s="331"/>
      <c r="CM15" s="330" t="str">
        <f>TOTALGENERAL!$AL86</f>
        <v/>
      </c>
      <c r="CN15" s="331"/>
      <c r="CO15" s="330"/>
      <c r="CP15" s="331"/>
      <c r="CQ15" s="330"/>
      <c r="CR15" s="332"/>
      <c r="CS15" s="553" t="str">
        <f>PARAMETRES!$F$8</f>
        <v>LIRE-ÉCRIRE (conjugaison, grammaire, …)</v>
      </c>
      <c r="CT15" s="553"/>
      <c r="CU15" s="328">
        <f>PARAMETRES!$G$8</f>
        <v>25</v>
      </c>
      <c r="CV15" s="329"/>
      <c r="CW15" s="330" t="str">
        <f>TOTALGENERAL!$K90</f>
        <v>-</v>
      </c>
      <c r="CX15" s="331"/>
      <c r="CY15" s="330" t="str">
        <f>TOTALGENERAL!$AL90</f>
        <v/>
      </c>
      <c r="CZ15" s="331"/>
      <c r="DA15" s="330"/>
      <c r="DB15" s="331"/>
      <c r="DC15" s="330"/>
      <c r="DD15" s="332"/>
      <c r="DE15" s="553" t="str">
        <f>PARAMETRES!$F$8</f>
        <v>LIRE-ÉCRIRE (conjugaison, grammaire, …)</v>
      </c>
      <c r="DF15" s="553"/>
      <c r="DG15" s="328">
        <f>PARAMETRES!$G$8</f>
        <v>25</v>
      </c>
      <c r="DH15" s="329"/>
      <c r="DI15" s="330" t="str">
        <f>TOTALGENERAL!$K94</f>
        <v>-</v>
      </c>
      <c r="DJ15" s="331"/>
      <c r="DK15" s="330" t="str">
        <f>TOTALGENERAL!$AL94</f>
        <v/>
      </c>
      <c r="DL15" s="331"/>
      <c r="DM15" s="330"/>
      <c r="DN15" s="331"/>
      <c r="DO15" s="330"/>
      <c r="DP15" s="332"/>
    </row>
    <row r="16" spans="1:120">
      <c r="A16" s="326"/>
      <c r="B16" s="326"/>
      <c r="C16" s="327"/>
      <c r="D16" s="327"/>
      <c r="E16" s="315"/>
      <c r="G16" s="315"/>
      <c r="I16" s="315"/>
      <c r="K16" s="315"/>
      <c r="M16" s="326"/>
      <c r="N16" s="326"/>
      <c r="O16" s="327"/>
      <c r="P16" s="327"/>
      <c r="Q16" s="315"/>
      <c r="S16" s="315"/>
      <c r="U16" s="315"/>
      <c r="W16" s="315"/>
      <c r="Y16" s="326"/>
      <c r="Z16" s="326"/>
      <c r="AA16" s="327"/>
      <c r="AB16" s="327"/>
      <c r="AC16" s="315"/>
      <c r="AE16" s="315"/>
      <c r="AG16" s="315"/>
      <c r="AI16" s="315"/>
      <c r="AK16" s="326"/>
      <c r="AL16" s="326"/>
      <c r="AM16" s="327"/>
      <c r="AN16" s="327"/>
      <c r="AO16" s="315"/>
      <c r="AQ16" s="315"/>
      <c r="AS16" s="315"/>
      <c r="AU16" s="315"/>
      <c r="AW16" s="326"/>
      <c r="AX16" s="326"/>
      <c r="AY16" s="327"/>
      <c r="AZ16" s="327"/>
      <c r="BA16" s="315"/>
      <c r="BC16" s="315"/>
      <c r="BE16" s="315"/>
      <c r="BG16" s="315"/>
      <c r="BI16" s="326"/>
      <c r="BJ16" s="326"/>
      <c r="BK16" s="327"/>
      <c r="BL16" s="327"/>
      <c r="BM16" s="315"/>
      <c r="BO16" s="315"/>
      <c r="BQ16" s="315"/>
      <c r="BS16" s="315"/>
      <c r="BU16" s="326"/>
      <c r="BV16" s="326"/>
      <c r="BW16" s="327"/>
      <c r="BX16" s="327"/>
      <c r="BY16" s="315"/>
      <c r="CA16" s="315"/>
      <c r="CC16" s="315"/>
      <c r="CE16" s="315"/>
      <c r="CG16" s="326"/>
      <c r="CH16" s="326"/>
      <c r="CI16" s="327"/>
      <c r="CJ16" s="327"/>
      <c r="CK16" s="315"/>
      <c r="CM16" s="315"/>
      <c r="CO16" s="315"/>
      <c r="CQ16" s="315"/>
      <c r="CS16" s="326"/>
      <c r="CT16" s="326"/>
      <c r="CU16" s="327"/>
      <c r="CV16" s="327"/>
      <c r="CW16" s="315"/>
      <c r="CY16" s="315"/>
      <c r="DA16" s="315"/>
      <c r="DC16" s="315"/>
      <c r="DE16" s="326"/>
      <c r="DF16" s="326"/>
      <c r="DG16" s="327"/>
      <c r="DH16" s="327"/>
      <c r="DI16" s="315"/>
      <c r="DK16" s="315"/>
      <c r="DM16" s="315"/>
      <c r="DO16" s="315"/>
    </row>
    <row r="17" spans="1:120" ht="13.5">
      <c r="A17" s="554" t="str">
        <f>PARAMETRES!$F$9</f>
        <v>TOTAL LANGUE MATERNELLE</v>
      </c>
      <c r="B17" s="554"/>
      <c r="C17" s="333">
        <f>PARAMETRES!$G$9</f>
        <v>100</v>
      </c>
      <c r="D17" s="334"/>
      <c r="E17" s="335">
        <f>TOTALGENERAL!$L58</f>
        <v>55.800000000000004</v>
      </c>
      <c r="F17" s="319"/>
      <c r="G17" s="335" t="str">
        <f>TOTALGENERAL!$AM58</f>
        <v/>
      </c>
      <c r="H17" s="319"/>
      <c r="I17" s="335"/>
      <c r="J17" s="319"/>
      <c r="K17" s="335"/>
      <c r="L17" s="320"/>
      <c r="M17" s="554" t="str">
        <f>PARAMETRES!$F$9</f>
        <v>TOTAL LANGUE MATERNELLE</v>
      </c>
      <c r="N17" s="554"/>
      <c r="O17" s="333">
        <f>PARAMETRES!$G$9</f>
        <v>100</v>
      </c>
      <c r="P17" s="334"/>
      <c r="Q17" s="335">
        <f>TOTALGENERAL!$L62</f>
        <v>85.1</v>
      </c>
      <c r="R17" s="319"/>
      <c r="S17" s="335" t="str">
        <f>TOTALGENERAL!$AM62</f>
        <v/>
      </c>
      <c r="T17" s="319"/>
      <c r="U17" s="335"/>
      <c r="V17" s="319"/>
      <c r="W17" s="335"/>
      <c r="X17" s="320"/>
      <c r="Y17" s="554" t="str">
        <f>PARAMETRES!$F$9</f>
        <v>TOTAL LANGUE MATERNELLE</v>
      </c>
      <c r="Z17" s="554"/>
      <c r="AA17" s="333">
        <f>PARAMETRES!$G$9</f>
        <v>100</v>
      </c>
      <c r="AB17" s="334"/>
      <c r="AC17" s="335">
        <f>TOTALGENERAL!$L66</f>
        <v>69.599999999999994</v>
      </c>
      <c r="AD17" s="319"/>
      <c r="AE17" s="335" t="str">
        <f>TOTALGENERAL!$AM66</f>
        <v/>
      </c>
      <c r="AF17" s="319"/>
      <c r="AG17" s="335"/>
      <c r="AH17" s="319"/>
      <c r="AI17" s="335"/>
      <c r="AJ17" s="320"/>
      <c r="AK17" s="554" t="str">
        <f>PARAMETRES!$F$9</f>
        <v>TOTAL LANGUE MATERNELLE</v>
      </c>
      <c r="AL17" s="554"/>
      <c r="AM17" s="333">
        <f>PARAMETRES!$G$9</f>
        <v>100</v>
      </c>
      <c r="AN17" s="334"/>
      <c r="AO17" s="335">
        <f>TOTALGENERAL!$L70</f>
        <v>66.199999999999989</v>
      </c>
      <c r="AP17" s="319"/>
      <c r="AQ17" s="335" t="str">
        <f>TOTALGENERAL!$AM70</f>
        <v/>
      </c>
      <c r="AR17" s="319"/>
      <c r="AS17" s="335"/>
      <c r="AT17" s="319"/>
      <c r="AU17" s="335"/>
      <c r="AV17" s="320"/>
      <c r="AW17" s="554" t="str">
        <f>PARAMETRES!$F$9</f>
        <v>TOTAL LANGUE MATERNELLE</v>
      </c>
      <c r="AX17" s="554"/>
      <c r="AY17" s="333">
        <f>PARAMETRES!$G$9</f>
        <v>100</v>
      </c>
      <c r="AZ17" s="334"/>
      <c r="BA17" s="335">
        <f>TOTALGENERAL!$L74</f>
        <v>72.3</v>
      </c>
      <c r="BB17" s="319"/>
      <c r="BC17" s="335" t="str">
        <f>TOTALGENERAL!$AM74</f>
        <v/>
      </c>
      <c r="BD17" s="319"/>
      <c r="BE17" s="335"/>
      <c r="BF17" s="319"/>
      <c r="BG17" s="335"/>
      <c r="BH17" s="320"/>
      <c r="BI17" s="554" t="str">
        <f>PARAMETRES!$F$9</f>
        <v>TOTAL LANGUE MATERNELLE</v>
      </c>
      <c r="BJ17" s="554"/>
      <c r="BK17" s="333">
        <f>PARAMETRES!$G$9</f>
        <v>100</v>
      </c>
      <c r="BL17" s="334"/>
      <c r="BM17" s="335">
        <f>TOTALGENERAL!$L78</f>
        <v>83.1</v>
      </c>
      <c r="BN17" s="319"/>
      <c r="BO17" s="335" t="str">
        <f>TOTALGENERAL!$AM78</f>
        <v/>
      </c>
      <c r="BP17" s="319"/>
      <c r="BQ17" s="335"/>
      <c r="BR17" s="319"/>
      <c r="BS17" s="335"/>
      <c r="BT17" s="320"/>
      <c r="BU17" s="554" t="str">
        <f>PARAMETRES!$F$9</f>
        <v>TOTAL LANGUE MATERNELLE</v>
      </c>
      <c r="BV17" s="554"/>
      <c r="BW17" s="333">
        <f>PARAMETRES!$G$9</f>
        <v>100</v>
      </c>
      <c r="BX17" s="334"/>
      <c r="BY17" s="335">
        <f>TOTALGENERAL!$L82</f>
        <v>79.3</v>
      </c>
      <c r="BZ17" s="319"/>
      <c r="CA17" s="335" t="str">
        <f>TOTALGENERAL!$AM82</f>
        <v/>
      </c>
      <c r="CB17" s="319"/>
      <c r="CC17" s="335"/>
      <c r="CD17" s="319"/>
      <c r="CE17" s="335"/>
      <c r="CF17" s="320"/>
      <c r="CG17" s="554" t="str">
        <f>PARAMETRES!$F$9</f>
        <v>TOTAL LANGUE MATERNELLE</v>
      </c>
      <c r="CH17" s="554"/>
      <c r="CI17" s="333">
        <f>PARAMETRES!$G$9</f>
        <v>100</v>
      </c>
      <c r="CJ17" s="334"/>
      <c r="CK17" s="335">
        <f>TOTALGENERAL!$L86</f>
        <v>78.899999999999991</v>
      </c>
      <c r="CL17" s="319"/>
      <c r="CM17" s="335" t="str">
        <f>TOTALGENERAL!$AM86</f>
        <v/>
      </c>
      <c r="CN17" s="319"/>
      <c r="CO17" s="335"/>
      <c r="CP17" s="319"/>
      <c r="CQ17" s="335"/>
      <c r="CR17" s="320"/>
      <c r="CS17" s="554" t="str">
        <f>PARAMETRES!$F$9</f>
        <v>TOTAL LANGUE MATERNELLE</v>
      </c>
      <c r="CT17" s="554"/>
      <c r="CU17" s="333">
        <f>PARAMETRES!$G$9</f>
        <v>100</v>
      </c>
      <c r="CV17" s="334"/>
      <c r="CW17" s="335" t="str">
        <f>TOTALGENERAL!$L90</f>
        <v>-</v>
      </c>
      <c r="CX17" s="319"/>
      <c r="CY17" s="335" t="str">
        <f>TOTALGENERAL!$AM90</f>
        <v/>
      </c>
      <c r="CZ17" s="319"/>
      <c r="DA17" s="335"/>
      <c r="DB17" s="319"/>
      <c r="DC17" s="335"/>
      <c r="DD17" s="320"/>
      <c r="DE17" s="554" t="str">
        <f>PARAMETRES!$F$9</f>
        <v>TOTAL LANGUE MATERNELLE</v>
      </c>
      <c r="DF17" s="554"/>
      <c r="DG17" s="333">
        <f>PARAMETRES!$G$9</f>
        <v>100</v>
      </c>
      <c r="DH17" s="334"/>
      <c r="DI17" s="335" t="str">
        <f>TOTALGENERAL!$L94</f>
        <v>-</v>
      </c>
      <c r="DJ17" s="319"/>
      <c r="DK17" s="335" t="str">
        <f>TOTALGENERAL!$AM94</f>
        <v/>
      </c>
      <c r="DL17" s="319"/>
      <c r="DM17" s="335"/>
      <c r="DN17" s="319"/>
      <c r="DO17" s="335"/>
      <c r="DP17" s="320"/>
    </row>
    <row r="18" spans="1:120" ht="13.5">
      <c r="A18" s="321"/>
      <c r="B18" s="322"/>
      <c r="C18" s="336"/>
      <c r="D18" s="336"/>
      <c r="E18" s="315"/>
      <c r="F18" s="324"/>
      <c r="G18" s="315"/>
      <c r="H18" s="324"/>
      <c r="I18" s="315"/>
      <c r="J18" s="324"/>
      <c r="K18" s="315"/>
      <c r="L18" s="325"/>
      <c r="M18" s="321"/>
      <c r="N18" s="322"/>
      <c r="O18" s="336"/>
      <c r="P18" s="336"/>
      <c r="Q18" s="315"/>
      <c r="R18" s="324"/>
      <c r="S18" s="315"/>
      <c r="T18" s="324"/>
      <c r="U18" s="315"/>
      <c r="V18" s="324"/>
      <c r="W18" s="315"/>
      <c r="X18" s="325"/>
      <c r="Y18" s="321"/>
      <c r="Z18" s="322"/>
      <c r="AA18" s="336"/>
      <c r="AB18" s="336"/>
      <c r="AC18" s="315"/>
      <c r="AD18" s="324"/>
      <c r="AE18" s="315"/>
      <c r="AF18" s="324"/>
      <c r="AG18" s="315"/>
      <c r="AH18" s="324"/>
      <c r="AI18" s="315"/>
      <c r="AJ18" s="325"/>
      <c r="AK18" s="321"/>
      <c r="AL18" s="322"/>
      <c r="AM18" s="336"/>
      <c r="AN18" s="336"/>
      <c r="AO18" s="315"/>
      <c r="AP18" s="324"/>
      <c r="AQ18" s="315"/>
      <c r="AR18" s="324"/>
      <c r="AS18" s="315"/>
      <c r="AT18" s="324"/>
      <c r="AU18" s="315"/>
      <c r="AV18" s="325"/>
      <c r="AW18" s="321"/>
      <c r="AX18" s="322"/>
      <c r="AY18" s="336"/>
      <c r="AZ18" s="336"/>
      <c r="BA18" s="315"/>
      <c r="BB18" s="324"/>
      <c r="BC18" s="315"/>
      <c r="BD18" s="324"/>
      <c r="BE18" s="315"/>
      <c r="BF18" s="324"/>
      <c r="BG18" s="315"/>
      <c r="BH18" s="325"/>
      <c r="BI18" s="321"/>
      <c r="BJ18" s="322"/>
      <c r="BK18" s="336"/>
      <c r="BL18" s="336"/>
      <c r="BM18" s="315"/>
      <c r="BN18" s="324"/>
      <c r="BO18" s="315"/>
      <c r="BP18" s="324"/>
      <c r="BQ18" s="315"/>
      <c r="BR18" s="324"/>
      <c r="BS18" s="315"/>
      <c r="BT18" s="325"/>
      <c r="BU18" s="321"/>
      <c r="BV18" s="322"/>
      <c r="BW18" s="336"/>
      <c r="BX18" s="336"/>
      <c r="BY18" s="315"/>
      <c r="BZ18" s="324"/>
      <c r="CA18" s="315"/>
      <c r="CB18" s="324"/>
      <c r="CC18" s="315"/>
      <c r="CD18" s="324"/>
      <c r="CE18" s="315"/>
      <c r="CF18" s="325"/>
      <c r="CG18" s="321"/>
      <c r="CH18" s="322"/>
      <c r="CI18" s="336"/>
      <c r="CJ18" s="336"/>
      <c r="CK18" s="315"/>
      <c r="CL18" s="324"/>
      <c r="CM18" s="315"/>
      <c r="CN18" s="324"/>
      <c r="CO18" s="315"/>
      <c r="CP18" s="324"/>
      <c r="CQ18" s="315"/>
      <c r="CR18" s="325"/>
      <c r="CS18" s="321"/>
      <c r="CT18" s="322"/>
      <c r="CU18" s="336"/>
      <c r="CV18" s="336"/>
      <c r="CW18" s="315"/>
      <c r="CX18" s="324"/>
      <c r="CY18" s="315"/>
      <c r="CZ18" s="324"/>
      <c r="DA18" s="315"/>
      <c r="DB18" s="324"/>
      <c r="DC18" s="315"/>
      <c r="DD18" s="325"/>
      <c r="DE18" s="321"/>
      <c r="DF18" s="322"/>
      <c r="DG18" s="336"/>
      <c r="DH18" s="336"/>
      <c r="DI18" s="315"/>
      <c r="DJ18" s="324"/>
      <c r="DK18" s="315"/>
      <c r="DL18" s="324"/>
      <c r="DM18" s="315"/>
      <c r="DN18" s="324"/>
      <c r="DO18" s="315"/>
      <c r="DP18" s="325"/>
    </row>
    <row r="19" spans="1:120">
      <c r="A19" s="326"/>
      <c r="B19" s="326"/>
      <c r="C19" s="327"/>
      <c r="D19" s="327"/>
      <c r="E19" s="315"/>
      <c r="G19" s="315"/>
      <c r="I19" s="315"/>
      <c r="K19" s="315"/>
      <c r="M19" s="326"/>
      <c r="N19" s="326"/>
      <c r="O19" s="327"/>
      <c r="P19" s="327"/>
      <c r="Q19" s="315"/>
      <c r="S19" s="315"/>
      <c r="U19" s="315"/>
      <c r="W19" s="315"/>
      <c r="Y19" s="326"/>
      <c r="Z19" s="326"/>
      <c r="AA19" s="327"/>
      <c r="AB19" s="327"/>
      <c r="AC19" s="315"/>
      <c r="AE19" s="315"/>
      <c r="AG19" s="315"/>
      <c r="AI19" s="315"/>
      <c r="AK19" s="326"/>
      <c r="AL19" s="326"/>
      <c r="AM19" s="327"/>
      <c r="AN19" s="327"/>
      <c r="AO19" s="315"/>
      <c r="AQ19" s="315"/>
      <c r="AS19" s="315"/>
      <c r="AU19" s="315"/>
      <c r="AW19" s="326"/>
      <c r="AX19" s="326"/>
      <c r="AY19" s="327"/>
      <c r="AZ19" s="327"/>
      <c r="BA19" s="315"/>
      <c r="BC19" s="315"/>
      <c r="BE19" s="315"/>
      <c r="BG19" s="315"/>
      <c r="BI19" s="326"/>
      <c r="BJ19" s="326"/>
      <c r="BK19" s="327"/>
      <c r="BL19" s="327"/>
      <c r="BM19" s="315"/>
      <c r="BO19" s="315"/>
      <c r="BQ19" s="315"/>
      <c r="BS19" s="315"/>
      <c r="BU19" s="326"/>
      <c r="BV19" s="326"/>
      <c r="BW19" s="327"/>
      <c r="BX19" s="327"/>
      <c r="BY19" s="315"/>
      <c r="CA19" s="315"/>
      <c r="CC19" s="315"/>
      <c r="CE19" s="315"/>
      <c r="CG19" s="326"/>
      <c r="CH19" s="326"/>
      <c r="CI19" s="327"/>
      <c r="CJ19" s="327"/>
      <c r="CK19" s="315"/>
      <c r="CM19" s="315"/>
      <c r="CO19" s="315"/>
      <c r="CQ19" s="315"/>
      <c r="CS19" s="326"/>
      <c r="CT19" s="326"/>
      <c r="CU19" s="327"/>
      <c r="CV19" s="327"/>
      <c r="CW19" s="315"/>
      <c r="CY19" s="315"/>
      <c r="DA19" s="315"/>
      <c r="DC19" s="315"/>
      <c r="DE19" s="326"/>
      <c r="DF19" s="326"/>
      <c r="DG19" s="327"/>
      <c r="DH19" s="327"/>
      <c r="DI19" s="315"/>
      <c r="DK19" s="315"/>
      <c r="DM19" s="315"/>
      <c r="DO19" s="315"/>
    </row>
    <row r="20" spans="1:120" ht="13.5">
      <c r="A20" s="552" t="s">
        <v>89</v>
      </c>
      <c r="B20" s="552"/>
      <c r="C20" s="327"/>
      <c r="D20" s="327"/>
      <c r="E20" s="315"/>
      <c r="G20" s="315"/>
      <c r="I20" s="315"/>
      <c r="K20" s="315"/>
      <c r="M20" s="552" t="s">
        <v>89</v>
      </c>
      <c r="N20" s="552"/>
      <c r="O20" s="327"/>
      <c r="P20" s="327"/>
      <c r="Q20" s="315"/>
      <c r="S20" s="315"/>
      <c r="U20" s="315"/>
      <c r="W20" s="315"/>
      <c r="Y20" s="552" t="s">
        <v>89</v>
      </c>
      <c r="Z20" s="552"/>
      <c r="AA20" s="327"/>
      <c r="AB20" s="327"/>
      <c r="AC20" s="315"/>
      <c r="AE20" s="315"/>
      <c r="AG20" s="315"/>
      <c r="AI20" s="315"/>
      <c r="AK20" s="552" t="s">
        <v>89</v>
      </c>
      <c r="AL20" s="552"/>
      <c r="AM20" s="327"/>
      <c r="AN20" s="327"/>
      <c r="AO20" s="315"/>
      <c r="AQ20" s="315"/>
      <c r="AS20" s="315"/>
      <c r="AU20" s="315"/>
      <c r="AW20" s="552" t="s">
        <v>89</v>
      </c>
      <c r="AX20" s="552"/>
      <c r="AY20" s="327"/>
      <c r="AZ20" s="327"/>
      <c r="BA20" s="315"/>
      <c r="BC20" s="315"/>
      <c r="BE20" s="315"/>
      <c r="BG20" s="315"/>
      <c r="BI20" s="552" t="s">
        <v>89</v>
      </c>
      <c r="BJ20" s="552"/>
      <c r="BK20" s="327"/>
      <c r="BL20" s="327"/>
      <c r="BM20" s="315"/>
      <c r="BO20" s="315"/>
      <c r="BQ20" s="315"/>
      <c r="BS20" s="315"/>
      <c r="BU20" s="552" t="s">
        <v>89</v>
      </c>
      <c r="BV20" s="552"/>
      <c r="BW20" s="327"/>
      <c r="BX20" s="327"/>
      <c r="BY20" s="315"/>
      <c r="CA20" s="315"/>
      <c r="CC20" s="315"/>
      <c r="CE20" s="315"/>
      <c r="CG20" s="552" t="s">
        <v>89</v>
      </c>
      <c r="CH20" s="552"/>
      <c r="CI20" s="327"/>
      <c r="CJ20" s="327"/>
      <c r="CK20" s="315"/>
      <c r="CM20" s="315"/>
      <c r="CO20" s="315"/>
      <c r="CQ20" s="315"/>
      <c r="CS20" s="552" t="s">
        <v>89</v>
      </c>
      <c r="CT20" s="552"/>
      <c r="CU20" s="327"/>
      <c r="CV20" s="327"/>
      <c r="CW20" s="315"/>
      <c r="CY20" s="315"/>
      <c r="DA20" s="315"/>
      <c r="DC20" s="315"/>
      <c r="DE20" s="552" t="s">
        <v>89</v>
      </c>
      <c r="DF20" s="552"/>
      <c r="DG20" s="327"/>
      <c r="DH20" s="327"/>
      <c r="DI20" s="315"/>
      <c r="DK20" s="315"/>
      <c r="DM20" s="315"/>
      <c r="DO20" s="315"/>
    </row>
    <row r="21" spans="1:120">
      <c r="A21" s="326"/>
      <c r="B21" s="326"/>
      <c r="C21" s="327"/>
      <c r="D21" s="327"/>
      <c r="E21" s="315"/>
      <c r="G21" s="315"/>
      <c r="I21" s="315"/>
      <c r="K21" s="315"/>
      <c r="M21" s="326"/>
      <c r="N21" s="326"/>
      <c r="O21" s="327"/>
      <c r="P21" s="327"/>
      <c r="Q21" s="315"/>
      <c r="S21" s="315"/>
      <c r="U21" s="315"/>
      <c r="W21" s="315"/>
      <c r="Y21" s="326"/>
      <c r="Z21" s="326"/>
      <c r="AA21" s="327"/>
      <c r="AB21" s="327"/>
      <c r="AC21" s="315"/>
      <c r="AE21" s="315"/>
      <c r="AG21" s="315"/>
      <c r="AI21" s="315"/>
      <c r="AK21" s="326"/>
      <c r="AL21" s="326"/>
      <c r="AM21" s="327"/>
      <c r="AN21" s="327"/>
      <c r="AO21" s="315"/>
      <c r="AQ21" s="315"/>
      <c r="AS21" s="315"/>
      <c r="AU21" s="315"/>
      <c r="AW21" s="326"/>
      <c r="AX21" s="326"/>
      <c r="AY21" s="327"/>
      <c r="AZ21" s="327"/>
      <c r="BA21" s="315"/>
      <c r="BC21" s="315"/>
      <c r="BE21" s="315"/>
      <c r="BG21" s="315"/>
      <c r="BI21" s="326"/>
      <c r="BJ21" s="326"/>
      <c r="BK21" s="327"/>
      <c r="BL21" s="327"/>
      <c r="BM21" s="315"/>
      <c r="BO21" s="315"/>
      <c r="BQ21" s="315"/>
      <c r="BS21" s="315"/>
      <c r="BU21" s="326"/>
      <c r="BV21" s="326"/>
      <c r="BW21" s="327"/>
      <c r="BX21" s="327"/>
      <c r="BY21" s="315"/>
      <c r="CA21" s="315"/>
      <c r="CC21" s="315"/>
      <c r="CE21" s="315"/>
      <c r="CG21" s="326"/>
      <c r="CH21" s="326"/>
      <c r="CI21" s="327"/>
      <c r="CJ21" s="327"/>
      <c r="CK21" s="315"/>
      <c r="CM21" s="315"/>
      <c r="CO21" s="315"/>
      <c r="CQ21" s="315"/>
      <c r="CS21" s="326"/>
      <c r="CT21" s="326"/>
      <c r="CU21" s="327"/>
      <c r="CV21" s="327"/>
      <c r="CW21" s="315"/>
      <c r="CY21" s="315"/>
      <c r="DA21" s="315"/>
      <c r="DC21" s="315"/>
      <c r="DE21" s="326"/>
      <c r="DF21" s="326"/>
      <c r="DG21" s="327"/>
      <c r="DH21" s="327"/>
      <c r="DI21" s="315"/>
      <c r="DK21" s="315"/>
      <c r="DM21" s="315"/>
      <c r="DO21" s="315"/>
    </row>
    <row r="22" spans="1:120">
      <c r="A22" s="553" t="str">
        <f>PARAMETRES!$F$11</f>
        <v>NOMBRES ET OPÉRATIONS</v>
      </c>
      <c r="B22" s="553"/>
      <c r="C22" s="328">
        <f>PARAMETRES!$G$11</f>
        <v>40</v>
      </c>
      <c r="D22" s="329"/>
      <c r="E22" s="330">
        <f>TOTALGENERAL!$O58</f>
        <v>20.6</v>
      </c>
      <c r="F22" s="331"/>
      <c r="G22" s="330" t="str">
        <f>TOTALGENERAL!$AP58</f>
        <v/>
      </c>
      <c r="H22" s="331"/>
      <c r="I22" s="330"/>
      <c r="J22" s="331"/>
      <c r="K22" s="330"/>
      <c r="L22" s="332"/>
      <c r="M22" s="553" t="str">
        <f>PARAMETRES!$F$11</f>
        <v>NOMBRES ET OPÉRATIONS</v>
      </c>
      <c r="N22" s="553"/>
      <c r="O22" s="328">
        <f>PARAMETRES!$G$11</f>
        <v>40</v>
      </c>
      <c r="P22" s="329"/>
      <c r="Q22" s="330">
        <f>TOTALGENERAL!$O62</f>
        <v>33.800000000000004</v>
      </c>
      <c r="R22" s="331"/>
      <c r="S22" s="330" t="str">
        <f>TOTALGENERAL!$AP62</f>
        <v/>
      </c>
      <c r="T22" s="331"/>
      <c r="U22" s="330"/>
      <c r="V22" s="331"/>
      <c r="W22" s="330"/>
      <c r="X22" s="332"/>
      <c r="Y22" s="553" t="str">
        <f>PARAMETRES!$F$11</f>
        <v>NOMBRES ET OPÉRATIONS</v>
      </c>
      <c r="Z22" s="553"/>
      <c r="AA22" s="328">
        <f>PARAMETRES!$G$11</f>
        <v>40</v>
      </c>
      <c r="AB22" s="329"/>
      <c r="AC22" s="330">
        <f>TOTALGENERAL!$O66</f>
        <v>32.800000000000004</v>
      </c>
      <c r="AD22" s="331"/>
      <c r="AE22" s="330" t="str">
        <f>TOTALGENERAL!$AP66</f>
        <v/>
      </c>
      <c r="AF22" s="331"/>
      <c r="AG22" s="330"/>
      <c r="AH22" s="331"/>
      <c r="AI22" s="330"/>
      <c r="AJ22" s="332"/>
      <c r="AK22" s="553" t="str">
        <f>PARAMETRES!$F$11</f>
        <v>NOMBRES ET OPÉRATIONS</v>
      </c>
      <c r="AL22" s="553"/>
      <c r="AM22" s="328">
        <f>PARAMETRES!$G$11</f>
        <v>40</v>
      </c>
      <c r="AN22" s="329"/>
      <c r="AO22" s="330">
        <f>TOTALGENERAL!$O70</f>
        <v>32.1</v>
      </c>
      <c r="AP22" s="331"/>
      <c r="AQ22" s="330" t="str">
        <f>TOTALGENERAL!$AP70</f>
        <v/>
      </c>
      <c r="AR22" s="331"/>
      <c r="AS22" s="330"/>
      <c r="AT22" s="331"/>
      <c r="AU22" s="330"/>
      <c r="AV22" s="332"/>
      <c r="AW22" s="553" t="str">
        <f>PARAMETRES!$F$11</f>
        <v>NOMBRES ET OPÉRATIONS</v>
      </c>
      <c r="AX22" s="553"/>
      <c r="AY22" s="328">
        <f>PARAMETRES!$G$11</f>
        <v>40</v>
      </c>
      <c r="AZ22" s="329"/>
      <c r="BA22" s="330">
        <f>TOTALGENERAL!$O74</f>
        <v>32.5</v>
      </c>
      <c r="BB22" s="331"/>
      <c r="BC22" s="330" t="str">
        <f>TOTALGENERAL!$AP74</f>
        <v/>
      </c>
      <c r="BD22" s="331"/>
      <c r="BE22" s="330"/>
      <c r="BF22" s="331"/>
      <c r="BG22" s="330"/>
      <c r="BH22" s="332"/>
      <c r="BI22" s="553" t="str">
        <f>PARAMETRES!$F$11</f>
        <v>NOMBRES ET OPÉRATIONS</v>
      </c>
      <c r="BJ22" s="553"/>
      <c r="BK22" s="328">
        <f>PARAMETRES!$G$11</f>
        <v>40</v>
      </c>
      <c r="BL22" s="329"/>
      <c r="BM22" s="330">
        <f>TOTALGENERAL!$O78</f>
        <v>36.300000000000004</v>
      </c>
      <c r="BN22" s="331"/>
      <c r="BO22" s="330" t="str">
        <f>TOTALGENERAL!$AP78</f>
        <v/>
      </c>
      <c r="BP22" s="331"/>
      <c r="BQ22" s="330"/>
      <c r="BR22" s="331"/>
      <c r="BS22" s="330"/>
      <c r="BT22" s="332"/>
      <c r="BU22" s="553" t="str">
        <f>PARAMETRES!$F$11</f>
        <v>NOMBRES ET OPÉRATIONS</v>
      </c>
      <c r="BV22" s="553"/>
      <c r="BW22" s="328">
        <f>PARAMETRES!$G$11</f>
        <v>40</v>
      </c>
      <c r="BX22" s="329"/>
      <c r="BY22" s="330">
        <f>TOTALGENERAL!$O82</f>
        <v>33.4</v>
      </c>
      <c r="BZ22" s="331"/>
      <c r="CA22" s="330" t="str">
        <f>TOTALGENERAL!$AP82</f>
        <v/>
      </c>
      <c r="CB22" s="331"/>
      <c r="CC22" s="330"/>
      <c r="CD22" s="331"/>
      <c r="CE22" s="330"/>
      <c r="CF22" s="332"/>
      <c r="CG22" s="553" t="str">
        <f>PARAMETRES!$F$11</f>
        <v>NOMBRES ET OPÉRATIONS</v>
      </c>
      <c r="CH22" s="553"/>
      <c r="CI22" s="328">
        <f>PARAMETRES!$G$11</f>
        <v>40</v>
      </c>
      <c r="CJ22" s="329"/>
      <c r="CK22" s="330">
        <f>TOTALGENERAL!$O86</f>
        <v>37.200000000000003</v>
      </c>
      <c r="CL22" s="331"/>
      <c r="CM22" s="330" t="str">
        <f>TOTALGENERAL!$AP86</f>
        <v/>
      </c>
      <c r="CN22" s="331"/>
      <c r="CO22" s="330"/>
      <c r="CP22" s="331"/>
      <c r="CQ22" s="330"/>
      <c r="CR22" s="332"/>
      <c r="CS22" s="553" t="str">
        <f>PARAMETRES!$F$11</f>
        <v>NOMBRES ET OPÉRATIONS</v>
      </c>
      <c r="CT22" s="553"/>
      <c r="CU22" s="328">
        <f>PARAMETRES!$G$11</f>
        <v>40</v>
      </c>
      <c r="CV22" s="329"/>
      <c r="CW22" s="330" t="str">
        <f>TOTALGENERAL!$O90</f>
        <v>-</v>
      </c>
      <c r="CX22" s="331"/>
      <c r="CY22" s="330" t="str">
        <f>TOTALGENERAL!$AP90</f>
        <v/>
      </c>
      <c r="CZ22" s="331"/>
      <c r="DA22" s="330"/>
      <c r="DB22" s="331"/>
      <c r="DC22" s="330"/>
      <c r="DD22" s="332"/>
      <c r="DE22" s="553" t="str">
        <f>PARAMETRES!$F$11</f>
        <v>NOMBRES ET OPÉRATIONS</v>
      </c>
      <c r="DF22" s="553"/>
      <c r="DG22" s="328">
        <f>PARAMETRES!$G$11</f>
        <v>40</v>
      </c>
      <c r="DH22" s="329"/>
      <c r="DI22" s="330" t="str">
        <f>TOTALGENERAL!$O94</f>
        <v>-</v>
      </c>
      <c r="DJ22" s="331"/>
      <c r="DK22" s="330" t="str">
        <f>TOTALGENERAL!$AP94</f>
        <v/>
      </c>
      <c r="DL22" s="331"/>
      <c r="DM22" s="330"/>
      <c r="DN22" s="331"/>
      <c r="DO22" s="330"/>
      <c r="DP22" s="332"/>
    </row>
    <row r="23" spans="1:120">
      <c r="A23" s="553" t="str">
        <f>PARAMETRES!$F$12</f>
        <v>GRANDEURS</v>
      </c>
      <c r="B23" s="553"/>
      <c r="C23" s="328">
        <f>PARAMETRES!$G$12</f>
        <v>30</v>
      </c>
      <c r="D23" s="329"/>
      <c r="E23" s="330" t="str">
        <f>TOTALGENERAL!$P58</f>
        <v/>
      </c>
      <c r="F23" s="331"/>
      <c r="G23" s="330" t="str">
        <f>TOTALGENERAL!$AQ58</f>
        <v/>
      </c>
      <c r="H23" s="331"/>
      <c r="I23" s="330"/>
      <c r="J23" s="331"/>
      <c r="K23" s="330"/>
      <c r="L23" s="332"/>
      <c r="M23" s="553" t="str">
        <f>PARAMETRES!$F$12</f>
        <v>GRANDEURS</v>
      </c>
      <c r="N23" s="553"/>
      <c r="O23" s="328">
        <f>PARAMETRES!$G$12</f>
        <v>30</v>
      </c>
      <c r="P23" s="329"/>
      <c r="Q23" s="330" t="str">
        <f>TOTALGENERAL!$P62</f>
        <v/>
      </c>
      <c r="R23" s="331"/>
      <c r="S23" s="330" t="str">
        <f>TOTALGENERAL!$AQ62</f>
        <v/>
      </c>
      <c r="T23" s="331"/>
      <c r="U23" s="330"/>
      <c r="V23" s="331"/>
      <c r="W23" s="330"/>
      <c r="X23" s="332"/>
      <c r="Y23" s="553" t="str">
        <f>PARAMETRES!$F$12</f>
        <v>GRANDEURS</v>
      </c>
      <c r="Z23" s="553"/>
      <c r="AA23" s="328">
        <f>PARAMETRES!$G$12</f>
        <v>30</v>
      </c>
      <c r="AB23" s="329"/>
      <c r="AC23" s="330" t="str">
        <f>TOTALGENERAL!$P66</f>
        <v/>
      </c>
      <c r="AD23" s="331"/>
      <c r="AE23" s="330" t="str">
        <f>TOTALGENERAL!$AQ66</f>
        <v/>
      </c>
      <c r="AF23" s="331"/>
      <c r="AG23" s="330"/>
      <c r="AH23" s="331"/>
      <c r="AI23" s="330"/>
      <c r="AJ23" s="332"/>
      <c r="AK23" s="553" t="str">
        <f>PARAMETRES!$F$12</f>
        <v>GRANDEURS</v>
      </c>
      <c r="AL23" s="553"/>
      <c r="AM23" s="328">
        <f>PARAMETRES!$G$12</f>
        <v>30</v>
      </c>
      <c r="AN23" s="329"/>
      <c r="AO23" s="330" t="str">
        <f>TOTALGENERAL!$P70</f>
        <v/>
      </c>
      <c r="AP23" s="331"/>
      <c r="AQ23" s="330" t="str">
        <f>TOTALGENERAL!$AQ70</f>
        <v/>
      </c>
      <c r="AR23" s="331"/>
      <c r="AS23" s="330"/>
      <c r="AT23" s="331"/>
      <c r="AU23" s="330"/>
      <c r="AV23" s="332"/>
      <c r="AW23" s="553" t="str">
        <f>PARAMETRES!$F$12</f>
        <v>GRANDEURS</v>
      </c>
      <c r="AX23" s="553"/>
      <c r="AY23" s="328">
        <f>PARAMETRES!$G$12</f>
        <v>30</v>
      </c>
      <c r="AZ23" s="329"/>
      <c r="BA23" s="330" t="str">
        <f>TOTALGENERAL!$P74</f>
        <v/>
      </c>
      <c r="BB23" s="331"/>
      <c r="BC23" s="330" t="str">
        <f>TOTALGENERAL!$AQ74</f>
        <v/>
      </c>
      <c r="BD23" s="331"/>
      <c r="BE23" s="330"/>
      <c r="BF23" s="331"/>
      <c r="BG23" s="330"/>
      <c r="BH23" s="332"/>
      <c r="BI23" s="553" t="str">
        <f>PARAMETRES!$F$12</f>
        <v>GRANDEURS</v>
      </c>
      <c r="BJ23" s="553"/>
      <c r="BK23" s="328">
        <f>PARAMETRES!$G$12</f>
        <v>30</v>
      </c>
      <c r="BL23" s="329"/>
      <c r="BM23" s="330" t="str">
        <f>TOTALGENERAL!$P78</f>
        <v/>
      </c>
      <c r="BN23" s="331"/>
      <c r="BO23" s="330" t="str">
        <f>TOTALGENERAL!$AQ78</f>
        <v/>
      </c>
      <c r="BP23" s="331"/>
      <c r="BQ23" s="330"/>
      <c r="BR23" s="331"/>
      <c r="BS23" s="330"/>
      <c r="BT23" s="332"/>
      <c r="BU23" s="553" t="str">
        <f>PARAMETRES!$F$12</f>
        <v>GRANDEURS</v>
      </c>
      <c r="BV23" s="553"/>
      <c r="BW23" s="328">
        <f>PARAMETRES!$G$12</f>
        <v>30</v>
      </c>
      <c r="BX23" s="329"/>
      <c r="BY23" s="330" t="str">
        <f>TOTALGENERAL!$P82</f>
        <v/>
      </c>
      <c r="BZ23" s="331"/>
      <c r="CA23" s="330" t="str">
        <f>TOTALGENERAL!$AQ82</f>
        <v/>
      </c>
      <c r="CB23" s="331"/>
      <c r="CC23" s="330"/>
      <c r="CD23" s="331"/>
      <c r="CE23" s="330"/>
      <c r="CF23" s="332"/>
      <c r="CG23" s="553" t="str">
        <f>PARAMETRES!$F$12</f>
        <v>GRANDEURS</v>
      </c>
      <c r="CH23" s="553"/>
      <c r="CI23" s="328">
        <f>PARAMETRES!$G$12</f>
        <v>30</v>
      </c>
      <c r="CJ23" s="329"/>
      <c r="CK23" s="330" t="str">
        <f>TOTALGENERAL!$P86</f>
        <v/>
      </c>
      <c r="CL23" s="331"/>
      <c r="CM23" s="330" t="str">
        <f>TOTALGENERAL!$AQ86</f>
        <v/>
      </c>
      <c r="CN23" s="331"/>
      <c r="CO23" s="330"/>
      <c r="CP23" s="331"/>
      <c r="CQ23" s="330"/>
      <c r="CR23" s="332"/>
      <c r="CS23" s="553" t="str">
        <f>PARAMETRES!$F$12</f>
        <v>GRANDEURS</v>
      </c>
      <c r="CT23" s="553"/>
      <c r="CU23" s="328">
        <f>PARAMETRES!$G$12</f>
        <v>30</v>
      </c>
      <c r="CV23" s="329"/>
      <c r="CW23" s="330" t="str">
        <f>TOTALGENERAL!$P90</f>
        <v/>
      </c>
      <c r="CX23" s="331"/>
      <c r="CY23" s="330" t="str">
        <f>TOTALGENERAL!$AQ90</f>
        <v/>
      </c>
      <c r="CZ23" s="331"/>
      <c r="DA23" s="330"/>
      <c r="DB23" s="331"/>
      <c r="DC23" s="330"/>
      <c r="DD23" s="332"/>
      <c r="DE23" s="553" t="str">
        <f>PARAMETRES!$F$12</f>
        <v>GRANDEURS</v>
      </c>
      <c r="DF23" s="553"/>
      <c r="DG23" s="328">
        <f>PARAMETRES!$G$12</f>
        <v>30</v>
      </c>
      <c r="DH23" s="329"/>
      <c r="DI23" s="330" t="str">
        <f>TOTALGENERAL!$P94</f>
        <v/>
      </c>
      <c r="DJ23" s="331"/>
      <c r="DK23" s="330" t="str">
        <f>TOTALGENERAL!$AQ94</f>
        <v/>
      </c>
      <c r="DL23" s="331"/>
      <c r="DM23" s="330"/>
      <c r="DN23" s="331"/>
      <c r="DO23" s="330"/>
      <c r="DP23" s="332"/>
    </row>
    <row r="24" spans="1:120">
      <c r="A24" s="553" t="str">
        <f>PARAMETRES!$F$13</f>
        <v>SOLIDES ET FIGURES</v>
      </c>
      <c r="B24" s="553"/>
      <c r="C24" s="328">
        <f>PARAMETRES!$G$13</f>
        <v>30</v>
      </c>
      <c r="D24" s="329"/>
      <c r="E24" s="330" t="str">
        <f>TOTALGENERAL!$Q58</f>
        <v/>
      </c>
      <c r="F24" s="331"/>
      <c r="G24" s="330" t="str">
        <f>TOTALGENERAL!$AR58</f>
        <v/>
      </c>
      <c r="H24" s="331"/>
      <c r="I24" s="330"/>
      <c r="J24" s="331"/>
      <c r="K24" s="330"/>
      <c r="L24" s="332"/>
      <c r="M24" s="553" t="str">
        <f>PARAMETRES!$F$13</f>
        <v>SOLIDES ET FIGURES</v>
      </c>
      <c r="N24" s="553"/>
      <c r="O24" s="328">
        <f>PARAMETRES!$G$13</f>
        <v>30</v>
      </c>
      <c r="P24" s="329"/>
      <c r="Q24" s="330" t="str">
        <f>TOTALGENERAL!$Q62</f>
        <v/>
      </c>
      <c r="R24" s="331"/>
      <c r="S24" s="330" t="str">
        <f>TOTALGENERAL!$AR62</f>
        <v/>
      </c>
      <c r="T24" s="331"/>
      <c r="U24" s="330"/>
      <c r="V24" s="331"/>
      <c r="W24" s="330"/>
      <c r="X24" s="332"/>
      <c r="Y24" s="553" t="str">
        <f>PARAMETRES!$F$13</f>
        <v>SOLIDES ET FIGURES</v>
      </c>
      <c r="Z24" s="553"/>
      <c r="AA24" s="328">
        <f>PARAMETRES!$G$13</f>
        <v>30</v>
      </c>
      <c r="AB24" s="329"/>
      <c r="AC24" s="330" t="str">
        <f>TOTALGENERAL!$Q66</f>
        <v/>
      </c>
      <c r="AD24" s="331"/>
      <c r="AE24" s="330" t="str">
        <f>TOTALGENERAL!$AR66</f>
        <v/>
      </c>
      <c r="AF24" s="331"/>
      <c r="AG24" s="330"/>
      <c r="AH24" s="331"/>
      <c r="AI24" s="330"/>
      <c r="AJ24" s="332"/>
      <c r="AK24" s="553" t="str">
        <f>PARAMETRES!$F$13</f>
        <v>SOLIDES ET FIGURES</v>
      </c>
      <c r="AL24" s="553"/>
      <c r="AM24" s="328">
        <f>PARAMETRES!$G$13</f>
        <v>30</v>
      </c>
      <c r="AN24" s="329"/>
      <c r="AO24" s="330" t="str">
        <f>TOTALGENERAL!$Q70</f>
        <v/>
      </c>
      <c r="AP24" s="331"/>
      <c r="AQ24" s="330" t="str">
        <f>TOTALGENERAL!$AR70</f>
        <v/>
      </c>
      <c r="AR24" s="331"/>
      <c r="AS24" s="330"/>
      <c r="AT24" s="331"/>
      <c r="AU24" s="330"/>
      <c r="AV24" s="332"/>
      <c r="AW24" s="553" t="str">
        <f>PARAMETRES!$F$13</f>
        <v>SOLIDES ET FIGURES</v>
      </c>
      <c r="AX24" s="553"/>
      <c r="AY24" s="328">
        <f>PARAMETRES!$G$13</f>
        <v>30</v>
      </c>
      <c r="AZ24" s="329"/>
      <c r="BA24" s="330" t="str">
        <f>TOTALGENERAL!$Q74</f>
        <v/>
      </c>
      <c r="BB24" s="331"/>
      <c r="BC24" s="330" t="str">
        <f>TOTALGENERAL!$AR74</f>
        <v/>
      </c>
      <c r="BD24" s="331"/>
      <c r="BE24" s="330"/>
      <c r="BF24" s="331"/>
      <c r="BG24" s="330"/>
      <c r="BH24" s="332"/>
      <c r="BI24" s="553" t="str">
        <f>PARAMETRES!$F$13</f>
        <v>SOLIDES ET FIGURES</v>
      </c>
      <c r="BJ24" s="553"/>
      <c r="BK24" s="328">
        <f>PARAMETRES!$G$13</f>
        <v>30</v>
      </c>
      <c r="BL24" s="329"/>
      <c r="BM24" s="330" t="str">
        <f>TOTALGENERAL!$Q78</f>
        <v/>
      </c>
      <c r="BN24" s="331"/>
      <c r="BO24" s="330" t="str">
        <f>TOTALGENERAL!$AR78</f>
        <v/>
      </c>
      <c r="BP24" s="331"/>
      <c r="BQ24" s="330"/>
      <c r="BR24" s="331"/>
      <c r="BS24" s="330"/>
      <c r="BT24" s="332"/>
      <c r="BU24" s="553" t="str">
        <f>PARAMETRES!$F$13</f>
        <v>SOLIDES ET FIGURES</v>
      </c>
      <c r="BV24" s="553"/>
      <c r="BW24" s="328">
        <f>PARAMETRES!$G$13</f>
        <v>30</v>
      </c>
      <c r="BX24" s="329"/>
      <c r="BY24" s="330" t="str">
        <f>TOTALGENERAL!$Q82</f>
        <v/>
      </c>
      <c r="BZ24" s="331"/>
      <c r="CA24" s="330" t="str">
        <f>TOTALGENERAL!$AR82</f>
        <v/>
      </c>
      <c r="CB24" s="331"/>
      <c r="CC24" s="330"/>
      <c r="CD24" s="331"/>
      <c r="CE24" s="330"/>
      <c r="CF24" s="332"/>
      <c r="CG24" s="553" t="str">
        <f>PARAMETRES!$F$13</f>
        <v>SOLIDES ET FIGURES</v>
      </c>
      <c r="CH24" s="553"/>
      <c r="CI24" s="328">
        <f>PARAMETRES!$G$13</f>
        <v>30</v>
      </c>
      <c r="CJ24" s="329"/>
      <c r="CK24" s="330" t="str">
        <f>TOTALGENERAL!$Q86</f>
        <v/>
      </c>
      <c r="CL24" s="331"/>
      <c r="CM24" s="330" t="str">
        <f>TOTALGENERAL!$AR86</f>
        <v/>
      </c>
      <c r="CN24" s="331"/>
      <c r="CO24" s="330"/>
      <c r="CP24" s="331"/>
      <c r="CQ24" s="330"/>
      <c r="CR24" s="332"/>
      <c r="CS24" s="553" t="str">
        <f>PARAMETRES!$F$13</f>
        <v>SOLIDES ET FIGURES</v>
      </c>
      <c r="CT24" s="553"/>
      <c r="CU24" s="328">
        <f>PARAMETRES!$G$13</f>
        <v>30</v>
      </c>
      <c r="CV24" s="329"/>
      <c r="CW24" s="330" t="str">
        <f>TOTALGENERAL!$Q90</f>
        <v/>
      </c>
      <c r="CX24" s="331"/>
      <c r="CY24" s="330" t="str">
        <f>TOTALGENERAL!$AR90</f>
        <v/>
      </c>
      <c r="CZ24" s="331"/>
      <c r="DA24" s="330"/>
      <c r="DB24" s="331"/>
      <c r="DC24" s="330"/>
      <c r="DD24" s="332"/>
      <c r="DE24" s="553" t="str">
        <f>PARAMETRES!$F$13</f>
        <v>SOLIDES ET FIGURES</v>
      </c>
      <c r="DF24" s="553"/>
      <c r="DG24" s="328">
        <f>PARAMETRES!$G$13</f>
        <v>30</v>
      </c>
      <c r="DH24" s="329"/>
      <c r="DI24" s="330" t="str">
        <f>TOTALGENERAL!$Q94</f>
        <v/>
      </c>
      <c r="DJ24" s="331"/>
      <c r="DK24" s="330" t="str">
        <f>TOTALGENERAL!$AR94</f>
        <v/>
      </c>
      <c r="DL24" s="331"/>
      <c r="DM24" s="330"/>
      <c r="DN24" s="331"/>
      <c r="DO24" s="330"/>
      <c r="DP24" s="332"/>
    </row>
    <row r="25" spans="1:120">
      <c r="A25" s="326"/>
      <c r="B25" s="326"/>
      <c r="C25" s="327"/>
      <c r="D25" s="327"/>
      <c r="E25" s="315"/>
      <c r="G25" s="315"/>
      <c r="I25" s="315"/>
      <c r="K25" s="315"/>
      <c r="M25" s="326"/>
      <c r="N25" s="326"/>
      <c r="O25" s="327"/>
      <c r="P25" s="327"/>
      <c r="Q25" s="315"/>
      <c r="S25" s="315"/>
      <c r="U25" s="315"/>
      <c r="W25" s="315"/>
      <c r="Y25" s="326"/>
      <c r="Z25" s="326"/>
      <c r="AA25" s="327"/>
      <c r="AB25" s="327"/>
      <c r="AC25" s="315"/>
      <c r="AE25" s="315"/>
      <c r="AG25" s="315"/>
      <c r="AI25" s="315"/>
      <c r="AK25" s="326"/>
      <c r="AL25" s="326"/>
      <c r="AM25" s="327"/>
      <c r="AN25" s="327"/>
      <c r="AO25" s="315"/>
      <c r="AQ25" s="315"/>
      <c r="AS25" s="315"/>
      <c r="AU25" s="315"/>
      <c r="AW25" s="326"/>
      <c r="AX25" s="326"/>
      <c r="AY25" s="327"/>
      <c r="AZ25" s="327"/>
      <c r="BA25" s="315"/>
      <c r="BC25" s="315"/>
      <c r="BE25" s="315"/>
      <c r="BG25" s="315"/>
      <c r="BI25" s="326"/>
      <c r="BJ25" s="326"/>
      <c r="BK25" s="327"/>
      <c r="BL25" s="327"/>
      <c r="BM25" s="315"/>
      <c r="BO25" s="315"/>
      <c r="BQ25" s="315"/>
      <c r="BS25" s="315"/>
      <c r="BU25" s="326"/>
      <c r="BV25" s="326"/>
      <c r="BW25" s="327"/>
      <c r="BX25" s="327"/>
      <c r="BY25" s="315"/>
      <c r="CA25" s="315"/>
      <c r="CC25" s="315"/>
      <c r="CE25" s="315"/>
      <c r="CG25" s="326"/>
      <c r="CH25" s="326"/>
      <c r="CI25" s="327"/>
      <c r="CJ25" s="327"/>
      <c r="CK25" s="315"/>
      <c r="CM25" s="315"/>
      <c r="CO25" s="315"/>
      <c r="CQ25" s="315"/>
      <c r="CS25" s="326"/>
      <c r="CT25" s="326"/>
      <c r="CU25" s="327"/>
      <c r="CV25" s="327"/>
      <c r="CW25" s="315"/>
      <c r="CY25" s="315"/>
      <c r="DA25" s="315"/>
      <c r="DC25" s="315"/>
      <c r="DE25" s="326"/>
      <c r="DF25" s="326"/>
      <c r="DG25" s="327"/>
      <c r="DH25" s="327"/>
      <c r="DI25" s="315"/>
      <c r="DK25" s="315"/>
      <c r="DM25" s="315"/>
      <c r="DO25" s="315"/>
    </row>
    <row r="26" spans="1:120" ht="13.5">
      <c r="A26" s="554" t="str">
        <f>PARAMETRES!$F$14</f>
        <v>TOTAL MATHÉMATIQUE</v>
      </c>
      <c r="B26" s="554"/>
      <c r="C26" s="333">
        <f>PARAMETRES!$G$14</f>
        <v>100</v>
      </c>
      <c r="D26" s="334"/>
      <c r="E26" s="335">
        <f>TOTALGENERAL!$R58</f>
        <v>51.300000000000004</v>
      </c>
      <c r="F26" s="319"/>
      <c r="G26" s="335" t="str">
        <f>TOTALGENERAL!$AS58</f>
        <v/>
      </c>
      <c r="H26" s="319"/>
      <c r="I26" s="335"/>
      <c r="J26" s="319"/>
      <c r="K26" s="335"/>
      <c r="L26" s="320"/>
      <c r="M26" s="554" t="str">
        <f>PARAMETRES!$F$14</f>
        <v>TOTAL MATHÉMATIQUE</v>
      </c>
      <c r="N26" s="554"/>
      <c r="O26" s="333">
        <f>PARAMETRES!$G$14</f>
        <v>100</v>
      </c>
      <c r="P26" s="334"/>
      <c r="Q26" s="335">
        <f>TOTALGENERAL!$R62</f>
        <v>84.399999999999991</v>
      </c>
      <c r="R26" s="319"/>
      <c r="S26" s="335" t="str">
        <f>TOTALGENERAL!$AS62</f>
        <v/>
      </c>
      <c r="T26" s="319"/>
      <c r="U26" s="335"/>
      <c r="V26" s="319"/>
      <c r="W26" s="335"/>
      <c r="X26" s="320"/>
      <c r="Y26" s="554" t="str">
        <f>PARAMETRES!$F$14</f>
        <v>TOTAL MATHÉMATIQUE</v>
      </c>
      <c r="Z26" s="554"/>
      <c r="AA26" s="333">
        <f>PARAMETRES!$G$14</f>
        <v>100</v>
      </c>
      <c r="AB26" s="334"/>
      <c r="AC26" s="335">
        <f>TOTALGENERAL!$R66</f>
        <v>81.8</v>
      </c>
      <c r="AD26" s="319"/>
      <c r="AE26" s="335" t="str">
        <f>TOTALGENERAL!$AS66</f>
        <v/>
      </c>
      <c r="AF26" s="319"/>
      <c r="AG26" s="335"/>
      <c r="AH26" s="319"/>
      <c r="AI26" s="335"/>
      <c r="AJ26" s="320"/>
      <c r="AK26" s="554" t="str">
        <f>PARAMETRES!$F$14</f>
        <v>TOTAL MATHÉMATIQUE</v>
      </c>
      <c r="AL26" s="554"/>
      <c r="AM26" s="333">
        <f>PARAMETRES!$G$14</f>
        <v>100</v>
      </c>
      <c r="AN26" s="334"/>
      <c r="AO26" s="335">
        <f>TOTALGENERAL!$R70</f>
        <v>80.099999999999994</v>
      </c>
      <c r="AP26" s="319"/>
      <c r="AQ26" s="335" t="str">
        <f>TOTALGENERAL!$AS70</f>
        <v/>
      </c>
      <c r="AR26" s="319"/>
      <c r="AS26" s="335"/>
      <c r="AT26" s="319"/>
      <c r="AU26" s="335"/>
      <c r="AV26" s="320"/>
      <c r="AW26" s="554" t="str">
        <f>PARAMETRES!$F$14</f>
        <v>TOTAL MATHÉMATIQUE</v>
      </c>
      <c r="AX26" s="554"/>
      <c r="AY26" s="333">
        <f>PARAMETRES!$G$14</f>
        <v>100</v>
      </c>
      <c r="AZ26" s="334"/>
      <c r="BA26" s="335">
        <f>TOTALGENERAL!$R74</f>
        <v>81.3</v>
      </c>
      <c r="BB26" s="319"/>
      <c r="BC26" s="335" t="str">
        <f>TOTALGENERAL!$AS74</f>
        <v/>
      </c>
      <c r="BD26" s="319"/>
      <c r="BE26" s="335"/>
      <c r="BF26" s="319"/>
      <c r="BG26" s="335"/>
      <c r="BH26" s="320"/>
      <c r="BI26" s="554" t="str">
        <f>PARAMETRES!$F$14</f>
        <v>TOTAL MATHÉMATIQUE</v>
      </c>
      <c r="BJ26" s="554"/>
      <c r="BK26" s="333">
        <f>PARAMETRES!$G$14</f>
        <v>100</v>
      </c>
      <c r="BL26" s="334"/>
      <c r="BM26" s="335">
        <f>TOTALGENERAL!$R78</f>
        <v>90.699999999999989</v>
      </c>
      <c r="BN26" s="319"/>
      <c r="BO26" s="335" t="str">
        <f>TOTALGENERAL!$AS78</f>
        <v/>
      </c>
      <c r="BP26" s="319"/>
      <c r="BQ26" s="335"/>
      <c r="BR26" s="319"/>
      <c r="BS26" s="335"/>
      <c r="BT26" s="320"/>
      <c r="BU26" s="554" t="str">
        <f>PARAMETRES!$F$14</f>
        <v>TOTAL MATHÉMATIQUE</v>
      </c>
      <c r="BV26" s="554"/>
      <c r="BW26" s="333">
        <f>PARAMETRES!$G$14</f>
        <v>100</v>
      </c>
      <c r="BX26" s="334"/>
      <c r="BY26" s="335">
        <f>TOTALGENERAL!$R82</f>
        <v>83.5</v>
      </c>
      <c r="BZ26" s="319"/>
      <c r="CA26" s="335" t="str">
        <f>TOTALGENERAL!$AS82</f>
        <v/>
      </c>
      <c r="CB26" s="319"/>
      <c r="CC26" s="335"/>
      <c r="CD26" s="319"/>
      <c r="CE26" s="335"/>
      <c r="CF26" s="320"/>
      <c r="CG26" s="554" t="str">
        <f>PARAMETRES!$F$14</f>
        <v>TOTAL MATHÉMATIQUE</v>
      </c>
      <c r="CH26" s="554"/>
      <c r="CI26" s="333">
        <f>PARAMETRES!$G$14</f>
        <v>100</v>
      </c>
      <c r="CJ26" s="334"/>
      <c r="CK26" s="335">
        <f>TOTALGENERAL!$R86</f>
        <v>92.8</v>
      </c>
      <c r="CL26" s="319"/>
      <c r="CM26" s="335" t="str">
        <f>TOTALGENERAL!$AS86</f>
        <v/>
      </c>
      <c r="CN26" s="319"/>
      <c r="CO26" s="335"/>
      <c r="CP26" s="319"/>
      <c r="CQ26" s="335"/>
      <c r="CR26" s="320"/>
      <c r="CS26" s="554" t="str">
        <f>PARAMETRES!$F$14</f>
        <v>TOTAL MATHÉMATIQUE</v>
      </c>
      <c r="CT26" s="554"/>
      <c r="CU26" s="333">
        <f>PARAMETRES!$G$14</f>
        <v>100</v>
      </c>
      <c r="CV26" s="334"/>
      <c r="CW26" s="335" t="str">
        <f>TOTALGENERAL!$R90</f>
        <v>-</v>
      </c>
      <c r="CX26" s="319"/>
      <c r="CY26" s="335" t="str">
        <f>TOTALGENERAL!$AS90</f>
        <v/>
      </c>
      <c r="CZ26" s="319"/>
      <c r="DA26" s="335"/>
      <c r="DB26" s="319"/>
      <c r="DC26" s="335"/>
      <c r="DD26" s="320"/>
      <c r="DE26" s="554" t="str">
        <f>PARAMETRES!$F$14</f>
        <v>TOTAL MATHÉMATIQUE</v>
      </c>
      <c r="DF26" s="554"/>
      <c r="DG26" s="333">
        <f>PARAMETRES!$G$14</f>
        <v>100</v>
      </c>
      <c r="DH26" s="334"/>
      <c r="DI26" s="335" t="str">
        <f>TOTALGENERAL!$R94</f>
        <v>-</v>
      </c>
      <c r="DJ26" s="319"/>
      <c r="DK26" s="335" t="str">
        <f>TOTALGENERAL!$AS94</f>
        <v/>
      </c>
      <c r="DL26" s="319"/>
      <c r="DM26" s="335"/>
      <c r="DN26" s="319"/>
      <c r="DO26" s="335"/>
      <c r="DP26" s="320"/>
    </row>
    <row r="27" spans="1:120" ht="13.5">
      <c r="A27" s="321"/>
      <c r="B27" s="322"/>
      <c r="C27" s="336"/>
      <c r="D27" s="336"/>
      <c r="E27" s="315"/>
      <c r="F27" s="324"/>
      <c r="G27" s="315"/>
      <c r="H27" s="324"/>
      <c r="I27" s="315"/>
      <c r="J27" s="324"/>
      <c r="K27" s="315"/>
      <c r="L27" s="325"/>
      <c r="M27" s="321"/>
      <c r="N27" s="322"/>
      <c r="O27" s="336"/>
      <c r="P27" s="336"/>
      <c r="Q27" s="315"/>
      <c r="R27" s="324"/>
      <c r="S27" s="315"/>
      <c r="T27" s="324"/>
      <c r="U27" s="315"/>
      <c r="V27" s="324"/>
      <c r="W27" s="315"/>
      <c r="X27" s="325"/>
      <c r="Y27" s="321"/>
      <c r="Z27" s="322"/>
      <c r="AA27" s="336"/>
      <c r="AB27" s="336"/>
      <c r="AC27" s="315"/>
      <c r="AD27" s="324"/>
      <c r="AE27" s="315"/>
      <c r="AF27" s="324"/>
      <c r="AG27" s="315"/>
      <c r="AH27" s="324"/>
      <c r="AI27" s="315"/>
      <c r="AJ27" s="325"/>
      <c r="AK27" s="321"/>
      <c r="AL27" s="322"/>
      <c r="AM27" s="336"/>
      <c r="AN27" s="336"/>
      <c r="AO27" s="315"/>
      <c r="AP27" s="324"/>
      <c r="AQ27" s="315"/>
      <c r="AR27" s="324"/>
      <c r="AS27" s="315"/>
      <c r="AT27" s="324"/>
      <c r="AU27" s="315"/>
      <c r="AV27" s="325"/>
      <c r="AW27" s="321"/>
      <c r="AX27" s="322"/>
      <c r="AY27" s="336"/>
      <c r="AZ27" s="336"/>
      <c r="BA27" s="315"/>
      <c r="BB27" s="324"/>
      <c r="BC27" s="315"/>
      <c r="BD27" s="324"/>
      <c r="BE27" s="315"/>
      <c r="BF27" s="324"/>
      <c r="BG27" s="315"/>
      <c r="BH27" s="325"/>
      <c r="BI27" s="321"/>
      <c r="BJ27" s="322"/>
      <c r="BK27" s="336"/>
      <c r="BL27" s="336"/>
      <c r="BM27" s="315"/>
      <c r="BN27" s="324"/>
      <c r="BO27" s="315"/>
      <c r="BP27" s="324"/>
      <c r="BQ27" s="315"/>
      <c r="BR27" s="324"/>
      <c r="BS27" s="315"/>
      <c r="BT27" s="325"/>
      <c r="BU27" s="321"/>
      <c r="BV27" s="322"/>
      <c r="BW27" s="336"/>
      <c r="BX27" s="336"/>
      <c r="BY27" s="315"/>
      <c r="BZ27" s="324"/>
      <c r="CA27" s="315"/>
      <c r="CB27" s="324"/>
      <c r="CC27" s="315"/>
      <c r="CD27" s="324"/>
      <c r="CE27" s="315"/>
      <c r="CF27" s="325"/>
      <c r="CG27" s="321"/>
      <c r="CH27" s="322"/>
      <c r="CI27" s="336"/>
      <c r="CJ27" s="336"/>
      <c r="CK27" s="315"/>
      <c r="CL27" s="324"/>
      <c r="CM27" s="315"/>
      <c r="CN27" s="324"/>
      <c r="CO27" s="315"/>
      <c r="CP27" s="324"/>
      <c r="CQ27" s="315"/>
      <c r="CR27" s="325"/>
      <c r="CS27" s="321"/>
      <c r="CT27" s="322"/>
      <c r="CU27" s="336"/>
      <c r="CV27" s="336"/>
      <c r="CW27" s="315"/>
      <c r="CX27" s="324"/>
      <c r="CY27" s="315"/>
      <c r="CZ27" s="324"/>
      <c r="DA27" s="315"/>
      <c r="DB27" s="324"/>
      <c r="DC27" s="315"/>
      <c r="DD27" s="325"/>
      <c r="DE27" s="321"/>
      <c r="DF27" s="322"/>
      <c r="DG27" s="336"/>
      <c r="DH27" s="336"/>
      <c r="DI27" s="315"/>
      <c r="DJ27" s="324"/>
      <c r="DK27" s="315"/>
      <c r="DL27" s="324"/>
      <c r="DM27" s="315"/>
      <c r="DN27" s="324"/>
      <c r="DO27" s="315"/>
      <c r="DP27" s="325"/>
    </row>
    <row r="28" spans="1:120">
      <c r="A28" s="326"/>
      <c r="B28" s="326"/>
      <c r="C28" s="327"/>
      <c r="D28" s="327"/>
      <c r="E28" s="315"/>
      <c r="G28" s="315"/>
      <c r="I28" s="315"/>
      <c r="K28" s="315"/>
      <c r="M28" s="326"/>
      <c r="N28" s="326"/>
      <c r="O28" s="327"/>
      <c r="P28" s="327"/>
      <c r="Q28" s="315"/>
      <c r="S28" s="315"/>
      <c r="U28" s="315"/>
      <c r="W28" s="315"/>
      <c r="Y28" s="326"/>
      <c r="Z28" s="326"/>
      <c r="AA28" s="327"/>
      <c r="AB28" s="327"/>
      <c r="AC28" s="315"/>
      <c r="AE28" s="315"/>
      <c r="AG28" s="315"/>
      <c r="AI28" s="315"/>
      <c r="AK28" s="326"/>
      <c r="AL28" s="326"/>
      <c r="AM28" s="327"/>
      <c r="AN28" s="327"/>
      <c r="AO28" s="315"/>
      <c r="AQ28" s="315"/>
      <c r="AS28" s="315"/>
      <c r="AU28" s="315"/>
      <c r="AW28" s="326"/>
      <c r="AX28" s="326"/>
      <c r="AY28" s="327"/>
      <c r="AZ28" s="327"/>
      <c r="BA28" s="315"/>
      <c r="BC28" s="315"/>
      <c r="BE28" s="315"/>
      <c r="BG28" s="315"/>
      <c r="BI28" s="326"/>
      <c r="BJ28" s="326"/>
      <c r="BK28" s="327"/>
      <c r="BL28" s="327"/>
      <c r="BM28" s="315"/>
      <c r="BO28" s="315"/>
      <c r="BQ28" s="315"/>
      <c r="BS28" s="315"/>
      <c r="BU28" s="326"/>
      <c r="BV28" s="326"/>
      <c r="BW28" s="327"/>
      <c r="BX28" s="327"/>
      <c r="BY28" s="315"/>
      <c r="CA28" s="315"/>
      <c r="CC28" s="315"/>
      <c r="CE28" s="315"/>
      <c r="CG28" s="326"/>
      <c r="CH28" s="326"/>
      <c r="CI28" s="327"/>
      <c r="CJ28" s="327"/>
      <c r="CK28" s="315"/>
      <c r="CM28" s="315"/>
      <c r="CO28" s="315"/>
      <c r="CQ28" s="315"/>
      <c r="CS28" s="326"/>
      <c r="CT28" s="326"/>
      <c r="CU28" s="327"/>
      <c r="CV28" s="327"/>
      <c r="CW28" s="315"/>
      <c r="CY28" s="315"/>
      <c r="DA28" s="315"/>
      <c r="DC28" s="315"/>
      <c r="DE28" s="326"/>
      <c r="DF28" s="326"/>
      <c r="DG28" s="327"/>
      <c r="DH28" s="327"/>
      <c r="DI28" s="315"/>
      <c r="DK28" s="315"/>
      <c r="DM28" s="315"/>
      <c r="DO28" s="315"/>
    </row>
    <row r="29" spans="1:120">
      <c r="A29" s="551" t="str">
        <f>PARAMETRES!$F$16</f>
        <v>ÉVEIL</v>
      </c>
      <c r="B29" s="551"/>
      <c r="C29" s="316">
        <f>PARAMETRES!$G$16</f>
        <v>30</v>
      </c>
      <c r="D29" s="317"/>
      <c r="E29" s="318">
        <f>TOTALGENERAL!$U58</f>
        <v>12</v>
      </c>
      <c r="F29" s="319"/>
      <c r="G29" s="318" t="str">
        <f>TOTALGENERAL!$AV58</f>
        <v/>
      </c>
      <c r="H29" s="319"/>
      <c r="I29" s="318"/>
      <c r="J29" s="319"/>
      <c r="K29" s="318"/>
      <c r="L29" s="320"/>
      <c r="M29" s="551" t="str">
        <f>PARAMETRES!$F$16</f>
        <v>ÉVEIL</v>
      </c>
      <c r="N29" s="551"/>
      <c r="O29" s="316">
        <f>PARAMETRES!$G$16</f>
        <v>30</v>
      </c>
      <c r="P29" s="317"/>
      <c r="Q29" s="318">
        <f>TOTALGENERAL!$U62</f>
        <v>25.5</v>
      </c>
      <c r="R29" s="319"/>
      <c r="S29" s="318" t="str">
        <f>TOTALGENERAL!$AV62</f>
        <v/>
      </c>
      <c r="T29" s="319"/>
      <c r="U29" s="318"/>
      <c r="V29" s="319"/>
      <c r="W29" s="318"/>
      <c r="X29" s="320"/>
      <c r="Y29" s="551" t="str">
        <f>PARAMETRES!$F$16</f>
        <v>ÉVEIL</v>
      </c>
      <c r="Z29" s="551"/>
      <c r="AA29" s="316">
        <f>PARAMETRES!$G$16</f>
        <v>30</v>
      </c>
      <c r="AB29" s="317"/>
      <c r="AC29" s="318">
        <f>TOTALGENERAL!$U66</f>
        <v>21</v>
      </c>
      <c r="AD29" s="319"/>
      <c r="AE29" s="318" t="str">
        <f>TOTALGENERAL!$AV66</f>
        <v/>
      </c>
      <c r="AF29" s="319"/>
      <c r="AG29" s="318"/>
      <c r="AH29" s="319"/>
      <c r="AI29" s="318"/>
      <c r="AJ29" s="320"/>
      <c r="AK29" s="551" t="str">
        <f>PARAMETRES!$F$16</f>
        <v>ÉVEIL</v>
      </c>
      <c r="AL29" s="551"/>
      <c r="AM29" s="316">
        <f>PARAMETRES!$G$16</f>
        <v>30</v>
      </c>
      <c r="AN29" s="317"/>
      <c r="AO29" s="318">
        <f>TOTALGENERAL!$U70</f>
        <v>20.7</v>
      </c>
      <c r="AP29" s="319"/>
      <c r="AQ29" s="318" t="str">
        <f>TOTALGENERAL!$AV70</f>
        <v/>
      </c>
      <c r="AR29" s="319"/>
      <c r="AS29" s="318"/>
      <c r="AT29" s="319"/>
      <c r="AU29" s="318"/>
      <c r="AV29" s="320"/>
      <c r="AW29" s="551" t="str">
        <f>PARAMETRES!$F$16</f>
        <v>ÉVEIL</v>
      </c>
      <c r="AX29" s="551"/>
      <c r="AY29" s="316">
        <f>PARAMETRES!$G$16</f>
        <v>30</v>
      </c>
      <c r="AZ29" s="317"/>
      <c r="BA29" s="318">
        <f>TOTALGENERAL!$U74</f>
        <v>24</v>
      </c>
      <c r="BB29" s="319"/>
      <c r="BC29" s="318" t="str">
        <f>TOTALGENERAL!$AV74</f>
        <v/>
      </c>
      <c r="BD29" s="319"/>
      <c r="BE29" s="318"/>
      <c r="BF29" s="319"/>
      <c r="BG29" s="318"/>
      <c r="BH29" s="320"/>
      <c r="BI29" s="551" t="str">
        <f>PARAMETRES!$F$16</f>
        <v>ÉVEIL</v>
      </c>
      <c r="BJ29" s="551"/>
      <c r="BK29" s="316">
        <f>PARAMETRES!$G$16</f>
        <v>30</v>
      </c>
      <c r="BL29" s="317"/>
      <c r="BM29" s="318">
        <f>TOTALGENERAL!$U78</f>
        <v>25.8</v>
      </c>
      <c r="BN29" s="319"/>
      <c r="BO29" s="318" t="str">
        <f>TOTALGENERAL!$AV78</f>
        <v/>
      </c>
      <c r="BP29" s="319"/>
      <c r="BQ29" s="318"/>
      <c r="BR29" s="319"/>
      <c r="BS29" s="318"/>
      <c r="BT29" s="320"/>
      <c r="BU29" s="551" t="str">
        <f>PARAMETRES!$F$16</f>
        <v>ÉVEIL</v>
      </c>
      <c r="BV29" s="551"/>
      <c r="BW29" s="316">
        <f>PARAMETRES!$G$16</f>
        <v>30</v>
      </c>
      <c r="BX29" s="317"/>
      <c r="BY29" s="318">
        <f>TOTALGENERAL!$U82</f>
        <v>26.4</v>
      </c>
      <c r="BZ29" s="319"/>
      <c r="CA29" s="318" t="str">
        <f>TOTALGENERAL!$AV82</f>
        <v/>
      </c>
      <c r="CB29" s="319"/>
      <c r="CC29" s="318"/>
      <c r="CD29" s="319"/>
      <c r="CE29" s="318"/>
      <c r="CF29" s="320"/>
      <c r="CG29" s="551" t="str">
        <f>PARAMETRES!$F$16</f>
        <v>ÉVEIL</v>
      </c>
      <c r="CH29" s="551"/>
      <c r="CI29" s="316">
        <f>PARAMETRES!$G$16</f>
        <v>30</v>
      </c>
      <c r="CJ29" s="317"/>
      <c r="CK29" s="318">
        <f>TOTALGENERAL!$U86</f>
        <v>21.9</v>
      </c>
      <c r="CL29" s="319"/>
      <c r="CM29" s="318" t="str">
        <f>TOTALGENERAL!$AV86</f>
        <v/>
      </c>
      <c r="CN29" s="319"/>
      <c r="CO29" s="318"/>
      <c r="CP29" s="319"/>
      <c r="CQ29" s="318"/>
      <c r="CR29" s="320"/>
      <c r="CS29" s="551" t="str">
        <f>PARAMETRES!$F$16</f>
        <v>ÉVEIL</v>
      </c>
      <c r="CT29" s="551"/>
      <c r="CU29" s="316">
        <f>PARAMETRES!$G$16</f>
        <v>30</v>
      </c>
      <c r="CV29" s="317"/>
      <c r="CW29" s="318" t="str">
        <f>TOTALGENERAL!$U90</f>
        <v>-</v>
      </c>
      <c r="CX29" s="319"/>
      <c r="CY29" s="318" t="str">
        <f>TOTALGENERAL!$AV90</f>
        <v/>
      </c>
      <c r="CZ29" s="319"/>
      <c r="DA29" s="318"/>
      <c r="DB29" s="319"/>
      <c r="DC29" s="318"/>
      <c r="DD29" s="320"/>
      <c r="DE29" s="551" t="str">
        <f>PARAMETRES!$F$16</f>
        <v>ÉVEIL</v>
      </c>
      <c r="DF29" s="551"/>
      <c r="DG29" s="316">
        <f>PARAMETRES!$G$16</f>
        <v>30</v>
      </c>
      <c r="DH29" s="317"/>
      <c r="DI29" s="318" t="str">
        <f>TOTALGENERAL!$U94</f>
        <v>-</v>
      </c>
      <c r="DJ29" s="319"/>
      <c r="DK29" s="318" t="str">
        <f>TOTALGENERAL!$AV94</f>
        <v/>
      </c>
      <c r="DL29" s="319"/>
      <c r="DM29" s="318"/>
      <c r="DN29" s="319"/>
      <c r="DO29" s="318"/>
      <c r="DP29" s="320"/>
    </row>
    <row r="30" spans="1:120">
      <c r="A30" s="321"/>
      <c r="B30" s="322"/>
      <c r="C30" s="323"/>
      <c r="D30" s="323"/>
      <c r="E30" s="315"/>
      <c r="F30" s="324"/>
      <c r="G30" s="315"/>
      <c r="H30" s="324"/>
      <c r="I30" s="315"/>
      <c r="J30" s="324"/>
      <c r="K30" s="315"/>
      <c r="L30" s="325"/>
      <c r="M30" s="321"/>
      <c r="N30" s="322"/>
      <c r="O30" s="323"/>
      <c r="P30" s="323"/>
      <c r="Q30" s="315"/>
      <c r="R30" s="324"/>
      <c r="S30" s="315"/>
      <c r="T30" s="324"/>
      <c r="U30" s="315"/>
      <c r="V30" s="324"/>
      <c r="W30" s="315"/>
      <c r="X30" s="325"/>
      <c r="Y30" s="321"/>
      <c r="Z30" s="322"/>
      <c r="AA30" s="323"/>
      <c r="AB30" s="323"/>
      <c r="AC30" s="315"/>
      <c r="AD30" s="324"/>
      <c r="AE30" s="315"/>
      <c r="AF30" s="324"/>
      <c r="AG30" s="315"/>
      <c r="AH30" s="324"/>
      <c r="AI30" s="315"/>
      <c r="AJ30" s="325"/>
      <c r="AK30" s="321"/>
      <c r="AL30" s="322"/>
      <c r="AM30" s="323"/>
      <c r="AN30" s="323"/>
      <c r="AO30" s="315"/>
      <c r="AP30" s="324"/>
      <c r="AQ30" s="315"/>
      <c r="AR30" s="324"/>
      <c r="AS30" s="315"/>
      <c r="AT30" s="324"/>
      <c r="AU30" s="315"/>
      <c r="AV30" s="325"/>
      <c r="AW30" s="321"/>
      <c r="AX30" s="322"/>
      <c r="AY30" s="323"/>
      <c r="AZ30" s="323"/>
      <c r="BA30" s="315"/>
      <c r="BB30" s="324"/>
      <c r="BC30" s="315"/>
      <c r="BD30" s="324"/>
      <c r="BE30" s="315"/>
      <c r="BF30" s="324"/>
      <c r="BG30" s="315"/>
      <c r="BH30" s="325"/>
      <c r="BI30" s="321"/>
      <c r="BJ30" s="322"/>
      <c r="BK30" s="323"/>
      <c r="BL30" s="323"/>
      <c r="BM30" s="315"/>
      <c r="BN30" s="324"/>
      <c r="BO30" s="315"/>
      <c r="BP30" s="324"/>
      <c r="BQ30" s="315"/>
      <c r="BR30" s="324"/>
      <c r="BS30" s="315"/>
      <c r="BT30" s="325"/>
      <c r="BU30" s="321"/>
      <c r="BV30" s="322"/>
      <c r="BW30" s="323"/>
      <c r="BX30" s="323"/>
      <c r="BY30" s="315"/>
      <c r="BZ30" s="324"/>
      <c r="CA30" s="315"/>
      <c r="CB30" s="324"/>
      <c r="CC30" s="315"/>
      <c r="CD30" s="324"/>
      <c r="CE30" s="315"/>
      <c r="CF30" s="325"/>
      <c r="CG30" s="321"/>
      <c r="CH30" s="322"/>
      <c r="CI30" s="323"/>
      <c r="CJ30" s="323"/>
      <c r="CK30" s="315"/>
      <c r="CL30" s="324"/>
      <c r="CM30" s="315"/>
      <c r="CN30" s="324"/>
      <c r="CO30" s="315"/>
      <c r="CP30" s="324"/>
      <c r="CQ30" s="315"/>
      <c r="CR30" s="325"/>
      <c r="CS30" s="321"/>
      <c r="CT30" s="322"/>
      <c r="CU30" s="323"/>
      <c r="CV30" s="323"/>
      <c r="CW30" s="315"/>
      <c r="CX30" s="324"/>
      <c r="CY30" s="315"/>
      <c r="CZ30" s="324"/>
      <c r="DA30" s="315"/>
      <c r="DB30" s="324"/>
      <c r="DC30" s="315"/>
      <c r="DD30" s="325"/>
      <c r="DE30" s="321"/>
      <c r="DF30" s="322"/>
      <c r="DG30" s="323"/>
      <c r="DH30" s="323"/>
      <c r="DI30" s="315"/>
      <c r="DJ30" s="324"/>
      <c r="DK30" s="315"/>
      <c r="DL30" s="324"/>
      <c r="DM30" s="315"/>
      <c r="DN30" s="324"/>
      <c r="DO30" s="315"/>
      <c r="DP30" s="325"/>
    </row>
    <row r="31" spans="1:120">
      <c r="A31" s="321"/>
      <c r="B31" s="322"/>
      <c r="C31" s="323"/>
      <c r="D31" s="323"/>
      <c r="E31" s="315"/>
      <c r="F31" s="324"/>
      <c r="G31" s="315"/>
      <c r="H31" s="324"/>
      <c r="I31" s="315"/>
      <c r="J31" s="324"/>
      <c r="K31" s="315"/>
      <c r="L31" s="325"/>
      <c r="M31" s="321"/>
      <c r="N31" s="322"/>
      <c r="O31" s="323"/>
      <c r="P31" s="323"/>
      <c r="Q31" s="315"/>
      <c r="R31" s="324"/>
      <c r="S31" s="315"/>
      <c r="T31" s="324"/>
      <c r="U31" s="315"/>
      <c r="V31" s="324"/>
      <c r="W31" s="315"/>
      <c r="X31" s="325"/>
      <c r="Y31" s="321"/>
      <c r="Z31" s="322"/>
      <c r="AA31" s="323"/>
      <c r="AB31" s="323"/>
      <c r="AC31" s="315"/>
      <c r="AD31" s="324"/>
      <c r="AE31" s="315"/>
      <c r="AF31" s="324"/>
      <c r="AG31" s="315"/>
      <c r="AH31" s="324"/>
      <c r="AI31" s="315"/>
      <c r="AJ31" s="325"/>
      <c r="AK31" s="321"/>
      <c r="AL31" s="322"/>
      <c r="AM31" s="323"/>
      <c r="AN31" s="323"/>
      <c r="AO31" s="315"/>
      <c r="AP31" s="324"/>
      <c r="AQ31" s="315"/>
      <c r="AR31" s="324"/>
      <c r="AS31" s="315"/>
      <c r="AT31" s="324"/>
      <c r="AU31" s="315"/>
      <c r="AV31" s="325"/>
      <c r="AW31" s="321"/>
      <c r="AX31" s="322"/>
      <c r="AY31" s="323"/>
      <c r="AZ31" s="323"/>
      <c r="BA31" s="315"/>
      <c r="BB31" s="324"/>
      <c r="BC31" s="315"/>
      <c r="BD31" s="324"/>
      <c r="BE31" s="315"/>
      <c r="BF31" s="324"/>
      <c r="BG31" s="315"/>
      <c r="BH31" s="325"/>
      <c r="BI31" s="321"/>
      <c r="BJ31" s="322"/>
      <c r="BK31" s="323"/>
      <c r="BL31" s="323"/>
      <c r="BM31" s="315"/>
      <c r="BN31" s="324"/>
      <c r="BO31" s="315"/>
      <c r="BP31" s="324"/>
      <c r="BQ31" s="315"/>
      <c r="BR31" s="324"/>
      <c r="BS31" s="315"/>
      <c r="BT31" s="325"/>
      <c r="BU31" s="321"/>
      <c r="BV31" s="322"/>
      <c r="BW31" s="323"/>
      <c r="BX31" s="323"/>
      <c r="BY31" s="315"/>
      <c r="BZ31" s="324"/>
      <c r="CA31" s="315"/>
      <c r="CB31" s="324"/>
      <c r="CC31" s="315"/>
      <c r="CD31" s="324"/>
      <c r="CE31" s="315"/>
      <c r="CF31" s="325"/>
      <c r="CG31" s="321"/>
      <c r="CH31" s="322"/>
      <c r="CI31" s="323"/>
      <c r="CJ31" s="323"/>
      <c r="CK31" s="315"/>
      <c r="CL31" s="324"/>
      <c r="CM31" s="315"/>
      <c r="CN31" s="324"/>
      <c r="CO31" s="315"/>
      <c r="CP31" s="324"/>
      <c r="CQ31" s="315"/>
      <c r="CR31" s="325"/>
      <c r="CS31" s="321"/>
      <c r="CT31" s="322"/>
      <c r="CU31" s="323"/>
      <c r="CV31" s="323"/>
      <c r="CW31" s="315"/>
      <c r="CX31" s="324"/>
      <c r="CY31" s="315"/>
      <c r="CZ31" s="324"/>
      <c r="DA31" s="315"/>
      <c r="DB31" s="324"/>
      <c r="DC31" s="315"/>
      <c r="DD31" s="325"/>
      <c r="DE31" s="321"/>
      <c r="DF31" s="322"/>
      <c r="DG31" s="323"/>
      <c r="DH31" s="323"/>
      <c r="DI31" s="315"/>
      <c r="DJ31" s="324"/>
      <c r="DK31" s="315"/>
      <c r="DL31" s="324"/>
      <c r="DM31" s="315"/>
      <c r="DN31" s="324"/>
      <c r="DO31" s="315"/>
      <c r="DP31" s="325"/>
    </row>
    <row r="32" spans="1:120">
      <c r="A32" s="551" t="str">
        <f>IF(PARAMETRES!$D5="-",PARAMETRES!$F$17,CONCATENATE(UPPER(PARAMETRES!$D5)," (",LOWER(PARAMETRES!$F$17),")"))</f>
        <v>ANGLAIS (seconde langue)</v>
      </c>
      <c r="B32" s="551"/>
      <c r="C32" s="316">
        <f>PARAMETRES!$G$17</f>
        <v>30</v>
      </c>
      <c r="D32" s="317"/>
      <c r="E32" s="318" t="str">
        <f>TOTALGENERAL!$X58</f>
        <v/>
      </c>
      <c r="F32" s="319"/>
      <c r="G32" s="318" t="str">
        <f>TOTALGENERAL!$AY58</f>
        <v/>
      </c>
      <c r="H32" s="319"/>
      <c r="I32" s="318"/>
      <c r="J32" s="319"/>
      <c r="K32" s="318"/>
      <c r="L32" s="320"/>
      <c r="M32" s="551" t="str">
        <f>IF(PARAMETRES!$D9="-",PARAMETRES!$F$17,CONCATENATE(UPPER(PARAMETRES!$D9)," (",LOWER(PARAMETRES!$F$17),")"))</f>
        <v>ANGLAIS (seconde langue)</v>
      </c>
      <c r="N32" s="551"/>
      <c r="O32" s="316">
        <f>PARAMETRES!$G$17</f>
        <v>30</v>
      </c>
      <c r="P32" s="317"/>
      <c r="Q32" s="318" t="str">
        <f>TOTALGENERAL!$X62</f>
        <v/>
      </c>
      <c r="R32" s="319"/>
      <c r="S32" s="318" t="str">
        <f>TOTALGENERAL!$AY62</f>
        <v/>
      </c>
      <c r="T32" s="319"/>
      <c r="U32" s="318"/>
      <c r="V32" s="319"/>
      <c r="W32" s="318"/>
      <c r="X32" s="320"/>
      <c r="Y32" s="551" t="str">
        <f>IF(PARAMETRES!$D13="-",PARAMETRES!$F$17,CONCATENATE(UPPER(PARAMETRES!$D13)," (",LOWER(PARAMETRES!$F$17),")"))</f>
        <v>ANGLAIS (seconde langue)</v>
      </c>
      <c r="Z32" s="551"/>
      <c r="AA32" s="316">
        <f>PARAMETRES!$G$17</f>
        <v>30</v>
      </c>
      <c r="AB32" s="317"/>
      <c r="AC32" s="318" t="str">
        <f>TOTALGENERAL!$X66</f>
        <v/>
      </c>
      <c r="AD32" s="319"/>
      <c r="AE32" s="318" t="str">
        <f>TOTALGENERAL!$AY66</f>
        <v/>
      </c>
      <c r="AF32" s="319"/>
      <c r="AG32" s="318"/>
      <c r="AH32" s="319"/>
      <c r="AI32" s="318"/>
      <c r="AJ32" s="320"/>
      <c r="AK32" s="551" t="str">
        <f>IF(PARAMETRES!$D17="-",PARAMETRES!$F$17,CONCATENATE(UPPER(PARAMETRES!$D17)," (",LOWER(PARAMETRES!$F$17),")"))</f>
        <v>ANGLAIS (seconde langue)</v>
      </c>
      <c r="AL32" s="551"/>
      <c r="AM32" s="316">
        <f>PARAMETRES!$G$17</f>
        <v>30</v>
      </c>
      <c r="AN32" s="317"/>
      <c r="AO32" s="318" t="str">
        <f>TOTALGENERAL!$X70</f>
        <v/>
      </c>
      <c r="AP32" s="319"/>
      <c r="AQ32" s="318" t="str">
        <f>TOTALGENERAL!$AY70</f>
        <v/>
      </c>
      <c r="AR32" s="319"/>
      <c r="AS32" s="318"/>
      <c r="AT32" s="319"/>
      <c r="AU32" s="318"/>
      <c r="AV32" s="320"/>
      <c r="AW32" s="551" t="str">
        <f>IF(PARAMETRES!$D21="-",PARAMETRES!$F$17,CONCATENATE(UPPER(PARAMETRES!$D21)," (",LOWER(PARAMETRES!$F$17),")"))</f>
        <v>ANGLAIS (seconde langue)</v>
      </c>
      <c r="AX32" s="551"/>
      <c r="AY32" s="316">
        <f>PARAMETRES!$G$17</f>
        <v>30</v>
      </c>
      <c r="AZ32" s="317"/>
      <c r="BA32" s="318" t="str">
        <f>TOTALGENERAL!$X74</f>
        <v/>
      </c>
      <c r="BB32" s="319"/>
      <c r="BC32" s="318" t="str">
        <f>TOTALGENERAL!$AY74</f>
        <v/>
      </c>
      <c r="BD32" s="319"/>
      <c r="BE32" s="318"/>
      <c r="BF32" s="319"/>
      <c r="BG32" s="318"/>
      <c r="BH32" s="320"/>
      <c r="BI32" s="551" t="str">
        <f>IF(PARAMETRES!$D25="-",PARAMETRES!$F$17,CONCATENATE(UPPER(PARAMETRES!$D25)," (",LOWER(PARAMETRES!$F$17),")"))</f>
        <v>ANGLAIS (seconde langue)</v>
      </c>
      <c r="BJ32" s="551"/>
      <c r="BK32" s="316">
        <f>PARAMETRES!$G$17</f>
        <v>30</v>
      </c>
      <c r="BL32" s="317"/>
      <c r="BM32" s="318" t="str">
        <f>TOTALGENERAL!$X78</f>
        <v/>
      </c>
      <c r="BN32" s="319"/>
      <c r="BO32" s="318" t="str">
        <f>TOTALGENERAL!$AY78</f>
        <v/>
      </c>
      <c r="BP32" s="319"/>
      <c r="BQ32" s="318"/>
      <c r="BR32" s="319"/>
      <c r="BS32" s="318"/>
      <c r="BT32" s="320"/>
      <c r="BU32" s="551" t="str">
        <f>IF(PARAMETRES!$D29="-",PARAMETRES!$F$17,CONCATENATE(UPPER(PARAMETRES!$D29)," (",LOWER(PARAMETRES!$F$17),")"))</f>
        <v>ANGLAIS (seconde langue)</v>
      </c>
      <c r="BV32" s="551"/>
      <c r="BW32" s="316">
        <f>PARAMETRES!$G$17</f>
        <v>30</v>
      </c>
      <c r="BX32" s="317"/>
      <c r="BY32" s="318" t="str">
        <f>TOTALGENERAL!$X82</f>
        <v/>
      </c>
      <c r="BZ32" s="319"/>
      <c r="CA32" s="318" t="str">
        <f>TOTALGENERAL!$AY82</f>
        <v/>
      </c>
      <c r="CB32" s="319"/>
      <c r="CC32" s="318"/>
      <c r="CD32" s="319"/>
      <c r="CE32" s="318"/>
      <c r="CF32" s="320"/>
      <c r="CG32" s="551" t="str">
        <f>IF(PARAMETRES!$D33="-",PARAMETRES!$F$17,CONCATENATE(UPPER(PARAMETRES!$D33)," (",LOWER(PARAMETRES!$F$17),")"))</f>
        <v>ANGLAIS (seconde langue)</v>
      </c>
      <c r="CH32" s="551"/>
      <c r="CI32" s="316">
        <f>PARAMETRES!$G$17</f>
        <v>30</v>
      </c>
      <c r="CJ32" s="317"/>
      <c r="CK32" s="318" t="str">
        <f>TOTALGENERAL!$X86</f>
        <v/>
      </c>
      <c r="CL32" s="319"/>
      <c r="CM32" s="318" t="str">
        <f>TOTALGENERAL!$AY86</f>
        <v/>
      </c>
      <c r="CN32" s="319"/>
      <c r="CO32" s="318"/>
      <c r="CP32" s="319"/>
      <c r="CQ32" s="318"/>
      <c r="CR32" s="320"/>
      <c r="CS32" s="551" t="str">
        <f>IF(PARAMETRES!$D37="-",PARAMETRES!$F$17,CONCATENATE(UPPER(PARAMETRES!$D37)," (",LOWER(PARAMETRES!$F$17),")"))</f>
        <v>SECONDE LANGUE</v>
      </c>
      <c r="CT32" s="551"/>
      <c r="CU32" s="316">
        <f>PARAMETRES!$G$17</f>
        <v>30</v>
      </c>
      <c r="CV32" s="317"/>
      <c r="CW32" s="318" t="str">
        <f>TOTALGENERAL!$X90</f>
        <v/>
      </c>
      <c r="CX32" s="319"/>
      <c r="CY32" s="318" t="str">
        <f>TOTALGENERAL!$AY90</f>
        <v/>
      </c>
      <c r="CZ32" s="319"/>
      <c r="DA32" s="318"/>
      <c r="DB32" s="319"/>
      <c r="DC32" s="318"/>
      <c r="DD32" s="320"/>
      <c r="DE32" s="551" t="str">
        <f>IF(PARAMETRES!$D41="-",PARAMETRES!$F$17,CONCATENATE(UPPER(PARAMETRES!$D41)," (",LOWER(PARAMETRES!$F$17),")"))</f>
        <v>SECONDE LANGUE</v>
      </c>
      <c r="DF32" s="551"/>
      <c r="DG32" s="316">
        <f>PARAMETRES!$G$17</f>
        <v>30</v>
      </c>
      <c r="DH32" s="317"/>
      <c r="DI32" s="318" t="str">
        <f>TOTALGENERAL!$X94</f>
        <v/>
      </c>
      <c r="DJ32" s="319"/>
      <c r="DK32" s="318" t="str">
        <f>TOTALGENERAL!$AY94</f>
        <v/>
      </c>
      <c r="DL32" s="319"/>
      <c r="DM32" s="318"/>
      <c r="DN32" s="319"/>
      <c r="DO32" s="318"/>
      <c r="DP32" s="320"/>
    </row>
    <row r="33" spans="1:120">
      <c r="A33" s="321"/>
      <c r="B33" s="322"/>
      <c r="C33" s="323"/>
      <c r="D33" s="323"/>
      <c r="E33" s="315"/>
      <c r="F33" s="324"/>
      <c r="G33" s="315"/>
      <c r="H33" s="324"/>
      <c r="I33" s="315"/>
      <c r="J33" s="324"/>
      <c r="K33" s="315"/>
      <c r="L33" s="325"/>
      <c r="M33" s="321"/>
      <c r="N33" s="322"/>
      <c r="O33" s="323"/>
      <c r="P33" s="323"/>
      <c r="Q33" s="315"/>
      <c r="R33" s="324"/>
      <c r="S33" s="315"/>
      <c r="T33" s="324"/>
      <c r="U33" s="315"/>
      <c r="V33" s="324"/>
      <c r="W33" s="315"/>
      <c r="X33" s="325"/>
      <c r="Y33" s="321"/>
      <c r="Z33" s="322"/>
      <c r="AA33" s="323"/>
      <c r="AB33" s="323"/>
      <c r="AC33" s="315"/>
      <c r="AD33" s="324"/>
      <c r="AE33" s="315"/>
      <c r="AF33" s="324"/>
      <c r="AG33" s="315"/>
      <c r="AH33" s="324"/>
      <c r="AI33" s="315"/>
      <c r="AJ33" s="325"/>
      <c r="AK33" s="321"/>
      <c r="AL33" s="322"/>
      <c r="AM33" s="323"/>
      <c r="AN33" s="323"/>
      <c r="AO33" s="315"/>
      <c r="AP33" s="324"/>
      <c r="AQ33" s="315"/>
      <c r="AR33" s="324"/>
      <c r="AS33" s="315"/>
      <c r="AT33" s="324"/>
      <c r="AU33" s="315"/>
      <c r="AV33" s="325"/>
      <c r="AW33" s="321"/>
      <c r="AX33" s="322"/>
      <c r="AY33" s="323"/>
      <c r="AZ33" s="323"/>
      <c r="BA33" s="315"/>
      <c r="BB33" s="324"/>
      <c r="BC33" s="315"/>
      <c r="BD33" s="324"/>
      <c r="BE33" s="315"/>
      <c r="BF33" s="324"/>
      <c r="BG33" s="315"/>
      <c r="BH33" s="325"/>
      <c r="BI33" s="321"/>
      <c r="BJ33" s="322"/>
      <c r="BK33" s="323"/>
      <c r="BL33" s="323"/>
      <c r="BM33" s="315"/>
      <c r="BN33" s="324"/>
      <c r="BO33" s="315"/>
      <c r="BP33" s="324"/>
      <c r="BQ33" s="315"/>
      <c r="BR33" s="324"/>
      <c r="BS33" s="315"/>
      <c r="BT33" s="325"/>
      <c r="BU33" s="321"/>
      <c r="BV33" s="322"/>
      <c r="BW33" s="323"/>
      <c r="BX33" s="323"/>
      <c r="BY33" s="315"/>
      <c r="BZ33" s="324"/>
      <c r="CA33" s="315"/>
      <c r="CB33" s="324"/>
      <c r="CC33" s="315"/>
      <c r="CD33" s="324"/>
      <c r="CE33" s="315"/>
      <c r="CF33" s="325"/>
      <c r="CG33" s="321"/>
      <c r="CH33" s="322"/>
      <c r="CI33" s="323"/>
      <c r="CJ33" s="323"/>
      <c r="CK33" s="315"/>
      <c r="CL33" s="324"/>
      <c r="CM33" s="315"/>
      <c r="CN33" s="324"/>
      <c r="CO33" s="315"/>
      <c r="CP33" s="324"/>
      <c r="CQ33" s="315"/>
      <c r="CR33" s="325"/>
      <c r="CS33" s="321"/>
      <c r="CT33" s="322"/>
      <c r="CU33" s="323"/>
      <c r="CV33" s="323"/>
      <c r="CW33" s="315"/>
      <c r="CX33" s="324"/>
      <c r="CY33" s="315"/>
      <c r="CZ33" s="324"/>
      <c r="DA33" s="315"/>
      <c r="DB33" s="324"/>
      <c r="DC33" s="315"/>
      <c r="DD33" s="325"/>
      <c r="DE33" s="321"/>
      <c r="DF33" s="322"/>
      <c r="DG33" s="323"/>
      <c r="DH33" s="323"/>
      <c r="DI33" s="315"/>
      <c r="DJ33" s="324"/>
      <c r="DK33" s="315"/>
      <c r="DL33" s="324"/>
      <c r="DM33" s="315"/>
      <c r="DN33" s="324"/>
      <c r="DO33" s="315"/>
      <c r="DP33" s="325"/>
    </row>
    <row r="34" spans="1:120" ht="22.5" customHeight="1">
      <c r="A34" s="337"/>
      <c r="B34" s="338"/>
      <c r="C34" s="338"/>
      <c r="D34" s="339"/>
      <c r="E34" s="340"/>
      <c r="F34" s="324"/>
      <c r="G34" s="340"/>
      <c r="H34" s="324"/>
      <c r="I34" s="340"/>
      <c r="J34" s="324"/>
      <c r="K34" s="340"/>
      <c r="L34" s="325"/>
      <c r="M34" s="337"/>
      <c r="N34" s="338"/>
      <c r="O34" s="338"/>
      <c r="P34" s="339"/>
      <c r="Q34" s="340"/>
      <c r="R34" s="324"/>
      <c r="S34" s="340"/>
      <c r="T34" s="324"/>
      <c r="U34" s="340"/>
      <c r="V34" s="324"/>
      <c r="W34" s="340"/>
      <c r="X34" s="325"/>
      <c r="Y34" s="337"/>
      <c r="Z34" s="338"/>
      <c r="AA34" s="338"/>
      <c r="AB34" s="339"/>
      <c r="AC34" s="340"/>
      <c r="AD34" s="324"/>
      <c r="AE34" s="340"/>
      <c r="AF34" s="324"/>
      <c r="AG34" s="340"/>
      <c r="AH34" s="324"/>
      <c r="AI34" s="340"/>
      <c r="AJ34" s="325"/>
      <c r="AK34" s="337"/>
      <c r="AL34" s="338"/>
      <c r="AM34" s="338"/>
      <c r="AN34" s="339"/>
      <c r="AO34" s="340"/>
      <c r="AP34" s="324"/>
      <c r="AQ34" s="340"/>
      <c r="AR34" s="324"/>
      <c r="AS34" s="340"/>
      <c r="AT34" s="324"/>
      <c r="AU34" s="340"/>
      <c r="AV34" s="325"/>
      <c r="AW34" s="337"/>
      <c r="AX34" s="338"/>
      <c r="AY34" s="338"/>
      <c r="AZ34" s="339"/>
      <c r="BA34" s="340"/>
      <c r="BB34" s="324"/>
      <c r="BC34" s="340"/>
      <c r="BD34" s="324"/>
      <c r="BE34" s="340"/>
      <c r="BF34" s="324"/>
      <c r="BG34" s="340"/>
      <c r="BH34" s="325"/>
      <c r="BI34" s="337"/>
      <c r="BJ34" s="338"/>
      <c r="BK34" s="338"/>
      <c r="BL34" s="339"/>
      <c r="BM34" s="340"/>
      <c r="BN34" s="324"/>
      <c r="BO34" s="340"/>
      <c r="BP34" s="324"/>
      <c r="BQ34" s="340"/>
      <c r="BR34" s="324"/>
      <c r="BS34" s="340"/>
      <c r="BT34" s="325"/>
      <c r="BU34" s="337"/>
      <c r="BV34" s="338"/>
      <c r="BW34" s="338"/>
      <c r="BX34" s="339"/>
      <c r="BY34" s="340"/>
      <c r="BZ34" s="324"/>
      <c r="CA34" s="340"/>
      <c r="CB34" s="324"/>
      <c r="CC34" s="340"/>
      <c r="CD34" s="324"/>
      <c r="CE34" s="340"/>
      <c r="CF34" s="325"/>
      <c r="CG34" s="337"/>
      <c r="CH34" s="338"/>
      <c r="CI34" s="338"/>
      <c r="CJ34" s="339"/>
      <c r="CK34" s="340"/>
      <c r="CL34" s="324"/>
      <c r="CM34" s="340"/>
      <c r="CN34" s="324"/>
      <c r="CO34" s="340"/>
      <c r="CP34" s="324"/>
      <c r="CQ34" s="340"/>
      <c r="CR34" s="325"/>
      <c r="CS34" s="337"/>
      <c r="CT34" s="338"/>
      <c r="CU34" s="338"/>
      <c r="CV34" s="339"/>
      <c r="CW34" s="340"/>
      <c r="CX34" s="324"/>
      <c r="CY34" s="340"/>
      <c r="CZ34" s="324"/>
      <c r="DA34" s="340"/>
      <c r="DB34" s="324"/>
      <c r="DC34" s="340"/>
      <c r="DD34" s="325"/>
      <c r="DE34" s="337"/>
      <c r="DF34" s="338"/>
      <c r="DG34" s="338"/>
      <c r="DH34" s="339"/>
      <c r="DI34" s="340"/>
      <c r="DJ34" s="324"/>
      <c r="DK34" s="340"/>
      <c r="DL34" s="324"/>
      <c r="DM34" s="340"/>
      <c r="DN34" s="324"/>
      <c r="DO34" s="340"/>
      <c r="DP34" s="325"/>
    </row>
    <row r="35" spans="1:120" ht="4.5" customHeight="1">
      <c r="A35" s="326"/>
      <c r="B35" s="326"/>
      <c r="C35" s="327"/>
      <c r="D35" s="327"/>
      <c r="M35" s="326"/>
      <c r="N35" s="326"/>
      <c r="O35" s="327"/>
      <c r="P35" s="327"/>
      <c r="Y35" s="326"/>
      <c r="Z35" s="326"/>
      <c r="AA35" s="327"/>
      <c r="AB35" s="327"/>
      <c r="AK35" s="326"/>
      <c r="AL35" s="326"/>
      <c r="AM35" s="327"/>
      <c r="AN35" s="327"/>
      <c r="AW35" s="326"/>
      <c r="AX35" s="326"/>
      <c r="AY35" s="327"/>
      <c r="AZ35" s="327"/>
      <c r="BI35" s="326"/>
      <c r="BJ35" s="326"/>
      <c r="BK35" s="327"/>
      <c r="BL35" s="327"/>
      <c r="BU35" s="326"/>
      <c r="BV35" s="326"/>
      <c r="BW35" s="327"/>
      <c r="BX35" s="327"/>
      <c r="CG35" s="326"/>
      <c r="CH35" s="326"/>
      <c r="CI35" s="327"/>
      <c r="CJ35" s="327"/>
      <c r="CS35" s="326"/>
      <c r="CT35" s="326"/>
      <c r="CU35" s="327"/>
      <c r="CV35" s="327"/>
      <c r="DE35" s="326"/>
      <c r="DF35" s="326"/>
      <c r="DG35" s="327"/>
      <c r="DH35" s="327"/>
    </row>
    <row r="36" spans="1:120" ht="25.5" customHeight="1">
      <c r="A36" s="555" t="str">
        <f>PARAMETRES!$F$19</f>
        <v>TOTAL DE LA PÉRIODE</v>
      </c>
      <c r="B36" s="555"/>
      <c r="C36" s="341">
        <f>PARAMETRES!$G$19</f>
        <v>100</v>
      </c>
      <c r="D36" s="342"/>
      <c r="E36" s="343">
        <f>TOTALGENERAL!$AA58</f>
        <v>49.800000000000004</v>
      </c>
      <c r="F36" s="344"/>
      <c r="G36" s="343" t="str">
        <f>TOTALGENERAL!$BB58</f>
        <v/>
      </c>
      <c r="H36" s="344"/>
      <c r="I36" s="343"/>
      <c r="J36" s="344"/>
      <c r="K36" s="343"/>
      <c r="M36" s="555" t="str">
        <f>PARAMETRES!$F$19</f>
        <v>TOTAL DE LA PÉRIODE</v>
      </c>
      <c r="N36" s="555"/>
      <c r="O36" s="341">
        <f>PARAMETRES!$G$19</f>
        <v>100</v>
      </c>
      <c r="P36" s="342"/>
      <c r="Q36" s="343">
        <f>TOTALGENERAL!$AA62</f>
        <v>84.699999999999989</v>
      </c>
      <c r="R36" s="344"/>
      <c r="S36" s="343" t="str">
        <f>TOTALGENERAL!$BB62</f>
        <v/>
      </c>
      <c r="T36" s="344"/>
      <c r="U36" s="343"/>
      <c r="V36" s="344"/>
      <c r="W36" s="343"/>
      <c r="Y36" s="555" t="str">
        <f>PARAMETRES!$F$19</f>
        <v>TOTAL DE LA PÉRIODE</v>
      </c>
      <c r="Z36" s="555"/>
      <c r="AA36" s="341">
        <f>PARAMETRES!$G$19</f>
        <v>100</v>
      </c>
      <c r="AB36" s="342"/>
      <c r="AC36" s="343">
        <f>TOTALGENERAL!$AA66</f>
        <v>72.399999999999991</v>
      </c>
      <c r="AD36" s="344"/>
      <c r="AE36" s="343" t="str">
        <f>TOTALGENERAL!$BB66</f>
        <v/>
      </c>
      <c r="AF36" s="344"/>
      <c r="AG36" s="343"/>
      <c r="AH36" s="344"/>
      <c r="AI36" s="343"/>
      <c r="AK36" s="555" t="str">
        <f>PARAMETRES!$F$19</f>
        <v>TOTAL DE LA PÉRIODE</v>
      </c>
      <c r="AL36" s="555"/>
      <c r="AM36" s="341">
        <f>PARAMETRES!$G$19</f>
        <v>100</v>
      </c>
      <c r="AN36" s="342"/>
      <c r="AO36" s="343">
        <f>TOTALGENERAL!$AA70</f>
        <v>71.399999999999991</v>
      </c>
      <c r="AP36" s="344"/>
      <c r="AQ36" s="343" t="str">
        <f>TOTALGENERAL!$BB70</f>
        <v/>
      </c>
      <c r="AR36" s="344"/>
      <c r="AS36" s="343"/>
      <c r="AT36" s="344"/>
      <c r="AU36" s="343"/>
      <c r="AW36" s="555" t="str">
        <f>PARAMETRES!$F$19</f>
        <v>TOTAL DE LA PÉRIODE</v>
      </c>
      <c r="AX36" s="555"/>
      <c r="AY36" s="341">
        <f>PARAMETRES!$G$19</f>
        <v>100</v>
      </c>
      <c r="AZ36" s="342"/>
      <c r="BA36" s="343">
        <f>TOTALGENERAL!$AA74</f>
        <v>76.5</v>
      </c>
      <c r="BB36" s="344"/>
      <c r="BC36" s="343" t="str">
        <f>TOTALGENERAL!$BB74</f>
        <v/>
      </c>
      <c r="BD36" s="344"/>
      <c r="BE36" s="343"/>
      <c r="BF36" s="344"/>
      <c r="BG36" s="343"/>
      <c r="BI36" s="555" t="str">
        <f>PARAMETRES!$F$19</f>
        <v>TOTAL DE LA PÉRIODE</v>
      </c>
      <c r="BJ36" s="555"/>
      <c r="BK36" s="341">
        <f>PARAMETRES!$G$19</f>
        <v>100</v>
      </c>
      <c r="BL36" s="342"/>
      <c r="BM36" s="343">
        <f>TOTALGENERAL!$AA78</f>
        <v>82.8</v>
      </c>
      <c r="BN36" s="344"/>
      <c r="BO36" s="343" t="str">
        <f>TOTALGENERAL!$BB78</f>
        <v/>
      </c>
      <c r="BP36" s="344"/>
      <c r="BQ36" s="343"/>
      <c r="BR36" s="344"/>
      <c r="BS36" s="343"/>
      <c r="BU36" s="555" t="str">
        <f>PARAMETRES!$F$19</f>
        <v>TOTAL DE LA PÉRIODE</v>
      </c>
      <c r="BV36" s="555"/>
      <c r="BW36" s="341">
        <f>PARAMETRES!$G$19</f>
        <v>100</v>
      </c>
      <c r="BX36" s="342"/>
      <c r="BY36" s="343">
        <f>TOTALGENERAL!$AA82</f>
        <v>83.699999999999989</v>
      </c>
      <c r="BZ36" s="344"/>
      <c r="CA36" s="343" t="str">
        <f>TOTALGENERAL!$BB82</f>
        <v/>
      </c>
      <c r="CB36" s="344"/>
      <c r="CC36" s="343"/>
      <c r="CD36" s="344"/>
      <c r="CE36" s="343"/>
      <c r="CG36" s="555" t="str">
        <f>PARAMETRES!$F$19</f>
        <v>TOTAL DE LA PÉRIODE</v>
      </c>
      <c r="CH36" s="555"/>
      <c r="CI36" s="341">
        <f>PARAMETRES!$G$19</f>
        <v>100</v>
      </c>
      <c r="CJ36" s="342"/>
      <c r="CK36" s="343">
        <f>TOTALGENERAL!$AA86</f>
        <v>81.5</v>
      </c>
      <c r="CL36" s="344"/>
      <c r="CM36" s="343" t="str">
        <f>TOTALGENERAL!$BB86</f>
        <v/>
      </c>
      <c r="CN36" s="344"/>
      <c r="CO36" s="343"/>
      <c r="CP36" s="344"/>
      <c r="CQ36" s="343"/>
      <c r="CS36" s="555" t="str">
        <f>PARAMETRES!$F$19</f>
        <v>TOTAL DE LA PÉRIODE</v>
      </c>
      <c r="CT36" s="555"/>
      <c r="CU36" s="341">
        <f>PARAMETRES!$G$19</f>
        <v>100</v>
      </c>
      <c r="CV36" s="342"/>
      <c r="CW36" s="343" t="str">
        <f>TOTALGENERAL!$AA90</f>
        <v/>
      </c>
      <c r="CX36" s="344"/>
      <c r="CY36" s="343" t="str">
        <f>TOTALGENERAL!$BB90</f>
        <v/>
      </c>
      <c r="CZ36" s="344"/>
      <c r="DA36" s="343"/>
      <c r="DB36" s="344"/>
      <c r="DC36" s="343"/>
      <c r="DE36" s="555" t="str">
        <f>PARAMETRES!$F$19</f>
        <v>TOTAL DE LA PÉRIODE</v>
      </c>
      <c r="DF36" s="555"/>
      <c r="DG36" s="341">
        <f>PARAMETRES!$G$19</f>
        <v>100</v>
      </c>
      <c r="DH36" s="342"/>
      <c r="DI36" s="343" t="str">
        <f>TOTALGENERAL!$AA94</f>
        <v/>
      </c>
      <c r="DJ36" s="344"/>
      <c r="DK36" s="343" t="str">
        <f>TOTALGENERAL!$BB94</f>
        <v/>
      </c>
      <c r="DL36" s="344"/>
      <c r="DM36" s="343"/>
      <c r="DN36" s="344"/>
      <c r="DO36" s="343"/>
    </row>
    <row r="37" spans="1:120" ht="3.75" customHeight="1">
      <c r="G37" s="345"/>
      <c r="J37" s="345"/>
      <c r="S37" s="345"/>
      <c r="V37" s="345"/>
      <c r="AE37" s="345"/>
      <c r="AH37" s="345"/>
      <c r="AQ37" s="345"/>
      <c r="AT37" s="345"/>
      <c r="BC37" s="345"/>
      <c r="BF37" s="345"/>
      <c r="BO37" s="345"/>
      <c r="BR37" s="345"/>
      <c r="CA37" s="345"/>
      <c r="CD37" s="345"/>
      <c r="CM37" s="345"/>
      <c r="CP37" s="345"/>
      <c r="CY37" s="345"/>
      <c r="DB37" s="345"/>
      <c r="DK37" s="345"/>
      <c r="DN37" s="345"/>
    </row>
    <row r="38" spans="1:120">
      <c r="G38" s="556"/>
      <c r="H38" s="556"/>
      <c r="I38" s="556"/>
      <c r="J38" s="556"/>
      <c r="K38" s="346"/>
      <c r="S38" s="556"/>
      <c r="T38" s="556"/>
      <c r="U38" s="556"/>
      <c r="V38" s="556"/>
      <c r="W38" s="346"/>
      <c r="AE38" s="556"/>
      <c r="AF38" s="556"/>
      <c r="AG38" s="556"/>
      <c r="AH38" s="556"/>
      <c r="AI38" s="346"/>
      <c r="AQ38" s="556"/>
      <c r="AR38" s="556"/>
      <c r="AS38" s="556"/>
      <c r="AT38" s="556"/>
      <c r="AU38" s="346"/>
      <c r="BC38" s="556"/>
      <c r="BD38" s="556"/>
      <c r="BE38" s="556"/>
      <c r="BF38" s="556"/>
      <c r="BG38" s="346"/>
      <c r="BO38" s="556"/>
      <c r="BP38" s="556"/>
      <c r="BQ38" s="556"/>
      <c r="BR38" s="556"/>
      <c r="BS38" s="346"/>
      <c r="CA38" s="556"/>
      <c r="CB38" s="556"/>
      <c r="CC38" s="556"/>
      <c r="CD38" s="556"/>
      <c r="CE38" s="346"/>
      <c r="CM38" s="556"/>
      <c r="CN38" s="556"/>
      <c r="CO38" s="556"/>
      <c r="CP38" s="556"/>
      <c r="CQ38" s="346"/>
      <c r="CY38" s="556"/>
      <c r="CZ38" s="556"/>
      <c r="DA38" s="556"/>
      <c r="DB38" s="556"/>
      <c r="DC38" s="346"/>
      <c r="DK38" s="556"/>
      <c r="DL38" s="556"/>
      <c r="DM38" s="556"/>
      <c r="DN38" s="556"/>
      <c r="DO38" s="346"/>
    </row>
    <row r="39" spans="1:120" ht="21.75" customHeight="1"/>
    <row r="53" spans="1:120">
      <c r="A53" s="557"/>
      <c r="B53" s="557"/>
      <c r="C53" s="557"/>
      <c r="D53" s="557"/>
      <c r="E53" s="557"/>
      <c r="F53" s="557"/>
      <c r="G53" s="557"/>
      <c r="H53" s="557"/>
      <c r="I53" s="557"/>
      <c r="J53" s="557"/>
      <c r="K53" s="557"/>
      <c r="L53" s="557"/>
      <c r="M53" s="557"/>
      <c r="N53" s="557"/>
      <c r="O53" s="557"/>
      <c r="P53" s="557"/>
      <c r="Q53" s="557"/>
      <c r="R53" s="557"/>
      <c r="S53" s="557"/>
      <c r="T53" s="557"/>
      <c r="U53" s="557"/>
      <c r="V53" s="557"/>
      <c r="W53" s="557"/>
      <c r="X53" s="557"/>
      <c r="Y53" s="557"/>
      <c r="Z53" s="557"/>
      <c r="AA53" s="557"/>
      <c r="AB53" s="557"/>
      <c r="AC53" s="557"/>
      <c r="AD53" s="557"/>
      <c r="AE53" s="557"/>
      <c r="AF53" s="557"/>
      <c r="AG53" s="557"/>
      <c r="AH53" s="557"/>
      <c r="AI53" s="557"/>
      <c r="AJ53" s="557"/>
      <c r="AK53" s="557"/>
      <c r="AL53" s="557"/>
      <c r="AM53" s="557"/>
      <c r="AN53" s="557"/>
      <c r="AO53" s="557"/>
      <c r="AP53" s="557"/>
      <c r="AQ53" s="557"/>
      <c r="AR53" s="557"/>
      <c r="AS53" s="557"/>
      <c r="AT53" s="557"/>
      <c r="AU53" s="557"/>
      <c r="AV53" s="557"/>
      <c r="AW53" s="557"/>
      <c r="AX53" s="557"/>
      <c r="AY53" s="557"/>
      <c r="AZ53" s="557"/>
      <c r="BA53" s="557"/>
      <c r="BB53" s="557"/>
      <c r="BC53" s="557"/>
      <c r="BD53" s="557"/>
      <c r="BE53" s="557"/>
      <c r="BF53" s="557"/>
      <c r="BG53" s="557"/>
      <c r="BH53" s="557"/>
      <c r="BI53" s="557"/>
      <c r="BJ53" s="557"/>
      <c r="BK53" s="557"/>
      <c r="BL53" s="557"/>
      <c r="BM53" s="557"/>
      <c r="BN53" s="557"/>
      <c r="BO53" s="557"/>
      <c r="BP53" s="557"/>
      <c r="BQ53" s="557"/>
      <c r="BR53" s="557"/>
      <c r="BS53" s="557"/>
      <c r="BT53" s="557"/>
      <c r="BU53" s="557"/>
      <c r="BV53" s="557"/>
      <c r="BW53" s="557"/>
      <c r="BX53" s="557"/>
      <c r="BY53" s="557"/>
      <c r="BZ53" s="557"/>
      <c r="CA53" s="557"/>
      <c r="CB53" s="557"/>
      <c r="CC53" s="557"/>
      <c r="CD53" s="557"/>
      <c r="CE53" s="557"/>
      <c r="CF53" s="557"/>
      <c r="CG53" s="557"/>
      <c r="CH53" s="557"/>
      <c r="CI53" s="557"/>
      <c r="CJ53" s="557"/>
      <c r="CK53" s="557"/>
      <c r="CL53" s="557"/>
      <c r="CM53" s="557"/>
      <c r="CN53" s="557"/>
      <c r="CO53" s="557"/>
      <c r="CP53" s="557"/>
      <c r="CQ53" s="557"/>
      <c r="CR53" s="557"/>
      <c r="CS53" s="557"/>
      <c r="CT53" s="557"/>
      <c r="CU53" s="557"/>
      <c r="CV53" s="557"/>
      <c r="CW53" s="557"/>
      <c r="CX53" s="557"/>
      <c r="CY53" s="557"/>
      <c r="CZ53" s="557"/>
      <c r="DA53" s="557"/>
      <c r="DB53" s="557"/>
      <c r="DC53" s="557"/>
      <c r="DD53" s="557"/>
      <c r="DE53" s="557"/>
      <c r="DF53" s="557"/>
      <c r="DG53" s="557"/>
      <c r="DH53" s="557"/>
      <c r="DI53" s="557"/>
      <c r="DJ53" s="557"/>
      <c r="DK53" s="557"/>
      <c r="DL53" s="557"/>
      <c r="DM53" s="557"/>
      <c r="DN53" s="557"/>
      <c r="DO53" s="557"/>
      <c r="DP53" s="557"/>
    </row>
    <row r="54" spans="1:120" ht="41.25">
      <c r="B54" s="559" t="str">
        <f>PARAMETRES!$C6</f>
        <v>M</v>
      </c>
      <c r="C54" s="559"/>
      <c r="D54" s="559"/>
      <c r="E54" s="559"/>
      <c r="F54" s="559"/>
      <c r="G54" s="559"/>
      <c r="H54" s="559"/>
      <c r="I54" s="547"/>
      <c r="J54" s="548"/>
      <c r="N54" s="559" t="str">
        <f>PARAMETRES!$C10</f>
        <v>A</v>
      </c>
      <c r="O54" s="559"/>
      <c r="P54" s="559"/>
      <c r="Q54" s="559"/>
      <c r="R54" s="559"/>
      <c r="S54" s="559"/>
      <c r="T54" s="559"/>
      <c r="U54" s="547"/>
      <c r="V54" s="548"/>
      <c r="Z54" s="559" t="str">
        <f>PARAMETRES!$C14</f>
        <v>F</v>
      </c>
      <c r="AA54" s="559"/>
      <c r="AB54" s="559"/>
      <c r="AC54" s="559"/>
      <c r="AD54" s="559"/>
      <c r="AE54" s="559"/>
      <c r="AF54" s="559"/>
      <c r="AG54" s="547"/>
      <c r="AH54" s="548"/>
      <c r="AL54" s="559" t="str">
        <f>PARAMETRES!$C18</f>
        <v>L</v>
      </c>
      <c r="AM54" s="559"/>
      <c r="AN54" s="559"/>
      <c r="AO54" s="559"/>
      <c r="AP54" s="559"/>
      <c r="AQ54" s="559"/>
      <c r="AR54" s="559"/>
      <c r="AS54" s="547"/>
      <c r="AT54" s="548"/>
      <c r="AX54" s="559" t="str">
        <f>PARAMETRES!$C22</f>
        <v>L</v>
      </c>
      <c r="AY54" s="559"/>
      <c r="AZ54" s="559"/>
      <c r="BA54" s="559"/>
      <c r="BB54" s="559"/>
      <c r="BC54" s="559"/>
      <c r="BD54" s="559"/>
      <c r="BE54" s="547"/>
      <c r="BF54" s="548"/>
      <c r="BJ54" s="559" t="str">
        <f>PARAMETRES!$C26</f>
        <v>M</v>
      </c>
      <c r="BK54" s="559"/>
      <c r="BL54" s="559"/>
      <c r="BM54" s="559"/>
      <c r="BN54" s="559"/>
      <c r="BO54" s="559"/>
      <c r="BP54" s="559"/>
      <c r="BQ54" s="547"/>
      <c r="BR54" s="548"/>
      <c r="BV54" s="559" t="str">
        <f>PARAMETRES!$C30</f>
        <v>M</v>
      </c>
      <c r="BW54" s="559"/>
      <c r="BX54" s="559"/>
      <c r="BY54" s="559"/>
      <c r="BZ54" s="559"/>
      <c r="CA54" s="559"/>
      <c r="CB54" s="559"/>
      <c r="CC54" s="547"/>
      <c r="CD54" s="548"/>
      <c r="CH54" s="559" t="str">
        <f>PARAMETRES!$C34</f>
        <v>-</v>
      </c>
      <c r="CI54" s="559"/>
      <c r="CJ54" s="559"/>
      <c r="CK54" s="559"/>
      <c r="CL54" s="559"/>
      <c r="CM54" s="559"/>
      <c r="CN54" s="559"/>
      <c r="CO54" s="547"/>
      <c r="CP54" s="548"/>
      <c r="CT54" s="559" t="str">
        <f>PARAMETRES!$C38</f>
        <v>-</v>
      </c>
      <c r="CU54" s="559"/>
      <c r="CV54" s="559"/>
      <c r="CW54" s="559"/>
      <c r="CX54" s="559"/>
      <c r="CY54" s="559"/>
      <c r="CZ54" s="559"/>
      <c r="DA54" s="547"/>
      <c r="DB54" s="548"/>
      <c r="DF54" s="559" t="str">
        <f>PARAMETRES!$C42</f>
        <v>-</v>
      </c>
      <c r="DG54" s="559"/>
      <c r="DH54" s="559"/>
      <c r="DI54" s="559"/>
      <c r="DJ54" s="559"/>
      <c r="DK54" s="559"/>
      <c r="DL54" s="559"/>
      <c r="DM54" s="547" t="str">
        <f>IF(COUNTBLANK(DO60:DO89)=31,"",PARAMETRES!$F$22)</f>
        <v>Année          2016-2017</v>
      </c>
      <c r="DN54" s="548" t="str">
        <f>IF(COUNTBLANK(DO60:DO89)=31,"",PARAMETRES!$F$23)</f>
        <v>5ème année</v>
      </c>
    </row>
    <row r="55" spans="1:120" ht="20.25">
      <c r="B55" s="558" t="str">
        <f>PARAMETRES!$B6</f>
        <v>B</v>
      </c>
      <c r="C55" s="558"/>
      <c r="D55" s="558"/>
      <c r="E55" s="558"/>
      <c r="F55" s="558"/>
      <c r="G55" s="558"/>
      <c r="H55" s="558"/>
      <c r="I55" s="547"/>
      <c r="J55" s="548"/>
      <c r="N55" s="558" t="str">
        <f>PARAMETRES!$B10</f>
        <v>C</v>
      </c>
      <c r="O55" s="558"/>
      <c r="P55" s="558"/>
      <c r="Q55" s="558"/>
      <c r="R55" s="558"/>
      <c r="S55" s="558"/>
      <c r="T55" s="558"/>
      <c r="U55" s="547"/>
      <c r="V55" s="548"/>
      <c r="Z55" s="558" t="str">
        <f>PARAMETRES!$B14</f>
        <v>F</v>
      </c>
      <c r="AA55" s="558"/>
      <c r="AB55" s="558"/>
      <c r="AC55" s="558"/>
      <c r="AD55" s="558"/>
      <c r="AE55" s="558"/>
      <c r="AF55" s="558"/>
      <c r="AG55" s="547"/>
      <c r="AH55" s="548"/>
      <c r="AL55" s="558" t="str">
        <f>PARAMETRES!$B18</f>
        <v>K</v>
      </c>
      <c r="AM55" s="558"/>
      <c r="AN55" s="558"/>
      <c r="AO55" s="558"/>
      <c r="AP55" s="558"/>
      <c r="AQ55" s="558"/>
      <c r="AR55" s="558"/>
      <c r="AS55" s="547"/>
      <c r="AT55" s="548"/>
      <c r="AX55" s="558" t="str">
        <f>PARAMETRES!$B22</f>
        <v>P</v>
      </c>
      <c r="AY55" s="558"/>
      <c r="AZ55" s="558"/>
      <c r="BA55" s="558"/>
      <c r="BB55" s="558"/>
      <c r="BC55" s="558"/>
      <c r="BD55" s="558"/>
      <c r="BE55" s="547"/>
      <c r="BF55" s="548"/>
      <c r="BJ55" s="558" t="str">
        <f>PARAMETRES!$B26</f>
        <v>S</v>
      </c>
      <c r="BK55" s="558"/>
      <c r="BL55" s="558"/>
      <c r="BM55" s="558"/>
      <c r="BN55" s="558"/>
      <c r="BO55" s="558"/>
      <c r="BP55" s="558"/>
      <c r="BQ55" s="547"/>
      <c r="BR55" s="548"/>
      <c r="BV55" s="558" t="str">
        <f>PARAMETRES!$B30</f>
        <v>T</v>
      </c>
      <c r="BW55" s="558"/>
      <c r="BX55" s="558"/>
      <c r="BY55" s="558"/>
      <c r="BZ55" s="558"/>
      <c r="CA55" s="558"/>
      <c r="CB55" s="558"/>
      <c r="CC55" s="547"/>
      <c r="CD55" s="548"/>
      <c r="CH55" s="558" t="str">
        <f>PARAMETRES!$B34</f>
        <v>-</v>
      </c>
      <c r="CI55" s="558"/>
      <c r="CJ55" s="558"/>
      <c r="CK55" s="558"/>
      <c r="CL55" s="558"/>
      <c r="CM55" s="558"/>
      <c r="CN55" s="558"/>
      <c r="CO55" s="547"/>
      <c r="CP55" s="548"/>
      <c r="CT55" s="558" t="str">
        <f>PARAMETRES!$B38</f>
        <v>-</v>
      </c>
      <c r="CU55" s="558"/>
      <c r="CV55" s="558"/>
      <c r="CW55" s="558"/>
      <c r="CX55" s="558"/>
      <c r="CY55" s="558"/>
      <c r="CZ55" s="558"/>
      <c r="DA55" s="547"/>
      <c r="DB55" s="548"/>
      <c r="DF55" s="558" t="str">
        <f>PARAMETRES!$B42</f>
        <v>-</v>
      </c>
      <c r="DG55" s="558"/>
      <c r="DH55" s="558"/>
      <c r="DI55" s="558"/>
      <c r="DJ55" s="558"/>
      <c r="DK55" s="558"/>
      <c r="DL55" s="558"/>
      <c r="DM55" s="547"/>
      <c r="DN55" s="548"/>
    </row>
    <row r="56" spans="1:120">
      <c r="B56" s="313"/>
      <c r="C56" s="313"/>
      <c r="D56" s="313"/>
      <c r="N56" s="313"/>
      <c r="O56" s="313"/>
      <c r="P56" s="313"/>
      <c r="Z56" s="313"/>
      <c r="AA56" s="313"/>
      <c r="AB56" s="313"/>
      <c r="AL56" s="313"/>
      <c r="AM56" s="313"/>
      <c r="AN56" s="313"/>
      <c r="AX56" s="313"/>
      <c r="AY56" s="313"/>
      <c r="AZ56" s="313"/>
      <c r="BJ56" s="313"/>
      <c r="BK56" s="313"/>
      <c r="BL56" s="313"/>
      <c r="BV56" s="313"/>
      <c r="BW56" s="313"/>
      <c r="BX56" s="313"/>
      <c r="CH56" s="313"/>
      <c r="CI56" s="313"/>
      <c r="CJ56" s="313"/>
      <c r="CT56" s="313"/>
      <c r="CU56" s="313"/>
      <c r="CV56" s="313"/>
      <c r="DF56" s="313"/>
      <c r="DG56" s="313"/>
      <c r="DH56" s="313"/>
    </row>
    <row r="58" spans="1:120" ht="25.5" customHeight="1">
      <c r="E58" s="314" t="s">
        <v>84</v>
      </c>
      <c r="G58" s="314" t="s">
        <v>85</v>
      </c>
      <c r="I58" s="314" t="s">
        <v>86</v>
      </c>
      <c r="K58" s="314" t="s">
        <v>87</v>
      </c>
      <c r="Q58" s="314" t="s">
        <v>84</v>
      </c>
      <c r="S58" s="314" t="s">
        <v>85</v>
      </c>
      <c r="U58" s="314" t="s">
        <v>86</v>
      </c>
      <c r="W58" s="314" t="s">
        <v>87</v>
      </c>
      <c r="AC58" s="314" t="s">
        <v>84</v>
      </c>
      <c r="AE58" s="314" t="s">
        <v>85</v>
      </c>
      <c r="AG58" s="314" t="s">
        <v>86</v>
      </c>
      <c r="AI58" s="314" t="s">
        <v>87</v>
      </c>
      <c r="AO58" s="314" t="s">
        <v>84</v>
      </c>
      <c r="AQ58" s="314" t="s">
        <v>85</v>
      </c>
      <c r="AS58" s="314" t="s">
        <v>86</v>
      </c>
      <c r="AU58" s="314" t="s">
        <v>87</v>
      </c>
      <c r="BA58" s="314" t="s">
        <v>84</v>
      </c>
      <c r="BC58" s="314" t="s">
        <v>85</v>
      </c>
      <c r="BE58" s="314" t="s">
        <v>86</v>
      </c>
      <c r="BG58" s="314" t="s">
        <v>87</v>
      </c>
      <c r="BM58" s="314" t="s">
        <v>84</v>
      </c>
      <c r="BO58" s="314" t="s">
        <v>85</v>
      </c>
      <c r="BQ58" s="314" t="s">
        <v>86</v>
      </c>
      <c r="BS58" s="314" t="s">
        <v>87</v>
      </c>
      <c r="BY58" s="314" t="s">
        <v>84</v>
      </c>
      <c r="CA58" s="314" t="s">
        <v>85</v>
      </c>
      <c r="CC58" s="314" t="s">
        <v>86</v>
      </c>
      <c r="CE58" s="314" t="s">
        <v>87</v>
      </c>
      <c r="CK58" s="314" t="s">
        <v>84</v>
      </c>
      <c r="CM58" s="314" t="s">
        <v>85</v>
      </c>
      <c r="CO58" s="314" t="s">
        <v>86</v>
      </c>
      <c r="CQ58" s="314" t="s">
        <v>87</v>
      </c>
      <c r="CW58" s="314" t="s">
        <v>84</v>
      </c>
      <c r="CY58" s="314" t="s">
        <v>85</v>
      </c>
      <c r="DA58" s="314" t="s">
        <v>86</v>
      </c>
      <c r="DC58" s="314" t="s">
        <v>87</v>
      </c>
      <c r="DI58" s="314" t="s">
        <v>84</v>
      </c>
      <c r="DK58" s="314" t="s">
        <v>85</v>
      </c>
      <c r="DM58" s="314" t="s">
        <v>86</v>
      </c>
      <c r="DO58" s="314" t="s">
        <v>87</v>
      </c>
    </row>
    <row r="59" spans="1:120">
      <c r="E59" s="315"/>
      <c r="G59" s="315"/>
      <c r="I59" s="315"/>
      <c r="K59" s="315"/>
      <c r="Q59" s="315"/>
      <c r="S59" s="315"/>
      <c r="U59" s="315"/>
      <c r="W59" s="315"/>
      <c r="AC59" s="315"/>
      <c r="AE59" s="315"/>
      <c r="AG59" s="315"/>
      <c r="AI59" s="315"/>
      <c r="AO59" s="315"/>
      <c r="AQ59" s="315"/>
      <c r="AS59" s="315"/>
      <c r="AU59" s="315"/>
      <c r="BA59" s="315"/>
      <c r="BC59" s="315"/>
      <c r="BE59" s="315"/>
      <c r="BG59" s="315"/>
      <c r="BM59" s="315"/>
      <c r="BO59" s="315"/>
      <c r="BQ59" s="315"/>
      <c r="BS59" s="315"/>
      <c r="BY59" s="315"/>
      <c r="CA59" s="315"/>
      <c r="CC59" s="315"/>
      <c r="CE59" s="315"/>
      <c r="CK59" s="315"/>
      <c r="CM59" s="315"/>
      <c r="CO59" s="315"/>
      <c r="CQ59" s="315"/>
      <c r="CW59" s="315"/>
      <c r="CY59" s="315"/>
      <c r="DA59" s="315"/>
      <c r="DC59" s="315"/>
      <c r="DI59" s="315"/>
      <c r="DK59" s="315"/>
      <c r="DM59" s="315"/>
      <c r="DO59" s="315"/>
    </row>
    <row r="60" spans="1:120">
      <c r="A60" s="551" t="str">
        <f>PARAMETRES!$F$3</f>
        <v>RELIGION</v>
      </c>
      <c r="B60" s="551"/>
      <c r="C60" s="316">
        <f>PARAMETRES!$G$3</f>
        <v>20</v>
      </c>
      <c r="D60" s="317"/>
      <c r="E60" s="318">
        <f>TOTALGENERAL!$E59</f>
        <v>13.7</v>
      </c>
      <c r="F60" s="319"/>
      <c r="G60" s="318" t="str">
        <f>TOTALGENERAL!$AF59</f>
        <v/>
      </c>
      <c r="H60" s="319"/>
      <c r="I60" s="318"/>
      <c r="J60" s="319"/>
      <c r="K60" s="318"/>
      <c r="L60" s="320"/>
      <c r="M60" s="551" t="str">
        <f>PARAMETRES!$F$3</f>
        <v>RELIGION</v>
      </c>
      <c r="N60" s="551"/>
      <c r="O60" s="316">
        <f>PARAMETRES!$G$3</f>
        <v>20</v>
      </c>
      <c r="P60" s="317"/>
      <c r="Q60" s="318">
        <f>TOTALGENERAL!$E63</f>
        <v>13.7</v>
      </c>
      <c r="R60" s="319"/>
      <c r="S60" s="318" t="str">
        <f>TOTALGENERAL!$AF63</f>
        <v/>
      </c>
      <c r="T60" s="319"/>
      <c r="U60" s="318"/>
      <c r="V60" s="319"/>
      <c r="W60" s="318"/>
      <c r="X60" s="320"/>
      <c r="Y60" s="551" t="str">
        <f>PARAMETRES!$F$3</f>
        <v>RELIGION</v>
      </c>
      <c r="Z60" s="551"/>
      <c r="AA60" s="316">
        <f>PARAMETRES!$G$3</f>
        <v>20</v>
      </c>
      <c r="AB60" s="317"/>
      <c r="AC60" s="318">
        <f>TOTALGENERAL!$E67</f>
        <v>15.799999999999999</v>
      </c>
      <c r="AD60" s="319"/>
      <c r="AE60" s="318" t="str">
        <f>TOTALGENERAL!$AF67</f>
        <v/>
      </c>
      <c r="AF60" s="319"/>
      <c r="AG60" s="318"/>
      <c r="AH60" s="319"/>
      <c r="AI60" s="318"/>
      <c r="AJ60" s="320"/>
      <c r="AK60" s="551" t="str">
        <f>PARAMETRES!$F$3</f>
        <v>RELIGION</v>
      </c>
      <c r="AL60" s="551"/>
      <c r="AM60" s="316">
        <f>PARAMETRES!$G$3</f>
        <v>20</v>
      </c>
      <c r="AN60" s="317"/>
      <c r="AO60" s="318">
        <f>TOTALGENERAL!$E71</f>
        <v>8.5</v>
      </c>
      <c r="AP60" s="319"/>
      <c r="AQ60" s="318" t="str">
        <f>TOTALGENERAL!$AF71</f>
        <v/>
      </c>
      <c r="AR60" s="319"/>
      <c r="AS60" s="318"/>
      <c r="AT60" s="319"/>
      <c r="AU60" s="318"/>
      <c r="AV60" s="320"/>
      <c r="AW60" s="551" t="str">
        <f>PARAMETRES!$F$3</f>
        <v>RELIGION</v>
      </c>
      <c r="AX60" s="551"/>
      <c r="AY60" s="316">
        <f>PARAMETRES!$G$3</f>
        <v>20</v>
      </c>
      <c r="AZ60" s="317"/>
      <c r="BA60" s="318">
        <f>TOTALGENERAL!$E75</f>
        <v>17.900000000000002</v>
      </c>
      <c r="BB60" s="319"/>
      <c r="BC60" s="318" t="str">
        <f>TOTALGENERAL!$AF75</f>
        <v/>
      </c>
      <c r="BD60" s="319"/>
      <c r="BE60" s="318"/>
      <c r="BF60" s="319"/>
      <c r="BG60" s="318"/>
      <c r="BH60" s="320"/>
      <c r="BI60" s="551" t="str">
        <f>PARAMETRES!$F$3</f>
        <v>RELIGION</v>
      </c>
      <c r="BJ60" s="551"/>
      <c r="BK60" s="316">
        <f>PARAMETRES!$G$3</f>
        <v>20</v>
      </c>
      <c r="BL60" s="317"/>
      <c r="BM60" s="318">
        <f>TOTALGENERAL!$E79</f>
        <v>14.799999999999999</v>
      </c>
      <c r="BN60" s="319"/>
      <c r="BO60" s="318" t="str">
        <f>TOTALGENERAL!$AF79</f>
        <v/>
      </c>
      <c r="BP60" s="319"/>
      <c r="BQ60" s="318"/>
      <c r="BR60" s="319"/>
      <c r="BS60" s="318"/>
      <c r="BT60" s="320"/>
      <c r="BU60" s="551" t="str">
        <f>PARAMETRES!$F$3</f>
        <v>RELIGION</v>
      </c>
      <c r="BV60" s="551"/>
      <c r="BW60" s="316">
        <f>PARAMETRES!$G$3</f>
        <v>20</v>
      </c>
      <c r="BX60" s="317"/>
      <c r="BY60" s="318">
        <f>TOTALGENERAL!$E83</f>
        <v>20</v>
      </c>
      <c r="BZ60" s="319"/>
      <c r="CA60" s="318" t="str">
        <f>TOTALGENERAL!$AF83</f>
        <v/>
      </c>
      <c r="CB60" s="319"/>
      <c r="CC60" s="318"/>
      <c r="CD60" s="319"/>
      <c r="CE60" s="318"/>
      <c r="CF60" s="320"/>
      <c r="CG60" s="551" t="str">
        <f>PARAMETRES!$F$3</f>
        <v>RELIGION</v>
      </c>
      <c r="CH60" s="551"/>
      <c r="CI60" s="316">
        <f>PARAMETRES!$G$3</f>
        <v>20</v>
      </c>
      <c r="CJ60" s="317"/>
      <c r="CK60" s="318" t="str">
        <f>TOTALGENERAL!$E87</f>
        <v>-</v>
      </c>
      <c r="CL60" s="319"/>
      <c r="CM60" s="318" t="str">
        <f>TOTALGENERAL!$AF87</f>
        <v/>
      </c>
      <c r="CN60" s="319"/>
      <c r="CO60" s="318"/>
      <c r="CP60" s="319"/>
      <c r="CQ60" s="318"/>
      <c r="CR60" s="320"/>
      <c r="CS60" s="551" t="str">
        <f>PARAMETRES!$F$3</f>
        <v>RELIGION</v>
      </c>
      <c r="CT60" s="551"/>
      <c r="CU60" s="316">
        <f>PARAMETRES!$G$3</f>
        <v>20</v>
      </c>
      <c r="CV60" s="317"/>
      <c r="CW60" s="318" t="str">
        <f>TOTALGENERAL!$E91</f>
        <v>-</v>
      </c>
      <c r="CX60" s="319"/>
      <c r="CY60" s="318" t="str">
        <f>TOTALGENERAL!$AF91</f>
        <v/>
      </c>
      <c r="CZ60" s="319"/>
      <c r="DA60" s="318"/>
      <c r="DB60" s="319"/>
      <c r="DC60" s="318"/>
      <c r="DD60" s="320"/>
      <c r="DE60" s="551" t="str">
        <f>PARAMETRES!$F$3</f>
        <v>RELIGION</v>
      </c>
      <c r="DF60" s="551"/>
      <c r="DG60" s="316">
        <f>PARAMETRES!$G$3</f>
        <v>20</v>
      </c>
      <c r="DH60" s="317"/>
      <c r="DI60" s="318" t="str">
        <f>TOTALGENERAL!$E95</f>
        <v>-</v>
      </c>
      <c r="DJ60" s="319"/>
      <c r="DK60" s="318" t="str">
        <f>TOTALGENERAL!$AF95</f>
        <v/>
      </c>
      <c r="DL60" s="319"/>
      <c r="DM60" s="318"/>
      <c r="DN60" s="319"/>
      <c r="DO60" s="318"/>
      <c r="DP60" s="320"/>
    </row>
    <row r="61" spans="1:120">
      <c r="A61" s="321"/>
      <c r="B61" s="322"/>
      <c r="C61" s="323"/>
      <c r="D61" s="323"/>
      <c r="E61" s="315"/>
      <c r="F61" s="324"/>
      <c r="G61" s="315"/>
      <c r="H61" s="324"/>
      <c r="I61" s="315"/>
      <c r="J61" s="324"/>
      <c r="K61" s="315"/>
      <c r="L61" s="325"/>
      <c r="M61" s="321" t="str">
        <f>IF(COUNTBLANK(W60:W89)=31,"","Moyenne de l'année :")</f>
        <v>Moyenne de l'année :</v>
      </c>
      <c r="N61" s="322"/>
      <c r="O61" s="323"/>
      <c r="P61" s="323"/>
      <c r="Q61" s="315"/>
      <c r="R61" s="324"/>
      <c r="S61" s="315"/>
      <c r="T61" s="324"/>
      <c r="U61" s="315"/>
      <c r="V61" s="324"/>
      <c r="W61" s="315"/>
      <c r="X61" s="325"/>
      <c r="Y61" s="321"/>
      <c r="Z61" s="322"/>
      <c r="AA61" s="323"/>
      <c r="AB61" s="323"/>
      <c r="AC61" s="315"/>
      <c r="AD61" s="324"/>
      <c r="AE61" s="315"/>
      <c r="AF61" s="324"/>
      <c r="AG61" s="315"/>
      <c r="AH61" s="324"/>
      <c r="AI61" s="315"/>
      <c r="AJ61" s="325"/>
      <c r="AK61" s="321"/>
      <c r="AL61" s="322"/>
      <c r="AM61" s="323"/>
      <c r="AN61" s="323"/>
      <c r="AO61" s="315"/>
      <c r="AP61" s="324"/>
      <c r="AQ61" s="315"/>
      <c r="AR61" s="324"/>
      <c r="AS61" s="315"/>
      <c r="AT61" s="324"/>
      <c r="AU61" s="315"/>
      <c r="AV61" s="325"/>
      <c r="AW61" s="321"/>
      <c r="AX61" s="322"/>
      <c r="AY61" s="323"/>
      <c r="AZ61" s="323"/>
      <c r="BA61" s="315"/>
      <c r="BB61" s="324"/>
      <c r="BC61" s="315"/>
      <c r="BD61" s="324"/>
      <c r="BE61" s="315"/>
      <c r="BF61" s="324"/>
      <c r="BG61" s="315"/>
      <c r="BH61" s="325"/>
      <c r="BI61" s="321"/>
      <c r="BJ61" s="322"/>
      <c r="BK61" s="323"/>
      <c r="BL61" s="323"/>
      <c r="BM61" s="315"/>
      <c r="BN61" s="324"/>
      <c r="BO61" s="315"/>
      <c r="BP61" s="324"/>
      <c r="BQ61" s="315"/>
      <c r="BR61" s="324"/>
      <c r="BS61" s="315"/>
      <c r="BT61" s="325"/>
      <c r="BU61" s="321"/>
      <c r="BV61" s="322"/>
      <c r="BW61" s="323"/>
      <c r="BX61" s="323"/>
      <c r="BY61" s="315"/>
      <c r="BZ61" s="324"/>
      <c r="CA61" s="315"/>
      <c r="CB61" s="324"/>
      <c r="CC61" s="315"/>
      <c r="CD61" s="324"/>
      <c r="CE61" s="315"/>
      <c r="CF61" s="325"/>
      <c r="CG61" s="321"/>
      <c r="CH61" s="322"/>
      <c r="CI61" s="323"/>
      <c r="CJ61" s="323"/>
      <c r="CK61" s="315"/>
      <c r="CL61" s="324"/>
      <c r="CM61" s="315"/>
      <c r="CN61" s="324"/>
      <c r="CO61" s="315"/>
      <c r="CP61" s="324"/>
      <c r="CQ61" s="315"/>
      <c r="CR61" s="325"/>
      <c r="CS61" s="321"/>
      <c r="CT61" s="322"/>
      <c r="CU61" s="323"/>
      <c r="CV61" s="323"/>
      <c r="CW61" s="315"/>
      <c r="CX61" s="324"/>
      <c r="CY61" s="315"/>
      <c r="CZ61" s="324"/>
      <c r="DA61" s="315"/>
      <c r="DB61" s="324"/>
      <c r="DC61" s="315"/>
      <c r="DD61" s="325"/>
      <c r="DE61" s="321"/>
      <c r="DF61" s="322"/>
      <c r="DG61" s="323"/>
      <c r="DH61" s="323"/>
      <c r="DI61" s="315"/>
      <c r="DJ61" s="324"/>
      <c r="DK61" s="315"/>
      <c r="DL61" s="324"/>
      <c r="DM61" s="315"/>
      <c r="DN61" s="324"/>
      <c r="DO61" s="315"/>
      <c r="DP61" s="325"/>
    </row>
    <row r="62" spans="1:120">
      <c r="A62" s="326"/>
      <c r="B62" s="326"/>
      <c r="C62" s="327"/>
      <c r="D62" s="327"/>
      <c r="E62" s="315"/>
      <c r="G62" s="315"/>
      <c r="I62" s="315"/>
      <c r="K62" s="315"/>
      <c r="M62" s="326"/>
      <c r="N62" s="326"/>
      <c r="O62" s="327"/>
      <c r="P62" s="327"/>
      <c r="Q62" s="315"/>
      <c r="S62" s="315"/>
      <c r="U62" s="315"/>
      <c r="W62" s="315"/>
      <c r="Y62" s="326"/>
      <c r="Z62" s="326"/>
      <c r="AA62" s="327"/>
      <c r="AB62" s="327"/>
      <c r="AC62" s="315"/>
      <c r="AE62" s="315"/>
      <c r="AG62" s="315"/>
      <c r="AI62" s="315"/>
      <c r="AK62" s="326"/>
      <c r="AL62" s="326"/>
      <c r="AM62" s="327"/>
      <c r="AN62" s="327"/>
      <c r="AO62" s="315"/>
      <c r="AQ62" s="315"/>
      <c r="AS62" s="315"/>
      <c r="AU62" s="315"/>
      <c r="AW62" s="326"/>
      <c r="AX62" s="326"/>
      <c r="AY62" s="327"/>
      <c r="AZ62" s="327"/>
      <c r="BA62" s="315"/>
      <c r="BC62" s="315"/>
      <c r="BE62" s="315"/>
      <c r="BG62" s="315"/>
      <c r="BI62" s="326"/>
      <c r="BJ62" s="326"/>
      <c r="BK62" s="327"/>
      <c r="BL62" s="327"/>
      <c r="BM62" s="315"/>
      <c r="BO62" s="315"/>
      <c r="BQ62" s="315"/>
      <c r="BS62" s="315"/>
      <c r="BU62" s="326"/>
      <c r="BV62" s="326"/>
      <c r="BW62" s="327"/>
      <c r="BX62" s="327"/>
      <c r="BY62" s="315"/>
      <c r="CA62" s="315"/>
      <c r="CC62" s="315"/>
      <c r="CE62" s="315"/>
      <c r="CG62" s="326"/>
      <c r="CH62" s="326"/>
      <c r="CI62" s="327"/>
      <c r="CJ62" s="327"/>
      <c r="CK62" s="315"/>
      <c r="CM62" s="315"/>
      <c r="CO62" s="315"/>
      <c r="CQ62" s="315"/>
      <c r="CS62" s="326"/>
      <c r="CT62" s="326"/>
      <c r="CU62" s="327"/>
      <c r="CV62" s="327"/>
      <c r="CW62" s="315"/>
      <c r="CY62" s="315"/>
      <c r="DA62" s="315"/>
      <c r="DC62" s="315"/>
      <c r="DE62" s="326"/>
      <c r="DF62" s="326"/>
      <c r="DG62" s="327"/>
      <c r="DH62" s="327"/>
      <c r="DI62" s="315"/>
      <c r="DK62" s="315"/>
      <c r="DM62" s="315"/>
      <c r="DO62" s="315"/>
    </row>
    <row r="63" spans="1:120" ht="13.5">
      <c r="A63" s="552" t="s">
        <v>88</v>
      </c>
      <c r="B63" s="552"/>
      <c r="C63" s="327"/>
      <c r="D63" s="327"/>
      <c r="E63" s="315"/>
      <c r="G63" s="315"/>
      <c r="I63" s="315"/>
      <c r="K63" s="315"/>
      <c r="M63" s="552" t="s">
        <v>88</v>
      </c>
      <c r="N63" s="552"/>
      <c r="O63" s="327"/>
      <c r="P63" s="327"/>
      <c r="Q63" s="315"/>
      <c r="S63" s="315"/>
      <c r="U63" s="315"/>
      <c r="W63" s="315"/>
      <c r="Y63" s="552" t="s">
        <v>88</v>
      </c>
      <c r="Z63" s="552"/>
      <c r="AA63" s="327"/>
      <c r="AB63" s="327"/>
      <c r="AC63" s="315"/>
      <c r="AE63" s="315"/>
      <c r="AG63" s="315"/>
      <c r="AI63" s="315"/>
      <c r="AK63" s="552" t="s">
        <v>88</v>
      </c>
      <c r="AL63" s="552"/>
      <c r="AM63" s="327"/>
      <c r="AN63" s="327"/>
      <c r="AO63" s="315"/>
      <c r="AQ63" s="315"/>
      <c r="AS63" s="315"/>
      <c r="AU63" s="315"/>
      <c r="AW63" s="552" t="s">
        <v>88</v>
      </c>
      <c r="AX63" s="552"/>
      <c r="AY63" s="327"/>
      <c r="AZ63" s="327"/>
      <c r="BA63" s="315"/>
      <c r="BC63" s="315"/>
      <c r="BE63" s="315"/>
      <c r="BG63" s="315"/>
      <c r="BI63" s="552" t="s">
        <v>88</v>
      </c>
      <c r="BJ63" s="552"/>
      <c r="BK63" s="327"/>
      <c r="BL63" s="327"/>
      <c r="BM63" s="315"/>
      <c r="BO63" s="315"/>
      <c r="BQ63" s="315"/>
      <c r="BS63" s="315"/>
      <c r="BU63" s="552" t="s">
        <v>88</v>
      </c>
      <c r="BV63" s="552"/>
      <c r="BW63" s="327"/>
      <c r="BX63" s="327"/>
      <c r="BY63" s="315"/>
      <c r="CA63" s="315"/>
      <c r="CC63" s="315"/>
      <c r="CE63" s="315"/>
      <c r="CG63" s="552" t="s">
        <v>88</v>
      </c>
      <c r="CH63" s="552"/>
      <c r="CI63" s="327"/>
      <c r="CJ63" s="327"/>
      <c r="CK63" s="315"/>
      <c r="CM63" s="315"/>
      <c r="CO63" s="315"/>
      <c r="CQ63" s="315"/>
      <c r="CS63" s="552" t="s">
        <v>88</v>
      </c>
      <c r="CT63" s="552"/>
      <c r="CU63" s="327"/>
      <c r="CV63" s="327"/>
      <c r="CW63" s="315"/>
      <c r="CY63" s="315"/>
      <c r="DA63" s="315"/>
      <c r="DC63" s="315"/>
      <c r="DE63" s="552" t="s">
        <v>88</v>
      </c>
      <c r="DF63" s="552"/>
      <c r="DG63" s="327"/>
      <c r="DH63" s="327"/>
      <c r="DI63" s="315"/>
      <c r="DK63" s="315"/>
      <c r="DM63" s="315"/>
      <c r="DO63" s="315"/>
    </row>
    <row r="64" spans="1:120">
      <c r="A64" s="326"/>
      <c r="B64" s="326"/>
      <c r="C64" s="327"/>
      <c r="D64" s="327"/>
      <c r="E64" s="315"/>
      <c r="G64" s="315"/>
      <c r="I64" s="315"/>
      <c r="K64" s="315"/>
      <c r="M64" s="326"/>
      <c r="N64" s="326"/>
      <c r="O64" s="327"/>
      <c r="P64" s="327"/>
      <c r="Q64" s="315"/>
      <c r="S64" s="315"/>
      <c r="U64" s="315"/>
      <c r="W64" s="315"/>
      <c r="Y64" s="326"/>
      <c r="Z64" s="326"/>
      <c r="AA64" s="327"/>
      <c r="AB64" s="327"/>
      <c r="AC64" s="315"/>
      <c r="AE64" s="315"/>
      <c r="AG64" s="315"/>
      <c r="AI64" s="315"/>
      <c r="AK64" s="326"/>
      <c r="AL64" s="326"/>
      <c r="AM64" s="327"/>
      <c r="AN64" s="327"/>
      <c r="AO64" s="315"/>
      <c r="AQ64" s="315"/>
      <c r="AS64" s="315"/>
      <c r="AU64" s="315"/>
      <c r="AW64" s="326"/>
      <c r="AX64" s="326"/>
      <c r="AY64" s="327"/>
      <c r="AZ64" s="327"/>
      <c r="BA64" s="315"/>
      <c r="BC64" s="315"/>
      <c r="BE64" s="315"/>
      <c r="BG64" s="315"/>
      <c r="BI64" s="326"/>
      <c r="BJ64" s="326"/>
      <c r="BK64" s="327"/>
      <c r="BL64" s="327"/>
      <c r="BM64" s="315"/>
      <c r="BO64" s="315"/>
      <c r="BQ64" s="315"/>
      <c r="BS64" s="315"/>
      <c r="BU64" s="326"/>
      <c r="BV64" s="326"/>
      <c r="BW64" s="327"/>
      <c r="BX64" s="327"/>
      <c r="BY64" s="315"/>
      <c r="CA64" s="315"/>
      <c r="CC64" s="315"/>
      <c r="CE64" s="315"/>
      <c r="CG64" s="326"/>
      <c r="CH64" s="326"/>
      <c r="CI64" s="327"/>
      <c r="CJ64" s="327"/>
      <c r="CK64" s="315"/>
      <c r="CM64" s="315"/>
      <c r="CO64" s="315"/>
      <c r="CQ64" s="315"/>
      <c r="CS64" s="326"/>
      <c r="CT64" s="326"/>
      <c r="CU64" s="327"/>
      <c r="CV64" s="327"/>
      <c r="CW64" s="315"/>
      <c r="CY64" s="315"/>
      <c r="DA64" s="315"/>
      <c r="DC64" s="315"/>
      <c r="DE64" s="326"/>
      <c r="DF64" s="326"/>
      <c r="DG64" s="327"/>
      <c r="DH64" s="327"/>
      <c r="DI64" s="315"/>
      <c r="DK64" s="315"/>
      <c r="DM64" s="315"/>
      <c r="DO64" s="315"/>
    </row>
    <row r="65" spans="1:120">
      <c r="A65" s="553" t="str">
        <f>PARAMETRES!$F$5</f>
        <v>LIRE</v>
      </c>
      <c r="B65" s="553"/>
      <c r="C65" s="328">
        <f>PARAMETRES!$G$5</f>
        <v>25</v>
      </c>
      <c r="D65" s="329"/>
      <c r="E65" s="330">
        <f>TOTALGENERAL!$H59</f>
        <v>19.8</v>
      </c>
      <c r="F65" s="331"/>
      <c r="G65" s="330" t="str">
        <f>TOTALGENERAL!$AI59</f>
        <v/>
      </c>
      <c r="H65" s="331"/>
      <c r="I65" s="330"/>
      <c r="J65" s="331"/>
      <c r="K65" s="330"/>
      <c r="L65" s="332"/>
      <c r="M65" s="553" t="str">
        <f>PARAMETRES!$F$5</f>
        <v>LIRE</v>
      </c>
      <c r="N65" s="553"/>
      <c r="O65" s="328">
        <f>PARAMETRES!$G$5</f>
        <v>25</v>
      </c>
      <c r="P65" s="329"/>
      <c r="Q65" s="330">
        <f>TOTALGENERAL!$H63</f>
        <v>16.5</v>
      </c>
      <c r="R65" s="331"/>
      <c r="S65" s="330" t="str">
        <f>TOTALGENERAL!$AI63</f>
        <v/>
      </c>
      <c r="T65" s="331"/>
      <c r="U65" s="330"/>
      <c r="V65" s="331"/>
      <c r="W65" s="330"/>
      <c r="X65" s="332"/>
      <c r="Y65" s="553" t="str">
        <f>PARAMETRES!$F$5</f>
        <v>LIRE</v>
      </c>
      <c r="Z65" s="553"/>
      <c r="AA65" s="328">
        <f>PARAMETRES!$G$5</f>
        <v>25</v>
      </c>
      <c r="AB65" s="329"/>
      <c r="AC65" s="330">
        <f>TOTALGENERAL!$H67</f>
        <v>19.3</v>
      </c>
      <c r="AD65" s="331"/>
      <c r="AE65" s="330" t="str">
        <f>TOTALGENERAL!$AI67</f>
        <v/>
      </c>
      <c r="AF65" s="331"/>
      <c r="AG65" s="330"/>
      <c r="AH65" s="331"/>
      <c r="AI65" s="330"/>
      <c r="AJ65" s="332"/>
      <c r="AK65" s="553" t="str">
        <f>PARAMETRES!$F$5</f>
        <v>LIRE</v>
      </c>
      <c r="AL65" s="553"/>
      <c r="AM65" s="328">
        <f>PARAMETRES!$G$5</f>
        <v>25</v>
      </c>
      <c r="AN65" s="329"/>
      <c r="AO65" s="330">
        <f>TOTALGENERAL!$H71</f>
        <v>18.5</v>
      </c>
      <c r="AP65" s="331"/>
      <c r="AQ65" s="330" t="str">
        <f>TOTALGENERAL!$AI71</f>
        <v/>
      </c>
      <c r="AR65" s="331"/>
      <c r="AS65" s="330"/>
      <c r="AT65" s="331"/>
      <c r="AU65" s="330"/>
      <c r="AV65" s="332"/>
      <c r="AW65" s="553" t="str">
        <f>PARAMETRES!$F$5</f>
        <v>LIRE</v>
      </c>
      <c r="AX65" s="553"/>
      <c r="AY65" s="328">
        <f>PARAMETRES!$G$5</f>
        <v>25</v>
      </c>
      <c r="AZ65" s="329"/>
      <c r="BA65" s="330">
        <f>TOTALGENERAL!$H75</f>
        <v>24.5</v>
      </c>
      <c r="BB65" s="331"/>
      <c r="BC65" s="330" t="str">
        <f>TOTALGENERAL!$AI75</f>
        <v/>
      </c>
      <c r="BD65" s="331"/>
      <c r="BE65" s="330"/>
      <c r="BF65" s="331"/>
      <c r="BG65" s="330"/>
      <c r="BH65" s="332"/>
      <c r="BI65" s="553" t="str">
        <f>PARAMETRES!$F$5</f>
        <v>LIRE</v>
      </c>
      <c r="BJ65" s="553"/>
      <c r="BK65" s="328">
        <f>PARAMETRES!$G$5</f>
        <v>25</v>
      </c>
      <c r="BL65" s="329"/>
      <c r="BM65" s="330">
        <f>TOTALGENERAL!$H79</f>
        <v>21.900000000000002</v>
      </c>
      <c r="BN65" s="331"/>
      <c r="BO65" s="330" t="str">
        <f>TOTALGENERAL!$AI79</f>
        <v/>
      </c>
      <c r="BP65" s="331"/>
      <c r="BQ65" s="330"/>
      <c r="BR65" s="331"/>
      <c r="BS65" s="330"/>
      <c r="BT65" s="332"/>
      <c r="BU65" s="553" t="str">
        <f>PARAMETRES!$F$5</f>
        <v>LIRE</v>
      </c>
      <c r="BV65" s="553"/>
      <c r="BW65" s="328">
        <f>PARAMETRES!$G$5</f>
        <v>25</v>
      </c>
      <c r="BX65" s="329"/>
      <c r="BY65" s="330">
        <f>TOTALGENERAL!$H83</f>
        <v>22.200000000000003</v>
      </c>
      <c r="BZ65" s="331"/>
      <c r="CA65" s="330" t="str">
        <f>TOTALGENERAL!$AI83</f>
        <v/>
      </c>
      <c r="CB65" s="331"/>
      <c r="CC65" s="330"/>
      <c r="CD65" s="331"/>
      <c r="CE65" s="330"/>
      <c r="CF65" s="332"/>
      <c r="CG65" s="553" t="str">
        <f>PARAMETRES!$F$5</f>
        <v>LIRE</v>
      </c>
      <c r="CH65" s="553"/>
      <c r="CI65" s="328">
        <f>PARAMETRES!$G$5</f>
        <v>25</v>
      </c>
      <c r="CJ65" s="329"/>
      <c r="CK65" s="330" t="str">
        <f>TOTALGENERAL!$H87</f>
        <v>-</v>
      </c>
      <c r="CL65" s="331"/>
      <c r="CM65" s="330" t="str">
        <f>TOTALGENERAL!$AI87</f>
        <v/>
      </c>
      <c r="CN65" s="331"/>
      <c r="CO65" s="330"/>
      <c r="CP65" s="331"/>
      <c r="CQ65" s="330"/>
      <c r="CR65" s="332"/>
      <c r="CS65" s="553" t="str">
        <f>PARAMETRES!$F$5</f>
        <v>LIRE</v>
      </c>
      <c r="CT65" s="553"/>
      <c r="CU65" s="328">
        <f>PARAMETRES!$G$5</f>
        <v>25</v>
      </c>
      <c r="CV65" s="329"/>
      <c r="CW65" s="330" t="str">
        <f>TOTALGENERAL!$H91</f>
        <v>-</v>
      </c>
      <c r="CX65" s="331"/>
      <c r="CY65" s="330" t="str">
        <f>TOTALGENERAL!$AI91</f>
        <v/>
      </c>
      <c r="CZ65" s="331"/>
      <c r="DA65" s="330"/>
      <c r="DB65" s="331"/>
      <c r="DC65" s="330"/>
      <c r="DD65" s="332"/>
      <c r="DE65" s="553" t="str">
        <f>PARAMETRES!$F$5</f>
        <v>LIRE</v>
      </c>
      <c r="DF65" s="553"/>
      <c r="DG65" s="328">
        <f>PARAMETRES!$G$5</f>
        <v>25</v>
      </c>
      <c r="DH65" s="329"/>
      <c r="DI65" s="330" t="str">
        <f>TOTALGENERAL!$H95</f>
        <v>-</v>
      </c>
      <c r="DJ65" s="331"/>
      <c r="DK65" s="330" t="str">
        <f>TOTALGENERAL!$AI95</f>
        <v/>
      </c>
      <c r="DL65" s="331"/>
      <c r="DM65" s="330"/>
      <c r="DN65" s="331"/>
      <c r="DO65" s="330"/>
      <c r="DP65" s="332"/>
    </row>
    <row r="66" spans="1:120">
      <c r="A66" s="553" t="str">
        <f>PARAMETRES!$F$6</f>
        <v>ÉCRIRE (dictées, orthographe, rédactions)</v>
      </c>
      <c r="B66" s="553"/>
      <c r="C66" s="328">
        <f>PARAMETRES!$G$6</f>
        <v>25</v>
      </c>
      <c r="D66" s="329"/>
      <c r="E66" s="330">
        <f>TOTALGENERAL!$I59</f>
        <v>19.700000000000003</v>
      </c>
      <c r="F66" s="331"/>
      <c r="G66" s="330" t="str">
        <f>TOTALGENERAL!$AJ59</f>
        <v/>
      </c>
      <c r="H66" s="331"/>
      <c r="I66" s="330"/>
      <c r="J66" s="331"/>
      <c r="K66" s="330"/>
      <c r="L66" s="332"/>
      <c r="M66" s="553" t="str">
        <f>PARAMETRES!$F$6</f>
        <v>ÉCRIRE (dictées, orthographe, rédactions)</v>
      </c>
      <c r="N66" s="553"/>
      <c r="O66" s="328">
        <f>PARAMETRES!$G$6</f>
        <v>25</v>
      </c>
      <c r="P66" s="329"/>
      <c r="Q66" s="330">
        <f>TOTALGENERAL!$I63</f>
        <v>16.200000000000003</v>
      </c>
      <c r="R66" s="331"/>
      <c r="S66" s="330" t="str">
        <f>TOTALGENERAL!$AJ63</f>
        <v/>
      </c>
      <c r="T66" s="331"/>
      <c r="U66" s="330"/>
      <c r="V66" s="331"/>
      <c r="W66" s="330"/>
      <c r="X66" s="332"/>
      <c r="Y66" s="553" t="str">
        <f>PARAMETRES!$F$6</f>
        <v>ÉCRIRE (dictées, orthographe, rédactions)</v>
      </c>
      <c r="Z66" s="553"/>
      <c r="AA66" s="328">
        <f>PARAMETRES!$G$6</f>
        <v>25</v>
      </c>
      <c r="AB66" s="329"/>
      <c r="AC66" s="330">
        <f>TOTALGENERAL!$I67</f>
        <v>21.3</v>
      </c>
      <c r="AD66" s="331"/>
      <c r="AE66" s="330" t="str">
        <f>TOTALGENERAL!$AJ67</f>
        <v/>
      </c>
      <c r="AF66" s="331"/>
      <c r="AG66" s="330"/>
      <c r="AH66" s="331"/>
      <c r="AI66" s="330"/>
      <c r="AJ66" s="332"/>
      <c r="AK66" s="553" t="str">
        <f>PARAMETRES!$F$6</f>
        <v>ÉCRIRE (dictées, orthographe, rédactions)</v>
      </c>
      <c r="AL66" s="553"/>
      <c r="AM66" s="328">
        <f>PARAMETRES!$G$6</f>
        <v>25</v>
      </c>
      <c r="AN66" s="329"/>
      <c r="AO66" s="330">
        <f>TOTALGENERAL!$I71</f>
        <v>20.700000000000003</v>
      </c>
      <c r="AP66" s="331"/>
      <c r="AQ66" s="330" t="str">
        <f>TOTALGENERAL!$AJ71</f>
        <v/>
      </c>
      <c r="AR66" s="331"/>
      <c r="AS66" s="330"/>
      <c r="AT66" s="331"/>
      <c r="AU66" s="330"/>
      <c r="AV66" s="332"/>
      <c r="AW66" s="553" t="str">
        <f>PARAMETRES!$F$6</f>
        <v>ÉCRIRE (dictées, orthographe, rédactions)</v>
      </c>
      <c r="AX66" s="553"/>
      <c r="AY66" s="328">
        <f>PARAMETRES!$G$6</f>
        <v>25</v>
      </c>
      <c r="AZ66" s="329"/>
      <c r="BA66" s="330">
        <f>TOTALGENERAL!$I75</f>
        <v>18.700000000000003</v>
      </c>
      <c r="BB66" s="331"/>
      <c r="BC66" s="330" t="str">
        <f>TOTALGENERAL!$AJ75</f>
        <v/>
      </c>
      <c r="BD66" s="331"/>
      <c r="BE66" s="330"/>
      <c r="BF66" s="331"/>
      <c r="BG66" s="330"/>
      <c r="BH66" s="332"/>
      <c r="BI66" s="553" t="str">
        <f>PARAMETRES!$F$6</f>
        <v>ÉCRIRE (dictées, orthographe, rédactions)</v>
      </c>
      <c r="BJ66" s="553"/>
      <c r="BK66" s="328">
        <f>PARAMETRES!$G$6</f>
        <v>25</v>
      </c>
      <c r="BL66" s="329"/>
      <c r="BM66" s="330">
        <f>TOTALGENERAL!$I79</f>
        <v>18.600000000000001</v>
      </c>
      <c r="BN66" s="331"/>
      <c r="BO66" s="330" t="str">
        <f>TOTALGENERAL!$AJ79</f>
        <v/>
      </c>
      <c r="BP66" s="331"/>
      <c r="BQ66" s="330"/>
      <c r="BR66" s="331"/>
      <c r="BS66" s="330"/>
      <c r="BT66" s="332"/>
      <c r="BU66" s="553" t="str">
        <f>PARAMETRES!$F$6</f>
        <v>ÉCRIRE (dictées, orthographe, rédactions)</v>
      </c>
      <c r="BV66" s="553"/>
      <c r="BW66" s="328">
        <f>PARAMETRES!$G$6</f>
        <v>25</v>
      </c>
      <c r="BX66" s="329"/>
      <c r="BY66" s="330">
        <f>TOTALGENERAL!$I83</f>
        <v>20.900000000000002</v>
      </c>
      <c r="BZ66" s="331"/>
      <c r="CA66" s="330" t="str">
        <f>TOTALGENERAL!$AJ83</f>
        <v/>
      </c>
      <c r="CB66" s="331"/>
      <c r="CC66" s="330"/>
      <c r="CD66" s="331"/>
      <c r="CE66" s="330"/>
      <c r="CF66" s="332"/>
      <c r="CG66" s="553" t="str">
        <f>PARAMETRES!$F$6</f>
        <v>ÉCRIRE (dictées, orthographe, rédactions)</v>
      </c>
      <c r="CH66" s="553"/>
      <c r="CI66" s="328">
        <f>PARAMETRES!$G$6</f>
        <v>25</v>
      </c>
      <c r="CJ66" s="329"/>
      <c r="CK66" s="330" t="str">
        <f>TOTALGENERAL!$I87</f>
        <v>-</v>
      </c>
      <c r="CL66" s="331"/>
      <c r="CM66" s="330" t="str">
        <f>TOTALGENERAL!$AJ87</f>
        <v/>
      </c>
      <c r="CN66" s="331"/>
      <c r="CO66" s="330"/>
      <c r="CP66" s="331"/>
      <c r="CQ66" s="330"/>
      <c r="CR66" s="332"/>
      <c r="CS66" s="553" t="str">
        <f>PARAMETRES!$F$6</f>
        <v>ÉCRIRE (dictées, orthographe, rédactions)</v>
      </c>
      <c r="CT66" s="553"/>
      <c r="CU66" s="328">
        <f>PARAMETRES!$G$6</f>
        <v>25</v>
      </c>
      <c r="CV66" s="329"/>
      <c r="CW66" s="330" t="str">
        <f>TOTALGENERAL!$I91</f>
        <v>-</v>
      </c>
      <c r="CX66" s="331"/>
      <c r="CY66" s="330" t="str">
        <f>TOTALGENERAL!$AJ91</f>
        <v/>
      </c>
      <c r="CZ66" s="331"/>
      <c r="DA66" s="330"/>
      <c r="DB66" s="331"/>
      <c r="DC66" s="330"/>
      <c r="DD66" s="332"/>
      <c r="DE66" s="553" t="str">
        <f>PARAMETRES!$F$6</f>
        <v>ÉCRIRE (dictées, orthographe, rédactions)</v>
      </c>
      <c r="DF66" s="553"/>
      <c r="DG66" s="328">
        <f>PARAMETRES!$G$6</f>
        <v>25</v>
      </c>
      <c r="DH66" s="329"/>
      <c r="DI66" s="330" t="str">
        <f>TOTALGENERAL!$I95</f>
        <v>-</v>
      </c>
      <c r="DJ66" s="331"/>
      <c r="DK66" s="330" t="str">
        <f>TOTALGENERAL!$AJ95</f>
        <v/>
      </c>
      <c r="DL66" s="331"/>
      <c r="DM66" s="330"/>
      <c r="DN66" s="331"/>
      <c r="DO66" s="330"/>
      <c r="DP66" s="332"/>
    </row>
    <row r="67" spans="1:120">
      <c r="A67" s="553" t="str">
        <f>PARAMETRES!$F$7</f>
        <v>ÉCOUTER / PARLER</v>
      </c>
      <c r="B67" s="553"/>
      <c r="C67" s="328">
        <f>PARAMETRES!$G$7</f>
        <v>25</v>
      </c>
      <c r="D67" s="329"/>
      <c r="E67" s="330">
        <f>TOTALGENERAL!$J59</f>
        <v>24.200000000000003</v>
      </c>
      <c r="F67" s="331"/>
      <c r="G67" s="330" t="str">
        <f>TOTALGENERAL!$AK59</f>
        <v/>
      </c>
      <c r="H67" s="331"/>
      <c r="I67" s="330"/>
      <c r="J67" s="331"/>
      <c r="K67" s="330"/>
      <c r="L67" s="332"/>
      <c r="M67" s="553" t="str">
        <f>PARAMETRES!$F$7</f>
        <v>ÉCOUTER / PARLER</v>
      </c>
      <c r="N67" s="553"/>
      <c r="O67" s="328">
        <f>PARAMETRES!$G$7</f>
        <v>25</v>
      </c>
      <c r="P67" s="329"/>
      <c r="Q67" s="330">
        <f>TOTALGENERAL!$J63</f>
        <v>13.1</v>
      </c>
      <c r="R67" s="331"/>
      <c r="S67" s="330" t="str">
        <f>TOTALGENERAL!$AK63</f>
        <v/>
      </c>
      <c r="T67" s="331"/>
      <c r="U67" s="330"/>
      <c r="V67" s="331"/>
      <c r="W67" s="330"/>
      <c r="X67" s="332"/>
      <c r="Y67" s="553" t="str">
        <f>PARAMETRES!$F$7</f>
        <v>ÉCOUTER / PARLER</v>
      </c>
      <c r="Z67" s="553"/>
      <c r="AA67" s="328">
        <f>PARAMETRES!$G$7</f>
        <v>25</v>
      </c>
      <c r="AB67" s="329"/>
      <c r="AC67" s="330">
        <f>TOTALGENERAL!$J67</f>
        <v>13.9</v>
      </c>
      <c r="AD67" s="331"/>
      <c r="AE67" s="330" t="str">
        <f>TOTALGENERAL!$AK67</f>
        <v/>
      </c>
      <c r="AF67" s="331"/>
      <c r="AG67" s="330"/>
      <c r="AH67" s="331"/>
      <c r="AI67" s="330"/>
      <c r="AJ67" s="332"/>
      <c r="AK67" s="553" t="str">
        <f>PARAMETRES!$F$7</f>
        <v>ÉCOUTER / PARLER</v>
      </c>
      <c r="AL67" s="553"/>
      <c r="AM67" s="328">
        <f>PARAMETRES!$G$7</f>
        <v>25</v>
      </c>
      <c r="AN67" s="329"/>
      <c r="AO67" s="330">
        <f>TOTALGENERAL!$J71</f>
        <v>13.1</v>
      </c>
      <c r="AP67" s="331"/>
      <c r="AQ67" s="330" t="str">
        <f>TOTALGENERAL!$AK71</f>
        <v/>
      </c>
      <c r="AR67" s="331"/>
      <c r="AS67" s="330"/>
      <c r="AT67" s="331"/>
      <c r="AU67" s="330"/>
      <c r="AV67" s="332"/>
      <c r="AW67" s="553" t="str">
        <f>PARAMETRES!$F$7</f>
        <v>ÉCOUTER / PARLER</v>
      </c>
      <c r="AX67" s="553"/>
      <c r="AY67" s="328">
        <f>PARAMETRES!$G$7</f>
        <v>25</v>
      </c>
      <c r="AZ67" s="329"/>
      <c r="BA67" s="330">
        <f>TOTALGENERAL!$J75</f>
        <v>18.900000000000002</v>
      </c>
      <c r="BB67" s="331"/>
      <c r="BC67" s="330" t="str">
        <f>TOTALGENERAL!$AK75</f>
        <v/>
      </c>
      <c r="BD67" s="331"/>
      <c r="BE67" s="330"/>
      <c r="BF67" s="331"/>
      <c r="BG67" s="330"/>
      <c r="BH67" s="332"/>
      <c r="BI67" s="553" t="str">
        <f>PARAMETRES!$F$7</f>
        <v>ÉCOUTER / PARLER</v>
      </c>
      <c r="BJ67" s="553"/>
      <c r="BK67" s="328">
        <f>PARAMETRES!$G$7</f>
        <v>25</v>
      </c>
      <c r="BL67" s="329"/>
      <c r="BM67" s="330">
        <f>TOTALGENERAL!$J79</f>
        <v>20.3</v>
      </c>
      <c r="BN67" s="331"/>
      <c r="BO67" s="330" t="str">
        <f>TOTALGENERAL!$AK79</f>
        <v/>
      </c>
      <c r="BP67" s="331"/>
      <c r="BQ67" s="330"/>
      <c r="BR67" s="331"/>
      <c r="BS67" s="330"/>
      <c r="BT67" s="332"/>
      <c r="BU67" s="553" t="str">
        <f>PARAMETRES!$F$7</f>
        <v>ÉCOUTER / PARLER</v>
      </c>
      <c r="BV67" s="553"/>
      <c r="BW67" s="328">
        <f>PARAMETRES!$G$7</f>
        <v>25</v>
      </c>
      <c r="BX67" s="329"/>
      <c r="BY67" s="330">
        <f>TOTALGENERAL!$J83</f>
        <v>21.400000000000002</v>
      </c>
      <c r="BZ67" s="331"/>
      <c r="CA67" s="330" t="str">
        <f>TOTALGENERAL!$AK83</f>
        <v/>
      </c>
      <c r="CB67" s="331"/>
      <c r="CC67" s="330"/>
      <c r="CD67" s="331"/>
      <c r="CE67" s="330"/>
      <c r="CF67" s="332"/>
      <c r="CG67" s="553" t="str">
        <f>PARAMETRES!$F$7</f>
        <v>ÉCOUTER / PARLER</v>
      </c>
      <c r="CH67" s="553"/>
      <c r="CI67" s="328">
        <f>PARAMETRES!$G$7</f>
        <v>25</v>
      </c>
      <c r="CJ67" s="329"/>
      <c r="CK67" s="330" t="str">
        <f>TOTALGENERAL!$J87</f>
        <v>-</v>
      </c>
      <c r="CL67" s="331"/>
      <c r="CM67" s="330" t="str">
        <f>TOTALGENERAL!$AK87</f>
        <v/>
      </c>
      <c r="CN67" s="331"/>
      <c r="CO67" s="330"/>
      <c r="CP67" s="331"/>
      <c r="CQ67" s="330"/>
      <c r="CR67" s="332"/>
      <c r="CS67" s="553" t="str">
        <f>PARAMETRES!$F$7</f>
        <v>ÉCOUTER / PARLER</v>
      </c>
      <c r="CT67" s="553"/>
      <c r="CU67" s="328">
        <f>PARAMETRES!$G$7</f>
        <v>25</v>
      </c>
      <c r="CV67" s="329"/>
      <c r="CW67" s="330" t="str">
        <f>TOTALGENERAL!$J91</f>
        <v>-</v>
      </c>
      <c r="CX67" s="331"/>
      <c r="CY67" s="330" t="str">
        <f>TOTALGENERAL!$AK91</f>
        <v/>
      </c>
      <c r="CZ67" s="331"/>
      <c r="DA67" s="330"/>
      <c r="DB67" s="331"/>
      <c r="DC67" s="330"/>
      <c r="DD67" s="332"/>
      <c r="DE67" s="553" t="str">
        <f>PARAMETRES!$F$7</f>
        <v>ÉCOUTER / PARLER</v>
      </c>
      <c r="DF67" s="553"/>
      <c r="DG67" s="328">
        <f>PARAMETRES!$G$7</f>
        <v>25</v>
      </c>
      <c r="DH67" s="329"/>
      <c r="DI67" s="330" t="str">
        <f>TOTALGENERAL!$J95</f>
        <v>-</v>
      </c>
      <c r="DJ67" s="331"/>
      <c r="DK67" s="330" t="str">
        <f>TOTALGENERAL!$AK95</f>
        <v/>
      </c>
      <c r="DL67" s="331"/>
      <c r="DM67" s="330"/>
      <c r="DN67" s="331"/>
      <c r="DO67" s="330"/>
      <c r="DP67" s="332"/>
    </row>
    <row r="68" spans="1:120">
      <c r="A68" s="553" t="str">
        <f>PARAMETRES!$F$8</f>
        <v>LIRE-ÉCRIRE (conjugaison, grammaire, …)</v>
      </c>
      <c r="B68" s="553"/>
      <c r="C68" s="328">
        <f>PARAMETRES!$G$8</f>
        <v>25</v>
      </c>
      <c r="D68" s="329"/>
      <c r="E68" s="330">
        <f>TOTALGENERAL!$K59</f>
        <v>19.900000000000002</v>
      </c>
      <c r="F68" s="331"/>
      <c r="G68" s="330" t="str">
        <f>TOTALGENERAL!$AL59</f>
        <v/>
      </c>
      <c r="H68" s="331"/>
      <c r="I68" s="330"/>
      <c r="J68" s="331"/>
      <c r="K68" s="330"/>
      <c r="L68" s="332"/>
      <c r="M68" s="553" t="str">
        <f>PARAMETRES!$F$8</f>
        <v>LIRE-ÉCRIRE (conjugaison, grammaire, …)</v>
      </c>
      <c r="N68" s="553"/>
      <c r="O68" s="328">
        <f>PARAMETRES!$G$8</f>
        <v>25</v>
      </c>
      <c r="P68" s="329"/>
      <c r="Q68" s="330">
        <f>TOTALGENERAL!$K63</f>
        <v>15.299999999999999</v>
      </c>
      <c r="R68" s="331"/>
      <c r="S68" s="330" t="str">
        <f>TOTALGENERAL!$AL63</f>
        <v/>
      </c>
      <c r="T68" s="331"/>
      <c r="U68" s="330"/>
      <c r="V68" s="331"/>
      <c r="W68" s="330"/>
      <c r="X68" s="332"/>
      <c r="Y68" s="553" t="str">
        <f>PARAMETRES!$F$8</f>
        <v>LIRE-ÉCRIRE (conjugaison, grammaire, …)</v>
      </c>
      <c r="Z68" s="553"/>
      <c r="AA68" s="328">
        <f>PARAMETRES!$G$8</f>
        <v>25</v>
      </c>
      <c r="AB68" s="329"/>
      <c r="AC68" s="330">
        <f>TOTALGENERAL!$K67</f>
        <v>16.700000000000003</v>
      </c>
      <c r="AD68" s="331"/>
      <c r="AE68" s="330" t="str">
        <f>TOTALGENERAL!$AL67</f>
        <v/>
      </c>
      <c r="AF68" s="331"/>
      <c r="AG68" s="330"/>
      <c r="AH68" s="331"/>
      <c r="AI68" s="330"/>
      <c r="AJ68" s="332"/>
      <c r="AK68" s="553" t="str">
        <f>PARAMETRES!$F$8</f>
        <v>LIRE-ÉCRIRE (conjugaison, grammaire, …)</v>
      </c>
      <c r="AL68" s="553"/>
      <c r="AM68" s="328">
        <f>PARAMETRES!$G$8</f>
        <v>25</v>
      </c>
      <c r="AN68" s="329"/>
      <c r="AO68" s="330">
        <f>TOTALGENERAL!$K71</f>
        <v>15.1</v>
      </c>
      <c r="AP68" s="331"/>
      <c r="AQ68" s="330" t="str">
        <f>TOTALGENERAL!$AL71</f>
        <v/>
      </c>
      <c r="AR68" s="331"/>
      <c r="AS68" s="330"/>
      <c r="AT68" s="331"/>
      <c r="AU68" s="330"/>
      <c r="AV68" s="332"/>
      <c r="AW68" s="553" t="str">
        <f>PARAMETRES!$F$8</f>
        <v>LIRE-ÉCRIRE (conjugaison, grammaire, …)</v>
      </c>
      <c r="AX68" s="553"/>
      <c r="AY68" s="328">
        <f>PARAMETRES!$G$8</f>
        <v>25</v>
      </c>
      <c r="AZ68" s="329"/>
      <c r="BA68" s="330">
        <f>TOTALGENERAL!$K75</f>
        <v>18.8</v>
      </c>
      <c r="BB68" s="331"/>
      <c r="BC68" s="330" t="str">
        <f>TOTALGENERAL!$AL75</f>
        <v/>
      </c>
      <c r="BD68" s="331"/>
      <c r="BE68" s="330"/>
      <c r="BF68" s="331"/>
      <c r="BG68" s="330"/>
      <c r="BH68" s="332"/>
      <c r="BI68" s="553" t="str">
        <f>PARAMETRES!$F$8</f>
        <v>LIRE-ÉCRIRE (conjugaison, grammaire, …)</v>
      </c>
      <c r="BJ68" s="553"/>
      <c r="BK68" s="328">
        <f>PARAMETRES!$G$8</f>
        <v>25</v>
      </c>
      <c r="BL68" s="329"/>
      <c r="BM68" s="330">
        <f>TOTALGENERAL!$K79</f>
        <v>15.9</v>
      </c>
      <c r="BN68" s="331"/>
      <c r="BO68" s="330" t="str">
        <f>TOTALGENERAL!$AL79</f>
        <v/>
      </c>
      <c r="BP68" s="331"/>
      <c r="BQ68" s="330"/>
      <c r="BR68" s="331"/>
      <c r="BS68" s="330"/>
      <c r="BT68" s="332"/>
      <c r="BU68" s="553" t="str">
        <f>PARAMETRES!$F$8</f>
        <v>LIRE-ÉCRIRE (conjugaison, grammaire, …)</v>
      </c>
      <c r="BV68" s="553"/>
      <c r="BW68" s="328">
        <f>PARAMETRES!$G$8</f>
        <v>25</v>
      </c>
      <c r="BX68" s="329"/>
      <c r="BY68" s="330">
        <f>TOTALGENERAL!$K83</f>
        <v>21.400000000000002</v>
      </c>
      <c r="BZ68" s="331"/>
      <c r="CA68" s="330" t="str">
        <f>TOTALGENERAL!$AL83</f>
        <v/>
      </c>
      <c r="CB68" s="331"/>
      <c r="CC68" s="330"/>
      <c r="CD68" s="331"/>
      <c r="CE68" s="330"/>
      <c r="CF68" s="332"/>
      <c r="CG68" s="553" t="str">
        <f>PARAMETRES!$F$8</f>
        <v>LIRE-ÉCRIRE (conjugaison, grammaire, …)</v>
      </c>
      <c r="CH68" s="553"/>
      <c r="CI68" s="328">
        <f>PARAMETRES!$G$8</f>
        <v>25</v>
      </c>
      <c r="CJ68" s="329"/>
      <c r="CK68" s="330" t="str">
        <f>TOTALGENERAL!$K87</f>
        <v>-</v>
      </c>
      <c r="CL68" s="331"/>
      <c r="CM68" s="330" t="str">
        <f>TOTALGENERAL!$AL87</f>
        <v/>
      </c>
      <c r="CN68" s="331"/>
      <c r="CO68" s="330"/>
      <c r="CP68" s="331"/>
      <c r="CQ68" s="330"/>
      <c r="CR68" s="332"/>
      <c r="CS68" s="553" t="str">
        <f>PARAMETRES!$F$8</f>
        <v>LIRE-ÉCRIRE (conjugaison, grammaire, …)</v>
      </c>
      <c r="CT68" s="553"/>
      <c r="CU68" s="328">
        <f>PARAMETRES!$G$8</f>
        <v>25</v>
      </c>
      <c r="CV68" s="329"/>
      <c r="CW68" s="330" t="str">
        <f>TOTALGENERAL!$K91</f>
        <v>-</v>
      </c>
      <c r="CX68" s="331"/>
      <c r="CY68" s="330" t="str">
        <f>TOTALGENERAL!$AL91</f>
        <v/>
      </c>
      <c r="CZ68" s="331"/>
      <c r="DA68" s="330"/>
      <c r="DB68" s="331"/>
      <c r="DC68" s="330"/>
      <c r="DD68" s="332"/>
      <c r="DE68" s="553" t="str">
        <f>PARAMETRES!$F$8</f>
        <v>LIRE-ÉCRIRE (conjugaison, grammaire, …)</v>
      </c>
      <c r="DF68" s="553"/>
      <c r="DG68" s="328">
        <f>PARAMETRES!$G$8</f>
        <v>25</v>
      </c>
      <c r="DH68" s="329"/>
      <c r="DI68" s="330" t="str">
        <f>TOTALGENERAL!$K95</f>
        <v>-</v>
      </c>
      <c r="DJ68" s="331"/>
      <c r="DK68" s="330" t="str">
        <f>TOTALGENERAL!$AL95</f>
        <v/>
      </c>
      <c r="DL68" s="331"/>
      <c r="DM68" s="330"/>
      <c r="DN68" s="331"/>
      <c r="DO68" s="330"/>
      <c r="DP68" s="332"/>
    </row>
    <row r="69" spans="1:120">
      <c r="A69" s="326"/>
      <c r="B69" s="326"/>
      <c r="C69" s="327"/>
      <c r="D69" s="327"/>
      <c r="E69" s="315"/>
      <c r="G69" s="315"/>
      <c r="I69" s="315"/>
      <c r="K69" s="315"/>
      <c r="M69" s="326"/>
      <c r="N69" s="326"/>
      <c r="O69" s="327"/>
      <c r="P69" s="327"/>
      <c r="Q69" s="315"/>
      <c r="S69" s="315"/>
      <c r="U69" s="315"/>
      <c r="W69" s="315"/>
      <c r="Y69" s="326"/>
      <c r="Z69" s="326"/>
      <c r="AA69" s="327"/>
      <c r="AB69" s="327"/>
      <c r="AC69" s="315"/>
      <c r="AE69" s="315"/>
      <c r="AG69" s="315"/>
      <c r="AI69" s="315"/>
      <c r="AK69" s="326"/>
      <c r="AL69" s="326"/>
      <c r="AM69" s="327"/>
      <c r="AN69" s="327"/>
      <c r="AO69" s="315"/>
      <c r="AQ69" s="315"/>
      <c r="AS69" s="315"/>
      <c r="AU69" s="315"/>
      <c r="AW69" s="326"/>
      <c r="AX69" s="326"/>
      <c r="AY69" s="327"/>
      <c r="AZ69" s="327"/>
      <c r="BA69" s="315"/>
      <c r="BC69" s="315"/>
      <c r="BE69" s="315"/>
      <c r="BG69" s="315"/>
      <c r="BI69" s="326"/>
      <c r="BJ69" s="326"/>
      <c r="BK69" s="327"/>
      <c r="BL69" s="327"/>
      <c r="BM69" s="315"/>
      <c r="BO69" s="315"/>
      <c r="BQ69" s="315"/>
      <c r="BS69" s="315"/>
      <c r="BU69" s="326"/>
      <c r="BV69" s="326"/>
      <c r="BW69" s="327"/>
      <c r="BX69" s="327"/>
      <c r="BY69" s="315"/>
      <c r="CA69" s="315"/>
      <c r="CC69" s="315"/>
      <c r="CE69" s="315"/>
      <c r="CG69" s="326"/>
      <c r="CH69" s="326"/>
      <c r="CI69" s="327"/>
      <c r="CJ69" s="327"/>
      <c r="CK69" s="315"/>
      <c r="CM69" s="315"/>
      <c r="CO69" s="315"/>
      <c r="CQ69" s="315"/>
      <c r="CS69" s="326"/>
      <c r="CT69" s="326"/>
      <c r="CU69" s="327"/>
      <c r="CV69" s="327"/>
      <c r="CW69" s="315"/>
      <c r="CY69" s="315"/>
      <c r="DA69" s="315"/>
      <c r="DC69" s="315"/>
      <c r="DE69" s="326"/>
      <c r="DF69" s="326"/>
      <c r="DG69" s="327"/>
      <c r="DH69" s="327"/>
      <c r="DI69" s="315"/>
      <c r="DK69" s="315"/>
      <c r="DM69" s="315"/>
      <c r="DO69" s="315"/>
    </row>
    <row r="70" spans="1:120" ht="13.5">
      <c r="A70" s="554" t="str">
        <f>PARAMETRES!$F$9</f>
        <v>TOTAL LANGUE MATERNELLE</v>
      </c>
      <c r="B70" s="554"/>
      <c r="C70" s="333">
        <f>PARAMETRES!$G$9</f>
        <v>100</v>
      </c>
      <c r="D70" s="334"/>
      <c r="E70" s="335">
        <f>TOTALGENERAL!$L59</f>
        <v>83.6</v>
      </c>
      <c r="F70" s="319"/>
      <c r="G70" s="335" t="str">
        <f>TOTALGENERAL!$AM59</f>
        <v/>
      </c>
      <c r="H70" s="319"/>
      <c r="I70" s="335"/>
      <c r="J70" s="319"/>
      <c r="K70" s="335"/>
      <c r="L70" s="320"/>
      <c r="M70" s="554" t="str">
        <f>PARAMETRES!$F$9</f>
        <v>TOTAL LANGUE MATERNELLE</v>
      </c>
      <c r="N70" s="554"/>
      <c r="O70" s="333">
        <f>PARAMETRES!$G$9</f>
        <v>100</v>
      </c>
      <c r="P70" s="334"/>
      <c r="Q70" s="335">
        <f>TOTALGENERAL!$L63</f>
        <v>60.800000000000004</v>
      </c>
      <c r="R70" s="319"/>
      <c r="S70" s="335" t="str">
        <f>TOTALGENERAL!$AM63</f>
        <v/>
      </c>
      <c r="T70" s="319"/>
      <c r="U70" s="335"/>
      <c r="V70" s="319"/>
      <c r="W70" s="335"/>
      <c r="X70" s="320"/>
      <c r="Y70" s="554" t="str">
        <f>PARAMETRES!$F$9</f>
        <v>TOTAL LANGUE MATERNELLE</v>
      </c>
      <c r="Z70" s="554"/>
      <c r="AA70" s="333">
        <f>PARAMETRES!$G$9</f>
        <v>100</v>
      </c>
      <c r="AB70" s="334"/>
      <c r="AC70" s="335">
        <f>TOTALGENERAL!$L67</f>
        <v>71.099999999999994</v>
      </c>
      <c r="AD70" s="319"/>
      <c r="AE70" s="335" t="str">
        <f>TOTALGENERAL!$AM67</f>
        <v/>
      </c>
      <c r="AF70" s="319"/>
      <c r="AG70" s="335"/>
      <c r="AH70" s="319"/>
      <c r="AI70" s="335"/>
      <c r="AJ70" s="320"/>
      <c r="AK70" s="554" t="str">
        <f>PARAMETRES!$F$9</f>
        <v>TOTAL LANGUE MATERNELLE</v>
      </c>
      <c r="AL70" s="554"/>
      <c r="AM70" s="333">
        <f>PARAMETRES!$G$9</f>
        <v>100</v>
      </c>
      <c r="AN70" s="334"/>
      <c r="AO70" s="335">
        <f>TOTALGENERAL!$L71</f>
        <v>67.3</v>
      </c>
      <c r="AP70" s="319"/>
      <c r="AQ70" s="335" t="str">
        <f>TOTALGENERAL!$AM71</f>
        <v/>
      </c>
      <c r="AR70" s="319"/>
      <c r="AS70" s="335"/>
      <c r="AT70" s="319"/>
      <c r="AU70" s="335"/>
      <c r="AV70" s="320"/>
      <c r="AW70" s="554" t="str">
        <f>PARAMETRES!$F$9</f>
        <v>TOTAL LANGUE MATERNELLE</v>
      </c>
      <c r="AX70" s="554"/>
      <c r="AY70" s="333">
        <f>PARAMETRES!$G$9</f>
        <v>100</v>
      </c>
      <c r="AZ70" s="334"/>
      <c r="BA70" s="335">
        <f>TOTALGENERAL!$L75</f>
        <v>80.8</v>
      </c>
      <c r="BB70" s="319"/>
      <c r="BC70" s="335" t="str">
        <f>TOTALGENERAL!$AM75</f>
        <v/>
      </c>
      <c r="BD70" s="319"/>
      <c r="BE70" s="335"/>
      <c r="BF70" s="319"/>
      <c r="BG70" s="335"/>
      <c r="BH70" s="320"/>
      <c r="BI70" s="554" t="str">
        <f>PARAMETRES!$F$9</f>
        <v>TOTAL LANGUE MATERNELLE</v>
      </c>
      <c r="BJ70" s="554"/>
      <c r="BK70" s="333">
        <f>PARAMETRES!$G$9</f>
        <v>100</v>
      </c>
      <c r="BL70" s="334"/>
      <c r="BM70" s="335">
        <f>TOTALGENERAL!$L79</f>
        <v>76.599999999999994</v>
      </c>
      <c r="BN70" s="319"/>
      <c r="BO70" s="335" t="str">
        <f>TOTALGENERAL!$AM79</f>
        <v/>
      </c>
      <c r="BP70" s="319"/>
      <c r="BQ70" s="335"/>
      <c r="BR70" s="319"/>
      <c r="BS70" s="335"/>
      <c r="BT70" s="320"/>
      <c r="BU70" s="554" t="str">
        <f>PARAMETRES!$F$9</f>
        <v>TOTAL LANGUE MATERNELLE</v>
      </c>
      <c r="BV70" s="554"/>
      <c r="BW70" s="333">
        <f>PARAMETRES!$G$9</f>
        <v>100</v>
      </c>
      <c r="BX70" s="334"/>
      <c r="BY70" s="335">
        <f>TOTALGENERAL!$L83</f>
        <v>85.699999999999989</v>
      </c>
      <c r="BZ70" s="319"/>
      <c r="CA70" s="335" t="str">
        <f>TOTALGENERAL!$AM83</f>
        <v/>
      </c>
      <c r="CB70" s="319"/>
      <c r="CC70" s="335"/>
      <c r="CD70" s="319"/>
      <c r="CE70" s="335"/>
      <c r="CF70" s="320"/>
      <c r="CG70" s="554" t="str">
        <f>PARAMETRES!$F$9</f>
        <v>TOTAL LANGUE MATERNELLE</v>
      </c>
      <c r="CH70" s="554"/>
      <c r="CI70" s="333">
        <f>PARAMETRES!$G$9</f>
        <v>100</v>
      </c>
      <c r="CJ70" s="334"/>
      <c r="CK70" s="335" t="str">
        <f>TOTALGENERAL!$L87</f>
        <v>-</v>
      </c>
      <c r="CL70" s="319"/>
      <c r="CM70" s="335" t="str">
        <f>TOTALGENERAL!$AM87</f>
        <v/>
      </c>
      <c r="CN70" s="319"/>
      <c r="CO70" s="335"/>
      <c r="CP70" s="319"/>
      <c r="CQ70" s="335"/>
      <c r="CR70" s="320"/>
      <c r="CS70" s="554" t="str">
        <f>PARAMETRES!$F$9</f>
        <v>TOTAL LANGUE MATERNELLE</v>
      </c>
      <c r="CT70" s="554"/>
      <c r="CU70" s="333">
        <f>PARAMETRES!$G$9</f>
        <v>100</v>
      </c>
      <c r="CV70" s="334"/>
      <c r="CW70" s="335" t="str">
        <f>TOTALGENERAL!$L91</f>
        <v>-</v>
      </c>
      <c r="CX70" s="319"/>
      <c r="CY70" s="335" t="str">
        <f>TOTALGENERAL!$AM91</f>
        <v/>
      </c>
      <c r="CZ70" s="319"/>
      <c r="DA70" s="335"/>
      <c r="DB70" s="319"/>
      <c r="DC70" s="335"/>
      <c r="DD70" s="320"/>
      <c r="DE70" s="554" t="str">
        <f>PARAMETRES!$F$9</f>
        <v>TOTAL LANGUE MATERNELLE</v>
      </c>
      <c r="DF70" s="554"/>
      <c r="DG70" s="333">
        <f>PARAMETRES!$G$9</f>
        <v>100</v>
      </c>
      <c r="DH70" s="334"/>
      <c r="DI70" s="335" t="str">
        <f>TOTALGENERAL!$L95</f>
        <v>-</v>
      </c>
      <c r="DJ70" s="319"/>
      <c r="DK70" s="335" t="str">
        <f>TOTALGENERAL!$AM95</f>
        <v/>
      </c>
      <c r="DL70" s="319"/>
      <c r="DM70" s="335"/>
      <c r="DN70" s="319"/>
      <c r="DO70" s="335"/>
      <c r="DP70" s="320"/>
    </row>
    <row r="71" spans="1:120" ht="13.5">
      <c r="A71" s="321"/>
      <c r="B71" s="322"/>
      <c r="C71" s="336"/>
      <c r="D71" s="336"/>
      <c r="E71" s="315"/>
      <c r="F71" s="324"/>
      <c r="G71" s="315"/>
      <c r="H71" s="324"/>
      <c r="I71" s="315"/>
      <c r="J71" s="324"/>
      <c r="K71" s="315"/>
      <c r="L71" s="325"/>
      <c r="M71" s="321" t="str">
        <f>IF(COUNTBLANK(W60:W89)=31,"","Moyenne de l'année :")</f>
        <v>Moyenne de l'année :</v>
      </c>
      <c r="N71" s="322"/>
      <c r="O71" s="336"/>
      <c r="P71" s="336"/>
      <c r="Q71" s="315"/>
      <c r="R71" s="324"/>
      <c r="S71" s="315"/>
      <c r="T71" s="324"/>
      <c r="U71" s="315"/>
      <c r="V71" s="324"/>
      <c r="W71" s="315"/>
      <c r="X71" s="325"/>
      <c r="Y71" s="321"/>
      <c r="Z71" s="322"/>
      <c r="AA71" s="336"/>
      <c r="AB71" s="336"/>
      <c r="AC71" s="315"/>
      <c r="AD71" s="324"/>
      <c r="AE71" s="315"/>
      <c r="AF71" s="324"/>
      <c r="AG71" s="315"/>
      <c r="AH71" s="324"/>
      <c r="AI71" s="315"/>
      <c r="AJ71" s="325"/>
      <c r="AK71" s="321"/>
      <c r="AL71" s="322"/>
      <c r="AM71" s="336"/>
      <c r="AN71" s="336"/>
      <c r="AO71" s="315"/>
      <c r="AP71" s="324"/>
      <c r="AQ71" s="315"/>
      <c r="AR71" s="324"/>
      <c r="AS71" s="315"/>
      <c r="AT71" s="324"/>
      <c r="AU71" s="315"/>
      <c r="AV71" s="325"/>
      <c r="AW71" s="321"/>
      <c r="AX71" s="322"/>
      <c r="AY71" s="336"/>
      <c r="AZ71" s="336"/>
      <c r="BA71" s="315"/>
      <c r="BB71" s="324"/>
      <c r="BC71" s="315"/>
      <c r="BD71" s="324"/>
      <c r="BE71" s="315"/>
      <c r="BF71" s="324"/>
      <c r="BG71" s="315"/>
      <c r="BH71" s="325"/>
      <c r="BI71" s="321"/>
      <c r="BJ71" s="322"/>
      <c r="BK71" s="336"/>
      <c r="BL71" s="336"/>
      <c r="BM71" s="315"/>
      <c r="BN71" s="324"/>
      <c r="BO71" s="315"/>
      <c r="BP71" s="324"/>
      <c r="BQ71" s="315"/>
      <c r="BR71" s="324"/>
      <c r="BS71" s="315"/>
      <c r="BT71" s="325"/>
      <c r="BU71" s="321"/>
      <c r="BV71" s="322"/>
      <c r="BW71" s="336"/>
      <c r="BX71" s="336"/>
      <c r="BY71" s="315"/>
      <c r="BZ71" s="324"/>
      <c r="CA71" s="315"/>
      <c r="CB71" s="324"/>
      <c r="CC71" s="315"/>
      <c r="CD71" s="324"/>
      <c r="CE71" s="315"/>
      <c r="CF71" s="325"/>
      <c r="CG71" s="321"/>
      <c r="CH71" s="322"/>
      <c r="CI71" s="336"/>
      <c r="CJ71" s="336"/>
      <c r="CK71" s="315"/>
      <c r="CL71" s="324"/>
      <c r="CM71" s="315"/>
      <c r="CN71" s="324"/>
      <c r="CO71" s="315"/>
      <c r="CP71" s="324"/>
      <c r="CQ71" s="315"/>
      <c r="CR71" s="325"/>
      <c r="CS71" s="321"/>
      <c r="CT71" s="322"/>
      <c r="CU71" s="336"/>
      <c r="CV71" s="336"/>
      <c r="CW71" s="315"/>
      <c r="CX71" s="324"/>
      <c r="CY71" s="315"/>
      <c r="CZ71" s="324"/>
      <c r="DA71" s="315"/>
      <c r="DB71" s="324"/>
      <c r="DC71" s="315"/>
      <c r="DD71" s="325"/>
      <c r="DE71" s="321"/>
      <c r="DF71" s="322"/>
      <c r="DG71" s="336"/>
      <c r="DH71" s="336"/>
      <c r="DI71" s="315"/>
      <c r="DJ71" s="324"/>
      <c r="DK71" s="315"/>
      <c r="DL71" s="324"/>
      <c r="DM71" s="315"/>
      <c r="DN71" s="324"/>
      <c r="DO71" s="315"/>
      <c r="DP71" s="325"/>
    </row>
    <row r="72" spans="1:120">
      <c r="A72" s="326"/>
      <c r="B72" s="326"/>
      <c r="C72" s="327"/>
      <c r="D72" s="327"/>
      <c r="E72" s="315"/>
      <c r="G72" s="315"/>
      <c r="I72" s="315"/>
      <c r="K72" s="315"/>
      <c r="M72" s="326"/>
      <c r="N72" s="326"/>
      <c r="O72" s="327"/>
      <c r="P72" s="327"/>
      <c r="Q72" s="315"/>
      <c r="S72" s="315"/>
      <c r="U72" s="315"/>
      <c r="W72" s="315"/>
      <c r="Y72" s="326"/>
      <c r="Z72" s="326"/>
      <c r="AA72" s="327"/>
      <c r="AB72" s="327"/>
      <c r="AC72" s="315"/>
      <c r="AE72" s="315"/>
      <c r="AG72" s="315"/>
      <c r="AI72" s="315"/>
      <c r="AK72" s="326"/>
      <c r="AL72" s="326"/>
      <c r="AM72" s="327"/>
      <c r="AN72" s="327"/>
      <c r="AO72" s="315"/>
      <c r="AQ72" s="315"/>
      <c r="AS72" s="315"/>
      <c r="AU72" s="315"/>
      <c r="AW72" s="326"/>
      <c r="AX72" s="326"/>
      <c r="AY72" s="327"/>
      <c r="AZ72" s="327"/>
      <c r="BA72" s="315"/>
      <c r="BC72" s="315"/>
      <c r="BE72" s="315"/>
      <c r="BG72" s="315"/>
      <c r="BI72" s="326"/>
      <c r="BJ72" s="326"/>
      <c r="BK72" s="327"/>
      <c r="BL72" s="327"/>
      <c r="BM72" s="315"/>
      <c r="BO72" s="315"/>
      <c r="BQ72" s="315"/>
      <c r="BS72" s="315"/>
      <c r="BU72" s="326"/>
      <c r="BV72" s="326"/>
      <c r="BW72" s="327"/>
      <c r="BX72" s="327"/>
      <c r="BY72" s="315"/>
      <c r="CA72" s="315"/>
      <c r="CC72" s="315"/>
      <c r="CE72" s="315"/>
      <c r="CG72" s="326"/>
      <c r="CH72" s="326"/>
      <c r="CI72" s="327"/>
      <c r="CJ72" s="327"/>
      <c r="CK72" s="315"/>
      <c r="CM72" s="315"/>
      <c r="CO72" s="315"/>
      <c r="CQ72" s="315"/>
      <c r="CS72" s="326"/>
      <c r="CT72" s="326"/>
      <c r="CU72" s="327"/>
      <c r="CV72" s="327"/>
      <c r="CW72" s="315"/>
      <c r="CY72" s="315"/>
      <c r="DA72" s="315"/>
      <c r="DC72" s="315"/>
      <c r="DE72" s="326"/>
      <c r="DF72" s="326"/>
      <c r="DG72" s="327"/>
      <c r="DH72" s="327"/>
      <c r="DI72" s="315"/>
      <c r="DK72" s="315"/>
      <c r="DM72" s="315"/>
      <c r="DO72" s="315"/>
    </row>
    <row r="73" spans="1:120" ht="13.5">
      <c r="A73" s="552" t="s">
        <v>89</v>
      </c>
      <c r="B73" s="552"/>
      <c r="C73" s="327"/>
      <c r="D73" s="327"/>
      <c r="E73" s="315"/>
      <c r="G73" s="315"/>
      <c r="I73" s="315"/>
      <c r="K73" s="315"/>
      <c r="M73" s="552" t="s">
        <v>89</v>
      </c>
      <c r="N73" s="552"/>
      <c r="O73" s="327"/>
      <c r="P73" s="327"/>
      <c r="Q73" s="315"/>
      <c r="S73" s="315"/>
      <c r="U73" s="315"/>
      <c r="W73" s="315"/>
      <c r="Y73" s="552" t="s">
        <v>89</v>
      </c>
      <c r="Z73" s="552"/>
      <c r="AA73" s="327"/>
      <c r="AB73" s="327"/>
      <c r="AC73" s="315"/>
      <c r="AE73" s="315"/>
      <c r="AG73" s="315"/>
      <c r="AI73" s="315"/>
      <c r="AK73" s="552" t="s">
        <v>89</v>
      </c>
      <c r="AL73" s="552"/>
      <c r="AM73" s="327"/>
      <c r="AN73" s="327"/>
      <c r="AO73" s="315"/>
      <c r="AQ73" s="315"/>
      <c r="AS73" s="315"/>
      <c r="AU73" s="315"/>
      <c r="AW73" s="552" t="s">
        <v>89</v>
      </c>
      <c r="AX73" s="552"/>
      <c r="AY73" s="327"/>
      <c r="AZ73" s="327"/>
      <c r="BA73" s="315"/>
      <c r="BC73" s="315"/>
      <c r="BE73" s="315"/>
      <c r="BG73" s="315"/>
      <c r="BI73" s="552" t="s">
        <v>89</v>
      </c>
      <c r="BJ73" s="552"/>
      <c r="BK73" s="327"/>
      <c r="BL73" s="327"/>
      <c r="BM73" s="315"/>
      <c r="BO73" s="315"/>
      <c r="BQ73" s="315"/>
      <c r="BS73" s="315"/>
      <c r="BU73" s="552" t="s">
        <v>89</v>
      </c>
      <c r="BV73" s="552"/>
      <c r="BW73" s="327"/>
      <c r="BX73" s="327"/>
      <c r="BY73" s="315"/>
      <c r="CA73" s="315"/>
      <c r="CC73" s="315"/>
      <c r="CE73" s="315"/>
      <c r="CG73" s="552" t="s">
        <v>89</v>
      </c>
      <c r="CH73" s="552"/>
      <c r="CI73" s="327"/>
      <c r="CJ73" s="327"/>
      <c r="CK73" s="315"/>
      <c r="CM73" s="315"/>
      <c r="CO73" s="315"/>
      <c r="CQ73" s="315"/>
      <c r="CS73" s="552" t="s">
        <v>89</v>
      </c>
      <c r="CT73" s="552"/>
      <c r="CU73" s="327"/>
      <c r="CV73" s="327"/>
      <c r="CW73" s="315"/>
      <c r="CY73" s="315"/>
      <c r="DA73" s="315"/>
      <c r="DC73" s="315"/>
      <c r="DE73" s="552" t="s">
        <v>89</v>
      </c>
      <c r="DF73" s="552"/>
      <c r="DG73" s="327"/>
      <c r="DH73" s="327"/>
      <c r="DI73" s="315"/>
      <c r="DK73" s="315"/>
      <c r="DM73" s="315"/>
      <c r="DO73" s="315"/>
    </row>
    <row r="74" spans="1:120">
      <c r="A74" s="326"/>
      <c r="B74" s="326"/>
      <c r="C74" s="327"/>
      <c r="D74" s="327"/>
      <c r="E74" s="315"/>
      <c r="G74" s="315"/>
      <c r="I74" s="315"/>
      <c r="K74" s="315"/>
      <c r="M74" s="326"/>
      <c r="N74" s="326"/>
      <c r="O74" s="327"/>
      <c r="P74" s="327"/>
      <c r="Q74" s="315"/>
      <c r="S74" s="315"/>
      <c r="U74" s="315"/>
      <c r="W74" s="315"/>
      <c r="Y74" s="326"/>
      <c r="Z74" s="326"/>
      <c r="AA74" s="327"/>
      <c r="AB74" s="327"/>
      <c r="AC74" s="315"/>
      <c r="AE74" s="315"/>
      <c r="AG74" s="315"/>
      <c r="AI74" s="315"/>
      <c r="AK74" s="326"/>
      <c r="AL74" s="326"/>
      <c r="AM74" s="327"/>
      <c r="AN74" s="327"/>
      <c r="AO74" s="315"/>
      <c r="AQ74" s="315"/>
      <c r="AS74" s="315"/>
      <c r="AU74" s="315"/>
      <c r="AW74" s="326"/>
      <c r="AX74" s="326"/>
      <c r="AY74" s="327"/>
      <c r="AZ74" s="327"/>
      <c r="BA74" s="315"/>
      <c r="BC74" s="315"/>
      <c r="BE74" s="315"/>
      <c r="BG74" s="315"/>
      <c r="BI74" s="326"/>
      <c r="BJ74" s="326"/>
      <c r="BK74" s="327"/>
      <c r="BL74" s="327"/>
      <c r="BM74" s="315"/>
      <c r="BO74" s="315"/>
      <c r="BQ74" s="315"/>
      <c r="BS74" s="315"/>
      <c r="BU74" s="326"/>
      <c r="BV74" s="326"/>
      <c r="BW74" s="327"/>
      <c r="BX74" s="327"/>
      <c r="BY74" s="315"/>
      <c r="CA74" s="315"/>
      <c r="CC74" s="315"/>
      <c r="CE74" s="315"/>
      <c r="CG74" s="326"/>
      <c r="CH74" s="326"/>
      <c r="CI74" s="327"/>
      <c r="CJ74" s="327"/>
      <c r="CK74" s="315"/>
      <c r="CM74" s="315"/>
      <c r="CO74" s="315"/>
      <c r="CQ74" s="315"/>
      <c r="CS74" s="326"/>
      <c r="CT74" s="326"/>
      <c r="CU74" s="327"/>
      <c r="CV74" s="327"/>
      <c r="CW74" s="315"/>
      <c r="CY74" s="315"/>
      <c r="DA74" s="315"/>
      <c r="DC74" s="315"/>
      <c r="DE74" s="326"/>
      <c r="DF74" s="326"/>
      <c r="DG74" s="327"/>
      <c r="DH74" s="327"/>
      <c r="DI74" s="315"/>
      <c r="DK74" s="315"/>
      <c r="DM74" s="315"/>
      <c r="DO74" s="315"/>
    </row>
    <row r="75" spans="1:120">
      <c r="A75" s="553" t="str">
        <f>PARAMETRES!$F$11</f>
        <v>NOMBRES ET OPÉRATIONS</v>
      </c>
      <c r="B75" s="553"/>
      <c r="C75" s="328">
        <f>PARAMETRES!$G$11</f>
        <v>40</v>
      </c>
      <c r="D75" s="329"/>
      <c r="E75" s="330">
        <f>TOTALGENERAL!$O59</f>
        <v>37.700000000000003</v>
      </c>
      <c r="F75" s="331"/>
      <c r="G75" s="330" t="str">
        <f>TOTALGENERAL!$AP59</f>
        <v/>
      </c>
      <c r="H75" s="331"/>
      <c r="I75" s="330"/>
      <c r="J75" s="331"/>
      <c r="K75" s="330"/>
      <c r="L75" s="332"/>
      <c r="M75" s="553" t="str">
        <f>PARAMETRES!$F$11</f>
        <v>NOMBRES ET OPÉRATIONS</v>
      </c>
      <c r="N75" s="553"/>
      <c r="O75" s="328">
        <f>PARAMETRES!$G$11</f>
        <v>40</v>
      </c>
      <c r="P75" s="329"/>
      <c r="Q75" s="330">
        <f>TOTALGENERAL!$O63</f>
        <v>30.400000000000002</v>
      </c>
      <c r="R75" s="331"/>
      <c r="S75" s="330" t="str">
        <f>TOTALGENERAL!$AP63</f>
        <v/>
      </c>
      <c r="T75" s="331"/>
      <c r="U75" s="330"/>
      <c r="V75" s="331"/>
      <c r="W75" s="330"/>
      <c r="X75" s="332"/>
      <c r="Y75" s="553" t="str">
        <f>PARAMETRES!$F$11</f>
        <v>NOMBRES ET OPÉRATIONS</v>
      </c>
      <c r="Z75" s="553"/>
      <c r="AA75" s="328">
        <f>PARAMETRES!$G$11</f>
        <v>40</v>
      </c>
      <c r="AB75" s="329"/>
      <c r="AC75" s="330">
        <f>TOTALGENERAL!$O67</f>
        <v>37.300000000000004</v>
      </c>
      <c r="AD75" s="331"/>
      <c r="AE75" s="330" t="str">
        <f>TOTALGENERAL!$AP67</f>
        <v/>
      </c>
      <c r="AF75" s="331"/>
      <c r="AG75" s="330"/>
      <c r="AH75" s="331"/>
      <c r="AI75" s="330"/>
      <c r="AJ75" s="332"/>
      <c r="AK75" s="553" t="str">
        <f>PARAMETRES!$F$11</f>
        <v>NOMBRES ET OPÉRATIONS</v>
      </c>
      <c r="AL75" s="553"/>
      <c r="AM75" s="328">
        <f>PARAMETRES!$G$11</f>
        <v>40</v>
      </c>
      <c r="AN75" s="329"/>
      <c r="AO75" s="330">
        <f>TOTALGENERAL!$O71</f>
        <v>32.300000000000004</v>
      </c>
      <c r="AP75" s="331"/>
      <c r="AQ75" s="330" t="str">
        <f>TOTALGENERAL!$AP71</f>
        <v/>
      </c>
      <c r="AR75" s="331"/>
      <c r="AS75" s="330"/>
      <c r="AT75" s="331"/>
      <c r="AU75" s="330"/>
      <c r="AV75" s="332"/>
      <c r="AW75" s="553" t="str">
        <f>PARAMETRES!$F$11</f>
        <v>NOMBRES ET OPÉRATIONS</v>
      </c>
      <c r="AX75" s="553"/>
      <c r="AY75" s="328">
        <f>PARAMETRES!$G$11</f>
        <v>40</v>
      </c>
      <c r="AZ75" s="329"/>
      <c r="BA75" s="330">
        <f>TOTALGENERAL!$O75</f>
        <v>39.200000000000003</v>
      </c>
      <c r="BB75" s="331"/>
      <c r="BC75" s="330" t="str">
        <f>TOTALGENERAL!$AP75</f>
        <v/>
      </c>
      <c r="BD75" s="331"/>
      <c r="BE75" s="330"/>
      <c r="BF75" s="331"/>
      <c r="BG75" s="330"/>
      <c r="BH75" s="332"/>
      <c r="BI75" s="553" t="str">
        <f>PARAMETRES!$F$11</f>
        <v>NOMBRES ET OPÉRATIONS</v>
      </c>
      <c r="BJ75" s="553"/>
      <c r="BK75" s="328">
        <f>PARAMETRES!$G$11</f>
        <v>40</v>
      </c>
      <c r="BL75" s="329"/>
      <c r="BM75" s="330">
        <f>TOTALGENERAL!$O79</f>
        <v>32.800000000000004</v>
      </c>
      <c r="BN75" s="331"/>
      <c r="BO75" s="330" t="str">
        <f>TOTALGENERAL!$AP79</f>
        <v/>
      </c>
      <c r="BP75" s="331"/>
      <c r="BQ75" s="330"/>
      <c r="BR75" s="331"/>
      <c r="BS75" s="330"/>
      <c r="BT75" s="332"/>
      <c r="BU75" s="553" t="str">
        <f>PARAMETRES!$F$11</f>
        <v>NOMBRES ET OPÉRATIONS</v>
      </c>
      <c r="BV75" s="553"/>
      <c r="BW75" s="328">
        <f>PARAMETRES!$G$11</f>
        <v>40</v>
      </c>
      <c r="BX75" s="329"/>
      <c r="BY75" s="330">
        <f>TOTALGENERAL!$O83</f>
        <v>40</v>
      </c>
      <c r="BZ75" s="331"/>
      <c r="CA75" s="330" t="str">
        <f>TOTALGENERAL!$AP83</f>
        <v/>
      </c>
      <c r="CB75" s="331"/>
      <c r="CC75" s="330"/>
      <c r="CD75" s="331"/>
      <c r="CE75" s="330"/>
      <c r="CF75" s="332"/>
      <c r="CG75" s="553" t="str">
        <f>PARAMETRES!$F$11</f>
        <v>NOMBRES ET OPÉRATIONS</v>
      </c>
      <c r="CH75" s="553"/>
      <c r="CI75" s="328">
        <f>PARAMETRES!$G$11</f>
        <v>40</v>
      </c>
      <c r="CJ75" s="329"/>
      <c r="CK75" s="330" t="str">
        <f>TOTALGENERAL!$O87</f>
        <v>-</v>
      </c>
      <c r="CL75" s="331"/>
      <c r="CM75" s="330" t="str">
        <f>TOTALGENERAL!$AP87</f>
        <v/>
      </c>
      <c r="CN75" s="331"/>
      <c r="CO75" s="330"/>
      <c r="CP75" s="331"/>
      <c r="CQ75" s="330"/>
      <c r="CR75" s="332"/>
      <c r="CS75" s="553" t="str">
        <f>PARAMETRES!$F$11</f>
        <v>NOMBRES ET OPÉRATIONS</v>
      </c>
      <c r="CT75" s="553"/>
      <c r="CU75" s="328">
        <f>PARAMETRES!$G$11</f>
        <v>40</v>
      </c>
      <c r="CV75" s="329"/>
      <c r="CW75" s="330" t="str">
        <f>TOTALGENERAL!$O91</f>
        <v>-</v>
      </c>
      <c r="CX75" s="331"/>
      <c r="CY75" s="330" t="str">
        <f>TOTALGENERAL!$AP91</f>
        <v/>
      </c>
      <c r="CZ75" s="331"/>
      <c r="DA75" s="330"/>
      <c r="DB75" s="331"/>
      <c r="DC75" s="330"/>
      <c r="DD75" s="332"/>
      <c r="DE75" s="553" t="str">
        <f>PARAMETRES!$F$11</f>
        <v>NOMBRES ET OPÉRATIONS</v>
      </c>
      <c r="DF75" s="553"/>
      <c r="DG75" s="328">
        <f>PARAMETRES!$G$11</f>
        <v>40</v>
      </c>
      <c r="DH75" s="329"/>
      <c r="DI75" s="330" t="str">
        <f>TOTALGENERAL!$O95</f>
        <v>-</v>
      </c>
      <c r="DJ75" s="331"/>
      <c r="DK75" s="330" t="str">
        <f>TOTALGENERAL!$AP95</f>
        <v/>
      </c>
      <c r="DL75" s="331"/>
      <c r="DM75" s="330"/>
      <c r="DN75" s="331"/>
      <c r="DO75" s="330"/>
      <c r="DP75" s="332"/>
    </row>
    <row r="76" spans="1:120">
      <c r="A76" s="553" t="str">
        <f>PARAMETRES!$F$12</f>
        <v>GRANDEURS</v>
      </c>
      <c r="B76" s="553"/>
      <c r="C76" s="328">
        <f>PARAMETRES!$G$12</f>
        <v>30</v>
      </c>
      <c r="D76" s="329"/>
      <c r="E76" s="330" t="str">
        <f>TOTALGENERAL!$P59</f>
        <v/>
      </c>
      <c r="F76" s="331"/>
      <c r="G76" s="330" t="str">
        <f>TOTALGENERAL!$AQ59</f>
        <v/>
      </c>
      <c r="H76" s="331"/>
      <c r="I76" s="330"/>
      <c r="J76" s="331"/>
      <c r="K76" s="330"/>
      <c r="L76" s="332"/>
      <c r="M76" s="553" t="str">
        <f>PARAMETRES!$F$12</f>
        <v>GRANDEURS</v>
      </c>
      <c r="N76" s="553"/>
      <c r="O76" s="328">
        <f>PARAMETRES!$G$12</f>
        <v>30</v>
      </c>
      <c r="P76" s="329"/>
      <c r="Q76" s="330" t="str">
        <f>TOTALGENERAL!$P63</f>
        <v/>
      </c>
      <c r="R76" s="331"/>
      <c r="S76" s="330" t="str">
        <f>TOTALGENERAL!$AQ63</f>
        <v/>
      </c>
      <c r="T76" s="331"/>
      <c r="U76" s="330"/>
      <c r="V76" s="331"/>
      <c r="W76" s="330"/>
      <c r="X76" s="332"/>
      <c r="Y76" s="553" t="str">
        <f>PARAMETRES!$F$12</f>
        <v>GRANDEURS</v>
      </c>
      <c r="Z76" s="553"/>
      <c r="AA76" s="328">
        <f>PARAMETRES!$G$12</f>
        <v>30</v>
      </c>
      <c r="AB76" s="329"/>
      <c r="AC76" s="330" t="str">
        <f>TOTALGENERAL!$P67</f>
        <v/>
      </c>
      <c r="AD76" s="331"/>
      <c r="AE76" s="330" t="str">
        <f>TOTALGENERAL!$AQ67</f>
        <v/>
      </c>
      <c r="AF76" s="331"/>
      <c r="AG76" s="330"/>
      <c r="AH76" s="331"/>
      <c r="AI76" s="330"/>
      <c r="AJ76" s="332"/>
      <c r="AK76" s="553" t="str">
        <f>PARAMETRES!$F$12</f>
        <v>GRANDEURS</v>
      </c>
      <c r="AL76" s="553"/>
      <c r="AM76" s="328">
        <f>PARAMETRES!$G$12</f>
        <v>30</v>
      </c>
      <c r="AN76" s="329"/>
      <c r="AO76" s="330" t="str">
        <f>TOTALGENERAL!$P71</f>
        <v/>
      </c>
      <c r="AP76" s="331"/>
      <c r="AQ76" s="330" t="str">
        <f>TOTALGENERAL!$AQ71</f>
        <v/>
      </c>
      <c r="AR76" s="331"/>
      <c r="AS76" s="330"/>
      <c r="AT76" s="331"/>
      <c r="AU76" s="330"/>
      <c r="AV76" s="332"/>
      <c r="AW76" s="553" t="str">
        <f>PARAMETRES!$F$12</f>
        <v>GRANDEURS</v>
      </c>
      <c r="AX76" s="553"/>
      <c r="AY76" s="328">
        <f>PARAMETRES!$G$12</f>
        <v>30</v>
      </c>
      <c r="AZ76" s="329"/>
      <c r="BA76" s="330" t="str">
        <f>TOTALGENERAL!$P75</f>
        <v/>
      </c>
      <c r="BB76" s="331"/>
      <c r="BC76" s="330" t="str">
        <f>TOTALGENERAL!$AQ75</f>
        <v/>
      </c>
      <c r="BD76" s="331"/>
      <c r="BE76" s="330"/>
      <c r="BF76" s="331"/>
      <c r="BG76" s="330"/>
      <c r="BH76" s="332"/>
      <c r="BI76" s="553" t="str">
        <f>PARAMETRES!$F$12</f>
        <v>GRANDEURS</v>
      </c>
      <c r="BJ76" s="553"/>
      <c r="BK76" s="328">
        <f>PARAMETRES!$G$12</f>
        <v>30</v>
      </c>
      <c r="BL76" s="329"/>
      <c r="BM76" s="330" t="str">
        <f>TOTALGENERAL!$P79</f>
        <v/>
      </c>
      <c r="BN76" s="331"/>
      <c r="BO76" s="330" t="str">
        <f>TOTALGENERAL!$AQ79</f>
        <v/>
      </c>
      <c r="BP76" s="331"/>
      <c r="BQ76" s="330"/>
      <c r="BR76" s="331"/>
      <c r="BS76" s="330"/>
      <c r="BT76" s="332"/>
      <c r="BU76" s="553" t="str">
        <f>PARAMETRES!$F$12</f>
        <v>GRANDEURS</v>
      </c>
      <c r="BV76" s="553"/>
      <c r="BW76" s="328">
        <f>PARAMETRES!$G$12</f>
        <v>30</v>
      </c>
      <c r="BX76" s="329"/>
      <c r="BY76" s="330" t="str">
        <f>TOTALGENERAL!$P83</f>
        <v/>
      </c>
      <c r="BZ76" s="331"/>
      <c r="CA76" s="330" t="str">
        <f>TOTALGENERAL!$AQ83</f>
        <v/>
      </c>
      <c r="CB76" s="331"/>
      <c r="CC76" s="330"/>
      <c r="CD76" s="331"/>
      <c r="CE76" s="330"/>
      <c r="CF76" s="332"/>
      <c r="CG76" s="553" t="str">
        <f>PARAMETRES!$F$12</f>
        <v>GRANDEURS</v>
      </c>
      <c r="CH76" s="553"/>
      <c r="CI76" s="328">
        <f>PARAMETRES!$G$12</f>
        <v>30</v>
      </c>
      <c r="CJ76" s="329"/>
      <c r="CK76" s="330" t="str">
        <f>TOTALGENERAL!$P87</f>
        <v/>
      </c>
      <c r="CL76" s="331"/>
      <c r="CM76" s="330" t="str">
        <f>TOTALGENERAL!$AQ87</f>
        <v/>
      </c>
      <c r="CN76" s="331"/>
      <c r="CO76" s="330"/>
      <c r="CP76" s="331"/>
      <c r="CQ76" s="330"/>
      <c r="CR76" s="332"/>
      <c r="CS76" s="553" t="str">
        <f>PARAMETRES!$F$12</f>
        <v>GRANDEURS</v>
      </c>
      <c r="CT76" s="553"/>
      <c r="CU76" s="328">
        <f>PARAMETRES!$G$12</f>
        <v>30</v>
      </c>
      <c r="CV76" s="329"/>
      <c r="CW76" s="330" t="str">
        <f>TOTALGENERAL!$P91</f>
        <v/>
      </c>
      <c r="CX76" s="331"/>
      <c r="CY76" s="330" t="str">
        <f>TOTALGENERAL!$AQ91</f>
        <v/>
      </c>
      <c r="CZ76" s="331"/>
      <c r="DA76" s="330"/>
      <c r="DB76" s="331"/>
      <c r="DC76" s="330"/>
      <c r="DD76" s="332"/>
      <c r="DE76" s="553" t="str">
        <f>PARAMETRES!$F$12</f>
        <v>GRANDEURS</v>
      </c>
      <c r="DF76" s="553"/>
      <c r="DG76" s="328">
        <f>PARAMETRES!$G$12</f>
        <v>30</v>
      </c>
      <c r="DH76" s="329"/>
      <c r="DI76" s="330" t="str">
        <f>TOTALGENERAL!$P95</f>
        <v/>
      </c>
      <c r="DJ76" s="331"/>
      <c r="DK76" s="330" t="str">
        <f>TOTALGENERAL!$AQ95</f>
        <v/>
      </c>
      <c r="DL76" s="331"/>
      <c r="DM76" s="330"/>
      <c r="DN76" s="331"/>
      <c r="DO76" s="330"/>
      <c r="DP76" s="332"/>
    </row>
    <row r="77" spans="1:120">
      <c r="A77" s="553" t="str">
        <f>PARAMETRES!$F$13</f>
        <v>SOLIDES ET FIGURES</v>
      </c>
      <c r="B77" s="553"/>
      <c r="C77" s="328">
        <f>PARAMETRES!$G$13</f>
        <v>30</v>
      </c>
      <c r="D77" s="329"/>
      <c r="E77" s="330" t="str">
        <f>TOTALGENERAL!$Q59</f>
        <v/>
      </c>
      <c r="F77" s="331"/>
      <c r="G77" s="330" t="str">
        <f>TOTALGENERAL!$AR59</f>
        <v/>
      </c>
      <c r="H77" s="331"/>
      <c r="I77" s="330"/>
      <c r="J77" s="331"/>
      <c r="K77" s="330"/>
      <c r="L77" s="332"/>
      <c r="M77" s="553" t="str">
        <f>PARAMETRES!$F$13</f>
        <v>SOLIDES ET FIGURES</v>
      </c>
      <c r="N77" s="553"/>
      <c r="O77" s="328">
        <f>PARAMETRES!$G$13</f>
        <v>30</v>
      </c>
      <c r="P77" s="329"/>
      <c r="Q77" s="330" t="str">
        <f>TOTALGENERAL!$Q63</f>
        <v/>
      </c>
      <c r="R77" s="331"/>
      <c r="S77" s="330" t="str">
        <f>TOTALGENERAL!$AR63</f>
        <v/>
      </c>
      <c r="T77" s="331"/>
      <c r="U77" s="330"/>
      <c r="V77" s="331"/>
      <c r="W77" s="330"/>
      <c r="X77" s="332"/>
      <c r="Y77" s="553" t="str">
        <f>PARAMETRES!$F$13</f>
        <v>SOLIDES ET FIGURES</v>
      </c>
      <c r="Z77" s="553"/>
      <c r="AA77" s="328">
        <f>PARAMETRES!$G$13</f>
        <v>30</v>
      </c>
      <c r="AB77" s="329"/>
      <c r="AC77" s="330" t="str">
        <f>TOTALGENERAL!$Q67</f>
        <v/>
      </c>
      <c r="AD77" s="331"/>
      <c r="AE77" s="330" t="str">
        <f>TOTALGENERAL!$AR67</f>
        <v/>
      </c>
      <c r="AF77" s="331"/>
      <c r="AG77" s="330"/>
      <c r="AH77" s="331"/>
      <c r="AI77" s="330"/>
      <c r="AJ77" s="332"/>
      <c r="AK77" s="553" t="str">
        <f>PARAMETRES!$F$13</f>
        <v>SOLIDES ET FIGURES</v>
      </c>
      <c r="AL77" s="553"/>
      <c r="AM77" s="328">
        <f>PARAMETRES!$G$13</f>
        <v>30</v>
      </c>
      <c r="AN77" s="329"/>
      <c r="AO77" s="330" t="str">
        <f>TOTALGENERAL!$Q71</f>
        <v/>
      </c>
      <c r="AP77" s="331"/>
      <c r="AQ77" s="330" t="str">
        <f>TOTALGENERAL!$AR71</f>
        <v/>
      </c>
      <c r="AR77" s="331"/>
      <c r="AS77" s="330"/>
      <c r="AT77" s="331"/>
      <c r="AU77" s="330"/>
      <c r="AV77" s="332"/>
      <c r="AW77" s="553" t="str">
        <f>PARAMETRES!$F$13</f>
        <v>SOLIDES ET FIGURES</v>
      </c>
      <c r="AX77" s="553"/>
      <c r="AY77" s="328">
        <f>PARAMETRES!$G$13</f>
        <v>30</v>
      </c>
      <c r="AZ77" s="329"/>
      <c r="BA77" s="330" t="str">
        <f>TOTALGENERAL!$Q75</f>
        <v/>
      </c>
      <c r="BB77" s="331"/>
      <c r="BC77" s="330" t="str">
        <f>TOTALGENERAL!$AR75</f>
        <v/>
      </c>
      <c r="BD77" s="331"/>
      <c r="BE77" s="330"/>
      <c r="BF77" s="331"/>
      <c r="BG77" s="330"/>
      <c r="BH77" s="332"/>
      <c r="BI77" s="553" t="str">
        <f>PARAMETRES!$F$13</f>
        <v>SOLIDES ET FIGURES</v>
      </c>
      <c r="BJ77" s="553"/>
      <c r="BK77" s="328">
        <f>PARAMETRES!$G$13</f>
        <v>30</v>
      </c>
      <c r="BL77" s="329"/>
      <c r="BM77" s="330" t="str">
        <f>TOTALGENERAL!$Q79</f>
        <v/>
      </c>
      <c r="BN77" s="331"/>
      <c r="BO77" s="330" t="str">
        <f>TOTALGENERAL!$AR79</f>
        <v/>
      </c>
      <c r="BP77" s="331"/>
      <c r="BQ77" s="330"/>
      <c r="BR77" s="331"/>
      <c r="BS77" s="330"/>
      <c r="BT77" s="332"/>
      <c r="BU77" s="553" t="str">
        <f>PARAMETRES!$F$13</f>
        <v>SOLIDES ET FIGURES</v>
      </c>
      <c r="BV77" s="553"/>
      <c r="BW77" s="328">
        <f>PARAMETRES!$G$13</f>
        <v>30</v>
      </c>
      <c r="BX77" s="329"/>
      <c r="BY77" s="330" t="str">
        <f>TOTALGENERAL!$Q83</f>
        <v/>
      </c>
      <c r="BZ77" s="331"/>
      <c r="CA77" s="330" t="str">
        <f>TOTALGENERAL!$AR83</f>
        <v/>
      </c>
      <c r="CB77" s="331"/>
      <c r="CC77" s="330"/>
      <c r="CD77" s="331"/>
      <c r="CE77" s="330"/>
      <c r="CF77" s="332"/>
      <c r="CG77" s="553" t="str">
        <f>PARAMETRES!$F$13</f>
        <v>SOLIDES ET FIGURES</v>
      </c>
      <c r="CH77" s="553"/>
      <c r="CI77" s="328">
        <f>PARAMETRES!$G$13</f>
        <v>30</v>
      </c>
      <c r="CJ77" s="329"/>
      <c r="CK77" s="330" t="str">
        <f>TOTALGENERAL!$Q87</f>
        <v/>
      </c>
      <c r="CL77" s="331"/>
      <c r="CM77" s="330" t="str">
        <f>TOTALGENERAL!$AR87</f>
        <v/>
      </c>
      <c r="CN77" s="331"/>
      <c r="CO77" s="330"/>
      <c r="CP77" s="331"/>
      <c r="CQ77" s="330"/>
      <c r="CR77" s="332"/>
      <c r="CS77" s="553" t="str">
        <f>PARAMETRES!$F$13</f>
        <v>SOLIDES ET FIGURES</v>
      </c>
      <c r="CT77" s="553"/>
      <c r="CU77" s="328">
        <f>PARAMETRES!$G$13</f>
        <v>30</v>
      </c>
      <c r="CV77" s="329"/>
      <c r="CW77" s="330" t="str">
        <f>TOTALGENERAL!$Q91</f>
        <v/>
      </c>
      <c r="CX77" s="331"/>
      <c r="CY77" s="330" t="str">
        <f>TOTALGENERAL!$AR91</f>
        <v/>
      </c>
      <c r="CZ77" s="331"/>
      <c r="DA77" s="330"/>
      <c r="DB77" s="331"/>
      <c r="DC77" s="330"/>
      <c r="DD77" s="332"/>
      <c r="DE77" s="553" t="str">
        <f>PARAMETRES!$F$13</f>
        <v>SOLIDES ET FIGURES</v>
      </c>
      <c r="DF77" s="553"/>
      <c r="DG77" s="328">
        <f>PARAMETRES!$G$13</f>
        <v>30</v>
      </c>
      <c r="DH77" s="329"/>
      <c r="DI77" s="330" t="str">
        <f>TOTALGENERAL!$Q95</f>
        <v/>
      </c>
      <c r="DJ77" s="331"/>
      <c r="DK77" s="330" t="str">
        <f>TOTALGENERAL!$AR95</f>
        <v/>
      </c>
      <c r="DL77" s="331"/>
      <c r="DM77" s="330"/>
      <c r="DN77" s="331"/>
      <c r="DO77" s="330"/>
      <c r="DP77" s="332"/>
    </row>
    <row r="78" spans="1:120">
      <c r="A78" s="326"/>
      <c r="B78" s="326"/>
      <c r="C78" s="327"/>
      <c r="D78" s="327"/>
      <c r="E78" s="315"/>
      <c r="G78" s="315"/>
      <c r="I78" s="315"/>
      <c r="K78" s="315"/>
      <c r="M78" s="326"/>
      <c r="N78" s="326"/>
      <c r="O78" s="327"/>
      <c r="P78" s="327"/>
      <c r="Q78" s="315"/>
      <c r="S78" s="315"/>
      <c r="U78" s="315"/>
      <c r="W78" s="315"/>
      <c r="Y78" s="326"/>
      <c r="Z78" s="326"/>
      <c r="AA78" s="327"/>
      <c r="AB78" s="327"/>
      <c r="AC78" s="315"/>
      <c r="AE78" s="315"/>
      <c r="AG78" s="315"/>
      <c r="AI78" s="315"/>
      <c r="AK78" s="326"/>
      <c r="AL78" s="326"/>
      <c r="AM78" s="327"/>
      <c r="AN78" s="327"/>
      <c r="AO78" s="315"/>
      <c r="AQ78" s="315"/>
      <c r="AS78" s="315"/>
      <c r="AU78" s="315"/>
      <c r="AW78" s="326"/>
      <c r="AX78" s="326"/>
      <c r="AY78" s="327"/>
      <c r="AZ78" s="327"/>
      <c r="BA78" s="315"/>
      <c r="BC78" s="315"/>
      <c r="BE78" s="315"/>
      <c r="BG78" s="315"/>
      <c r="BI78" s="326"/>
      <c r="BJ78" s="326"/>
      <c r="BK78" s="327"/>
      <c r="BL78" s="327"/>
      <c r="BM78" s="315"/>
      <c r="BO78" s="315"/>
      <c r="BQ78" s="315"/>
      <c r="BS78" s="315"/>
      <c r="BU78" s="326"/>
      <c r="BV78" s="326"/>
      <c r="BW78" s="327"/>
      <c r="BX78" s="327"/>
      <c r="BY78" s="315"/>
      <c r="CA78" s="315"/>
      <c r="CC78" s="315"/>
      <c r="CE78" s="315"/>
      <c r="CG78" s="326"/>
      <c r="CH78" s="326"/>
      <c r="CI78" s="327"/>
      <c r="CJ78" s="327"/>
      <c r="CK78" s="315"/>
      <c r="CM78" s="315"/>
      <c r="CO78" s="315"/>
      <c r="CQ78" s="315"/>
      <c r="CS78" s="326"/>
      <c r="CT78" s="326"/>
      <c r="CU78" s="327"/>
      <c r="CV78" s="327"/>
      <c r="CW78" s="315"/>
      <c r="CY78" s="315"/>
      <c r="DA78" s="315"/>
      <c r="DC78" s="315"/>
      <c r="DE78" s="326"/>
      <c r="DF78" s="326"/>
      <c r="DG78" s="327"/>
      <c r="DH78" s="327"/>
      <c r="DI78" s="315"/>
      <c r="DK78" s="315"/>
      <c r="DM78" s="315"/>
      <c r="DO78" s="315"/>
    </row>
    <row r="79" spans="1:120" ht="13.5">
      <c r="A79" s="554" t="str">
        <f>PARAMETRES!$F$14</f>
        <v>TOTAL MATHÉMATIQUE</v>
      </c>
      <c r="B79" s="554"/>
      <c r="C79" s="333">
        <f>PARAMETRES!$G$14</f>
        <v>100</v>
      </c>
      <c r="D79" s="334"/>
      <c r="E79" s="335">
        <f>TOTALGENERAL!$R59</f>
        <v>94.1</v>
      </c>
      <c r="F79" s="319"/>
      <c r="G79" s="335" t="str">
        <f>TOTALGENERAL!$AS59</f>
        <v/>
      </c>
      <c r="H79" s="319"/>
      <c r="I79" s="335"/>
      <c r="J79" s="319"/>
      <c r="K79" s="335"/>
      <c r="L79" s="320"/>
      <c r="M79" s="554" t="str">
        <f>PARAMETRES!$F$14</f>
        <v>TOTAL MATHÉMATIQUE</v>
      </c>
      <c r="N79" s="554"/>
      <c r="O79" s="333">
        <f>PARAMETRES!$G$14</f>
        <v>100</v>
      </c>
      <c r="P79" s="334"/>
      <c r="Q79" s="335">
        <f>TOTALGENERAL!$R63</f>
        <v>75.899999999999991</v>
      </c>
      <c r="R79" s="319"/>
      <c r="S79" s="335" t="str">
        <f>TOTALGENERAL!$AS63</f>
        <v/>
      </c>
      <c r="T79" s="319"/>
      <c r="U79" s="335"/>
      <c r="V79" s="319"/>
      <c r="W79" s="335"/>
      <c r="X79" s="320"/>
      <c r="Y79" s="554" t="str">
        <f>PARAMETRES!$F$14</f>
        <v>TOTAL MATHÉMATIQUE</v>
      </c>
      <c r="Z79" s="554"/>
      <c r="AA79" s="333">
        <f>PARAMETRES!$G$14</f>
        <v>100</v>
      </c>
      <c r="AB79" s="334"/>
      <c r="AC79" s="335">
        <f>TOTALGENERAL!$R67</f>
        <v>93.3</v>
      </c>
      <c r="AD79" s="319"/>
      <c r="AE79" s="335" t="str">
        <f>TOTALGENERAL!$AS67</f>
        <v/>
      </c>
      <c r="AF79" s="319"/>
      <c r="AG79" s="335"/>
      <c r="AH79" s="319"/>
      <c r="AI79" s="335"/>
      <c r="AJ79" s="320"/>
      <c r="AK79" s="554" t="str">
        <f>PARAMETRES!$F$14</f>
        <v>TOTAL MATHÉMATIQUE</v>
      </c>
      <c r="AL79" s="554"/>
      <c r="AM79" s="333">
        <f>PARAMETRES!$G$14</f>
        <v>100</v>
      </c>
      <c r="AN79" s="334"/>
      <c r="AO79" s="335">
        <f>TOTALGENERAL!$R71</f>
        <v>80.599999999999994</v>
      </c>
      <c r="AP79" s="319"/>
      <c r="AQ79" s="335" t="str">
        <f>TOTALGENERAL!$AS71</f>
        <v/>
      </c>
      <c r="AR79" s="319"/>
      <c r="AS79" s="335"/>
      <c r="AT79" s="319"/>
      <c r="AU79" s="335"/>
      <c r="AV79" s="320"/>
      <c r="AW79" s="554" t="str">
        <f>PARAMETRES!$F$14</f>
        <v>TOTAL MATHÉMATIQUE</v>
      </c>
      <c r="AX79" s="554"/>
      <c r="AY79" s="333">
        <f>PARAMETRES!$G$14</f>
        <v>100</v>
      </c>
      <c r="AZ79" s="334"/>
      <c r="BA79" s="335">
        <f>TOTALGENERAL!$R75</f>
        <v>97.899999999999991</v>
      </c>
      <c r="BB79" s="319"/>
      <c r="BC79" s="335" t="str">
        <f>TOTALGENERAL!$AS75</f>
        <v/>
      </c>
      <c r="BD79" s="319"/>
      <c r="BE79" s="335"/>
      <c r="BF79" s="319"/>
      <c r="BG79" s="335"/>
      <c r="BH79" s="320"/>
      <c r="BI79" s="554" t="str">
        <f>PARAMETRES!$F$14</f>
        <v>TOTAL MATHÉMATIQUE</v>
      </c>
      <c r="BJ79" s="554"/>
      <c r="BK79" s="333">
        <f>PARAMETRES!$G$14</f>
        <v>100</v>
      </c>
      <c r="BL79" s="334"/>
      <c r="BM79" s="335">
        <f>TOTALGENERAL!$R79</f>
        <v>81.8</v>
      </c>
      <c r="BN79" s="319"/>
      <c r="BO79" s="335" t="str">
        <f>TOTALGENERAL!$AS79</f>
        <v/>
      </c>
      <c r="BP79" s="319"/>
      <c r="BQ79" s="335"/>
      <c r="BR79" s="319"/>
      <c r="BS79" s="335"/>
      <c r="BT79" s="320"/>
      <c r="BU79" s="554" t="str">
        <f>PARAMETRES!$F$14</f>
        <v>TOTAL MATHÉMATIQUE</v>
      </c>
      <c r="BV79" s="554"/>
      <c r="BW79" s="333">
        <f>PARAMETRES!$G$14</f>
        <v>100</v>
      </c>
      <c r="BX79" s="334"/>
      <c r="BY79" s="335">
        <f>TOTALGENERAL!$R83</f>
        <v>100</v>
      </c>
      <c r="BZ79" s="319"/>
      <c r="CA79" s="335" t="str">
        <f>TOTALGENERAL!$AS83</f>
        <v/>
      </c>
      <c r="CB79" s="319"/>
      <c r="CC79" s="335"/>
      <c r="CD79" s="319"/>
      <c r="CE79" s="335"/>
      <c r="CF79" s="320"/>
      <c r="CG79" s="554" t="str">
        <f>PARAMETRES!$F$14</f>
        <v>TOTAL MATHÉMATIQUE</v>
      </c>
      <c r="CH79" s="554"/>
      <c r="CI79" s="333">
        <f>PARAMETRES!$G$14</f>
        <v>100</v>
      </c>
      <c r="CJ79" s="334"/>
      <c r="CK79" s="335" t="str">
        <f>TOTALGENERAL!$R87</f>
        <v>-</v>
      </c>
      <c r="CL79" s="319"/>
      <c r="CM79" s="335" t="str">
        <f>TOTALGENERAL!$AS87</f>
        <v/>
      </c>
      <c r="CN79" s="319"/>
      <c r="CO79" s="335"/>
      <c r="CP79" s="319"/>
      <c r="CQ79" s="335"/>
      <c r="CR79" s="320"/>
      <c r="CS79" s="554" t="str">
        <f>PARAMETRES!$F$14</f>
        <v>TOTAL MATHÉMATIQUE</v>
      </c>
      <c r="CT79" s="554"/>
      <c r="CU79" s="333">
        <f>PARAMETRES!$G$14</f>
        <v>100</v>
      </c>
      <c r="CV79" s="334"/>
      <c r="CW79" s="335" t="str">
        <f>TOTALGENERAL!$R91</f>
        <v>-</v>
      </c>
      <c r="CX79" s="319"/>
      <c r="CY79" s="335" t="str">
        <f>TOTALGENERAL!$AS91</f>
        <v/>
      </c>
      <c r="CZ79" s="319"/>
      <c r="DA79" s="335"/>
      <c r="DB79" s="319"/>
      <c r="DC79" s="335"/>
      <c r="DD79" s="320"/>
      <c r="DE79" s="554" t="str">
        <f>PARAMETRES!$F$14</f>
        <v>TOTAL MATHÉMATIQUE</v>
      </c>
      <c r="DF79" s="554"/>
      <c r="DG79" s="333">
        <f>PARAMETRES!$G$14</f>
        <v>100</v>
      </c>
      <c r="DH79" s="334"/>
      <c r="DI79" s="335" t="str">
        <f>TOTALGENERAL!$R95</f>
        <v>-</v>
      </c>
      <c r="DJ79" s="319"/>
      <c r="DK79" s="335" t="str">
        <f>TOTALGENERAL!$AS95</f>
        <v/>
      </c>
      <c r="DL79" s="319"/>
      <c r="DM79" s="335"/>
      <c r="DN79" s="319"/>
      <c r="DO79" s="335"/>
      <c r="DP79" s="320"/>
    </row>
    <row r="80" spans="1:120" ht="13.5">
      <c r="A80" s="321"/>
      <c r="B80" s="322"/>
      <c r="C80" s="336"/>
      <c r="D80" s="336"/>
      <c r="E80" s="315"/>
      <c r="F80" s="324"/>
      <c r="G80" s="315"/>
      <c r="H80" s="324"/>
      <c r="I80" s="315"/>
      <c r="J80" s="324"/>
      <c r="K80" s="315"/>
      <c r="L80" s="325"/>
      <c r="M80" s="321" t="str">
        <f>IF(COUNTBLANK(W60:W89)=31,"","Moyenne de l'année :")</f>
        <v>Moyenne de l'année :</v>
      </c>
      <c r="N80" s="322"/>
      <c r="O80" s="336"/>
      <c r="P80" s="336"/>
      <c r="Q80" s="315"/>
      <c r="R80" s="324"/>
      <c r="S80" s="315"/>
      <c r="T80" s="324"/>
      <c r="U80" s="315"/>
      <c r="V80" s="324"/>
      <c r="W80" s="315"/>
      <c r="X80" s="325"/>
      <c r="Y80" s="321"/>
      <c r="Z80" s="322"/>
      <c r="AA80" s="336"/>
      <c r="AB80" s="336"/>
      <c r="AC80" s="315"/>
      <c r="AD80" s="324"/>
      <c r="AE80" s="315"/>
      <c r="AF80" s="324"/>
      <c r="AG80" s="315"/>
      <c r="AH80" s="324"/>
      <c r="AI80" s="315"/>
      <c r="AJ80" s="325"/>
      <c r="AK80" s="321"/>
      <c r="AL80" s="322"/>
      <c r="AM80" s="336"/>
      <c r="AN80" s="336"/>
      <c r="AO80" s="315"/>
      <c r="AP80" s="324"/>
      <c r="AQ80" s="315"/>
      <c r="AR80" s="324"/>
      <c r="AS80" s="315"/>
      <c r="AT80" s="324"/>
      <c r="AU80" s="315"/>
      <c r="AV80" s="325"/>
      <c r="AW80" s="321"/>
      <c r="AX80" s="322"/>
      <c r="AY80" s="336"/>
      <c r="AZ80" s="336"/>
      <c r="BA80" s="315"/>
      <c r="BB80" s="324"/>
      <c r="BC80" s="315"/>
      <c r="BD80" s="324"/>
      <c r="BE80" s="315"/>
      <c r="BF80" s="324"/>
      <c r="BG80" s="315"/>
      <c r="BH80" s="325"/>
      <c r="BI80" s="321"/>
      <c r="BJ80" s="322"/>
      <c r="BK80" s="336"/>
      <c r="BL80" s="336"/>
      <c r="BM80" s="315"/>
      <c r="BN80" s="324"/>
      <c r="BO80" s="315"/>
      <c r="BP80" s="324"/>
      <c r="BQ80" s="315"/>
      <c r="BR80" s="324"/>
      <c r="BS80" s="315"/>
      <c r="BT80" s="325"/>
      <c r="BU80" s="321"/>
      <c r="BV80" s="322"/>
      <c r="BW80" s="336"/>
      <c r="BX80" s="336"/>
      <c r="BY80" s="315"/>
      <c r="BZ80" s="324"/>
      <c r="CA80" s="315"/>
      <c r="CB80" s="324"/>
      <c r="CC80" s="315"/>
      <c r="CD80" s="324"/>
      <c r="CE80" s="315"/>
      <c r="CF80" s="325"/>
      <c r="CG80" s="321"/>
      <c r="CH80" s="322"/>
      <c r="CI80" s="336"/>
      <c r="CJ80" s="336"/>
      <c r="CK80" s="315"/>
      <c r="CL80" s="324"/>
      <c r="CM80" s="315"/>
      <c r="CN80" s="324"/>
      <c r="CO80" s="315"/>
      <c r="CP80" s="324"/>
      <c r="CQ80" s="315"/>
      <c r="CR80" s="325"/>
      <c r="CS80" s="321"/>
      <c r="CT80" s="322"/>
      <c r="CU80" s="336"/>
      <c r="CV80" s="336"/>
      <c r="CW80" s="315"/>
      <c r="CX80" s="324"/>
      <c r="CY80" s="315"/>
      <c r="CZ80" s="324"/>
      <c r="DA80" s="315"/>
      <c r="DB80" s="324"/>
      <c r="DC80" s="315"/>
      <c r="DD80" s="325"/>
      <c r="DE80" s="321"/>
      <c r="DF80" s="322"/>
      <c r="DG80" s="336"/>
      <c r="DH80" s="336"/>
      <c r="DI80" s="315"/>
      <c r="DJ80" s="324"/>
      <c r="DK80" s="315"/>
      <c r="DL80" s="324"/>
      <c r="DM80" s="315"/>
      <c r="DN80" s="324"/>
      <c r="DO80" s="315"/>
      <c r="DP80" s="325"/>
    </row>
    <row r="81" spans="1:120">
      <c r="A81" s="326"/>
      <c r="B81" s="326"/>
      <c r="C81" s="327"/>
      <c r="D81" s="327"/>
      <c r="E81" s="315"/>
      <c r="G81" s="315"/>
      <c r="I81" s="315"/>
      <c r="K81" s="315"/>
      <c r="M81" s="326"/>
      <c r="N81" s="326"/>
      <c r="O81" s="327"/>
      <c r="P81" s="327"/>
      <c r="Q81" s="315"/>
      <c r="S81" s="315"/>
      <c r="U81" s="315"/>
      <c r="W81" s="315"/>
      <c r="Y81" s="326"/>
      <c r="Z81" s="326"/>
      <c r="AA81" s="327"/>
      <c r="AB81" s="327"/>
      <c r="AC81" s="315"/>
      <c r="AE81" s="315"/>
      <c r="AG81" s="315"/>
      <c r="AI81" s="315"/>
      <c r="AK81" s="326"/>
      <c r="AL81" s="326"/>
      <c r="AM81" s="327"/>
      <c r="AN81" s="327"/>
      <c r="AO81" s="315"/>
      <c r="AQ81" s="315"/>
      <c r="AS81" s="315"/>
      <c r="AU81" s="315"/>
      <c r="AW81" s="326"/>
      <c r="AX81" s="326"/>
      <c r="AY81" s="327"/>
      <c r="AZ81" s="327"/>
      <c r="BA81" s="315"/>
      <c r="BC81" s="315"/>
      <c r="BE81" s="315"/>
      <c r="BG81" s="315"/>
      <c r="BI81" s="326"/>
      <c r="BJ81" s="326"/>
      <c r="BK81" s="327"/>
      <c r="BL81" s="327"/>
      <c r="BM81" s="315"/>
      <c r="BO81" s="315"/>
      <c r="BQ81" s="315"/>
      <c r="BS81" s="315"/>
      <c r="BU81" s="326"/>
      <c r="BV81" s="326"/>
      <c r="BW81" s="327"/>
      <c r="BX81" s="327"/>
      <c r="BY81" s="315"/>
      <c r="CA81" s="315"/>
      <c r="CC81" s="315"/>
      <c r="CE81" s="315"/>
      <c r="CG81" s="326"/>
      <c r="CH81" s="326"/>
      <c r="CI81" s="327"/>
      <c r="CJ81" s="327"/>
      <c r="CK81" s="315"/>
      <c r="CM81" s="315"/>
      <c r="CO81" s="315"/>
      <c r="CQ81" s="315"/>
      <c r="CS81" s="326"/>
      <c r="CT81" s="326"/>
      <c r="CU81" s="327"/>
      <c r="CV81" s="327"/>
      <c r="CW81" s="315"/>
      <c r="CY81" s="315"/>
      <c r="DA81" s="315"/>
      <c r="DC81" s="315"/>
      <c r="DE81" s="326"/>
      <c r="DF81" s="326"/>
      <c r="DG81" s="327"/>
      <c r="DH81" s="327"/>
      <c r="DI81" s="315"/>
      <c r="DK81" s="315"/>
      <c r="DM81" s="315"/>
      <c r="DO81" s="315"/>
    </row>
    <row r="82" spans="1:120">
      <c r="A82" s="551" t="str">
        <f>PARAMETRES!$F$16</f>
        <v>ÉVEIL</v>
      </c>
      <c r="B82" s="551"/>
      <c r="C82" s="316">
        <f>PARAMETRES!$G$16</f>
        <v>30</v>
      </c>
      <c r="D82" s="317"/>
      <c r="E82" s="318">
        <f>TOTALGENERAL!$U59</f>
        <v>14.7</v>
      </c>
      <c r="F82" s="319"/>
      <c r="G82" s="318" t="str">
        <f>TOTALGENERAL!$AV59</f>
        <v/>
      </c>
      <c r="H82" s="319"/>
      <c r="I82" s="318"/>
      <c r="J82" s="319"/>
      <c r="K82" s="318"/>
      <c r="L82" s="320"/>
      <c r="M82" s="551" t="str">
        <f>PARAMETRES!$F$16</f>
        <v>ÉVEIL</v>
      </c>
      <c r="N82" s="551"/>
      <c r="O82" s="316">
        <f>PARAMETRES!$G$16</f>
        <v>30</v>
      </c>
      <c r="P82" s="317"/>
      <c r="Q82" s="318">
        <f>TOTALGENERAL!$U63</f>
        <v>24</v>
      </c>
      <c r="R82" s="319"/>
      <c r="S82" s="318" t="str">
        <f>TOTALGENERAL!$AV63</f>
        <v/>
      </c>
      <c r="T82" s="319"/>
      <c r="U82" s="318"/>
      <c r="V82" s="319"/>
      <c r="W82" s="318"/>
      <c r="X82" s="320"/>
      <c r="Y82" s="551" t="str">
        <f>PARAMETRES!$F$16</f>
        <v>ÉVEIL</v>
      </c>
      <c r="Z82" s="551"/>
      <c r="AA82" s="316">
        <f>PARAMETRES!$G$16</f>
        <v>30</v>
      </c>
      <c r="AB82" s="317"/>
      <c r="AC82" s="318">
        <f>TOTALGENERAL!$U67</f>
        <v>15</v>
      </c>
      <c r="AD82" s="319"/>
      <c r="AE82" s="318" t="str">
        <f>TOTALGENERAL!$AV67</f>
        <v/>
      </c>
      <c r="AF82" s="319"/>
      <c r="AG82" s="318"/>
      <c r="AH82" s="319"/>
      <c r="AI82" s="318"/>
      <c r="AJ82" s="320"/>
      <c r="AK82" s="551" t="str">
        <f>PARAMETRES!$F$16</f>
        <v>ÉVEIL</v>
      </c>
      <c r="AL82" s="551"/>
      <c r="AM82" s="316">
        <f>PARAMETRES!$G$16</f>
        <v>30</v>
      </c>
      <c r="AN82" s="317"/>
      <c r="AO82" s="318">
        <f>TOTALGENERAL!$U71</f>
        <v>21.3</v>
      </c>
      <c r="AP82" s="319"/>
      <c r="AQ82" s="318" t="str">
        <f>TOTALGENERAL!$AV71</f>
        <v/>
      </c>
      <c r="AR82" s="319"/>
      <c r="AS82" s="318"/>
      <c r="AT82" s="319"/>
      <c r="AU82" s="318"/>
      <c r="AV82" s="320"/>
      <c r="AW82" s="551" t="str">
        <f>PARAMETRES!$F$16</f>
        <v>ÉVEIL</v>
      </c>
      <c r="AX82" s="551"/>
      <c r="AY82" s="316">
        <f>PARAMETRES!$G$16</f>
        <v>30</v>
      </c>
      <c r="AZ82" s="317"/>
      <c r="BA82" s="318">
        <f>TOTALGENERAL!$U75</f>
        <v>22.8</v>
      </c>
      <c r="BB82" s="319"/>
      <c r="BC82" s="318" t="str">
        <f>TOTALGENERAL!$AV75</f>
        <v/>
      </c>
      <c r="BD82" s="319"/>
      <c r="BE82" s="318"/>
      <c r="BF82" s="319"/>
      <c r="BG82" s="318"/>
      <c r="BH82" s="320"/>
      <c r="BI82" s="551" t="str">
        <f>PARAMETRES!$F$16</f>
        <v>ÉVEIL</v>
      </c>
      <c r="BJ82" s="551"/>
      <c r="BK82" s="316">
        <f>PARAMETRES!$G$16</f>
        <v>30</v>
      </c>
      <c r="BL82" s="317"/>
      <c r="BM82" s="318">
        <f>TOTALGENERAL!$U79</f>
        <v>25.8</v>
      </c>
      <c r="BN82" s="319"/>
      <c r="BO82" s="318" t="str">
        <f>TOTALGENERAL!$AV79</f>
        <v/>
      </c>
      <c r="BP82" s="319"/>
      <c r="BQ82" s="318"/>
      <c r="BR82" s="319"/>
      <c r="BS82" s="318"/>
      <c r="BT82" s="320"/>
      <c r="BU82" s="551" t="str">
        <f>PARAMETRES!$F$16</f>
        <v>ÉVEIL</v>
      </c>
      <c r="BV82" s="551"/>
      <c r="BW82" s="316">
        <f>PARAMETRES!$G$16</f>
        <v>30</v>
      </c>
      <c r="BX82" s="317"/>
      <c r="BY82" s="318">
        <f>TOTALGENERAL!$U83</f>
        <v>28.2</v>
      </c>
      <c r="BZ82" s="319"/>
      <c r="CA82" s="318" t="str">
        <f>TOTALGENERAL!$AV83</f>
        <v/>
      </c>
      <c r="CB82" s="319"/>
      <c r="CC82" s="318"/>
      <c r="CD82" s="319"/>
      <c r="CE82" s="318"/>
      <c r="CF82" s="320"/>
      <c r="CG82" s="551" t="str">
        <f>PARAMETRES!$F$16</f>
        <v>ÉVEIL</v>
      </c>
      <c r="CH82" s="551"/>
      <c r="CI82" s="316">
        <f>PARAMETRES!$G$16</f>
        <v>30</v>
      </c>
      <c r="CJ82" s="317"/>
      <c r="CK82" s="318" t="str">
        <f>TOTALGENERAL!$U87</f>
        <v>-</v>
      </c>
      <c r="CL82" s="319"/>
      <c r="CM82" s="318" t="str">
        <f>TOTALGENERAL!$AV87</f>
        <v/>
      </c>
      <c r="CN82" s="319"/>
      <c r="CO82" s="318"/>
      <c r="CP82" s="319"/>
      <c r="CQ82" s="318"/>
      <c r="CR82" s="320"/>
      <c r="CS82" s="551" t="str">
        <f>PARAMETRES!$F$16</f>
        <v>ÉVEIL</v>
      </c>
      <c r="CT82" s="551"/>
      <c r="CU82" s="316">
        <f>PARAMETRES!$G$16</f>
        <v>30</v>
      </c>
      <c r="CV82" s="317"/>
      <c r="CW82" s="318" t="str">
        <f>TOTALGENERAL!$U91</f>
        <v>-</v>
      </c>
      <c r="CX82" s="319"/>
      <c r="CY82" s="318" t="str">
        <f>TOTALGENERAL!$AV91</f>
        <v/>
      </c>
      <c r="CZ82" s="319"/>
      <c r="DA82" s="318"/>
      <c r="DB82" s="319"/>
      <c r="DC82" s="318"/>
      <c r="DD82" s="320"/>
      <c r="DE82" s="551" t="str">
        <f>PARAMETRES!$F$16</f>
        <v>ÉVEIL</v>
      </c>
      <c r="DF82" s="551"/>
      <c r="DG82" s="316">
        <f>PARAMETRES!$G$16</f>
        <v>30</v>
      </c>
      <c r="DH82" s="317"/>
      <c r="DI82" s="318" t="str">
        <f>TOTALGENERAL!$U95</f>
        <v>-</v>
      </c>
      <c r="DJ82" s="319"/>
      <c r="DK82" s="318" t="str">
        <f>TOTALGENERAL!$AV95</f>
        <v/>
      </c>
      <c r="DL82" s="319"/>
      <c r="DM82" s="318"/>
      <c r="DN82" s="319"/>
      <c r="DO82" s="318"/>
      <c r="DP82" s="320"/>
    </row>
    <row r="83" spans="1:120">
      <c r="A83" s="321"/>
      <c r="B83" s="322"/>
      <c r="C83" s="323"/>
      <c r="D83" s="323"/>
      <c r="E83" s="315"/>
      <c r="F83" s="324"/>
      <c r="G83" s="315"/>
      <c r="H83" s="324"/>
      <c r="I83" s="315"/>
      <c r="J83" s="324"/>
      <c r="K83" s="315"/>
      <c r="L83" s="325"/>
      <c r="M83" s="321" t="str">
        <f>IF(COUNTBLANK(W60:W89)=31,"","Moyenne de l'année :")</f>
        <v>Moyenne de l'année :</v>
      </c>
      <c r="N83" s="322"/>
      <c r="O83" s="323"/>
      <c r="P83" s="323"/>
      <c r="Q83" s="315"/>
      <c r="R83" s="324"/>
      <c r="S83" s="315"/>
      <c r="T83" s="324"/>
      <c r="U83" s="315"/>
      <c r="V83" s="324"/>
      <c r="W83" s="315"/>
      <c r="X83" s="325"/>
      <c r="Y83" s="321"/>
      <c r="Z83" s="322"/>
      <c r="AA83" s="323"/>
      <c r="AB83" s="323"/>
      <c r="AC83" s="315"/>
      <c r="AD83" s="324"/>
      <c r="AE83" s="315"/>
      <c r="AF83" s="324"/>
      <c r="AG83" s="315"/>
      <c r="AH83" s="324"/>
      <c r="AI83" s="315"/>
      <c r="AJ83" s="325"/>
      <c r="AK83" s="321"/>
      <c r="AL83" s="322"/>
      <c r="AM83" s="323"/>
      <c r="AN83" s="323"/>
      <c r="AO83" s="315"/>
      <c r="AP83" s="324"/>
      <c r="AQ83" s="315"/>
      <c r="AR83" s="324"/>
      <c r="AS83" s="315"/>
      <c r="AT83" s="324"/>
      <c r="AU83" s="315"/>
      <c r="AV83" s="325"/>
      <c r="AW83" s="321"/>
      <c r="AX83" s="322"/>
      <c r="AY83" s="323"/>
      <c r="AZ83" s="323"/>
      <c r="BA83" s="315"/>
      <c r="BB83" s="324"/>
      <c r="BC83" s="315"/>
      <c r="BD83" s="324"/>
      <c r="BE83" s="315"/>
      <c r="BF83" s="324"/>
      <c r="BG83" s="315"/>
      <c r="BH83" s="325"/>
      <c r="BI83" s="321"/>
      <c r="BJ83" s="322"/>
      <c r="BK83" s="323"/>
      <c r="BL83" s="323"/>
      <c r="BM83" s="315"/>
      <c r="BN83" s="324"/>
      <c r="BO83" s="315"/>
      <c r="BP83" s="324"/>
      <c r="BQ83" s="315"/>
      <c r="BR83" s="324"/>
      <c r="BS83" s="315"/>
      <c r="BT83" s="325"/>
      <c r="BU83" s="321"/>
      <c r="BV83" s="322"/>
      <c r="BW83" s="323"/>
      <c r="BX83" s="323"/>
      <c r="BY83" s="315"/>
      <c r="BZ83" s="324"/>
      <c r="CA83" s="315"/>
      <c r="CB83" s="324"/>
      <c r="CC83" s="315"/>
      <c r="CD83" s="324"/>
      <c r="CE83" s="315"/>
      <c r="CF83" s="325"/>
      <c r="CG83" s="321"/>
      <c r="CH83" s="322"/>
      <c r="CI83" s="323"/>
      <c r="CJ83" s="323"/>
      <c r="CK83" s="315"/>
      <c r="CL83" s="324"/>
      <c r="CM83" s="315"/>
      <c r="CN83" s="324"/>
      <c r="CO83" s="315"/>
      <c r="CP83" s="324"/>
      <c r="CQ83" s="315"/>
      <c r="CR83" s="325"/>
      <c r="CS83" s="321"/>
      <c r="CT83" s="322"/>
      <c r="CU83" s="323"/>
      <c r="CV83" s="323"/>
      <c r="CW83" s="315"/>
      <c r="CX83" s="324"/>
      <c r="CY83" s="315"/>
      <c r="CZ83" s="324"/>
      <c r="DA83" s="315"/>
      <c r="DB83" s="324"/>
      <c r="DC83" s="315"/>
      <c r="DD83" s="325"/>
      <c r="DE83" s="321"/>
      <c r="DF83" s="322"/>
      <c r="DG83" s="323"/>
      <c r="DH83" s="323"/>
      <c r="DI83" s="315"/>
      <c r="DJ83" s="324"/>
      <c r="DK83" s="315"/>
      <c r="DL83" s="324"/>
      <c r="DM83" s="315"/>
      <c r="DN83" s="324"/>
      <c r="DO83" s="315"/>
      <c r="DP83" s="325"/>
    </row>
    <row r="84" spans="1:120">
      <c r="A84" s="321"/>
      <c r="B84" s="322"/>
      <c r="C84" s="323"/>
      <c r="D84" s="323"/>
      <c r="E84" s="315"/>
      <c r="F84" s="324"/>
      <c r="G84" s="315"/>
      <c r="H84" s="324"/>
      <c r="I84" s="315"/>
      <c r="J84" s="324"/>
      <c r="K84" s="315"/>
      <c r="L84" s="325"/>
      <c r="M84" s="321"/>
      <c r="N84" s="322"/>
      <c r="O84" s="323"/>
      <c r="P84" s="323"/>
      <c r="Q84" s="315"/>
      <c r="R84" s="324"/>
      <c r="S84" s="315"/>
      <c r="T84" s="324"/>
      <c r="U84" s="315"/>
      <c r="V84" s="324"/>
      <c r="W84" s="315"/>
      <c r="X84" s="325"/>
      <c r="Y84" s="321"/>
      <c r="Z84" s="322"/>
      <c r="AA84" s="323"/>
      <c r="AB84" s="323"/>
      <c r="AC84" s="315"/>
      <c r="AD84" s="324"/>
      <c r="AE84" s="315"/>
      <c r="AF84" s="324"/>
      <c r="AG84" s="315"/>
      <c r="AH84" s="324"/>
      <c r="AI84" s="315"/>
      <c r="AJ84" s="325"/>
      <c r="AK84" s="321"/>
      <c r="AL84" s="322"/>
      <c r="AM84" s="323"/>
      <c r="AN84" s="323"/>
      <c r="AO84" s="315"/>
      <c r="AP84" s="324"/>
      <c r="AQ84" s="315"/>
      <c r="AR84" s="324"/>
      <c r="AS84" s="315"/>
      <c r="AT84" s="324"/>
      <c r="AU84" s="315"/>
      <c r="AV84" s="325"/>
      <c r="AW84" s="321"/>
      <c r="AX84" s="322"/>
      <c r="AY84" s="323"/>
      <c r="AZ84" s="323"/>
      <c r="BA84" s="315"/>
      <c r="BB84" s="324"/>
      <c r="BC84" s="315"/>
      <c r="BD84" s="324"/>
      <c r="BE84" s="315"/>
      <c r="BF84" s="324"/>
      <c r="BG84" s="315"/>
      <c r="BH84" s="325"/>
      <c r="BI84" s="321"/>
      <c r="BJ84" s="322"/>
      <c r="BK84" s="323"/>
      <c r="BL84" s="323"/>
      <c r="BM84" s="315"/>
      <c r="BN84" s="324"/>
      <c r="BO84" s="315"/>
      <c r="BP84" s="324"/>
      <c r="BQ84" s="315"/>
      <c r="BR84" s="324"/>
      <c r="BS84" s="315"/>
      <c r="BT84" s="325"/>
      <c r="BU84" s="321"/>
      <c r="BV84" s="322"/>
      <c r="BW84" s="323"/>
      <c r="BX84" s="323"/>
      <c r="BY84" s="315"/>
      <c r="BZ84" s="324"/>
      <c r="CA84" s="315"/>
      <c r="CB84" s="324"/>
      <c r="CC84" s="315"/>
      <c r="CD84" s="324"/>
      <c r="CE84" s="315"/>
      <c r="CF84" s="325"/>
      <c r="CG84" s="321"/>
      <c r="CH84" s="322"/>
      <c r="CI84" s="323"/>
      <c r="CJ84" s="323"/>
      <c r="CK84" s="315"/>
      <c r="CL84" s="324"/>
      <c r="CM84" s="315"/>
      <c r="CN84" s="324"/>
      <c r="CO84" s="315"/>
      <c r="CP84" s="324"/>
      <c r="CQ84" s="315"/>
      <c r="CR84" s="325"/>
      <c r="CS84" s="321"/>
      <c r="CT84" s="322"/>
      <c r="CU84" s="323"/>
      <c r="CV84" s="323"/>
      <c r="CW84" s="315"/>
      <c r="CX84" s="324"/>
      <c r="CY84" s="315"/>
      <c r="CZ84" s="324"/>
      <c r="DA84" s="315"/>
      <c r="DB84" s="324"/>
      <c r="DC84" s="315"/>
      <c r="DD84" s="325"/>
      <c r="DE84" s="321"/>
      <c r="DF84" s="322"/>
      <c r="DG84" s="323"/>
      <c r="DH84" s="323"/>
      <c r="DI84" s="315"/>
      <c r="DJ84" s="324"/>
      <c r="DK84" s="315"/>
      <c r="DL84" s="324"/>
      <c r="DM84" s="315"/>
      <c r="DN84" s="324"/>
      <c r="DO84" s="315"/>
      <c r="DP84" s="325"/>
    </row>
    <row r="85" spans="1:120">
      <c r="A85" s="551" t="str">
        <f>IF(PARAMETRES!$D6="-",PARAMETRES!$F$17,CONCATENATE(UPPER(PARAMETRES!$D6)," (",LOWER(PARAMETRES!$F$17),")"))</f>
        <v>NÉERLANDAIS (seconde langue)</v>
      </c>
      <c r="B85" s="551"/>
      <c r="C85" s="316">
        <f>PARAMETRES!$G$17</f>
        <v>30</v>
      </c>
      <c r="D85" s="317"/>
      <c r="E85" s="318" t="str">
        <f>TOTALGENERAL!$X59</f>
        <v/>
      </c>
      <c r="F85" s="319"/>
      <c r="G85" s="318" t="str">
        <f>TOTALGENERAL!$AY59</f>
        <v/>
      </c>
      <c r="H85" s="319"/>
      <c r="I85" s="318"/>
      <c r="J85" s="319"/>
      <c r="K85" s="318"/>
      <c r="L85" s="320"/>
      <c r="M85" s="551" t="str">
        <f>IF(PARAMETRES!$D10="-",PARAMETRES!$F$17,CONCATENATE(UPPER(PARAMETRES!$D10)," (",LOWER(PARAMETRES!$F$17),")"))</f>
        <v>ANGLAIS (seconde langue)</v>
      </c>
      <c r="N85" s="551"/>
      <c r="O85" s="316">
        <f>PARAMETRES!$G$17</f>
        <v>30</v>
      </c>
      <c r="P85" s="317"/>
      <c r="Q85" s="318" t="str">
        <f>TOTALGENERAL!$X63</f>
        <v/>
      </c>
      <c r="R85" s="319"/>
      <c r="S85" s="318" t="str">
        <f>TOTALGENERAL!$AY63</f>
        <v/>
      </c>
      <c r="T85" s="319"/>
      <c r="U85" s="318"/>
      <c r="V85" s="319"/>
      <c r="W85" s="318"/>
      <c r="X85" s="320"/>
      <c r="Y85" s="551" t="str">
        <f>IF(PARAMETRES!$D14="-",PARAMETRES!$F$17,CONCATENATE(UPPER(PARAMETRES!$D14)," (",LOWER(PARAMETRES!$F$17),")"))</f>
        <v>NÉERLANDAIS (seconde langue)</v>
      </c>
      <c r="Z85" s="551"/>
      <c r="AA85" s="316">
        <f>PARAMETRES!$G$17</f>
        <v>30</v>
      </c>
      <c r="AB85" s="317"/>
      <c r="AC85" s="318" t="str">
        <f>TOTALGENERAL!$X67</f>
        <v/>
      </c>
      <c r="AD85" s="319"/>
      <c r="AE85" s="318" t="str">
        <f>TOTALGENERAL!$AY67</f>
        <v/>
      </c>
      <c r="AF85" s="319"/>
      <c r="AG85" s="318"/>
      <c r="AH85" s="319"/>
      <c r="AI85" s="318"/>
      <c r="AJ85" s="320"/>
      <c r="AK85" s="551" t="str">
        <f>IF(PARAMETRES!$D18="-",PARAMETRES!$F$17,CONCATENATE(UPPER(PARAMETRES!$D18)," (",LOWER(PARAMETRES!$F$17),")"))</f>
        <v>ANGLAIS (seconde langue)</v>
      </c>
      <c r="AL85" s="551"/>
      <c r="AM85" s="316">
        <f>PARAMETRES!$G$17</f>
        <v>30</v>
      </c>
      <c r="AN85" s="317"/>
      <c r="AO85" s="318" t="str">
        <f>TOTALGENERAL!$X71</f>
        <v/>
      </c>
      <c r="AP85" s="319"/>
      <c r="AQ85" s="318" t="str">
        <f>TOTALGENERAL!$AY71</f>
        <v/>
      </c>
      <c r="AR85" s="319"/>
      <c r="AS85" s="318"/>
      <c r="AT85" s="319"/>
      <c r="AU85" s="318"/>
      <c r="AV85" s="320"/>
      <c r="AW85" s="551" t="str">
        <f>IF(PARAMETRES!$D22="-",PARAMETRES!$F$17,CONCATENATE(UPPER(PARAMETRES!$D22)," (",LOWER(PARAMETRES!$F$17),")"))</f>
        <v>ANGLAIS (seconde langue)</v>
      </c>
      <c r="AX85" s="551"/>
      <c r="AY85" s="316">
        <f>PARAMETRES!$G$17</f>
        <v>30</v>
      </c>
      <c r="AZ85" s="317"/>
      <c r="BA85" s="318" t="str">
        <f>TOTALGENERAL!$X75</f>
        <v/>
      </c>
      <c r="BB85" s="319"/>
      <c r="BC85" s="318" t="str">
        <f>TOTALGENERAL!$AY75</f>
        <v/>
      </c>
      <c r="BD85" s="319"/>
      <c r="BE85" s="318"/>
      <c r="BF85" s="319"/>
      <c r="BG85" s="318"/>
      <c r="BH85" s="320"/>
      <c r="BI85" s="551" t="str">
        <f>IF(PARAMETRES!$D26="-",PARAMETRES!$F$17,CONCATENATE(UPPER(PARAMETRES!$D26)," (",LOWER(PARAMETRES!$F$17),")"))</f>
        <v>ANGLAIS (seconde langue)</v>
      </c>
      <c r="BJ85" s="551"/>
      <c r="BK85" s="316">
        <f>PARAMETRES!$G$17</f>
        <v>30</v>
      </c>
      <c r="BL85" s="317"/>
      <c r="BM85" s="318" t="str">
        <f>TOTALGENERAL!$X79</f>
        <v/>
      </c>
      <c r="BN85" s="319"/>
      <c r="BO85" s="318" t="str">
        <f>TOTALGENERAL!$AY79</f>
        <v/>
      </c>
      <c r="BP85" s="319"/>
      <c r="BQ85" s="318"/>
      <c r="BR85" s="319"/>
      <c r="BS85" s="318"/>
      <c r="BT85" s="320"/>
      <c r="BU85" s="551" t="str">
        <f>IF(PARAMETRES!$D30="-",PARAMETRES!$F$17,CONCATENATE(UPPER(PARAMETRES!$D30)," (",LOWER(PARAMETRES!$F$17),")"))</f>
        <v>ANGLAIS (seconde langue)</v>
      </c>
      <c r="BV85" s="551"/>
      <c r="BW85" s="316">
        <f>PARAMETRES!$G$17</f>
        <v>30</v>
      </c>
      <c r="BX85" s="317"/>
      <c r="BY85" s="318" t="str">
        <f>TOTALGENERAL!$X83</f>
        <v/>
      </c>
      <c r="BZ85" s="319"/>
      <c r="CA85" s="318" t="str">
        <f>TOTALGENERAL!$AY83</f>
        <v/>
      </c>
      <c r="CB85" s="319"/>
      <c r="CC85" s="318"/>
      <c r="CD85" s="319"/>
      <c r="CE85" s="318"/>
      <c r="CF85" s="320"/>
      <c r="CG85" s="551" t="str">
        <f>IF(PARAMETRES!$D34="-",PARAMETRES!$F$17,CONCATENATE(UPPER(PARAMETRES!$D34)," (",LOWER(PARAMETRES!$F$17),")"))</f>
        <v>SECONDE LANGUE</v>
      </c>
      <c r="CH85" s="551"/>
      <c r="CI85" s="316">
        <f>PARAMETRES!$G$17</f>
        <v>30</v>
      </c>
      <c r="CJ85" s="317"/>
      <c r="CK85" s="318" t="str">
        <f>TOTALGENERAL!$X87</f>
        <v/>
      </c>
      <c r="CL85" s="319"/>
      <c r="CM85" s="318" t="str">
        <f>TOTALGENERAL!$AY87</f>
        <v/>
      </c>
      <c r="CN85" s="319"/>
      <c r="CO85" s="318"/>
      <c r="CP85" s="319"/>
      <c r="CQ85" s="318"/>
      <c r="CR85" s="320"/>
      <c r="CS85" s="551" t="str">
        <f>IF(PARAMETRES!$D38="-",PARAMETRES!$F$17,CONCATENATE(UPPER(PARAMETRES!$D38)," (",LOWER(PARAMETRES!$F$17),")"))</f>
        <v>SECONDE LANGUE</v>
      </c>
      <c r="CT85" s="551"/>
      <c r="CU85" s="316">
        <f>PARAMETRES!$G$17</f>
        <v>30</v>
      </c>
      <c r="CV85" s="317"/>
      <c r="CW85" s="318" t="str">
        <f>TOTALGENERAL!$X91</f>
        <v/>
      </c>
      <c r="CX85" s="319"/>
      <c r="CY85" s="318" t="str">
        <f>TOTALGENERAL!$AY91</f>
        <v/>
      </c>
      <c r="CZ85" s="319"/>
      <c r="DA85" s="318"/>
      <c r="DB85" s="319"/>
      <c r="DC85" s="318"/>
      <c r="DD85" s="320"/>
      <c r="DE85" s="551" t="str">
        <f>IF(PARAMETRES!$D42="-",PARAMETRES!$F$17,CONCATENATE(UPPER(PARAMETRES!$D42)," (",LOWER(PARAMETRES!$F$17),")"))</f>
        <v>SECONDE LANGUE</v>
      </c>
      <c r="DF85" s="551"/>
      <c r="DG85" s="316">
        <f>PARAMETRES!$G$17</f>
        <v>30</v>
      </c>
      <c r="DH85" s="317"/>
      <c r="DI85" s="318" t="str">
        <f>TOTALGENERAL!$X95</f>
        <v/>
      </c>
      <c r="DJ85" s="319"/>
      <c r="DK85" s="318" t="str">
        <f>TOTALGENERAL!$AY95</f>
        <v/>
      </c>
      <c r="DL85" s="319"/>
      <c r="DM85" s="318"/>
      <c r="DN85" s="319"/>
      <c r="DO85" s="318"/>
      <c r="DP85" s="320"/>
    </row>
    <row r="86" spans="1:120">
      <c r="A86" s="321"/>
      <c r="B86" s="322"/>
      <c r="C86" s="323"/>
      <c r="D86" s="323"/>
      <c r="E86" s="315"/>
      <c r="F86" s="324"/>
      <c r="G86" s="315"/>
      <c r="H86" s="324"/>
      <c r="I86" s="315"/>
      <c r="J86" s="324"/>
      <c r="K86" s="315"/>
      <c r="L86" s="325"/>
      <c r="M86" s="321" t="str">
        <f>IF(COUNTBLANK(W60:W89)=31,"","Moyenne de l'année :")</f>
        <v>Moyenne de l'année :</v>
      </c>
      <c r="N86" s="322"/>
      <c r="O86" s="323"/>
      <c r="P86" s="323"/>
      <c r="Q86" s="315"/>
      <c r="R86" s="324"/>
      <c r="S86" s="315"/>
      <c r="T86" s="324"/>
      <c r="U86" s="315"/>
      <c r="V86" s="324"/>
      <c r="W86" s="315"/>
      <c r="X86" s="325"/>
      <c r="Y86" s="321"/>
      <c r="Z86" s="322"/>
      <c r="AA86" s="323"/>
      <c r="AB86" s="323"/>
      <c r="AC86" s="315"/>
      <c r="AD86" s="324"/>
      <c r="AE86" s="315"/>
      <c r="AF86" s="324"/>
      <c r="AG86" s="315"/>
      <c r="AH86" s="324"/>
      <c r="AI86" s="315"/>
      <c r="AJ86" s="325"/>
      <c r="AK86" s="321"/>
      <c r="AL86" s="322"/>
      <c r="AM86" s="323"/>
      <c r="AN86" s="323"/>
      <c r="AO86" s="315"/>
      <c r="AP86" s="324"/>
      <c r="AQ86" s="315"/>
      <c r="AR86" s="324"/>
      <c r="AS86" s="315"/>
      <c r="AT86" s="324"/>
      <c r="AU86" s="315"/>
      <c r="AV86" s="325"/>
      <c r="AW86" s="321"/>
      <c r="AX86" s="322"/>
      <c r="AY86" s="323"/>
      <c r="AZ86" s="323"/>
      <c r="BA86" s="315"/>
      <c r="BB86" s="324"/>
      <c r="BC86" s="315"/>
      <c r="BD86" s="324"/>
      <c r="BE86" s="315"/>
      <c r="BF86" s="324"/>
      <c r="BG86" s="315"/>
      <c r="BH86" s="325"/>
      <c r="BI86" s="321"/>
      <c r="BJ86" s="322"/>
      <c r="BK86" s="323"/>
      <c r="BL86" s="323"/>
      <c r="BM86" s="315"/>
      <c r="BN86" s="324"/>
      <c r="BO86" s="315"/>
      <c r="BP86" s="324"/>
      <c r="BQ86" s="315"/>
      <c r="BR86" s="324"/>
      <c r="BS86" s="315"/>
      <c r="BT86" s="325"/>
      <c r="BU86" s="321"/>
      <c r="BV86" s="322"/>
      <c r="BW86" s="323"/>
      <c r="BX86" s="323"/>
      <c r="BY86" s="315"/>
      <c r="BZ86" s="324"/>
      <c r="CA86" s="315"/>
      <c r="CB86" s="324"/>
      <c r="CC86" s="315"/>
      <c r="CD86" s="324"/>
      <c r="CE86" s="315"/>
      <c r="CF86" s="325"/>
      <c r="CG86" s="321"/>
      <c r="CH86" s="322"/>
      <c r="CI86" s="323"/>
      <c r="CJ86" s="323"/>
      <c r="CK86" s="315"/>
      <c r="CL86" s="324"/>
      <c r="CM86" s="315"/>
      <c r="CN86" s="324"/>
      <c r="CO86" s="315"/>
      <c r="CP86" s="324"/>
      <c r="CQ86" s="315"/>
      <c r="CR86" s="325"/>
      <c r="CS86" s="321"/>
      <c r="CT86" s="322"/>
      <c r="CU86" s="323"/>
      <c r="CV86" s="323"/>
      <c r="CW86" s="315"/>
      <c r="CX86" s="324"/>
      <c r="CY86" s="315"/>
      <c r="CZ86" s="324"/>
      <c r="DA86" s="315"/>
      <c r="DB86" s="324"/>
      <c r="DC86" s="315"/>
      <c r="DD86" s="325"/>
      <c r="DE86" s="321"/>
      <c r="DF86" s="322"/>
      <c r="DG86" s="323"/>
      <c r="DH86" s="323"/>
      <c r="DI86" s="315"/>
      <c r="DJ86" s="324"/>
      <c r="DK86" s="315"/>
      <c r="DL86" s="324"/>
      <c r="DM86" s="315"/>
      <c r="DN86" s="324"/>
      <c r="DO86" s="315"/>
      <c r="DP86" s="325"/>
    </row>
    <row r="87" spans="1:120" ht="22.5" customHeight="1">
      <c r="A87" s="337"/>
      <c r="B87" s="338"/>
      <c r="C87" s="338"/>
      <c r="D87" s="339"/>
      <c r="E87" s="340"/>
      <c r="F87" s="324"/>
      <c r="G87" s="340"/>
      <c r="H87" s="324"/>
      <c r="I87" s="340"/>
      <c r="J87" s="324"/>
      <c r="K87" s="340"/>
      <c r="L87" s="325"/>
      <c r="M87" s="337"/>
      <c r="N87" s="338"/>
      <c r="O87" s="338"/>
      <c r="P87" s="339"/>
      <c r="Q87" s="340"/>
      <c r="R87" s="324"/>
      <c r="S87" s="340"/>
      <c r="T87" s="324"/>
      <c r="U87" s="340"/>
      <c r="V87" s="324"/>
      <c r="W87" s="340"/>
      <c r="X87" s="325"/>
      <c r="Y87" s="337"/>
      <c r="Z87" s="338"/>
      <c r="AA87" s="338"/>
      <c r="AB87" s="339"/>
      <c r="AC87" s="340"/>
      <c r="AD87" s="324"/>
      <c r="AE87" s="340"/>
      <c r="AF87" s="324"/>
      <c r="AG87" s="340"/>
      <c r="AH87" s="324"/>
      <c r="AI87" s="340"/>
      <c r="AJ87" s="325"/>
      <c r="AK87" s="337"/>
      <c r="AL87" s="338"/>
      <c r="AM87" s="338"/>
      <c r="AN87" s="339"/>
      <c r="AO87" s="340"/>
      <c r="AP87" s="324"/>
      <c r="AQ87" s="340"/>
      <c r="AR87" s="324"/>
      <c r="AS87" s="340"/>
      <c r="AT87" s="324"/>
      <c r="AU87" s="340"/>
      <c r="AV87" s="325"/>
      <c r="AW87" s="337"/>
      <c r="AX87" s="338"/>
      <c r="AY87" s="338"/>
      <c r="AZ87" s="339"/>
      <c r="BA87" s="340"/>
      <c r="BB87" s="324"/>
      <c r="BC87" s="340"/>
      <c r="BD87" s="324"/>
      <c r="BE87" s="340"/>
      <c r="BF87" s="324"/>
      <c r="BG87" s="340"/>
      <c r="BH87" s="325"/>
      <c r="BI87" s="337"/>
      <c r="BJ87" s="338"/>
      <c r="BK87" s="338"/>
      <c r="BL87" s="339"/>
      <c r="BM87" s="340"/>
      <c r="BN87" s="324"/>
      <c r="BO87" s="340"/>
      <c r="BP87" s="324"/>
      <c r="BQ87" s="340"/>
      <c r="BR87" s="324"/>
      <c r="BS87" s="340"/>
      <c r="BT87" s="325"/>
      <c r="BU87" s="337"/>
      <c r="BV87" s="338"/>
      <c r="BW87" s="338"/>
      <c r="BX87" s="339"/>
      <c r="BY87" s="340"/>
      <c r="BZ87" s="324"/>
      <c r="CA87" s="340"/>
      <c r="CB87" s="324"/>
      <c r="CC87" s="340"/>
      <c r="CD87" s="324"/>
      <c r="CE87" s="340"/>
      <c r="CF87" s="325"/>
      <c r="CG87" s="337"/>
      <c r="CH87" s="338"/>
      <c r="CI87" s="338"/>
      <c r="CJ87" s="339"/>
      <c r="CK87" s="340"/>
      <c r="CL87" s="324"/>
      <c r="CM87" s="340"/>
      <c r="CN87" s="324"/>
      <c r="CO87" s="340"/>
      <c r="CP87" s="324"/>
      <c r="CQ87" s="340"/>
      <c r="CR87" s="325"/>
      <c r="CS87" s="337"/>
      <c r="CT87" s="338"/>
      <c r="CU87" s="338"/>
      <c r="CV87" s="339"/>
      <c r="CW87" s="340"/>
      <c r="CX87" s="324"/>
      <c r="CY87" s="340"/>
      <c r="CZ87" s="324"/>
      <c r="DA87" s="340"/>
      <c r="DB87" s="324"/>
      <c r="DC87" s="340"/>
      <c r="DD87" s="325"/>
      <c r="DE87" s="337"/>
      <c r="DF87" s="338"/>
      <c r="DG87" s="338"/>
      <c r="DH87" s="339"/>
      <c r="DI87" s="340"/>
      <c r="DJ87" s="324"/>
      <c r="DK87" s="340"/>
      <c r="DL87" s="324"/>
      <c r="DM87" s="340"/>
      <c r="DN87" s="324"/>
      <c r="DO87" s="340"/>
      <c r="DP87" s="325"/>
    </row>
    <row r="88" spans="1:120" ht="4.5" customHeight="1">
      <c r="A88" s="326"/>
      <c r="B88" s="326"/>
      <c r="C88" s="327"/>
      <c r="D88" s="327"/>
      <c r="M88" s="326"/>
      <c r="N88" s="326"/>
      <c r="O88" s="327"/>
      <c r="P88" s="327"/>
      <c r="Y88" s="326"/>
      <c r="Z88" s="326"/>
      <c r="AA88" s="327"/>
      <c r="AB88" s="327"/>
      <c r="AK88" s="326"/>
      <c r="AL88" s="326"/>
      <c r="AM88" s="327"/>
      <c r="AN88" s="327"/>
      <c r="AW88" s="326"/>
      <c r="AX88" s="326"/>
      <c r="AY88" s="327"/>
      <c r="AZ88" s="327"/>
      <c r="BI88" s="326"/>
      <c r="BJ88" s="326"/>
      <c r="BK88" s="327"/>
      <c r="BL88" s="327"/>
      <c r="BU88" s="326"/>
      <c r="BV88" s="326"/>
      <c r="BW88" s="327"/>
      <c r="BX88" s="327"/>
      <c r="CG88" s="326"/>
      <c r="CH88" s="326"/>
      <c r="CI88" s="327"/>
      <c r="CJ88" s="327"/>
      <c r="CS88" s="326"/>
      <c r="CT88" s="326"/>
      <c r="CU88" s="327"/>
      <c r="CV88" s="327"/>
      <c r="DE88" s="326"/>
      <c r="DF88" s="326"/>
      <c r="DG88" s="327"/>
      <c r="DH88" s="327"/>
    </row>
    <row r="89" spans="1:120" ht="25.5" customHeight="1">
      <c r="A89" s="555" t="str">
        <f>PARAMETRES!$F$19</f>
        <v>TOTAL DE LA PÉRIODE</v>
      </c>
      <c r="B89" s="555"/>
      <c r="C89" s="341">
        <f>PARAMETRES!$G$19</f>
        <v>100</v>
      </c>
      <c r="D89" s="342"/>
      <c r="E89" s="343">
        <f>TOTALGENERAL!$AA59</f>
        <v>82.399999999999991</v>
      </c>
      <c r="F89" s="344"/>
      <c r="G89" s="343" t="str">
        <f>TOTALGENERAL!$BB59</f>
        <v/>
      </c>
      <c r="H89" s="344"/>
      <c r="I89" s="343"/>
      <c r="J89" s="344"/>
      <c r="K89" s="343"/>
      <c r="M89" s="555" t="str">
        <f>PARAMETRES!$F$19</f>
        <v>TOTAL DE LA PÉRIODE</v>
      </c>
      <c r="N89" s="555"/>
      <c r="O89" s="341">
        <f>PARAMETRES!$G$19</f>
        <v>100</v>
      </c>
      <c r="P89" s="342"/>
      <c r="Q89" s="343">
        <f>TOTALGENERAL!$AA63</f>
        <v>69.8</v>
      </c>
      <c r="R89" s="344"/>
      <c r="S89" s="343" t="str">
        <f>TOTALGENERAL!$BB63</f>
        <v/>
      </c>
      <c r="T89" s="344"/>
      <c r="U89" s="343"/>
      <c r="V89" s="344"/>
      <c r="W89" s="343"/>
      <c r="Y89" s="555" t="str">
        <f>PARAMETRES!$F$19</f>
        <v>TOTAL DE LA PÉRIODE</v>
      </c>
      <c r="Z89" s="555"/>
      <c r="AA89" s="341">
        <f>PARAMETRES!$G$19</f>
        <v>100</v>
      </c>
      <c r="AB89" s="342"/>
      <c r="AC89" s="343">
        <f>TOTALGENERAL!$AA67</f>
        <v>78.099999999999994</v>
      </c>
      <c r="AD89" s="344"/>
      <c r="AE89" s="343" t="str">
        <f>TOTALGENERAL!$BB67</f>
        <v/>
      </c>
      <c r="AF89" s="344"/>
      <c r="AG89" s="343"/>
      <c r="AH89" s="344"/>
      <c r="AI89" s="343"/>
      <c r="AK89" s="555" t="str">
        <f>PARAMETRES!$F$19</f>
        <v>TOTAL DE LA PÉRIODE</v>
      </c>
      <c r="AL89" s="555"/>
      <c r="AM89" s="341">
        <f>PARAMETRES!$G$19</f>
        <v>100</v>
      </c>
      <c r="AN89" s="342"/>
      <c r="AO89" s="343">
        <f>TOTALGENERAL!$AA71</f>
        <v>71.099999999999994</v>
      </c>
      <c r="AP89" s="344"/>
      <c r="AQ89" s="343" t="str">
        <f>TOTALGENERAL!$BB71</f>
        <v/>
      </c>
      <c r="AR89" s="344"/>
      <c r="AS89" s="343"/>
      <c r="AT89" s="344"/>
      <c r="AU89" s="343"/>
      <c r="AW89" s="555" t="str">
        <f>PARAMETRES!$F$19</f>
        <v>TOTAL DE LA PÉRIODE</v>
      </c>
      <c r="AX89" s="555"/>
      <c r="AY89" s="341">
        <f>PARAMETRES!$G$19</f>
        <v>100</v>
      </c>
      <c r="AZ89" s="342"/>
      <c r="BA89" s="343">
        <f>TOTALGENERAL!$AA75</f>
        <v>87.8</v>
      </c>
      <c r="BB89" s="344"/>
      <c r="BC89" s="343" t="str">
        <f>TOTALGENERAL!$BB75</f>
        <v/>
      </c>
      <c r="BD89" s="344"/>
      <c r="BE89" s="343"/>
      <c r="BF89" s="344"/>
      <c r="BG89" s="343"/>
      <c r="BI89" s="555" t="str">
        <f>PARAMETRES!$F$19</f>
        <v>TOTAL DE LA PÉRIODE</v>
      </c>
      <c r="BJ89" s="555"/>
      <c r="BK89" s="341">
        <f>PARAMETRES!$G$19</f>
        <v>100</v>
      </c>
      <c r="BL89" s="342"/>
      <c r="BM89" s="343">
        <f>TOTALGENERAL!$AA79</f>
        <v>79.599999999999994</v>
      </c>
      <c r="BN89" s="344"/>
      <c r="BO89" s="343" t="str">
        <f>TOTALGENERAL!$BB79</f>
        <v/>
      </c>
      <c r="BP89" s="344"/>
      <c r="BQ89" s="343"/>
      <c r="BR89" s="344"/>
      <c r="BS89" s="343"/>
      <c r="BU89" s="555" t="str">
        <f>PARAMETRES!$F$19</f>
        <v>TOTAL DE LA PÉRIODE</v>
      </c>
      <c r="BV89" s="555"/>
      <c r="BW89" s="341">
        <f>PARAMETRES!$G$19</f>
        <v>100</v>
      </c>
      <c r="BX89" s="342"/>
      <c r="BY89" s="343">
        <f>TOTALGENERAL!$AA83</f>
        <v>93.6</v>
      </c>
      <c r="BZ89" s="344"/>
      <c r="CA89" s="343" t="str">
        <f>TOTALGENERAL!$BB83</f>
        <v/>
      </c>
      <c r="CB89" s="344"/>
      <c r="CC89" s="343"/>
      <c r="CD89" s="344"/>
      <c r="CE89" s="343"/>
      <c r="CG89" s="555" t="str">
        <f>PARAMETRES!$F$19</f>
        <v>TOTAL DE LA PÉRIODE</v>
      </c>
      <c r="CH89" s="555"/>
      <c r="CI89" s="341">
        <f>PARAMETRES!$G$19</f>
        <v>100</v>
      </c>
      <c r="CJ89" s="342"/>
      <c r="CK89" s="343" t="str">
        <f>TOTALGENERAL!$AA87</f>
        <v/>
      </c>
      <c r="CL89" s="344"/>
      <c r="CM89" s="343" t="str">
        <f>TOTALGENERAL!$BB87</f>
        <v/>
      </c>
      <c r="CN89" s="344"/>
      <c r="CO89" s="343"/>
      <c r="CP89" s="344"/>
      <c r="CQ89" s="343"/>
      <c r="CS89" s="555" t="str">
        <f>PARAMETRES!$F$19</f>
        <v>TOTAL DE LA PÉRIODE</v>
      </c>
      <c r="CT89" s="555"/>
      <c r="CU89" s="341">
        <f>PARAMETRES!$G$19</f>
        <v>100</v>
      </c>
      <c r="CV89" s="342"/>
      <c r="CW89" s="343" t="str">
        <f>TOTALGENERAL!$AA91</f>
        <v/>
      </c>
      <c r="CX89" s="344"/>
      <c r="CY89" s="343" t="str">
        <f>TOTALGENERAL!$BB91</f>
        <v/>
      </c>
      <c r="CZ89" s="344"/>
      <c r="DA89" s="343"/>
      <c r="DB89" s="344"/>
      <c r="DC89" s="343"/>
      <c r="DE89" s="555" t="str">
        <f>PARAMETRES!$F$19</f>
        <v>TOTAL DE LA PÉRIODE</v>
      </c>
      <c r="DF89" s="555"/>
      <c r="DG89" s="341">
        <f>PARAMETRES!$G$19</f>
        <v>100</v>
      </c>
      <c r="DH89" s="342"/>
      <c r="DI89" s="343" t="str">
        <f>TOTALGENERAL!$AA95</f>
        <v/>
      </c>
      <c r="DJ89" s="344"/>
      <c r="DK89" s="343" t="str">
        <f>TOTALGENERAL!$BB95</f>
        <v/>
      </c>
      <c r="DL89" s="344"/>
      <c r="DM89" s="343"/>
      <c r="DN89" s="344"/>
      <c r="DO89" s="343"/>
    </row>
    <row r="90" spans="1:120" ht="3.75" customHeight="1">
      <c r="G90" s="345"/>
      <c r="J90" s="345"/>
      <c r="S90" s="345"/>
      <c r="V90" s="345"/>
      <c r="AE90" s="345"/>
      <c r="AH90" s="345"/>
      <c r="AQ90" s="345"/>
      <c r="AT90" s="345"/>
      <c r="BC90" s="345"/>
      <c r="BF90" s="345"/>
      <c r="BO90" s="345"/>
      <c r="BR90" s="345"/>
      <c r="CA90" s="345"/>
      <c r="CD90" s="345"/>
      <c r="CM90" s="345"/>
      <c r="CP90" s="345"/>
      <c r="CY90" s="345"/>
      <c r="DB90" s="345"/>
      <c r="DK90" s="345"/>
      <c r="DN90" s="345"/>
    </row>
    <row r="91" spans="1:120">
      <c r="G91" s="556"/>
      <c r="H91" s="556"/>
      <c r="I91" s="556"/>
      <c r="J91" s="556"/>
      <c r="K91" s="346"/>
      <c r="S91" s="556"/>
      <c r="T91" s="556"/>
      <c r="U91" s="556"/>
      <c r="V91" s="556"/>
      <c r="W91" s="346"/>
      <c r="AE91" s="556"/>
      <c r="AF91" s="556"/>
      <c r="AG91" s="556"/>
      <c r="AH91" s="556"/>
      <c r="AI91" s="346"/>
      <c r="AQ91" s="556"/>
      <c r="AR91" s="556"/>
      <c r="AS91" s="556"/>
      <c r="AT91" s="556"/>
      <c r="AU91" s="346"/>
      <c r="BC91" s="556"/>
      <c r="BD91" s="556"/>
      <c r="BE91" s="556"/>
      <c r="BF91" s="556"/>
      <c r="BG91" s="346"/>
      <c r="BO91" s="556"/>
      <c r="BP91" s="556"/>
      <c r="BQ91" s="556"/>
      <c r="BR91" s="556"/>
      <c r="BS91" s="346"/>
      <c r="CA91" s="556"/>
      <c r="CB91" s="556"/>
      <c r="CC91" s="556"/>
      <c r="CD91" s="556"/>
      <c r="CE91" s="346"/>
      <c r="CM91" s="556"/>
      <c r="CN91" s="556"/>
      <c r="CO91" s="556"/>
      <c r="CP91" s="556"/>
      <c r="CQ91" s="346"/>
      <c r="CY91" s="556"/>
      <c r="CZ91" s="556"/>
      <c r="DA91" s="556"/>
      <c r="DB91" s="556"/>
      <c r="DC91" s="346"/>
      <c r="DK91" s="556"/>
      <c r="DL91" s="556"/>
      <c r="DM91" s="556"/>
      <c r="DN91" s="556"/>
      <c r="DO91" s="346"/>
    </row>
    <row r="92" spans="1:120" ht="21.75" customHeight="1"/>
    <row r="106" spans="1:120">
      <c r="A106" s="557"/>
      <c r="B106" s="557"/>
      <c r="C106" s="557"/>
      <c r="D106" s="557"/>
      <c r="E106" s="557"/>
      <c r="F106" s="557"/>
      <c r="G106" s="557"/>
      <c r="H106" s="557"/>
      <c r="I106" s="557"/>
      <c r="J106" s="557"/>
      <c r="K106" s="557"/>
      <c r="L106" s="557"/>
      <c r="M106" s="557"/>
      <c r="N106" s="557"/>
      <c r="O106" s="557"/>
      <c r="P106" s="557"/>
      <c r="Q106" s="557"/>
      <c r="R106" s="557"/>
      <c r="S106" s="557"/>
      <c r="T106" s="557"/>
      <c r="U106" s="557"/>
      <c r="V106" s="557"/>
      <c r="W106" s="557"/>
      <c r="X106" s="557"/>
      <c r="Y106" s="557"/>
      <c r="Z106" s="557"/>
      <c r="AA106" s="557"/>
      <c r="AB106" s="557"/>
      <c r="AC106" s="557"/>
      <c r="AD106" s="557"/>
      <c r="AE106" s="557"/>
      <c r="AF106" s="557"/>
      <c r="AG106" s="557"/>
      <c r="AH106" s="557"/>
      <c r="AI106" s="557"/>
      <c r="AJ106" s="557"/>
      <c r="AK106" s="557"/>
      <c r="AL106" s="557"/>
      <c r="AM106" s="557"/>
      <c r="AN106" s="557"/>
      <c r="AO106" s="557"/>
      <c r="AP106" s="557"/>
      <c r="AQ106" s="557"/>
      <c r="AR106" s="557"/>
      <c r="AS106" s="557"/>
      <c r="AT106" s="557"/>
      <c r="AU106" s="557"/>
      <c r="AV106" s="557"/>
      <c r="AW106" s="557"/>
      <c r="AX106" s="557"/>
      <c r="AY106" s="557"/>
      <c r="AZ106" s="557"/>
      <c r="BA106" s="557"/>
      <c r="BB106" s="557"/>
      <c r="BC106" s="557"/>
      <c r="BD106" s="557"/>
      <c r="BE106" s="557"/>
      <c r="BF106" s="557"/>
      <c r="BG106" s="557"/>
      <c r="BH106" s="557"/>
      <c r="BI106" s="557"/>
      <c r="BJ106" s="557"/>
      <c r="BK106" s="557"/>
      <c r="BL106" s="557"/>
      <c r="BM106" s="557"/>
      <c r="BN106" s="557"/>
      <c r="BO106" s="557"/>
      <c r="BP106" s="557"/>
      <c r="BQ106" s="557"/>
      <c r="BR106" s="557"/>
      <c r="BS106" s="557"/>
      <c r="BT106" s="557"/>
      <c r="BU106" s="557"/>
      <c r="BV106" s="557"/>
      <c r="BW106" s="557"/>
      <c r="BX106" s="557"/>
      <c r="BY106" s="557"/>
      <c r="BZ106" s="557"/>
      <c r="CA106" s="557"/>
      <c r="CB106" s="557"/>
      <c r="CC106" s="557"/>
      <c r="CD106" s="557"/>
      <c r="CE106" s="557"/>
      <c r="CF106" s="557"/>
      <c r="CG106" s="557"/>
      <c r="CH106" s="557"/>
      <c r="CI106" s="557"/>
      <c r="CJ106" s="557"/>
      <c r="CK106" s="557"/>
      <c r="CL106" s="557"/>
      <c r="CM106" s="557"/>
      <c r="CN106" s="557"/>
      <c r="CO106" s="557"/>
      <c r="CP106" s="557"/>
      <c r="CQ106" s="557"/>
      <c r="CR106" s="557"/>
      <c r="CS106" s="557"/>
      <c r="CT106" s="557"/>
      <c r="CU106" s="557"/>
      <c r="CV106" s="557"/>
      <c r="CW106" s="557"/>
      <c r="CX106" s="557"/>
      <c r="CY106" s="557"/>
      <c r="CZ106" s="557"/>
      <c r="DA106" s="557"/>
      <c r="DB106" s="557"/>
      <c r="DC106" s="557"/>
      <c r="DD106" s="557"/>
      <c r="DE106" s="557"/>
      <c r="DF106" s="557"/>
      <c r="DG106" s="557"/>
      <c r="DH106" s="557"/>
      <c r="DI106" s="557"/>
      <c r="DJ106" s="557"/>
      <c r="DK106" s="557"/>
      <c r="DL106" s="557"/>
      <c r="DM106" s="557"/>
      <c r="DN106" s="557"/>
      <c r="DO106" s="557"/>
      <c r="DP106" s="557"/>
    </row>
    <row r="107" spans="1:120" ht="41.25">
      <c r="B107" s="559" t="str">
        <f>PARAMETRES!$C7</f>
        <v>P</v>
      </c>
      <c r="C107" s="559"/>
      <c r="D107" s="559"/>
      <c r="E107" s="559"/>
      <c r="F107" s="559"/>
      <c r="G107" s="559"/>
      <c r="H107" s="559"/>
      <c r="I107" s="547"/>
      <c r="J107" s="548"/>
      <c r="N107" s="559" t="str">
        <f>PARAMETRES!$C11</f>
        <v>R</v>
      </c>
      <c r="O107" s="559"/>
      <c r="P107" s="559"/>
      <c r="Q107" s="559"/>
      <c r="R107" s="559"/>
      <c r="S107" s="559"/>
      <c r="T107" s="559"/>
      <c r="U107" s="547"/>
      <c r="V107" s="548"/>
      <c r="Z107" s="559" t="str">
        <f>PARAMETRES!$C15</f>
        <v>L</v>
      </c>
      <c r="AA107" s="559"/>
      <c r="AB107" s="559"/>
      <c r="AC107" s="559"/>
      <c r="AD107" s="559"/>
      <c r="AE107" s="559"/>
      <c r="AF107" s="559"/>
      <c r="AG107" s="547"/>
      <c r="AH107" s="548"/>
      <c r="AL107" s="559" t="str">
        <f>PARAMETRES!$C19</f>
        <v>M</v>
      </c>
      <c r="AM107" s="559"/>
      <c r="AN107" s="559"/>
      <c r="AO107" s="559"/>
      <c r="AP107" s="559"/>
      <c r="AQ107" s="559"/>
      <c r="AR107" s="559"/>
      <c r="AS107" s="547"/>
      <c r="AT107" s="548"/>
      <c r="AX107" s="559" t="str">
        <f>PARAMETRES!$C23</f>
        <v>G</v>
      </c>
      <c r="AY107" s="559"/>
      <c r="AZ107" s="559"/>
      <c r="BA107" s="559"/>
      <c r="BB107" s="559"/>
      <c r="BC107" s="559"/>
      <c r="BD107" s="559"/>
      <c r="BE107" s="547"/>
      <c r="BF107" s="548"/>
      <c r="BJ107" s="559" t="str">
        <f>PARAMETRES!$C27</f>
        <v>N</v>
      </c>
      <c r="BK107" s="559"/>
      <c r="BL107" s="559"/>
      <c r="BM107" s="559"/>
      <c r="BN107" s="559"/>
      <c r="BO107" s="559"/>
      <c r="BP107" s="559"/>
      <c r="BQ107" s="547"/>
      <c r="BR107" s="548"/>
      <c r="BV107" s="559" t="str">
        <f>PARAMETRES!$C31</f>
        <v>F</v>
      </c>
      <c r="BW107" s="559"/>
      <c r="BX107" s="559"/>
      <c r="BY107" s="559"/>
      <c r="BZ107" s="559"/>
      <c r="CA107" s="559"/>
      <c r="CB107" s="559"/>
      <c r="CC107" s="547"/>
      <c r="CD107" s="548"/>
      <c r="CH107" s="559" t="str">
        <f>PARAMETRES!$C35</f>
        <v>-</v>
      </c>
      <c r="CI107" s="559"/>
      <c r="CJ107" s="559"/>
      <c r="CK107" s="559"/>
      <c r="CL107" s="559"/>
      <c r="CM107" s="559"/>
      <c r="CN107" s="559"/>
      <c r="CO107" s="547"/>
      <c r="CP107" s="548"/>
      <c r="CT107" s="559" t="str">
        <f>PARAMETRES!$C39</f>
        <v>-</v>
      </c>
      <c r="CU107" s="559"/>
      <c r="CV107" s="559"/>
      <c r="CW107" s="559"/>
      <c r="CX107" s="559"/>
      <c r="CY107" s="559"/>
      <c r="CZ107" s="559"/>
      <c r="DA107" s="547"/>
      <c r="DB107" s="548"/>
      <c r="DF107" s="559" t="str">
        <f>PARAMETRES!$C43</f>
        <v>-</v>
      </c>
      <c r="DG107" s="559"/>
      <c r="DH107" s="559"/>
      <c r="DI107" s="559"/>
      <c r="DJ107" s="559"/>
      <c r="DK107" s="559"/>
      <c r="DL107" s="559"/>
      <c r="DM107" s="547"/>
      <c r="DN107" s="548"/>
    </row>
    <row r="108" spans="1:120" ht="20.25">
      <c r="B108" s="558" t="str">
        <f>PARAMETRES!$B7</f>
        <v>B</v>
      </c>
      <c r="C108" s="558"/>
      <c r="D108" s="558"/>
      <c r="E108" s="558"/>
      <c r="F108" s="558"/>
      <c r="G108" s="558"/>
      <c r="H108" s="558"/>
      <c r="I108" s="547"/>
      <c r="J108" s="548"/>
      <c r="N108" s="558" t="str">
        <f>PARAMETRES!$B11</f>
        <v>C</v>
      </c>
      <c r="O108" s="558"/>
      <c r="P108" s="558"/>
      <c r="Q108" s="558"/>
      <c r="R108" s="558"/>
      <c r="S108" s="558"/>
      <c r="T108" s="558"/>
      <c r="U108" s="547"/>
      <c r="V108" s="548"/>
      <c r="Z108" s="558" t="str">
        <f>PARAMETRES!$B15</f>
        <v>G</v>
      </c>
      <c r="AA108" s="558"/>
      <c r="AB108" s="558"/>
      <c r="AC108" s="558"/>
      <c r="AD108" s="558"/>
      <c r="AE108" s="558"/>
      <c r="AF108" s="558"/>
      <c r="AG108" s="547"/>
      <c r="AH108" s="548"/>
      <c r="AL108" s="558" t="str">
        <f>PARAMETRES!$B19</f>
        <v>M</v>
      </c>
      <c r="AM108" s="558"/>
      <c r="AN108" s="558"/>
      <c r="AO108" s="558"/>
      <c r="AP108" s="558"/>
      <c r="AQ108" s="558"/>
      <c r="AR108" s="558"/>
      <c r="AS108" s="547"/>
      <c r="AT108" s="548"/>
      <c r="AX108" s="558" t="str">
        <f>PARAMETRES!$B23</f>
        <v>R</v>
      </c>
      <c r="AY108" s="558"/>
      <c r="AZ108" s="558"/>
      <c r="BA108" s="558"/>
      <c r="BB108" s="558"/>
      <c r="BC108" s="558"/>
      <c r="BD108" s="558"/>
      <c r="BE108" s="547"/>
      <c r="BF108" s="548"/>
      <c r="BJ108" s="558" t="str">
        <f>PARAMETRES!$B27</f>
        <v>S</v>
      </c>
      <c r="BK108" s="558"/>
      <c r="BL108" s="558"/>
      <c r="BM108" s="558"/>
      <c r="BN108" s="558"/>
      <c r="BO108" s="558"/>
      <c r="BP108" s="558"/>
      <c r="BQ108" s="547"/>
      <c r="BR108" s="548"/>
      <c r="BV108" s="558" t="str">
        <f>PARAMETRES!$B31</f>
        <v>V</v>
      </c>
      <c r="BW108" s="558"/>
      <c r="BX108" s="558"/>
      <c r="BY108" s="558"/>
      <c r="BZ108" s="558"/>
      <c r="CA108" s="558"/>
      <c r="CB108" s="558"/>
      <c r="CC108" s="547"/>
      <c r="CD108" s="548"/>
      <c r="CH108" s="558" t="str">
        <f>PARAMETRES!$B35</f>
        <v>-</v>
      </c>
      <c r="CI108" s="558"/>
      <c r="CJ108" s="558"/>
      <c r="CK108" s="558"/>
      <c r="CL108" s="558"/>
      <c r="CM108" s="558"/>
      <c r="CN108" s="558"/>
      <c r="CO108" s="547"/>
      <c r="CP108" s="548"/>
      <c r="CT108" s="558" t="str">
        <f>PARAMETRES!$B39</f>
        <v>-</v>
      </c>
      <c r="CU108" s="558"/>
      <c r="CV108" s="558"/>
      <c r="CW108" s="558"/>
      <c r="CX108" s="558"/>
      <c r="CY108" s="558"/>
      <c r="CZ108" s="558"/>
      <c r="DA108" s="547"/>
      <c r="DB108" s="548"/>
      <c r="DF108" s="558" t="str">
        <f>PARAMETRES!$B43</f>
        <v>-</v>
      </c>
      <c r="DG108" s="558"/>
      <c r="DH108" s="558"/>
      <c r="DI108" s="558"/>
      <c r="DJ108" s="558"/>
      <c r="DK108" s="558"/>
      <c r="DL108" s="558"/>
      <c r="DM108" s="547"/>
      <c r="DN108" s="548"/>
    </row>
    <row r="109" spans="1:120">
      <c r="B109" s="313"/>
      <c r="C109" s="313"/>
      <c r="D109" s="313"/>
      <c r="N109" s="313"/>
      <c r="O109" s="313"/>
      <c r="P109" s="313"/>
      <c r="Z109" s="313"/>
      <c r="AA109" s="313"/>
      <c r="AB109" s="313"/>
      <c r="AL109" s="313"/>
      <c r="AM109" s="313"/>
      <c r="AN109" s="313"/>
      <c r="AX109" s="313"/>
      <c r="AY109" s="313"/>
      <c r="AZ109" s="313"/>
      <c r="BJ109" s="313"/>
      <c r="BK109" s="313"/>
      <c r="BL109" s="313"/>
      <c r="BV109" s="313"/>
      <c r="BW109" s="313"/>
      <c r="BX109" s="313"/>
      <c r="CH109" s="313"/>
      <c r="CI109" s="313"/>
      <c r="CJ109" s="313"/>
      <c r="CT109" s="313"/>
      <c r="CU109" s="313"/>
      <c r="CV109" s="313"/>
      <c r="DF109" s="313"/>
      <c r="DG109" s="313"/>
      <c r="DH109" s="313"/>
    </row>
    <row r="111" spans="1:120" ht="25.5" customHeight="1">
      <c r="E111" s="314" t="s">
        <v>84</v>
      </c>
      <c r="G111" s="314" t="s">
        <v>85</v>
      </c>
      <c r="I111" s="314" t="s">
        <v>86</v>
      </c>
      <c r="K111" s="314" t="s">
        <v>87</v>
      </c>
      <c r="Q111" s="314" t="s">
        <v>84</v>
      </c>
      <c r="S111" s="314" t="s">
        <v>85</v>
      </c>
      <c r="U111" s="314" t="s">
        <v>86</v>
      </c>
      <c r="W111" s="314" t="s">
        <v>87</v>
      </c>
      <c r="AC111" s="314" t="s">
        <v>84</v>
      </c>
      <c r="AE111" s="314" t="s">
        <v>85</v>
      </c>
      <c r="AG111" s="314" t="s">
        <v>86</v>
      </c>
      <c r="AI111" s="314" t="s">
        <v>87</v>
      </c>
      <c r="AO111" s="314" t="s">
        <v>84</v>
      </c>
      <c r="AQ111" s="314" t="s">
        <v>85</v>
      </c>
      <c r="AS111" s="314" t="s">
        <v>86</v>
      </c>
      <c r="AU111" s="314" t="s">
        <v>87</v>
      </c>
      <c r="BA111" s="314" t="s">
        <v>84</v>
      </c>
      <c r="BC111" s="314" t="s">
        <v>85</v>
      </c>
      <c r="BE111" s="314" t="s">
        <v>86</v>
      </c>
      <c r="BG111" s="314" t="s">
        <v>87</v>
      </c>
      <c r="BM111" s="314" t="s">
        <v>84</v>
      </c>
      <c r="BO111" s="314" t="s">
        <v>85</v>
      </c>
      <c r="BQ111" s="314" t="s">
        <v>86</v>
      </c>
      <c r="BS111" s="314" t="s">
        <v>87</v>
      </c>
      <c r="BY111" s="314" t="s">
        <v>84</v>
      </c>
      <c r="CA111" s="314" t="s">
        <v>85</v>
      </c>
      <c r="CC111" s="314" t="s">
        <v>86</v>
      </c>
      <c r="CE111" s="314" t="s">
        <v>87</v>
      </c>
      <c r="CK111" s="314" t="s">
        <v>84</v>
      </c>
      <c r="CM111" s="314" t="s">
        <v>85</v>
      </c>
      <c r="CO111" s="314" t="s">
        <v>86</v>
      </c>
      <c r="CQ111" s="314" t="s">
        <v>87</v>
      </c>
      <c r="CW111" s="314" t="s">
        <v>84</v>
      </c>
      <c r="CY111" s="314" t="s">
        <v>85</v>
      </c>
      <c r="DA111" s="314" t="s">
        <v>86</v>
      </c>
      <c r="DC111" s="314" t="s">
        <v>87</v>
      </c>
      <c r="DI111" s="314" t="s">
        <v>84</v>
      </c>
      <c r="DK111" s="314" t="s">
        <v>85</v>
      </c>
      <c r="DM111" s="314" t="s">
        <v>86</v>
      </c>
      <c r="DO111" s="314" t="s">
        <v>87</v>
      </c>
    </row>
    <row r="112" spans="1:120">
      <c r="E112" s="315"/>
      <c r="G112" s="315"/>
      <c r="I112" s="315"/>
      <c r="K112" s="315"/>
      <c r="Q112" s="315"/>
      <c r="S112" s="315"/>
      <c r="U112" s="315"/>
      <c r="W112" s="315"/>
      <c r="AC112" s="315"/>
      <c r="AE112" s="315"/>
      <c r="AG112" s="315"/>
      <c r="AI112" s="315"/>
      <c r="AO112" s="315"/>
      <c r="AQ112" s="315"/>
      <c r="AS112" s="315"/>
      <c r="AU112" s="315"/>
      <c r="BA112" s="315"/>
      <c r="BC112" s="315"/>
      <c r="BE112" s="315"/>
      <c r="BG112" s="315"/>
      <c r="BM112" s="315"/>
      <c r="BO112" s="315"/>
      <c r="BQ112" s="315"/>
      <c r="BS112" s="315"/>
      <c r="BY112" s="315"/>
      <c r="CA112" s="315"/>
      <c r="CC112" s="315"/>
      <c r="CE112" s="315"/>
      <c r="CK112" s="315"/>
      <c r="CM112" s="315"/>
      <c r="CO112" s="315"/>
      <c r="CQ112" s="315"/>
      <c r="CW112" s="315"/>
      <c r="CY112" s="315"/>
      <c r="DA112" s="315"/>
      <c r="DC112" s="315"/>
      <c r="DI112" s="315"/>
      <c r="DK112" s="315"/>
      <c r="DM112" s="315"/>
      <c r="DO112" s="315"/>
    </row>
    <row r="113" spans="1:120">
      <c r="A113" s="551" t="str">
        <f>PARAMETRES!$F$3</f>
        <v>RELIGION</v>
      </c>
      <c r="B113" s="551"/>
      <c r="C113" s="316">
        <f>PARAMETRES!$G$3</f>
        <v>20</v>
      </c>
      <c r="D113" s="317"/>
      <c r="E113" s="318">
        <f>TOTALGENERAL!$E60</f>
        <v>20</v>
      </c>
      <c r="F113" s="319"/>
      <c r="G113" s="318" t="str">
        <f>TOTALGENERAL!$AF60</f>
        <v/>
      </c>
      <c r="H113" s="319"/>
      <c r="I113" s="318"/>
      <c r="J113" s="319"/>
      <c r="K113" s="318"/>
      <c r="L113" s="320"/>
      <c r="M113" s="551" t="str">
        <f>PARAMETRES!$F$3</f>
        <v>RELIGION</v>
      </c>
      <c r="N113" s="551"/>
      <c r="O113" s="316">
        <f>PARAMETRES!$G$3</f>
        <v>20</v>
      </c>
      <c r="P113" s="317"/>
      <c r="Q113" s="318">
        <f>TOTALGENERAL!$E64</f>
        <v>20</v>
      </c>
      <c r="R113" s="319"/>
      <c r="S113" s="318" t="str">
        <f>TOTALGENERAL!$AF64</f>
        <v/>
      </c>
      <c r="T113" s="319"/>
      <c r="U113" s="318"/>
      <c r="V113" s="319"/>
      <c r="W113" s="318"/>
      <c r="X113" s="320"/>
      <c r="Y113" s="551" t="str">
        <f>PARAMETRES!$F$3</f>
        <v>RELIGION</v>
      </c>
      <c r="Z113" s="551"/>
      <c r="AA113" s="316">
        <f>PARAMETRES!$G$3</f>
        <v>20</v>
      </c>
      <c r="AB113" s="317"/>
      <c r="AC113" s="318">
        <f>TOTALGENERAL!$E68</f>
        <v>17.900000000000002</v>
      </c>
      <c r="AD113" s="319"/>
      <c r="AE113" s="318" t="str">
        <f>TOTALGENERAL!$AF68</f>
        <v/>
      </c>
      <c r="AF113" s="319"/>
      <c r="AG113" s="318"/>
      <c r="AH113" s="319"/>
      <c r="AI113" s="318"/>
      <c r="AJ113" s="320"/>
      <c r="AK113" s="551" t="str">
        <f>PARAMETRES!$F$3</f>
        <v>RELIGION</v>
      </c>
      <c r="AL113" s="551"/>
      <c r="AM113" s="316">
        <f>PARAMETRES!$G$3</f>
        <v>20</v>
      </c>
      <c r="AN113" s="317"/>
      <c r="AO113" s="318">
        <f>TOTALGENERAL!$E72</f>
        <v>15.799999999999999</v>
      </c>
      <c r="AP113" s="319"/>
      <c r="AQ113" s="318" t="str">
        <f>TOTALGENERAL!$AF72</f>
        <v/>
      </c>
      <c r="AR113" s="319"/>
      <c r="AS113" s="318"/>
      <c r="AT113" s="319"/>
      <c r="AU113" s="318"/>
      <c r="AV113" s="320"/>
      <c r="AW113" s="551" t="str">
        <f>PARAMETRES!$F$3</f>
        <v>RELIGION</v>
      </c>
      <c r="AX113" s="551"/>
      <c r="AY113" s="316">
        <f>PARAMETRES!$G$3</f>
        <v>20</v>
      </c>
      <c r="AZ113" s="317"/>
      <c r="BA113" s="318">
        <f>TOTALGENERAL!$E76</f>
        <v>9.5</v>
      </c>
      <c r="BB113" s="319"/>
      <c r="BC113" s="318" t="str">
        <f>TOTALGENERAL!$AF76</f>
        <v/>
      </c>
      <c r="BD113" s="319"/>
      <c r="BE113" s="318"/>
      <c r="BF113" s="319"/>
      <c r="BG113" s="318"/>
      <c r="BH113" s="320"/>
      <c r="BI113" s="551" t="str">
        <f>PARAMETRES!$F$3</f>
        <v>RELIGION</v>
      </c>
      <c r="BJ113" s="551"/>
      <c r="BK113" s="316">
        <f>PARAMETRES!$G$3</f>
        <v>20</v>
      </c>
      <c r="BL113" s="317"/>
      <c r="BM113" s="318">
        <f>TOTALGENERAL!$E80</f>
        <v>16.900000000000002</v>
      </c>
      <c r="BN113" s="319"/>
      <c r="BO113" s="318" t="str">
        <f>TOTALGENERAL!$AF80</f>
        <v/>
      </c>
      <c r="BP113" s="319"/>
      <c r="BQ113" s="318"/>
      <c r="BR113" s="319"/>
      <c r="BS113" s="318"/>
      <c r="BT113" s="320"/>
      <c r="BU113" s="551" t="str">
        <f>PARAMETRES!$F$3</f>
        <v>RELIGION</v>
      </c>
      <c r="BV113" s="551"/>
      <c r="BW113" s="316">
        <f>PARAMETRES!$G$3</f>
        <v>20</v>
      </c>
      <c r="BX113" s="317"/>
      <c r="BY113" s="318">
        <f>TOTALGENERAL!$E84</f>
        <v>20</v>
      </c>
      <c r="BZ113" s="319"/>
      <c r="CA113" s="318" t="str">
        <f>TOTALGENERAL!$AF84</f>
        <v/>
      </c>
      <c r="CB113" s="319"/>
      <c r="CC113" s="318"/>
      <c r="CD113" s="319"/>
      <c r="CE113" s="318"/>
      <c r="CF113" s="320"/>
      <c r="CG113" s="551" t="str">
        <f>PARAMETRES!$F$3</f>
        <v>RELIGION</v>
      </c>
      <c r="CH113" s="551"/>
      <c r="CI113" s="316">
        <f>PARAMETRES!$G$3</f>
        <v>20</v>
      </c>
      <c r="CJ113" s="317"/>
      <c r="CK113" s="318" t="str">
        <f>TOTALGENERAL!$E88</f>
        <v>-</v>
      </c>
      <c r="CL113" s="319"/>
      <c r="CM113" s="318" t="str">
        <f>TOTALGENERAL!$AF88</f>
        <v/>
      </c>
      <c r="CN113" s="319"/>
      <c r="CO113" s="318"/>
      <c r="CP113" s="319"/>
      <c r="CQ113" s="318"/>
      <c r="CR113" s="320"/>
      <c r="CS113" s="551" t="str">
        <f>PARAMETRES!$F$3</f>
        <v>RELIGION</v>
      </c>
      <c r="CT113" s="551"/>
      <c r="CU113" s="316">
        <f>PARAMETRES!$G$3</f>
        <v>20</v>
      </c>
      <c r="CV113" s="317"/>
      <c r="CW113" s="318" t="str">
        <f>TOTALGENERAL!$E92</f>
        <v>-</v>
      </c>
      <c r="CX113" s="319"/>
      <c r="CY113" s="318" t="str">
        <f>TOTALGENERAL!$AF92</f>
        <v/>
      </c>
      <c r="CZ113" s="319"/>
      <c r="DA113" s="318"/>
      <c r="DB113" s="319"/>
      <c r="DC113" s="318"/>
      <c r="DD113" s="320"/>
      <c r="DE113" s="551" t="str">
        <f>PARAMETRES!$F$3</f>
        <v>RELIGION</v>
      </c>
      <c r="DF113" s="551"/>
      <c r="DG113" s="316">
        <f>PARAMETRES!$G$3</f>
        <v>20</v>
      </c>
      <c r="DH113" s="317"/>
      <c r="DI113" s="318" t="str">
        <f>TOTALGENERAL!$E96</f>
        <v>-</v>
      </c>
      <c r="DJ113" s="319"/>
      <c r="DK113" s="318" t="str">
        <f>TOTALGENERAL!$AF96</f>
        <v/>
      </c>
      <c r="DL113" s="319"/>
      <c r="DM113" s="318"/>
      <c r="DN113" s="319"/>
      <c r="DO113" s="318"/>
      <c r="DP113" s="320"/>
    </row>
    <row r="114" spans="1:120">
      <c r="A114" s="321"/>
      <c r="B114" s="322"/>
      <c r="C114" s="323"/>
      <c r="D114" s="323"/>
      <c r="E114" s="315"/>
      <c r="F114" s="324"/>
      <c r="G114" s="315"/>
      <c r="H114" s="324"/>
      <c r="I114" s="315"/>
      <c r="J114" s="324"/>
      <c r="K114" s="315"/>
      <c r="L114" s="325"/>
      <c r="M114" s="321" t="str">
        <f>IF(COUNTBLANK(W113:W142)=31,"","Moyenne de l'année :")</f>
        <v>Moyenne de l'année :</v>
      </c>
      <c r="N114" s="322"/>
      <c r="O114" s="323"/>
      <c r="P114" s="323"/>
      <c r="Q114" s="315"/>
      <c r="R114" s="324"/>
      <c r="S114" s="315"/>
      <c r="T114" s="324"/>
      <c r="U114" s="315"/>
      <c r="V114" s="324"/>
      <c r="W114" s="315"/>
      <c r="X114" s="325"/>
      <c r="Y114" s="321"/>
      <c r="Z114" s="322"/>
      <c r="AA114" s="323"/>
      <c r="AB114" s="323"/>
      <c r="AC114" s="315"/>
      <c r="AD114" s="324"/>
      <c r="AE114" s="315"/>
      <c r="AF114" s="324"/>
      <c r="AG114" s="315"/>
      <c r="AH114" s="324"/>
      <c r="AI114" s="315"/>
      <c r="AJ114" s="325"/>
      <c r="AK114" s="321"/>
      <c r="AL114" s="322"/>
      <c r="AM114" s="323"/>
      <c r="AN114" s="323"/>
      <c r="AO114" s="315"/>
      <c r="AP114" s="324"/>
      <c r="AQ114" s="315"/>
      <c r="AR114" s="324"/>
      <c r="AS114" s="315"/>
      <c r="AT114" s="324"/>
      <c r="AU114" s="315"/>
      <c r="AV114" s="325"/>
      <c r="AW114" s="321"/>
      <c r="AX114" s="322"/>
      <c r="AY114" s="323"/>
      <c r="AZ114" s="323"/>
      <c r="BA114" s="315"/>
      <c r="BB114" s="324"/>
      <c r="BC114" s="315"/>
      <c r="BD114" s="324"/>
      <c r="BE114" s="315"/>
      <c r="BF114" s="324"/>
      <c r="BG114" s="315"/>
      <c r="BH114" s="325"/>
      <c r="BI114" s="321"/>
      <c r="BJ114" s="322"/>
      <c r="BK114" s="323"/>
      <c r="BL114" s="323"/>
      <c r="BM114" s="315"/>
      <c r="BN114" s="324"/>
      <c r="BO114" s="315"/>
      <c r="BP114" s="324"/>
      <c r="BQ114" s="315"/>
      <c r="BR114" s="324"/>
      <c r="BS114" s="315"/>
      <c r="BT114" s="325"/>
      <c r="BU114" s="321"/>
      <c r="BV114" s="322"/>
      <c r="BW114" s="323"/>
      <c r="BX114" s="323"/>
      <c r="BY114" s="315"/>
      <c r="BZ114" s="324"/>
      <c r="CA114" s="315"/>
      <c r="CB114" s="324"/>
      <c r="CC114" s="315"/>
      <c r="CD114" s="324"/>
      <c r="CE114" s="315"/>
      <c r="CF114" s="325"/>
      <c r="CG114" s="321"/>
      <c r="CH114" s="322"/>
      <c r="CI114" s="323"/>
      <c r="CJ114" s="323"/>
      <c r="CK114" s="315"/>
      <c r="CL114" s="324"/>
      <c r="CM114" s="315"/>
      <c r="CN114" s="324"/>
      <c r="CO114" s="315"/>
      <c r="CP114" s="324"/>
      <c r="CQ114" s="315"/>
      <c r="CR114" s="325"/>
      <c r="CS114" s="321"/>
      <c r="CT114" s="322"/>
      <c r="CU114" s="323"/>
      <c r="CV114" s="323"/>
      <c r="CW114" s="315"/>
      <c r="CX114" s="324"/>
      <c r="CY114" s="315"/>
      <c r="CZ114" s="324"/>
      <c r="DA114" s="315"/>
      <c r="DB114" s="324"/>
      <c r="DC114" s="315"/>
      <c r="DD114" s="325"/>
      <c r="DE114" s="321"/>
      <c r="DF114" s="322"/>
      <c r="DG114" s="323"/>
      <c r="DH114" s="323"/>
      <c r="DI114" s="315"/>
      <c r="DJ114" s="324"/>
      <c r="DK114" s="315"/>
      <c r="DL114" s="324"/>
      <c r="DM114" s="315"/>
      <c r="DN114" s="324"/>
      <c r="DO114" s="315"/>
      <c r="DP114" s="325"/>
    </row>
    <row r="115" spans="1:120">
      <c r="A115" s="326"/>
      <c r="B115" s="326"/>
      <c r="C115" s="327"/>
      <c r="D115" s="327"/>
      <c r="E115" s="315"/>
      <c r="G115" s="315"/>
      <c r="I115" s="315"/>
      <c r="K115" s="315"/>
      <c r="M115" s="326"/>
      <c r="N115" s="326"/>
      <c r="O115" s="327"/>
      <c r="P115" s="327"/>
      <c r="Q115" s="315"/>
      <c r="S115" s="315"/>
      <c r="U115" s="315"/>
      <c r="W115" s="315"/>
      <c r="Y115" s="326"/>
      <c r="Z115" s="326"/>
      <c r="AA115" s="327"/>
      <c r="AB115" s="327"/>
      <c r="AC115" s="315"/>
      <c r="AE115" s="315"/>
      <c r="AG115" s="315"/>
      <c r="AI115" s="315"/>
      <c r="AK115" s="326"/>
      <c r="AL115" s="326"/>
      <c r="AM115" s="327"/>
      <c r="AN115" s="327"/>
      <c r="AO115" s="315"/>
      <c r="AQ115" s="315"/>
      <c r="AS115" s="315"/>
      <c r="AU115" s="315"/>
      <c r="AW115" s="326"/>
      <c r="AX115" s="326"/>
      <c r="AY115" s="327"/>
      <c r="AZ115" s="327"/>
      <c r="BA115" s="315"/>
      <c r="BC115" s="315"/>
      <c r="BE115" s="315"/>
      <c r="BG115" s="315"/>
      <c r="BI115" s="326"/>
      <c r="BJ115" s="326"/>
      <c r="BK115" s="327"/>
      <c r="BL115" s="327"/>
      <c r="BM115" s="315"/>
      <c r="BO115" s="315"/>
      <c r="BQ115" s="315"/>
      <c r="BS115" s="315"/>
      <c r="BU115" s="326"/>
      <c r="BV115" s="326"/>
      <c r="BW115" s="327"/>
      <c r="BX115" s="327"/>
      <c r="BY115" s="315"/>
      <c r="CA115" s="315"/>
      <c r="CC115" s="315"/>
      <c r="CE115" s="315"/>
      <c r="CG115" s="326"/>
      <c r="CH115" s="326"/>
      <c r="CI115" s="327"/>
      <c r="CJ115" s="327"/>
      <c r="CK115" s="315"/>
      <c r="CM115" s="315"/>
      <c r="CO115" s="315"/>
      <c r="CQ115" s="315"/>
      <c r="CS115" s="326"/>
      <c r="CT115" s="326"/>
      <c r="CU115" s="327"/>
      <c r="CV115" s="327"/>
      <c r="CW115" s="315"/>
      <c r="CY115" s="315"/>
      <c r="DA115" s="315"/>
      <c r="DC115" s="315"/>
      <c r="DE115" s="326"/>
      <c r="DF115" s="326"/>
      <c r="DG115" s="327"/>
      <c r="DH115" s="327"/>
      <c r="DI115" s="315"/>
      <c r="DK115" s="315"/>
      <c r="DM115" s="315"/>
      <c r="DO115" s="315"/>
    </row>
    <row r="116" spans="1:120" ht="13.5">
      <c r="A116" s="552" t="s">
        <v>88</v>
      </c>
      <c r="B116" s="552"/>
      <c r="C116" s="327"/>
      <c r="D116" s="327"/>
      <c r="E116" s="315"/>
      <c r="G116" s="315"/>
      <c r="I116" s="315"/>
      <c r="K116" s="315"/>
      <c r="M116" s="552" t="s">
        <v>88</v>
      </c>
      <c r="N116" s="552"/>
      <c r="O116" s="327"/>
      <c r="P116" s="327"/>
      <c r="Q116" s="315"/>
      <c r="S116" s="315"/>
      <c r="U116" s="315"/>
      <c r="W116" s="315"/>
      <c r="Y116" s="552" t="s">
        <v>88</v>
      </c>
      <c r="Z116" s="552"/>
      <c r="AA116" s="327"/>
      <c r="AB116" s="327"/>
      <c r="AC116" s="315"/>
      <c r="AE116" s="315"/>
      <c r="AG116" s="315"/>
      <c r="AI116" s="315"/>
      <c r="AK116" s="552" t="s">
        <v>88</v>
      </c>
      <c r="AL116" s="552"/>
      <c r="AM116" s="327"/>
      <c r="AN116" s="327"/>
      <c r="AO116" s="315"/>
      <c r="AQ116" s="315"/>
      <c r="AS116" s="315"/>
      <c r="AU116" s="315"/>
      <c r="AW116" s="552" t="s">
        <v>88</v>
      </c>
      <c r="AX116" s="552"/>
      <c r="AY116" s="327"/>
      <c r="AZ116" s="327"/>
      <c r="BA116" s="315"/>
      <c r="BC116" s="315"/>
      <c r="BE116" s="315"/>
      <c r="BG116" s="315"/>
      <c r="BI116" s="552" t="s">
        <v>88</v>
      </c>
      <c r="BJ116" s="552"/>
      <c r="BK116" s="327"/>
      <c r="BL116" s="327"/>
      <c r="BM116" s="315"/>
      <c r="BO116" s="315"/>
      <c r="BQ116" s="315"/>
      <c r="BS116" s="315"/>
      <c r="BU116" s="552" t="s">
        <v>88</v>
      </c>
      <c r="BV116" s="552"/>
      <c r="BW116" s="327"/>
      <c r="BX116" s="327"/>
      <c r="BY116" s="315"/>
      <c r="CA116" s="315"/>
      <c r="CC116" s="315"/>
      <c r="CE116" s="315"/>
      <c r="CG116" s="552" t="s">
        <v>88</v>
      </c>
      <c r="CH116" s="552"/>
      <c r="CI116" s="327"/>
      <c r="CJ116" s="327"/>
      <c r="CK116" s="315"/>
      <c r="CM116" s="315"/>
      <c r="CO116" s="315"/>
      <c r="CQ116" s="315"/>
      <c r="CS116" s="552" t="s">
        <v>88</v>
      </c>
      <c r="CT116" s="552"/>
      <c r="CU116" s="327"/>
      <c r="CV116" s="327"/>
      <c r="CW116" s="315"/>
      <c r="CY116" s="315"/>
      <c r="DA116" s="315"/>
      <c r="DC116" s="315"/>
      <c r="DE116" s="552" t="s">
        <v>88</v>
      </c>
      <c r="DF116" s="552"/>
      <c r="DG116" s="327"/>
      <c r="DH116" s="327"/>
      <c r="DI116" s="315"/>
      <c r="DK116" s="315"/>
      <c r="DM116" s="315"/>
      <c r="DO116" s="315"/>
    </row>
    <row r="117" spans="1:120">
      <c r="A117" s="326"/>
      <c r="B117" s="326"/>
      <c r="C117" s="327"/>
      <c r="D117" s="327"/>
      <c r="E117" s="315"/>
      <c r="G117" s="315"/>
      <c r="I117" s="315"/>
      <c r="K117" s="315"/>
      <c r="M117" s="326"/>
      <c r="N117" s="326"/>
      <c r="O117" s="327"/>
      <c r="P117" s="327"/>
      <c r="Q117" s="315"/>
      <c r="S117" s="315"/>
      <c r="U117" s="315"/>
      <c r="W117" s="315"/>
      <c r="Y117" s="326"/>
      <c r="Z117" s="326"/>
      <c r="AA117" s="327"/>
      <c r="AB117" s="327"/>
      <c r="AC117" s="315"/>
      <c r="AE117" s="315"/>
      <c r="AG117" s="315"/>
      <c r="AI117" s="315"/>
      <c r="AK117" s="326"/>
      <c r="AL117" s="326"/>
      <c r="AM117" s="327"/>
      <c r="AN117" s="327"/>
      <c r="AO117" s="315"/>
      <c r="AQ117" s="315"/>
      <c r="AS117" s="315"/>
      <c r="AU117" s="315"/>
      <c r="AW117" s="326"/>
      <c r="AX117" s="326"/>
      <c r="AY117" s="327"/>
      <c r="AZ117" s="327"/>
      <c r="BA117" s="315"/>
      <c r="BC117" s="315"/>
      <c r="BE117" s="315"/>
      <c r="BG117" s="315"/>
      <c r="BI117" s="326"/>
      <c r="BJ117" s="326"/>
      <c r="BK117" s="327"/>
      <c r="BL117" s="327"/>
      <c r="BM117" s="315"/>
      <c r="BO117" s="315"/>
      <c r="BQ117" s="315"/>
      <c r="BS117" s="315"/>
      <c r="BU117" s="326"/>
      <c r="BV117" s="326"/>
      <c r="BW117" s="327"/>
      <c r="BX117" s="327"/>
      <c r="BY117" s="315"/>
      <c r="CA117" s="315"/>
      <c r="CC117" s="315"/>
      <c r="CE117" s="315"/>
      <c r="CG117" s="326"/>
      <c r="CH117" s="326"/>
      <c r="CI117" s="327"/>
      <c r="CJ117" s="327"/>
      <c r="CK117" s="315"/>
      <c r="CM117" s="315"/>
      <c r="CO117" s="315"/>
      <c r="CQ117" s="315"/>
      <c r="CS117" s="326"/>
      <c r="CT117" s="326"/>
      <c r="CU117" s="327"/>
      <c r="CV117" s="327"/>
      <c r="CW117" s="315"/>
      <c r="CY117" s="315"/>
      <c r="DA117" s="315"/>
      <c r="DC117" s="315"/>
      <c r="DE117" s="326"/>
      <c r="DF117" s="326"/>
      <c r="DG117" s="327"/>
      <c r="DH117" s="327"/>
      <c r="DI117" s="315"/>
      <c r="DK117" s="315"/>
      <c r="DM117" s="315"/>
      <c r="DO117" s="315"/>
    </row>
    <row r="118" spans="1:120">
      <c r="A118" s="553" t="str">
        <f>PARAMETRES!$F$5</f>
        <v>LIRE</v>
      </c>
      <c r="B118" s="553"/>
      <c r="C118" s="328">
        <f>PARAMETRES!$G$5</f>
        <v>25</v>
      </c>
      <c r="D118" s="329"/>
      <c r="E118" s="330">
        <f>TOTALGENERAL!$H60</f>
        <v>21.900000000000002</v>
      </c>
      <c r="F118" s="331"/>
      <c r="G118" s="330" t="str">
        <f>TOTALGENERAL!$AI60</f>
        <v/>
      </c>
      <c r="H118" s="331"/>
      <c r="I118" s="330"/>
      <c r="J118" s="331"/>
      <c r="K118" s="330"/>
      <c r="L118" s="332"/>
      <c r="M118" s="553" t="str">
        <f>PARAMETRES!$F$5</f>
        <v>LIRE</v>
      </c>
      <c r="N118" s="553"/>
      <c r="O118" s="328">
        <f>PARAMETRES!$G$5</f>
        <v>25</v>
      </c>
      <c r="P118" s="329"/>
      <c r="Q118" s="330">
        <f>TOTALGENERAL!$H64</f>
        <v>24</v>
      </c>
      <c r="R118" s="331"/>
      <c r="S118" s="330" t="str">
        <f>TOTALGENERAL!$AI64</f>
        <v/>
      </c>
      <c r="T118" s="331"/>
      <c r="U118" s="330"/>
      <c r="V118" s="331"/>
      <c r="W118" s="330"/>
      <c r="X118" s="332"/>
      <c r="Y118" s="553" t="str">
        <f>PARAMETRES!$F$5</f>
        <v>LIRE</v>
      </c>
      <c r="Z118" s="553"/>
      <c r="AA118" s="328">
        <f>PARAMETRES!$G$5</f>
        <v>25</v>
      </c>
      <c r="AB118" s="329"/>
      <c r="AC118" s="330">
        <f>TOTALGENERAL!$H68</f>
        <v>20.6</v>
      </c>
      <c r="AD118" s="331"/>
      <c r="AE118" s="330" t="str">
        <f>TOTALGENERAL!$AI68</f>
        <v/>
      </c>
      <c r="AF118" s="331"/>
      <c r="AG118" s="330"/>
      <c r="AH118" s="331"/>
      <c r="AI118" s="330"/>
      <c r="AJ118" s="332"/>
      <c r="AK118" s="553" t="str">
        <f>PARAMETRES!$F$5</f>
        <v>LIRE</v>
      </c>
      <c r="AL118" s="553"/>
      <c r="AM118" s="328">
        <f>PARAMETRES!$G$5</f>
        <v>25</v>
      </c>
      <c r="AN118" s="329"/>
      <c r="AO118" s="330">
        <f>TOTALGENERAL!$H72</f>
        <v>24.5</v>
      </c>
      <c r="AP118" s="331"/>
      <c r="AQ118" s="330" t="str">
        <f>TOTALGENERAL!$AI72</f>
        <v/>
      </c>
      <c r="AR118" s="331"/>
      <c r="AS118" s="330"/>
      <c r="AT118" s="331"/>
      <c r="AU118" s="330"/>
      <c r="AV118" s="332"/>
      <c r="AW118" s="553" t="str">
        <f>PARAMETRES!$F$5</f>
        <v>LIRE</v>
      </c>
      <c r="AX118" s="553"/>
      <c r="AY118" s="328">
        <f>PARAMETRES!$G$5</f>
        <v>25</v>
      </c>
      <c r="AZ118" s="329"/>
      <c r="BA118" s="330">
        <f>TOTALGENERAL!$H76</f>
        <v>20.900000000000002</v>
      </c>
      <c r="BB118" s="331"/>
      <c r="BC118" s="330" t="str">
        <f>TOTALGENERAL!$AI76</f>
        <v/>
      </c>
      <c r="BD118" s="331"/>
      <c r="BE118" s="330"/>
      <c r="BF118" s="331"/>
      <c r="BG118" s="330"/>
      <c r="BH118" s="332"/>
      <c r="BI118" s="553" t="str">
        <f>PARAMETRES!$F$5</f>
        <v>LIRE</v>
      </c>
      <c r="BJ118" s="553"/>
      <c r="BK118" s="328">
        <f>PARAMETRES!$G$5</f>
        <v>25</v>
      </c>
      <c r="BL118" s="329"/>
      <c r="BM118" s="330">
        <f>TOTALGENERAL!$H80</f>
        <v>14.4</v>
      </c>
      <c r="BN118" s="331"/>
      <c r="BO118" s="330" t="str">
        <f>TOTALGENERAL!$AI80</f>
        <v/>
      </c>
      <c r="BP118" s="331"/>
      <c r="BQ118" s="330"/>
      <c r="BR118" s="331"/>
      <c r="BS118" s="330"/>
      <c r="BT118" s="332"/>
      <c r="BU118" s="553" t="str">
        <f>PARAMETRES!$F$5</f>
        <v>LIRE</v>
      </c>
      <c r="BV118" s="553"/>
      <c r="BW118" s="328">
        <f>PARAMETRES!$G$5</f>
        <v>25</v>
      </c>
      <c r="BX118" s="329"/>
      <c r="BY118" s="330">
        <f>TOTALGENERAL!$H84</f>
        <v>23</v>
      </c>
      <c r="BZ118" s="331"/>
      <c r="CA118" s="330" t="str">
        <f>TOTALGENERAL!$AI84</f>
        <v/>
      </c>
      <c r="CB118" s="331"/>
      <c r="CC118" s="330"/>
      <c r="CD118" s="331"/>
      <c r="CE118" s="330"/>
      <c r="CF118" s="332"/>
      <c r="CG118" s="553" t="str">
        <f>PARAMETRES!$F$5</f>
        <v>LIRE</v>
      </c>
      <c r="CH118" s="553"/>
      <c r="CI118" s="328">
        <f>PARAMETRES!$G$5</f>
        <v>25</v>
      </c>
      <c r="CJ118" s="329"/>
      <c r="CK118" s="330" t="str">
        <f>TOTALGENERAL!$H88</f>
        <v>-</v>
      </c>
      <c r="CL118" s="331"/>
      <c r="CM118" s="330" t="str">
        <f>TOTALGENERAL!$AI88</f>
        <v/>
      </c>
      <c r="CN118" s="331"/>
      <c r="CO118" s="330"/>
      <c r="CP118" s="331"/>
      <c r="CQ118" s="330"/>
      <c r="CR118" s="332"/>
      <c r="CS118" s="553" t="str">
        <f>PARAMETRES!$F$5</f>
        <v>LIRE</v>
      </c>
      <c r="CT118" s="553"/>
      <c r="CU118" s="328">
        <f>PARAMETRES!$G$5</f>
        <v>25</v>
      </c>
      <c r="CV118" s="329"/>
      <c r="CW118" s="330" t="str">
        <f>TOTALGENERAL!$H92</f>
        <v>-</v>
      </c>
      <c r="CX118" s="331"/>
      <c r="CY118" s="330" t="str">
        <f>TOTALGENERAL!$AI92</f>
        <v/>
      </c>
      <c r="CZ118" s="331"/>
      <c r="DA118" s="330"/>
      <c r="DB118" s="331"/>
      <c r="DC118" s="330"/>
      <c r="DD118" s="332"/>
      <c r="DE118" s="553" t="str">
        <f>PARAMETRES!$F$5</f>
        <v>LIRE</v>
      </c>
      <c r="DF118" s="553"/>
      <c r="DG118" s="328">
        <f>PARAMETRES!$G$5</f>
        <v>25</v>
      </c>
      <c r="DH118" s="329"/>
      <c r="DI118" s="330" t="str">
        <f>TOTALGENERAL!$H96</f>
        <v>-</v>
      </c>
      <c r="DJ118" s="331"/>
      <c r="DK118" s="330" t="str">
        <f>TOTALGENERAL!$AI96</f>
        <v/>
      </c>
      <c r="DL118" s="331"/>
      <c r="DM118" s="330"/>
      <c r="DN118" s="331"/>
      <c r="DO118" s="330"/>
      <c r="DP118" s="332"/>
    </row>
    <row r="119" spans="1:120">
      <c r="A119" s="553" t="str">
        <f>PARAMETRES!$F$6</f>
        <v>ÉCRIRE (dictées, orthographe, rédactions)</v>
      </c>
      <c r="B119" s="553"/>
      <c r="C119" s="328">
        <f>PARAMETRES!$G$6</f>
        <v>25</v>
      </c>
      <c r="D119" s="329"/>
      <c r="E119" s="330">
        <f>TOTALGENERAL!$I60</f>
        <v>22.900000000000002</v>
      </c>
      <c r="F119" s="331"/>
      <c r="G119" s="330" t="str">
        <f>TOTALGENERAL!$AJ60</f>
        <v/>
      </c>
      <c r="H119" s="331"/>
      <c r="I119" s="330"/>
      <c r="J119" s="331"/>
      <c r="K119" s="330"/>
      <c r="L119" s="332"/>
      <c r="M119" s="553" t="str">
        <f>PARAMETRES!$F$6</f>
        <v>ÉCRIRE (dictées, orthographe, rédactions)</v>
      </c>
      <c r="N119" s="553"/>
      <c r="O119" s="328">
        <f>PARAMETRES!$G$6</f>
        <v>25</v>
      </c>
      <c r="P119" s="329"/>
      <c r="Q119" s="330">
        <f>TOTALGENERAL!$I64</f>
        <v>23.5</v>
      </c>
      <c r="R119" s="331"/>
      <c r="S119" s="330" t="str">
        <f>TOTALGENERAL!$AJ64</f>
        <v/>
      </c>
      <c r="T119" s="331"/>
      <c r="U119" s="330"/>
      <c r="V119" s="331"/>
      <c r="W119" s="330"/>
      <c r="X119" s="332"/>
      <c r="Y119" s="553" t="str">
        <f>PARAMETRES!$F$6</f>
        <v>ÉCRIRE (dictées, orthographe, rédactions)</v>
      </c>
      <c r="Z119" s="553"/>
      <c r="AA119" s="328">
        <f>PARAMETRES!$G$6</f>
        <v>25</v>
      </c>
      <c r="AB119" s="329"/>
      <c r="AC119" s="330">
        <f>TOTALGENERAL!$I68</f>
        <v>22.5</v>
      </c>
      <c r="AD119" s="331"/>
      <c r="AE119" s="330" t="str">
        <f>TOTALGENERAL!$AJ68</f>
        <v/>
      </c>
      <c r="AF119" s="331"/>
      <c r="AG119" s="330"/>
      <c r="AH119" s="331"/>
      <c r="AI119" s="330"/>
      <c r="AJ119" s="332"/>
      <c r="AK119" s="553" t="str">
        <f>PARAMETRES!$F$6</f>
        <v>ÉCRIRE (dictées, orthographe, rédactions)</v>
      </c>
      <c r="AL119" s="553"/>
      <c r="AM119" s="328">
        <f>PARAMETRES!$G$6</f>
        <v>25</v>
      </c>
      <c r="AN119" s="329"/>
      <c r="AO119" s="330">
        <f>TOTALGENERAL!$I72</f>
        <v>22.8</v>
      </c>
      <c r="AP119" s="331"/>
      <c r="AQ119" s="330" t="str">
        <f>TOTALGENERAL!$AJ72</f>
        <v/>
      </c>
      <c r="AR119" s="331"/>
      <c r="AS119" s="330"/>
      <c r="AT119" s="331"/>
      <c r="AU119" s="330"/>
      <c r="AV119" s="332"/>
      <c r="AW119" s="553" t="str">
        <f>PARAMETRES!$F$6</f>
        <v>ÉCRIRE (dictées, orthographe, rédactions)</v>
      </c>
      <c r="AX119" s="553"/>
      <c r="AY119" s="328">
        <f>PARAMETRES!$G$6</f>
        <v>25</v>
      </c>
      <c r="AZ119" s="329"/>
      <c r="BA119" s="330">
        <f>TOTALGENERAL!$I76</f>
        <v>16.400000000000002</v>
      </c>
      <c r="BB119" s="331"/>
      <c r="BC119" s="330" t="str">
        <f>TOTALGENERAL!$AJ76</f>
        <v/>
      </c>
      <c r="BD119" s="331"/>
      <c r="BE119" s="330"/>
      <c r="BF119" s="331"/>
      <c r="BG119" s="330"/>
      <c r="BH119" s="332"/>
      <c r="BI119" s="553" t="str">
        <f>PARAMETRES!$F$6</f>
        <v>ÉCRIRE (dictées, orthographe, rédactions)</v>
      </c>
      <c r="BJ119" s="553"/>
      <c r="BK119" s="328">
        <f>PARAMETRES!$G$6</f>
        <v>25</v>
      </c>
      <c r="BL119" s="329"/>
      <c r="BM119" s="330">
        <f>TOTALGENERAL!$I80</f>
        <v>11.799999999999999</v>
      </c>
      <c r="BN119" s="331"/>
      <c r="BO119" s="330" t="str">
        <f>TOTALGENERAL!$AJ80</f>
        <v/>
      </c>
      <c r="BP119" s="331"/>
      <c r="BQ119" s="330"/>
      <c r="BR119" s="331"/>
      <c r="BS119" s="330"/>
      <c r="BT119" s="332"/>
      <c r="BU119" s="553" t="str">
        <f>PARAMETRES!$F$6</f>
        <v>ÉCRIRE (dictées, orthographe, rédactions)</v>
      </c>
      <c r="BV119" s="553"/>
      <c r="BW119" s="328">
        <f>PARAMETRES!$G$6</f>
        <v>25</v>
      </c>
      <c r="BX119" s="329"/>
      <c r="BY119" s="330">
        <f>TOTALGENERAL!$I84</f>
        <v>22.3</v>
      </c>
      <c r="BZ119" s="331"/>
      <c r="CA119" s="330" t="str">
        <f>TOTALGENERAL!$AJ84</f>
        <v/>
      </c>
      <c r="CB119" s="331"/>
      <c r="CC119" s="330"/>
      <c r="CD119" s="331"/>
      <c r="CE119" s="330"/>
      <c r="CF119" s="332"/>
      <c r="CG119" s="553" t="str">
        <f>PARAMETRES!$F$6</f>
        <v>ÉCRIRE (dictées, orthographe, rédactions)</v>
      </c>
      <c r="CH119" s="553"/>
      <c r="CI119" s="328">
        <f>PARAMETRES!$G$6</f>
        <v>25</v>
      </c>
      <c r="CJ119" s="329"/>
      <c r="CK119" s="330" t="str">
        <f>TOTALGENERAL!$I88</f>
        <v>-</v>
      </c>
      <c r="CL119" s="331"/>
      <c r="CM119" s="330" t="str">
        <f>TOTALGENERAL!$AJ88</f>
        <v/>
      </c>
      <c r="CN119" s="331"/>
      <c r="CO119" s="330"/>
      <c r="CP119" s="331"/>
      <c r="CQ119" s="330"/>
      <c r="CR119" s="332"/>
      <c r="CS119" s="553" t="str">
        <f>PARAMETRES!$F$6</f>
        <v>ÉCRIRE (dictées, orthographe, rédactions)</v>
      </c>
      <c r="CT119" s="553"/>
      <c r="CU119" s="328">
        <f>PARAMETRES!$G$6</f>
        <v>25</v>
      </c>
      <c r="CV119" s="329"/>
      <c r="CW119" s="330" t="str">
        <f>TOTALGENERAL!$I92</f>
        <v>-</v>
      </c>
      <c r="CX119" s="331"/>
      <c r="CY119" s="330" t="str">
        <f>TOTALGENERAL!$AJ92</f>
        <v/>
      </c>
      <c r="CZ119" s="331"/>
      <c r="DA119" s="330"/>
      <c r="DB119" s="331"/>
      <c r="DC119" s="330"/>
      <c r="DD119" s="332"/>
      <c r="DE119" s="553" t="str">
        <f>PARAMETRES!$F$6</f>
        <v>ÉCRIRE (dictées, orthographe, rédactions)</v>
      </c>
      <c r="DF119" s="553"/>
      <c r="DG119" s="328">
        <f>PARAMETRES!$G$6</f>
        <v>25</v>
      </c>
      <c r="DH119" s="329"/>
      <c r="DI119" s="330" t="str">
        <f>TOTALGENERAL!$I96</f>
        <v>-</v>
      </c>
      <c r="DJ119" s="331"/>
      <c r="DK119" s="330" t="str">
        <f>TOTALGENERAL!$AJ96</f>
        <v/>
      </c>
      <c r="DL119" s="331"/>
      <c r="DM119" s="330"/>
      <c r="DN119" s="331"/>
      <c r="DO119" s="330"/>
      <c r="DP119" s="332"/>
    </row>
    <row r="120" spans="1:120">
      <c r="A120" s="553" t="str">
        <f>PARAMETRES!$F$7</f>
        <v>ÉCOUTER / PARLER</v>
      </c>
      <c r="B120" s="553"/>
      <c r="C120" s="328">
        <f>PARAMETRES!$G$7</f>
        <v>25</v>
      </c>
      <c r="D120" s="329"/>
      <c r="E120" s="330">
        <f>TOTALGENERAL!$J60</f>
        <v>17.3</v>
      </c>
      <c r="F120" s="331"/>
      <c r="G120" s="330" t="str">
        <f>TOTALGENERAL!$AK60</f>
        <v/>
      </c>
      <c r="H120" s="331"/>
      <c r="I120" s="330"/>
      <c r="J120" s="331"/>
      <c r="K120" s="330"/>
      <c r="L120" s="332"/>
      <c r="M120" s="553" t="str">
        <f>PARAMETRES!$F$7</f>
        <v>ÉCOUTER / PARLER</v>
      </c>
      <c r="N120" s="553"/>
      <c r="O120" s="328">
        <f>PARAMETRES!$G$7</f>
        <v>25</v>
      </c>
      <c r="P120" s="329"/>
      <c r="Q120" s="330">
        <f>TOTALGENERAL!$J64</f>
        <v>23.400000000000002</v>
      </c>
      <c r="R120" s="331"/>
      <c r="S120" s="330" t="str">
        <f>TOTALGENERAL!$AK64</f>
        <v/>
      </c>
      <c r="T120" s="331"/>
      <c r="U120" s="330"/>
      <c r="V120" s="331"/>
      <c r="W120" s="330"/>
      <c r="X120" s="332"/>
      <c r="Y120" s="553" t="str">
        <f>PARAMETRES!$F$7</f>
        <v>ÉCOUTER / PARLER</v>
      </c>
      <c r="Z120" s="553"/>
      <c r="AA120" s="328">
        <f>PARAMETRES!$G$7</f>
        <v>25</v>
      </c>
      <c r="AB120" s="329"/>
      <c r="AC120" s="330">
        <f>TOTALGENERAL!$J68</f>
        <v>20.3</v>
      </c>
      <c r="AD120" s="331"/>
      <c r="AE120" s="330" t="str">
        <f>TOTALGENERAL!$AK68</f>
        <v/>
      </c>
      <c r="AF120" s="331"/>
      <c r="AG120" s="330"/>
      <c r="AH120" s="331"/>
      <c r="AI120" s="330"/>
      <c r="AJ120" s="332"/>
      <c r="AK120" s="553" t="str">
        <f>PARAMETRES!$F$7</f>
        <v>ÉCOUTER / PARLER</v>
      </c>
      <c r="AL120" s="553"/>
      <c r="AM120" s="328">
        <f>PARAMETRES!$G$7</f>
        <v>25</v>
      </c>
      <c r="AN120" s="329"/>
      <c r="AO120" s="330">
        <f>TOTALGENERAL!$J72</f>
        <v>18.900000000000002</v>
      </c>
      <c r="AP120" s="331"/>
      <c r="AQ120" s="330" t="str">
        <f>TOTALGENERAL!$AK72</f>
        <v/>
      </c>
      <c r="AR120" s="331"/>
      <c r="AS120" s="330"/>
      <c r="AT120" s="331"/>
      <c r="AU120" s="330"/>
      <c r="AV120" s="332"/>
      <c r="AW120" s="553" t="str">
        <f>PARAMETRES!$F$7</f>
        <v>ÉCOUTER / PARLER</v>
      </c>
      <c r="AX120" s="553"/>
      <c r="AY120" s="328">
        <f>PARAMETRES!$G$7</f>
        <v>25</v>
      </c>
      <c r="AZ120" s="329"/>
      <c r="BA120" s="330">
        <f>TOTALGENERAL!$J76</f>
        <v>19.200000000000003</v>
      </c>
      <c r="BB120" s="331"/>
      <c r="BC120" s="330" t="str">
        <f>TOTALGENERAL!$AK76</f>
        <v/>
      </c>
      <c r="BD120" s="331"/>
      <c r="BE120" s="330"/>
      <c r="BF120" s="331"/>
      <c r="BG120" s="330"/>
      <c r="BH120" s="332"/>
      <c r="BI120" s="553" t="str">
        <f>PARAMETRES!$F$7</f>
        <v>ÉCOUTER / PARLER</v>
      </c>
      <c r="BJ120" s="553"/>
      <c r="BK120" s="328">
        <f>PARAMETRES!$G$7</f>
        <v>25</v>
      </c>
      <c r="BL120" s="329"/>
      <c r="BM120" s="330">
        <f>TOTALGENERAL!$J80</f>
        <v>15</v>
      </c>
      <c r="BN120" s="331"/>
      <c r="BO120" s="330" t="str">
        <f>TOTALGENERAL!$AK80</f>
        <v/>
      </c>
      <c r="BP120" s="331"/>
      <c r="BQ120" s="330"/>
      <c r="BR120" s="331"/>
      <c r="BS120" s="330"/>
      <c r="BT120" s="332"/>
      <c r="BU120" s="553" t="str">
        <f>PARAMETRES!$F$7</f>
        <v>ÉCOUTER / PARLER</v>
      </c>
      <c r="BV120" s="553"/>
      <c r="BW120" s="328">
        <f>PARAMETRES!$G$7</f>
        <v>25</v>
      </c>
      <c r="BX120" s="329"/>
      <c r="BY120" s="330">
        <f>TOTALGENERAL!$J84</f>
        <v>20.3</v>
      </c>
      <c r="BZ120" s="331"/>
      <c r="CA120" s="330" t="str">
        <f>TOTALGENERAL!$AK84</f>
        <v/>
      </c>
      <c r="CB120" s="331"/>
      <c r="CC120" s="330"/>
      <c r="CD120" s="331"/>
      <c r="CE120" s="330"/>
      <c r="CF120" s="332"/>
      <c r="CG120" s="553" t="str">
        <f>PARAMETRES!$F$7</f>
        <v>ÉCOUTER / PARLER</v>
      </c>
      <c r="CH120" s="553"/>
      <c r="CI120" s="328">
        <f>PARAMETRES!$G$7</f>
        <v>25</v>
      </c>
      <c r="CJ120" s="329"/>
      <c r="CK120" s="330" t="str">
        <f>TOTALGENERAL!$J88</f>
        <v>-</v>
      </c>
      <c r="CL120" s="331"/>
      <c r="CM120" s="330" t="str">
        <f>TOTALGENERAL!$AK88</f>
        <v/>
      </c>
      <c r="CN120" s="331"/>
      <c r="CO120" s="330"/>
      <c r="CP120" s="331"/>
      <c r="CQ120" s="330"/>
      <c r="CR120" s="332"/>
      <c r="CS120" s="553" t="str">
        <f>PARAMETRES!$F$7</f>
        <v>ÉCOUTER / PARLER</v>
      </c>
      <c r="CT120" s="553"/>
      <c r="CU120" s="328">
        <f>PARAMETRES!$G$7</f>
        <v>25</v>
      </c>
      <c r="CV120" s="329"/>
      <c r="CW120" s="330" t="str">
        <f>TOTALGENERAL!$J92</f>
        <v>-</v>
      </c>
      <c r="CX120" s="331"/>
      <c r="CY120" s="330" t="str">
        <f>TOTALGENERAL!$AK92</f>
        <v/>
      </c>
      <c r="CZ120" s="331"/>
      <c r="DA120" s="330"/>
      <c r="DB120" s="331"/>
      <c r="DC120" s="330"/>
      <c r="DD120" s="332"/>
      <c r="DE120" s="553" t="str">
        <f>PARAMETRES!$F$7</f>
        <v>ÉCOUTER / PARLER</v>
      </c>
      <c r="DF120" s="553"/>
      <c r="DG120" s="328">
        <f>PARAMETRES!$G$7</f>
        <v>25</v>
      </c>
      <c r="DH120" s="329"/>
      <c r="DI120" s="330" t="str">
        <f>TOTALGENERAL!$J96</f>
        <v>-</v>
      </c>
      <c r="DJ120" s="331"/>
      <c r="DK120" s="330" t="str">
        <f>TOTALGENERAL!$AK96</f>
        <v/>
      </c>
      <c r="DL120" s="331"/>
      <c r="DM120" s="330"/>
      <c r="DN120" s="331"/>
      <c r="DO120" s="330"/>
      <c r="DP120" s="332"/>
    </row>
    <row r="121" spans="1:120">
      <c r="A121" s="553" t="str">
        <f>PARAMETRES!$F$8</f>
        <v>LIRE-ÉCRIRE (conjugaison, grammaire, …)</v>
      </c>
      <c r="B121" s="553"/>
      <c r="C121" s="328">
        <f>PARAMETRES!$G$8</f>
        <v>25</v>
      </c>
      <c r="D121" s="329"/>
      <c r="E121" s="330">
        <f>TOTALGENERAL!$K60</f>
        <v>19.3</v>
      </c>
      <c r="F121" s="331"/>
      <c r="G121" s="330" t="str">
        <f>TOTALGENERAL!$AL60</f>
        <v/>
      </c>
      <c r="H121" s="331"/>
      <c r="I121" s="330"/>
      <c r="J121" s="331"/>
      <c r="K121" s="330"/>
      <c r="L121" s="332"/>
      <c r="M121" s="553" t="str">
        <f>PARAMETRES!$F$8</f>
        <v>LIRE-ÉCRIRE (conjugaison, grammaire, …)</v>
      </c>
      <c r="N121" s="553"/>
      <c r="O121" s="328">
        <f>PARAMETRES!$G$8</f>
        <v>25</v>
      </c>
      <c r="P121" s="329"/>
      <c r="Q121" s="330">
        <f>TOTALGENERAL!$K64</f>
        <v>23.1</v>
      </c>
      <c r="R121" s="331"/>
      <c r="S121" s="330" t="str">
        <f>TOTALGENERAL!$AL64</f>
        <v/>
      </c>
      <c r="T121" s="331"/>
      <c r="U121" s="330"/>
      <c r="V121" s="331"/>
      <c r="W121" s="330"/>
      <c r="X121" s="332"/>
      <c r="Y121" s="553" t="str">
        <f>PARAMETRES!$F$8</f>
        <v>LIRE-ÉCRIRE (conjugaison, grammaire, …)</v>
      </c>
      <c r="Z121" s="553"/>
      <c r="AA121" s="328">
        <f>PARAMETRES!$G$8</f>
        <v>25</v>
      </c>
      <c r="AB121" s="329"/>
      <c r="AC121" s="330">
        <f>TOTALGENERAL!$K68</f>
        <v>19.400000000000002</v>
      </c>
      <c r="AD121" s="331"/>
      <c r="AE121" s="330" t="str">
        <f>TOTALGENERAL!$AL68</f>
        <v/>
      </c>
      <c r="AF121" s="331"/>
      <c r="AG121" s="330"/>
      <c r="AH121" s="331"/>
      <c r="AI121" s="330"/>
      <c r="AJ121" s="332"/>
      <c r="AK121" s="553" t="str">
        <f>PARAMETRES!$F$8</f>
        <v>LIRE-ÉCRIRE (conjugaison, grammaire, …)</v>
      </c>
      <c r="AL121" s="553"/>
      <c r="AM121" s="328">
        <f>PARAMETRES!$G$8</f>
        <v>25</v>
      </c>
      <c r="AN121" s="329"/>
      <c r="AO121" s="330">
        <f>TOTALGENERAL!$K72</f>
        <v>19.3</v>
      </c>
      <c r="AP121" s="331"/>
      <c r="AQ121" s="330" t="str">
        <f>TOTALGENERAL!$AL72</f>
        <v/>
      </c>
      <c r="AR121" s="331"/>
      <c r="AS121" s="330"/>
      <c r="AT121" s="331"/>
      <c r="AU121" s="330"/>
      <c r="AV121" s="332"/>
      <c r="AW121" s="553" t="str">
        <f>PARAMETRES!$F$8</f>
        <v>LIRE-ÉCRIRE (conjugaison, grammaire, …)</v>
      </c>
      <c r="AX121" s="553"/>
      <c r="AY121" s="328">
        <f>PARAMETRES!$G$8</f>
        <v>25</v>
      </c>
      <c r="AZ121" s="329"/>
      <c r="BA121" s="330">
        <f>TOTALGENERAL!$K76</f>
        <v>19.400000000000002</v>
      </c>
      <c r="BB121" s="331"/>
      <c r="BC121" s="330" t="str">
        <f>TOTALGENERAL!$AL76</f>
        <v/>
      </c>
      <c r="BD121" s="331"/>
      <c r="BE121" s="330"/>
      <c r="BF121" s="331"/>
      <c r="BG121" s="330"/>
      <c r="BH121" s="332"/>
      <c r="BI121" s="553" t="str">
        <f>PARAMETRES!$F$8</f>
        <v>LIRE-ÉCRIRE (conjugaison, grammaire, …)</v>
      </c>
      <c r="BJ121" s="553"/>
      <c r="BK121" s="328">
        <f>PARAMETRES!$G$8</f>
        <v>25</v>
      </c>
      <c r="BL121" s="329"/>
      <c r="BM121" s="330">
        <f>TOTALGENERAL!$K80</f>
        <v>14.299999999999999</v>
      </c>
      <c r="BN121" s="331"/>
      <c r="BO121" s="330" t="str">
        <f>TOTALGENERAL!$AL80</f>
        <v/>
      </c>
      <c r="BP121" s="331"/>
      <c r="BQ121" s="330"/>
      <c r="BR121" s="331"/>
      <c r="BS121" s="330"/>
      <c r="BT121" s="332"/>
      <c r="BU121" s="553" t="str">
        <f>PARAMETRES!$F$8</f>
        <v>LIRE-ÉCRIRE (conjugaison, grammaire, …)</v>
      </c>
      <c r="BV121" s="553"/>
      <c r="BW121" s="328">
        <f>PARAMETRES!$G$8</f>
        <v>25</v>
      </c>
      <c r="BX121" s="329"/>
      <c r="BY121" s="330">
        <f>TOTALGENERAL!$K84</f>
        <v>18</v>
      </c>
      <c r="BZ121" s="331"/>
      <c r="CA121" s="330" t="str">
        <f>TOTALGENERAL!$AL84</f>
        <v/>
      </c>
      <c r="CB121" s="331"/>
      <c r="CC121" s="330"/>
      <c r="CD121" s="331"/>
      <c r="CE121" s="330"/>
      <c r="CF121" s="332"/>
      <c r="CG121" s="553" t="str">
        <f>PARAMETRES!$F$8</f>
        <v>LIRE-ÉCRIRE (conjugaison, grammaire, …)</v>
      </c>
      <c r="CH121" s="553"/>
      <c r="CI121" s="328">
        <f>PARAMETRES!$G$8</f>
        <v>25</v>
      </c>
      <c r="CJ121" s="329"/>
      <c r="CK121" s="330" t="str">
        <f>TOTALGENERAL!$K88</f>
        <v>-</v>
      </c>
      <c r="CL121" s="331"/>
      <c r="CM121" s="330" t="str">
        <f>TOTALGENERAL!$AL88</f>
        <v/>
      </c>
      <c r="CN121" s="331"/>
      <c r="CO121" s="330"/>
      <c r="CP121" s="331"/>
      <c r="CQ121" s="330"/>
      <c r="CR121" s="332"/>
      <c r="CS121" s="553" t="str">
        <f>PARAMETRES!$F$8</f>
        <v>LIRE-ÉCRIRE (conjugaison, grammaire, …)</v>
      </c>
      <c r="CT121" s="553"/>
      <c r="CU121" s="328">
        <f>PARAMETRES!$G$8</f>
        <v>25</v>
      </c>
      <c r="CV121" s="329"/>
      <c r="CW121" s="330" t="str">
        <f>TOTALGENERAL!$K92</f>
        <v>-</v>
      </c>
      <c r="CX121" s="331"/>
      <c r="CY121" s="330" t="str">
        <f>TOTALGENERAL!$AL92</f>
        <v/>
      </c>
      <c r="CZ121" s="331"/>
      <c r="DA121" s="330"/>
      <c r="DB121" s="331"/>
      <c r="DC121" s="330"/>
      <c r="DD121" s="332"/>
      <c r="DE121" s="553" t="str">
        <f>PARAMETRES!$F$8</f>
        <v>LIRE-ÉCRIRE (conjugaison, grammaire, …)</v>
      </c>
      <c r="DF121" s="553"/>
      <c r="DG121" s="328">
        <f>PARAMETRES!$G$8</f>
        <v>25</v>
      </c>
      <c r="DH121" s="329"/>
      <c r="DI121" s="330" t="str">
        <f>TOTALGENERAL!$K96</f>
        <v>-</v>
      </c>
      <c r="DJ121" s="331"/>
      <c r="DK121" s="330" t="str">
        <f>TOTALGENERAL!$AL96</f>
        <v/>
      </c>
      <c r="DL121" s="331"/>
      <c r="DM121" s="330"/>
      <c r="DN121" s="331"/>
      <c r="DO121" s="330"/>
      <c r="DP121" s="332"/>
    </row>
    <row r="122" spans="1:120">
      <c r="A122" s="326"/>
      <c r="B122" s="326"/>
      <c r="C122" s="327"/>
      <c r="D122" s="327"/>
      <c r="E122" s="315"/>
      <c r="G122" s="315"/>
      <c r="I122" s="315"/>
      <c r="K122" s="315"/>
      <c r="M122" s="326"/>
      <c r="N122" s="326"/>
      <c r="O122" s="327"/>
      <c r="P122" s="327"/>
      <c r="Q122" s="315"/>
      <c r="S122" s="315"/>
      <c r="U122" s="315"/>
      <c r="W122" s="315"/>
      <c r="Y122" s="326"/>
      <c r="Z122" s="326"/>
      <c r="AA122" s="327"/>
      <c r="AB122" s="327"/>
      <c r="AC122" s="315"/>
      <c r="AE122" s="315"/>
      <c r="AG122" s="315"/>
      <c r="AI122" s="315"/>
      <c r="AK122" s="326"/>
      <c r="AL122" s="326"/>
      <c r="AM122" s="327"/>
      <c r="AN122" s="327"/>
      <c r="AO122" s="315"/>
      <c r="AQ122" s="315"/>
      <c r="AS122" s="315"/>
      <c r="AU122" s="315"/>
      <c r="AW122" s="326"/>
      <c r="AX122" s="326"/>
      <c r="AY122" s="327"/>
      <c r="AZ122" s="327"/>
      <c r="BA122" s="315"/>
      <c r="BC122" s="315"/>
      <c r="BE122" s="315"/>
      <c r="BG122" s="315"/>
      <c r="BI122" s="326"/>
      <c r="BJ122" s="326"/>
      <c r="BK122" s="327"/>
      <c r="BL122" s="327"/>
      <c r="BM122" s="315"/>
      <c r="BO122" s="315"/>
      <c r="BQ122" s="315"/>
      <c r="BS122" s="315"/>
      <c r="BU122" s="326"/>
      <c r="BV122" s="326"/>
      <c r="BW122" s="327"/>
      <c r="BX122" s="327"/>
      <c r="BY122" s="315"/>
      <c r="CA122" s="315"/>
      <c r="CC122" s="315"/>
      <c r="CE122" s="315"/>
      <c r="CG122" s="326"/>
      <c r="CH122" s="326"/>
      <c r="CI122" s="327"/>
      <c r="CJ122" s="327"/>
      <c r="CK122" s="315"/>
      <c r="CM122" s="315"/>
      <c r="CO122" s="315"/>
      <c r="CQ122" s="315"/>
      <c r="CS122" s="326"/>
      <c r="CT122" s="326"/>
      <c r="CU122" s="327"/>
      <c r="CV122" s="327"/>
      <c r="CW122" s="315"/>
      <c r="CY122" s="315"/>
      <c r="DA122" s="315"/>
      <c r="DC122" s="315"/>
      <c r="DE122" s="326"/>
      <c r="DF122" s="326"/>
      <c r="DG122" s="327"/>
      <c r="DH122" s="327"/>
      <c r="DI122" s="315"/>
      <c r="DK122" s="315"/>
      <c r="DM122" s="315"/>
      <c r="DO122" s="315"/>
    </row>
    <row r="123" spans="1:120" ht="13.5">
      <c r="A123" s="554" t="str">
        <f>PARAMETRES!$F$9</f>
        <v>TOTAL LANGUE MATERNELLE</v>
      </c>
      <c r="B123" s="554"/>
      <c r="C123" s="333">
        <f>PARAMETRES!$G$9</f>
        <v>100</v>
      </c>
      <c r="D123" s="334"/>
      <c r="E123" s="335">
        <f>TOTALGENERAL!$L60</f>
        <v>81.199999999999989</v>
      </c>
      <c r="F123" s="319"/>
      <c r="G123" s="335" t="str">
        <f>TOTALGENERAL!$AM60</f>
        <v/>
      </c>
      <c r="H123" s="319"/>
      <c r="I123" s="335"/>
      <c r="J123" s="319"/>
      <c r="K123" s="335"/>
      <c r="L123" s="320"/>
      <c r="M123" s="554" t="str">
        <f>PARAMETRES!$F$9</f>
        <v>TOTAL LANGUE MATERNELLE</v>
      </c>
      <c r="N123" s="554"/>
      <c r="O123" s="333">
        <f>PARAMETRES!$G$9</f>
        <v>100</v>
      </c>
      <c r="P123" s="334"/>
      <c r="Q123" s="335">
        <f>TOTALGENERAL!$L64</f>
        <v>93.899999999999991</v>
      </c>
      <c r="R123" s="319"/>
      <c r="S123" s="335" t="str">
        <f>TOTALGENERAL!$AM64</f>
        <v/>
      </c>
      <c r="T123" s="319"/>
      <c r="U123" s="335"/>
      <c r="V123" s="319"/>
      <c r="W123" s="335"/>
      <c r="X123" s="320"/>
      <c r="Y123" s="554" t="str">
        <f>PARAMETRES!$F$9</f>
        <v>TOTAL LANGUE MATERNELLE</v>
      </c>
      <c r="Z123" s="554"/>
      <c r="AA123" s="333">
        <f>PARAMETRES!$G$9</f>
        <v>100</v>
      </c>
      <c r="AB123" s="334"/>
      <c r="AC123" s="335">
        <f>TOTALGENERAL!$L68</f>
        <v>82.699999999999989</v>
      </c>
      <c r="AD123" s="319"/>
      <c r="AE123" s="335" t="str">
        <f>TOTALGENERAL!$AM68</f>
        <v/>
      </c>
      <c r="AF123" s="319"/>
      <c r="AG123" s="335"/>
      <c r="AH123" s="319"/>
      <c r="AI123" s="335"/>
      <c r="AJ123" s="320"/>
      <c r="AK123" s="554" t="str">
        <f>PARAMETRES!$F$9</f>
        <v>TOTAL LANGUE MATERNELLE</v>
      </c>
      <c r="AL123" s="554"/>
      <c r="AM123" s="333">
        <f>PARAMETRES!$G$9</f>
        <v>100</v>
      </c>
      <c r="AN123" s="334"/>
      <c r="AO123" s="335">
        <f>TOTALGENERAL!$L72</f>
        <v>85.399999999999991</v>
      </c>
      <c r="AP123" s="319"/>
      <c r="AQ123" s="335" t="str">
        <f>TOTALGENERAL!$AM72</f>
        <v/>
      </c>
      <c r="AR123" s="319"/>
      <c r="AS123" s="335"/>
      <c r="AT123" s="319"/>
      <c r="AU123" s="335"/>
      <c r="AV123" s="320"/>
      <c r="AW123" s="554" t="str">
        <f>PARAMETRES!$F$9</f>
        <v>TOTAL LANGUE MATERNELLE</v>
      </c>
      <c r="AX123" s="554"/>
      <c r="AY123" s="333">
        <f>PARAMETRES!$G$9</f>
        <v>100</v>
      </c>
      <c r="AZ123" s="334"/>
      <c r="BA123" s="335">
        <f>TOTALGENERAL!$L76</f>
        <v>75.8</v>
      </c>
      <c r="BB123" s="319"/>
      <c r="BC123" s="335" t="str">
        <f>TOTALGENERAL!$AM76</f>
        <v/>
      </c>
      <c r="BD123" s="319"/>
      <c r="BE123" s="335"/>
      <c r="BF123" s="319"/>
      <c r="BG123" s="335"/>
      <c r="BH123" s="320"/>
      <c r="BI123" s="554" t="str">
        <f>PARAMETRES!$F$9</f>
        <v>TOTAL LANGUE MATERNELLE</v>
      </c>
      <c r="BJ123" s="554"/>
      <c r="BK123" s="333">
        <f>PARAMETRES!$G$9</f>
        <v>100</v>
      </c>
      <c r="BL123" s="334"/>
      <c r="BM123" s="335">
        <f>TOTALGENERAL!$L80</f>
        <v>55.4</v>
      </c>
      <c r="BN123" s="319"/>
      <c r="BO123" s="335" t="str">
        <f>TOTALGENERAL!$AM80</f>
        <v/>
      </c>
      <c r="BP123" s="319"/>
      <c r="BQ123" s="335"/>
      <c r="BR123" s="319"/>
      <c r="BS123" s="335"/>
      <c r="BT123" s="320"/>
      <c r="BU123" s="554" t="str">
        <f>PARAMETRES!$F$9</f>
        <v>TOTAL LANGUE MATERNELLE</v>
      </c>
      <c r="BV123" s="554"/>
      <c r="BW123" s="333">
        <f>PARAMETRES!$G$9</f>
        <v>100</v>
      </c>
      <c r="BX123" s="334"/>
      <c r="BY123" s="335">
        <f>TOTALGENERAL!$L84</f>
        <v>83.5</v>
      </c>
      <c r="BZ123" s="319"/>
      <c r="CA123" s="335" t="str">
        <f>TOTALGENERAL!$AM84</f>
        <v/>
      </c>
      <c r="CB123" s="319"/>
      <c r="CC123" s="335"/>
      <c r="CD123" s="319"/>
      <c r="CE123" s="335"/>
      <c r="CF123" s="320"/>
      <c r="CG123" s="554" t="str">
        <f>PARAMETRES!$F$9</f>
        <v>TOTAL LANGUE MATERNELLE</v>
      </c>
      <c r="CH123" s="554"/>
      <c r="CI123" s="333">
        <f>PARAMETRES!$G$9</f>
        <v>100</v>
      </c>
      <c r="CJ123" s="334"/>
      <c r="CK123" s="335" t="str">
        <f>TOTALGENERAL!$L88</f>
        <v>-</v>
      </c>
      <c r="CL123" s="319"/>
      <c r="CM123" s="335" t="str">
        <f>TOTALGENERAL!$AM88</f>
        <v/>
      </c>
      <c r="CN123" s="319"/>
      <c r="CO123" s="335"/>
      <c r="CP123" s="319"/>
      <c r="CQ123" s="335"/>
      <c r="CR123" s="320"/>
      <c r="CS123" s="554" t="str">
        <f>PARAMETRES!$F$9</f>
        <v>TOTAL LANGUE MATERNELLE</v>
      </c>
      <c r="CT123" s="554"/>
      <c r="CU123" s="333">
        <f>PARAMETRES!$G$9</f>
        <v>100</v>
      </c>
      <c r="CV123" s="334"/>
      <c r="CW123" s="335" t="str">
        <f>TOTALGENERAL!$L92</f>
        <v>-</v>
      </c>
      <c r="CX123" s="319"/>
      <c r="CY123" s="335" t="str">
        <f>TOTALGENERAL!$AM92</f>
        <v/>
      </c>
      <c r="CZ123" s="319"/>
      <c r="DA123" s="335"/>
      <c r="DB123" s="319"/>
      <c r="DC123" s="335"/>
      <c r="DD123" s="320"/>
      <c r="DE123" s="554" t="str">
        <f>PARAMETRES!$F$9</f>
        <v>TOTAL LANGUE MATERNELLE</v>
      </c>
      <c r="DF123" s="554"/>
      <c r="DG123" s="333">
        <f>PARAMETRES!$G$9</f>
        <v>100</v>
      </c>
      <c r="DH123" s="334"/>
      <c r="DI123" s="335" t="str">
        <f>TOTALGENERAL!$L96</f>
        <v>-</v>
      </c>
      <c r="DJ123" s="319"/>
      <c r="DK123" s="335" t="str">
        <f>TOTALGENERAL!$AM96</f>
        <v/>
      </c>
      <c r="DL123" s="319"/>
      <c r="DM123" s="335"/>
      <c r="DN123" s="319"/>
      <c r="DO123" s="335"/>
      <c r="DP123" s="320"/>
    </row>
    <row r="124" spans="1:120" ht="13.5">
      <c r="A124" s="321"/>
      <c r="B124" s="322"/>
      <c r="C124" s="336"/>
      <c r="D124" s="336"/>
      <c r="E124" s="315"/>
      <c r="F124" s="324"/>
      <c r="G124" s="315"/>
      <c r="H124" s="324"/>
      <c r="I124" s="315"/>
      <c r="J124" s="324"/>
      <c r="K124" s="315"/>
      <c r="L124" s="325"/>
      <c r="M124" s="321" t="str">
        <f>IF(COUNTBLANK(W113:W142)=31,"","Moyenne de l'année :")</f>
        <v>Moyenne de l'année :</v>
      </c>
      <c r="N124" s="322"/>
      <c r="O124" s="336"/>
      <c r="P124" s="336"/>
      <c r="Q124" s="315"/>
      <c r="R124" s="324"/>
      <c r="S124" s="315"/>
      <c r="T124" s="324"/>
      <c r="U124" s="315"/>
      <c r="V124" s="324"/>
      <c r="W124" s="315"/>
      <c r="X124" s="325"/>
      <c r="Y124" s="321"/>
      <c r="Z124" s="322"/>
      <c r="AA124" s="336"/>
      <c r="AB124" s="336"/>
      <c r="AC124" s="315"/>
      <c r="AD124" s="324"/>
      <c r="AE124" s="315"/>
      <c r="AF124" s="324"/>
      <c r="AG124" s="315"/>
      <c r="AH124" s="324"/>
      <c r="AI124" s="315"/>
      <c r="AJ124" s="325"/>
      <c r="AK124" s="321"/>
      <c r="AL124" s="322"/>
      <c r="AM124" s="336"/>
      <c r="AN124" s="336"/>
      <c r="AO124" s="315"/>
      <c r="AP124" s="324"/>
      <c r="AQ124" s="315"/>
      <c r="AR124" s="324"/>
      <c r="AS124" s="315"/>
      <c r="AT124" s="324"/>
      <c r="AU124" s="315"/>
      <c r="AV124" s="325"/>
      <c r="AW124" s="321"/>
      <c r="AX124" s="322"/>
      <c r="AY124" s="336"/>
      <c r="AZ124" s="336"/>
      <c r="BA124" s="315"/>
      <c r="BB124" s="324"/>
      <c r="BC124" s="315"/>
      <c r="BD124" s="324"/>
      <c r="BE124" s="315"/>
      <c r="BF124" s="324"/>
      <c r="BG124" s="315"/>
      <c r="BH124" s="325"/>
      <c r="BI124" s="321"/>
      <c r="BJ124" s="322"/>
      <c r="BK124" s="336"/>
      <c r="BL124" s="336"/>
      <c r="BM124" s="315"/>
      <c r="BN124" s="324"/>
      <c r="BO124" s="315"/>
      <c r="BP124" s="324"/>
      <c r="BQ124" s="315"/>
      <c r="BR124" s="324"/>
      <c r="BS124" s="315"/>
      <c r="BT124" s="325"/>
      <c r="BU124" s="321"/>
      <c r="BV124" s="322"/>
      <c r="BW124" s="336"/>
      <c r="BX124" s="336"/>
      <c r="BY124" s="315"/>
      <c r="BZ124" s="324"/>
      <c r="CA124" s="315"/>
      <c r="CB124" s="324"/>
      <c r="CC124" s="315"/>
      <c r="CD124" s="324"/>
      <c r="CE124" s="315"/>
      <c r="CF124" s="325"/>
      <c r="CG124" s="321"/>
      <c r="CH124" s="322"/>
      <c r="CI124" s="336"/>
      <c r="CJ124" s="336"/>
      <c r="CK124" s="315"/>
      <c r="CL124" s="324"/>
      <c r="CM124" s="315"/>
      <c r="CN124" s="324"/>
      <c r="CO124" s="315"/>
      <c r="CP124" s="324"/>
      <c r="CQ124" s="315"/>
      <c r="CR124" s="325"/>
      <c r="CS124" s="321"/>
      <c r="CT124" s="322"/>
      <c r="CU124" s="336"/>
      <c r="CV124" s="336"/>
      <c r="CW124" s="315"/>
      <c r="CX124" s="324"/>
      <c r="CY124" s="315"/>
      <c r="CZ124" s="324"/>
      <c r="DA124" s="315"/>
      <c r="DB124" s="324"/>
      <c r="DC124" s="315"/>
      <c r="DD124" s="325"/>
      <c r="DE124" s="321"/>
      <c r="DF124" s="322"/>
      <c r="DG124" s="336"/>
      <c r="DH124" s="336"/>
      <c r="DI124" s="315"/>
      <c r="DJ124" s="324"/>
      <c r="DK124" s="315"/>
      <c r="DL124" s="324"/>
      <c r="DM124" s="315"/>
      <c r="DN124" s="324"/>
      <c r="DO124" s="315"/>
      <c r="DP124" s="325"/>
    </row>
    <row r="125" spans="1:120">
      <c r="A125" s="326"/>
      <c r="B125" s="326"/>
      <c r="C125" s="327"/>
      <c r="D125" s="327"/>
      <c r="E125" s="315"/>
      <c r="G125" s="315"/>
      <c r="I125" s="315"/>
      <c r="K125" s="315"/>
      <c r="M125" s="326"/>
      <c r="N125" s="326"/>
      <c r="O125" s="327"/>
      <c r="P125" s="327"/>
      <c r="Q125" s="315"/>
      <c r="S125" s="315"/>
      <c r="U125" s="315"/>
      <c r="W125" s="315"/>
      <c r="Y125" s="326"/>
      <c r="Z125" s="326"/>
      <c r="AA125" s="327"/>
      <c r="AB125" s="327"/>
      <c r="AC125" s="315"/>
      <c r="AE125" s="315"/>
      <c r="AG125" s="315"/>
      <c r="AI125" s="315"/>
      <c r="AK125" s="326"/>
      <c r="AL125" s="326"/>
      <c r="AM125" s="327"/>
      <c r="AN125" s="327"/>
      <c r="AO125" s="315"/>
      <c r="AQ125" s="315"/>
      <c r="AS125" s="315"/>
      <c r="AU125" s="315"/>
      <c r="AW125" s="326"/>
      <c r="AX125" s="326"/>
      <c r="AY125" s="327"/>
      <c r="AZ125" s="327"/>
      <c r="BA125" s="315"/>
      <c r="BC125" s="315"/>
      <c r="BE125" s="315"/>
      <c r="BG125" s="315"/>
      <c r="BI125" s="326"/>
      <c r="BJ125" s="326"/>
      <c r="BK125" s="327"/>
      <c r="BL125" s="327"/>
      <c r="BM125" s="315"/>
      <c r="BO125" s="315"/>
      <c r="BQ125" s="315"/>
      <c r="BS125" s="315"/>
      <c r="BU125" s="326"/>
      <c r="BV125" s="326"/>
      <c r="BW125" s="327"/>
      <c r="BX125" s="327"/>
      <c r="BY125" s="315"/>
      <c r="CA125" s="315"/>
      <c r="CC125" s="315"/>
      <c r="CE125" s="315"/>
      <c r="CG125" s="326"/>
      <c r="CH125" s="326"/>
      <c r="CI125" s="327"/>
      <c r="CJ125" s="327"/>
      <c r="CK125" s="315"/>
      <c r="CM125" s="315"/>
      <c r="CO125" s="315"/>
      <c r="CQ125" s="315"/>
      <c r="CS125" s="326"/>
      <c r="CT125" s="326"/>
      <c r="CU125" s="327"/>
      <c r="CV125" s="327"/>
      <c r="CW125" s="315"/>
      <c r="CY125" s="315"/>
      <c r="DA125" s="315"/>
      <c r="DC125" s="315"/>
      <c r="DE125" s="326"/>
      <c r="DF125" s="326"/>
      <c r="DG125" s="327"/>
      <c r="DH125" s="327"/>
      <c r="DI125" s="315"/>
      <c r="DK125" s="315"/>
      <c r="DM125" s="315"/>
      <c r="DO125" s="315"/>
    </row>
    <row r="126" spans="1:120" ht="13.5">
      <c r="A126" s="552" t="s">
        <v>89</v>
      </c>
      <c r="B126" s="552"/>
      <c r="C126" s="327"/>
      <c r="D126" s="327"/>
      <c r="E126" s="315"/>
      <c r="G126" s="315"/>
      <c r="I126" s="315"/>
      <c r="K126" s="315"/>
      <c r="M126" s="552" t="s">
        <v>89</v>
      </c>
      <c r="N126" s="552"/>
      <c r="O126" s="327"/>
      <c r="P126" s="327"/>
      <c r="Q126" s="315"/>
      <c r="S126" s="315"/>
      <c r="U126" s="315"/>
      <c r="W126" s="315"/>
      <c r="Y126" s="552" t="s">
        <v>89</v>
      </c>
      <c r="Z126" s="552"/>
      <c r="AA126" s="327"/>
      <c r="AB126" s="327"/>
      <c r="AC126" s="315"/>
      <c r="AE126" s="315"/>
      <c r="AG126" s="315"/>
      <c r="AI126" s="315"/>
      <c r="AK126" s="552" t="s">
        <v>89</v>
      </c>
      <c r="AL126" s="552"/>
      <c r="AM126" s="327"/>
      <c r="AN126" s="327"/>
      <c r="AO126" s="315"/>
      <c r="AQ126" s="315"/>
      <c r="AS126" s="315"/>
      <c r="AU126" s="315"/>
      <c r="AW126" s="552" t="s">
        <v>89</v>
      </c>
      <c r="AX126" s="552"/>
      <c r="AY126" s="327"/>
      <c r="AZ126" s="327"/>
      <c r="BA126" s="315"/>
      <c r="BC126" s="315"/>
      <c r="BE126" s="315"/>
      <c r="BG126" s="315"/>
      <c r="BI126" s="552" t="s">
        <v>89</v>
      </c>
      <c r="BJ126" s="552"/>
      <c r="BK126" s="327"/>
      <c r="BL126" s="327"/>
      <c r="BM126" s="315"/>
      <c r="BO126" s="315"/>
      <c r="BQ126" s="315"/>
      <c r="BS126" s="315"/>
      <c r="BU126" s="552" t="s">
        <v>89</v>
      </c>
      <c r="BV126" s="552"/>
      <c r="BW126" s="327"/>
      <c r="BX126" s="327"/>
      <c r="BY126" s="315"/>
      <c r="CA126" s="315"/>
      <c r="CC126" s="315"/>
      <c r="CE126" s="315"/>
      <c r="CG126" s="552" t="s">
        <v>89</v>
      </c>
      <c r="CH126" s="552"/>
      <c r="CI126" s="327"/>
      <c r="CJ126" s="327"/>
      <c r="CK126" s="315"/>
      <c r="CM126" s="315"/>
      <c r="CO126" s="315"/>
      <c r="CQ126" s="315"/>
      <c r="CS126" s="552" t="s">
        <v>89</v>
      </c>
      <c r="CT126" s="552"/>
      <c r="CU126" s="327"/>
      <c r="CV126" s="327"/>
      <c r="CW126" s="315"/>
      <c r="CY126" s="315"/>
      <c r="DA126" s="315"/>
      <c r="DC126" s="315"/>
      <c r="DE126" s="552" t="s">
        <v>89</v>
      </c>
      <c r="DF126" s="552"/>
      <c r="DG126" s="327"/>
      <c r="DH126" s="327"/>
      <c r="DI126" s="315"/>
      <c r="DK126" s="315"/>
      <c r="DM126" s="315"/>
      <c r="DO126" s="315"/>
    </row>
    <row r="127" spans="1:120">
      <c r="A127" s="326"/>
      <c r="B127" s="326"/>
      <c r="C127" s="327"/>
      <c r="D127" s="327"/>
      <c r="E127" s="315"/>
      <c r="G127" s="315"/>
      <c r="I127" s="315"/>
      <c r="K127" s="315"/>
      <c r="M127" s="326"/>
      <c r="N127" s="326"/>
      <c r="O127" s="327"/>
      <c r="P127" s="327"/>
      <c r="Q127" s="315"/>
      <c r="S127" s="315"/>
      <c r="U127" s="315"/>
      <c r="W127" s="315"/>
      <c r="Y127" s="326"/>
      <c r="Z127" s="326"/>
      <c r="AA127" s="327"/>
      <c r="AB127" s="327"/>
      <c r="AC127" s="315"/>
      <c r="AE127" s="315"/>
      <c r="AG127" s="315"/>
      <c r="AI127" s="315"/>
      <c r="AK127" s="326"/>
      <c r="AL127" s="326"/>
      <c r="AM127" s="327"/>
      <c r="AN127" s="327"/>
      <c r="AO127" s="315"/>
      <c r="AQ127" s="315"/>
      <c r="AS127" s="315"/>
      <c r="AU127" s="315"/>
      <c r="AW127" s="326"/>
      <c r="AX127" s="326"/>
      <c r="AY127" s="327"/>
      <c r="AZ127" s="327"/>
      <c r="BA127" s="315"/>
      <c r="BC127" s="315"/>
      <c r="BE127" s="315"/>
      <c r="BG127" s="315"/>
      <c r="BI127" s="326"/>
      <c r="BJ127" s="326"/>
      <c r="BK127" s="327"/>
      <c r="BL127" s="327"/>
      <c r="BM127" s="315"/>
      <c r="BO127" s="315"/>
      <c r="BQ127" s="315"/>
      <c r="BS127" s="315"/>
      <c r="BU127" s="326"/>
      <c r="BV127" s="326"/>
      <c r="BW127" s="327"/>
      <c r="BX127" s="327"/>
      <c r="BY127" s="315"/>
      <c r="CA127" s="315"/>
      <c r="CC127" s="315"/>
      <c r="CE127" s="315"/>
      <c r="CG127" s="326"/>
      <c r="CH127" s="326"/>
      <c r="CI127" s="327"/>
      <c r="CJ127" s="327"/>
      <c r="CK127" s="315"/>
      <c r="CM127" s="315"/>
      <c r="CO127" s="315"/>
      <c r="CQ127" s="315"/>
      <c r="CS127" s="326"/>
      <c r="CT127" s="326"/>
      <c r="CU127" s="327"/>
      <c r="CV127" s="327"/>
      <c r="CW127" s="315"/>
      <c r="CY127" s="315"/>
      <c r="DA127" s="315"/>
      <c r="DC127" s="315"/>
      <c r="DE127" s="326"/>
      <c r="DF127" s="326"/>
      <c r="DG127" s="327"/>
      <c r="DH127" s="327"/>
      <c r="DI127" s="315"/>
      <c r="DK127" s="315"/>
      <c r="DM127" s="315"/>
      <c r="DO127" s="315"/>
    </row>
    <row r="128" spans="1:120">
      <c r="A128" s="553" t="str">
        <f>PARAMETRES!$F$11</f>
        <v>NOMBRES ET OPÉRATIONS</v>
      </c>
      <c r="B128" s="553"/>
      <c r="C128" s="328">
        <f>PARAMETRES!$G$11</f>
        <v>40</v>
      </c>
      <c r="D128" s="329"/>
      <c r="E128" s="330">
        <f>TOTALGENERAL!$O60</f>
        <v>39.700000000000003</v>
      </c>
      <c r="F128" s="331"/>
      <c r="G128" s="330" t="str">
        <f>TOTALGENERAL!$AP60</f>
        <v/>
      </c>
      <c r="H128" s="331"/>
      <c r="I128" s="330"/>
      <c r="J128" s="331"/>
      <c r="K128" s="330"/>
      <c r="L128" s="332"/>
      <c r="M128" s="553" t="str">
        <f>PARAMETRES!$F$11</f>
        <v>NOMBRES ET OPÉRATIONS</v>
      </c>
      <c r="N128" s="553"/>
      <c r="O128" s="328">
        <f>PARAMETRES!$G$11</f>
        <v>40</v>
      </c>
      <c r="P128" s="329"/>
      <c r="Q128" s="330">
        <f>TOTALGENERAL!$O64</f>
        <v>40</v>
      </c>
      <c r="R128" s="331"/>
      <c r="S128" s="330" t="str">
        <f>TOTALGENERAL!$AP64</f>
        <v/>
      </c>
      <c r="T128" s="331"/>
      <c r="U128" s="330"/>
      <c r="V128" s="331"/>
      <c r="W128" s="330"/>
      <c r="X128" s="332"/>
      <c r="Y128" s="553" t="str">
        <f>PARAMETRES!$F$11</f>
        <v>NOMBRES ET OPÉRATIONS</v>
      </c>
      <c r="Z128" s="553"/>
      <c r="AA128" s="328">
        <f>PARAMETRES!$G$11</f>
        <v>40</v>
      </c>
      <c r="AB128" s="329"/>
      <c r="AC128" s="330">
        <f>TOTALGENERAL!$O68</f>
        <v>40</v>
      </c>
      <c r="AD128" s="331"/>
      <c r="AE128" s="330" t="str">
        <f>TOTALGENERAL!$AP68</f>
        <v/>
      </c>
      <c r="AF128" s="331"/>
      <c r="AG128" s="330"/>
      <c r="AH128" s="331"/>
      <c r="AI128" s="330"/>
      <c r="AJ128" s="332"/>
      <c r="AK128" s="553" t="str">
        <f>PARAMETRES!$F$11</f>
        <v>NOMBRES ET OPÉRATIONS</v>
      </c>
      <c r="AL128" s="553"/>
      <c r="AM128" s="328">
        <f>PARAMETRES!$G$11</f>
        <v>40</v>
      </c>
      <c r="AN128" s="329"/>
      <c r="AO128" s="330">
        <f>TOTALGENERAL!$O72</f>
        <v>37.300000000000004</v>
      </c>
      <c r="AP128" s="331"/>
      <c r="AQ128" s="330" t="str">
        <f>TOTALGENERAL!$AP72</f>
        <v/>
      </c>
      <c r="AR128" s="331"/>
      <c r="AS128" s="330"/>
      <c r="AT128" s="331"/>
      <c r="AU128" s="330"/>
      <c r="AV128" s="332"/>
      <c r="AW128" s="553" t="str">
        <f>PARAMETRES!$F$11</f>
        <v>NOMBRES ET OPÉRATIONS</v>
      </c>
      <c r="AX128" s="553"/>
      <c r="AY128" s="328">
        <f>PARAMETRES!$G$11</f>
        <v>40</v>
      </c>
      <c r="AZ128" s="329"/>
      <c r="BA128" s="330">
        <f>TOTALGENERAL!$O76</f>
        <v>31.6</v>
      </c>
      <c r="BB128" s="331"/>
      <c r="BC128" s="330" t="str">
        <f>TOTALGENERAL!$AP76</f>
        <v/>
      </c>
      <c r="BD128" s="331"/>
      <c r="BE128" s="330"/>
      <c r="BF128" s="331"/>
      <c r="BG128" s="330"/>
      <c r="BH128" s="332"/>
      <c r="BI128" s="553" t="str">
        <f>PARAMETRES!$F$11</f>
        <v>NOMBRES ET OPÉRATIONS</v>
      </c>
      <c r="BJ128" s="553"/>
      <c r="BK128" s="328">
        <f>PARAMETRES!$G$11</f>
        <v>40</v>
      </c>
      <c r="BL128" s="329"/>
      <c r="BM128" s="330">
        <f>TOTALGENERAL!$O80</f>
        <v>36.800000000000004</v>
      </c>
      <c r="BN128" s="331"/>
      <c r="BO128" s="330" t="str">
        <f>TOTALGENERAL!$AP80</f>
        <v/>
      </c>
      <c r="BP128" s="331"/>
      <c r="BQ128" s="330"/>
      <c r="BR128" s="331"/>
      <c r="BS128" s="330"/>
      <c r="BT128" s="332"/>
      <c r="BU128" s="553" t="str">
        <f>PARAMETRES!$F$11</f>
        <v>NOMBRES ET OPÉRATIONS</v>
      </c>
      <c r="BV128" s="553"/>
      <c r="BW128" s="328">
        <f>PARAMETRES!$G$11</f>
        <v>40</v>
      </c>
      <c r="BX128" s="329"/>
      <c r="BY128" s="330">
        <f>TOTALGENERAL!$O84</f>
        <v>33.6</v>
      </c>
      <c r="BZ128" s="331"/>
      <c r="CA128" s="330" t="str">
        <f>TOTALGENERAL!$AP84</f>
        <v/>
      </c>
      <c r="CB128" s="331"/>
      <c r="CC128" s="330"/>
      <c r="CD128" s="331"/>
      <c r="CE128" s="330"/>
      <c r="CF128" s="332"/>
      <c r="CG128" s="553" t="str">
        <f>PARAMETRES!$F$11</f>
        <v>NOMBRES ET OPÉRATIONS</v>
      </c>
      <c r="CH128" s="553"/>
      <c r="CI128" s="328">
        <f>PARAMETRES!$G$11</f>
        <v>40</v>
      </c>
      <c r="CJ128" s="329"/>
      <c r="CK128" s="330" t="str">
        <f>TOTALGENERAL!$O88</f>
        <v>-</v>
      </c>
      <c r="CL128" s="331"/>
      <c r="CM128" s="330" t="str">
        <f>TOTALGENERAL!$AP88</f>
        <v/>
      </c>
      <c r="CN128" s="331"/>
      <c r="CO128" s="330"/>
      <c r="CP128" s="331"/>
      <c r="CQ128" s="330"/>
      <c r="CR128" s="332"/>
      <c r="CS128" s="553" t="str">
        <f>PARAMETRES!$F$11</f>
        <v>NOMBRES ET OPÉRATIONS</v>
      </c>
      <c r="CT128" s="553"/>
      <c r="CU128" s="328">
        <f>PARAMETRES!$G$11</f>
        <v>40</v>
      </c>
      <c r="CV128" s="329"/>
      <c r="CW128" s="330" t="str">
        <f>TOTALGENERAL!$O92</f>
        <v>-</v>
      </c>
      <c r="CX128" s="331"/>
      <c r="CY128" s="330" t="str">
        <f>TOTALGENERAL!$AP92</f>
        <v/>
      </c>
      <c r="CZ128" s="331"/>
      <c r="DA128" s="330"/>
      <c r="DB128" s="331"/>
      <c r="DC128" s="330"/>
      <c r="DD128" s="332"/>
      <c r="DE128" s="553" t="str">
        <f>PARAMETRES!$F$11</f>
        <v>NOMBRES ET OPÉRATIONS</v>
      </c>
      <c r="DF128" s="553"/>
      <c r="DG128" s="328">
        <f>PARAMETRES!$G$11</f>
        <v>40</v>
      </c>
      <c r="DH128" s="329"/>
      <c r="DI128" s="330" t="str">
        <f>TOTALGENERAL!$O96</f>
        <v>-</v>
      </c>
      <c r="DJ128" s="331"/>
      <c r="DK128" s="330" t="str">
        <f>TOTALGENERAL!$AP96</f>
        <v/>
      </c>
      <c r="DL128" s="331"/>
      <c r="DM128" s="330"/>
      <c r="DN128" s="331"/>
      <c r="DO128" s="330"/>
      <c r="DP128" s="332"/>
    </row>
    <row r="129" spans="1:120">
      <c r="A129" s="553" t="str">
        <f>PARAMETRES!$F$12</f>
        <v>GRANDEURS</v>
      </c>
      <c r="B129" s="553"/>
      <c r="C129" s="328">
        <f>PARAMETRES!$G$12</f>
        <v>30</v>
      </c>
      <c r="D129" s="329"/>
      <c r="E129" s="330" t="str">
        <f>TOTALGENERAL!$P60</f>
        <v/>
      </c>
      <c r="F129" s="331"/>
      <c r="G129" s="330" t="str">
        <f>TOTALGENERAL!$AQ60</f>
        <v/>
      </c>
      <c r="H129" s="331"/>
      <c r="I129" s="330"/>
      <c r="J129" s="331"/>
      <c r="K129" s="330"/>
      <c r="L129" s="332"/>
      <c r="M129" s="553" t="str">
        <f>PARAMETRES!$F$12</f>
        <v>GRANDEURS</v>
      </c>
      <c r="N129" s="553"/>
      <c r="O129" s="328">
        <f>PARAMETRES!$G$12</f>
        <v>30</v>
      </c>
      <c r="P129" s="329"/>
      <c r="Q129" s="330" t="str">
        <f>TOTALGENERAL!$P64</f>
        <v/>
      </c>
      <c r="R129" s="331"/>
      <c r="S129" s="330" t="str">
        <f>TOTALGENERAL!$AQ64</f>
        <v/>
      </c>
      <c r="T129" s="331"/>
      <c r="U129" s="330"/>
      <c r="V129" s="331"/>
      <c r="W129" s="330"/>
      <c r="X129" s="332"/>
      <c r="Y129" s="553" t="str">
        <f>PARAMETRES!$F$12</f>
        <v>GRANDEURS</v>
      </c>
      <c r="Z129" s="553"/>
      <c r="AA129" s="328">
        <f>PARAMETRES!$G$12</f>
        <v>30</v>
      </c>
      <c r="AB129" s="329"/>
      <c r="AC129" s="330" t="str">
        <f>TOTALGENERAL!$P68</f>
        <v/>
      </c>
      <c r="AD129" s="331"/>
      <c r="AE129" s="330" t="str">
        <f>TOTALGENERAL!$AQ68</f>
        <v/>
      </c>
      <c r="AF129" s="331"/>
      <c r="AG129" s="330"/>
      <c r="AH129" s="331"/>
      <c r="AI129" s="330"/>
      <c r="AJ129" s="332"/>
      <c r="AK129" s="553" t="str">
        <f>PARAMETRES!$F$12</f>
        <v>GRANDEURS</v>
      </c>
      <c r="AL129" s="553"/>
      <c r="AM129" s="328">
        <f>PARAMETRES!$G$12</f>
        <v>30</v>
      </c>
      <c r="AN129" s="329"/>
      <c r="AO129" s="330" t="str">
        <f>TOTALGENERAL!$P72</f>
        <v/>
      </c>
      <c r="AP129" s="331"/>
      <c r="AQ129" s="330" t="str">
        <f>TOTALGENERAL!$AQ72</f>
        <v/>
      </c>
      <c r="AR129" s="331"/>
      <c r="AS129" s="330"/>
      <c r="AT129" s="331"/>
      <c r="AU129" s="330"/>
      <c r="AV129" s="332"/>
      <c r="AW129" s="553" t="str">
        <f>PARAMETRES!$F$12</f>
        <v>GRANDEURS</v>
      </c>
      <c r="AX129" s="553"/>
      <c r="AY129" s="328">
        <f>PARAMETRES!$G$12</f>
        <v>30</v>
      </c>
      <c r="AZ129" s="329"/>
      <c r="BA129" s="330" t="str">
        <f>TOTALGENERAL!$P76</f>
        <v/>
      </c>
      <c r="BB129" s="331"/>
      <c r="BC129" s="330" t="str">
        <f>TOTALGENERAL!$AQ76</f>
        <v/>
      </c>
      <c r="BD129" s="331"/>
      <c r="BE129" s="330"/>
      <c r="BF129" s="331"/>
      <c r="BG129" s="330"/>
      <c r="BH129" s="332"/>
      <c r="BI129" s="553" t="str">
        <f>PARAMETRES!$F$12</f>
        <v>GRANDEURS</v>
      </c>
      <c r="BJ129" s="553"/>
      <c r="BK129" s="328">
        <f>PARAMETRES!$G$12</f>
        <v>30</v>
      </c>
      <c r="BL129" s="329"/>
      <c r="BM129" s="330" t="str">
        <f>TOTALGENERAL!$P80</f>
        <v/>
      </c>
      <c r="BN129" s="331"/>
      <c r="BO129" s="330" t="str">
        <f>TOTALGENERAL!$AQ80</f>
        <v/>
      </c>
      <c r="BP129" s="331"/>
      <c r="BQ129" s="330"/>
      <c r="BR129" s="331"/>
      <c r="BS129" s="330"/>
      <c r="BT129" s="332"/>
      <c r="BU129" s="553" t="str">
        <f>PARAMETRES!$F$12</f>
        <v>GRANDEURS</v>
      </c>
      <c r="BV129" s="553"/>
      <c r="BW129" s="328">
        <f>PARAMETRES!$G$12</f>
        <v>30</v>
      </c>
      <c r="BX129" s="329"/>
      <c r="BY129" s="330" t="str">
        <f>TOTALGENERAL!$P84</f>
        <v/>
      </c>
      <c r="BZ129" s="331"/>
      <c r="CA129" s="330" t="str">
        <f>TOTALGENERAL!$AQ84</f>
        <v/>
      </c>
      <c r="CB129" s="331"/>
      <c r="CC129" s="330"/>
      <c r="CD129" s="331"/>
      <c r="CE129" s="330"/>
      <c r="CF129" s="332"/>
      <c r="CG129" s="553" t="str">
        <f>PARAMETRES!$F$12</f>
        <v>GRANDEURS</v>
      </c>
      <c r="CH129" s="553"/>
      <c r="CI129" s="328">
        <f>PARAMETRES!$G$12</f>
        <v>30</v>
      </c>
      <c r="CJ129" s="329"/>
      <c r="CK129" s="330" t="str">
        <f>TOTALGENERAL!$P88</f>
        <v/>
      </c>
      <c r="CL129" s="331"/>
      <c r="CM129" s="330" t="str">
        <f>TOTALGENERAL!$AQ88</f>
        <v/>
      </c>
      <c r="CN129" s="331"/>
      <c r="CO129" s="330"/>
      <c r="CP129" s="331"/>
      <c r="CQ129" s="330"/>
      <c r="CR129" s="332"/>
      <c r="CS129" s="553" t="str">
        <f>PARAMETRES!$F$12</f>
        <v>GRANDEURS</v>
      </c>
      <c r="CT129" s="553"/>
      <c r="CU129" s="328">
        <f>PARAMETRES!$G$12</f>
        <v>30</v>
      </c>
      <c r="CV129" s="329"/>
      <c r="CW129" s="330" t="str">
        <f>TOTALGENERAL!$P92</f>
        <v/>
      </c>
      <c r="CX129" s="331"/>
      <c r="CY129" s="330" t="str">
        <f>TOTALGENERAL!$AQ92</f>
        <v/>
      </c>
      <c r="CZ129" s="331"/>
      <c r="DA129" s="330"/>
      <c r="DB129" s="331"/>
      <c r="DC129" s="330"/>
      <c r="DD129" s="332"/>
      <c r="DE129" s="553" t="str">
        <f>PARAMETRES!$F$12</f>
        <v>GRANDEURS</v>
      </c>
      <c r="DF129" s="553"/>
      <c r="DG129" s="328">
        <f>PARAMETRES!$G$12</f>
        <v>30</v>
      </c>
      <c r="DH129" s="329"/>
      <c r="DI129" s="330" t="str">
        <f>TOTALGENERAL!$P96</f>
        <v/>
      </c>
      <c r="DJ129" s="331"/>
      <c r="DK129" s="330" t="str">
        <f>TOTALGENERAL!$AQ96</f>
        <v/>
      </c>
      <c r="DL129" s="331"/>
      <c r="DM129" s="330"/>
      <c r="DN129" s="331"/>
      <c r="DO129" s="330"/>
      <c r="DP129" s="332"/>
    </row>
    <row r="130" spans="1:120">
      <c r="A130" s="553" t="str">
        <f>PARAMETRES!$F$13</f>
        <v>SOLIDES ET FIGURES</v>
      </c>
      <c r="B130" s="553"/>
      <c r="C130" s="328">
        <f>PARAMETRES!$G$13</f>
        <v>30</v>
      </c>
      <c r="D130" s="329"/>
      <c r="E130" s="330" t="str">
        <f>TOTALGENERAL!$Q60</f>
        <v/>
      </c>
      <c r="F130" s="331"/>
      <c r="G130" s="330" t="str">
        <f>TOTALGENERAL!$AR60</f>
        <v/>
      </c>
      <c r="H130" s="331"/>
      <c r="I130" s="330"/>
      <c r="J130" s="331"/>
      <c r="K130" s="330"/>
      <c r="L130" s="332"/>
      <c r="M130" s="553" t="str">
        <f>PARAMETRES!$F$13</f>
        <v>SOLIDES ET FIGURES</v>
      </c>
      <c r="N130" s="553"/>
      <c r="O130" s="328">
        <f>PARAMETRES!$G$13</f>
        <v>30</v>
      </c>
      <c r="P130" s="329"/>
      <c r="Q130" s="330" t="str">
        <f>TOTALGENERAL!$Q64</f>
        <v/>
      </c>
      <c r="R130" s="331"/>
      <c r="S130" s="330" t="str">
        <f>TOTALGENERAL!$AR64</f>
        <v/>
      </c>
      <c r="T130" s="331"/>
      <c r="U130" s="330"/>
      <c r="V130" s="331"/>
      <c r="W130" s="330"/>
      <c r="X130" s="332"/>
      <c r="Y130" s="553" t="str">
        <f>PARAMETRES!$F$13</f>
        <v>SOLIDES ET FIGURES</v>
      </c>
      <c r="Z130" s="553"/>
      <c r="AA130" s="328">
        <f>PARAMETRES!$G$13</f>
        <v>30</v>
      </c>
      <c r="AB130" s="329"/>
      <c r="AC130" s="330" t="str">
        <f>TOTALGENERAL!$Q68</f>
        <v/>
      </c>
      <c r="AD130" s="331"/>
      <c r="AE130" s="330" t="str">
        <f>TOTALGENERAL!$AR68</f>
        <v/>
      </c>
      <c r="AF130" s="331"/>
      <c r="AG130" s="330"/>
      <c r="AH130" s="331"/>
      <c r="AI130" s="330"/>
      <c r="AJ130" s="332"/>
      <c r="AK130" s="553" t="str">
        <f>PARAMETRES!$F$13</f>
        <v>SOLIDES ET FIGURES</v>
      </c>
      <c r="AL130" s="553"/>
      <c r="AM130" s="328">
        <f>PARAMETRES!$G$13</f>
        <v>30</v>
      </c>
      <c r="AN130" s="329"/>
      <c r="AO130" s="330" t="str">
        <f>TOTALGENERAL!$Q72</f>
        <v/>
      </c>
      <c r="AP130" s="331"/>
      <c r="AQ130" s="330" t="str">
        <f>TOTALGENERAL!$AR72</f>
        <v/>
      </c>
      <c r="AR130" s="331"/>
      <c r="AS130" s="330"/>
      <c r="AT130" s="331"/>
      <c r="AU130" s="330"/>
      <c r="AV130" s="332"/>
      <c r="AW130" s="553" t="str">
        <f>PARAMETRES!$F$13</f>
        <v>SOLIDES ET FIGURES</v>
      </c>
      <c r="AX130" s="553"/>
      <c r="AY130" s="328">
        <f>PARAMETRES!$G$13</f>
        <v>30</v>
      </c>
      <c r="AZ130" s="329"/>
      <c r="BA130" s="330" t="str">
        <f>TOTALGENERAL!$Q76</f>
        <v/>
      </c>
      <c r="BB130" s="331"/>
      <c r="BC130" s="330" t="str">
        <f>TOTALGENERAL!$AR76</f>
        <v/>
      </c>
      <c r="BD130" s="331"/>
      <c r="BE130" s="330"/>
      <c r="BF130" s="331"/>
      <c r="BG130" s="330"/>
      <c r="BH130" s="332"/>
      <c r="BI130" s="553" t="str">
        <f>PARAMETRES!$F$13</f>
        <v>SOLIDES ET FIGURES</v>
      </c>
      <c r="BJ130" s="553"/>
      <c r="BK130" s="328">
        <f>PARAMETRES!$G$13</f>
        <v>30</v>
      </c>
      <c r="BL130" s="329"/>
      <c r="BM130" s="330" t="str">
        <f>TOTALGENERAL!$Q80</f>
        <v/>
      </c>
      <c r="BN130" s="331"/>
      <c r="BO130" s="330" t="str">
        <f>TOTALGENERAL!$AR80</f>
        <v/>
      </c>
      <c r="BP130" s="331"/>
      <c r="BQ130" s="330"/>
      <c r="BR130" s="331"/>
      <c r="BS130" s="330"/>
      <c r="BT130" s="332"/>
      <c r="BU130" s="553" t="str">
        <f>PARAMETRES!$F$13</f>
        <v>SOLIDES ET FIGURES</v>
      </c>
      <c r="BV130" s="553"/>
      <c r="BW130" s="328">
        <f>PARAMETRES!$G$13</f>
        <v>30</v>
      </c>
      <c r="BX130" s="329"/>
      <c r="BY130" s="330" t="str">
        <f>TOTALGENERAL!$Q84</f>
        <v/>
      </c>
      <c r="BZ130" s="331"/>
      <c r="CA130" s="330" t="str">
        <f>TOTALGENERAL!$AR84</f>
        <v/>
      </c>
      <c r="CB130" s="331"/>
      <c r="CC130" s="330"/>
      <c r="CD130" s="331"/>
      <c r="CE130" s="330"/>
      <c r="CF130" s="332"/>
      <c r="CG130" s="553" t="str">
        <f>PARAMETRES!$F$13</f>
        <v>SOLIDES ET FIGURES</v>
      </c>
      <c r="CH130" s="553"/>
      <c r="CI130" s="328">
        <f>PARAMETRES!$G$13</f>
        <v>30</v>
      </c>
      <c r="CJ130" s="329"/>
      <c r="CK130" s="330" t="str">
        <f>TOTALGENERAL!$Q88</f>
        <v/>
      </c>
      <c r="CL130" s="331"/>
      <c r="CM130" s="330" t="str">
        <f>TOTALGENERAL!$AR88</f>
        <v/>
      </c>
      <c r="CN130" s="331"/>
      <c r="CO130" s="330"/>
      <c r="CP130" s="331"/>
      <c r="CQ130" s="330"/>
      <c r="CR130" s="332"/>
      <c r="CS130" s="553" t="str">
        <f>PARAMETRES!$F$13</f>
        <v>SOLIDES ET FIGURES</v>
      </c>
      <c r="CT130" s="553"/>
      <c r="CU130" s="328">
        <f>PARAMETRES!$G$13</f>
        <v>30</v>
      </c>
      <c r="CV130" s="329"/>
      <c r="CW130" s="330" t="str">
        <f>TOTALGENERAL!$Q92</f>
        <v/>
      </c>
      <c r="CX130" s="331"/>
      <c r="CY130" s="330" t="str">
        <f>TOTALGENERAL!$AR92</f>
        <v/>
      </c>
      <c r="CZ130" s="331"/>
      <c r="DA130" s="330"/>
      <c r="DB130" s="331"/>
      <c r="DC130" s="330"/>
      <c r="DD130" s="332"/>
      <c r="DE130" s="553" t="str">
        <f>PARAMETRES!$F$13</f>
        <v>SOLIDES ET FIGURES</v>
      </c>
      <c r="DF130" s="553"/>
      <c r="DG130" s="328">
        <f>PARAMETRES!$G$13</f>
        <v>30</v>
      </c>
      <c r="DH130" s="329"/>
      <c r="DI130" s="330" t="str">
        <f>TOTALGENERAL!$Q96</f>
        <v/>
      </c>
      <c r="DJ130" s="331"/>
      <c r="DK130" s="330" t="str">
        <f>TOTALGENERAL!$AR96</f>
        <v/>
      </c>
      <c r="DL130" s="331"/>
      <c r="DM130" s="330"/>
      <c r="DN130" s="331"/>
      <c r="DO130" s="330"/>
      <c r="DP130" s="332"/>
    </row>
    <row r="131" spans="1:120" ht="13.5" thickBot="1">
      <c r="A131" s="326"/>
      <c r="B131" s="326"/>
      <c r="C131" s="327"/>
      <c r="D131" s="327"/>
      <c r="E131" s="315"/>
      <c r="G131" s="315"/>
      <c r="I131" s="315"/>
      <c r="K131" s="315"/>
      <c r="M131" s="326"/>
      <c r="N131" s="326"/>
      <c r="O131" s="327"/>
      <c r="P131" s="327"/>
      <c r="Q131" s="315"/>
      <c r="S131" s="315"/>
      <c r="U131" s="315"/>
      <c r="W131" s="315"/>
      <c r="Y131" s="326"/>
      <c r="Z131" s="326"/>
      <c r="AA131" s="327"/>
      <c r="AB131" s="327"/>
      <c r="AC131" s="315"/>
      <c r="AE131" s="315"/>
      <c r="AG131" s="315"/>
      <c r="AI131" s="315"/>
      <c r="AK131" s="326"/>
      <c r="AL131" s="326"/>
      <c r="AM131" s="327"/>
      <c r="AN131" s="327"/>
      <c r="AO131" s="315"/>
      <c r="AQ131" s="315"/>
      <c r="AS131" s="315"/>
      <c r="AU131" s="315"/>
      <c r="AW131" s="326"/>
      <c r="AX131" s="326"/>
      <c r="AY131" s="327"/>
      <c r="AZ131" s="327"/>
      <c r="BA131" s="315"/>
      <c r="BC131" s="315"/>
      <c r="BE131" s="315"/>
      <c r="BG131" s="315"/>
      <c r="BI131" s="326"/>
      <c r="BJ131" s="326"/>
      <c r="BK131" s="327"/>
      <c r="BL131" s="327"/>
      <c r="BM131" s="315"/>
      <c r="BO131" s="315"/>
      <c r="BQ131" s="315"/>
      <c r="BS131" s="315"/>
      <c r="BU131" s="326"/>
      <c r="BV131" s="326"/>
      <c r="BW131" s="327"/>
      <c r="BX131" s="327"/>
      <c r="BY131" s="315"/>
      <c r="CA131" s="315"/>
      <c r="CC131" s="315"/>
      <c r="CE131" s="315"/>
      <c r="CG131" s="326"/>
      <c r="CH131" s="326"/>
      <c r="CI131" s="327"/>
      <c r="CJ131" s="327"/>
      <c r="CK131" s="315"/>
      <c r="CM131" s="315"/>
      <c r="CO131" s="315"/>
      <c r="CQ131" s="315"/>
      <c r="CS131" s="326"/>
      <c r="CT131" s="326"/>
      <c r="CU131" s="327"/>
      <c r="CV131" s="327"/>
      <c r="CW131" s="315"/>
      <c r="CY131" s="315"/>
      <c r="DA131" s="315"/>
      <c r="DC131" s="315"/>
      <c r="DE131" s="326"/>
      <c r="DF131" s="326"/>
      <c r="DG131" s="327"/>
      <c r="DH131" s="327"/>
      <c r="DI131" s="315"/>
      <c r="DK131" s="315"/>
      <c r="DM131" s="315"/>
      <c r="DO131" s="315"/>
    </row>
    <row r="132" spans="1:120" ht="13.5">
      <c r="A132" s="554" t="str">
        <f>PARAMETRES!$F$14</f>
        <v>TOTAL MATHÉMATIQUE</v>
      </c>
      <c r="B132" s="554"/>
      <c r="C132" s="333">
        <f>PARAMETRES!$G$14</f>
        <v>100</v>
      </c>
      <c r="D132" s="334"/>
      <c r="E132" s="335">
        <f>TOTALGENERAL!$R60</f>
        <v>99.199999999999989</v>
      </c>
      <c r="F132" s="319"/>
      <c r="G132" s="335" t="str">
        <f>TOTALGENERAL!$AS60</f>
        <v/>
      </c>
      <c r="H132" s="319"/>
      <c r="I132" s="335"/>
      <c r="J132" s="319"/>
      <c r="K132" s="335"/>
      <c r="L132" s="320"/>
      <c r="M132" s="554" t="str">
        <f>PARAMETRES!$F$14</f>
        <v>TOTAL MATHÉMATIQUE</v>
      </c>
      <c r="N132" s="554"/>
      <c r="O132" s="333">
        <f>PARAMETRES!$G$14</f>
        <v>100</v>
      </c>
      <c r="P132" s="334"/>
      <c r="Q132" s="335">
        <f>TOTALGENERAL!$R64</f>
        <v>100</v>
      </c>
      <c r="R132" s="319"/>
      <c r="S132" s="335" t="str">
        <f>TOTALGENERAL!$AS64</f>
        <v/>
      </c>
      <c r="T132" s="319"/>
      <c r="U132" s="335"/>
      <c r="V132" s="319"/>
      <c r="W132" s="335"/>
      <c r="X132" s="320"/>
      <c r="Y132" s="554" t="str">
        <f>PARAMETRES!$F$14</f>
        <v>TOTAL MATHÉMATIQUE</v>
      </c>
      <c r="Z132" s="554"/>
      <c r="AA132" s="333">
        <f>PARAMETRES!$G$14</f>
        <v>100</v>
      </c>
      <c r="AB132" s="334"/>
      <c r="AC132" s="335">
        <f>TOTALGENERAL!$R68</f>
        <v>100</v>
      </c>
      <c r="AD132" s="319"/>
      <c r="AE132" s="335" t="str">
        <f>TOTALGENERAL!$AS68</f>
        <v/>
      </c>
      <c r="AF132" s="319"/>
      <c r="AG132" s="335"/>
      <c r="AH132" s="319"/>
      <c r="AI132" s="335"/>
      <c r="AJ132" s="320"/>
      <c r="AK132" s="554" t="str">
        <f>PARAMETRES!$F$14</f>
        <v>TOTAL MATHÉMATIQUE</v>
      </c>
      <c r="AL132" s="554"/>
      <c r="AM132" s="333">
        <f>PARAMETRES!$G$14</f>
        <v>100</v>
      </c>
      <c r="AN132" s="334"/>
      <c r="AO132" s="335">
        <f>TOTALGENERAL!$R72</f>
        <v>93.3</v>
      </c>
      <c r="AP132" s="319"/>
      <c r="AQ132" s="335" t="str">
        <f>TOTALGENERAL!$AS72</f>
        <v/>
      </c>
      <c r="AR132" s="319"/>
      <c r="AS132" s="335"/>
      <c r="AT132" s="319"/>
      <c r="AU132" s="335"/>
      <c r="AV132" s="320"/>
      <c r="AW132" s="554" t="str">
        <f>PARAMETRES!$F$14</f>
        <v>TOTAL MATHÉMATIQUE</v>
      </c>
      <c r="AX132" s="554"/>
      <c r="AY132" s="333">
        <f>PARAMETRES!$G$14</f>
        <v>100</v>
      </c>
      <c r="AZ132" s="334"/>
      <c r="BA132" s="335">
        <f>TOTALGENERAL!$R76</f>
        <v>78.899999999999991</v>
      </c>
      <c r="BB132" s="319"/>
      <c r="BC132" s="335" t="str">
        <f>TOTALGENERAL!$AS76</f>
        <v/>
      </c>
      <c r="BD132" s="319"/>
      <c r="BE132" s="335"/>
      <c r="BF132" s="319"/>
      <c r="BG132" s="335"/>
      <c r="BH132" s="320"/>
      <c r="BI132" s="554" t="str">
        <f>PARAMETRES!$F$14</f>
        <v>TOTAL MATHÉMATIQUE</v>
      </c>
      <c r="BJ132" s="554"/>
      <c r="BK132" s="333">
        <f>PARAMETRES!$G$14</f>
        <v>100</v>
      </c>
      <c r="BL132" s="334"/>
      <c r="BM132" s="335">
        <f>TOTALGENERAL!$R80</f>
        <v>92</v>
      </c>
      <c r="BN132" s="319"/>
      <c r="BO132" s="335" t="str">
        <f>TOTALGENERAL!$AS80</f>
        <v/>
      </c>
      <c r="BP132" s="319"/>
      <c r="BQ132" s="335"/>
      <c r="BR132" s="319"/>
      <c r="BS132" s="335"/>
      <c r="BT132" s="320"/>
      <c r="BU132" s="554" t="str">
        <f>PARAMETRES!$F$14</f>
        <v>TOTAL MATHÉMATIQUE</v>
      </c>
      <c r="BV132" s="554"/>
      <c r="BW132" s="333">
        <f>PARAMETRES!$G$14</f>
        <v>100</v>
      </c>
      <c r="BX132" s="334"/>
      <c r="BY132" s="335">
        <f>TOTALGENERAL!$R84</f>
        <v>83.899999999999991</v>
      </c>
      <c r="BZ132" s="319"/>
      <c r="CA132" s="335" t="str">
        <f>TOTALGENERAL!$AS84</f>
        <v/>
      </c>
      <c r="CB132" s="319"/>
      <c r="CC132" s="335"/>
      <c r="CD132" s="319"/>
      <c r="CE132" s="335"/>
      <c r="CF132" s="320"/>
      <c r="CG132" s="554" t="str">
        <f>PARAMETRES!$F$14</f>
        <v>TOTAL MATHÉMATIQUE</v>
      </c>
      <c r="CH132" s="554"/>
      <c r="CI132" s="333">
        <f>PARAMETRES!$G$14</f>
        <v>100</v>
      </c>
      <c r="CJ132" s="334"/>
      <c r="CK132" s="335" t="str">
        <f>TOTALGENERAL!$R88</f>
        <v>-</v>
      </c>
      <c r="CL132" s="319"/>
      <c r="CM132" s="335" t="str">
        <f>TOTALGENERAL!$AS88</f>
        <v/>
      </c>
      <c r="CN132" s="319"/>
      <c r="CO132" s="335"/>
      <c r="CP132" s="319"/>
      <c r="CQ132" s="335"/>
      <c r="CR132" s="320"/>
      <c r="CS132" s="554" t="str">
        <f>PARAMETRES!$F$14</f>
        <v>TOTAL MATHÉMATIQUE</v>
      </c>
      <c r="CT132" s="554"/>
      <c r="CU132" s="333">
        <f>PARAMETRES!$G$14</f>
        <v>100</v>
      </c>
      <c r="CV132" s="334"/>
      <c r="CW132" s="335" t="str">
        <f>TOTALGENERAL!$R92</f>
        <v>-</v>
      </c>
      <c r="CX132" s="319"/>
      <c r="CY132" s="335" t="str">
        <f>TOTALGENERAL!$AS92</f>
        <v/>
      </c>
      <c r="CZ132" s="319"/>
      <c r="DA132" s="335"/>
      <c r="DB132" s="319"/>
      <c r="DC132" s="335"/>
      <c r="DD132" s="320"/>
      <c r="DE132" s="554" t="str">
        <f>PARAMETRES!$F$14</f>
        <v>TOTAL MATHÉMATIQUE</v>
      </c>
      <c r="DF132" s="554"/>
      <c r="DG132" s="333">
        <f>PARAMETRES!$G$14</f>
        <v>100</v>
      </c>
      <c r="DH132" s="334"/>
      <c r="DI132" s="335" t="str">
        <f>TOTALGENERAL!$R96</f>
        <v>-</v>
      </c>
      <c r="DJ132" s="319"/>
      <c r="DK132" s="335" t="str">
        <f>TOTALGENERAL!$AS96</f>
        <v/>
      </c>
      <c r="DL132" s="319"/>
      <c r="DM132" s="335"/>
      <c r="DN132" s="319"/>
      <c r="DO132" s="335"/>
      <c r="DP132" s="320"/>
    </row>
    <row r="133" spans="1:120" ht="13.5">
      <c r="A133" s="321"/>
      <c r="B133" s="322"/>
      <c r="C133" s="336"/>
      <c r="D133" s="336"/>
      <c r="E133" s="315"/>
      <c r="F133" s="324"/>
      <c r="G133" s="315"/>
      <c r="H133" s="324"/>
      <c r="I133" s="315"/>
      <c r="J133" s="324"/>
      <c r="K133" s="315"/>
      <c r="L133" s="325"/>
      <c r="M133" s="321" t="str">
        <f>IF(COUNTBLANK(W113:W142)=31,"","Moyenne de l'année :")</f>
        <v>Moyenne de l'année :</v>
      </c>
      <c r="N133" s="322"/>
      <c r="O133" s="336"/>
      <c r="P133" s="336"/>
      <c r="Q133" s="315"/>
      <c r="R133" s="324"/>
      <c r="S133" s="315"/>
      <c r="T133" s="324"/>
      <c r="U133" s="315"/>
      <c r="V133" s="324"/>
      <c r="W133" s="315"/>
      <c r="X133" s="325"/>
      <c r="Y133" s="321"/>
      <c r="Z133" s="322"/>
      <c r="AA133" s="336"/>
      <c r="AB133" s="336"/>
      <c r="AC133" s="315"/>
      <c r="AD133" s="324"/>
      <c r="AE133" s="315"/>
      <c r="AF133" s="324"/>
      <c r="AG133" s="315"/>
      <c r="AH133" s="324"/>
      <c r="AI133" s="315"/>
      <c r="AJ133" s="325"/>
      <c r="AK133" s="321"/>
      <c r="AL133" s="322"/>
      <c r="AM133" s="336"/>
      <c r="AN133" s="336"/>
      <c r="AO133" s="315"/>
      <c r="AP133" s="324"/>
      <c r="AQ133" s="315"/>
      <c r="AR133" s="324"/>
      <c r="AS133" s="315"/>
      <c r="AT133" s="324"/>
      <c r="AU133" s="315"/>
      <c r="AV133" s="325"/>
      <c r="AW133" s="321"/>
      <c r="AX133" s="322"/>
      <c r="AY133" s="336"/>
      <c r="AZ133" s="336"/>
      <c r="BA133" s="315"/>
      <c r="BB133" s="324"/>
      <c r="BC133" s="315"/>
      <c r="BD133" s="324"/>
      <c r="BE133" s="315"/>
      <c r="BF133" s="324"/>
      <c r="BG133" s="315"/>
      <c r="BH133" s="325"/>
      <c r="BI133" s="321"/>
      <c r="BJ133" s="322"/>
      <c r="BK133" s="336"/>
      <c r="BL133" s="336"/>
      <c r="BM133" s="315"/>
      <c r="BN133" s="324"/>
      <c r="BO133" s="315"/>
      <c r="BP133" s="324"/>
      <c r="BQ133" s="315"/>
      <c r="BR133" s="324"/>
      <c r="BS133" s="315"/>
      <c r="BT133" s="325"/>
      <c r="BU133" s="321"/>
      <c r="BV133" s="322"/>
      <c r="BW133" s="336"/>
      <c r="BX133" s="336"/>
      <c r="BY133" s="315"/>
      <c r="BZ133" s="324"/>
      <c r="CA133" s="315"/>
      <c r="CB133" s="324"/>
      <c r="CC133" s="315"/>
      <c r="CD133" s="324"/>
      <c r="CE133" s="315"/>
      <c r="CF133" s="325"/>
      <c r="CG133" s="321"/>
      <c r="CH133" s="322"/>
      <c r="CI133" s="336"/>
      <c r="CJ133" s="336"/>
      <c r="CK133" s="315"/>
      <c r="CL133" s="324"/>
      <c r="CM133" s="315"/>
      <c r="CN133" s="324"/>
      <c r="CO133" s="315"/>
      <c r="CP133" s="324"/>
      <c r="CQ133" s="315"/>
      <c r="CR133" s="325"/>
      <c r="CS133" s="321"/>
      <c r="CT133" s="322"/>
      <c r="CU133" s="336"/>
      <c r="CV133" s="336"/>
      <c r="CW133" s="315"/>
      <c r="CX133" s="324"/>
      <c r="CY133" s="315"/>
      <c r="CZ133" s="324"/>
      <c r="DA133" s="315"/>
      <c r="DB133" s="324"/>
      <c r="DC133" s="315"/>
      <c r="DD133" s="325"/>
      <c r="DE133" s="321"/>
      <c r="DF133" s="322"/>
      <c r="DG133" s="336"/>
      <c r="DH133" s="336"/>
      <c r="DI133" s="315"/>
      <c r="DJ133" s="324"/>
      <c r="DK133" s="315"/>
      <c r="DL133" s="324"/>
      <c r="DM133" s="315"/>
      <c r="DN133" s="324"/>
      <c r="DO133" s="315"/>
      <c r="DP133" s="325"/>
    </row>
    <row r="134" spans="1:120">
      <c r="A134" s="326"/>
      <c r="B134" s="326"/>
      <c r="C134" s="327"/>
      <c r="D134" s="327"/>
      <c r="E134" s="315"/>
      <c r="G134" s="315"/>
      <c r="I134" s="315"/>
      <c r="K134" s="315"/>
      <c r="M134" s="326"/>
      <c r="N134" s="326"/>
      <c r="O134" s="327"/>
      <c r="P134" s="327"/>
      <c r="Q134" s="315"/>
      <c r="S134" s="315"/>
      <c r="U134" s="315"/>
      <c r="W134" s="315"/>
      <c r="Y134" s="326"/>
      <c r="Z134" s="326"/>
      <c r="AA134" s="327"/>
      <c r="AB134" s="327"/>
      <c r="AC134" s="315"/>
      <c r="AE134" s="315"/>
      <c r="AG134" s="315"/>
      <c r="AI134" s="315"/>
      <c r="AK134" s="326"/>
      <c r="AL134" s="326"/>
      <c r="AM134" s="327"/>
      <c r="AN134" s="327"/>
      <c r="AO134" s="315"/>
      <c r="AQ134" s="315"/>
      <c r="AS134" s="315"/>
      <c r="AU134" s="315"/>
      <c r="AW134" s="326"/>
      <c r="AX134" s="326"/>
      <c r="AY134" s="327"/>
      <c r="AZ134" s="327"/>
      <c r="BA134" s="315"/>
      <c r="BC134" s="315"/>
      <c r="BE134" s="315"/>
      <c r="BG134" s="315"/>
      <c r="BI134" s="326"/>
      <c r="BJ134" s="326"/>
      <c r="BK134" s="327"/>
      <c r="BL134" s="327"/>
      <c r="BM134" s="315"/>
      <c r="BO134" s="315"/>
      <c r="BQ134" s="315"/>
      <c r="BS134" s="315"/>
      <c r="BU134" s="326"/>
      <c r="BV134" s="326"/>
      <c r="BW134" s="327"/>
      <c r="BX134" s="327"/>
      <c r="BY134" s="315"/>
      <c r="CA134" s="315"/>
      <c r="CC134" s="315"/>
      <c r="CE134" s="315"/>
      <c r="CG134" s="326"/>
      <c r="CH134" s="326"/>
      <c r="CI134" s="327"/>
      <c r="CJ134" s="327"/>
      <c r="CK134" s="315"/>
      <c r="CM134" s="315"/>
      <c r="CO134" s="315"/>
      <c r="CQ134" s="315"/>
      <c r="CS134" s="326"/>
      <c r="CT134" s="326"/>
      <c r="CU134" s="327"/>
      <c r="CV134" s="327"/>
      <c r="CW134" s="315"/>
      <c r="CY134" s="315"/>
      <c r="DA134" s="315"/>
      <c r="DC134" s="315"/>
      <c r="DE134" s="326"/>
      <c r="DF134" s="326"/>
      <c r="DG134" s="327"/>
      <c r="DH134" s="327"/>
      <c r="DI134" s="315"/>
      <c r="DK134" s="315"/>
      <c r="DM134" s="315"/>
      <c r="DO134" s="315"/>
    </row>
    <row r="135" spans="1:120">
      <c r="A135" s="551" t="str">
        <f>PARAMETRES!$F$16</f>
        <v>ÉVEIL</v>
      </c>
      <c r="B135" s="551"/>
      <c r="C135" s="316">
        <f>PARAMETRES!$G$16</f>
        <v>30</v>
      </c>
      <c r="D135" s="317"/>
      <c r="E135" s="318">
        <f>TOTALGENERAL!$U60</f>
        <v>28.2</v>
      </c>
      <c r="F135" s="319"/>
      <c r="G135" s="318" t="str">
        <f>TOTALGENERAL!$AV60</f>
        <v/>
      </c>
      <c r="H135" s="319"/>
      <c r="I135" s="318"/>
      <c r="J135" s="319"/>
      <c r="K135" s="318"/>
      <c r="L135" s="320"/>
      <c r="M135" s="551" t="str">
        <f>PARAMETRES!$F$16</f>
        <v>ÉVEIL</v>
      </c>
      <c r="N135" s="551"/>
      <c r="O135" s="316">
        <f>PARAMETRES!$G$16</f>
        <v>30</v>
      </c>
      <c r="P135" s="317"/>
      <c r="Q135" s="318">
        <f>TOTALGENERAL!$U64</f>
        <v>29.4</v>
      </c>
      <c r="R135" s="319"/>
      <c r="S135" s="318" t="str">
        <f>TOTALGENERAL!$AV64</f>
        <v/>
      </c>
      <c r="T135" s="319"/>
      <c r="U135" s="318"/>
      <c r="V135" s="319"/>
      <c r="W135" s="318"/>
      <c r="X135" s="320"/>
      <c r="Y135" s="551" t="str">
        <f>PARAMETRES!$F$16</f>
        <v>ÉVEIL</v>
      </c>
      <c r="Z135" s="551"/>
      <c r="AA135" s="316">
        <f>PARAMETRES!$G$16</f>
        <v>30</v>
      </c>
      <c r="AB135" s="317"/>
      <c r="AC135" s="318">
        <f>TOTALGENERAL!$U68</f>
        <v>27</v>
      </c>
      <c r="AD135" s="319"/>
      <c r="AE135" s="318" t="str">
        <f>TOTALGENERAL!$AV68</f>
        <v/>
      </c>
      <c r="AF135" s="319"/>
      <c r="AG135" s="318"/>
      <c r="AH135" s="319"/>
      <c r="AI135" s="318"/>
      <c r="AJ135" s="320"/>
      <c r="AK135" s="551" t="str">
        <f>PARAMETRES!$F$16</f>
        <v>ÉVEIL</v>
      </c>
      <c r="AL135" s="551"/>
      <c r="AM135" s="316">
        <f>PARAMETRES!$G$16</f>
        <v>30</v>
      </c>
      <c r="AN135" s="317"/>
      <c r="AO135" s="318">
        <f>TOTALGENERAL!$U72</f>
        <v>25.8</v>
      </c>
      <c r="AP135" s="319"/>
      <c r="AQ135" s="318" t="str">
        <f>TOTALGENERAL!$AV72</f>
        <v/>
      </c>
      <c r="AR135" s="319"/>
      <c r="AS135" s="318"/>
      <c r="AT135" s="319"/>
      <c r="AU135" s="318"/>
      <c r="AV135" s="320"/>
      <c r="AW135" s="551" t="str">
        <f>PARAMETRES!$F$16</f>
        <v>ÉVEIL</v>
      </c>
      <c r="AX135" s="551"/>
      <c r="AY135" s="316">
        <f>PARAMETRES!$G$16</f>
        <v>30</v>
      </c>
      <c r="AZ135" s="317"/>
      <c r="BA135" s="318">
        <f>TOTALGENERAL!$U76</f>
        <v>24.3</v>
      </c>
      <c r="BB135" s="319"/>
      <c r="BC135" s="318" t="str">
        <f>TOTALGENERAL!$AV76</f>
        <v/>
      </c>
      <c r="BD135" s="319"/>
      <c r="BE135" s="318"/>
      <c r="BF135" s="319"/>
      <c r="BG135" s="318"/>
      <c r="BH135" s="320"/>
      <c r="BI135" s="551" t="str">
        <f>PARAMETRES!$F$16</f>
        <v>ÉVEIL</v>
      </c>
      <c r="BJ135" s="551"/>
      <c r="BK135" s="316">
        <f>PARAMETRES!$G$16</f>
        <v>30</v>
      </c>
      <c r="BL135" s="317"/>
      <c r="BM135" s="318">
        <f>TOTALGENERAL!$U80</f>
        <v>18.600000000000001</v>
      </c>
      <c r="BN135" s="319"/>
      <c r="BO135" s="318" t="str">
        <f>TOTALGENERAL!$AV80</f>
        <v/>
      </c>
      <c r="BP135" s="319"/>
      <c r="BQ135" s="318"/>
      <c r="BR135" s="319"/>
      <c r="BS135" s="318"/>
      <c r="BT135" s="320"/>
      <c r="BU135" s="551" t="str">
        <f>PARAMETRES!$F$16</f>
        <v>ÉVEIL</v>
      </c>
      <c r="BV135" s="551"/>
      <c r="BW135" s="316">
        <f>PARAMETRES!$G$16</f>
        <v>30</v>
      </c>
      <c r="BX135" s="317"/>
      <c r="BY135" s="318">
        <f>TOTALGENERAL!$U84</f>
        <v>23.1</v>
      </c>
      <c r="BZ135" s="319"/>
      <c r="CA135" s="318" t="str">
        <f>TOTALGENERAL!$AV84</f>
        <v/>
      </c>
      <c r="CB135" s="319"/>
      <c r="CC135" s="318"/>
      <c r="CD135" s="319"/>
      <c r="CE135" s="318"/>
      <c r="CF135" s="320"/>
      <c r="CG135" s="551" t="str">
        <f>PARAMETRES!$F$16</f>
        <v>ÉVEIL</v>
      </c>
      <c r="CH135" s="551"/>
      <c r="CI135" s="316">
        <f>PARAMETRES!$G$16</f>
        <v>30</v>
      </c>
      <c r="CJ135" s="317"/>
      <c r="CK135" s="318" t="str">
        <f>TOTALGENERAL!$U88</f>
        <v>-</v>
      </c>
      <c r="CL135" s="319"/>
      <c r="CM135" s="318" t="str">
        <f>TOTALGENERAL!$AV88</f>
        <v/>
      </c>
      <c r="CN135" s="319"/>
      <c r="CO135" s="318"/>
      <c r="CP135" s="319"/>
      <c r="CQ135" s="318"/>
      <c r="CR135" s="320"/>
      <c r="CS135" s="551" t="str">
        <f>PARAMETRES!$F$16</f>
        <v>ÉVEIL</v>
      </c>
      <c r="CT135" s="551"/>
      <c r="CU135" s="316">
        <f>PARAMETRES!$G$16</f>
        <v>30</v>
      </c>
      <c r="CV135" s="317"/>
      <c r="CW135" s="318" t="str">
        <f>TOTALGENERAL!$U92</f>
        <v>-</v>
      </c>
      <c r="CX135" s="319"/>
      <c r="CY135" s="318" t="str">
        <f>TOTALGENERAL!$AV92</f>
        <v/>
      </c>
      <c r="CZ135" s="319"/>
      <c r="DA135" s="318"/>
      <c r="DB135" s="319"/>
      <c r="DC135" s="318"/>
      <c r="DD135" s="320"/>
      <c r="DE135" s="551" t="str">
        <f>PARAMETRES!$F$16</f>
        <v>ÉVEIL</v>
      </c>
      <c r="DF135" s="551"/>
      <c r="DG135" s="316">
        <f>PARAMETRES!$G$16</f>
        <v>30</v>
      </c>
      <c r="DH135" s="317"/>
      <c r="DI135" s="318" t="str">
        <f>TOTALGENERAL!$U96</f>
        <v>-</v>
      </c>
      <c r="DJ135" s="319"/>
      <c r="DK135" s="318" t="str">
        <f>TOTALGENERAL!$AV96</f>
        <v/>
      </c>
      <c r="DL135" s="319"/>
      <c r="DM135" s="318"/>
      <c r="DN135" s="319"/>
      <c r="DO135" s="318"/>
      <c r="DP135" s="320"/>
    </row>
    <row r="136" spans="1:120">
      <c r="A136" s="321"/>
      <c r="B136" s="322"/>
      <c r="C136" s="323"/>
      <c r="D136" s="323"/>
      <c r="E136" s="315"/>
      <c r="F136" s="324"/>
      <c r="G136" s="315"/>
      <c r="H136" s="324"/>
      <c r="I136" s="315"/>
      <c r="J136" s="324"/>
      <c r="K136" s="315"/>
      <c r="L136" s="325"/>
      <c r="M136" s="321" t="str">
        <f>IF(COUNTBLANK(W113:W142)=31,"","Moyenne de l'année :")</f>
        <v>Moyenne de l'année :</v>
      </c>
      <c r="N136" s="322"/>
      <c r="O136" s="323"/>
      <c r="P136" s="323"/>
      <c r="Q136" s="315"/>
      <c r="R136" s="324"/>
      <c r="S136" s="315"/>
      <c r="T136" s="324"/>
      <c r="U136" s="315"/>
      <c r="V136" s="324"/>
      <c r="W136" s="315"/>
      <c r="X136" s="325"/>
      <c r="Y136" s="321"/>
      <c r="Z136" s="322"/>
      <c r="AA136" s="323"/>
      <c r="AB136" s="323"/>
      <c r="AC136" s="315"/>
      <c r="AD136" s="324"/>
      <c r="AE136" s="315"/>
      <c r="AF136" s="324"/>
      <c r="AG136" s="315"/>
      <c r="AH136" s="324"/>
      <c r="AI136" s="315"/>
      <c r="AJ136" s="325"/>
      <c r="AK136" s="321"/>
      <c r="AL136" s="322"/>
      <c r="AM136" s="323"/>
      <c r="AN136" s="323"/>
      <c r="AO136" s="315"/>
      <c r="AP136" s="324"/>
      <c r="AQ136" s="315"/>
      <c r="AR136" s="324"/>
      <c r="AS136" s="315"/>
      <c r="AT136" s="324"/>
      <c r="AU136" s="315"/>
      <c r="AV136" s="325"/>
      <c r="AW136" s="321"/>
      <c r="AX136" s="322"/>
      <c r="AY136" s="323"/>
      <c r="AZ136" s="323"/>
      <c r="BA136" s="315"/>
      <c r="BB136" s="324"/>
      <c r="BC136" s="315"/>
      <c r="BD136" s="324"/>
      <c r="BE136" s="315"/>
      <c r="BF136" s="324"/>
      <c r="BG136" s="315"/>
      <c r="BH136" s="325"/>
      <c r="BI136" s="321"/>
      <c r="BJ136" s="322"/>
      <c r="BK136" s="323"/>
      <c r="BL136" s="323"/>
      <c r="BM136" s="315"/>
      <c r="BN136" s="324"/>
      <c r="BO136" s="315"/>
      <c r="BP136" s="324"/>
      <c r="BQ136" s="315"/>
      <c r="BR136" s="324"/>
      <c r="BS136" s="315"/>
      <c r="BT136" s="325"/>
      <c r="BU136" s="321"/>
      <c r="BV136" s="322"/>
      <c r="BW136" s="323"/>
      <c r="BX136" s="323"/>
      <c r="BY136" s="315"/>
      <c r="BZ136" s="324"/>
      <c r="CA136" s="315"/>
      <c r="CB136" s="324"/>
      <c r="CC136" s="315"/>
      <c r="CD136" s="324"/>
      <c r="CE136" s="315"/>
      <c r="CF136" s="325"/>
      <c r="CG136" s="321"/>
      <c r="CH136" s="322"/>
      <c r="CI136" s="323"/>
      <c r="CJ136" s="323"/>
      <c r="CK136" s="315"/>
      <c r="CL136" s="324"/>
      <c r="CM136" s="315"/>
      <c r="CN136" s="324"/>
      <c r="CO136" s="315"/>
      <c r="CP136" s="324"/>
      <c r="CQ136" s="315"/>
      <c r="CR136" s="325"/>
      <c r="CS136" s="321"/>
      <c r="CT136" s="322"/>
      <c r="CU136" s="323"/>
      <c r="CV136" s="323"/>
      <c r="CW136" s="315"/>
      <c r="CX136" s="324"/>
      <c r="CY136" s="315"/>
      <c r="CZ136" s="324"/>
      <c r="DA136" s="315"/>
      <c r="DB136" s="324"/>
      <c r="DC136" s="315"/>
      <c r="DD136" s="325"/>
      <c r="DE136" s="321"/>
      <c r="DF136" s="322"/>
      <c r="DG136" s="323"/>
      <c r="DH136" s="323"/>
      <c r="DI136" s="315"/>
      <c r="DJ136" s="324"/>
      <c r="DK136" s="315"/>
      <c r="DL136" s="324"/>
      <c r="DM136" s="315"/>
      <c r="DN136" s="324"/>
      <c r="DO136" s="315"/>
      <c r="DP136" s="325"/>
    </row>
    <row r="137" spans="1:120">
      <c r="A137" s="321"/>
      <c r="B137" s="322"/>
      <c r="C137" s="323"/>
      <c r="D137" s="323"/>
      <c r="E137" s="315"/>
      <c r="F137" s="324"/>
      <c r="G137" s="315"/>
      <c r="H137" s="324"/>
      <c r="I137" s="315"/>
      <c r="J137" s="324"/>
      <c r="K137" s="315"/>
      <c r="L137" s="325"/>
      <c r="M137" s="321"/>
      <c r="N137" s="322"/>
      <c r="O137" s="323"/>
      <c r="P137" s="323"/>
      <c r="Q137" s="315"/>
      <c r="R137" s="324"/>
      <c r="S137" s="315"/>
      <c r="T137" s="324"/>
      <c r="U137" s="315"/>
      <c r="V137" s="324"/>
      <c r="W137" s="315"/>
      <c r="X137" s="325"/>
      <c r="Y137" s="321"/>
      <c r="Z137" s="322"/>
      <c r="AA137" s="323"/>
      <c r="AB137" s="323"/>
      <c r="AC137" s="315"/>
      <c r="AD137" s="324"/>
      <c r="AE137" s="315"/>
      <c r="AF137" s="324"/>
      <c r="AG137" s="315"/>
      <c r="AH137" s="324"/>
      <c r="AI137" s="315"/>
      <c r="AJ137" s="325"/>
      <c r="AK137" s="321"/>
      <c r="AL137" s="322"/>
      <c r="AM137" s="323"/>
      <c r="AN137" s="323"/>
      <c r="AO137" s="315"/>
      <c r="AP137" s="324"/>
      <c r="AQ137" s="315"/>
      <c r="AR137" s="324"/>
      <c r="AS137" s="315"/>
      <c r="AT137" s="324"/>
      <c r="AU137" s="315"/>
      <c r="AV137" s="325"/>
      <c r="AW137" s="321"/>
      <c r="AX137" s="322"/>
      <c r="AY137" s="323"/>
      <c r="AZ137" s="323"/>
      <c r="BA137" s="315"/>
      <c r="BB137" s="324"/>
      <c r="BC137" s="315"/>
      <c r="BD137" s="324"/>
      <c r="BE137" s="315"/>
      <c r="BF137" s="324"/>
      <c r="BG137" s="315"/>
      <c r="BH137" s="325"/>
      <c r="BI137" s="321"/>
      <c r="BJ137" s="322"/>
      <c r="BK137" s="323"/>
      <c r="BL137" s="323"/>
      <c r="BM137" s="315"/>
      <c r="BN137" s="324"/>
      <c r="BO137" s="315"/>
      <c r="BP137" s="324"/>
      <c r="BQ137" s="315"/>
      <c r="BR137" s="324"/>
      <c r="BS137" s="315"/>
      <c r="BT137" s="325"/>
      <c r="BU137" s="321"/>
      <c r="BV137" s="322"/>
      <c r="BW137" s="323"/>
      <c r="BX137" s="323"/>
      <c r="BY137" s="315"/>
      <c r="BZ137" s="324"/>
      <c r="CA137" s="315"/>
      <c r="CB137" s="324"/>
      <c r="CC137" s="315"/>
      <c r="CD137" s="324"/>
      <c r="CE137" s="315"/>
      <c r="CF137" s="325"/>
      <c r="CG137" s="321"/>
      <c r="CH137" s="322"/>
      <c r="CI137" s="323"/>
      <c r="CJ137" s="323"/>
      <c r="CK137" s="315"/>
      <c r="CL137" s="324"/>
      <c r="CM137" s="315"/>
      <c r="CN137" s="324"/>
      <c r="CO137" s="315"/>
      <c r="CP137" s="324"/>
      <c r="CQ137" s="315"/>
      <c r="CR137" s="325"/>
      <c r="CS137" s="321"/>
      <c r="CT137" s="322"/>
      <c r="CU137" s="323"/>
      <c r="CV137" s="323"/>
      <c r="CW137" s="315"/>
      <c r="CX137" s="324"/>
      <c r="CY137" s="315"/>
      <c r="CZ137" s="324"/>
      <c r="DA137" s="315"/>
      <c r="DB137" s="324"/>
      <c r="DC137" s="315"/>
      <c r="DD137" s="325"/>
      <c r="DE137" s="321"/>
      <c r="DF137" s="322"/>
      <c r="DG137" s="323"/>
      <c r="DH137" s="323"/>
      <c r="DI137" s="315"/>
      <c r="DJ137" s="324"/>
      <c r="DK137" s="315"/>
      <c r="DL137" s="324"/>
      <c r="DM137" s="315"/>
      <c r="DN137" s="324"/>
      <c r="DO137" s="315"/>
      <c r="DP137" s="325"/>
    </row>
    <row r="138" spans="1:120">
      <c r="A138" s="551" t="str">
        <f>IF(PARAMETRES!$D7="-",PARAMETRES!$F$17,CONCATENATE(UPPER(PARAMETRES!$D7)," (",LOWER(PARAMETRES!$F$17),")"))</f>
        <v>ANGLAIS (seconde langue)</v>
      </c>
      <c r="B138" s="551"/>
      <c r="C138" s="316">
        <f>PARAMETRES!$G$17</f>
        <v>30</v>
      </c>
      <c r="D138" s="317"/>
      <c r="E138" s="318" t="str">
        <f>TOTALGENERAL!$X60</f>
        <v/>
      </c>
      <c r="F138" s="319"/>
      <c r="G138" s="318" t="str">
        <f>TOTALGENERAL!$AY60</f>
        <v/>
      </c>
      <c r="H138" s="319"/>
      <c r="I138" s="318"/>
      <c r="J138" s="319"/>
      <c r="K138" s="318"/>
      <c r="L138" s="320"/>
      <c r="M138" s="551" t="str">
        <f>IF(PARAMETRES!$D11="-",PARAMETRES!$F$17,CONCATENATE(UPPER(PARAMETRES!$D11)," (",LOWER(PARAMETRES!$F$17),")"))</f>
        <v>ANGLAIS (seconde langue)</v>
      </c>
      <c r="N138" s="551"/>
      <c r="O138" s="316">
        <f>PARAMETRES!$G$17</f>
        <v>30</v>
      </c>
      <c r="P138" s="317"/>
      <c r="Q138" s="318" t="str">
        <f>TOTALGENERAL!$X64</f>
        <v/>
      </c>
      <c r="R138" s="319"/>
      <c r="S138" s="318" t="str">
        <f>TOTALGENERAL!$AY64</f>
        <v/>
      </c>
      <c r="T138" s="319"/>
      <c r="U138" s="318"/>
      <c r="V138" s="319"/>
      <c r="W138" s="318"/>
      <c r="X138" s="320"/>
      <c r="Y138" s="551" t="str">
        <f>IF(PARAMETRES!$D15="-",PARAMETRES!$F$17,CONCATENATE(UPPER(PARAMETRES!$D15)," (",LOWER(PARAMETRES!$F$17),")"))</f>
        <v>ANGLAIS (seconde langue)</v>
      </c>
      <c r="Z138" s="551"/>
      <c r="AA138" s="316">
        <f>PARAMETRES!$G$17</f>
        <v>30</v>
      </c>
      <c r="AB138" s="317"/>
      <c r="AC138" s="318" t="str">
        <f>TOTALGENERAL!$X68</f>
        <v/>
      </c>
      <c r="AD138" s="319"/>
      <c r="AE138" s="318" t="str">
        <f>TOTALGENERAL!$AY68</f>
        <v/>
      </c>
      <c r="AF138" s="319"/>
      <c r="AG138" s="318"/>
      <c r="AH138" s="319"/>
      <c r="AI138" s="318"/>
      <c r="AJ138" s="320"/>
      <c r="AK138" s="551" t="str">
        <f>IF(PARAMETRES!$D19="-",PARAMETRES!$F$17,CONCATENATE(UPPER(PARAMETRES!$D19)," (",LOWER(PARAMETRES!$F$17),")"))</f>
        <v>ANGLAIS (seconde langue)</v>
      </c>
      <c r="AL138" s="551"/>
      <c r="AM138" s="316">
        <f>PARAMETRES!$G$17</f>
        <v>30</v>
      </c>
      <c r="AN138" s="317"/>
      <c r="AO138" s="318" t="str">
        <f>TOTALGENERAL!$X72</f>
        <v/>
      </c>
      <c r="AP138" s="319"/>
      <c r="AQ138" s="318" t="str">
        <f>TOTALGENERAL!$AY72</f>
        <v/>
      </c>
      <c r="AR138" s="319"/>
      <c r="AS138" s="318"/>
      <c r="AT138" s="319"/>
      <c r="AU138" s="318"/>
      <c r="AV138" s="320"/>
      <c r="AW138" s="551" t="str">
        <f>IF(PARAMETRES!$D23="-",PARAMETRES!$F$17,CONCATENATE(UPPER(PARAMETRES!$D23)," (",LOWER(PARAMETRES!$F$17),")"))</f>
        <v>ANGLAIS (seconde langue)</v>
      </c>
      <c r="AX138" s="551"/>
      <c r="AY138" s="316">
        <f>PARAMETRES!$G$17</f>
        <v>30</v>
      </c>
      <c r="AZ138" s="317"/>
      <c r="BA138" s="318" t="str">
        <f>TOTALGENERAL!$X76</f>
        <v/>
      </c>
      <c r="BB138" s="319"/>
      <c r="BC138" s="318" t="str">
        <f>TOTALGENERAL!$AY76</f>
        <v/>
      </c>
      <c r="BD138" s="319"/>
      <c r="BE138" s="318"/>
      <c r="BF138" s="319"/>
      <c r="BG138" s="318"/>
      <c r="BH138" s="320"/>
      <c r="BI138" s="551" t="str">
        <f>IF(PARAMETRES!$D27="-",PARAMETRES!$F$17,CONCATENATE(UPPER(PARAMETRES!$D27)," (",LOWER(PARAMETRES!$F$17),")"))</f>
        <v>NÉERLANDAIS (seconde langue)</v>
      </c>
      <c r="BJ138" s="551"/>
      <c r="BK138" s="316">
        <f>PARAMETRES!$G$17</f>
        <v>30</v>
      </c>
      <c r="BL138" s="317"/>
      <c r="BM138" s="318" t="str">
        <f>TOTALGENERAL!$X80</f>
        <v/>
      </c>
      <c r="BN138" s="319"/>
      <c r="BO138" s="318" t="str">
        <f>TOTALGENERAL!$AY80</f>
        <v/>
      </c>
      <c r="BP138" s="319"/>
      <c r="BQ138" s="318"/>
      <c r="BR138" s="319"/>
      <c r="BS138" s="318"/>
      <c r="BT138" s="320"/>
      <c r="BU138" s="551" t="str">
        <f>IF(PARAMETRES!$D31="-",PARAMETRES!$F$17,CONCATENATE(UPPER(PARAMETRES!$D31)," (",LOWER(PARAMETRES!$F$17),")"))</f>
        <v>ANGLAIS (seconde langue)</v>
      </c>
      <c r="BV138" s="551"/>
      <c r="BW138" s="316">
        <f>PARAMETRES!$G$17</f>
        <v>30</v>
      </c>
      <c r="BX138" s="317"/>
      <c r="BY138" s="318" t="str">
        <f>TOTALGENERAL!$X84</f>
        <v/>
      </c>
      <c r="BZ138" s="319"/>
      <c r="CA138" s="318" t="str">
        <f>TOTALGENERAL!$AY84</f>
        <v/>
      </c>
      <c r="CB138" s="319"/>
      <c r="CC138" s="318"/>
      <c r="CD138" s="319"/>
      <c r="CE138" s="318"/>
      <c r="CF138" s="320"/>
      <c r="CG138" s="551" t="str">
        <f>IF(PARAMETRES!$D35="-",PARAMETRES!$F$17,CONCATENATE(UPPER(PARAMETRES!$D35)," (",LOWER(PARAMETRES!$F$17),")"))</f>
        <v>SECONDE LANGUE</v>
      </c>
      <c r="CH138" s="551"/>
      <c r="CI138" s="316">
        <f>PARAMETRES!$G$17</f>
        <v>30</v>
      </c>
      <c r="CJ138" s="317"/>
      <c r="CK138" s="318" t="str">
        <f>TOTALGENERAL!$X88</f>
        <v/>
      </c>
      <c r="CL138" s="319"/>
      <c r="CM138" s="318" t="str">
        <f>TOTALGENERAL!$AY88</f>
        <v/>
      </c>
      <c r="CN138" s="319"/>
      <c r="CO138" s="318"/>
      <c r="CP138" s="319"/>
      <c r="CQ138" s="318"/>
      <c r="CR138" s="320"/>
      <c r="CS138" s="551" t="str">
        <f>IF(PARAMETRES!$D39="-",PARAMETRES!$F$17,CONCATENATE(UPPER(PARAMETRES!$D39)," (",LOWER(PARAMETRES!$F$17),")"))</f>
        <v>SECONDE LANGUE</v>
      </c>
      <c r="CT138" s="551"/>
      <c r="CU138" s="316">
        <f>PARAMETRES!$G$17</f>
        <v>30</v>
      </c>
      <c r="CV138" s="317"/>
      <c r="CW138" s="318" t="str">
        <f>TOTALGENERAL!$X92</f>
        <v/>
      </c>
      <c r="CX138" s="319"/>
      <c r="CY138" s="318" t="str">
        <f>TOTALGENERAL!$AY92</f>
        <v/>
      </c>
      <c r="CZ138" s="319"/>
      <c r="DA138" s="318"/>
      <c r="DB138" s="319"/>
      <c r="DC138" s="318"/>
      <c r="DD138" s="320"/>
      <c r="DE138" s="551" t="str">
        <f>IF(PARAMETRES!$D43="-",PARAMETRES!$F$17,CONCATENATE(UPPER(PARAMETRES!$D43)," (",LOWER(PARAMETRES!$F$17),")"))</f>
        <v>SECONDE LANGUE</v>
      </c>
      <c r="DF138" s="551"/>
      <c r="DG138" s="316">
        <f>PARAMETRES!$G$17</f>
        <v>30</v>
      </c>
      <c r="DH138" s="317"/>
      <c r="DI138" s="318" t="str">
        <f>TOTALGENERAL!$X96</f>
        <v/>
      </c>
      <c r="DJ138" s="319"/>
      <c r="DK138" s="318" t="str">
        <f>TOTALGENERAL!$AY96</f>
        <v/>
      </c>
      <c r="DL138" s="319"/>
      <c r="DM138" s="318"/>
      <c r="DN138" s="319"/>
      <c r="DO138" s="318"/>
      <c r="DP138" s="320"/>
    </row>
    <row r="139" spans="1:120">
      <c r="A139" s="321"/>
      <c r="B139" s="322"/>
      <c r="C139" s="323"/>
      <c r="D139" s="323"/>
      <c r="E139" s="315"/>
      <c r="F139" s="324"/>
      <c r="G139" s="315"/>
      <c r="H139" s="324"/>
      <c r="I139" s="315"/>
      <c r="J139" s="324"/>
      <c r="K139" s="315"/>
      <c r="L139" s="325"/>
      <c r="M139" s="321" t="str">
        <f>IF(COUNTBLANK(W113:W142)=31,"","Moyenne de l'année :")</f>
        <v>Moyenne de l'année :</v>
      </c>
      <c r="N139" s="322"/>
      <c r="O139" s="323"/>
      <c r="P139" s="323"/>
      <c r="Q139" s="315"/>
      <c r="R139" s="324"/>
      <c r="S139" s="315"/>
      <c r="T139" s="324"/>
      <c r="U139" s="315"/>
      <c r="V139" s="324"/>
      <c r="W139" s="315"/>
      <c r="X139" s="325"/>
      <c r="Y139" s="321"/>
      <c r="Z139" s="322"/>
      <c r="AA139" s="323"/>
      <c r="AB139" s="323"/>
      <c r="AC139" s="315"/>
      <c r="AD139" s="324"/>
      <c r="AE139" s="315"/>
      <c r="AF139" s="324"/>
      <c r="AG139" s="315"/>
      <c r="AH139" s="324"/>
      <c r="AI139" s="315"/>
      <c r="AJ139" s="325"/>
      <c r="AK139" s="321"/>
      <c r="AL139" s="322"/>
      <c r="AM139" s="323"/>
      <c r="AN139" s="323"/>
      <c r="AO139" s="315"/>
      <c r="AP139" s="324"/>
      <c r="AQ139" s="315"/>
      <c r="AR139" s="324"/>
      <c r="AS139" s="315"/>
      <c r="AT139" s="324"/>
      <c r="AU139" s="315"/>
      <c r="AV139" s="325"/>
      <c r="AW139" s="321"/>
      <c r="AX139" s="322"/>
      <c r="AY139" s="323"/>
      <c r="AZ139" s="323"/>
      <c r="BA139" s="315"/>
      <c r="BB139" s="324"/>
      <c r="BC139" s="315"/>
      <c r="BD139" s="324"/>
      <c r="BE139" s="315"/>
      <c r="BF139" s="324"/>
      <c r="BG139" s="315"/>
      <c r="BH139" s="325"/>
      <c r="BI139" s="321"/>
      <c r="BJ139" s="322"/>
      <c r="BK139" s="323"/>
      <c r="BL139" s="323"/>
      <c r="BM139" s="315"/>
      <c r="BN139" s="324"/>
      <c r="BO139" s="315"/>
      <c r="BP139" s="324"/>
      <c r="BQ139" s="315"/>
      <c r="BR139" s="324"/>
      <c r="BS139" s="315"/>
      <c r="BT139" s="325"/>
      <c r="BU139" s="321"/>
      <c r="BV139" s="322"/>
      <c r="BW139" s="323"/>
      <c r="BX139" s="323"/>
      <c r="BY139" s="315"/>
      <c r="BZ139" s="324"/>
      <c r="CA139" s="315"/>
      <c r="CB139" s="324"/>
      <c r="CC139" s="315"/>
      <c r="CD139" s="324"/>
      <c r="CE139" s="315"/>
      <c r="CF139" s="325"/>
      <c r="CG139" s="321"/>
      <c r="CH139" s="322"/>
      <c r="CI139" s="323"/>
      <c r="CJ139" s="323"/>
      <c r="CK139" s="315"/>
      <c r="CL139" s="324"/>
      <c r="CM139" s="315"/>
      <c r="CN139" s="324"/>
      <c r="CO139" s="315"/>
      <c r="CP139" s="324"/>
      <c r="CQ139" s="315"/>
      <c r="CR139" s="325"/>
      <c r="CS139" s="321"/>
      <c r="CT139" s="322"/>
      <c r="CU139" s="323"/>
      <c r="CV139" s="323"/>
      <c r="CW139" s="315"/>
      <c r="CX139" s="324"/>
      <c r="CY139" s="315"/>
      <c r="CZ139" s="324"/>
      <c r="DA139" s="315"/>
      <c r="DB139" s="324"/>
      <c r="DC139" s="315"/>
      <c r="DD139" s="325"/>
      <c r="DE139" s="321"/>
      <c r="DF139" s="322"/>
      <c r="DG139" s="323"/>
      <c r="DH139" s="323"/>
      <c r="DI139" s="315"/>
      <c r="DJ139" s="324"/>
      <c r="DK139" s="315"/>
      <c r="DL139" s="324"/>
      <c r="DM139" s="315"/>
      <c r="DN139" s="324"/>
      <c r="DO139" s="315"/>
      <c r="DP139" s="325"/>
    </row>
    <row r="140" spans="1:120" ht="22.5" customHeight="1">
      <c r="A140" s="337"/>
      <c r="B140" s="338"/>
      <c r="C140" s="338"/>
      <c r="D140" s="339"/>
      <c r="E140" s="340"/>
      <c r="F140" s="324"/>
      <c r="G140" s="340"/>
      <c r="H140" s="324"/>
      <c r="I140" s="340"/>
      <c r="J140" s="324"/>
      <c r="K140" s="340"/>
      <c r="L140" s="325"/>
      <c r="M140" s="337"/>
      <c r="N140" s="338"/>
      <c r="O140" s="338"/>
      <c r="P140" s="339"/>
      <c r="Q140" s="340"/>
      <c r="R140" s="324"/>
      <c r="S140" s="340"/>
      <c r="T140" s="324"/>
      <c r="U140" s="340"/>
      <c r="V140" s="324"/>
      <c r="W140" s="340"/>
      <c r="X140" s="325"/>
      <c r="Y140" s="337"/>
      <c r="Z140" s="338"/>
      <c r="AA140" s="338"/>
      <c r="AB140" s="339"/>
      <c r="AC140" s="340"/>
      <c r="AD140" s="324"/>
      <c r="AE140" s="340"/>
      <c r="AF140" s="324"/>
      <c r="AG140" s="340"/>
      <c r="AH140" s="324"/>
      <c r="AI140" s="340"/>
      <c r="AJ140" s="325"/>
      <c r="AK140" s="337"/>
      <c r="AL140" s="338"/>
      <c r="AM140" s="338"/>
      <c r="AN140" s="339"/>
      <c r="AO140" s="340"/>
      <c r="AP140" s="324"/>
      <c r="AQ140" s="340"/>
      <c r="AR140" s="324"/>
      <c r="AS140" s="340"/>
      <c r="AT140" s="324"/>
      <c r="AU140" s="340"/>
      <c r="AV140" s="325"/>
      <c r="AW140" s="337"/>
      <c r="AX140" s="338"/>
      <c r="AY140" s="338"/>
      <c r="AZ140" s="339"/>
      <c r="BA140" s="340"/>
      <c r="BB140" s="324"/>
      <c r="BC140" s="340"/>
      <c r="BD140" s="324"/>
      <c r="BE140" s="340"/>
      <c r="BF140" s="324"/>
      <c r="BG140" s="340"/>
      <c r="BH140" s="325"/>
      <c r="BI140" s="337"/>
      <c r="BJ140" s="338"/>
      <c r="BK140" s="338"/>
      <c r="BL140" s="339"/>
      <c r="BM140" s="340"/>
      <c r="BN140" s="324"/>
      <c r="BO140" s="340"/>
      <c r="BP140" s="324"/>
      <c r="BQ140" s="340"/>
      <c r="BR140" s="324"/>
      <c r="BS140" s="340"/>
      <c r="BT140" s="325"/>
      <c r="BU140" s="337"/>
      <c r="BV140" s="338"/>
      <c r="BW140" s="338"/>
      <c r="BX140" s="339"/>
      <c r="BY140" s="340"/>
      <c r="BZ140" s="324"/>
      <c r="CA140" s="340"/>
      <c r="CB140" s="324"/>
      <c r="CC140" s="340"/>
      <c r="CD140" s="324"/>
      <c r="CE140" s="340"/>
      <c r="CF140" s="325"/>
      <c r="CG140" s="337"/>
      <c r="CH140" s="338"/>
      <c r="CI140" s="338"/>
      <c r="CJ140" s="339"/>
      <c r="CK140" s="340"/>
      <c r="CL140" s="324"/>
      <c r="CM140" s="340"/>
      <c r="CN140" s="324"/>
      <c r="CO140" s="340"/>
      <c r="CP140" s="324"/>
      <c r="CQ140" s="340"/>
      <c r="CR140" s="325"/>
      <c r="CS140" s="337"/>
      <c r="CT140" s="338"/>
      <c r="CU140" s="338"/>
      <c r="CV140" s="339"/>
      <c r="CW140" s="340"/>
      <c r="CX140" s="324"/>
      <c r="CY140" s="340"/>
      <c r="CZ140" s="324"/>
      <c r="DA140" s="340"/>
      <c r="DB140" s="324"/>
      <c r="DC140" s="340"/>
      <c r="DD140" s="325"/>
      <c r="DE140" s="337"/>
      <c r="DF140" s="338"/>
      <c r="DG140" s="338"/>
      <c r="DH140" s="339"/>
      <c r="DI140" s="340"/>
      <c r="DJ140" s="324"/>
      <c r="DK140" s="340"/>
      <c r="DL140" s="324"/>
      <c r="DM140" s="340"/>
      <c r="DN140" s="324"/>
      <c r="DO140" s="340"/>
      <c r="DP140" s="325"/>
    </row>
    <row r="141" spans="1:120" ht="4.5" customHeight="1">
      <c r="A141" s="326"/>
      <c r="B141" s="326"/>
      <c r="C141" s="327"/>
      <c r="D141" s="327"/>
      <c r="M141" s="326"/>
      <c r="N141" s="326"/>
      <c r="O141" s="327"/>
      <c r="P141" s="327"/>
      <c r="Y141" s="326"/>
      <c r="Z141" s="326"/>
      <c r="AA141" s="327"/>
      <c r="AB141" s="327"/>
      <c r="AK141" s="326"/>
      <c r="AL141" s="326"/>
      <c r="AM141" s="327"/>
      <c r="AN141" s="327"/>
      <c r="AW141" s="326"/>
      <c r="AX141" s="326"/>
      <c r="AY141" s="327"/>
      <c r="AZ141" s="327"/>
      <c r="BI141" s="326"/>
      <c r="BJ141" s="326"/>
      <c r="BK141" s="327"/>
      <c r="BL141" s="327"/>
      <c r="BU141" s="326"/>
      <c r="BV141" s="326"/>
      <c r="BW141" s="327"/>
      <c r="BX141" s="327"/>
      <c r="CG141" s="326"/>
      <c r="CH141" s="326"/>
      <c r="CI141" s="327"/>
      <c r="CJ141" s="327"/>
      <c r="CS141" s="326"/>
      <c r="CT141" s="326"/>
      <c r="CU141" s="327"/>
      <c r="CV141" s="327"/>
      <c r="DE141" s="326"/>
      <c r="DF141" s="326"/>
      <c r="DG141" s="327"/>
      <c r="DH141" s="327"/>
    </row>
    <row r="142" spans="1:120" ht="25.5" customHeight="1">
      <c r="A142" s="555" t="str">
        <f>PARAMETRES!$F$19</f>
        <v>TOTAL DE LA PÉRIODE</v>
      </c>
      <c r="B142" s="555"/>
      <c r="C142" s="341">
        <f>PARAMETRES!$G$19</f>
        <v>100</v>
      </c>
      <c r="D142" s="342"/>
      <c r="E142" s="343">
        <f>TOTALGENERAL!$AA60</f>
        <v>91.5</v>
      </c>
      <c r="F142" s="344"/>
      <c r="G142" s="343" t="str">
        <f>TOTALGENERAL!$BB60</f>
        <v/>
      </c>
      <c r="H142" s="344"/>
      <c r="I142" s="343"/>
      <c r="J142" s="344"/>
      <c r="K142" s="343"/>
      <c r="M142" s="555" t="str">
        <f>PARAMETRES!$F$19</f>
        <v>TOTAL DE LA PÉRIODE</v>
      </c>
      <c r="N142" s="555"/>
      <c r="O142" s="341">
        <f>PARAMETRES!$G$19</f>
        <v>100</v>
      </c>
      <c r="P142" s="342"/>
      <c r="Q142" s="343">
        <f>TOTALGENERAL!$AA64</f>
        <v>97.3</v>
      </c>
      <c r="R142" s="344"/>
      <c r="S142" s="343" t="str">
        <f>TOTALGENERAL!$BB64</f>
        <v/>
      </c>
      <c r="T142" s="344"/>
      <c r="U142" s="343"/>
      <c r="V142" s="344"/>
      <c r="W142" s="343"/>
      <c r="Y142" s="555" t="str">
        <f>PARAMETRES!$F$19</f>
        <v>TOTAL DE LA PÉRIODE</v>
      </c>
      <c r="Z142" s="555"/>
      <c r="AA142" s="341">
        <f>PARAMETRES!$G$19</f>
        <v>100</v>
      </c>
      <c r="AB142" s="342"/>
      <c r="AC142" s="343">
        <f>TOTALGENERAL!$AA68</f>
        <v>91.199999999999989</v>
      </c>
      <c r="AD142" s="344"/>
      <c r="AE142" s="343" t="str">
        <f>TOTALGENERAL!$BB68</f>
        <v/>
      </c>
      <c r="AF142" s="344"/>
      <c r="AG142" s="343"/>
      <c r="AH142" s="344"/>
      <c r="AI142" s="343"/>
      <c r="AK142" s="555" t="str">
        <f>PARAMETRES!$F$19</f>
        <v>TOTAL DE LA PÉRIODE</v>
      </c>
      <c r="AL142" s="555"/>
      <c r="AM142" s="341">
        <f>PARAMETRES!$G$19</f>
        <v>100</v>
      </c>
      <c r="AN142" s="342"/>
      <c r="AO142" s="343">
        <f>TOTALGENERAL!$AA72</f>
        <v>88.1</v>
      </c>
      <c r="AP142" s="344"/>
      <c r="AQ142" s="343" t="str">
        <f>TOTALGENERAL!$BB72</f>
        <v/>
      </c>
      <c r="AR142" s="344"/>
      <c r="AS142" s="343"/>
      <c r="AT142" s="344"/>
      <c r="AU142" s="343"/>
      <c r="AW142" s="555" t="str">
        <f>PARAMETRES!$F$19</f>
        <v>TOTAL DE LA PÉRIODE</v>
      </c>
      <c r="AX142" s="555"/>
      <c r="AY142" s="341">
        <f>PARAMETRES!$G$19</f>
        <v>100</v>
      </c>
      <c r="AZ142" s="342"/>
      <c r="BA142" s="343">
        <f>TOTALGENERAL!$AA76</f>
        <v>75.399999999999991</v>
      </c>
      <c r="BB142" s="344"/>
      <c r="BC142" s="343" t="str">
        <f>TOTALGENERAL!$BB76</f>
        <v/>
      </c>
      <c r="BD142" s="344"/>
      <c r="BE142" s="343"/>
      <c r="BF142" s="344"/>
      <c r="BG142" s="343"/>
      <c r="BI142" s="555" t="str">
        <f>PARAMETRES!$F$19</f>
        <v>TOTAL DE LA PÉRIODE</v>
      </c>
      <c r="BJ142" s="555"/>
      <c r="BK142" s="341">
        <f>PARAMETRES!$G$19</f>
        <v>100</v>
      </c>
      <c r="BL142" s="342"/>
      <c r="BM142" s="343">
        <f>TOTALGENERAL!$AA80</f>
        <v>73.199999999999989</v>
      </c>
      <c r="BN142" s="344"/>
      <c r="BO142" s="343" t="str">
        <f>TOTALGENERAL!$BB80</f>
        <v/>
      </c>
      <c r="BP142" s="344"/>
      <c r="BQ142" s="343"/>
      <c r="BR142" s="344"/>
      <c r="BS142" s="343"/>
      <c r="BU142" s="555" t="str">
        <f>PARAMETRES!$F$19</f>
        <v>TOTAL DE LA PÉRIODE</v>
      </c>
      <c r="BV142" s="555"/>
      <c r="BW142" s="341">
        <f>PARAMETRES!$G$19</f>
        <v>100</v>
      </c>
      <c r="BX142" s="342"/>
      <c r="BY142" s="343">
        <f>TOTALGENERAL!$AA84</f>
        <v>84.199999999999989</v>
      </c>
      <c r="BZ142" s="344"/>
      <c r="CA142" s="343" t="str">
        <f>TOTALGENERAL!$BB84</f>
        <v/>
      </c>
      <c r="CB142" s="344"/>
      <c r="CC142" s="343"/>
      <c r="CD142" s="344"/>
      <c r="CE142" s="343"/>
      <c r="CG142" s="555" t="str">
        <f>PARAMETRES!$F$19</f>
        <v>TOTAL DE LA PÉRIODE</v>
      </c>
      <c r="CH142" s="555"/>
      <c r="CI142" s="341">
        <f>PARAMETRES!$G$19</f>
        <v>100</v>
      </c>
      <c r="CJ142" s="342"/>
      <c r="CK142" s="343" t="str">
        <f>TOTALGENERAL!$AA88</f>
        <v/>
      </c>
      <c r="CL142" s="344"/>
      <c r="CM142" s="343" t="str">
        <f>TOTALGENERAL!$BB88</f>
        <v/>
      </c>
      <c r="CN142" s="344"/>
      <c r="CO142" s="343"/>
      <c r="CP142" s="344"/>
      <c r="CQ142" s="343"/>
      <c r="CS142" s="555" t="str">
        <f>PARAMETRES!$F$19</f>
        <v>TOTAL DE LA PÉRIODE</v>
      </c>
      <c r="CT142" s="555"/>
      <c r="CU142" s="341">
        <f>PARAMETRES!$G$19</f>
        <v>100</v>
      </c>
      <c r="CV142" s="342"/>
      <c r="CW142" s="343" t="str">
        <f>TOTALGENERAL!$AA92</f>
        <v/>
      </c>
      <c r="CX142" s="344"/>
      <c r="CY142" s="343" t="str">
        <f>TOTALGENERAL!$BB92</f>
        <v/>
      </c>
      <c r="CZ142" s="344"/>
      <c r="DA142" s="343"/>
      <c r="DB142" s="344"/>
      <c r="DC142" s="343"/>
      <c r="DE142" s="555" t="str">
        <f>PARAMETRES!$F$19</f>
        <v>TOTAL DE LA PÉRIODE</v>
      </c>
      <c r="DF142" s="555"/>
      <c r="DG142" s="341">
        <f>PARAMETRES!$G$19</f>
        <v>100</v>
      </c>
      <c r="DH142" s="342"/>
      <c r="DI142" s="343" t="str">
        <f>TOTALGENERAL!$AA96</f>
        <v/>
      </c>
      <c r="DJ142" s="344"/>
      <c r="DK142" s="343" t="str">
        <f>TOTALGENERAL!$BB96</f>
        <v/>
      </c>
      <c r="DL142" s="344"/>
      <c r="DM142" s="343"/>
      <c r="DN142" s="344"/>
      <c r="DO142" s="343"/>
    </row>
    <row r="143" spans="1:120" ht="3.75" customHeight="1">
      <c r="G143" s="345"/>
      <c r="J143" s="345"/>
      <c r="S143" s="345"/>
      <c r="V143" s="345"/>
      <c r="AE143" s="345"/>
      <c r="AH143" s="345"/>
      <c r="AQ143" s="345"/>
      <c r="AT143" s="345"/>
      <c r="BC143" s="345"/>
      <c r="BF143" s="345"/>
      <c r="BO143" s="345"/>
      <c r="BR143" s="345"/>
      <c r="CA143" s="345"/>
      <c r="CD143" s="345"/>
      <c r="CM143" s="345"/>
      <c r="CP143" s="345"/>
      <c r="CY143" s="345"/>
      <c r="DB143" s="345"/>
      <c r="DK143" s="345"/>
      <c r="DN143" s="345"/>
    </row>
    <row r="144" spans="1:120">
      <c r="G144" s="556"/>
      <c r="H144" s="556"/>
      <c r="I144" s="556"/>
      <c r="J144" s="556"/>
      <c r="K144" s="346"/>
      <c r="S144" s="556"/>
      <c r="T144" s="556"/>
      <c r="U144" s="556"/>
      <c r="V144" s="556"/>
      <c r="W144" s="346"/>
      <c r="AE144" s="556"/>
      <c r="AF144" s="556"/>
      <c r="AG144" s="556"/>
      <c r="AH144" s="556"/>
      <c r="AI144" s="346"/>
      <c r="AQ144" s="556"/>
      <c r="AR144" s="556"/>
      <c r="AS144" s="556"/>
      <c r="AT144" s="556"/>
      <c r="AU144" s="346"/>
      <c r="BC144" s="556"/>
      <c r="BD144" s="556"/>
      <c r="BE144" s="556"/>
      <c r="BF144" s="556"/>
      <c r="BG144" s="346"/>
      <c r="BO144" s="556"/>
      <c r="BP144" s="556"/>
      <c r="BQ144" s="556"/>
      <c r="BR144" s="556"/>
      <c r="BS144" s="346"/>
      <c r="CA144" s="556"/>
      <c r="CB144" s="556"/>
      <c r="CC144" s="556"/>
      <c r="CD144" s="556"/>
      <c r="CE144" s="346"/>
      <c r="CM144" s="556"/>
      <c r="CN144" s="556"/>
      <c r="CO144" s="556"/>
      <c r="CP144" s="556"/>
      <c r="CQ144" s="346"/>
      <c r="CY144" s="556"/>
      <c r="CZ144" s="556"/>
      <c r="DA144" s="556"/>
      <c r="DB144" s="556"/>
      <c r="DC144" s="346"/>
      <c r="DK144" s="556"/>
      <c r="DL144" s="556"/>
      <c r="DM144" s="556"/>
      <c r="DN144" s="556"/>
      <c r="DO144" s="346"/>
    </row>
    <row r="145" spans="1:120" ht="21.75" customHeight="1"/>
    <row r="159" spans="1:120">
      <c r="A159" s="557"/>
      <c r="B159" s="557"/>
      <c r="C159" s="557"/>
      <c r="D159" s="557"/>
      <c r="E159" s="557"/>
      <c r="F159" s="557"/>
      <c r="G159" s="557"/>
      <c r="H159" s="557"/>
      <c r="I159" s="557"/>
      <c r="J159" s="557"/>
      <c r="K159" s="557"/>
      <c r="L159" s="557"/>
      <c r="M159" s="557"/>
      <c r="N159" s="557"/>
      <c r="O159" s="557"/>
      <c r="P159" s="557"/>
      <c r="Q159" s="557"/>
      <c r="R159" s="557"/>
      <c r="S159" s="557"/>
      <c r="T159" s="557"/>
      <c r="U159" s="557"/>
      <c r="V159" s="557"/>
      <c r="W159" s="557"/>
      <c r="X159" s="557"/>
      <c r="Y159" s="557"/>
      <c r="Z159" s="557"/>
      <c r="AA159" s="557"/>
      <c r="AB159" s="557"/>
      <c r="AC159" s="557"/>
      <c r="AD159" s="557"/>
      <c r="AE159" s="557"/>
      <c r="AF159" s="557"/>
      <c r="AG159" s="557"/>
      <c r="AH159" s="557"/>
      <c r="AI159" s="557"/>
      <c r="AJ159" s="557"/>
      <c r="AK159" s="557"/>
      <c r="AL159" s="557"/>
      <c r="AM159" s="557"/>
      <c r="AN159" s="557"/>
      <c r="AO159" s="557"/>
      <c r="AP159" s="557"/>
      <c r="AQ159" s="557"/>
      <c r="AR159" s="557"/>
      <c r="AS159" s="557"/>
      <c r="AT159" s="557"/>
      <c r="AU159" s="557"/>
      <c r="AV159" s="557"/>
      <c r="AW159" s="557"/>
      <c r="AX159" s="557"/>
      <c r="AY159" s="557"/>
      <c r="AZ159" s="557"/>
      <c r="BA159" s="557"/>
      <c r="BB159" s="557"/>
      <c r="BC159" s="557"/>
      <c r="BD159" s="557"/>
      <c r="BE159" s="557"/>
      <c r="BF159" s="557"/>
      <c r="BG159" s="557"/>
      <c r="BH159" s="557"/>
      <c r="BI159" s="557"/>
      <c r="BJ159" s="557"/>
      <c r="BK159" s="557"/>
      <c r="BL159" s="557"/>
      <c r="BM159" s="557"/>
      <c r="BN159" s="557"/>
      <c r="BO159" s="557"/>
      <c r="BP159" s="557"/>
      <c r="BQ159" s="557"/>
      <c r="BR159" s="557"/>
      <c r="BS159" s="557"/>
      <c r="BT159" s="557"/>
      <c r="BU159" s="557"/>
      <c r="BV159" s="557"/>
      <c r="BW159" s="557"/>
      <c r="BX159" s="557"/>
      <c r="BY159" s="557"/>
      <c r="BZ159" s="557"/>
      <c r="CA159" s="557"/>
      <c r="CB159" s="557"/>
      <c r="CC159" s="557"/>
      <c r="CD159" s="557"/>
      <c r="CE159" s="557"/>
      <c r="CF159" s="557"/>
      <c r="CG159" s="557"/>
      <c r="CH159" s="557"/>
      <c r="CI159" s="557"/>
      <c r="CJ159" s="557"/>
      <c r="CK159" s="557"/>
      <c r="CL159" s="557"/>
      <c r="CM159" s="557"/>
      <c r="CN159" s="557"/>
      <c r="CO159" s="557"/>
      <c r="CP159" s="557"/>
      <c r="CQ159" s="557"/>
      <c r="CR159" s="557"/>
      <c r="CS159" s="557"/>
      <c r="CT159" s="557"/>
      <c r="CU159" s="557"/>
      <c r="CV159" s="557"/>
      <c r="CW159" s="557"/>
      <c r="CX159" s="557"/>
      <c r="CY159" s="557"/>
      <c r="CZ159" s="557"/>
      <c r="DA159" s="557"/>
      <c r="DB159" s="557"/>
      <c r="DC159" s="557"/>
      <c r="DD159" s="557"/>
      <c r="DE159" s="557"/>
      <c r="DF159" s="557"/>
      <c r="DG159" s="557"/>
      <c r="DH159" s="557"/>
      <c r="DI159" s="557"/>
      <c r="DJ159" s="557"/>
      <c r="DK159" s="557"/>
      <c r="DL159" s="557"/>
      <c r="DM159" s="557"/>
      <c r="DN159" s="557"/>
      <c r="DO159" s="557"/>
      <c r="DP159" s="557"/>
    </row>
    <row r="160" spans="1:120" ht="41.25">
      <c r="B160" s="559" t="str">
        <f>PARAMETRES!$C8</f>
        <v>S</v>
      </c>
      <c r="C160" s="559"/>
      <c r="D160" s="559"/>
      <c r="E160" s="559"/>
      <c r="F160" s="559"/>
      <c r="G160" s="559"/>
      <c r="H160" s="559"/>
      <c r="I160" s="547"/>
      <c r="J160" s="548"/>
      <c r="N160" s="559" t="str">
        <f>PARAMETRES!$C12</f>
        <v>L</v>
      </c>
      <c r="O160" s="559"/>
      <c r="P160" s="559"/>
      <c r="Q160" s="559"/>
      <c r="R160" s="559"/>
      <c r="S160" s="559"/>
      <c r="T160" s="559"/>
      <c r="U160" s="547"/>
      <c r="V160" s="548"/>
      <c r="Z160" s="559" t="str">
        <f>PARAMETRES!$C16</f>
        <v>L</v>
      </c>
      <c r="AA160" s="559"/>
      <c r="AB160" s="559"/>
      <c r="AC160" s="559"/>
      <c r="AD160" s="559"/>
      <c r="AE160" s="559"/>
      <c r="AF160" s="559"/>
      <c r="AG160" s="547"/>
      <c r="AH160" s="548"/>
      <c r="AL160" s="559" t="str">
        <f>PARAMETRES!$C20</f>
        <v>D</v>
      </c>
      <c r="AM160" s="559"/>
      <c r="AN160" s="559"/>
      <c r="AO160" s="559"/>
      <c r="AP160" s="559"/>
      <c r="AQ160" s="559"/>
      <c r="AR160" s="559"/>
      <c r="AS160" s="547"/>
      <c r="AT160" s="548"/>
      <c r="AX160" s="559" t="str">
        <f>PARAMETRES!$C24</f>
        <v>N</v>
      </c>
      <c r="AY160" s="559"/>
      <c r="AZ160" s="559"/>
      <c r="BA160" s="559"/>
      <c r="BB160" s="559"/>
      <c r="BC160" s="559"/>
      <c r="BD160" s="559"/>
      <c r="BE160" s="547"/>
      <c r="BF160" s="548"/>
      <c r="BJ160" s="559" t="str">
        <f>PARAMETRES!$C28</f>
        <v>T</v>
      </c>
      <c r="BK160" s="559"/>
      <c r="BL160" s="559"/>
      <c r="BM160" s="559"/>
      <c r="BN160" s="559"/>
      <c r="BO160" s="559"/>
      <c r="BP160" s="559"/>
      <c r="BQ160" s="547"/>
      <c r="BR160" s="548"/>
      <c r="BV160" s="559" t="str">
        <f>PARAMETRES!$C32</f>
        <v>B</v>
      </c>
      <c r="BW160" s="559"/>
      <c r="BX160" s="559"/>
      <c r="BY160" s="559"/>
      <c r="BZ160" s="559"/>
      <c r="CA160" s="559"/>
      <c r="CB160" s="559"/>
      <c r="CC160" s="547"/>
      <c r="CD160" s="548"/>
      <c r="CH160" s="559" t="str">
        <f>PARAMETRES!$C36</f>
        <v>-</v>
      </c>
      <c r="CI160" s="559"/>
      <c r="CJ160" s="559"/>
      <c r="CK160" s="559"/>
      <c r="CL160" s="559"/>
      <c r="CM160" s="559"/>
      <c r="CN160" s="559"/>
      <c r="CO160" s="547"/>
      <c r="CP160" s="548"/>
      <c r="CT160" s="559" t="str">
        <f>PARAMETRES!$C40</f>
        <v>-</v>
      </c>
      <c r="CU160" s="559"/>
      <c r="CV160" s="559"/>
      <c r="CW160" s="559"/>
      <c r="CX160" s="559"/>
      <c r="CY160" s="559"/>
      <c r="CZ160" s="559"/>
      <c r="DA160" s="547"/>
      <c r="DB160" s="548"/>
      <c r="DF160" s="559" t="str">
        <f>PARAMETRES!$C44</f>
        <v>-</v>
      </c>
      <c r="DG160" s="559"/>
      <c r="DH160" s="559"/>
      <c r="DI160" s="559"/>
      <c r="DJ160" s="559"/>
      <c r="DK160" s="559"/>
      <c r="DL160" s="559"/>
      <c r="DM160" s="547" t="str">
        <f>IF(COUNTBLANK(DO166:DO195)=31,"",PARAMETRES!$F$22)</f>
        <v>Année          2016-2017</v>
      </c>
      <c r="DN160" s="548" t="str">
        <f>IF(COUNTBLANK(DO166:DO195)=31,"",PARAMETRES!$F$23)</f>
        <v>5ème année</v>
      </c>
    </row>
    <row r="161" spans="1:120" ht="20.25">
      <c r="B161" s="558" t="str">
        <f>PARAMETRES!$B8</f>
        <v>B</v>
      </c>
      <c r="C161" s="558"/>
      <c r="D161" s="558"/>
      <c r="E161" s="558"/>
      <c r="F161" s="558"/>
      <c r="G161" s="558"/>
      <c r="H161" s="558"/>
      <c r="I161" s="547"/>
      <c r="J161" s="548"/>
      <c r="N161" s="558" t="str">
        <f>PARAMETRES!$B12</f>
        <v>D</v>
      </c>
      <c r="O161" s="558"/>
      <c r="P161" s="558"/>
      <c r="Q161" s="558"/>
      <c r="R161" s="558"/>
      <c r="S161" s="558"/>
      <c r="T161" s="558"/>
      <c r="U161" s="547"/>
      <c r="V161" s="548"/>
      <c r="Z161" s="558" t="str">
        <f>PARAMETRES!$B16</f>
        <v>H</v>
      </c>
      <c r="AA161" s="558"/>
      <c r="AB161" s="558"/>
      <c r="AC161" s="558"/>
      <c r="AD161" s="558"/>
      <c r="AE161" s="558"/>
      <c r="AF161" s="558"/>
      <c r="AG161" s="547"/>
      <c r="AH161" s="548"/>
      <c r="AL161" s="558" t="str">
        <f>PARAMETRES!$B20</f>
        <v>M</v>
      </c>
      <c r="AM161" s="558"/>
      <c r="AN161" s="558"/>
      <c r="AO161" s="558"/>
      <c r="AP161" s="558"/>
      <c r="AQ161" s="558"/>
      <c r="AR161" s="558"/>
      <c r="AS161" s="547"/>
      <c r="AT161" s="548"/>
      <c r="AX161" s="558" t="str">
        <f>PARAMETRES!$B24</f>
        <v>R</v>
      </c>
      <c r="AY161" s="558"/>
      <c r="AZ161" s="558"/>
      <c r="BA161" s="558"/>
      <c r="BB161" s="558"/>
      <c r="BC161" s="558"/>
      <c r="BD161" s="558"/>
      <c r="BE161" s="547"/>
      <c r="BF161" s="548"/>
      <c r="BJ161" s="558" t="str">
        <f>PARAMETRES!$B28</f>
        <v>S</v>
      </c>
      <c r="BK161" s="558"/>
      <c r="BL161" s="558"/>
      <c r="BM161" s="558"/>
      <c r="BN161" s="558"/>
      <c r="BO161" s="558"/>
      <c r="BP161" s="558"/>
      <c r="BQ161" s="547"/>
      <c r="BR161" s="548"/>
      <c r="BV161" s="558" t="str">
        <f>PARAMETRES!$B32</f>
        <v>V</v>
      </c>
      <c r="BW161" s="558"/>
      <c r="BX161" s="558"/>
      <c r="BY161" s="558"/>
      <c r="BZ161" s="558"/>
      <c r="CA161" s="558"/>
      <c r="CB161" s="558"/>
      <c r="CC161" s="547"/>
      <c r="CD161" s="548"/>
      <c r="CH161" s="558" t="str">
        <f>PARAMETRES!$B36</f>
        <v>-</v>
      </c>
      <c r="CI161" s="558"/>
      <c r="CJ161" s="558"/>
      <c r="CK161" s="558"/>
      <c r="CL161" s="558"/>
      <c r="CM161" s="558"/>
      <c r="CN161" s="558"/>
      <c r="CO161" s="547"/>
      <c r="CP161" s="548"/>
      <c r="CT161" s="558" t="str">
        <f>PARAMETRES!$B40</f>
        <v>-</v>
      </c>
      <c r="CU161" s="558"/>
      <c r="CV161" s="558"/>
      <c r="CW161" s="558"/>
      <c r="CX161" s="558"/>
      <c r="CY161" s="558"/>
      <c r="CZ161" s="558"/>
      <c r="DA161" s="547"/>
      <c r="DB161" s="548"/>
      <c r="DF161" s="558" t="str">
        <f>PARAMETRES!$B44</f>
        <v>-</v>
      </c>
      <c r="DG161" s="558"/>
      <c r="DH161" s="558"/>
      <c r="DI161" s="558"/>
      <c r="DJ161" s="558"/>
      <c r="DK161" s="558"/>
      <c r="DL161" s="558"/>
      <c r="DM161" s="547"/>
      <c r="DN161" s="548"/>
    </row>
    <row r="162" spans="1:120">
      <c r="B162" s="313"/>
      <c r="C162" s="313"/>
      <c r="D162" s="313"/>
      <c r="N162" s="313"/>
      <c r="O162" s="313"/>
      <c r="P162" s="313"/>
      <c r="Z162" s="313"/>
      <c r="AA162" s="313"/>
      <c r="AB162" s="313"/>
      <c r="AL162" s="313"/>
      <c r="AM162" s="313"/>
      <c r="AN162" s="313"/>
      <c r="AX162" s="313"/>
      <c r="AY162" s="313"/>
      <c r="AZ162" s="313"/>
      <c r="BJ162" s="313"/>
      <c r="BK162" s="313"/>
      <c r="BL162" s="313"/>
      <c r="BV162" s="313"/>
      <c r="BW162" s="313"/>
      <c r="BX162" s="313"/>
      <c r="CH162" s="313"/>
      <c r="CI162" s="313"/>
      <c r="CJ162" s="313"/>
      <c r="CT162" s="313"/>
      <c r="CU162" s="313"/>
      <c r="CV162" s="313"/>
      <c r="DF162" s="313"/>
      <c r="DG162" s="313"/>
      <c r="DH162" s="313"/>
    </row>
    <row r="164" spans="1:120" ht="25.5" customHeight="1">
      <c r="E164" s="314" t="s">
        <v>84</v>
      </c>
      <c r="G164" s="314" t="s">
        <v>85</v>
      </c>
      <c r="I164" s="314" t="s">
        <v>86</v>
      </c>
      <c r="K164" s="314" t="s">
        <v>87</v>
      </c>
      <c r="Q164" s="314" t="s">
        <v>84</v>
      </c>
      <c r="S164" s="314" t="s">
        <v>85</v>
      </c>
      <c r="U164" s="314" t="s">
        <v>86</v>
      </c>
      <c r="W164" s="314" t="s">
        <v>87</v>
      </c>
      <c r="AC164" s="314" t="s">
        <v>84</v>
      </c>
      <c r="AE164" s="314" t="s">
        <v>85</v>
      </c>
      <c r="AG164" s="314" t="s">
        <v>86</v>
      </c>
      <c r="AI164" s="314" t="s">
        <v>87</v>
      </c>
      <c r="AO164" s="314" t="s">
        <v>84</v>
      </c>
      <c r="AQ164" s="314" t="s">
        <v>85</v>
      </c>
      <c r="AS164" s="314" t="s">
        <v>86</v>
      </c>
      <c r="AU164" s="314" t="s">
        <v>87</v>
      </c>
      <c r="BA164" s="314" t="s">
        <v>84</v>
      </c>
      <c r="BC164" s="314" t="s">
        <v>85</v>
      </c>
      <c r="BE164" s="314" t="s">
        <v>86</v>
      </c>
      <c r="BG164" s="314" t="s">
        <v>87</v>
      </c>
      <c r="BM164" s="314" t="s">
        <v>84</v>
      </c>
      <c r="BO164" s="314" t="s">
        <v>85</v>
      </c>
      <c r="BQ164" s="314" t="s">
        <v>86</v>
      </c>
      <c r="BS164" s="314" t="s">
        <v>87</v>
      </c>
      <c r="BY164" s="314" t="s">
        <v>84</v>
      </c>
      <c r="CA164" s="314" t="s">
        <v>85</v>
      </c>
      <c r="CC164" s="314" t="s">
        <v>86</v>
      </c>
      <c r="CE164" s="314" t="s">
        <v>87</v>
      </c>
      <c r="CK164" s="314" t="s">
        <v>84</v>
      </c>
      <c r="CM164" s="314" t="s">
        <v>85</v>
      </c>
      <c r="CO164" s="314" t="s">
        <v>86</v>
      </c>
      <c r="CQ164" s="314" t="s">
        <v>87</v>
      </c>
      <c r="CW164" s="314" t="s">
        <v>84</v>
      </c>
      <c r="CY164" s="314" t="s">
        <v>85</v>
      </c>
      <c r="DA164" s="314" t="s">
        <v>86</v>
      </c>
      <c r="DC164" s="314" t="s">
        <v>87</v>
      </c>
      <c r="DI164" s="314" t="s">
        <v>84</v>
      </c>
      <c r="DK164" s="314" t="s">
        <v>85</v>
      </c>
      <c r="DM164" s="314" t="s">
        <v>86</v>
      </c>
      <c r="DO164" s="314" t="s">
        <v>87</v>
      </c>
    </row>
    <row r="165" spans="1:120">
      <c r="E165" s="315"/>
      <c r="G165" s="315"/>
      <c r="I165" s="315"/>
      <c r="K165" s="315"/>
      <c r="Q165" s="315"/>
      <c r="S165" s="315"/>
      <c r="U165" s="315"/>
      <c r="W165" s="315"/>
      <c r="AC165" s="315"/>
      <c r="AE165" s="315"/>
      <c r="AG165" s="315"/>
      <c r="AI165" s="315"/>
      <c r="AO165" s="315"/>
      <c r="AQ165" s="315"/>
      <c r="AS165" s="315"/>
      <c r="AU165" s="315"/>
      <c r="BA165" s="315"/>
      <c r="BC165" s="315"/>
      <c r="BE165" s="315"/>
      <c r="BG165" s="315"/>
      <c r="BM165" s="315"/>
      <c r="BO165" s="315"/>
      <c r="BQ165" s="315"/>
      <c r="BS165" s="315"/>
      <c r="BY165" s="315"/>
      <c r="CA165" s="315"/>
      <c r="CC165" s="315"/>
      <c r="CE165" s="315"/>
      <c r="CK165" s="315"/>
      <c r="CM165" s="315"/>
      <c r="CO165" s="315"/>
      <c r="CQ165" s="315"/>
      <c r="CW165" s="315"/>
      <c r="CY165" s="315"/>
      <c r="DA165" s="315"/>
      <c r="DC165" s="315"/>
      <c r="DI165" s="315"/>
      <c r="DK165" s="315"/>
      <c r="DM165" s="315"/>
      <c r="DO165" s="315"/>
    </row>
    <row r="166" spans="1:120">
      <c r="A166" s="551" t="str">
        <f>PARAMETRES!$F$3</f>
        <v>RELIGION</v>
      </c>
      <c r="B166" s="551"/>
      <c r="C166" s="316">
        <f>PARAMETRES!$G$3</f>
        <v>20</v>
      </c>
      <c r="D166" s="317"/>
      <c r="E166" s="318" t="str">
        <f>TOTALGENERAL!$E61</f>
        <v>-</v>
      </c>
      <c r="F166" s="319"/>
      <c r="G166" s="318" t="str">
        <f>TOTALGENERAL!$AF61</f>
        <v/>
      </c>
      <c r="H166" s="319"/>
      <c r="I166" s="318"/>
      <c r="J166" s="319"/>
      <c r="K166" s="318"/>
      <c r="L166" s="320"/>
      <c r="M166" s="551" t="str">
        <f>PARAMETRES!$F$3</f>
        <v>RELIGION</v>
      </c>
      <c r="N166" s="551"/>
      <c r="O166" s="316">
        <f>PARAMETRES!$G$3</f>
        <v>20</v>
      </c>
      <c r="P166" s="317"/>
      <c r="Q166" s="318">
        <f>TOTALGENERAL!$E65</f>
        <v>10.6</v>
      </c>
      <c r="R166" s="319"/>
      <c r="S166" s="318" t="str">
        <f>TOTALGENERAL!$AF65</f>
        <v/>
      </c>
      <c r="T166" s="319"/>
      <c r="U166" s="318"/>
      <c r="V166" s="319"/>
      <c r="W166" s="318"/>
      <c r="X166" s="320"/>
      <c r="Y166" s="551" t="str">
        <f>PARAMETRES!$F$3</f>
        <v>RELIGION</v>
      </c>
      <c r="Z166" s="551"/>
      <c r="AA166" s="316">
        <f>PARAMETRES!$G$3</f>
        <v>20</v>
      </c>
      <c r="AB166" s="317"/>
      <c r="AC166" s="318">
        <f>TOTALGENERAL!$E69</f>
        <v>11.6</v>
      </c>
      <c r="AD166" s="319"/>
      <c r="AE166" s="318" t="str">
        <f>TOTALGENERAL!$AF69</f>
        <v/>
      </c>
      <c r="AF166" s="319"/>
      <c r="AG166" s="318"/>
      <c r="AH166" s="319"/>
      <c r="AI166" s="318"/>
      <c r="AJ166" s="320"/>
      <c r="AK166" s="551" t="str">
        <f>PARAMETRES!$F$3</f>
        <v>RELIGION</v>
      </c>
      <c r="AL166" s="551"/>
      <c r="AM166" s="316">
        <f>PARAMETRES!$G$3</f>
        <v>20</v>
      </c>
      <c r="AN166" s="317"/>
      <c r="AO166" s="318">
        <f>TOTALGENERAL!$E73</f>
        <v>16.900000000000002</v>
      </c>
      <c r="AP166" s="319"/>
      <c r="AQ166" s="318" t="str">
        <f>TOTALGENERAL!$AF73</f>
        <v/>
      </c>
      <c r="AR166" s="319"/>
      <c r="AS166" s="318"/>
      <c r="AT166" s="319"/>
      <c r="AU166" s="318"/>
      <c r="AV166" s="320"/>
      <c r="AW166" s="551" t="str">
        <f>PARAMETRES!$F$3</f>
        <v>RELIGION</v>
      </c>
      <c r="AX166" s="551"/>
      <c r="AY166" s="316">
        <f>PARAMETRES!$G$3</f>
        <v>20</v>
      </c>
      <c r="AZ166" s="317"/>
      <c r="BA166" s="318">
        <f>TOTALGENERAL!$E77</f>
        <v>20</v>
      </c>
      <c r="BB166" s="319"/>
      <c r="BC166" s="318" t="str">
        <f>TOTALGENERAL!$AF77</f>
        <v/>
      </c>
      <c r="BD166" s="319"/>
      <c r="BE166" s="318"/>
      <c r="BF166" s="319"/>
      <c r="BG166" s="318"/>
      <c r="BH166" s="320"/>
      <c r="BI166" s="551" t="str">
        <f>PARAMETRES!$F$3</f>
        <v>RELIGION</v>
      </c>
      <c r="BJ166" s="551"/>
      <c r="BK166" s="316">
        <f>PARAMETRES!$G$3</f>
        <v>20</v>
      </c>
      <c r="BL166" s="317"/>
      <c r="BM166" s="318">
        <f>TOTALGENERAL!$E81</f>
        <v>14.799999999999999</v>
      </c>
      <c r="BN166" s="319"/>
      <c r="BO166" s="318" t="str">
        <f>TOTALGENERAL!$AF81</f>
        <v/>
      </c>
      <c r="BP166" s="319"/>
      <c r="BQ166" s="318"/>
      <c r="BR166" s="319"/>
      <c r="BS166" s="318"/>
      <c r="BT166" s="320"/>
      <c r="BU166" s="551" t="str">
        <f>PARAMETRES!$F$3</f>
        <v>RELIGION</v>
      </c>
      <c r="BV166" s="551"/>
      <c r="BW166" s="316">
        <f>PARAMETRES!$G$3</f>
        <v>20</v>
      </c>
      <c r="BX166" s="317"/>
      <c r="BY166" s="318">
        <f>TOTALGENERAL!$E85</f>
        <v>19</v>
      </c>
      <c r="BZ166" s="319"/>
      <c r="CA166" s="318" t="str">
        <f>TOTALGENERAL!$AF85</f>
        <v/>
      </c>
      <c r="CB166" s="319"/>
      <c r="CC166" s="318"/>
      <c r="CD166" s="319"/>
      <c r="CE166" s="318"/>
      <c r="CF166" s="320"/>
      <c r="CG166" s="551" t="str">
        <f>PARAMETRES!$F$3</f>
        <v>RELIGION</v>
      </c>
      <c r="CH166" s="551"/>
      <c r="CI166" s="316">
        <f>PARAMETRES!$G$3</f>
        <v>20</v>
      </c>
      <c r="CJ166" s="317"/>
      <c r="CK166" s="318" t="str">
        <f>TOTALGENERAL!$E89</f>
        <v>-</v>
      </c>
      <c r="CL166" s="319"/>
      <c r="CM166" s="318" t="str">
        <f>TOTALGENERAL!$AF89</f>
        <v/>
      </c>
      <c r="CN166" s="319"/>
      <c r="CO166" s="318"/>
      <c r="CP166" s="319"/>
      <c r="CQ166" s="318"/>
      <c r="CR166" s="320"/>
      <c r="CS166" s="551" t="str">
        <f>PARAMETRES!$F$3</f>
        <v>RELIGION</v>
      </c>
      <c r="CT166" s="551"/>
      <c r="CU166" s="316">
        <f>PARAMETRES!$G$3</f>
        <v>20</v>
      </c>
      <c r="CV166" s="317"/>
      <c r="CW166" s="318" t="str">
        <f>TOTALGENERAL!$E93</f>
        <v>-</v>
      </c>
      <c r="CX166" s="319"/>
      <c r="CY166" s="318" t="str">
        <f>TOTALGENERAL!$AF93</f>
        <v/>
      </c>
      <c r="CZ166" s="319"/>
      <c r="DA166" s="318"/>
      <c r="DB166" s="319"/>
      <c r="DC166" s="318"/>
      <c r="DD166" s="320"/>
      <c r="DE166" s="551" t="str">
        <f>PARAMETRES!$F$3</f>
        <v>RELIGION</v>
      </c>
      <c r="DF166" s="551"/>
      <c r="DG166" s="316">
        <f>PARAMETRES!$G$3</f>
        <v>20</v>
      </c>
      <c r="DH166" s="317"/>
      <c r="DI166" s="318" t="str">
        <f>TOTALGENERAL!$E97</f>
        <v>-</v>
      </c>
      <c r="DJ166" s="319"/>
      <c r="DK166" s="318" t="str">
        <f>TOTALGENERAL!$AF97</f>
        <v/>
      </c>
      <c r="DL166" s="319"/>
      <c r="DM166" s="318"/>
      <c r="DN166" s="319"/>
      <c r="DO166" s="318"/>
      <c r="DP166" s="320"/>
    </row>
    <row r="167" spans="1:120">
      <c r="A167" s="321"/>
      <c r="B167" s="322"/>
      <c r="C167" s="323"/>
      <c r="D167" s="323"/>
      <c r="E167" s="315"/>
      <c r="F167" s="324"/>
      <c r="G167" s="315"/>
      <c r="H167" s="324"/>
      <c r="I167" s="315"/>
      <c r="J167" s="324"/>
      <c r="K167" s="315"/>
      <c r="L167" s="325"/>
      <c r="M167" s="321" t="str">
        <f>IF(COUNTBLANK(W166:W195)=31,"","Moyenne de l'année :")</f>
        <v>Moyenne de l'année :</v>
      </c>
      <c r="N167" s="322"/>
      <c r="O167" s="323"/>
      <c r="P167" s="323"/>
      <c r="Q167" s="315"/>
      <c r="R167" s="324"/>
      <c r="S167" s="315"/>
      <c r="T167" s="324"/>
      <c r="U167" s="315"/>
      <c r="V167" s="324"/>
      <c r="W167" s="315"/>
      <c r="X167" s="325"/>
      <c r="Y167" s="321"/>
      <c r="Z167" s="322"/>
      <c r="AA167" s="323"/>
      <c r="AB167" s="323"/>
      <c r="AC167" s="315"/>
      <c r="AD167" s="324"/>
      <c r="AE167" s="315"/>
      <c r="AF167" s="324"/>
      <c r="AG167" s="315"/>
      <c r="AH167" s="324"/>
      <c r="AI167" s="315"/>
      <c r="AJ167" s="325"/>
      <c r="AK167" s="321"/>
      <c r="AL167" s="322"/>
      <c r="AM167" s="323"/>
      <c r="AN167" s="323"/>
      <c r="AO167" s="315"/>
      <c r="AP167" s="324"/>
      <c r="AQ167" s="315"/>
      <c r="AR167" s="324"/>
      <c r="AS167" s="315"/>
      <c r="AT167" s="324"/>
      <c r="AU167" s="315"/>
      <c r="AV167" s="325"/>
      <c r="AW167" s="321"/>
      <c r="AX167" s="322"/>
      <c r="AY167" s="323"/>
      <c r="AZ167" s="323"/>
      <c r="BA167" s="315"/>
      <c r="BB167" s="324"/>
      <c r="BC167" s="315"/>
      <c r="BD167" s="324"/>
      <c r="BE167" s="315"/>
      <c r="BF167" s="324"/>
      <c r="BG167" s="315"/>
      <c r="BH167" s="325"/>
      <c r="BI167" s="321"/>
      <c r="BJ167" s="322"/>
      <c r="BK167" s="323"/>
      <c r="BL167" s="323"/>
      <c r="BM167" s="315"/>
      <c r="BN167" s="324"/>
      <c r="BO167" s="315"/>
      <c r="BP167" s="324"/>
      <c r="BQ167" s="315"/>
      <c r="BR167" s="324"/>
      <c r="BS167" s="315"/>
      <c r="BT167" s="325"/>
      <c r="BU167" s="321"/>
      <c r="BV167" s="322"/>
      <c r="BW167" s="323"/>
      <c r="BX167" s="323"/>
      <c r="BY167" s="315"/>
      <c r="BZ167" s="324"/>
      <c r="CA167" s="315"/>
      <c r="CB167" s="324"/>
      <c r="CC167" s="315"/>
      <c r="CD167" s="324"/>
      <c r="CE167" s="315"/>
      <c r="CF167" s="325"/>
      <c r="CG167" s="321"/>
      <c r="CH167" s="322"/>
      <c r="CI167" s="323"/>
      <c r="CJ167" s="323"/>
      <c r="CK167" s="315"/>
      <c r="CL167" s="324"/>
      <c r="CM167" s="315"/>
      <c r="CN167" s="324"/>
      <c r="CO167" s="315"/>
      <c r="CP167" s="324"/>
      <c r="CQ167" s="315"/>
      <c r="CR167" s="325"/>
      <c r="CS167" s="321"/>
      <c r="CT167" s="322"/>
      <c r="CU167" s="323"/>
      <c r="CV167" s="323"/>
      <c r="CW167" s="315"/>
      <c r="CX167" s="324"/>
      <c r="CY167" s="315"/>
      <c r="CZ167" s="324"/>
      <c r="DA167" s="315"/>
      <c r="DB167" s="324"/>
      <c r="DC167" s="315"/>
      <c r="DD167" s="325"/>
      <c r="DE167" s="321"/>
      <c r="DF167" s="322"/>
      <c r="DG167" s="323"/>
      <c r="DH167" s="323"/>
      <c r="DI167" s="315"/>
      <c r="DJ167" s="324"/>
      <c r="DK167" s="315"/>
      <c r="DL167" s="324"/>
      <c r="DM167" s="315"/>
      <c r="DN167" s="324"/>
      <c r="DO167" s="315"/>
      <c r="DP167" s="325"/>
    </row>
    <row r="168" spans="1:120">
      <c r="A168" s="326"/>
      <c r="B168" s="326"/>
      <c r="C168" s="327"/>
      <c r="D168" s="327"/>
      <c r="E168" s="315"/>
      <c r="G168" s="315"/>
      <c r="I168" s="315"/>
      <c r="K168" s="315"/>
      <c r="M168" s="326"/>
      <c r="N168" s="326"/>
      <c r="O168" s="327"/>
      <c r="P168" s="327"/>
      <c r="Q168" s="315"/>
      <c r="S168" s="315"/>
      <c r="U168" s="315"/>
      <c r="W168" s="315"/>
      <c r="Y168" s="326"/>
      <c r="Z168" s="326"/>
      <c r="AA168" s="327"/>
      <c r="AB168" s="327"/>
      <c r="AC168" s="315"/>
      <c r="AE168" s="315"/>
      <c r="AG168" s="315"/>
      <c r="AI168" s="315"/>
      <c r="AK168" s="326"/>
      <c r="AL168" s="326"/>
      <c r="AM168" s="327"/>
      <c r="AN168" s="327"/>
      <c r="AO168" s="315"/>
      <c r="AQ168" s="315"/>
      <c r="AS168" s="315"/>
      <c r="AU168" s="315"/>
      <c r="AW168" s="326"/>
      <c r="AX168" s="326"/>
      <c r="AY168" s="327"/>
      <c r="AZ168" s="327"/>
      <c r="BA168" s="315"/>
      <c r="BC168" s="315"/>
      <c r="BE168" s="315"/>
      <c r="BG168" s="315"/>
      <c r="BI168" s="326"/>
      <c r="BJ168" s="326"/>
      <c r="BK168" s="327"/>
      <c r="BL168" s="327"/>
      <c r="BM168" s="315"/>
      <c r="BO168" s="315"/>
      <c r="BQ168" s="315"/>
      <c r="BS168" s="315"/>
      <c r="BU168" s="326"/>
      <c r="BV168" s="326"/>
      <c r="BW168" s="327"/>
      <c r="BX168" s="327"/>
      <c r="BY168" s="315"/>
      <c r="CA168" s="315"/>
      <c r="CC168" s="315"/>
      <c r="CE168" s="315"/>
      <c r="CG168" s="326"/>
      <c r="CH168" s="326"/>
      <c r="CI168" s="327"/>
      <c r="CJ168" s="327"/>
      <c r="CK168" s="315"/>
      <c r="CM168" s="315"/>
      <c r="CO168" s="315"/>
      <c r="CQ168" s="315"/>
      <c r="CS168" s="326"/>
      <c r="CT168" s="326"/>
      <c r="CU168" s="327"/>
      <c r="CV168" s="327"/>
      <c r="CW168" s="315"/>
      <c r="CY168" s="315"/>
      <c r="DA168" s="315"/>
      <c r="DC168" s="315"/>
      <c r="DE168" s="326"/>
      <c r="DF168" s="326"/>
      <c r="DG168" s="327"/>
      <c r="DH168" s="327"/>
      <c r="DI168" s="315"/>
      <c r="DK168" s="315"/>
      <c r="DM168" s="315"/>
      <c r="DO168" s="315"/>
    </row>
    <row r="169" spans="1:120" ht="13.5">
      <c r="A169" s="552" t="s">
        <v>88</v>
      </c>
      <c r="B169" s="552"/>
      <c r="C169" s="327"/>
      <c r="D169" s="327"/>
      <c r="E169" s="315"/>
      <c r="G169" s="315"/>
      <c r="I169" s="315"/>
      <c r="K169" s="315"/>
      <c r="M169" s="552" t="s">
        <v>88</v>
      </c>
      <c r="N169" s="552"/>
      <c r="O169" s="327"/>
      <c r="P169" s="327"/>
      <c r="Q169" s="315"/>
      <c r="S169" s="315"/>
      <c r="U169" s="315"/>
      <c r="W169" s="315"/>
      <c r="Y169" s="552" t="s">
        <v>88</v>
      </c>
      <c r="Z169" s="552"/>
      <c r="AA169" s="327"/>
      <c r="AB169" s="327"/>
      <c r="AC169" s="315"/>
      <c r="AE169" s="315"/>
      <c r="AG169" s="315"/>
      <c r="AI169" s="315"/>
      <c r="AK169" s="552" t="s">
        <v>88</v>
      </c>
      <c r="AL169" s="552"/>
      <c r="AM169" s="327"/>
      <c r="AN169" s="327"/>
      <c r="AO169" s="315"/>
      <c r="AQ169" s="315"/>
      <c r="AS169" s="315"/>
      <c r="AU169" s="315"/>
      <c r="AW169" s="552" t="s">
        <v>88</v>
      </c>
      <c r="AX169" s="552"/>
      <c r="AY169" s="327"/>
      <c r="AZ169" s="327"/>
      <c r="BA169" s="315"/>
      <c r="BC169" s="315"/>
      <c r="BE169" s="315"/>
      <c r="BG169" s="315"/>
      <c r="BI169" s="552" t="s">
        <v>88</v>
      </c>
      <c r="BJ169" s="552"/>
      <c r="BK169" s="327"/>
      <c r="BL169" s="327"/>
      <c r="BM169" s="315"/>
      <c r="BO169" s="315"/>
      <c r="BQ169" s="315"/>
      <c r="BS169" s="315"/>
      <c r="BU169" s="552" t="s">
        <v>88</v>
      </c>
      <c r="BV169" s="552"/>
      <c r="BW169" s="327"/>
      <c r="BX169" s="327"/>
      <c r="BY169" s="315"/>
      <c r="CA169" s="315"/>
      <c r="CC169" s="315"/>
      <c r="CE169" s="315"/>
      <c r="CG169" s="552" t="s">
        <v>88</v>
      </c>
      <c r="CH169" s="552"/>
      <c r="CI169" s="327"/>
      <c r="CJ169" s="327"/>
      <c r="CK169" s="315"/>
      <c r="CM169" s="315"/>
      <c r="CO169" s="315"/>
      <c r="CQ169" s="315"/>
      <c r="CS169" s="552" t="s">
        <v>88</v>
      </c>
      <c r="CT169" s="552"/>
      <c r="CU169" s="327"/>
      <c r="CV169" s="327"/>
      <c r="CW169" s="315"/>
      <c r="CY169" s="315"/>
      <c r="DA169" s="315"/>
      <c r="DC169" s="315"/>
      <c r="DE169" s="552" t="s">
        <v>88</v>
      </c>
      <c r="DF169" s="552"/>
      <c r="DG169" s="327"/>
      <c r="DH169" s="327"/>
      <c r="DI169" s="315"/>
      <c r="DK169" s="315"/>
      <c r="DM169" s="315"/>
      <c r="DO169" s="315"/>
    </row>
    <row r="170" spans="1:120">
      <c r="A170" s="326"/>
      <c r="B170" s="326"/>
      <c r="C170" s="327"/>
      <c r="D170" s="327"/>
      <c r="E170" s="315"/>
      <c r="G170" s="315"/>
      <c r="I170" s="315"/>
      <c r="K170" s="315"/>
      <c r="M170" s="326"/>
      <c r="N170" s="326"/>
      <c r="O170" s="327"/>
      <c r="P170" s="327"/>
      <c r="Q170" s="315"/>
      <c r="S170" s="315"/>
      <c r="U170" s="315"/>
      <c r="W170" s="315"/>
      <c r="Y170" s="326"/>
      <c r="Z170" s="326"/>
      <c r="AA170" s="327"/>
      <c r="AB170" s="327"/>
      <c r="AC170" s="315"/>
      <c r="AE170" s="315"/>
      <c r="AG170" s="315"/>
      <c r="AI170" s="315"/>
      <c r="AK170" s="326"/>
      <c r="AL170" s="326"/>
      <c r="AM170" s="327"/>
      <c r="AN170" s="327"/>
      <c r="AO170" s="315"/>
      <c r="AQ170" s="315"/>
      <c r="AS170" s="315"/>
      <c r="AU170" s="315"/>
      <c r="AW170" s="326"/>
      <c r="AX170" s="326"/>
      <c r="AY170" s="327"/>
      <c r="AZ170" s="327"/>
      <c r="BA170" s="315"/>
      <c r="BC170" s="315"/>
      <c r="BE170" s="315"/>
      <c r="BG170" s="315"/>
      <c r="BI170" s="326"/>
      <c r="BJ170" s="326"/>
      <c r="BK170" s="327"/>
      <c r="BL170" s="327"/>
      <c r="BM170" s="315"/>
      <c r="BO170" s="315"/>
      <c r="BQ170" s="315"/>
      <c r="BS170" s="315"/>
      <c r="BU170" s="326"/>
      <c r="BV170" s="326"/>
      <c r="BW170" s="327"/>
      <c r="BX170" s="327"/>
      <c r="BY170" s="315"/>
      <c r="CA170" s="315"/>
      <c r="CC170" s="315"/>
      <c r="CE170" s="315"/>
      <c r="CG170" s="326"/>
      <c r="CH170" s="326"/>
      <c r="CI170" s="327"/>
      <c r="CJ170" s="327"/>
      <c r="CK170" s="315"/>
      <c r="CM170" s="315"/>
      <c r="CO170" s="315"/>
      <c r="CQ170" s="315"/>
      <c r="CS170" s="326"/>
      <c r="CT170" s="326"/>
      <c r="CU170" s="327"/>
      <c r="CV170" s="327"/>
      <c r="CW170" s="315"/>
      <c r="CY170" s="315"/>
      <c r="DA170" s="315"/>
      <c r="DC170" s="315"/>
      <c r="DE170" s="326"/>
      <c r="DF170" s="326"/>
      <c r="DG170" s="327"/>
      <c r="DH170" s="327"/>
      <c r="DI170" s="315"/>
      <c r="DK170" s="315"/>
      <c r="DM170" s="315"/>
      <c r="DO170" s="315"/>
    </row>
    <row r="171" spans="1:120">
      <c r="A171" s="553" t="str">
        <f>PARAMETRES!$F$5</f>
        <v>LIRE</v>
      </c>
      <c r="B171" s="553"/>
      <c r="C171" s="328">
        <f>PARAMETRES!$G$5</f>
        <v>25</v>
      </c>
      <c r="D171" s="329"/>
      <c r="E171" s="330">
        <f>TOTALGENERAL!$H61</f>
        <v>22.200000000000003</v>
      </c>
      <c r="F171" s="331"/>
      <c r="G171" s="330" t="str">
        <f>TOTALGENERAL!$AI61</f>
        <v/>
      </c>
      <c r="H171" s="331"/>
      <c r="I171" s="330"/>
      <c r="J171" s="331"/>
      <c r="K171" s="330"/>
      <c r="L171" s="332"/>
      <c r="M171" s="553" t="str">
        <f>PARAMETRES!$F$5</f>
        <v>LIRE</v>
      </c>
      <c r="N171" s="553"/>
      <c r="O171" s="328">
        <f>PARAMETRES!$G$5</f>
        <v>25</v>
      </c>
      <c r="P171" s="329"/>
      <c r="Q171" s="330">
        <f>TOTALGENERAL!$H65</f>
        <v>19.3</v>
      </c>
      <c r="R171" s="331"/>
      <c r="S171" s="330" t="str">
        <f>TOTALGENERAL!$AI65</f>
        <v/>
      </c>
      <c r="T171" s="331"/>
      <c r="U171" s="330"/>
      <c r="V171" s="331"/>
      <c r="W171" s="330"/>
      <c r="X171" s="332"/>
      <c r="Y171" s="553" t="str">
        <f>PARAMETRES!$F$5</f>
        <v>LIRE</v>
      </c>
      <c r="Z171" s="553"/>
      <c r="AA171" s="328">
        <f>PARAMETRES!$G$5</f>
        <v>25</v>
      </c>
      <c r="AB171" s="329"/>
      <c r="AC171" s="330">
        <f>TOTALGENERAL!$H69</f>
        <v>20.400000000000002</v>
      </c>
      <c r="AD171" s="331"/>
      <c r="AE171" s="330" t="str">
        <f>TOTALGENERAL!$AI69</f>
        <v/>
      </c>
      <c r="AF171" s="331"/>
      <c r="AG171" s="330"/>
      <c r="AH171" s="331"/>
      <c r="AI171" s="330"/>
      <c r="AJ171" s="332"/>
      <c r="AK171" s="553" t="str">
        <f>PARAMETRES!$F$5</f>
        <v>LIRE</v>
      </c>
      <c r="AL171" s="553"/>
      <c r="AM171" s="328">
        <f>PARAMETRES!$G$5</f>
        <v>25</v>
      </c>
      <c r="AN171" s="329"/>
      <c r="AO171" s="330">
        <f>TOTALGENERAL!$H73</f>
        <v>21.700000000000003</v>
      </c>
      <c r="AP171" s="331"/>
      <c r="AQ171" s="330" t="str">
        <f>TOTALGENERAL!$AI73</f>
        <v/>
      </c>
      <c r="AR171" s="331"/>
      <c r="AS171" s="330"/>
      <c r="AT171" s="331"/>
      <c r="AU171" s="330"/>
      <c r="AV171" s="332"/>
      <c r="AW171" s="553" t="str">
        <f>PARAMETRES!$F$5</f>
        <v>LIRE</v>
      </c>
      <c r="AX171" s="553"/>
      <c r="AY171" s="328">
        <f>PARAMETRES!$G$5</f>
        <v>25</v>
      </c>
      <c r="AZ171" s="329"/>
      <c r="BA171" s="330">
        <f>TOTALGENERAL!$H77</f>
        <v>24</v>
      </c>
      <c r="BB171" s="331"/>
      <c r="BC171" s="330" t="str">
        <f>TOTALGENERAL!$AI77</f>
        <v/>
      </c>
      <c r="BD171" s="331"/>
      <c r="BE171" s="330"/>
      <c r="BF171" s="331"/>
      <c r="BG171" s="330"/>
      <c r="BH171" s="332"/>
      <c r="BI171" s="553" t="str">
        <f>PARAMETRES!$F$5</f>
        <v>LIRE</v>
      </c>
      <c r="BJ171" s="553"/>
      <c r="BK171" s="328">
        <f>PARAMETRES!$G$5</f>
        <v>25</v>
      </c>
      <c r="BL171" s="329"/>
      <c r="BM171" s="330">
        <f>TOTALGENERAL!$H81</f>
        <v>23</v>
      </c>
      <c r="BN171" s="331"/>
      <c r="BO171" s="330" t="str">
        <f>TOTALGENERAL!$AI81</f>
        <v/>
      </c>
      <c r="BP171" s="331"/>
      <c r="BQ171" s="330"/>
      <c r="BR171" s="331"/>
      <c r="BS171" s="330"/>
      <c r="BT171" s="332"/>
      <c r="BU171" s="553" t="str">
        <f>PARAMETRES!$F$5</f>
        <v>LIRE</v>
      </c>
      <c r="BV171" s="553"/>
      <c r="BW171" s="328">
        <f>PARAMETRES!$G$5</f>
        <v>25</v>
      </c>
      <c r="BX171" s="329"/>
      <c r="BY171" s="330">
        <f>TOTALGENERAL!$H85</f>
        <v>20.6</v>
      </c>
      <c r="BZ171" s="331"/>
      <c r="CA171" s="330" t="str">
        <f>TOTALGENERAL!$AI85</f>
        <v/>
      </c>
      <c r="CB171" s="331"/>
      <c r="CC171" s="330"/>
      <c r="CD171" s="331"/>
      <c r="CE171" s="330"/>
      <c r="CF171" s="332"/>
      <c r="CG171" s="553" t="str">
        <f>PARAMETRES!$F$5</f>
        <v>LIRE</v>
      </c>
      <c r="CH171" s="553"/>
      <c r="CI171" s="328">
        <f>PARAMETRES!$G$5</f>
        <v>25</v>
      </c>
      <c r="CJ171" s="329"/>
      <c r="CK171" s="330" t="str">
        <f>TOTALGENERAL!$H89</f>
        <v>-</v>
      </c>
      <c r="CL171" s="331"/>
      <c r="CM171" s="330" t="str">
        <f>TOTALGENERAL!$AI89</f>
        <v/>
      </c>
      <c r="CN171" s="331"/>
      <c r="CO171" s="330"/>
      <c r="CP171" s="331"/>
      <c r="CQ171" s="330"/>
      <c r="CR171" s="332"/>
      <c r="CS171" s="553" t="str">
        <f>PARAMETRES!$F$5</f>
        <v>LIRE</v>
      </c>
      <c r="CT171" s="553"/>
      <c r="CU171" s="328">
        <f>PARAMETRES!$G$5</f>
        <v>25</v>
      </c>
      <c r="CV171" s="329"/>
      <c r="CW171" s="330" t="str">
        <f>TOTALGENERAL!$H93</f>
        <v>-</v>
      </c>
      <c r="CX171" s="331"/>
      <c r="CY171" s="330" t="str">
        <f>TOTALGENERAL!$AI93</f>
        <v/>
      </c>
      <c r="CZ171" s="331"/>
      <c r="DA171" s="330"/>
      <c r="DB171" s="331"/>
      <c r="DC171" s="330"/>
      <c r="DD171" s="332"/>
      <c r="DE171" s="553" t="str">
        <f>PARAMETRES!$F$5</f>
        <v>LIRE</v>
      </c>
      <c r="DF171" s="553"/>
      <c r="DG171" s="328">
        <f>PARAMETRES!$G$5</f>
        <v>25</v>
      </c>
      <c r="DH171" s="329"/>
      <c r="DI171" s="330" t="str">
        <f>TOTALGENERAL!$H97</f>
        <v>-</v>
      </c>
      <c r="DJ171" s="331"/>
      <c r="DK171" s="330" t="str">
        <f>TOTALGENERAL!$AI97</f>
        <v/>
      </c>
      <c r="DL171" s="331"/>
      <c r="DM171" s="330"/>
      <c r="DN171" s="331"/>
      <c r="DO171" s="330"/>
      <c r="DP171" s="332"/>
    </row>
    <row r="172" spans="1:120">
      <c r="A172" s="553" t="str">
        <f>PARAMETRES!$F$6</f>
        <v>ÉCRIRE (dictées, orthographe, rédactions)</v>
      </c>
      <c r="B172" s="553"/>
      <c r="C172" s="328">
        <f>PARAMETRES!$G$6</f>
        <v>25</v>
      </c>
      <c r="D172" s="329"/>
      <c r="E172" s="330">
        <f>TOTALGENERAL!$I61</f>
        <v>22.200000000000003</v>
      </c>
      <c r="F172" s="331"/>
      <c r="G172" s="330" t="str">
        <f>TOTALGENERAL!$AJ61</f>
        <v/>
      </c>
      <c r="H172" s="331"/>
      <c r="I172" s="330"/>
      <c r="J172" s="331"/>
      <c r="K172" s="330"/>
      <c r="L172" s="332"/>
      <c r="M172" s="553" t="str">
        <f>PARAMETRES!$F$6</f>
        <v>ÉCRIRE (dictées, orthographe, rédactions)</v>
      </c>
      <c r="N172" s="553"/>
      <c r="O172" s="328">
        <f>PARAMETRES!$G$6</f>
        <v>25</v>
      </c>
      <c r="P172" s="329"/>
      <c r="Q172" s="330">
        <f>TOTALGENERAL!$I65</f>
        <v>23.900000000000002</v>
      </c>
      <c r="R172" s="331"/>
      <c r="S172" s="330" t="str">
        <f>TOTALGENERAL!$AJ65</f>
        <v/>
      </c>
      <c r="T172" s="331"/>
      <c r="U172" s="330"/>
      <c r="V172" s="331"/>
      <c r="W172" s="330"/>
      <c r="X172" s="332"/>
      <c r="Y172" s="553" t="str">
        <f>PARAMETRES!$F$6</f>
        <v>ÉCRIRE (dictées, orthographe, rédactions)</v>
      </c>
      <c r="Z172" s="553"/>
      <c r="AA172" s="328">
        <f>PARAMETRES!$G$6</f>
        <v>25</v>
      </c>
      <c r="AB172" s="329"/>
      <c r="AC172" s="330">
        <f>TOTALGENERAL!$I69</f>
        <v>19</v>
      </c>
      <c r="AD172" s="331"/>
      <c r="AE172" s="330" t="str">
        <f>TOTALGENERAL!$AJ69</f>
        <v/>
      </c>
      <c r="AF172" s="331"/>
      <c r="AG172" s="330"/>
      <c r="AH172" s="331"/>
      <c r="AI172" s="330"/>
      <c r="AJ172" s="332"/>
      <c r="AK172" s="553" t="str">
        <f>PARAMETRES!$F$6</f>
        <v>ÉCRIRE (dictées, orthographe, rédactions)</v>
      </c>
      <c r="AL172" s="553"/>
      <c r="AM172" s="328">
        <f>PARAMETRES!$G$6</f>
        <v>25</v>
      </c>
      <c r="AN172" s="329"/>
      <c r="AO172" s="330">
        <f>TOTALGENERAL!$I73</f>
        <v>18.8</v>
      </c>
      <c r="AP172" s="331"/>
      <c r="AQ172" s="330" t="str">
        <f>TOTALGENERAL!$AJ73</f>
        <v/>
      </c>
      <c r="AR172" s="331"/>
      <c r="AS172" s="330"/>
      <c r="AT172" s="331"/>
      <c r="AU172" s="330"/>
      <c r="AV172" s="332"/>
      <c r="AW172" s="553" t="str">
        <f>PARAMETRES!$F$6</f>
        <v>ÉCRIRE (dictées, orthographe, rédactions)</v>
      </c>
      <c r="AX172" s="553"/>
      <c r="AY172" s="328">
        <f>PARAMETRES!$G$6</f>
        <v>25</v>
      </c>
      <c r="AZ172" s="329"/>
      <c r="BA172" s="330">
        <f>TOTALGENERAL!$I77</f>
        <v>20</v>
      </c>
      <c r="BB172" s="331"/>
      <c r="BC172" s="330" t="str">
        <f>TOTALGENERAL!$AJ77</f>
        <v/>
      </c>
      <c r="BD172" s="331"/>
      <c r="BE172" s="330"/>
      <c r="BF172" s="331"/>
      <c r="BG172" s="330"/>
      <c r="BH172" s="332"/>
      <c r="BI172" s="553" t="str">
        <f>PARAMETRES!$F$6</f>
        <v>ÉCRIRE (dictées, orthographe, rédactions)</v>
      </c>
      <c r="BJ172" s="553"/>
      <c r="BK172" s="328">
        <f>PARAMETRES!$G$6</f>
        <v>25</v>
      </c>
      <c r="BL172" s="329"/>
      <c r="BM172" s="330">
        <f>TOTALGENERAL!$I81</f>
        <v>22.8</v>
      </c>
      <c r="BN172" s="331"/>
      <c r="BO172" s="330" t="str">
        <f>TOTALGENERAL!$AJ81</f>
        <v/>
      </c>
      <c r="BP172" s="331"/>
      <c r="BQ172" s="330"/>
      <c r="BR172" s="331"/>
      <c r="BS172" s="330"/>
      <c r="BT172" s="332"/>
      <c r="BU172" s="553" t="str">
        <f>PARAMETRES!$F$6</f>
        <v>ÉCRIRE (dictées, orthographe, rédactions)</v>
      </c>
      <c r="BV172" s="553"/>
      <c r="BW172" s="328">
        <f>PARAMETRES!$G$6</f>
        <v>25</v>
      </c>
      <c r="BX172" s="329"/>
      <c r="BY172" s="330">
        <f>TOTALGENERAL!$I85</f>
        <v>16.5</v>
      </c>
      <c r="BZ172" s="331"/>
      <c r="CA172" s="330" t="str">
        <f>TOTALGENERAL!$AJ85</f>
        <v/>
      </c>
      <c r="CB172" s="331"/>
      <c r="CC172" s="330"/>
      <c r="CD172" s="331"/>
      <c r="CE172" s="330"/>
      <c r="CF172" s="332"/>
      <c r="CG172" s="553" t="str">
        <f>PARAMETRES!$F$6</f>
        <v>ÉCRIRE (dictées, orthographe, rédactions)</v>
      </c>
      <c r="CH172" s="553"/>
      <c r="CI172" s="328">
        <f>PARAMETRES!$G$6</f>
        <v>25</v>
      </c>
      <c r="CJ172" s="329"/>
      <c r="CK172" s="330" t="str">
        <f>TOTALGENERAL!$I89</f>
        <v>-</v>
      </c>
      <c r="CL172" s="331"/>
      <c r="CM172" s="330" t="str">
        <f>TOTALGENERAL!$AJ89</f>
        <v/>
      </c>
      <c r="CN172" s="331"/>
      <c r="CO172" s="330"/>
      <c r="CP172" s="331"/>
      <c r="CQ172" s="330"/>
      <c r="CR172" s="332"/>
      <c r="CS172" s="553" t="str">
        <f>PARAMETRES!$F$6</f>
        <v>ÉCRIRE (dictées, orthographe, rédactions)</v>
      </c>
      <c r="CT172" s="553"/>
      <c r="CU172" s="328">
        <f>PARAMETRES!$G$6</f>
        <v>25</v>
      </c>
      <c r="CV172" s="329"/>
      <c r="CW172" s="330" t="str">
        <f>TOTALGENERAL!$I93</f>
        <v>-</v>
      </c>
      <c r="CX172" s="331"/>
      <c r="CY172" s="330" t="str">
        <f>TOTALGENERAL!$AJ93</f>
        <v/>
      </c>
      <c r="CZ172" s="331"/>
      <c r="DA172" s="330"/>
      <c r="DB172" s="331"/>
      <c r="DC172" s="330"/>
      <c r="DD172" s="332"/>
      <c r="DE172" s="553" t="str">
        <f>PARAMETRES!$F$6</f>
        <v>ÉCRIRE (dictées, orthographe, rédactions)</v>
      </c>
      <c r="DF172" s="553"/>
      <c r="DG172" s="328">
        <f>PARAMETRES!$G$6</f>
        <v>25</v>
      </c>
      <c r="DH172" s="329"/>
      <c r="DI172" s="330" t="str">
        <f>TOTALGENERAL!$I97</f>
        <v>-</v>
      </c>
      <c r="DJ172" s="331"/>
      <c r="DK172" s="330" t="str">
        <f>TOTALGENERAL!$AJ97</f>
        <v/>
      </c>
      <c r="DL172" s="331"/>
      <c r="DM172" s="330"/>
      <c r="DN172" s="331"/>
      <c r="DO172" s="330"/>
      <c r="DP172" s="332"/>
    </row>
    <row r="173" spans="1:120">
      <c r="A173" s="553" t="str">
        <f>PARAMETRES!$F$7</f>
        <v>ÉCOUTER / PARLER</v>
      </c>
      <c r="B173" s="553"/>
      <c r="C173" s="328">
        <f>PARAMETRES!$G$7</f>
        <v>25</v>
      </c>
      <c r="D173" s="329"/>
      <c r="E173" s="330">
        <f>TOTALGENERAL!$J61</f>
        <v>19.8</v>
      </c>
      <c r="F173" s="331"/>
      <c r="G173" s="330" t="str">
        <f>TOTALGENERAL!$AK61</f>
        <v/>
      </c>
      <c r="H173" s="331"/>
      <c r="I173" s="330"/>
      <c r="J173" s="331"/>
      <c r="K173" s="330"/>
      <c r="L173" s="332"/>
      <c r="M173" s="553" t="str">
        <f>PARAMETRES!$F$7</f>
        <v>ÉCOUTER / PARLER</v>
      </c>
      <c r="N173" s="553"/>
      <c r="O173" s="328">
        <f>PARAMETRES!$G$7</f>
        <v>25</v>
      </c>
      <c r="P173" s="329"/>
      <c r="Q173" s="330">
        <f>TOTALGENERAL!$J65</f>
        <v>14.5</v>
      </c>
      <c r="R173" s="331"/>
      <c r="S173" s="330" t="str">
        <f>TOTALGENERAL!$AK65</f>
        <v/>
      </c>
      <c r="T173" s="331"/>
      <c r="U173" s="330"/>
      <c r="V173" s="331"/>
      <c r="W173" s="330"/>
      <c r="X173" s="332"/>
      <c r="Y173" s="553" t="str">
        <f>PARAMETRES!$F$7</f>
        <v>ÉCOUTER / PARLER</v>
      </c>
      <c r="Z173" s="553"/>
      <c r="AA173" s="328">
        <f>PARAMETRES!$G$7</f>
        <v>25</v>
      </c>
      <c r="AB173" s="329"/>
      <c r="AC173" s="330">
        <f>TOTALGENERAL!$J69</f>
        <v>14.799999999999999</v>
      </c>
      <c r="AD173" s="331"/>
      <c r="AE173" s="330" t="str">
        <f>TOTALGENERAL!$AK69</f>
        <v/>
      </c>
      <c r="AF173" s="331"/>
      <c r="AG173" s="330"/>
      <c r="AH173" s="331"/>
      <c r="AI173" s="330"/>
      <c r="AJ173" s="332"/>
      <c r="AK173" s="553" t="str">
        <f>PARAMETRES!$F$7</f>
        <v>ÉCOUTER / PARLER</v>
      </c>
      <c r="AL173" s="553"/>
      <c r="AM173" s="328">
        <f>PARAMETRES!$G$7</f>
        <v>25</v>
      </c>
      <c r="AN173" s="329"/>
      <c r="AO173" s="330">
        <f>TOTALGENERAL!$J73</f>
        <v>18.100000000000001</v>
      </c>
      <c r="AP173" s="331"/>
      <c r="AQ173" s="330" t="str">
        <f>TOTALGENERAL!$AK73</f>
        <v/>
      </c>
      <c r="AR173" s="331"/>
      <c r="AS173" s="330"/>
      <c r="AT173" s="331"/>
      <c r="AU173" s="330"/>
      <c r="AV173" s="332"/>
      <c r="AW173" s="553" t="str">
        <f>PARAMETRES!$F$7</f>
        <v>ÉCOUTER / PARLER</v>
      </c>
      <c r="AX173" s="553"/>
      <c r="AY173" s="328">
        <f>PARAMETRES!$G$7</f>
        <v>25</v>
      </c>
      <c r="AZ173" s="329"/>
      <c r="BA173" s="330">
        <f>TOTALGENERAL!$J77</f>
        <v>19.5</v>
      </c>
      <c r="BB173" s="331"/>
      <c r="BC173" s="330" t="str">
        <f>TOTALGENERAL!$AK77</f>
        <v/>
      </c>
      <c r="BD173" s="331"/>
      <c r="BE173" s="330"/>
      <c r="BF173" s="331"/>
      <c r="BG173" s="330"/>
      <c r="BH173" s="332"/>
      <c r="BI173" s="553" t="str">
        <f>PARAMETRES!$F$7</f>
        <v>ÉCOUTER / PARLER</v>
      </c>
      <c r="BJ173" s="553"/>
      <c r="BK173" s="328">
        <f>PARAMETRES!$G$7</f>
        <v>25</v>
      </c>
      <c r="BL173" s="329"/>
      <c r="BM173" s="330">
        <f>TOTALGENERAL!$J81</f>
        <v>17.8</v>
      </c>
      <c r="BN173" s="331"/>
      <c r="BO173" s="330" t="str">
        <f>TOTALGENERAL!$AK81</f>
        <v/>
      </c>
      <c r="BP173" s="331"/>
      <c r="BQ173" s="330"/>
      <c r="BR173" s="331"/>
      <c r="BS173" s="330"/>
      <c r="BT173" s="332"/>
      <c r="BU173" s="553" t="str">
        <f>PARAMETRES!$F$7</f>
        <v>ÉCOUTER / PARLER</v>
      </c>
      <c r="BV173" s="553"/>
      <c r="BW173" s="328">
        <f>PARAMETRES!$G$7</f>
        <v>25</v>
      </c>
      <c r="BX173" s="329"/>
      <c r="BY173" s="330">
        <f>TOTALGENERAL!$J85</f>
        <v>15</v>
      </c>
      <c r="BZ173" s="331"/>
      <c r="CA173" s="330" t="str">
        <f>TOTALGENERAL!$AK85</f>
        <v/>
      </c>
      <c r="CB173" s="331"/>
      <c r="CC173" s="330"/>
      <c r="CD173" s="331"/>
      <c r="CE173" s="330"/>
      <c r="CF173" s="332"/>
      <c r="CG173" s="553" t="str">
        <f>PARAMETRES!$F$7</f>
        <v>ÉCOUTER / PARLER</v>
      </c>
      <c r="CH173" s="553"/>
      <c r="CI173" s="328">
        <f>PARAMETRES!$G$7</f>
        <v>25</v>
      </c>
      <c r="CJ173" s="329"/>
      <c r="CK173" s="330" t="str">
        <f>TOTALGENERAL!$J89</f>
        <v>-</v>
      </c>
      <c r="CL173" s="331"/>
      <c r="CM173" s="330" t="str">
        <f>TOTALGENERAL!$AK89</f>
        <v/>
      </c>
      <c r="CN173" s="331"/>
      <c r="CO173" s="330"/>
      <c r="CP173" s="331"/>
      <c r="CQ173" s="330"/>
      <c r="CR173" s="332"/>
      <c r="CS173" s="553" t="str">
        <f>PARAMETRES!$F$7</f>
        <v>ÉCOUTER / PARLER</v>
      </c>
      <c r="CT173" s="553"/>
      <c r="CU173" s="328">
        <f>PARAMETRES!$G$7</f>
        <v>25</v>
      </c>
      <c r="CV173" s="329"/>
      <c r="CW173" s="330" t="str">
        <f>TOTALGENERAL!$J93</f>
        <v>-</v>
      </c>
      <c r="CX173" s="331"/>
      <c r="CY173" s="330" t="str">
        <f>TOTALGENERAL!$AK93</f>
        <v/>
      </c>
      <c r="CZ173" s="331"/>
      <c r="DA173" s="330"/>
      <c r="DB173" s="331"/>
      <c r="DC173" s="330"/>
      <c r="DD173" s="332"/>
      <c r="DE173" s="553" t="str">
        <f>PARAMETRES!$F$7</f>
        <v>ÉCOUTER / PARLER</v>
      </c>
      <c r="DF173" s="553"/>
      <c r="DG173" s="328">
        <f>PARAMETRES!$G$7</f>
        <v>25</v>
      </c>
      <c r="DH173" s="329"/>
      <c r="DI173" s="330" t="str">
        <f>TOTALGENERAL!$J97</f>
        <v>-</v>
      </c>
      <c r="DJ173" s="331"/>
      <c r="DK173" s="330" t="str">
        <f>TOTALGENERAL!$AK97</f>
        <v/>
      </c>
      <c r="DL173" s="331"/>
      <c r="DM173" s="330"/>
      <c r="DN173" s="331"/>
      <c r="DO173" s="330"/>
      <c r="DP173" s="332"/>
    </row>
    <row r="174" spans="1:120">
      <c r="A174" s="553" t="str">
        <f>PARAMETRES!$F$8</f>
        <v>LIRE-ÉCRIRE (conjugaison, grammaire, …)</v>
      </c>
      <c r="B174" s="553"/>
      <c r="C174" s="328">
        <f>PARAMETRES!$G$8</f>
        <v>25</v>
      </c>
      <c r="D174" s="329"/>
      <c r="E174" s="330">
        <f>TOTALGENERAL!$K61</f>
        <v>15.9</v>
      </c>
      <c r="F174" s="331"/>
      <c r="G174" s="330" t="str">
        <f>TOTALGENERAL!$AL61</f>
        <v/>
      </c>
      <c r="H174" s="331"/>
      <c r="I174" s="330"/>
      <c r="J174" s="331"/>
      <c r="K174" s="330"/>
      <c r="L174" s="332"/>
      <c r="M174" s="553" t="str">
        <f>PARAMETRES!$F$8</f>
        <v>LIRE-ÉCRIRE (conjugaison, grammaire, …)</v>
      </c>
      <c r="N174" s="553"/>
      <c r="O174" s="328">
        <f>PARAMETRES!$G$8</f>
        <v>25</v>
      </c>
      <c r="P174" s="329"/>
      <c r="Q174" s="330">
        <f>TOTALGENERAL!$K65</f>
        <v>16.600000000000001</v>
      </c>
      <c r="R174" s="331"/>
      <c r="S174" s="330" t="str">
        <f>TOTALGENERAL!$AL65</f>
        <v/>
      </c>
      <c r="T174" s="331"/>
      <c r="U174" s="330"/>
      <c r="V174" s="331"/>
      <c r="W174" s="330"/>
      <c r="X174" s="332"/>
      <c r="Y174" s="553" t="str">
        <f>PARAMETRES!$F$8</f>
        <v>LIRE-ÉCRIRE (conjugaison, grammaire, …)</v>
      </c>
      <c r="Z174" s="553"/>
      <c r="AA174" s="328">
        <f>PARAMETRES!$G$8</f>
        <v>25</v>
      </c>
      <c r="AB174" s="329"/>
      <c r="AC174" s="330">
        <f>TOTALGENERAL!$K69</f>
        <v>13.2</v>
      </c>
      <c r="AD174" s="331"/>
      <c r="AE174" s="330" t="str">
        <f>TOTALGENERAL!$AL69</f>
        <v/>
      </c>
      <c r="AF174" s="331"/>
      <c r="AG174" s="330"/>
      <c r="AH174" s="331"/>
      <c r="AI174" s="330"/>
      <c r="AJ174" s="332"/>
      <c r="AK174" s="553" t="str">
        <f>PARAMETRES!$F$8</f>
        <v>LIRE-ÉCRIRE (conjugaison, grammaire, …)</v>
      </c>
      <c r="AL174" s="553"/>
      <c r="AM174" s="328">
        <f>PARAMETRES!$G$8</f>
        <v>25</v>
      </c>
      <c r="AN174" s="329"/>
      <c r="AO174" s="330">
        <f>TOTALGENERAL!$K73</f>
        <v>12.5</v>
      </c>
      <c r="AP174" s="331"/>
      <c r="AQ174" s="330" t="str">
        <f>TOTALGENERAL!$AL73</f>
        <v/>
      </c>
      <c r="AR174" s="331"/>
      <c r="AS174" s="330"/>
      <c r="AT174" s="331"/>
      <c r="AU174" s="330"/>
      <c r="AV174" s="332"/>
      <c r="AW174" s="553" t="str">
        <f>PARAMETRES!$F$8</f>
        <v>LIRE-ÉCRIRE (conjugaison, grammaire, …)</v>
      </c>
      <c r="AX174" s="553"/>
      <c r="AY174" s="328">
        <f>PARAMETRES!$G$8</f>
        <v>25</v>
      </c>
      <c r="AZ174" s="329"/>
      <c r="BA174" s="330">
        <f>TOTALGENERAL!$K77</f>
        <v>16.400000000000002</v>
      </c>
      <c r="BB174" s="331"/>
      <c r="BC174" s="330" t="str">
        <f>TOTALGENERAL!$AL77</f>
        <v/>
      </c>
      <c r="BD174" s="331"/>
      <c r="BE174" s="330"/>
      <c r="BF174" s="331"/>
      <c r="BG174" s="330"/>
      <c r="BH174" s="332"/>
      <c r="BI174" s="553" t="str">
        <f>PARAMETRES!$F$8</f>
        <v>LIRE-ÉCRIRE (conjugaison, grammaire, …)</v>
      </c>
      <c r="BJ174" s="553"/>
      <c r="BK174" s="328">
        <f>PARAMETRES!$G$8</f>
        <v>25</v>
      </c>
      <c r="BL174" s="329"/>
      <c r="BM174" s="330">
        <f>TOTALGENERAL!$K81</f>
        <v>19.400000000000002</v>
      </c>
      <c r="BN174" s="331"/>
      <c r="BO174" s="330" t="str">
        <f>TOTALGENERAL!$AL81</f>
        <v/>
      </c>
      <c r="BP174" s="331"/>
      <c r="BQ174" s="330"/>
      <c r="BR174" s="331"/>
      <c r="BS174" s="330"/>
      <c r="BT174" s="332"/>
      <c r="BU174" s="553" t="str">
        <f>PARAMETRES!$F$8</f>
        <v>LIRE-ÉCRIRE (conjugaison, grammaire, …)</v>
      </c>
      <c r="BV174" s="553"/>
      <c r="BW174" s="328">
        <f>PARAMETRES!$G$8</f>
        <v>25</v>
      </c>
      <c r="BX174" s="329"/>
      <c r="BY174" s="330">
        <f>TOTALGENERAL!$K85</f>
        <v>16.400000000000002</v>
      </c>
      <c r="BZ174" s="331"/>
      <c r="CA174" s="330" t="str">
        <f>TOTALGENERAL!$AL85</f>
        <v/>
      </c>
      <c r="CB174" s="331"/>
      <c r="CC174" s="330"/>
      <c r="CD174" s="331"/>
      <c r="CE174" s="330"/>
      <c r="CF174" s="332"/>
      <c r="CG174" s="553" t="str">
        <f>PARAMETRES!$F$8</f>
        <v>LIRE-ÉCRIRE (conjugaison, grammaire, …)</v>
      </c>
      <c r="CH174" s="553"/>
      <c r="CI174" s="328">
        <f>PARAMETRES!$G$8</f>
        <v>25</v>
      </c>
      <c r="CJ174" s="329"/>
      <c r="CK174" s="330" t="str">
        <f>TOTALGENERAL!$K89</f>
        <v>-</v>
      </c>
      <c r="CL174" s="331"/>
      <c r="CM174" s="330" t="str">
        <f>TOTALGENERAL!$AL89</f>
        <v/>
      </c>
      <c r="CN174" s="331"/>
      <c r="CO174" s="330"/>
      <c r="CP174" s="331"/>
      <c r="CQ174" s="330"/>
      <c r="CR174" s="332"/>
      <c r="CS174" s="553" t="str">
        <f>PARAMETRES!$F$8</f>
        <v>LIRE-ÉCRIRE (conjugaison, grammaire, …)</v>
      </c>
      <c r="CT174" s="553"/>
      <c r="CU174" s="328">
        <f>PARAMETRES!$G$8</f>
        <v>25</v>
      </c>
      <c r="CV174" s="329"/>
      <c r="CW174" s="330" t="str">
        <f>TOTALGENERAL!$K93</f>
        <v>-</v>
      </c>
      <c r="CX174" s="331"/>
      <c r="CY174" s="330" t="str">
        <f>TOTALGENERAL!$AL93</f>
        <v/>
      </c>
      <c r="CZ174" s="331"/>
      <c r="DA174" s="330"/>
      <c r="DB174" s="331"/>
      <c r="DC174" s="330"/>
      <c r="DD174" s="332"/>
      <c r="DE174" s="553" t="str">
        <f>PARAMETRES!$F$8</f>
        <v>LIRE-ÉCRIRE (conjugaison, grammaire, …)</v>
      </c>
      <c r="DF174" s="553"/>
      <c r="DG174" s="328">
        <f>PARAMETRES!$G$8</f>
        <v>25</v>
      </c>
      <c r="DH174" s="329"/>
      <c r="DI174" s="330" t="str">
        <f>TOTALGENERAL!$K97</f>
        <v>-</v>
      </c>
      <c r="DJ174" s="331"/>
      <c r="DK174" s="330" t="str">
        <f>TOTALGENERAL!$AL97</f>
        <v/>
      </c>
      <c r="DL174" s="331"/>
      <c r="DM174" s="330"/>
      <c r="DN174" s="331"/>
      <c r="DO174" s="330"/>
      <c r="DP174" s="332"/>
    </row>
    <row r="175" spans="1:120">
      <c r="A175" s="326"/>
      <c r="B175" s="326"/>
      <c r="C175" s="327"/>
      <c r="D175" s="327"/>
      <c r="E175" s="315"/>
      <c r="G175" s="315"/>
      <c r="I175" s="315"/>
      <c r="K175" s="315"/>
      <c r="M175" s="326"/>
      <c r="N175" s="326"/>
      <c r="O175" s="327"/>
      <c r="P175" s="327"/>
      <c r="Q175" s="315"/>
      <c r="S175" s="315"/>
      <c r="U175" s="315"/>
      <c r="W175" s="315"/>
      <c r="Y175" s="326"/>
      <c r="Z175" s="326"/>
      <c r="AA175" s="327"/>
      <c r="AB175" s="327"/>
      <c r="AC175" s="315"/>
      <c r="AE175" s="315"/>
      <c r="AG175" s="315"/>
      <c r="AI175" s="315"/>
      <c r="AK175" s="326"/>
      <c r="AL175" s="326"/>
      <c r="AM175" s="327"/>
      <c r="AN175" s="327"/>
      <c r="AO175" s="315"/>
      <c r="AQ175" s="315"/>
      <c r="AS175" s="315"/>
      <c r="AU175" s="315"/>
      <c r="AW175" s="326"/>
      <c r="AX175" s="326"/>
      <c r="AY175" s="327"/>
      <c r="AZ175" s="327"/>
      <c r="BA175" s="315"/>
      <c r="BC175" s="315"/>
      <c r="BE175" s="315"/>
      <c r="BG175" s="315"/>
      <c r="BI175" s="326"/>
      <c r="BJ175" s="326"/>
      <c r="BK175" s="327"/>
      <c r="BL175" s="327"/>
      <c r="BM175" s="315"/>
      <c r="BO175" s="315"/>
      <c r="BQ175" s="315"/>
      <c r="BS175" s="315"/>
      <c r="BU175" s="326"/>
      <c r="BV175" s="326"/>
      <c r="BW175" s="327"/>
      <c r="BX175" s="327"/>
      <c r="BY175" s="315"/>
      <c r="CA175" s="315"/>
      <c r="CC175" s="315"/>
      <c r="CE175" s="315"/>
      <c r="CG175" s="326"/>
      <c r="CH175" s="326"/>
      <c r="CI175" s="327"/>
      <c r="CJ175" s="327"/>
      <c r="CK175" s="315"/>
      <c r="CM175" s="315"/>
      <c r="CO175" s="315"/>
      <c r="CQ175" s="315"/>
      <c r="CS175" s="326"/>
      <c r="CT175" s="326"/>
      <c r="CU175" s="327"/>
      <c r="CV175" s="327"/>
      <c r="CW175" s="315"/>
      <c r="CY175" s="315"/>
      <c r="DA175" s="315"/>
      <c r="DC175" s="315"/>
      <c r="DE175" s="326"/>
      <c r="DF175" s="326"/>
      <c r="DG175" s="327"/>
      <c r="DH175" s="327"/>
      <c r="DI175" s="315"/>
      <c r="DK175" s="315"/>
      <c r="DM175" s="315"/>
      <c r="DO175" s="315"/>
    </row>
    <row r="176" spans="1:120" ht="13.5">
      <c r="A176" s="554" t="str">
        <f>PARAMETRES!$F$9</f>
        <v>TOTAL LANGUE MATERNELLE</v>
      </c>
      <c r="B176" s="554"/>
      <c r="C176" s="333">
        <f>PARAMETRES!$G$9</f>
        <v>100</v>
      </c>
      <c r="D176" s="334"/>
      <c r="E176" s="335">
        <f>TOTALGENERAL!$L61</f>
        <v>79.899999999999991</v>
      </c>
      <c r="F176" s="319"/>
      <c r="G176" s="335" t="str">
        <f>TOTALGENERAL!$AM61</f>
        <v/>
      </c>
      <c r="H176" s="319"/>
      <c r="I176" s="335"/>
      <c r="J176" s="319"/>
      <c r="K176" s="335"/>
      <c r="L176" s="320"/>
      <c r="M176" s="554" t="str">
        <f>PARAMETRES!$F$9</f>
        <v>TOTAL LANGUE MATERNELLE</v>
      </c>
      <c r="N176" s="554"/>
      <c r="O176" s="333">
        <f>PARAMETRES!$G$9</f>
        <v>100</v>
      </c>
      <c r="P176" s="334"/>
      <c r="Q176" s="335">
        <f>TOTALGENERAL!$L65</f>
        <v>74.099999999999994</v>
      </c>
      <c r="R176" s="319"/>
      <c r="S176" s="335" t="str">
        <f>TOTALGENERAL!$AM65</f>
        <v/>
      </c>
      <c r="T176" s="319"/>
      <c r="U176" s="335"/>
      <c r="V176" s="319"/>
      <c r="W176" s="335"/>
      <c r="X176" s="320"/>
      <c r="Y176" s="554" t="str">
        <f>PARAMETRES!$F$9</f>
        <v>TOTAL LANGUE MATERNELLE</v>
      </c>
      <c r="Z176" s="554"/>
      <c r="AA176" s="333">
        <f>PARAMETRES!$G$9</f>
        <v>100</v>
      </c>
      <c r="AB176" s="334"/>
      <c r="AC176" s="335">
        <f>TOTALGENERAL!$L69</f>
        <v>67.099999999999994</v>
      </c>
      <c r="AD176" s="319"/>
      <c r="AE176" s="335" t="str">
        <f>TOTALGENERAL!$AM69</f>
        <v/>
      </c>
      <c r="AF176" s="319"/>
      <c r="AG176" s="335"/>
      <c r="AH176" s="319"/>
      <c r="AI176" s="335"/>
      <c r="AJ176" s="320"/>
      <c r="AK176" s="554" t="str">
        <f>PARAMETRES!$F$9</f>
        <v>TOTAL LANGUE MATERNELLE</v>
      </c>
      <c r="AL176" s="554"/>
      <c r="AM176" s="333">
        <f>PARAMETRES!$G$9</f>
        <v>100</v>
      </c>
      <c r="AN176" s="334"/>
      <c r="AO176" s="335">
        <f>TOTALGENERAL!$L73</f>
        <v>70.899999999999991</v>
      </c>
      <c r="AP176" s="319"/>
      <c r="AQ176" s="335" t="str">
        <f>TOTALGENERAL!$AM73</f>
        <v/>
      </c>
      <c r="AR176" s="319"/>
      <c r="AS176" s="335"/>
      <c r="AT176" s="319"/>
      <c r="AU176" s="335"/>
      <c r="AV176" s="320"/>
      <c r="AW176" s="554" t="str">
        <f>PARAMETRES!$F$9</f>
        <v>TOTAL LANGUE MATERNELLE</v>
      </c>
      <c r="AX176" s="554"/>
      <c r="AY176" s="333">
        <f>PARAMETRES!$G$9</f>
        <v>100</v>
      </c>
      <c r="AZ176" s="334"/>
      <c r="BA176" s="335">
        <f>TOTALGENERAL!$L77</f>
        <v>79.8</v>
      </c>
      <c r="BB176" s="319"/>
      <c r="BC176" s="335" t="str">
        <f>TOTALGENERAL!$AM77</f>
        <v/>
      </c>
      <c r="BD176" s="319"/>
      <c r="BE176" s="335"/>
      <c r="BF176" s="319"/>
      <c r="BG176" s="335"/>
      <c r="BH176" s="320"/>
      <c r="BI176" s="554" t="str">
        <f>PARAMETRES!$F$9</f>
        <v>TOTAL LANGUE MATERNELLE</v>
      </c>
      <c r="BJ176" s="554"/>
      <c r="BK176" s="333">
        <f>PARAMETRES!$G$9</f>
        <v>100</v>
      </c>
      <c r="BL176" s="334"/>
      <c r="BM176" s="335">
        <f>TOTALGENERAL!$L81</f>
        <v>82.899999999999991</v>
      </c>
      <c r="BN176" s="319"/>
      <c r="BO176" s="335" t="str">
        <f>TOTALGENERAL!$AM81</f>
        <v/>
      </c>
      <c r="BP176" s="319"/>
      <c r="BQ176" s="335"/>
      <c r="BR176" s="319"/>
      <c r="BS176" s="335"/>
      <c r="BT176" s="320"/>
      <c r="BU176" s="554" t="str">
        <f>PARAMETRES!$F$9</f>
        <v>TOTAL LANGUE MATERNELLE</v>
      </c>
      <c r="BV176" s="554"/>
      <c r="BW176" s="333">
        <f>PARAMETRES!$G$9</f>
        <v>100</v>
      </c>
      <c r="BX176" s="334"/>
      <c r="BY176" s="335">
        <f>TOTALGENERAL!$L85</f>
        <v>68.399999999999991</v>
      </c>
      <c r="BZ176" s="319"/>
      <c r="CA176" s="335" t="str">
        <f>TOTALGENERAL!$AM85</f>
        <v/>
      </c>
      <c r="CB176" s="319"/>
      <c r="CC176" s="335"/>
      <c r="CD176" s="319"/>
      <c r="CE176" s="335"/>
      <c r="CF176" s="320"/>
      <c r="CG176" s="554" t="str">
        <f>PARAMETRES!$F$9</f>
        <v>TOTAL LANGUE MATERNELLE</v>
      </c>
      <c r="CH176" s="554"/>
      <c r="CI176" s="333">
        <f>PARAMETRES!$G$9</f>
        <v>100</v>
      </c>
      <c r="CJ176" s="334"/>
      <c r="CK176" s="335" t="str">
        <f>TOTALGENERAL!$L89</f>
        <v>-</v>
      </c>
      <c r="CL176" s="319"/>
      <c r="CM176" s="335" t="str">
        <f>TOTALGENERAL!$AM89</f>
        <v/>
      </c>
      <c r="CN176" s="319"/>
      <c r="CO176" s="335"/>
      <c r="CP176" s="319"/>
      <c r="CQ176" s="335"/>
      <c r="CR176" s="320"/>
      <c r="CS176" s="554" t="str">
        <f>PARAMETRES!$F$9</f>
        <v>TOTAL LANGUE MATERNELLE</v>
      </c>
      <c r="CT176" s="554"/>
      <c r="CU176" s="333">
        <f>PARAMETRES!$G$9</f>
        <v>100</v>
      </c>
      <c r="CV176" s="334"/>
      <c r="CW176" s="335" t="str">
        <f>TOTALGENERAL!$L93</f>
        <v>-</v>
      </c>
      <c r="CX176" s="319"/>
      <c r="CY176" s="335" t="str">
        <f>TOTALGENERAL!$AM93</f>
        <v/>
      </c>
      <c r="CZ176" s="319"/>
      <c r="DA176" s="335"/>
      <c r="DB176" s="319"/>
      <c r="DC176" s="335"/>
      <c r="DD176" s="320"/>
      <c r="DE176" s="554" t="str">
        <f>PARAMETRES!$F$9</f>
        <v>TOTAL LANGUE MATERNELLE</v>
      </c>
      <c r="DF176" s="554"/>
      <c r="DG176" s="333">
        <f>PARAMETRES!$G$9</f>
        <v>100</v>
      </c>
      <c r="DH176" s="334"/>
      <c r="DI176" s="335" t="str">
        <f>TOTALGENERAL!$L97</f>
        <v>-</v>
      </c>
      <c r="DJ176" s="319"/>
      <c r="DK176" s="335" t="str">
        <f>TOTALGENERAL!$AM97</f>
        <v/>
      </c>
      <c r="DL176" s="319"/>
      <c r="DM176" s="335"/>
      <c r="DN176" s="319"/>
      <c r="DO176" s="335"/>
      <c r="DP176" s="320"/>
    </row>
    <row r="177" spans="1:120" ht="13.5">
      <c r="A177" s="321"/>
      <c r="B177" s="322"/>
      <c r="C177" s="336"/>
      <c r="D177" s="336"/>
      <c r="E177" s="315"/>
      <c r="F177" s="324"/>
      <c r="G177" s="315"/>
      <c r="H177" s="324"/>
      <c r="I177" s="315"/>
      <c r="J177" s="324"/>
      <c r="K177" s="315"/>
      <c r="L177" s="325"/>
      <c r="M177" s="321" t="str">
        <f>IF(COUNTBLANK(W166:W195)=31,"","Moyenne de l'année :")</f>
        <v>Moyenne de l'année :</v>
      </c>
      <c r="N177" s="322"/>
      <c r="O177" s="336"/>
      <c r="P177" s="336"/>
      <c r="Q177" s="315"/>
      <c r="R177" s="324"/>
      <c r="S177" s="315"/>
      <c r="T177" s="324"/>
      <c r="U177" s="315"/>
      <c r="V177" s="324"/>
      <c r="W177" s="315"/>
      <c r="X177" s="325"/>
      <c r="Y177" s="321"/>
      <c r="Z177" s="322"/>
      <c r="AA177" s="336"/>
      <c r="AB177" s="336"/>
      <c r="AC177" s="315"/>
      <c r="AD177" s="324"/>
      <c r="AE177" s="315"/>
      <c r="AF177" s="324"/>
      <c r="AG177" s="315"/>
      <c r="AH177" s="324"/>
      <c r="AI177" s="315"/>
      <c r="AJ177" s="325"/>
      <c r="AK177" s="321"/>
      <c r="AL177" s="322"/>
      <c r="AM177" s="336"/>
      <c r="AN177" s="336"/>
      <c r="AO177" s="315"/>
      <c r="AP177" s="324"/>
      <c r="AQ177" s="315"/>
      <c r="AR177" s="324"/>
      <c r="AS177" s="315"/>
      <c r="AT177" s="324"/>
      <c r="AU177" s="315"/>
      <c r="AV177" s="325"/>
      <c r="AW177" s="321"/>
      <c r="AX177" s="322"/>
      <c r="AY177" s="336"/>
      <c r="AZ177" s="336"/>
      <c r="BA177" s="315"/>
      <c r="BB177" s="324"/>
      <c r="BC177" s="315"/>
      <c r="BD177" s="324"/>
      <c r="BE177" s="315"/>
      <c r="BF177" s="324"/>
      <c r="BG177" s="315"/>
      <c r="BH177" s="325"/>
      <c r="BI177" s="321"/>
      <c r="BJ177" s="322"/>
      <c r="BK177" s="336"/>
      <c r="BL177" s="336"/>
      <c r="BM177" s="315"/>
      <c r="BN177" s="324"/>
      <c r="BO177" s="315"/>
      <c r="BP177" s="324"/>
      <c r="BQ177" s="315"/>
      <c r="BR177" s="324"/>
      <c r="BS177" s="315"/>
      <c r="BT177" s="325"/>
      <c r="BU177" s="321"/>
      <c r="BV177" s="322"/>
      <c r="BW177" s="336"/>
      <c r="BX177" s="336"/>
      <c r="BY177" s="315"/>
      <c r="BZ177" s="324"/>
      <c r="CA177" s="315"/>
      <c r="CB177" s="324"/>
      <c r="CC177" s="315"/>
      <c r="CD177" s="324"/>
      <c r="CE177" s="315"/>
      <c r="CF177" s="325"/>
      <c r="CG177" s="321"/>
      <c r="CH177" s="322"/>
      <c r="CI177" s="336"/>
      <c r="CJ177" s="336"/>
      <c r="CK177" s="315"/>
      <c r="CL177" s="324"/>
      <c r="CM177" s="315"/>
      <c r="CN177" s="324"/>
      <c r="CO177" s="315"/>
      <c r="CP177" s="324"/>
      <c r="CQ177" s="315"/>
      <c r="CR177" s="325"/>
      <c r="CS177" s="321"/>
      <c r="CT177" s="322"/>
      <c r="CU177" s="336"/>
      <c r="CV177" s="336"/>
      <c r="CW177" s="315"/>
      <c r="CX177" s="324"/>
      <c r="CY177" s="315"/>
      <c r="CZ177" s="324"/>
      <c r="DA177" s="315"/>
      <c r="DB177" s="324"/>
      <c r="DC177" s="315"/>
      <c r="DD177" s="325"/>
      <c r="DE177" s="321"/>
      <c r="DF177" s="322"/>
      <c r="DG177" s="336"/>
      <c r="DH177" s="336"/>
      <c r="DI177" s="315"/>
      <c r="DJ177" s="324"/>
      <c r="DK177" s="315"/>
      <c r="DL177" s="324"/>
      <c r="DM177" s="315"/>
      <c r="DN177" s="324"/>
      <c r="DO177" s="315"/>
      <c r="DP177" s="325"/>
    </row>
    <row r="178" spans="1:120">
      <c r="A178" s="326"/>
      <c r="B178" s="326"/>
      <c r="C178" s="327"/>
      <c r="D178" s="327"/>
      <c r="E178" s="315"/>
      <c r="G178" s="315"/>
      <c r="I178" s="315"/>
      <c r="K178" s="315"/>
      <c r="M178" s="326"/>
      <c r="N178" s="326"/>
      <c r="O178" s="327"/>
      <c r="P178" s="327"/>
      <c r="Q178" s="315"/>
      <c r="S178" s="315"/>
      <c r="U178" s="315"/>
      <c r="W178" s="315"/>
      <c r="Y178" s="326"/>
      <c r="Z178" s="326"/>
      <c r="AA178" s="327"/>
      <c r="AB178" s="327"/>
      <c r="AC178" s="315"/>
      <c r="AE178" s="315"/>
      <c r="AG178" s="315"/>
      <c r="AI178" s="315"/>
      <c r="AK178" s="326"/>
      <c r="AL178" s="326"/>
      <c r="AM178" s="327"/>
      <c r="AN178" s="327"/>
      <c r="AO178" s="315"/>
      <c r="AQ178" s="315"/>
      <c r="AS178" s="315"/>
      <c r="AU178" s="315"/>
      <c r="AW178" s="326"/>
      <c r="AX178" s="326"/>
      <c r="AY178" s="327"/>
      <c r="AZ178" s="327"/>
      <c r="BA178" s="315"/>
      <c r="BC178" s="315"/>
      <c r="BE178" s="315"/>
      <c r="BG178" s="315"/>
      <c r="BI178" s="326"/>
      <c r="BJ178" s="326"/>
      <c r="BK178" s="327"/>
      <c r="BL178" s="327"/>
      <c r="BM178" s="315"/>
      <c r="BO178" s="315"/>
      <c r="BQ178" s="315"/>
      <c r="BS178" s="315"/>
      <c r="BU178" s="326"/>
      <c r="BV178" s="326"/>
      <c r="BW178" s="327"/>
      <c r="BX178" s="327"/>
      <c r="BY178" s="315"/>
      <c r="CA178" s="315"/>
      <c r="CC178" s="315"/>
      <c r="CE178" s="315"/>
      <c r="CG178" s="326"/>
      <c r="CH178" s="326"/>
      <c r="CI178" s="327"/>
      <c r="CJ178" s="327"/>
      <c r="CK178" s="315"/>
      <c r="CM178" s="315"/>
      <c r="CO178" s="315"/>
      <c r="CQ178" s="315"/>
      <c r="CS178" s="326"/>
      <c r="CT178" s="326"/>
      <c r="CU178" s="327"/>
      <c r="CV178" s="327"/>
      <c r="CW178" s="315"/>
      <c r="CY178" s="315"/>
      <c r="DA178" s="315"/>
      <c r="DC178" s="315"/>
      <c r="DE178" s="326"/>
      <c r="DF178" s="326"/>
      <c r="DG178" s="327"/>
      <c r="DH178" s="327"/>
      <c r="DI178" s="315"/>
      <c r="DK178" s="315"/>
      <c r="DM178" s="315"/>
      <c r="DO178" s="315"/>
    </row>
    <row r="179" spans="1:120" ht="13.5">
      <c r="A179" s="552" t="s">
        <v>89</v>
      </c>
      <c r="B179" s="552"/>
      <c r="C179" s="327"/>
      <c r="D179" s="327"/>
      <c r="E179" s="315"/>
      <c r="G179" s="315"/>
      <c r="I179" s="315"/>
      <c r="K179" s="315"/>
      <c r="M179" s="552" t="s">
        <v>89</v>
      </c>
      <c r="N179" s="552"/>
      <c r="O179" s="327"/>
      <c r="P179" s="327"/>
      <c r="Q179" s="315"/>
      <c r="S179" s="315"/>
      <c r="U179" s="315"/>
      <c r="W179" s="315"/>
      <c r="Y179" s="552" t="s">
        <v>89</v>
      </c>
      <c r="Z179" s="552"/>
      <c r="AA179" s="327"/>
      <c r="AB179" s="327"/>
      <c r="AC179" s="315"/>
      <c r="AE179" s="315"/>
      <c r="AG179" s="315"/>
      <c r="AI179" s="315"/>
      <c r="AK179" s="552" t="s">
        <v>89</v>
      </c>
      <c r="AL179" s="552"/>
      <c r="AM179" s="327"/>
      <c r="AN179" s="327"/>
      <c r="AO179" s="315"/>
      <c r="AQ179" s="315"/>
      <c r="AS179" s="315"/>
      <c r="AU179" s="315"/>
      <c r="AW179" s="552" t="s">
        <v>89</v>
      </c>
      <c r="AX179" s="552"/>
      <c r="AY179" s="327"/>
      <c r="AZ179" s="327"/>
      <c r="BA179" s="315"/>
      <c r="BC179" s="315"/>
      <c r="BE179" s="315"/>
      <c r="BG179" s="315"/>
      <c r="BI179" s="552" t="s">
        <v>89</v>
      </c>
      <c r="BJ179" s="552"/>
      <c r="BK179" s="327"/>
      <c r="BL179" s="327"/>
      <c r="BM179" s="315"/>
      <c r="BO179" s="315"/>
      <c r="BQ179" s="315"/>
      <c r="BS179" s="315"/>
      <c r="BU179" s="552" t="s">
        <v>89</v>
      </c>
      <c r="BV179" s="552"/>
      <c r="BW179" s="327"/>
      <c r="BX179" s="327"/>
      <c r="BY179" s="315"/>
      <c r="CA179" s="315"/>
      <c r="CC179" s="315"/>
      <c r="CE179" s="315"/>
      <c r="CG179" s="552" t="s">
        <v>89</v>
      </c>
      <c r="CH179" s="552"/>
      <c r="CI179" s="327"/>
      <c r="CJ179" s="327"/>
      <c r="CK179" s="315"/>
      <c r="CM179" s="315"/>
      <c r="CO179" s="315"/>
      <c r="CQ179" s="315"/>
      <c r="CS179" s="552" t="s">
        <v>89</v>
      </c>
      <c r="CT179" s="552"/>
      <c r="CU179" s="327"/>
      <c r="CV179" s="327"/>
      <c r="CW179" s="315"/>
      <c r="CY179" s="315"/>
      <c r="DA179" s="315"/>
      <c r="DC179" s="315"/>
      <c r="DE179" s="552" t="s">
        <v>89</v>
      </c>
      <c r="DF179" s="552"/>
      <c r="DG179" s="327"/>
      <c r="DH179" s="327"/>
      <c r="DI179" s="315"/>
      <c r="DK179" s="315"/>
      <c r="DM179" s="315"/>
      <c r="DO179" s="315"/>
    </row>
    <row r="180" spans="1:120">
      <c r="A180" s="326"/>
      <c r="B180" s="326"/>
      <c r="C180" s="327"/>
      <c r="D180" s="327"/>
      <c r="E180" s="315"/>
      <c r="G180" s="315"/>
      <c r="I180" s="315"/>
      <c r="K180" s="315"/>
      <c r="M180" s="326"/>
      <c r="N180" s="326"/>
      <c r="O180" s="327"/>
      <c r="P180" s="327"/>
      <c r="Q180" s="315"/>
      <c r="S180" s="315"/>
      <c r="U180" s="315"/>
      <c r="W180" s="315"/>
      <c r="Y180" s="326"/>
      <c r="Z180" s="326"/>
      <c r="AA180" s="327"/>
      <c r="AB180" s="327"/>
      <c r="AC180" s="315"/>
      <c r="AE180" s="315"/>
      <c r="AG180" s="315"/>
      <c r="AI180" s="315"/>
      <c r="AK180" s="326"/>
      <c r="AL180" s="326"/>
      <c r="AM180" s="327"/>
      <c r="AN180" s="327"/>
      <c r="AO180" s="315"/>
      <c r="AQ180" s="315"/>
      <c r="AS180" s="315"/>
      <c r="AU180" s="315"/>
      <c r="AW180" s="326"/>
      <c r="AX180" s="326"/>
      <c r="AY180" s="327"/>
      <c r="AZ180" s="327"/>
      <c r="BA180" s="315"/>
      <c r="BC180" s="315"/>
      <c r="BE180" s="315"/>
      <c r="BG180" s="315"/>
      <c r="BI180" s="326"/>
      <c r="BJ180" s="326"/>
      <c r="BK180" s="327"/>
      <c r="BL180" s="327"/>
      <c r="BM180" s="315"/>
      <c r="BO180" s="315"/>
      <c r="BQ180" s="315"/>
      <c r="BS180" s="315"/>
      <c r="BU180" s="326"/>
      <c r="BV180" s="326"/>
      <c r="BW180" s="327"/>
      <c r="BX180" s="327"/>
      <c r="BY180" s="315"/>
      <c r="CA180" s="315"/>
      <c r="CC180" s="315"/>
      <c r="CE180" s="315"/>
      <c r="CG180" s="326"/>
      <c r="CH180" s="326"/>
      <c r="CI180" s="327"/>
      <c r="CJ180" s="327"/>
      <c r="CK180" s="315"/>
      <c r="CM180" s="315"/>
      <c r="CO180" s="315"/>
      <c r="CQ180" s="315"/>
      <c r="CS180" s="326"/>
      <c r="CT180" s="326"/>
      <c r="CU180" s="327"/>
      <c r="CV180" s="327"/>
      <c r="CW180" s="315"/>
      <c r="CY180" s="315"/>
      <c r="DA180" s="315"/>
      <c r="DC180" s="315"/>
      <c r="DE180" s="326"/>
      <c r="DF180" s="326"/>
      <c r="DG180" s="327"/>
      <c r="DH180" s="327"/>
      <c r="DI180" s="315"/>
      <c r="DK180" s="315"/>
      <c r="DM180" s="315"/>
      <c r="DO180" s="315"/>
    </row>
    <row r="181" spans="1:120">
      <c r="A181" s="553" t="str">
        <f>PARAMETRES!$F$11</f>
        <v>NOMBRES ET OPÉRATIONS</v>
      </c>
      <c r="B181" s="553"/>
      <c r="C181" s="328">
        <f>PARAMETRES!$G$11</f>
        <v>40</v>
      </c>
      <c r="D181" s="329"/>
      <c r="E181" s="330">
        <f>TOTALGENERAL!$O61</f>
        <v>36.800000000000004</v>
      </c>
      <c r="F181" s="331"/>
      <c r="G181" s="330" t="str">
        <f>TOTALGENERAL!$AP61</f>
        <v/>
      </c>
      <c r="H181" s="331"/>
      <c r="I181" s="330"/>
      <c r="J181" s="331"/>
      <c r="K181" s="330"/>
      <c r="L181" s="332"/>
      <c r="M181" s="553" t="str">
        <f>PARAMETRES!$F$11</f>
        <v>NOMBRES ET OPÉRATIONS</v>
      </c>
      <c r="N181" s="553"/>
      <c r="O181" s="328">
        <f>PARAMETRES!$G$11</f>
        <v>40</v>
      </c>
      <c r="P181" s="329"/>
      <c r="Q181" s="330">
        <f>TOTALGENERAL!$O65</f>
        <v>33.5</v>
      </c>
      <c r="R181" s="331"/>
      <c r="S181" s="330" t="str">
        <f>TOTALGENERAL!$AP65</f>
        <v/>
      </c>
      <c r="T181" s="331"/>
      <c r="U181" s="330"/>
      <c r="V181" s="331"/>
      <c r="W181" s="330"/>
      <c r="X181" s="332"/>
      <c r="Y181" s="553" t="str">
        <f>PARAMETRES!$F$11</f>
        <v>NOMBRES ET OPÉRATIONS</v>
      </c>
      <c r="Z181" s="553"/>
      <c r="AA181" s="328">
        <f>PARAMETRES!$G$11</f>
        <v>40</v>
      </c>
      <c r="AB181" s="329"/>
      <c r="AC181" s="330">
        <f>TOTALGENERAL!$O69</f>
        <v>32.800000000000004</v>
      </c>
      <c r="AD181" s="331"/>
      <c r="AE181" s="330" t="str">
        <f>TOTALGENERAL!$AP69</f>
        <v/>
      </c>
      <c r="AF181" s="331"/>
      <c r="AG181" s="330"/>
      <c r="AH181" s="331"/>
      <c r="AI181" s="330"/>
      <c r="AJ181" s="332"/>
      <c r="AK181" s="553" t="str">
        <f>PARAMETRES!$F$11</f>
        <v>NOMBRES ET OPÉRATIONS</v>
      </c>
      <c r="AL181" s="553"/>
      <c r="AM181" s="328">
        <f>PARAMETRES!$G$11</f>
        <v>40</v>
      </c>
      <c r="AN181" s="329"/>
      <c r="AO181" s="330">
        <f>TOTALGENERAL!$O73</f>
        <v>36</v>
      </c>
      <c r="AP181" s="331"/>
      <c r="AQ181" s="330" t="str">
        <f>TOTALGENERAL!$AP73</f>
        <v/>
      </c>
      <c r="AR181" s="331"/>
      <c r="AS181" s="330"/>
      <c r="AT181" s="331"/>
      <c r="AU181" s="330"/>
      <c r="AV181" s="332"/>
      <c r="AW181" s="553" t="str">
        <f>PARAMETRES!$F$11</f>
        <v>NOMBRES ET OPÉRATIONS</v>
      </c>
      <c r="AX181" s="553"/>
      <c r="AY181" s="328">
        <f>PARAMETRES!$G$11</f>
        <v>40</v>
      </c>
      <c r="AZ181" s="329"/>
      <c r="BA181" s="330">
        <f>TOTALGENERAL!$O77</f>
        <v>34.5</v>
      </c>
      <c r="BB181" s="331"/>
      <c r="BC181" s="330" t="str">
        <f>TOTALGENERAL!$AP77</f>
        <v/>
      </c>
      <c r="BD181" s="331"/>
      <c r="BE181" s="330"/>
      <c r="BF181" s="331"/>
      <c r="BG181" s="330"/>
      <c r="BH181" s="332"/>
      <c r="BI181" s="553" t="str">
        <f>PARAMETRES!$F$11</f>
        <v>NOMBRES ET OPÉRATIONS</v>
      </c>
      <c r="BJ181" s="553"/>
      <c r="BK181" s="328">
        <f>PARAMETRES!$G$11</f>
        <v>40</v>
      </c>
      <c r="BL181" s="329"/>
      <c r="BM181" s="330">
        <f>TOTALGENERAL!$O81</f>
        <v>32.800000000000004</v>
      </c>
      <c r="BN181" s="331"/>
      <c r="BO181" s="330" t="str">
        <f>TOTALGENERAL!$AP81</f>
        <v/>
      </c>
      <c r="BP181" s="331"/>
      <c r="BQ181" s="330"/>
      <c r="BR181" s="331"/>
      <c r="BS181" s="330"/>
      <c r="BT181" s="332"/>
      <c r="BU181" s="553" t="str">
        <f>PARAMETRES!$F$11</f>
        <v>NOMBRES ET OPÉRATIONS</v>
      </c>
      <c r="BV181" s="553"/>
      <c r="BW181" s="328">
        <f>PARAMETRES!$G$11</f>
        <v>40</v>
      </c>
      <c r="BX181" s="329"/>
      <c r="BY181" s="330">
        <f>TOTALGENERAL!$O85</f>
        <v>36.800000000000004</v>
      </c>
      <c r="BZ181" s="331"/>
      <c r="CA181" s="330" t="str">
        <f>TOTALGENERAL!$AP85</f>
        <v/>
      </c>
      <c r="CB181" s="331"/>
      <c r="CC181" s="330"/>
      <c r="CD181" s="331"/>
      <c r="CE181" s="330"/>
      <c r="CF181" s="332"/>
      <c r="CG181" s="553" t="str">
        <f>PARAMETRES!$F$11</f>
        <v>NOMBRES ET OPÉRATIONS</v>
      </c>
      <c r="CH181" s="553"/>
      <c r="CI181" s="328">
        <f>PARAMETRES!$G$11</f>
        <v>40</v>
      </c>
      <c r="CJ181" s="329"/>
      <c r="CK181" s="330" t="str">
        <f>TOTALGENERAL!$O89</f>
        <v>-</v>
      </c>
      <c r="CL181" s="331"/>
      <c r="CM181" s="330" t="str">
        <f>TOTALGENERAL!$AP89</f>
        <v/>
      </c>
      <c r="CN181" s="331"/>
      <c r="CO181" s="330"/>
      <c r="CP181" s="331"/>
      <c r="CQ181" s="330"/>
      <c r="CR181" s="332"/>
      <c r="CS181" s="553" t="str">
        <f>PARAMETRES!$F$11</f>
        <v>NOMBRES ET OPÉRATIONS</v>
      </c>
      <c r="CT181" s="553"/>
      <c r="CU181" s="328">
        <f>PARAMETRES!$G$11</f>
        <v>40</v>
      </c>
      <c r="CV181" s="329"/>
      <c r="CW181" s="330" t="str">
        <f>TOTALGENERAL!$O93</f>
        <v>-</v>
      </c>
      <c r="CX181" s="331"/>
      <c r="CY181" s="330" t="str">
        <f>TOTALGENERAL!$AP93</f>
        <v/>
      </c>
      <c r="CZ181" s="331"/>
      <c r="DA181" s="330"/>
      <c r="DB181" s="331"/>
      <c r="DC181" s="330"/>
      <c r="DD181" s="332"/>
      <c r="DE181" s="553" t="str">
        <f>PARAMETRES!$F$11</f>
        <v>NOMBRES ET OPÉRATIONS</v>
      </c>
      <c r="DF181" s="553"/>
      <c r="DG181" s="328">
        <f>PARAMETRES!$G$11</f>
        <v>40</v>
      </c>
      <c r="DH181" s="329"/>
      <c r="DI181" s="330" t="str">
        <f>TOTALGENERAL!$O97</f>
        <v>-</v>
      </c>
      <c r="DJ181" s="331"/>
      <c r="DK181" s="330" t="str">
        <f>TOTALGENERAL!$AP97</f>
        <v/>
      </c>
      <c r="DL181" s="331"/>
      <c r="DM181" s="330"/>
      <c r="DN181" s="331"/>
      <c r="DO181" s="330"/>
      <c r="DP181" s="332"/>
    </row>
    <row r="182" spans="1:120">
      <c r="A182" s="553" t="str">
        <f>PARAMETRES!$F$12</f>
        <v>GRANDEURS</v>
      </c>
      <c r="B182" s="553"/>
      <c r="C182" s="328">
        <f>PARAMETRES!$G$12</f>
        <v>30</v>
      </c>
      <c r="D182" s="329"/>
      <c r="E182" s="330" t="str">
        <f>TOTALGENERAL!$P61</f>
        <v/>
      </c>
      <c r="F182" s="331"/>
      <c r="G182" s="330" t="str">
        <f>TOTALGENERAL!$AQ61</f>
        <v/>
      </c>
      <c r="H182" s="331"/>
      <c r="I182" s="330"/>
      <c r="J182" s="331"/>
      <c r="K182" s="330"/>
      <c r="L182" s="332"/>
      <c r="M182" s="553" t="str">
        <f>PARAMETRES!$F$12</f>
        <v>GRANDEURS</v>
      </c>
      <c r="N182" s="553"/>
      <c r="O182" s="328">
        <f>PARAMETRES!$G$12</f>
        <v>30</v>
      </c>
      <c r="P182" s="329"/>
      <c r="Q182" s="330" t="str">
        <f>TOTALGENERAL!$P65</f>
        <v/>
      </c>
      <c r="R182" s="331"/>
      <c r="S182" s="330" t="str">
        <f>TOTALGENERAL!$AQ65</f>
        <v/>
      </c>
      <c r="T182" s="331"/>
      <c r="U182" s="330"/>
      <c r="V182" s="331"/>
      <c r="W182" s="330"/>
      <c r="X182" s="332"/>
      <c r="Y182" s="553" t="str">
        <f>PARAMETRES!$F$12</f>
        <v>GRANDEURS</v>
      </c>
      <c r="Z182" s="553"/>
      <c r="AA182" s="328">
        <f>PARAMETRES!$G$12</f>
        <v>30</v>
      </c>
      <c r="AB182" s="329"/>
      <c r="AC182" s="330" t="str">
        <f>TOTALGENERAL!$P69</f>
        <v/>
      </c>
      <c r="AD182" s="331"/>
      <c r="AE182" s="330" t="str">
        <f>TOTALGENERAL!$AQ69</f>
        <v/>
      </c>
      <c r="AF182" s="331"/>
      <c r="AG182" s="330"/>
      <c r="AH182" s="331"/>
      <c r="AI182" s="330"/>
      <c r="AJ182" s="332"/>
      <c r="AK182" s="553" t="str">
        <f>PARAMETRES!$F$12</f>
        <v>GRANDEURS</v>
      </c>
      <c r="AL182" s="553"/>
      <c r="AM182" s="328">
        <f>PARAMETRES!$G$12</f>
        <v>30</v>
      </c>
      <c r="AN182" s="329"/>
      <c r="AO182" s="330" t="str">
        <f>TOTALGENERAL!$P73</f>
        <v/>
      </c>
      <c r="AP182" s="331"/>
      <c r="AQ182" s="330" t="str">
        <f>TOTALGENERAL!$AQ73</f>
        <v/>
      </c>
      <c r="AR182" s="331"/>
      <c r="AS182" s="330"/>
      <c r="AT182" s="331"/>
      <c r="AU182" s="330"/>
      <c r="AV182" s="332"/>
      <c r="AW182" s="553" t="str">
        <f>PARAMETRES!$F$12</f>
        <v>GRANDEURS</v>
      </c>
      <c r="AX182" s="553"/>
      <c r="AY182" s="328">
        <f>PARAMETRES!$G$12</f>
        <v>30</v>
      </c>
      <c r="AZ182" s="329"/>
      <c r="BA182" s="330" t="str">
        <f>TOTALGENERAL!$P77</f>
        <v/>
      </c>
      <c r="BB182" s="331"/>
      <c r="BC182" s="330" t="str">
        <f>TOTALGENERAL!$AQ77</f>
        <v/>
      </c>
      <c r="BD182" s="331"/>
      <c r="BE182" s="330"/>
      <c r="BF182" s="331"/>
      <c r="BG182" s="330"/>
      <c r="BH182" s="332"/>
      <c r="BI182" s="553" t="str">
        <f>PARAMETRES!$F$12</f>
        <v>GRANDEURS</v>
      </c>
      <c r="BJ182" s="553"/>
      <c r="BK182" s="328">
        <f>PARAMETRES!$G$12</f>
        <v>30</v>
      </c>
      <c r="BL182" s="329"/>
      <c r="BM182" s="330" t="str">
        <f>TOTALGENERAL!$P81</f>
        <v/>
      </c>
      <c r="BN182" s="331"/>
      <c r="BO182" s="330" t="str">
        <f>TOTALGENERAL!$AQ81</f>
        <v/>
      </c>
      <c r="BP182" s="331"/>
      <c r="BQ182" s="330"/>
      <c r="BR182" s="331"/>
      <c r="BS182" s="330"/>
      <c r="BT182" s="332"/>
      <c r="BU182" s="553" t="str">
        <f>PARAMETRES!$F$12</f>
        <v>GRANDEURS</v>
      </c>
      <c r="BV182" s="553"/>
      <c r="BW182" s="328">
        <f>PARAMETRES!$G$12</f>
        <v>30</v>
      </c>
      <c r="BX182" s="329"/>
      <c r="BY182" s="330" t="str">
        <f>TOTALGENERAL!$P85</f>
        <v/>
      </c>
      <c r="BZ182" s="331"/>
      <c r="CA182" s="330" t="str">
        <f>TOTALGENERAL!$AQ85</f>
        <v/>
      </c>
      <c r="CB182" s="331"/>
      <c r="CC182" s="330"/>
      <c r="CD182" s="331"/>
      <c r="CE182" s="330"/>
      <c r="CF182" s="332"/>
      <c r="CG182" s="553" t="str">
        <f>PARAMETRES!$F$12</f>
        <v>GRANDEURS</v>
      </c>
      <c r="CH182" s="553"/>
      <c r="CI182" s="328">
        <f>PARAMETRES!$G$12</f>
        <v>30</v>
      </c>
      <c r="CJ182" s="329"/>
      <c r="CK182" s="330" t="str">
        <f>TOTALGENERAL!$P89</f>
        <v/>
      </c>
      <c r="CL182" s="331"/>
      <c r="CM182" s="330" t="str">
        <f>TOTALGENERAL!$AQ89</f>
        <v/>
      </c>
      <c r="CN182" s="331"/>
      <c r="CO182" s="330"/>
      <c r="CP182" s="331"/>
      <c r="CQ182" s="330"/>
      <c r="CR182" s="332"/>
      <c r="CS182" s="553" t="str">
        <f>PARAMETRES!$F$12</f>
        <v>GRANDEURS</v>
      </c>
      <c r="CT182" s="553"/>
      <c r="CU182" s="328">
        <f>PARAMETRES!$G$12</f>
        <v>30</v>
      </c>
      <c r="CV182" s="329"/>
      <c r="CW182" s="330" t="str">
        <f>TOTALGENERAL!$P93</f>
        <v/>
      </c>
      <c r="CX182" s="331"/>
      <c r="CY182" s="330" t="str">
        <f>TOTALGENERAL!$AQ93</f>
        <v/>
      </c>
      <c r="CZ182" s="331"/>
      <c r="DA182" s="330"/>
      <c r="DB182" s="331"/>
      <c r="DC182" s="330"/>
      <c r="DD182" s="332"/>
      <c r="DE182" s="553" t="str">
        <f>PARAMETRES!$F$12</f>
        <v>GRANDEURS</v>
      </c>
      <c r="DF182" s="553"/>
      <c r="DG182" s="328">
        <f>PARAMETRES!$G$12</f>
        <v>30</v>
      </c>
      <c r="DH182" s="329"/>
      <c r="DI182" s="330" t="str">
        <f>TOTALGENERAL!$P97</f>
        <v/>
      </c>
      <c r="DJ182" s="331"/>
      <c r="DK182" s="330" t="str">
        <f>TOTALGENERAL!$AQ97</f>
        <v/>
      </c>
      <c r="DL182" s="331"/>
      <c r="DM182" s="330"/>
      <c r="DN182" s="331"/>
      <c r="DO182" s="330"/>
      <c r="DP182" s="332"/>
    </row>
    <row r="183" spans="1:120">
      <c r="A183" s="553" t="str">
        <f>PARAMETRES!$F$13</f>
        <v>SOLIDES ET FIGURES</v>
      </c>
      <c r="B183" s="553"/>
      <c r="C183" s="328">
        <f>PARAMETRES!$G$13</f>
        <v>30</v>
      </c>
      <c r="D183" s="329"/>
      <c r="E183" s="330" t="str">
        <f>TOTALGENERAL!$Q61</f>
        <v/>
      </c>
      <c r="F183" s="331"/>
      <c r="G183" s="330" t="str">
        <f>TOTALGENERAL!$AR61</f>
        <v/>
      </c>
      <c r="H183" s="331"/>
      <c r="I183" s="330"/>
      <c r="J183" s="331"/>
      <c r="K183" s="330"/>
      <c r="L183" s="332"/>
      <c r="M183" s="553" t="str">
        <f>PARAMETRES!$F$13</f>
        <v>SOLIDES ET FIGURES</v>
      </c>
      <c r="N183" s="553"/>
      <c r="O183" s="328">
        <f>PARAMETRES!$G$13</f>
        <v>30</v>
      </c>
      <c r="P183" s="329"/>
      <c r="Q183" s="330" t="str">
        <f>TOTALGENERAL!$Q65</f>
        <v/>
      </c>
      <c r="R183" s="331"/>
      <c r="S183" s="330" t="str">
        <f>TOTALGENERAL!$AR65</f>
        <v/>
      </c>
      <c r="T183" s="331"/>
      <c r="U183" s="330"/>
      <c r="V183" s="331"/>
      <c r="W183" s="330"/>
      <c r="X183" s="332"/>
      <c r="Y183" s="553" t="str">
        <f>PARAMETRES!$F$13</f>
        <v>SOLIDES ET FIGURES</v>
      </c>
      <c r="Z183" s="553"/>
      <c r="AA183" s="328">
        <f>PARAMETRES!$G$13</f>
        <v>30</v>
      </c>
      <c r="AB183" s="329"/>
      <c r="AC183" s="330" t="str">
        <f>TOTALGENERAL!$Q69</f>
        <v/>
      </c>
      <c r="AD183" s="331"/>
      <c r="AE183" s="330" t="str">
        <f>TOTALGENERAL!$AR69</f>
        <v/>
      </c>
      <c r="AF183" s="331"/>
      <c r="AG183" s="330"/>
      <c r="AH183" s="331"/>
      <c r="AI183" s="330"/>
      <c r="AJ183" s="332"/>
      <c r="AK183" s="553" t="str">
        <f>PARAMETRES!$F$13</f>
        <v>SOLIDES ET FIGURES</v>
      </c>
      <c r="AL183" s="553"/>
      <c r="AM183" s="328">
        <f>PARAMETRES!$G$13</f>
        <v>30</v>
      </c>
      <c r="AN183" s="329"/>
      <c r="AO183" s="330" t="str">
        <f>TOTALGENERAL!$Q73</f>
        <v/>
      </c>
      <c r="AP183" s="331"/>
      <c r="AQ183" s="330" t="str">
        <f>TOTALGENERAL!$AR73</f>
        <v/>
      </c>
      <c r="AR183" s="331"/>
      <c r="AS183" s="330"/>
      <c r="AT183" s="331"/>
      <c r="AU183" s="330"/>
      <c r="AV183" s="332"/>
      <c r="AW183" s="553" t="str">
        <f>PARAMETRES!$F$13</f>
        <v>SOLIDES ET FIGURES</v>
      </c>
      <c r="AX183" s="553"/>
      <c r="AY183" s="328">
        <f>PARAMETRES!$G$13</f>
        <v>30</v>
      </c>
      <c r="AZ183" s="329"/>
      <c r="BA183" s="330" t="str">
        <f>TOTALGENERAL!$Q77</f>
        <v/>
      </c>
      <c r="BB183" s="331"/>
      <c r="BC183" s="330" t="str">
        <f>TOTALGENERAL!$AR77</f>
        <v/>
      </c>
      <c r="BD183" s="331"/>
      <c r="BE183" s="330"/>
      <c r="BF183" s="331"/>
      <c r="BG183" s="330"/>
      <c r="BH183" s="332"/>
      <c r="BI183" s="553" t="str">
        <f>PARAMETRES!$F$13</f>
        <v>SOLIDES ET FIGURES</v>
      </c>
      <c r="BJ183" s="553"/>
      <c r="BK183" s="328">
        <f>PARAMETRES!$G$13</f>
        <v>30</v>
      </c>
      <c r="BL183" s="329"/>
      <c r="BM183" s="330" t="str">
        <f>TOTALGENERAL!$Q81</f>
        <v/>
      </c>
      <c r="BN183" s="331"/>
      <c r="BO183" s="330" t="str">
        <f>TOTALGENERAL!$AR81</f>
        <v/>
      </c>
      <c r="BP183" s="331"/>
      <c r="BQ183" s="330"/>
      <c r="BR183" s="331"/>
      <c r="BS183" s="330"/>
      <c r="BT183" s="332"/>
      <c r="BU183" s="553" t="str">
        <f>PARAMETRES!$F$13</f>
        <v>SOLIDES ET FIGURES</v>
      </c>
      <c r="BV183" s="553"/>
      <c r="BW183" s="328">
        <f>PARAMETRES!$G$13</f>
        <v>30</v>
      </c>
      <c r="BX183" s="329"/>
      <c r="BY183" s="330" t="str">
        <f>TOTALGENERAL!$Q85</f>
        <v/>
      </c>
      <c r="BZ183" s="331"/>
      <c r="CA183" s="330" t="str">
        <f>TOTALGENERAL!$AR85</f>
        <v/>
      </c>
      <c r="CB183" s="331"/>
      <c r="CC183" s="330"/>
      <c r="CD183" s="331"/>
      <c r="CE183" s="330"/>
      <c r="CF183" s="332"/>
      <c r="CG183" s="553" t="str">
        <f>PARAMETRES!$F$13</f>
        <v>SOLIDES ET FIGURES</v>
      </c>
      <c r="CH183" s="553"/>
      <c r="CI183" s="328">
        <f>PARAMETRES!$G$13</f>
        <v>30</v>
      </c>
      <c r="CJ183" s="329"/>
      <c r="CK183" s="330" t="str">
        <f>TOTALGENERAL!$Q89</f>
        <v/>
      </c>
      <c r="CL183" s="331"/>
      <c r="CM183" s="330" t="str">
        <f>TOTALGENERAL!$AR89</f>
        <v/>
      </c>
      <c r="CN183" s="331"/>
      <c r="CO183" s="330"/>
      <c r="CP183" s="331"/>
      <c r="CQ183" s="330"/>
      <c r="CR183" s="332"/>
      <c r="CS183" s="553" t="str">
        <f>PARAMETRES!$F$13</f>
        <v>SOLIDES ET FIGURES</v>
      </c>
      <c r="CT183" s="553"/>
      <c r="CU183" s="328">
        <f>PARAMETRES!$G$13</f>
        <v>30</v>
      </c>
      <c r="CV183" s="329"/>
      <c r="CW183" s="330" t="str">
        <f>TOTALGENERAL!$Q93</f>
        <v/>
      </c>
      <c r="CX183" s="331"/>
      <c r="CY183" s="330" t="str">
        <f>TOTALGENERAL!$AR93</f>
        <v/>
      </c>
      <c r="CZ183" s="331"/>
      <c r="DA183" s="330"/>
      <c r="DB183" s="331"/>
      <c r="DC183" s="330"/>
      <c r="DD183" s="332"/>
      <c r="DE183" s="553" t="str">
        <f>PARAMETRES!$F$13</f>
        <v>SOLIDES ET FIGURES</v>
      </c>
      <c r="DF183" s="553"/>
      <c r="DG183" s="328">
        <f>PARAMETRES!$G$13</f>
        <v>30</v>
      </c>
      <c r="DH183" s="329"/>
      <c r="DI183" s="330" t="str">
        <f>TOTALGENERAL!$Q97</f>
        <v/>
      </c>
      <c r="DJ183" s="331"/>
      <c r="DK183" s="330" t="str">
        <f>TOTALGENERAL!$AR97</f>
        <v/>
      </c>
      <c r="DL183" s="331"/>
      <c r="DM183" s="330"/>
      <c r="DN183" s="331"/>
      <c r="DO183" s="330"/>
      <c r="DP183" s="332"/>
    </row>
    <row r="184" spans="1:120" ht="13.5" thickBot="1">
      <c r="A184" s="326"/>
      <c r="B184" s="326"/>
      <c r="C184" s="327"/>
      <c r="D184" s="327"/>
      <c r="E184" s="315"/>
      <c r="G184" s="315"/>
      <c r="I184" s="315"/>
      <c r="K184" s="315"/>
      <c r="M184" s="326"/>
      <c r="N184" s="326"/>
      <c r="O184" s="327"/>
      <c r="P184" s="327"/>
      <c r="Q184" s="315"/>
      <c r="S184" s="315"/>
      <c r="U184" s="315"/>
      <c r="W184" s="315"/>
      <c r="Y184" s="326"/>
      <c r="Z184" s="326"/>
      <c r="AA184" s="327"/>
      <c r="AB184" s="327"/>
      <c r="AC184" s="315"/>
      <c r="AE184" s="315"/>
      <c r="AG184" s="315"/>
      <c r="AI184" s="315"/>
      <c r="AK184" s="326"/>
      <c r="AL184" s="326"/>
      <c r="AM184" s="327"/>
      <c r="AN184" s="327"/>
      <c r="AO184" s="315"/>
      <c r="AQ184" s="315"/>
      <c r="AS184" s="315"/>
      <c r="AU184" s="315"/>
      <c r="AW184" s="326"/>
      <c r="AX184" s="326"/>
      <c r="AY184" s="327"/>
      <c r="AZ184" s="327"/>
      <c r="BA184" s="315"/>
      <c r="BC184" s="315"/>
      <c r="BE184" s="315"/>
      <c r="BG184" s="315"/>
      <c r="BI184" s="326"/>
      <c r="BJ184" s="326"/>
      <c r="BK184" s="327"/>
      <c r="BL184" s="327"/>
      <c r="BM184" s="315"/>
      <c r="BO184" s="315"/>
      <c r="BQ184" s="315"/>
      <c r="BS184" s="315"/>
      <c r="BU184" s="326"/>
      <c r="BV184" s="326"/>
      <c r="BW184" s="327"/>
      <c r="BX184" s="327"/>
      <c r="BY184" s="315"/>
      <c r="CA184" s="315"/>
      <c r="CC184" s="315"/>
      <c r="CE184" s="315"/>
      <c r="CG184" s="326"/>
      <c r="CH184" s="326"/>
      <c r="CI184" s="327"/>
      <c r="CJ184" s="327"/>
      <c r="CK184" s="315"/>
      <c r="CM184" s="315"/>
      <c r="CO184" s="315"/>
      <c r="CQ184" s="315"/>
      <c r="CS184" s="326"/>
      <c r="CT184" s="326"/>
      <c r="CU184" s="327"/>
      <c r="CV184" s="327"/>
      <c r="CW184" s="315"/>
      <c r="CY184" s="315"/>
      <c r="DA184" s="315"/>
      <c r="DC184" s="315"/>
      <c r="DE184" s="326"/>
      <c r="DF184" s="326"/>
      <c r="DG184" s="327"/>
      <c r="DH184" s="327"/>
      <c r="DI184" s="315"/>
      <c r="DK184" s="315"/>
      <c r="DM184" s="315"/>
      <c r="DO184" s="315"/>
    </row>
    <row r="185" spans="1:120" ht="13.5">
      <c r="A185" s="554" t="str">
        <f>PARAMETRES!$F$14</f>
        <v>TOTAL MATHÉMATIQUE</v>
      </c>
      <c r="B185" s="554"/>
      <c r="C185" s="333">
        <f>PARAMETRES!$G$14</f>
        <v>100</v>
      </c>
      <c r="D185" s="334"/>
      <c r="E185" s="335">
        <f>TOTALGENERAL!$R61</f>
        <v>92</v>
      </c>
      <c r="F185" s="319"/>
      <c r="G185" s="335" t="str">
        <f>TOTALGENERAL!$AS61</f>
        <v/>
      </c>
      <c r="H185" s="319"/>
      <c r="I185" s="335"/>
      <c r="J185" s="319"/>
      <c r="K185" s="335"/>
      <c r="L185" s="320"/>
      <c r="M185" s="554" t="str">
        <f>PARAMETRES!$F$14</f>
        <v>TOTAL MATHÉMATIQUE</v>
      </c>
      <c r="N185" s="554"/>
      <c r="O185" s="333">
        <f>PARAMETRES!$G$14</f>
        <v>100</v>
      </c>
      <c r="P185" s="334"/>
      <c r="Q185" s="335">
        <f>TOTALGENERAL!$R65</f>
        <v>83.699999999999989</v>
      </c>
      <c r="R185" s="319"/>
      <c r="S185" s="335" t="str">
        <f>TOTALGENERAL!$AS65</f>
        <v/>
      </c>
      <c r="T185" s="319"/>
      <c r="U185" s="335"/>
      <c r="V185" s="319"/>
      <c r="W185" s="335"/>
      <c r="X185" s="320"/>
      <c r="Y185" s="554" t="str">
        <f>PARAMETRES!$F$14</f>
        <v>TOTAL MATHÉMATIQUE</v>
      </c>
      <c r="Z185" s="554"/>
      <c r="AA185" s="333">
        <f>PARAMETRES!$G$14</f>
        <v>100</v>
      </c>
      <c r="AB185" s="334"/>
      <c r="AC185" s="335">
        <f>TOTALGENERAL!$R69</f>
        <v>81.8</v>
      </c>
      <c r="AD185" s="319"/>
      <c r="AE185" s="335" t="str">
        <f>TOTALGENERAL!$AS69</f>
        <v/>
      </c>
      <c r="AF185" s="319"/>
      <c r="AG185" s="335"/>
      <c r="AH185" s="319"/>
      <c r="AI185" s="335"/>
      <c r="AJ185" s="320"/>
      <c r="AK185" s="554" t="str">
        <f>PARAMETRES!$F$14</f>
        <v>TOTAL MATHÉMATIQUE</v>
      </c>
      <c r="AL185" s="554"/>
      <c r="AM185" s="333">
        <f>PARAMETRES!$G$14</f>
        <v>100</v>
      </c>
      <c r="AN185" s="334"/>
      <c r="AO185" s="335">
        <f>TOTALGENERAL!$R73</f>
        <v>89.899999999999991</v>
      </c>
      <c r="AP185" s="319"/>
      <c r="AQ185" s="335" t="str">
        <f>TOTALGENERAL!$AS73</f>
        <v/>
      </c>
      <c r="AR185" s="319"/>
      <c r="AS185" s="335"/>
      <c r="AT185" s="319"/>
      <c r="AU185" s="335"/>
      <c r="AV185" s="320"/>
      <c r="AW185" s="554" t="str">
        <f>PARAMETRES!$F$14</f>
        <v>TOTAL MATHÉMATIQUE</v>
      </c>
      <c r="AX185" s="554"/>
      <c r="AY185" s="333">
        <f>PARAMETRES!$G$14</f>
        <v>100</v>
      </c>
      <c r="AZ185" s="334"/>
      <c r="BA185" s="335">
        <f>TOTALGENERAL!$R77</f>
        <v>86.3</v>
      </c>
      <c r="BB185" s="319"/>
      <c r="BC185" s="335" t="str">
        <f>TOTALGENERAL!$AS77</f>
        <v/>
      </c>
      <c r="BD185" s="319"/>
      <c r="BE185" s="335"/>
      <c r="BF185" s="319"/>
      <c r="BG185" s="335"/>
      <c r="BH185" s="320"/>
      <c r="BI185" s="554" t="str">
        <f>PARAMETRES!$F$14</f>
        <v>TOTAL MATHÉMATIQUE</v>
      </c>
      <c r="BJ185" s="554"/>
      <c r="BK185" s="333">
        <f>PARAMETRES!$G$14</f>
        <v>100</v>
      </c>
      <c r="BL185" s="334"/>
      <c r="BM185" s="335">
        <f>TOTALGENERAL!$R81</f>
        <v>81.8</v>
      </c>
      <c r="BN185" s="319"/>
      <c r="BO185" s="335" t="str">
        <f>TOTALGENERAL!$AS81</f>
        <v/>
      </c>
      <c r="BP185" s="319"/>
      <c r="BQ185" s="335"/>
      <c r="BR185" s="319"/>
      <c r="BS185" s="335"/>
      <c r="BT185" s="320"/>
      <c r="BU185" s="554" t="str">
        <f>PARAMETRES!$F$14</f>
        <v>TOTAL MATHÉMATIQUE</v>
      </c>
      <c r="BV185" s="554"/>
      <c r="BW185" s="333">
        <f>PARAMETRES!$G$14</f>
        <v>100</v>
      </c>
      <c r="BX185" s="334"/>
      <c r="BY185" s="335">
        <f>TOTALGENERAL!$R85</f>
        <v>92</v>
      </c>
      <c r="BZ185" s="319"/>
      <c r="CA185" s="335" t="str">
        <f>TOTALGENERAL!$AS85</f>
        <v/>
      </c>
      <c r="CB185" s="319"/>
      <c r="CC185" s="335"/>
      <c r="CD185" s="319"/>
      <c r="CE185" s="335"/>
      <c r="CF185" s="320"/>
      <c r="CG185" s="554" t="str">
        <f>PARAMETRES!$F$14</f>
        <v>TOTAL MATHÉMATIQUE</v>
      </c>
      <c r="CH185" s="554"/>
      <c r="CI185" s="333">
        <f>PARAMETRES!$G$14</f>
        <v>100</v>
      </c>
      <c r="CJ185" s="334"/>
      <c r="CK185" s="335" t="str">
        <f>TOTALGENERAL!$R89</f>
        <v>-</v>
      </c>
      <c r="CL185" s="319"/>
      <c r="CM185" s="335" t="str">
        <f>TOTALGENERAL!$AS89</f>
        <v/>
      </c>
      <c r="CN185" s="319"/>
      <c r="CO185" s="335"/>
      <c r="CP185" s="319"/>
      <c r="CQ185" s="335"/>
      <c r="CR185" s="320"/>
      <c r="CS185" s="554" t="str">
        <f>PARAMETRES!$F$14</f>
        <v>TOTAL MATHÉMATIQUE</v>
      </c>
      <c r="CT185" s="554"/>
      <c r="CU185" s="333">
        <f>PARAMETRES!$G$14</f>
        <v>100</v>
      </c>
      <c r="CV185" s="334"/>
      <c r="CW185" s="335" t="str">
        <f>TOTALGENERAL!$R93</f>
        <v>-</v>
      </c>
      <c r="CX185" s="319"/>
      <c r="CY185" s="335" t="str">
        <f>TOTALGENERAL!$AS93</f>
        <v/>
      </c>
      <c r="CZ185" s="319"/>
      <c r="DA185" s="335"/>
      <c r="DB185" s="319"/>
      <c r="DC185" s="335"/>
      <c r="DD185" s="320"/>
      <c r="DE185" s="554" t="str">
        <f>PARAMETRES!$F$14</f>
        <v>TOTAL MATHÉMATIQUE</v>
      </c>
      <c r="DF185" s="554"/>
      <c r="DG185" s="333">
        <f>PARAMETRES!$G$14</f>
        <v>100</v>
      </c>
      <c r="DH185" s="334"/>
      <c r="DI185" s="335" t="str">
        <f>TOTALGENERAL!$R97</f>
        <v>-</v>
      </c>
      <c r="DJ185" s="319"/>
      <c r="DK185" s="335" t="str">
        <f>TOTALGENERAL!$AS97</f>
        <v/>
      </c>
      <c r="DL185" s="319"/>
      <c r="DM185" s="335"/>
      <c r="DN185" s="319"/>
      <c r="DO185" s="335"/>
      <c r="DP185" s="320"/>
    </row>
    <row r="186" spans="1:120" ht="13.5">
      <c r="A186" s="321"/>
      <c r="B186" s="322"/>
      <c r="C186" s="336"/>
      <c r="D186" s="336"/>
      <c r="E186" s="315"/>
      <c r="F186" s="324"/>
      <c r="G186" s="315"/>
      <c r="H186" s="324"/>
      <c r="I186" s="315"/>
      <c r="J186" s="324"/>
      <c r="K186" s="315"/>
      <c r="L186" s="325"/>
      <c r="M186" s="321" t="str">
        <f>IF(COUNTBLANK(W166:W195)=31,"","Moyenne de l'année :")</f>
        <v>Moyenne de l'année :</v>
      </c>
      <c r="N186" s="322"/>
      <c r="O186" s="336"/>
      <c r="P186" s="336"/>
      <c r="Q186" s="315"/>
      <c r="R186" s="324"/>
      <c r="S186" s="315"/>
      <c r="T186" s="324"/>
      <c r="U186" s="315"/>
      <c r="V186" s="324"/>
      <c r="W186" s="315"/>
      <c r="X186" s="325"/>
      <c r="Y186" s="321"/>
      <c r="Z186" s="322"/>
      <c r="AA186" s="336"/>
      <c r="AB186" s="336"/>
      <c r="AC186" s="315"/>
      <c r="AD186" s="324"/>
      <c r="AE186" s="315"/>
      <c r="AF186" s="324"/>
      <c r="AG186" s="315"/>
      <c r="AH186" s="324"/>
      <c r="AI186" s="315"/>
      <c r="AJ186" s="325"/>
      <c r="AK186" s="321"/>
      <c r="AL186" s="322"/>
      <c r="AM186" s="336"/>
      <c r="AN186" s="336"/>
      <c r="AO186" s="315"/>
      <c r="AP186" s="324"/>
      <c r="AQ186" s="315"/>
      <c r="AR186" s="324"/>
      <c r="AS186" s="315"/>
      <c r="AT186" s="324"/>
      <c r="AU186" s="315"/>
      <c r="AV186" s="325"/>
      <c r="AW186" s="321"/>
      <c r="AX186" s="322"/>
      <c r="AY186" s="336"/>
      <c r="AZ186" s="336"/>
      <c r="BA186" s="315"/>
      <c r="BB186" s="324"/>
      <c r="BC186" s="315"/>
      <c r="BD186" s="324"/>
      <c r="BE186" s="315"/>
      <c r="BF186" s="324"/>
      <c r="BG186" s="315"/>
      <c r="BH186" s="325"/>
      <c r="BI186" s="321"/>
      <c r="BJ186" s="322"/>
      <c r="BK186" s="336"/>
      <c r="BL186" s="336"/>
      <c r="BM186" s="315"/>
      <c r="BN186" s="324"/>
      <c r="BO186" s="315"/>
      <c r="BP186" s="324"/>
      <c r="BQ186" s="315"/>
      <c r="BR186" s="324"/>
      <c r="BS186" s="315"/>
      <c r="BT186" s="325"/>
      <c r="BU186" s="321"/>
      <c r="BV186" s="322"/>
      <c r="BW186" s="336"/>
      <c r="BX186" s="336"/>
      <c r="BY186" s="315"/>
      <c r="BZ186" s="324"/>
      <c r="CA186" s="315"/>
      <c r="CB186" s="324"/>
      <c r="CC186" s="315"/>
      <c r="CD186" s="324"/>
      <c r="CE186" s="315"/>
      <c r="CF186" s="325"/>
      <c r="CG186" s="321"/>
      <c r="CH186" s="322"/>
      <c r="CI186" s="336"/>
      <c r="CJ186" s="336"/>
      <c r="CK186" s="315"/>
      <c r="CL186" s="324"/>
      <c r="CM186" s="315"/>
      <c r="CN186" s="324"/>
      <c r="CO186" s="315"/>
      <c r="CP186" s="324"/>
      <c r="CQ186" s="315"/>
      <c r="CR186" s="325"/>
      <c r="CS186" s="321"/>
      <c r="CT186" s="322"/>
      <c r="CU186" s="336"/>
      <c r="CV186" s="336"/>
      <c r="CW186" s="315"/>
      <c r="CX186" s="324"/>
      <c r="CY186" s="315"/>
      <c r="CZ186" s="324"/>
      <c r="DA186" s="315"/>
      <c r="DB186" s="324"/>
      <c r="DC186" s="315"/>
      <c r="DD186" s="325"/>
      <c r="DE186" s="321" t="str">
        <f>IF(COUNTBLANK(DO166:DO195)=31,"","Moyenne de l'année :")</f>
        <v>Moyenne de l'année :</v>
      </c>
      <c r="DF186" s="322" t="str">
        <f>IF(COUNTBLANK(DO166:DO195)=31,"",CONCATENATE(TOTALGENERAL!$DL97," %"))</f>
        <v>- %</v>
      </c>
      <c r="DG186" s="336"/>
      <c r="DH186" s="336"/>
      <c r="DI186" s="315"/>
      <c r="DJ186" s="324"/>
      <c r="DK186" s="315"/>
      <c r="DL186" s="324"/>
      <c r="DM186" s="315"/>
      <c r="DN186" s="324"/>
      <c r="DO186" s="315"/>
      <c r="DP186" s="325"/>
    </row>
    <row r="187" spans="1:120">
      <c r="A187" s="326"/>
      <c r="B187" s="326"/>
      <c r="C187" s="327"/>
      <c r="D187" s="327"/>
      <c r="E187" s="315"/>
      <c r="G187" s="315"/>
      <c r="I187" s="315"/>
      <c r="K187" s="315"/>
      <c r="M187" s="326"/>
      <c r="N187" s="326"/>
      <c r="O187" s="327"/>
      <c r="P187" s="327"/>
      <c r="Q187" s="315"/>
      <c r="S187" s="315"/>
      <c r="U187" s="315"/>
      <c r="W187" s="315"/>
      <c r="Y187" s="326"/>
      <c r="Z187" s="326"/>
      <c r="AA187" s="327"/>
      <c r="AB187" s="327"/>
      <c r="AC187" s="315"/>
      <c r="AE187" s="315"/>
      <c r="AG187" s="315"/>
      <c r="AI187" s="315"/>
      <c r="AK187" s="326"/>
      <c r="AL187" s="326"/>
      <c r="AM187" s="327"/>
      <c r="AN187" s="327"/>
      <c r="AO187" s="315"/>
      <c r="AQ187" s="315"/>
      <c r="AS187" s="315"/>
      <c r="AU187" s="315"/>
      <c r="AW187" s="326"/>
      <c r="AX187" s="326"/>
      <c r="AY187" s="327"/>
      <c r="AZ187" s="327"/>
      <c r="BA187" s="315"/>
      <c r="BC187" s="315"/>
      <c r="BE187" s="315"/>
      <c r="BG187" s="315"/>
      <c r="BI187" s="326"/>
      <c r="BJ187" s="326"/>
      <c r="BK187" s="327"/>
      <c r="BL187" s="327"/>
      <c r="BM187" s="315"/>
      <c r="BO187" s="315"/>
      <c r="BQ187" s="315"/>
      <c r="BS187" s="315"/>
      <c r="BU187" s="326"/>
      <c r="BV187" s="326"/>
      <c r="BW187" s="327"/>
      <c r="BX187" s="327"/>
      <c r="BY187" s="315"/>
      <c r="CA187" s="315"/>
      <c r="CC187" s="315"/>
      <c r="CE187" s="315"/>
      <c r="CG187" s="326"/>
      <c r="CH187" s="326"/>
      <c r="CI187" s="327"/>
      <c r="CJ187" s="327"/>
      <c r="CK187" s="315"/>
      <c r="CM187" s="315"/>
      <c r="CO187" s="315"/>
      <c r="CQ187" s="315"/>
      <c r="CS187" s="326"/>
      <c r="CT187" s="326"/>
      <c r="CU187" s="327"/>
      <c r="CV187" s="327"/>
      <c r="CW187" s="315"/>
      <c r="CY187" s="315"/>
      <c r="DA187" s="315"/>
      <c r="DC187" s="315"/>
      <c r="DE187" s="326"/>
      <c r="DF187" s="326"/>
      <c r="DG187" s="327"/>
      <c r="DH187" s="327"/>
      <c r="DI187" s="315"/>
      <c r="DK187" s="315"/>
      <c r="DM187" s="315"/>
      <c r="DO187" s="315"/>
    </row>
    <row r="188" spans="1:120">
      <c r="A188" s="551" t="str">
        <f>PARAMETRES!$F$16</f>
        <v>ÉVEIL</v>
      </c>
      <c r="B188" s="551"/>
      <c r="C188" s="316">
        <f>PARAMETRES!$G$16</f>
        <v>30</v>
      </c>
      <c r="D188" s="317"/>
      <c r="E188" s="318">
        <f>TOTALGENERAL!$U61</f>
        <v>24</v>
      </c>
      <c r="F188" s="319"/>
      <c r="G188" s="318" t="str">
        <f>TOTALGENERAL!$AV61</f>
        <v/>
      </c>
      <c r="H188" s="319"/>
      <c r="I188" s="318"/>
      <c r="J188" s="319"/>
      <c r="K188" s="318"/>
      <c r="L188" s="320"/>
      <c r="M188" s="551" t="str">
        <f>PARAMETRES!$F$16</f>
        <v>ÉVEIL</v>
      </c>
      <c r="N188" s="551"/>
      <c r="O188" s="316">
        <f>PARAMETRES!$G$16</f>
        <v>30</v>
      </c>
      <c r="P188" s="317"/>
      <c r="Q188" s="318">
        <f>TOTALGENERAL!$U65</f>
        <v>22.8</v>
      </c>
      <c r="R188" s="319"/>
      <c r="S188" s="318" t="str">
        <f>TOTALGENERAL!$AV65</f>
        <v/>
      </c>
      <c r="T188" s="319"/>
      <c r="U188" s="318"/>
      <c r="V188" s="319"/>
      <c r="W188" s="318"/>
      <c r="X188" s="320"/>
      <c r="Y188" s="551" t="str">
        <f>PARAMETRES!$F$16</f>
        <v>ÉVEIL</v>
      </c>
      <c r="Z188" s="551"/>
      <c r="AA188" s="316">
        <f>PARAMETRES!$G$16</f>
        <v>30</v>
      </c>
      <c r="AB188" s="317"/>
      <c r="AC188" s="318">
        <f>TOTALGENERAL!$U69</f>
        <v>22.8</v>
      </c>
      <c r="AD188" s="319"/>
      <c r="AE188" s="318" t="str">
        <f>TOTALGENERAL!$AV69</f>
        <v/>
      </c>
      <c r="AF188" s="319"/>
      <c r="AG188" s="318"/>
      <c r="AH188" s="319"/>
      <c r="AI188" s="318"/>
      <c r="AJ188" s="320"/>
      <c r="AK188" s="551" t="str">
        <f>PARAMETRES!$F$16</f>
        <v>ÉVEIL</v>
      </c>
      <c r="AL188" s="551"/>
      <c r="AM188" s="316">
        <f>PARAMETRES!$G$16</f>
        <v>30</v>
      </c>
      <c r="AN188" s="317"/>
      <c r="AO188" s="318">
        <f>TOTALGENERAL!$U73</f>
        <v>24.6</v>
      </c>
      <c r="AP188" s="319"/>
      <c r="AQ188" s="318" t="str">
        <f>TOTALGENERAL!$AV73</f>
        <v/>
      </c>
      <c r="AR188" s="319"/>
      <c r="AS188" s="318"/>
      <c r="AT188" s="319"/>
      <c r="AU188" s="318"/>
      <c r="AV188" s="320"/>
      <c r="AW188" s="551" t="str">
        <f>PARAMETRES!$F$16</f>
        <v>ÉVEIL</v>
      </c>
      <c r="AX188" s="551"/>
      <c r="AY188" s="316">
        <f>PARAMETRES!$G$16</f>
        <v>30</v>
      </c>
      <c r="AZ188" s="317"/>
      <c r="BA188" s="318">
        <f>TOTALGENERAL!$U77</f>
        <v>30</v>
      </c>
      <c r="BB188" s="319"/>
      <c r="BC188" s="318" t="str">
        <f>TOTALGENERAL!$AV77</f>
        <v/>
      </c>
      <c r="BD188" s="319"/>
      <c r="BE188" s="318"/>
      <c r="BF188" s="319"/>
      <c r="BG188" s="318"/>
      <c r="BH188" s="320"/>
      <c r="BI188" s="551" t="str">
        <f>PARAMETRES!$F$16</f>
        <v>ÉVEIL</v>
      </c>
      <c r="BJ188" s="551"/>
      <c r="BK188" s="316">
        <f>PARAMETRES!$G$16</f>
        <v>30</v>
      </c>
      <c r="BL188" s="317"/>
      <c r="BM188" s="318">
        <f>TOTALGENERAL!$U81</f>
        <v>26.4</v>
      </c>
      <c r="BN188" s="319"/>
      <c r="BO188" s="318" t="str">
        <f>TOTALGENERAL!$AV81</f>
        <v/>
      </c>
      <c r="BP188" s="319"/>
      <c r="BQ188" s="318"/>
      <c r="BR188" s="319"/>
      <c r="BS188" s="318"/>
      <c r="BT188" s="320"/>
      <c r="BU188" s="551" t="str">
        <f>PARAMETRES!$F$16</f>
        <v>ÉVEIL</v>
      </c>
      <c r="BV188" s="551"/>
      <c r="BW188" s="316">
        <f>PARAMETRES!$G$16</f>
        <v>30</v>
      </c>
      <c r="BX188" s="317"/>
      <c r="BY188" s="318">
        <f>TOTALGENERAL!$U85</f>
        <v>24.9</v>
      </c>
      <c r="BZ188" s="319"/>
      <c r="CA188" s="318" t="str">
        <f>TOTALGENERAL!$AV85</f>
        <v/>
      </c>
      <c r="CB188" s="319"/>
      <c r="CC188" s="318"/>
      <c r="CD188" s="319"/>
      <c r="CE188" s="318"/>
      <c r="CF188" s="320"/>
      <c r="CG188" s="551" t="str">
        <f>PARAMETRES!$F$16</f>
        <v>ÉVEIL</v>
      </c>
      <c r="CH188" s="551"/>
      <c r="CI188" s="316">
        <f>PARAMETRES!$G$16</f>
        <v>30</v>
      </c>
      <c r="CJ188" s="317"/>
      <c r="CK188" s="318" t="str">
        <f>TOTALGENERAL!$U89</f>
        <v>-</v>
      </c>
      <c r="CL188" s="319"/>
      <c r="CM188" s="318" t="str">
        <f>TOTALGENERAL!$AV89</f>
        <v/>
      </c>
      <c r="CN188" s="319"/>
      <c r="CO188" s="318"/>
      <c r="CP188" s="319"/>
      <c r="CQ188" s="318"/>
      <c r="CR188" s="320"/>
      <c r="CS188" s="551" t="str">
        <f>PARAMETRES!$F$16</f>
        <v>ÉVEIL</v>
      </c>
      <c r="CT188" s="551"/>
      <c r="CU188" s="316">
        <f>PARAMETRES!$G$16</f>
        <v>30</v>
      </c>
      <c r="CV188" s="317"/>
      <c r="CW188" s="318" t="str">
        <f>TOTALGENERAL!$U93</f>
        <v>-</v>
      </c>
      <c r="CX188" s="319"/>
      <c r="CY188" s="318" t="str">
        <f>TOTALGENERAL!$AV93</f>
        <v/>
      </c>
      <c r="CZ188" s="319"/>
      <c r="DA188" s="318"/>
      <c r="DB188" s="319"/>
      <c r="DC188" s="318"/>
      <c r="DD188" s="320"/>
      <c r="DE188" s="551" t="str">
        <f>PARAMETRES!$F$16</f>
        <v>ÉVEIL</v>
      </c>
      <c r="DF188" s="551"/>
      <c r="DG188" s="316">
        <f>PARAMETRES!$G$16</f>
        <v>30</v>
      </c>
      <c r="DH188" s="317"/>
      <c r="DI188" s="318" t="str">
        <f>TOTALGENERAL!$U97</f>
        <v>-</v>
      </c>
      <c r="DJ188" s="319"/>
      <c r="DK188" s="318" t="str">
        <f>TOTALGENERAL!$AV97</f>
        <v/>
      </c>
      <c r="DL188" s="319"/>
      <c r="DM188" s="318"/>
      <c r="DN188" s="319"/>
      <c r="DO188" s="318"/>
      <c r="DP188" s="320"/>
    </row>
    <row r="189" spans="1:120">
      <c r="A189" s="321"/>
      <c r="B189" s="322"/>
      <c r="C189" s="323"/>
      <c r="D189" s="323"/>
      <c r="E189" s="315"/>
      <c r="F189" s="324"/>
      <c r="G189" s="315"/>
      <c r="H189" s="324"/>
      <c r="I189" s="315"/>
      <c r="J189" s="324"/>
      <c r="K189" s="315"/>
      <c r="L189" s="325"/>
      <c r="M189" s="321" t="str">
        <f>IF(COUNTBLANK(W166:W195)=31,"","Moyenne de l'année :")</f>
        <v>Moyenne de l'année :</v>
      </c>
      <c r="N189" s="322"/>
      <c r="O189" s="323"/>
      <c r="P189" s="323"/>
      <c r="Q189" s="315"/>
      <c r="R189" s="324"/>
      <c r="S189" s="315"/>
      <c r="T189" s="324"/>
      <c r="U189" s="315"/>
      <c r="V189" s="324"/>
      <c r="W189" s="315"/>
      <c r="X189" s="325"/>
      <c r="Y189" s="321"/>
      <c r="Z189" s="322"/>
      <c r="AA189" s="323"/>
      <c r="AB189" s="323"/>
      <c r="AC189" s="315"/>
      <c r="AD189" s="324"/>
      <c r="AE189" s="315"/>
      <c r="AF189" s="324"/>
      <c r="AG189" s="315"/>
      <c r="AH189" s="324"/>
      <c r="AI189" s="315"/>
      <c r="AJ189" s="325"/>
      <c r="AK189" s="321"/>
      <c r="AL189" s="322"/>
      <c r="AM189" s="323"/>
      <c r="AN189" s="323"/>
      <c r="AO189" s="315"/>
      <c r="AP189" s="324"/>
      <c r="AQ189" s="315"/>
      <c r="AR189" s="324"/>
      <c r="AS189" s="315"/>
      <c r="AT189" s="324"/>
      <c r="AU189" s="315"/>
      <c r="AV189" s="325"/>
      <c r="AW189" s="321"/>
      <c r="AX189" s="322"/>
      <c r="AY189" s="323"/>
      <c r="AZ189" s="323"/>
      <c r="BA189" s="315"/>
      <c r="BB189" s="324"/>
      <c r="BC189" s="315"/>
      <c r="BD189" s="324"/>
      <c r="BE189" s="315"/>
      <c r="BF189" s="324"/>
      <c r="BG189" s="315"/>
      <c r="BH189" s="325"/>
      <c r="BI189" s="321"/>
      <c r="BJ189" s="322"/>
      <c r="BK189" s="323"/>
      <c r="BL189" s="323"/>
      <c r="BM189" s="315"/>
      <c r="BN189" s="324"/>
      <c r="BO189" s="315"/>
      <c r="BP189" s="324"/>
      <c r="BQ189" s="315"/>
      <c r="BR189" s="324"/>
      <c r="BS189" s="315"/>
      <c r="BT189" s="325"/>
      <c r="BU189" s="321"/>
      <c r="BV189" s="322"/>
      <c r="BW189" s="323"/>
      <c r="BX189" s="323"/>
      <c r="BY189" s="315"/>
      <c r="BZ189" s="324"/>
      <c r="CA189" s="315"/>
      <c r="CB189" s="324"/>
      <c r="CC189" s="315"/>
      <c r="CD189" s="324"/>
      <c r="CE189" s="315"/>
      <c r="CF189" s="325"/>
      <c r="CG189" s="321"/>
      <c r="CH189" s="322"/>
      <c r="CI189" s="323"/>
      <c r="CJ189" s="323"/>
      <c r="CK189" s="315"/>
      <c r="CL189" s="324"/>
      <c r="CM189" s="315"/>
      <c r="CN189" s="324"/>
      <c r="CO189" s="315"/>
      <c r="CP189" s="324"/>
      <c r="CQ189" s="315"/>
      <c r="CR189" s="325"/>
      <c r="CS189" s="321"/>
      <c r="CT189" s="322"/>
      <c r="CU189" s="323"/>
      <c r="CV189" s="323"/>
      <c r="CW189" s="315"/>
      <c r="CX189" s="324"/>
      <c r="CY189" s="315"/>
      <c r="CZ189" s="324"/>
      <c r="DA189" s="315"/>
      <c r="DB189" s="324"/>
      <c r="DC189" s="315"/>
      <c r="DD189" s="325"/>
      <c r="DE189" s="321"/>
      <c r="DF189" s="322"/>
      <c r="DG189" s="323"/>
      <c r="DH189" s="323"/>
      <c r="DI189" s="315"/>
      <c r="DJ189" s="324"/>
      <c r="DK189" s="315"/>
      <c r="DL189" s="324"/>
      <c r="DM189" s="315"/>
      <c r="DN189" s="324"/>
      <c r="DO189" s="315"/>
      <c r="DP189" s="325"/>
    </row>
    <row r="190" spans="1:120">
      <c r="A190" s="321"/>
      <c r="B190" s="322"/>
      <c r="C190" s="323"/>
      <c r="D190" s="323"/>
      <c r="E190" s="315"/>
      <c r="F190" s="324"/>
      <c r="G190" s="315"/>
      <c r="H190" s="324"/>
      <c r="I190" s="315"/>
      <c r="J190" s="324"/>
      <c r="K190" s="315"/>
      <c r="L190" s="325"/>
      <c r="M190" s="321"/>
      <c r="N190" s="322"/>
      <c r="O190" s="323"/>
      <c r="P190" s="323"/>
      <c r="Q190" s="315"/>
      <c r="R190" s="324"/>
      <c r="S190" s="315"/>
      <c r="T190" s="324"/>
      <c r="U190" s="315"/>
      <c r="V190" s="324"/>
      <c r="W190" s="315"/>
      <c r="X190" s="325"/>
      <c r="Y190" s="321"/>
      <c r="Z190" s="322"/>
      <c r="AA190" s="323"/>
      <c r="AB190" s="323"/>
      <c r="AC190" s="315"/>
      <c r="AD190" s="324"/>
      <c r="AE190" s="315"/>
      <c r="AF190" s="324"/>
      <c r="AG190" s="315"/>
      <c r="AH190" s="324"/>
      <c r="AI190" s="315"/>
      <c r="AJ190" s="325"/>
      <c r="AK190" s="321"/>
      <c r="AL190" s="322"/>
      <c r="AM190" s="323"/>
      <c r="AN190" s="323"/>
      <c r="AO190" s="315"/>
      <c r="AP190" s="324"/>
      <c r="AQ190" s="315"/>
      <c r="AR190" s="324"/>
      <c r="AS190" s="315"/>
      <c r="AT190" s="324"/>
      <c r="AU190" s="315"/>
      <c r="AV190" s="325"/>
      <c r="AW190" s="321"/>
      <c r="AX190" s="322"/>
      <c r="AY190" s="323"/>
      <c r="AZ190" s="323"/>
      <c r="BA190" s="315"/>
      <c r="BB190" s="324"/>
      <c r="BC190" s="315"/>
      <c r="BD190" s="324"/>
      <c r="BE190" s="315"/>
      <c r="BF190" s="324"/>
      <c r="BG190" s="315"/>
      <c r="BH190" s="325"/>
      <c r="BI190" s="321"/>
      <c r="BJ190" s="322"/>
      <c r="BK190" s="323"/>
      <c r="BL190" s="323"/>
      <c r="BM190" s="315"/>
      <c r="BN190" s="324"/>
      <c r="BO190" s="315"/>
      <c r="BP190" s="324"/>
      <c r="BQ190" s="315"/>
      <c r="BR190" s="324"/>
      <c r="BS190" s="315"/>
      <c r="BT190" s="325"/>
      <c r="BU190" s="321"/>
      <c r="BV190" s="322"/>
      <c r="BW190" s="323"/>
      <c r="BX190" s="323"/>
      <c r="BY190" s="315"/>
      <c r="BZ190" s="324"/>
      <c r="CA190" s="315"/>
      <c r="CB190" s="324"/>
      <c r="CC190" s="315"/>
      <c r="CD190" s="324"/>
      <c r="CE190" s="315"/>
      <c r="CF190" s="325"/>
      <c r="CG190" s="321"/>
      <c r="CH190" s="322"/>
      <c r="CI190" s="323"/>
      <c r="CJ190" s="323"/>
      <c r="CK190" s="315"/>
      <c r="CL190" s="324"/>
      <c r="CM190" s="315"/>
      <c r="CN190" s="324"/>
      <c r="CO190" s="315"/>
      <c r="CP190" s="324"/>
      <c r="CQ190" s="315"/>
      <c r="CR190" s="325"/>
      <c r="CS190" s="321"/>
      <c r="CT190" s="322"/>
      <c r="CU190" s="323"/>
      <c r="CV190" s="323"/>
      <c r="CW190" s="315"/>
      <c r="CX190" s="324"/>
      <c r="CY190" s="315"/>
      <c r="CZ190" s="324"/>
      <c r="DA190" s="315"/>
      <c r="DB190" s="324"/>
      <c r="DC190" s="315"/>
      <c r="DD190" s="325"/>
      <c r="DE190" s="321"/>
      <c r="DF190" s="322"/>
      <c r="DG190" s="323"/>
      <c r="DH190" s="323"/>
      <c r="DI190" s="315"/>
      <c r="DJ190" s="324"/>
      <c r="DK190" s="315"/>
      <c r="DL190" s="324"/>
      <c r="DM190" s="315"/>
      <c r="DN190" s="324"/>
      <c r="DO190" s="315"/>
      <c r="DP190" s="325"/>
    </row>
    <row r="191" spans="1:120">
      <c r="A191" s="551" t="str">
        <f>IF(PARAMETRES!$D8="-",PARAMETRES!$F$17,CONCATENATE(UPPER(PARAMETRES!$D8)," (",LOWER(PARAMETRES!$F$17),")"))</f>
        <v>ANGLAIS (seconde langue)</v>
      </c>
      <c r="B191" s="551"/>
      <c r="C191" s="316">
        <f>PARAMETRES!$G$17</f>
        <v>30</v>
      </c>
      <c r="D191" s="317"/>
      <c r="E191" s="318" t="str">
        <f>TOTALGENERAL!$X61</f>
        <v/>
      </c>
      <c r="F191" s="319"/>
      <c r="G191" s="318" t="str">
        <f>TOTALGENERAL!$AY61</f>
        <v/>
      </c>
      <c r="H191" s="319"/>
      <c r="I191" s="318"/>
      <c r="J191" s="319"/>
      <c r="K191" s="318"/>
      <c r="L191" s="320"/>
      <c r="M191" s="551" t="str">
        <f>IF(PARAMETRES!$D12="-",PARAMETRES!$F$17,CONCATENATE(UPPER(PARAMETRES!$D12)," (",LOWER(PARAMETRES!$F$17),")"))</f>
        <v>ANGLAIS (seconde langue)</v>
      </c>
      <c r="N191" s="551"/>
      <c r="O191" s="316">
        <f>PARAMETRES!$G$17</f>
        <v>30</v>
      </c>
      <c r="P191" s="317"/>
      <c r="Q191" s="318" t="str">
        <f>TOTALGENERAL!$X65</f>
        <v/>
      </c>
      <c r="R191" s="319"/>
      <c r="S191" s="318" t="str">
        <f>TOTALGENERAL!$AY65</f>
        <v/>
      </c>
      <c r="T191" s="319"/>
      <c r="U191" s="318"/>
      <c r="V191" s="319"/>
      <c r="W191" s="318"/>
      <c r="X191" s="320"/>
      <c r="Y191" s="551" t="str">
        <f>IF(PARAMETRES!$D16="-",PARAMETRES!$F$17,CONCATENATE(UPPER(PARAMETRES!$D16)," (",LOWER(PARAMETRES!$F$17),")"))</f>
        <v>ANGLAIS (seconde langue)</v>
      </c>
      <c r="Z191" s="551"/>
      <c r="AA191" s="316">
        <f>PARAMETRES!$G$17</f>
        <v>30</v>
      </c>
      <c r="AB191" s="317"/>
      <c r="AC191" s="318" t="str">
        <f>TOTALGENERAL!$X69</f>
        <v/>
      </c>
      <c r="AD191" s="319"/>
      <c r="AE191" s="318" t="str">
        <f>TOTALGENERAL!$AY69</f>
        <v/>
      </c>
      <c r="AF191" s="319"/>
      <c r="AG191" s="318"/>
      <c r="AH191" s="319"/>
      <c r="AI191" s="318"/>
      <c r="AJ191" s="320"/>
      <c r="AK191" s="551" t="str">
        <f>IF(PARAMETRES!$D20="-",PARAMETRES!$F$17,CONCATENATE(UPPER(PARAMETRES!$D20)," (",LOWER(PARAMETRES!$F$17),")"))</f>
        <v>ANGLAIS (seconde langue)</v>
      </c>
      <c r="AL191" s="551"/>
      <c r="AM191" s="316">
        <f>PARAMETRES!$G$17</f>
        <v>30</v>
      </c>
      <c r="AN191" s="317"/>
      <c r="AO191" s="318" t="str">
        <f>TOTALGENERAL!$X73</f>
        <v/>
      </c>
      <c r="AP191" s="319"/>
      <c r="AQ191" s="318" t="str">
        <f>TOTALGENERAL!$AY73</f>
        <v/>
      </c>
      <c r="AR191" s="319"/>
      <c r="AS191" s="318"/>
      <c r="AT191" s="319"/>
      <c r="AU191" s="318"/>
      <c r="AV191" s="320"/>
      <c r="AW191" s="551" t="str">
        <f>IF(PARAMETRES!$D24="-",PARAMETRES!$F$17,CONCATENATE(UPPER(PARAMETRES!$D24)," (",LOWER(PARAMETRES!$F$17),")"))</f>
        <v>ANGLAIS (seconde langue)</v>
      </c>
      <c r="AX191" s="551"/>
      <c r="AY191" s="316">
        <f>PARAMETRES!$G$17</f>
        <v>30</v>
      </c>
      <c r="AZ191" s="317"/>
      <c r="BA191" s="318" t="str">
        <f>TOTALGENERAL!$X77</f>
        <v/>
      </c>
      <c r="BB191" s="319"/>
      <c r="BC191" s="318" t="str">
        <f>TOTALGENERAL!$AY77</f>
        <v/>
      </c>
      <c r="BD191" s="319"/>
      <c r="BE191" s="318"/>
      <c r="BF191" s="319"/>
      <c r="BG191" s="318"/>
      <c r="BH191" s="320"/>
      <c r="BI191" s="551" t="str">
        <f>IF(PARAMETRES!$D28="-",PARAMETRES!$F$17,CONCATENATE(UPPER(PARAMETRES!$D28)," (",LOWER(PARAMETRES!$F$17),")"))</f>
        <v>ANGLAIS (seconde langue)</v>
      </c>
      <c r="BJ191" s="551"/>
      <c r="BK191" s="316">
        <f>PARAMETRES!$G$17</f>
        <v>30</v>
      </c>
      <c r="BL191" s="317"/>
      <c r="BM191" s="318" t="str">
        <f>TOTALGENERAL!$X81</f>
        <v/>
      </c>
      <c r="BN191" s="319"/>
      <c r="BO191" s="318" t="str">
        <f>TOTALGENERAL!$AY81</f>
        <v/>
      </c>
      <c r="BP191" s="319"/>
      <c r="BQ191" s="318"/>
      <c r="BR191" s="319"/>
      <c r="BS191" s="318"/>
      <c r="BT191" s="320"/>
      <c r="BU191" s="551" t="str">
        <f>IF(PARAMETRES!$D32="-",PARAMETRES!$F$17,CONCATENATE(UPPER(PARAMETRES!$D32)," (",LOWER(PARAMETRES!$F$17),")"))</f>
        <v>ANGLAIS (seconde langue)</v>
      </c>
      <c r="BV191" s="551"/>
      <c r="BW191" s="316">
        <f>PARAMETRES!$G$17</f>
        <v>30</v>
      </c>
      <c r="BX191" s="317"/>
      <c r="BY191" s="318" t="str">
        <f>TOTALGENERAL!$X85</f>
        <v/>
      </c>
      <c r="BZ191" s="319"/>
      <c r="CA191" s="318" t="str">
        <f>TOTALGENERAL!$AY85</f>
        <v/>
      </c>
      <c r="CB191" s="319"/>
      <c r="CC191" s="318"/>
      <c r="CD191" s="319"/>
      <c r="CE191" s="318"/>
      <c r="CF191" s="320"/>
      <c r="CG191" s="551" t="str">
        <f>IF(PARAMETRES!$D36="-",PARAMETRES!$F$17,CONCATENATE(UPPER(PARAMETRES!$D36)," (",LOWER(PARAMETRES!$F$17),")"))</f>
        <v>SECONDE LANGUE</v>
      </c>
      <c r="CH191" s="551"/>
      <c r="CI191" s="316">
        <f>PARAMETRES!$G$17</f>
        <v>30</v>
      </c>
      <c r="CJ191" s="317"/>
      <c r="CK191" s="318" t="str">
        <f>TOTALGENERAL!$X89</f>
        <v/>
      </c>
      <c r="CL191" s="319"/>
      <c r="CM191" s="318" t="str">
        <f>TOTALGENERAL!$AY89</f>
        <v/>
      </c>
      <c r="CN191" s="319"/>
      <c r="CO191" s="318"/>
      <c r="CP191" s="319"/>
      <c r="CQ191" s="318"/>
      <c r="CR191" s="320"/>
      <c r="CS191" s="551" t="str">
        <f>IF(PARAMETRES!$D40="-",PARAMETRES!$F$17,CONCATENATE(UPPER(PARAMETRES!$D40)," (",LOWER(PARAMETRES!$F$17),")"))</f>
        <v>SECONDE LANGUE</v>
      </c>
      <c r="CT191" s="551"/>
      <c r="CU191" s="316">
        <f>PARAMETRES!$G$17</f>
        <v>30</v>
      </c>
      <c r="CV191" s="317"/>
      <c r="CW191" s="318" t="str">
        <f>TOTALGENERAL!$X93</f>
        <v/>
      </c>
      <c r="CX191" s="319"/>
      <c r="CY191" s="318" t="str">
        <f>TOTALGENERAL!$AY93</f>
        <v/>
      </c>
      <c r="CZ191" s="319"/>
      <c r="DA191" s="318"/>
      <c r="DB191" s="319"/>
      <c r="DC191" s="318"/>
      <c r="DD191" s="320"/>
      <c r="DE191" s="551" t="str">
        <f>IF(PARAMETRES!$D44="-",PARAMETRES!$F$17,CONCATENATE(UPPER(PARAMETRES!$D44)," (",LOWER(PARAMETRES!$F$17),")"))</f>
        <v>SECONDE LANGUE</v>
      </c>
      <c r="DF191" s="551"/>
      <c r="DG191" s="316">
        <f>PARAMETRES!$G$17</f>
        <v>30</v>
      </c>
      <c r="DH191" s="317"/>
      <c r="DI191" s="318" t="str">
        <f>TOTALGENERAL!$X97</f>
        <v/>
      </c>
      <c r="DJ191" s="319"/>
      <c r="DK191" s="318" t="str">
        <f>TOTALGENERAL!$AY97</f>
        <v/>
      </c>
      <c r="DL191" s="319"/>
      <c r="DM191" s="318"/>
      <c r="DN191" s="319"/>
      <c r="DO191" s="318"/>
      <c r="DP191" s="320"/>
    </row>
    <row r="192" spans="1:120">
      <c r="A192" s="321"/>
      <c r="B192" s="322"/>
      <c r="C192" s="323"/>
      <c r="D192" s="323"/>
      <c r="E192" s="315"/>
      <c r="F192" s="324"/>
      <c r="G192" s="315"/>
      <c r="H192" s="324"/>
      <c r="I192" s="315"/>
      <c r="J192" s="324"/>
      <c r="K192" s="315"/>
      <c r="L192" s="325"/>
      <c r="M192" s="321"/>
      <c r="N192" s="322"/>
      <c r="O192" s="323"/>
      <c r="P192" s="323"/>
      <c r="Q192" s="315"/>
      <c r="R192" s="324"/>
      <c r="S192" s="315"/>
      <c r="T192" s="324"/>
      <c r="U192" s="315"/>
      <c r="V192" s="324"/>
      <c r="W192" s="315"/>
      <c r="X192" s="325"/>
      <c r="Y192" s="321"/>
      <c r="Z192" s="322"/>
      <c r="AA192" s="323"/>
      <c r="AB192" s="323"/>
      <c r="AC192" s="315"/>
      <c r="AD192" s="324"/>
      <c r="AE192" s="315"/>
      <c r="AF192" s="324"/>
      <c r="AG192" s="315"/>
      <c r="AH192" s="324"/>
      <c r="AI192" s="315"/>
      <c r="AJ192" s="325"/>
      <c r="AK192" s="321"/>
      <c r="AL192" s="322"/>
      <c r="AM192" s="323"/>
      <c r="AN192" s="323"/>
      <c r="AO192" s="315"/>
      <c r="AP192" s="324"/>
      <c r="AQ192" s="315"/>
      <c r="AR192" s="324"/>
      <c r="AS192" s="315"/>
      <c r="AT192" s="324"/>
      <c r="AU192" s="315"/>
      <c r="AV192" s="325"/>
      <c r="AW192" s="321"/>
      <c r="AX192" s="322"/>
      <c r="AY192" s="323"/>
      <c r="AZ192" s="323"/>
      <c r="BA192" s="315"/>
      <c r="BB192" s="324"/>
      <c r="BC192" s="315"/>
      <c r="BD192" s="324"/>
      <c r="BE192" s="315"/>
      <c r="BF192" s="324"/>
      <c r="BG192" s="315"/>
      <c r="BH192" s="325"/>
      <c r="BI192" s="321"/>
      <c r="BJ192" s="322"/>
      <c r="BK192" s="323"/>
      <c r="BL192" s="323"/>
      <c r="BM192" s="315"/>
      <c r="BN192" s="324"/>
      <c r="BO192" s="315"/>
      <c r="BP192" s="324"/>
      <c r="BQ192" s="315"/>
      <c r="BR192" s="324"/>
      <c r="BS192" s="315"/>
      <c r="BT192" s="325"/>
      <c r="BU192" s="321"/>
      <c r="BV192" s="322"/>
      <c r="BW192" s="323"/>
      <c r="BX192" s="323"/>
      <c r="BY192" s="315"/>
      <c r="BZ192" s="324"/>
      <c r="CA192" s="315"/>
      <c r="CB192" s="324"/>
      <c r="CC192" s="315"/>
      <c r="CD192" s="324"/>
      <c r="CE192" s="315"/>
      <c r="CF192" s="325"/>
      <c r="CG192" s="321"/>
      <c r="CH192" s="322"/>
      <c r="CI192" s="323"/>
      <c r="CJ192" s="323"/>
      <c r="CK192" s="315"/>
      <c r="CL192" s="324"/>
      <c r="CM192" s="315"/>
      <c r="CN192" s="324"/>
      <c r="CO192" s="315"/>
      <c r="CP192" s="324"/>
      <c r="CQ192" s="315"/>
      <c r="CR192" s="325"/>
      <c r="CS192" s="321"/>
      <c r="CT192" s="322"/>
      <c r="CU192" s="323"/>
      <c r="CV192" s="323"/>
      <c r="CW192" s="315"/>
      <c r="CX192" s="324"/>
      <c r="CY192" s="315"/>
      <c r="CZ192" s="324"/>
      <c r="DA192" s="315"/>
      <c r="DB192" s="324"/>
      <c r="DC192" s="315"/>
      <c r="DD192" s="325"/>
      <c r="DE192" s="321"/>
      <c r="DF192" s="322"/>
      <c r="DG192" s="323"/>
      <c r="DH192" s="323"/>
      <c r="DI192" s="315"/>
      <c r="DJ192" s="324"/>
      <c r="DK192" s="315"/>
      <c r="DL192" s="324"/>
      <c r="DM192" s="315"/>
      <c r="DN192" s="324"/>
      <c r="DO192" s="315"/>
      <c r="DP192" s="325"/>
    </row>
    <row r="193" spans="1:120" ht="22.5" customHeight="1">
      <c r="A193" s="337"/>
      <c r="B193" s="338"/>
      <c r="C193" s="338"/>
      <c r="D193" s="339"/>
      <c r="E193" s="340"/>
      <c r="F193" s="324"/>
      <c r="G193" s="340"/>
      <c r="H193" s="324"/>
      <c r="I193" s="340"/>
      <c r="J193" s="324"/>
      <c r="K193" s="340"/>
      <c r="L193" s="325"/>
      <c r="M193" s="337"/>
      <c r="N193" s="338"/>
      <c r="O193" s="338"/>
      <c r="P193" s="339"/>
      <c r="Q193" s="340"/>
      <c r="R193" s="324"/>
      <c r="S193" s="340"/>
      <c r="T193" s="324"/>
      <c r="U193" s="340"/>
      <c r="V193" s="324"/>
      <c r="W193" s="340"/>
      <c r="X193" s="325"/>
      <c r="Y193" s="337"/>
      <c r="Z193" s="338"/>
      <c r="AA193" s="338"/>
      <c r="AB193" s="339"/>
      <c r="AC193" s="340"/>
      <c r="AD193" s="324"/>
      <c r="AE193" s="340"/>
      <c r="AF193" s="324"/>
      <c r="AG193" s="340"/>
      <c r="AH193" s="324"/>
      <c r="AI193" s="340"/>
      <c r="AJ193" s="325"/>
      <c r="AK193" s="337"/>
      <c r="AL193" s="338"/>
      <c r="AM193" s="338"/>
      <c r="AN193" s="339"/>
      <c r="AO193" s="340"/>
      <c r="AP193" s="324"/>
      <c r="AQ193" s="340"/>
      <c r="AR193" s="324"/>
      <c r="AS193" s="340"/>
      <c r="AT193" s="324"/>
      <c r="AU193" s="340"/>
      <c r="AV193" s="325"/>
      <c r="AW193" s="337"/>
      <c r="AX193" s="338"/>
      <c r="AY193" s="338"/>
      <c r="AZ193" s="339"/>
      <c r="BA193" s="340"/>
      <c r="BB193" s="324"/>
      <c r="BC193" s="340"/>
      <c r="BD193" s="324"/>
      <c r="BE193" s="340"/>
      <c r="BF193" s="324"/>
      <c r="BG193" s="340"/>
      <c r="BH193" s="325"/>
      <c r="BI193" s="337"/>
      <c r="BJ193" s="338"/>
      <c r="BK193" s="338"/>
      <c r="BL193" s="339"/>
      <c r="BM193" s="340"/>
      <c r="BN193" s="324"/>
      <c r="BO193" s="340"/>
      <c r="BP193" s="324"/>
      <c r="BQ193" s="340"/>
      <c r="BR193" s="324"/>
      <c r="BS193" s="340"/>
      <c r="BT193" s="325"/>
      <c r="BU193" s="337"/>
      <c r="BV193" s="338"/>
      <c r="BW193" s="338"/>
      <c r="BX193" s="339"/>
      <c r="BY193" s="340"/>
      <c r="BZ193" s="324"/>
      <c r="CA193" s="340"/>
      <c r="CB193" s="324"/>
      <c r="CC193" s="340"/>
      <c r="CD193" s="324"/>
      <c r="CE193" s="340"/>
      <c r="CF193" s="325"/>
      <c r="CG193" s="337"/>
      <c r="CH193" s="338"/>
      <c r="CI193" s="338"/>
      <c r="CJ193" s="339"/>
      <c r="CK193" s="340"/>
      <c r="CL193" s="324"/>
      <c r="CM193" s="340"/>
      <c r="CN193" s="324"/>
      <c r="CO193" s="340"/>
      <c r="CP193" s="324"/>
      <c r="CQ193" s="340"/>
      <c r="CR193" s="325"/>
      <c r="CS193" s="337"/>
      <c r="CT193" s="338"/>
      <c r="CU193" s="338"/>
      <c r="CV193" s="339"/>
      <c r="CW193" s="340"/>
      <c r="CX193" s="324"/>
      <c r="CY193" s="340"/>
      <c r="CZ193" s="324"/>
      <c r="DA193" s="340"/>
      <c r="DB193" s="324"/>
      <c r="DC193" s="340"/>
      <c r="DD193" s="325"/>
      <c r="DE193" s="337"/>
      <c r="DF193" s="338"/>
      <c r="DG193" s="338"/>
      <c r="DH193" s="339"/>
      <c r="DI193" s="340"/>
      <c r="DJ193" s="324"/>
      <c r="DK193" s="340"/>
      <c r="DL193" s="324"/>
      <c r="DM193" s="340"/>
      <c r="DN193" s="324"/>
      <c r="DO193" s="340"/>
      <c r="DP193" s="325"/>
    </row>
    <row r="194" spans="1:120" ht="4.5" customHeight="1">
      <c r="A194" s="326"/>
      <c r="B194" s="326"/>
      <c r="C194" s="327"/>
      <c r="D194" s="327"/>
      <c r="M194" s="326"/>
      <c r="N194" s="326"/>
      <c r="O194" s="327"/>
      <c r="P194" s="327"/>
      <c r="Y194" s="326"/>
      <c r="Z194" s="326"/>
      <c r="AA194" s="327"/>
      <c r="AB194" s="327"/>
      <c r="AK194" s="326"/>
      <c r="AL194" s="326"/>
      <c r="AM194" s="327"/>
      <c r="AN194" s="327"/>
      <c r="AW194" s="326"/>
      <c r="AX194" s="326"/>
      <c r="AY194" s="327"/>
      <c r="AZ194" s="327"/>
      <c r="BI194" s="326"/>
      <c r="BJ194" s="326"/>
      <c r="BK194" s="327"/>
      <c r="BL194" s="327"/>
      <c r="BU194" s="326"/>
      <c r="BV194" s="326"/>
      <c r="BW194" s="327"/>
      <c r="BX194" s="327"/>
      <c r="CG194" s="326"/>
      <c r="CH194" s="326"/>
      <c r="CI194" s="327"/>
      <c r="CJ194" s="327"/>
      <c r="CS194" s="326"/>
      <c r="CT194" s="326"/>
      <c r="CU194" s="327"/>
      <c r="CV194" s="327"/>
      <c r="DE194" s="326"/>
      <c r="DF194" s="326"/>
      <c r="DG194" s="327"/>
      <c r="DH194" s="327"/>
    </row>
    <row r="195" spans="1:120" ht="25.5" customHeight="1">
      <c r="A195" s="555" t="str">
        <f>PARAMETRES!$F$19</f>
        <v>TOTAL DE LA PÉRIODE</v>
      </c>
      <c r="B195" s="555"/>
      <c r="C195" s="341">
        <f>PARAMETRES!$G$19</f>
        <v>100</v>
      </c>
      <c r="D195" s="342"/>
      <c r="E195" s="343">
        <f>TOTALGENERAL!$AA61</f>
        <v>85.199999999999989</v>
      </c>
      <c r="F195" s="344"/>
      <c r="G195" s="343" t="str">
        <f>TOTALGENERAL!$BB61</f>
        <v/>
      </c>
      <c r="H195" s="344"/>
      <c r="I195" s="343"/>
      <c r="J195" s="344"/>
      <c r="K195" s="343"/>
      <c r="M195" s="555" t="str">
        <f>PARAMETRES!$F$19</f>
        <v>TOTAL DE LA PÉRIODE</v>
      </c>
      <c r="N195" s="555"/>
      <c r="O195" s="341">
        <f>PARAMETRES!$G$19</f>
        <v>100</v>
      </c>
      <c r="P195" s="342"/>
      <c r="Q195" s="343">
        <f>TOTALGENERAL!$AA65</f>
        <v>76.5</v>
      </c>
      <c r="R195" s="344"/>
      <c r="S195" s="343" t="str">
        <f>TOTALGENERAL!$BB65</f>
        <v/>
      </c>
      <c r="T195" s="344"/>
      <c r="U195" s="343"/>
      <c r="V195" s="344"/>
      <c r="W195" s="343"/>
      <c r="Y195" s="555" t="str">
        <f>PARAMETRES!$F$19</f>
        <v>TOTAL DE LA PÉRIODE</v>
      </c>
      <c r="Z195" s="555"/>
      <c r="AA195" s="341">
        <f>PARAMETRES!$G$19</f>
        <v>100</v>
      </c>
      <c r="AB195" s="342"/>
      <c r="AC195" s="343">
        <f>TOTALGENERAL!$AA69</f>
        <v>73.399999999999991</v>
      </c>
      <c r="AD195" s="344"/>
      <c r="AE195" s="343" t="str">
        <f>TOTALGENERAL!$BB69</f>
        <v/>
      </c>
      <c r="AF195" s="344"/>
      <c r="AG195" s="343"/>
      <c r="AH195" s="344"/>
      <c r="AI195" s="343"/>
      <c r="AK195" s="555" t="str">
        <f>PARAMETRES!$F$19</f>
        <v>TOTAL DE LA PÉRIODE</v>
      </c>
      <c r="AL195" s="555"/>
      <c r="AM195" s="341">
        <f>PARAMETRES!$G$19</f>
        <v>100</v>
      </c>
      <c r="AN195" s="342"/>
      <c r="AO195" s="343">
        <f>TOTALGENERAL!$AA73</f>
        <v>80.899999999999991</v>
      </c>
      <c r="AP195" s="344"/>
      <c r="AQ195" s="343" t="str">
        <f>TOTALGENERAL!$BB73</f>
        <v/>
      </c>
      <c r="AR195" s="344"/>
      <c r="AS195" s="343"/>
      <c r="AT195" s="344"/>
      <c r="AU195" s="343"/>
      <c r="AW195" s="555" t="str">
        <f>PARAMETRES!$F$19</f>
        <v>TOTAL DE LA PÉRIODE</v>
      </c>
      <c r="AX195" s="555"/>
      <c r="AY195" s="341">
        <f>PARAMETRES!$G$19</f>
        <v>100</v>
      </c>
      <c r="AZ195" s="342"/>
      <c r="BA195" s="343">
        <f>TOTALGENERAL!$AA77</f>
        <v>86.399999999999991</v>
      </c>
      <c r="BB195" s="344"/>
      <c r="BC195" s="343" t="str">
        <f>TOTALGENERAL!$BB77</f>
        <v/>
      </c>
      <c r="BD195" s="344"/>
      <c r="BE195" s="343"/>
      <c r="BF195" s="344"/>
      <c r="BG195" s="343"/>
      <c r="BI195" s="555" t="str">
        <f>PARAMETRES!$F$19</f>
        <v>TOTAL DE LA PÉRIODE</v>
      </c>
      <c r="BJ195" s="555"/>
      <c r="BK195" s="341">
        <f>PARAMETRES!$G$19</f>
        <v>100</v>
      </c>
      <c r="BL195" s="342"/>
      <c r="BM195" s="343">
        <f>TOTALGENERAL!$AA81</f>
        <v>82.3</v>
      </c>
      <c r="BN195" s="344"/>
      <c r="BO195" s="343" t="str">
        <f>TOTALGENERAL!$BB81</f>
        <v/>
      </c>
      <c r="BP195" s="344"/>
      <c r="BQ195" s="343"/>
      <c r="BR195" s="344"/>
      <c r="BS195" s="343"/>
      <c r="BU195" s="555" t="str">
        <f>PARAMETRES!$F$19</f>
        <v>TOTAL DE LA PÉRIODE</v>
      </c>
      <c r="BV195" s="555"/>
      <c r="BW195" s="341">
        <f>PARAMETRES!$G$19</f>
        <v>100</v>
      </c>
      <c r="BX195" s="342"/>
      <c r="BY195" s="343">
        <f>TOTALGENERAL!$AA85</f>
        <v>81.699999999999989</v>
      </c>
      <c r="BZ195" s="344"/>
      <c r="CA195" s="343" t="str">
        <f>TOTALGENERAL!$BB85</f>
        <v/>
      </c>
      <c r="CB195" s="344"/>
      <c r="CC195" s="343"/>
      <c r="CD195" s="344"/>
      <c r="CE195" s="343"/>
      <c r="CG195" s="555" t="str">
        <f>PARAMETRES!$F$19</f>
        <v>TOTAL DE LA PÉRIODE</v>
      </c>
      <c r="CH195" s="555"/>
      <c r="CI195" s="341">
        <f>PARAMETRES!$G$19</f>
        <v>100</v>
      </c>
      <c r="CJ195" s="342"/>
      <c r="CK195" s="343" t="str">
        <f>TOTALGENERAL!$AA89</f>
        <v/>
      </c>
      <c r="CL195" s="344"/>
      <c r="CM195" s="343" t="str">
        <f>TOTALGENERAL!$BB89</f>
        <v/>
      </c>
      <c r="CN195" s="344"/>
      <c r="CO195" s="343"/>
      <c r="CP195" s="344"/>
      <c r="CQ195" s="343"/>
      <c r="CS195" s="555" t="str">
        <f>PARAMETRES!$F$19</f>
        <v>TOTAL DE LA PÉRIODE</v>
      </c>
      <c r="CT195" s="555"/>
      <c r="CU195" s="341">
        <f>PARAMETRES!$G$19</f>
        <v>100</v>
      </c>
      <c r="CV195" s="342"/>
      <c r="CW195" s="343" t="str">
        <f>TOTALGENERAL!$AA93</f>
        <v/>
      </c>
      <c r="CX195" s="344"/>
      <c r="CY195" s="343" t="str">
        <f>TOTALGENERAL!$BB93</f>
        <v/>
      </c>
      <c r="CZ195" s="344"/>
      <c r="DA195" s="343"/>
      <c r="DB195" s="344"/>
      <c r="DC195" s="343"/>
      <c r="DE195" s="555" t="str">
        <f>PARAMETRES!$F$19</f>
        <v>TOTAL DE LA PÉRIODE</v>
      </c>
      <c r="DF195" s="555"/>
      <c r="DG195" s="341">
        <f>PARAMETRES!$G$19</f>
        <v>100</v>
      </c>
      <c r="DH195" s="342"/>
      <c r="DI195" s="343" t="str">
        <f>TOTALGENERAL!$AA97</f>
        <v/>
      </c>
      <c r="DJ195" s="344"/>
      <c r="DK195" s="343" t="str">
        <f>TOTALGENERAL!$BB97</f>
        <v/>
      </c>
      <c r="DL195" s="344"/>
      <c r="DM195" s="343"/>
      <c r="DN195" s="344"/>
      <c r="DO195" s="343"/>
    </row>
    <row r="196" spans="1:120" ht="3.75" customHeight="1">
      <c r="G196" s="345"/>
      <c r="J196" s="345"/>
      <c r="S196" s="345"/>
      <c r="V196" s="345"/>
      <c r="AE196" s="345"/>
      <c r="AH196" s="345"/>
      <c r="AQ196" s="345"/>
      <c r="AT196" s="345"/>
      <c r="BC196" s="345"/>
      <c r="BF196" s="345"/>
      <c r="BO196" s="345"/>
      <c r="BR196" s="345"/>
      <c r="CA196" s="345"/>
      <c r="CD196" s="345"/>
      <c r="CM196" s="345"/>
      <c r="CP196" s="345"/>
      <c r="CY196" s="345"/>
      <c r="DB196" s="345"/>
      <c r="DK196" s="345"/>
      <c r="DN196" s="345"/>
    </row>
    <row r="197" spans="1:120">
      <c r="G197" s="556"/>
      <c r="H197" s="556"/>
      <c r="I197" s="556"/>
      <c r="J197" s="556"/>
      <c r="K197" s="346"/>
      <c r="S197" s="556"/>
      <c r="T197" s="556"/>
      <c r="U197" s="556"/>
      <c r="V197" s="556"/>
      <c r="W197" s="346"/>
      <c r="AE197" s="556"/>
      <c r="AF197" s="556"/>
      <c r="AG197" s="556"/>
      <c r="AH197" s="556"/>
      <c r="AI197" s="346"/>
      <c r="AQ197" s="556"/>
      <c r="AR197" s="556"/>
      <c r="AS197" s="556"/>
      <c r="AT197" s="556"/>
      <c r="AU197" s="346"/>
      <c r="BC197" s="556"/>
      <c r="BD197" s="556"/>
      <c r="BE197" s="556"/>
      <c r="BF197" s="556"/>
      <c r="BG197" s="346"/>
      <c r="BO197" s="556"/>
      <c r="BP197" s="556"/>
      <c r="BQ197" s="556"/>
      <c r="BR197" s="556"/>
      <c r="BS197" s="346"/>
      <c r="CA197" s="556"/>
      <c r="CB197" s="556"/>
      <c r="CC197" s="556"/>
      <c r="CD197" s="556"/>
      <c r="CE197" s="346"/>
      <c r="CM197" s="556"/>
      <c r="CN197" s="556"/>
      <c r="CO197" s="556"/>
      <c r="CP197" s="556"/>
      <c r="CQ197" s="346"/>
      <c r="CY197" s="556"/>
      <c r="CZ197" s="556"/>
      <c r="DA197" s="556"/>
      <c r="DB197" s="556"/>
      <c r="DC197" s="346"/>
      <c r="DK197" s="556"/>
      <c r="DL197" s="556"/>
      <c r="DM197" s="556"/>
      <c r="DN197" s="556"/>
      <c r="DO197" s="346"/>
    </row>
    <row r="198" spans="1:120" ht="21.75" customHeight="1"/>
  </sheetData>
  <sheetProtection sheet="1" objects="1" scenarios="1"/>
  <mergeCells count="830">
    <mergeCell ref="DK197:DN197"/>
    <mergeCell ref="BU195:BV195"/>
    <mergeCell ref="CG195:CH195"/>
    <mergeCell ref="BC197:BF197"/>
    <mergeCell ref="BO197:BR197"/>
    <mergeCell ref="CA197:CD197"/>
    <mergeCell ref="CM197:CP197"/>
    <mergeCell ref="CS195:CT195"/>
    <mergeCell ref="DE195:DF195"/>
    <mergeCell ref="CY197:DB197"/>
    <mergeCell ref="CG188:CH188"/>
    <mergeCell ref="CS188:CT188"/>
    <mergeCell ref="A195:B195"/>
    <mergeCell ref="M195:N195"/>
    <mergeCell ref="Y195:Z195"/>
    <mergeCell ref="AK195:AL195"/>
    <mergeCell ref="AW195:AX195"/>
    <mergeCell ref="BI195:BJ195"/>
    <mergeCell ref="G197:J197"/>
    <mergeCell ref="S197:V197"/>
    <mergeCell ref="AE197:AH197"/>
    <mergeCell ref="AQ197:AT197"/>
    <mergeCell ref="AK185:AL185"/>
    <mergeCell ref="AW185:AX185"/>
    <mergeCell ref="BI185:BJ185"/>
    <mergeCell ref="BU185:BV185"/>
    <mergeCell ref="CG185:CH185"/>
    <mergeCell ref="CS185:CT185"/>
    <mergeCell ref="DE188:DF188"/>
    <mergeCell ref="A191:B191"/>
    <mergeCell ref="M191:N191"/>
    <mergeCell ref="Y191:Z191"/>
    <mergeCell ref="AK191:AL191"/>
    <mergeCell ref="AW191:AX191"/>
    <mergeCell ref="BI191:BJ191"/>
    <mergeCell ref="BU191:BV191"/>
    <mergeCell ref="CG191:CH191"/>
    <mergeCell ref="CS191:CT191"/>
    <mergeCell ref="DE191:DF191"/>
    <mergeCell ref="A188:B188"/>
    <mergeCell ref="M188:N188"/>
    <mergeCell ref="Y188:Z188"/>
    <mergeCell ref="AK188:AL188"/>
    <mergeCell ref="AW188:AX188"/>
    <mergeCell ref="BI188:BJ188"/>
    <mergeCell ref="BU188:BV188"/>
    <mergeCell ref="DE185:DF185"/>
    <mergeCell ref="DE182:DF182"/>
    <mergeCell ref="A183:B183"/>
    <mergeCell ref="M183:N183"/>
    <mergeCell ref="Y183:Z183"/>
    <mergeCell ref="AK183:AL183"/>
    <mergeCell ref="AW183:AX183"/>
    <mergeCell ref="BI183:BJ183"/>
    <mergeCell ref="BU183:BV183"/>
    <mergeCell ref="CG183:CH183"/>
    <mergeCell ref="CS183:CT183"/>
    <mergeCell ref="DE183:DF183"/>
    <mergeCell ref="A182:B182"/>
    <mergeCell ref="M182:N182"/>
    <mergeCell ref="Y182:Z182"/>
    <mergeCell ref="AK182:AL182"/>
    <mergeCell ref="AW182:AX182"/>
    <mergeCell ref="BI182:BJ182"/>
    <mergeCell ref="BU182:BV182"/>
    <mergeCell ref="CG182:CH182"/>
    <mergeCell ref="CS182:CT182"/>
    <mergeCell ref="A185:B185"/>
    <mergeCell ref="M185:N185"/>
    <mergeCell ref="Y185:Z185"/>
    <mergeCell ref="DE179:DF179"/>
    <mergeCell ref="A181:B181"/>
    <mergeCell ref="M181:N181"/>
    <mergeCell ref="Y181:Z181"/>
    <mergeCell ref="AK181:AL181"/>
    <mergeCell ref="AW181:AX181"/>
    <mergeCell ref="BI181:BJ181"/>
    <mergeCell ref="BU181:BV181"/>
    <mergeCell ref="CG181:CH181"/>
    <mergeCell ref="CS181:CT181"/>
    <mergeCell ref="DE181:DF181"/>
    <mergeCell ref="A179:B179"/>
    <mergeCell ref="M179:N179"/>
    <mergeCell ref="Y179:Z179"/>
    <mergeCell ref="AK179:AL179"/>
    <mergeCell ref="AW179:AX179"/>
    <mergeCell ref="BI179:BJ179"/>
    <mergeCell ref="BU179:BV179"/>
    <mergeCell ref="CG179:CH179"/>
    <mergeCell ref="CS179:CT179"/>
    <mergeCell ref="DE174:DF174"/>
    <mergeCell ref="A176:B176"/>
    <mergeCell ref="M176:N176"/>
    <mergeCell ref="Y176:Z176"/>
    <mergeCell ref="AK176:AL176"/>
    <mergeCell ref="AW176:AX176"/>
    <mergeCell ref="BI176:BJ176"/>
    <mergeCell ref="BU176:BV176"/>
    <mergeCell ref="CG176:CH176"/>
    <mergeCell ref="CS176:CT176"/>
    <mergeCell ref="DE176:DF176"/>
    <mergeCell ref="A174:B174"/>
    <mergeCell ref="M174:N174"/>
    <mergeCell ref="Y174:Z174"/>
    <mergeCell ref="AK174:AL174"/>
    <mergeCell ref="AW174:AX174"/>
    <mergeCell ref="BI174:BJ174"/>
    <mergeCell ref="BU174:BV174"/>
    <mergeCell ref="CG174:CH174"/>
    <mergeCell ref="CS174:CT174"/>
    <mergeCell ref="DE172:DF172"/>
    <mergeCell ref="A173:B173"/>
    <mergeCell ref="M173:N173"/>
    <mergeCell ref="Y173:Z173"/>
    <mergeCell ref="AK173:AL173"/>
    <mergeCell ref="AW173:AX173"/>
    <mergeCell ref="BI173:BJ173"/>
    <mergeCell ref="BU173:BV173"/>
    <mergeCell ref="CG173:CH173"/>
    <mergeCell ref="CS173:CT173"/>
    <mergeCell ref="DE173:DF173"/>
    <mergeCell ref="A172:B172"/>
    <mergeCell ref="M172:N172"/>
    <mergeCell ref="Y172:Z172"/>
    <mergeCell ref="AK172:AL172"/>
    <mergeCell ref="AW172:AX172"/>
    <mergeCell ref="BI172:BJ172"/>
    <mergeCell ref="BU172:BV172"/>
    <mergeCell ref="CG172:CH172"/>
    <mergeCell ref="CS172:CT172"/>
    <mergeCell ref="BU169:BV169"/>
    <mergeCell ref="CG169:CH169"/>
    <mergeCell ref="CS169:CT169"/>
    <mergeCell ref="DE169:DF169"/>
    <mergeCell ref="A171:B171"/>
    <mergeCell ref="M171:N171"/>
    <mergeCell ref="Y171:Z171"/>
    <mergeCell ref="AK171:AL171"/>
    <mergeCell ref="AW171:AX171"/>
    <mergeCell ref="BI171:BJ171"/>
    <mergeCell ref="BU171:BV171"/>
    <mergeCell ref="CG171:CH171"/>
    <mergeCell ref="CS171:CT171"/>
    <mergeCell ref="DE171:DF171"/>
    <mergeCell ref="A169:B169"/>
    <mergeCell ref="M169:N169"/>
    <mergeCell ref="Y169:Z169"/>
    <mergeCell ref="AK169:AL169"/>
    <mergeCell ref="AW169:AX169"/>
    <mergeCell ref="BI169:BJ169"/>
    <mergeCell ref="A166:B166"/>
    <mergeCell ref="M166:N166"/>
    <mergeCell ref="Y166:Z166"/>
    <mergeCell ref="AK166:AL166"/>
    <mergeCell ref="AW166:AX166"/>
    <mergeCell ref="BI166:BJ166"/>
    <mergeCell ref="CH160:CN160"/>
    <mergeCell ref="CO160:CO161"/>
    <mergeCell ref="CP160:CP161"/>
    <mergeCell ref="AX160:BD160"/>
    <mergeCell ref="BE160:BE161"/>
    <mergeCell ref="BU166:BV166"/>
    <mergeCell ref="CG166:CH166"/>
    <mergeCell ref="B160:H160"/>
    <mergeCell ref="I160:I161"/>
    <mergeCell ref="J160:J161"/>
    <mergeCell ref="N160:T160"/>
    <mergeCell ref="U160:U161"/>
    <mergeCell ref="V160:V161"/>
    <mergeCell ref="B161:H161"/>
    <mergeCell ref="N161:T161"/>
    <mergeCell ref="CS166:CT166"/>
    <mergeCell ref="DE166:DF166"/>
    <mergeCell ref="BR160:BR161"/>
    <mergeCell ref="Z160:AF160"/>
    <mergeCell ref="AG160:AG161"/>
    <mergeCell ref="AH160:AH161"/>
    <mergeCell ref="AL160:AR160"/>
    <mergeCell ref="AS160:AS161"/>
    <mergeCell ref="AT160:AT161"/>
    <mergeCell ref="DM160:DM161"/>
    <mergeCell ref="DN160:DN161"/>
    <mergeCell ref="Z161:AF161"/>
    <mergeCell ref="AL161:AR161"/>
    <mergeCell ref="AX161:BD161"/>
    <mergeCell ref="BJ161:BP161"/>
    <mergeCell ref="BV161:CB161"/>
    <mergeCell ref="CH161:CN161"/>
    <mergeCell ref="CT160:CZ160"/>
    <mergeCell ref="DA160:DA161"/>
    <mergeCell ref="DB160:DB161"/>
    <mergeCell ref="DF160:DL160"/>
    <mergeCell ref="CT161:CZ161"/>
    <mergeCell ref="DF161:DL161"/>
    <mergeCell ref="BV160:CB160"/>
    <mergeCell ref="CC160:CC161"/>
    <mergeCell ref="CD160:CD161"/>
    <mergeCell ref="BF160:BF161"/>
    <mergeCell ref="BJ160:BP160"/>
    <mergeCell ref="BQ160:BQ161"/>
    <mergeCell ref="DK144:DN144"/>
    <mergeCell ref="A159:L159"/>
    <mergeCell ref="M159:X159"/>
    <mergeCell ref="Y159:AJ159"/>
    <mergeCell ref="AK159:AV159"/>
    <mergeCell ref="AW159:BH159"/>
    <mergeCell ref="BI159:BT159"/>
    <mergeCell ref="BU159:CF159"/>
    <mergeCell ref="CG159:CR159"/>
    <mergeCell ref="CS159:DD159"/>
    <mergeCell ref="DE159:DP159"/>
    <mergeCell ref="DE142:DF142"/>
    <mergeCell ref="G144:J144"/>
    <mergeCell ref="S144:V144"/>
    <mergeCell ref="AE144:AH144"/>
    <mergeCell ref="AQ144:AT144"/>
    <mergeCell ref="BC144:BF144"/>
    <mergeCell ref="BO144:BR144"/>
    <mergeCell ref="CA144:CD144"/>
    <mergeCell ref="CM144:CP144"/>
    <mergeCell ref="CY144:DB144"/>
    <mergeCell ref="CG135:CH135"/>
    <mergeCell ref="CS135:CT135"/>
    <mergeCell ref="A142:B142"/>
    <mergeCell ref="M142:N142"/>
    <mergeCell ref="Y142:Z142"/>
    <mergeCell ref="AK142:AL142"/>
    <mergeCell ref="AW142:AX142"/>
    <mergeCell ref="BI142:BJ142"/>
    <mergeCell ref="BU142:BV142"/>
    <mergeCell ref="CG142:CH142"/>
    <mergeCell ref="CS142:CT142"/>
    <mergeCell ref="AK132:AL132"/>
    <mergeCell ref="AW132:AX132"/>
    <mergeCell ref="BI132:BJ132"/>
    <mergeCell ref="BU132:BV132"/>
    <mergeCell ref="CG132:CH132"/>
    <mergeCell ref="CS132:CT132"/>
    <mergeCell ref="DE135:DF135"/>
    <mergeCell ref="A138:B138"/>
    <mergeCell ref="M138:N138"/>
    <mergeCell ref="Y138:Z138"/>
    <mergeCell ref="AK138:AL138"/>
    <mergeCell ref="AW138:AX138"/>
    <mergeCell ref="BI138:BJ138"/>
    <mergeCell ref="BU138:BV138"/>
    <mergeCell ref="CG138:CH138"/>
    <mergeCell ref="CS138:CT138"/>
    <mergeCell ref="DE138:DF138"/>
    <mergeCell ref="A135:B135"/>
    <mergeCell ref="M135:N135"/>
    <mergeCell ref="Y135:Z135"/>
    <mergeCell ref="AK135:AL135"/>
    <mergeCell ref="AW135:AX135"/>
    <mergeCell ref="BI135:BJ135"/>
    <mergeCell ref="BU135:BV135"/>
    <mergeCell ref="DE132:DF132"/>
    <mergeCell ref="DE129:DF129"/>
    <mergeCell ref="A130:B130"/>
    <mergeCell ref="M130:N130"/>
    <mergeCell ref="Y130:Z130"/>
    <mergeCell ref="AK130:AL130"/>
    <mergeCell ref="AW130:AX130"/>
    <mergeCell ref="BI130:BJ130"/>
    <mergeCell ref="BU130:BV130"/>
    <mergeCell ref="CG130:CH130"/>
    <mergeCell ref="CS130:CT130"/>
    <mergeCell ref="DE130:DF130"/>
    <mergeCell ref="A129:B129"/>
    <mergeCell ref="M129:N129"/>
    <mergeCell ref="Y129:Z129"/>
    <mergeCell ref="AK129:AL129"/>
    <mergeCell ref="AW129:AX129"/>
    <mergeCell ref="BI129:BJ129"/>
    <mergeCell ref="BU129:BV129"/>
    <mergeCell ref="CG129:CH129"/>
    <mergeCell ref="CS129:CT129"/>
    <mergeCell ref="A132:B132"/>
    <mergeCell ref="M132:N132"/>
    <mergeCell ref="Y132:Z132"/>
    <mergeCell ref="DE126:DF126"/>
    <mergeCell ref="A128:B128"/>
    <mergeCell ref="M128:N128"/>
    <mergeCell ref="Y128:Z128"/>
    <mergeCell ref="AK128:AL128"/>
    <mergeCell ref="AW128:AX128"/>
    <mergeCell ref="BI128:BJ128"/>
    <mergeCell ref="BU128:BV128"/>
    <mergeCell ref="CG128:CH128"/>
    <mergeCell ref="CS128:CT128"/>
    <mergeCell ref="DE128:DF128"/>
    <mergeCell ref="A126:B126"/>
    <mergeCell ref="M126:N126"/>
    <mergeCell ref="Y126:Z126"/>
    <mergeCell ref="AK126:AL126"/>
    <mergeCell ref="AW126:AX126"/>
    <mergeCell ref="BI126:BJ126"/>
    <mergeCell ref="BU126:BV126"/>
    <mergeCell ref="CG126:CH126"/>
    <mergeCell ref="CS126:CT126"/>
    <mergeCell ref="DE121:DF121"/>
    <mergeCell ref="A123:B123"/>
    <mergeCell ref="M123:N123"/>
    <mergeCell ref="Y123:Z123"/>
    <mergeCell ref="AK123:AL123"/>
    <mergeCell ref="AW123:AX123"/>
    <mergeCell ref="BI123:BJ123"/>
    <mergeCell ref="BU123:BV123"/>
    <mergeCell ref="CG123:CH123"/>
    <mergeCell ref="CS123:CT123"/>
    <mergeCell ref="DE123:DF123"/>
    <mergeCell ref="A121:B121"/>
    <mergeCell ref="M121:N121"/>
    <mergeCell ref="Y121:Z121"/>
    <mergeCell ref="AK121:AL121"/>
    <mergeCell ref="AW121:AX121"/>
    <mergeCell ref="BI121:BJ121"/>
    <mergeCell ref="BU121:BV121"/>
    <mergeCell ref="CG121:CH121"/>
    <mergeCell ref="CS121:CT121"/>
    <mergeCell ref="DE119:DF119"/>
    <mergeCell ref="A120:B120"/>
    <mergeCell ref="M120:N120"/>
    <mergeCell ref="Y120:Z120"/>
    <mergeCell ref="AK120:AL120"/>
    <mergeCell ref="AW120:AX120"/>
    <mergeCell ref="BI120:BJ120"/>
    <mergeCell ref="BU120:BV120"/>
    <mergeCell ref="CG120:CH120"/>
    <mergeCell ref="CS120:CT120"/>
    <mergeCell ref="DE120:DF120"/>
    <mergeCell ref="A119:B119"/>
    <mergeCell ref="M119:N119"/>
    <mergeCell ref="Y119:Z119"/>
    <mergeCell ref="AK119:AL119"/>
    <mergeCell ref="AW119:AX119"/>
    <mergeCell ref="BI119:BJ119"/>
    <mergeCell ref="BU119:BV119"/>
    <mergeCell ref="CG119:CH119"/>
    <mergeCell ref="CS119:CT119"/>
    <mergeCell ref="BU116:BV116"/>
    <mergeCell ref="CG116:CH116"/>
    <mergeCell ref="CS116:CT116"/>
    <mergeCell ref="DE116:DF116"/>
    <mergeCell ref="A118:B118"/>
    <mergeCell ref="M118:N118"/>
    <mergeCell ref="Y118:Z118"/>
    <mergeCell ref="AK118:AL118"/>
    <mergeCell ref="AW118:AX118"/>
    <mergeCell ref="BI118:BJ118"/>
    <mergeCell ref="BU118:BV118"/>
    <mergeCell ref="CG118:CH118"/>
    <mergeCell ref="CS118:CT118"/>
    <mergeCell ref="DE118:DF118"/>
    <mergeCell ref="A116:B116"/>
    <mergeCell ref="M116:N116"/>
    <mergeCell ref="Y116:Z116"/>
    <mergeCell ref="AK116:AL116"/>
    <mergeCell ref="AW116:AX116"/>
    <mergeCell ref="BI116:BJ116"/>
    <mergeCell ref="A113:B113"/>
    <mergeCell ref="M113:N113"/>
    <mergeCell ref="Y113:Z113"/>
    <mergeCell ref="AK113:AL113"/>
    <mergeCell ref="AW113:AX113"/>
    <mergeCell ref="BI113:BJ113"/>
    <mergeCell ref="CH107:CN107"/>
    <mergeCell ref="CO107:CO108"/>
    <mergeCell ref="CP107:CP108"/>
    <mergeCell ref="AX107:BD107"/>
    <mergeCell ref="BE107:BE108"/>
    <mergeCell ref="BU113:BV113"/>
    <mergeCell ref="CG113:CH113"/>
    <mergeCell ref="B107:H107"/>
    <mergeCell ref="I107:I108"/>
    <mergeCell ref="J107:J108"/>
    <mergeCell ref="N107:T107"/>
    <mergeCell ref="U107:U108"/>
    <mergeCell ref="V107:V108"/>
    <mergeCell ref="B108:H108"/>
    <mergeCell ref="N108:T108"/>
    <mergeCell ref="CS113:CT113"/>
    <mergeCell ref="DE113:DF113"/>
    <mergeCell ref="BR107:BR108"/>
    <mergeCell ref="Z107:AF107"/>
    <mergeCell ref="AG107:AG108"/>
    <mergeCell ref="AH107:AH108"/>
    <mergeCell ref="AL107:AR107"/>
    <mergeCell ref="AS107:AS108"/>
    <mergeCell ref="AT107:AT108"/>
    <mergeCell ref="DM107:DM108"/>
    <mergeCell ref="DN107:DN108"/>
    <mergeCell ref="Z108:AF108"/>
    <mergeCell ref="AL108:AR108"/>
    <mergeCell ref="AX108:BD108"/>
    <mergeCell ref="BJ108:BP108"/>
    <mergeCell ref="BV108:CB108"/>
    <mergeCell ref="CH108:CN108"/>
    <mergeCell ref="CT107:CZ107"/>
    <mergeCell ref="DA107:DA108"/>
    <mergeCell ref="DB107:DB108"/>
    <mergeCell ref="DF107:DL107"/>
    <mergeCell ref="CT108:CZ108"/>
    <mergeCell ref="DF108:DL108"/>
    <mergeCell ref="BV107:CB107"/>
    <mergeCell ref="CC107:CC108"/>
    <mergeCell ref="CD107:CD108"/>
    <mergeCell ref="BF107:BF108"/>
    <mergeCell ref="BJ107:BP107"/>
    <mergeCell ref="BQ107:BQ108"/>
    <mergeCell ref="DK91:DN91"/>
    <mergeCell ref="A106:L106"/>
    <mergeCell ref="M106:X106"/>
    <mergeCell ref="Y106:AJ106"/>
    <mergeCell ref="AK106:AV106"/>
    <mergeCell ref="AW106:BH106"/>
    <mergeCell ref="BI106:BT106"/>
    <mergeCell ref="BU106:CF106"/>
    <mergeCell ref="CG106:CR106"/>
    <mergeCell ref="CS106:DD106"/>
    <mergeCell ref="DE106:DP106"/>
    <mergeCell ref="DE89:DF89"/>
    <mergeCell ref="G91:J91"/>
    <mergeCell ref="S91:V91"/>
    <mergeCell ref="AE91:AH91"/>
    <mergeCell ref="AQ91:AT91"/>
    <mergeCell ref="BC91:BF91"/>
    <mergeCell ref="BO91:BR91"/>
    <mergeCell ref="CA91:CD91"/>
    <mergeCell ref="CM91:CP91"/>
    <mergeCell ref="CY91:DB91"/>
    <mergeCell ref="CG82:CH82"/>
    <mergeCell ref="CS82:CT82"/>
    <mergeCell ref="A89:B89"/>
    <mergeCell ref="M89:N89"/>
    <mergeCell ref="Y89:Z89"/>
    <mergeCell ref="AK89:AL89"/>
    <mergeCell ref="AW89:AX89"/>
    <mergeCell ref="BI89:BJ89"/>
    <mergeCell ref="BU89:BV89"/>
    <mergeCell ref="CG89:CH89"/>
    <mergeCell ref="CS89:CT89"/>
    <mergeCell ref="AK79:AL79"/>
    <mergeCell ref="AW79:AX79"/>
    <mergeCell ref="BI79:BJ79"/>
    <mergeCell ref="BU79:BV79"/>
    <mergeCell ref="CG79:CH79"/>
    <mergeCell ref="CS79:CT79"/>
    <mergeCell ref="DE82:DF82"/>
    <mergeCell ref="A85:B85"/>
    <mergeCell ref="M85:N85"/>
    <mergeCell ref="Y85:Z85"/>
    <mergeCell ref="AK85:AL85"/>
    <mergeCell ref="AW85:AX85"/>
    <mergeCell ref="BI85:BJ85"/>
    <mergeCell ref="BU85:BV85"/>
    <mergeCell ref="CG85:CH85"/>
    <mergeCell ref="CS85:CT85"/>
    <mergeCell ref="DE85:DF85"/>
    <mergeCell ref="A82:B82"/>
    <mergeCell ref="M82:N82"/>
    <mergeCell ref="Y82:Z82"/>
    <mergeCell ref="AK82:AL82"/>
    <mergeCell ref="AW82:AX82"/>
    <mergeCell ref="BI82:BJ82"/>
    <mergeCell ref="BU82:BV82"/>
    <mergeCell ref="DE79:DF79"/>
    <mergeCell ref="DE76:DF76"/>
    <mergeCell ref="A77:B77"/>
    <mergeCell ref="M77:N77"/>
    <mergeCell ref="Y77:Z77"/>
    <mergeCell ref="AK77:AL77"/>
    <mergeCell ref="AW77:AX77"/>
    <mergeCell ref="BI77:BJ77"/>
    <mergeCell ref="BU77:BV77"/>
    <mergeCell ref="CG77:CH77"/>
    <mergeCell ref="CS77:CT77"/>
    <mergeCell ref="DE77:DF77"/>
    <mergeCell ref="A76:B76"/>
    <mergeCell ref="M76:N76"/>
    <mergeCell ref="Y76:Z76"/>
    <mergeCell ref="AK76:AL76"/>
    <mergeCell ref="AW76:AX76"/>
    <mergeCell ref="BI76:BJ76"/>
    <mergeCell ref="BU76:BV76"/>
    <mergeCell ref="CG76:CH76"/>
    <mergeCell ref="CS76:CT76"/>
    <mergeCell ref="A79:B79"/>
    <mergeCell ref="M79:N79"/>
    <mergeCell ref="Y79:Z79"/>
    <mergeCell ref="DE73:DF73"/>
    <mergeCell ref="A75:B75"/>
    <mergeCell ref="M75:N75"/>
    <mergeCell ref="Y75:Z75"/>
    <mergeCell ref="AK75:AL75"/>
    <mergeCell ref="AW75:AX75"/>
    <mergeCell ref="BI75:BJ75"/>
    <mergeCell ref="BU75:BV75"/>
    <mergeCell ref="CG75:CH75"/>
    <mergeCell ref="CS75:CT75"/>
    <mergeCell ref="DE75:DF75"/>
    <mergeCell ref="A73:B73"/>
    <mergeCell ref="M73:N73"/>
    <mergeCell ref="Y73:Z73"/>
    <mergeCell ref="AK73:AL73"/>
    <mergeCell ref="AW73:AX73"/>
    <mergeCell ref="BI73:BJ73"/>
    <mergeCell ref="BU73:BV73"/>
    <mergeCell ref="CG73:CH73"/>
    <mergeCell ref="CS73:CT73"/>
    <mergeCell ref="DE68:DF68"/>
    <mergeCell ref="A70:B70"/>
    <mergeCell ref="M70:N70"/>
    <mergeCell ref="Y70:Z70"/>
    <mergeCell ref="AK70:AL70"/>
    <mergeCell ref="AW70:AX70"/>
    <mergeCell ref="BI70:BJ70"/>
    <mergeCell ref="BU70:BV70"/>
    <mergeCell ref="CG70:CH70"/>
    <mergeCell ref="CS70:CT70"/>
    <mergeCell ref="DE70:DF70"/>
    <mergeCell ref="A68:B68"/>
    <mergeCell ref="M68:N68"/>
    <mergeCell ref="Y68:Z68"/>
    <mergeCell ref="AK68:AL68"/>
    <mergeCell ref="AW68:AX68"/>
    <mergeCell ref="BI68:BJ68"/>
    <mergeCell ref="BU68:BV68"/>
    <mergeCell ref="CG68:CH68"/>
    <mergeCell ref="CS68:CT68"/>
    <mergeCell ref="DE66:DF66"/>
    <mergeCell ref="A67:B67"/>
    <mergeCell ref="M67:N67"/>
    <mergeCell ref="Y67:Z67"/>
    <mergeCell ref="AK67:AL67"/>
    <mergeCell ref="AW67:AX67"/>
    <mergeCell ref="BI67:BJ67"/>
    <mergeCell ref="BU67:BV67"/>
    <mergeCell ref="CG67:CH67"/>
    <mergeCell ref="CS67:CT67"/>
    <mergeCell ref="DE67:DF67"/>
    <mergeCell ref="A66:B66"/>
    <mergeCell ref="M66:N66"/>
    <mergeCell ref="Y66:Z66"/>
    <mergeCell ref="AK66:AL66"/>
    <mergeCell ref="AW66:AX66"/>
    <mergeCell ref="BI66:BJ66"/>
    <mergeCell ref="BU66:BV66"/>
    <mergeCell ref="CG66:CH66"/>
    <mergeCell ref="CS66:CT66"/>
    <mergeCell ref="BU63:BV63"/>
    <mergeCell ref="CG63:CH63"/>
    <mergeCell ref="CS63:CT63"/>
    <mergeCell ref="DE63:DF63"/>
    <mergeCell ref="A65:B65"/>
    <mergeCell ref="M65:N65"/>
    <mergeCell ref="Y65:Z65"/>
    <mergeCell ref="AK65:AL65"/>
    <mergeCell ref="AW65:AX65"/>
    <mergeCell ref="BI65:BJ65"/>
    <mergeCell ref="BU65:BV65"/>
    <mergeCell ref="CG65:CH65"/>
    <mergeCell ref="CS65:CT65"/>
    <mergeCell ref="DE65:DF65"/>
    <mergeCell ref="A63:B63"/>
    <mergeCell ref="M63:N63"/>
    <mergeCell ref="Y63:Z63"/>
    <mergeCell ref="AK63:AL63"/>
    <mergeCell ref="AW63:AX63"/>
    <mergeCell ref="BI63:BJ63"/>
    <mergeCell ref="A60:B60"/>
    <mergeCell ref="M60:N60"/>
    <mergeCell ref="Y60:Z60"/>
    <mergeCell ref="AK60:AL60"/>
    <mergeCell ref="AW60:AX60"/>
    <mergeCell ref="BI60:BJ60"/>
    <mergeCell ref="CH54:CN54"/>
    <mergeCell ref="CO54:CO55"/>
    <mergeCell ref="CP54:CP55"/>
    <mergeCell ref="AX54:BD54"/>
    <mergeCell ref="BE54:BE55"/>
    <mergeCell ref="BU60:BV60"/>
    <mergeCell ref="CG60:CH60"/>
    <mergeCell ref="B54:H54"/>
    <mergeCell ref="I54:I55"/>
    <mergeCell ref="J54:J55"/>
    <mergeCell ref="N54:T54"/>
    <mergeCell ref="U54:U55"/>
    <mergeCell ref="V54:V55"/>
    <mergeCell ref="B55:H55"/>
    <mergeCell ref="N55:T55"/>
    <mergeCell ref="CS60:CT60"/>
    <mergeCell ref="DE60:DF60"/>
    <mergeCell ref="BR54:BR55"/>
    <mergeCell ref="Z54:AF54"/>
    <mergeCell ref="AG54:AG55"/>
    <mergeCell ref="AH54:AH55"/>
    <mergeCell ref="AL54:AR54"/>
    <mergeCell ref="AS54:AS55"/>
    <mergeCell ref="AT54:AT55"/>
    <mergeCell ref="DM54:DM55"/>
    <mergeCell ref="DN54:DN55"/>
    <mergeCell ref="Z55:AF55"/>
    <mergeCell ref="AL55:AR55"/>
    <mergeCell ref="AX55:BD55"/>
    <mergeCell ref="BJ55:BP55"/>
    <mergeCell ref="BV55:CB55"/>
    <mergeCell ref="CH55:CN55"/>
    <mergeCell ref="CT54:CZ54"/>
    <mergeCell ref="DA54:DA55"/>
    <mergeCell ref="DB54:DB55"/>
    <mergeCell ref="DF54:DL54"/>
    <mergeCell ref="CT55:CZ55"/>
    <mergeCell ref="DF55:DL55"/>
    <mergeCell ref="BV54:CB54"/>
    <mergeCell ref="CC54:CC55"/>
    <mergeCell ref="CD54:CD55"/>
    <mergeCell ref="BF54:BF55"/>
    <mergeCell ref="BJ54:BP54"/>
    <mergeCell ref="BQ54:BQ55"/>
    <mergeCell ref="DK38:DN38"/>
    <mergeCell ref="A53:L53"/>
    <mergeCell ref="M53:X53"/>
    <mergeCell ref="Y53:AJ53"/>
    <mergeCell ref="AK53:AV53"/>
    <mergeCell ref="AW53:BH53"/>
    <mergeCell ref="BI53:BT53"/>
    <mergeCell ref="BU53:CF53"/>
    <mergeCell ref="CG53:CR53"/>
    <mergeCell ref="CS53:DD53"/>
    <mergeCell ref="DE53:DP53"/>
    <mergeCell ref="DE36:DF36"/>
    <mergeCell ref="G38:J38"/>
    <mergeCell ref="S38:V38"/>
    <mergeCell ref="AE38:AH38"/>
    <mergeCell ref="AQ38:AT38"/>
    <mergeCell ref="BC38:BF38"/>
    <mergeCell ref="BO38:BR38"/>
    <mergeCell ref="CA38:CD38"/>
    <mergeCell ref="CM38:CP38"/>
    <mergeCell ref="CY38:DB38"/>
    <mergeCell ref="CG29:CH29"/>
    <mergeCell ref="CS29:CT29"/>
    <mergeCell ref="A36:B36"/>
    <mergeCell ref="M36:N36"/>
    <mergeCell ref="Y36:Z36"/>
    <mergeCell ref="AK36:AL36"/>
    <mergeCell ref="AW36:AX36"/>
    <mergeCell ref="BI36:BJ36"/>
    <mergeCell ref="BU36:BV36"/>
    <mergeCell ref="CG36:CH36"/>
    <mergeCell ref="CS36:CT36"/>
    <mergeCell ref="AK26:AL26"/>
    <mergeCell ref="AW26:AX26"/>
    <mergeCell ref="BI26:BJ26"/>
    <mergeCell ref="BU26:BV26"/>
    <mergeCell ref="CG26:CH26"/>
    <mergeCell ref="CS26:CT26"/>
    <mergeCell ref="DE29:DF29"/>
    <mergeCell ref="A32:B32"/>
    <mergeCell ref="M32:N32"/>
    <mergeCell ref="Y32:Z32"/>
    <mergeCell ref="AK32:AL32"/>
    <mergeCell ref="AW32:AX32"/>
    <mergeCell ref="BI32:BJ32"/>
    <mergeCell ref="BU32:BV32"/>
    <mergeCell ref="CG32:CH32"/>
    <mergeCell ref="CS32:CT32"/>
    <mergeCell ref="DE32:DF32"/>
    <mergeCell ref="A29:B29"/>
    <mergeCell ref="M29:N29"/>
    <mergeCell ref="Y29:Z29"/>
    <mergeCell ref="AK29:AL29"/>
    <mergeCell ref="AW29:AX29"/>
    <mergeCell ref="BI29:BJ29"/>
    <mergeCell ref="BU29:BV29"/>
    <mergeCell ref="DE26:DF26"/>
    <mergeCell ref="DE23:DF23"/>
    <mergeCell ref="A24:B24"/>
    <mergeCell ref="M24:N24"/>
    <mergeCell ref="Y24:Z24"/>
    <mergeCell ref="AK24:AL24"/>
    <mergeCell ref="AW24:AX24"/>
    <mergeCell ref="BI24:BJ24"/>
    <mergeCell ref="BU24:BV24"/>
    <mergeCell ref="CG24:CH24"/>
    <mergeCell ref="CS24:CT24"/>
    <mergeCell ref="DE24:DF24"/>
    <mergeCell ref="A23:B23"/>
    <mergeCell ref="M23:N23"/>
    <mergeCell ref="Y23:Z23"/>
    <mergeCell ref="AK23:AL23"/>
    <mergeCell ref="AW23:AX23"/>
    <mergeCell ref="BI23:BJ23"/>
    <mergeCell ref="BU23:BV23"/>
    <mergeCell ref="CG23:CH23"/>
    <mergeCell ref="CS23:CT23"/>
    <mergeCell ref="A26:B26"/>
    <mergeCell ref="M26:N26"/>
    <mergeCell ref="Y26:Z26"/>
    <mergeCell ref="DE20:DF20"/>
    <mergeCell ref="A22:B22"/>
    <mergeCell ref="M22:N22"/>
    <mergeCell ref="Y22:Z22"/>
    <mergeCell ref="AK22:AL22"/>
    <mergeCell ref="AW22:AX22"/>
    <mergeCell ref="BI22:BJ22"/>
    <mergeCell ref="BU22:BV22"/>
    <mergeCell ref="CG22:CH22"/>
    <mergeCell ref="CS22:CT22"/>
    <mergeCell ref="DE22:DF22"/>
    <mergeCell ref="A20:B20"/>
    <mergeCell ref="M20:N20"/>
    <mergeCell ref="Y20:Z20"/>
    <mergeCell ref="AK20:AL20"/>
    <mergeCell ref="AW20:AX20"/>
    <mergeCell ref="BI20:BJ20"/>
    <mergeCell ref="BU20:BV20"/>
    <mergeCell ref="CG20:CH20"/>
    <mergeCell ref="CS20:CT20"/>
    <mergeCell ref="DE15:DF15"/>
    <mergeCell ref="A17:B17"/>
    <mergeCell ref="M17:N17"/>
    <mergeCell ref="Y17:Z17"/>
    <mergeCell ref="AK17:AL17"/>
    <mergeCell ref="AW17:AX17"/>
    <mergeCell ref="BI17:BJ17"/>
    <mergeCell ref="BU17:BV17"/>
    <mergeCell ref="CG17:CH17"/>
    <mergeCell ref="CS17:CT17"/>
    <mergeCell ref="DE17:DF17"/>
    <mergeCell ref="A15:B15"/>
    <mergeCell ref="M15:N15"/>
    <mergeCell ref="Y15:Z15"/>
    <mergeCell ref="AK15:AL15"/>
    <mergeCell ref="AW15:AX15"/>
    <mergeCell ref="BI15:BJ15"/>
    <mergeCell ref="BU15:BV15"/>
    <mergeCell ref="CG15:CH15"/>
    <mergeCell ref="CS15:CT15"/>
    <mergeCell ref="DE13:DF13"/>
    <mergeCell ref="A14:B14"/>
    <mergeCell ref="M14:N14"/>
    <mergeCell ref="Y14:Z14"/>
    <mergeCell ref="AK14:AL14"/>
    <mergeCell ref="AW14:AX14"/>
    <mergeCell ref="BI14:BJ14"/>
    <mergeCell ref="BU14:BV14"/>
    <mergeCell ref="CG14:CH14"/>
    <mergeCell ref="CS14:CT14"/>
    <mergeCell ref="DE14:DF14"/>
    <mergeCell ref="A13:B13"/>
    <mergeCell ref="M13:N13"/>
    <mergeCell ref="Y13:Z13"/>
    <mergeCell ref="AK13:AL13"/>
    <mergeCell ref="AW13:AX13"/>
    <mergeCell ref="BI13:BJ13"/>
    <mergeCell ref="BU13:BV13"/>
    <mergeCell ref="CG13:CH13"/>
    <mergeCell ref="CS13:CT13"/>
    <mergeCell ref="BU10:BV10"/>
    <mergeCell ref="CG10:CH10"/>
    <mergeCell ref="CS10:CT10"/>
    <mergeCell ref="DE10:DF10"/>
    <mergeCell ref="A12:B12"/>
    <mergeCell ref="M12:N12"/>
    <mergeCell ref="Y12:Z12"/>
    <mergeCell ref="AK12:AL12"/>
    <mergeCell ref="AW12:AX12"/>
    <mergeCell ref="BI12:BJ12"/>
    <mergeCell ref="BU12:BV12"/>
    <mergeCell ref="CG12:CH12"/>
    <mergeCell ref="CS12:CT12"/>
    <mergeCell ref="DE12:DF12"/>
    <mergeCell ref="A10:B10"/>
    <mergeCell ref="M10:N10"/>
    <mergeCell ref="Y10:Z10"/>
    <mergeCell ref="AK10:AL10"/>
    <mergeCell ref="AW10:AX10"/>
    <mergeCell ref="BI10:BJ10"/>
    <mergeCell ref="A7:B7"/>
    <mergeCell ref="M7:N7"/>
    <mergeCell ref="Y7:Z7"/>
    <mergeCell ref="AK7:AL7"/>
    <mergeCell ref="AW7:AX7"/>
    <mergeCell ref="BI7:BJ7"/>
    <mergeCell ref="CH1:CN1"/>
    <mergeCell ref="CO1:CO2"/>
    <mergeCell ref="CP1:CP2"/>
    <mergeCell ref="AX1:BD1"/>
    <mergeCell ref="BE1:BE2"/>
    <mergeCell ref="BU7:BV7"/>
    <mergeCell ref="CG7:CH7"/>
    <mergeCell ref="B1:H1"/>
    <mergeCell ref="I1:I2"/>
    <mergeCell ref="J1:J2"/>
    <mergeCell ref="N1:T1"/>
    <mergeCell ref="U1:U2"/>
    <mergeCell ref="V1:V2"/>
    <mergeCell ref="B2:H2"/>
    <mergeCell ref="N2:T2"/>
    <mergeCell ref="CS7:CT7"/>
    <mergeCell ref="DE7:DF7"/>
    <mergeCell ref="BR1:BR2"/>
    <mergeCell ref="Z1:AF1"/>
    <mergeCell ref="AG1:AG2"/>
    <mergeCell ref="AH1:AH2"/>
    <mergeCell ref="AL1:AR1"/>
    <mergeCell ref="AS1:AS2"/>
    <mergeCell ref="AT1:AT2"/>
    <mergeCell ref="DM1:DM2"/>
    <mergeCell ref="DN1:DN2"/>
    <mergeCell ref="Z2:AF2"/>
    <mergeCell ref="AL2:AR2"/>
    <mergeCell ref="AX2:BD2"/>
    <mergeCell ref="BJ2:BP2"/>
    <mergeCell ref="BV2:CB2"/>
    <mergeCell ref="CH2:CN2"/>
    <mergeCell ref="CT1:CZ1"/>
    <mergeCell ref="DA1:DA2"/>
    <mergeCell ref="DB1:DB2"/>
    <mergeCell ref="DF1:DL1"/>
    <mergeCell ref="CT2:CZ2"/>
    <mergeCell ref="DF2:DL2"/>
    <mergeCell ref="BV1:CB1"/>
    <mergeCell ref="CC1:CC2"/>
    <mergeCell ref="CD1:CD2"/>
    <mergeCell ref="BF1:BF2"/>
    <mergeCell ref="BJ1:BP1"/>
    <mergeCell ref="BQ1:BQ2"/>
  </mergeCells>
  <phoneticPr fontId="43" type="noConversion"/>
  <conditionalFormatting sqref="DI195 DK195 E195 G195 Q195 S195 BY195 CM195 CA195 AC195 AE195 BM195 BO195 AO195 AQ195 CY195 CK195 BA195 BC195 CW195 E142 G142 CM142 CK142 Q142 S142 AC142 AE142 CY142 DK142 DI142 BM142 AO142 AQ142 BO142 BY142 BA142 BC142 CW142 CA142 CY89 CK89 E89 G89 BO89 BM89 DK89 Q89 S89 DI89 AC89 AE89 BY89 AO89 AQ89 CA89 CM89 BA89 BC89 CW89 E36 G36 CA36 Q36 S36 CK36 CW36 CM36 BO36 CY36 AC36 AE36 BY36 AO36 AQ36 DK36 BM36 DI36 BA36 BC36">
    <cfRule type="cellIs" dxfId="99" priority="1" stopIfTrue="1" operator="lessThan">
      <formula>$C$36/2</formula>
    </cfRule>
    <cfRule type="cellIs" dxfId="98" priority="2" stopIfTrue="1" operator="notEqual">
      <formula>""</formula>
    </cfRule>
  </conditionalFormatting>
  <conditionalFormatting sqref="DI166 DK166 CK166 E166 G166 BM166 CM166 Q166 S166 BY166 CA166 AC166 AE166 AO166 AQ166 BO166 CY166 BA166 BC166 CW166 CK113 BO113 E113 G113 Q113 S113 BM113 DK113 DI113 AC113 AE113 BY113 CA113 AO113 AQ113 CW113 CM113 CY113 BA113 BC113 E60 G60 CM60 CK60 Q60 S60 AC60 AE60 CY60 DK60 BO60 DI60 BM60 AO60 AQ60 CW60 BY60 BA60 BC60 CA60 E7 G7 Q7 S7 CK7 CM7 BY7 CY7 AC7 AE7 CW7 BO7 AO7 AQ7 BM7 DK7 DI7 BA7 BC7 CA7">
    <cfRule type="cellIs" dxfId="97" priority="3" stopIfTrue="1" operator="lessThan">
      <formula>$C$7/2</formula>
    </cfRule>
  </conditionalFormatting>
  <conditionalFormatting sqref="DI171 DK171 CK171 E171 G171 BM171 CM171 Q171 S171 BY171 CA171 AC171 AE171 AO171 AQ171 BO171 CY171 BA171 BC171 CW171 CK118 BO118 E118 G118 Q118 S118 BM118 DK118 DI118 AC118 AE118 BY118 CA118 AO118 AQ118 CW118 CM118 CY118 BA118 BC118 E65 G65 CM65 CK65 Q65 S65 AC65 AE65 CY65 DK65 BO65 DI65 BM65 AO65 AQ65 CW65 BY65 BA65 BC65 CA65 E12 G12 Q12 S12 CK12 CM12 BY12 CY12 AC12 AE12 CW12 BO12 AO12 AQ12 BM12 DK12 DI12 BA12 BC12 CA12">
    <cfRule type="cellIs" dxfId="96" priority="4" stopIfTrue="1" operator="lessThan">
      <formula>$C$12/2</formula>
    </cfRule>
  </conditionalFormatting>
  <conditionalFormatting sqref="DI172 DK172 CK172 E172 G172 BM172 CM172 Q172 S172 BY172 CA172 AC172 AE172 AO172 AQ172 BO172 CY172 BA172 BC172 CW172 CK119 BO119 E119 G119 Q119 S119 BM119 DK119 DI119 AC119 AE119 BY119 CA119 AO119 AQ119 CW119 CM119 CY119 BA119 BC119 E66 G66 CM66 CK66 Q66 S66 AC66 AE66 CY66 DK66 BO66 DI66 BM66 AO66 AQ66 CW66 BY66 BA66 BC66 CA66 E13 G13 Q13 S13 CK13 CM13 BY13 CY13 AC13 AE13 CW13 BO13 AO13 AQ13 BM13 DK13 DI13 BA13 BC13 CA13">
    <cfRule type="cellIs" dxfId="95" priority="5" stopIfTrue="1" operator="lessThan">
      <formula>$C$13/2</formula>
    </cfRule>
  </conditionalFormatting>
  <conditionalFormatting sqref="DI173 DK173 CK173 E173 G173 BM173 CM173 Q173 S173 BY173 CA173 AC173 AE173 AO173 AQ173 BO173 CY173 BA173 BC173 CW173 CK120 BO120 E120 G120 Q120 S120 BM120 DK120 DI120 AC120 AE120 BY120 CA120 AO120 AQ120 CW120 CM120 CY120 BA120 BC120 E67 G67 CM67 CK67 Q67 S67 AC67 AE67 CY67 DK67 BO67 DI67 BM67 AO67 AQ67 CW67 BY67 BA67 BC67 CA67 E14 G14 Q14 S14 CK14 CM14 BY14 CY14 AC14 AE14 CW14 BO14 AO14 AQ14 BM14 DK14 DI14 BA14 BC14 CA14">
    <cfRule type="cellIs" dxfId="94" priority="6" stopIfTrue="1" operator="lessThan">
      <formula>$C$14/2</formula>
    </cfRule>
  </conditionalFormatting>
  <conditionalFormatting sqref="DI174 DK174 CK174 E174 G174 BM174 CM174 Q174 S174 BY174 CA174 AC174 AE174 AO174 AQ174 BO174 CY174 BA174 BC174 CW174 CK121 BO121 E121 G121 Q121 S121 BM121 DK121 DI121 AC121 AE121 BY121 CA121 AO121 AQ121 CW121 CM121 CY121 BA121 BC121 E68 G68 CM68 CK68 Q68 S68 AC68 AE68 CY68 DK68 BO68 DI68 BM68 AO68 AQ68 CW68 BY68 BA68 BC68 CA68 E15 G15 Q15 S15 CK15 CM15 BY15 CY15 AC15 AE15 CW15 BO15 AO15 AQ15 BM15 DK15 DI15 BA15 BC15 CA15">
    <cfRule type="cellIs" dxfId="93" priority="7" stopIfTrue="1" operator="lessThan">
      <formula>$C$15/2</formula>
    </cfRule>
  </conditionalFormatting>
  <conditionalFormatting sqref="DI176 DK176 CK176 E176 G176 BM176 CM176 Q176 S176 BY176 CA176 AC176 AE176 AO176 AQ176 BO176 CY176 BA176 BC176 CW176 CK123 BO123 E123 G123 Q123 S123 BM123 DK123 DI123 AC123 AE123 BY123 CA123 AO123 AQ123 CW123 CM123 CY123 BA123 BC123 E70 G70 CM70 CK70 Q70 S70 AC70 AE70 CY70 DK70 BO70 DI70 BM70 AO70 AQ70 CW70 BY70 BA70 BC70 CA70 E17 G17 Q17 S17 CK17 CM17 BY17 CY17 AC17 AE17 CW17 BO17 AO17 AQ17 BM17 DK17 DI17 BA17 BC17 CA17">
    <cfRule type="cellIs" dxfId="92" priority="8" stopIfTrue="1" operator="lessThan">
      <formula>$C$17/2</formula>
    </cfRule>
  </conditionalFormatting>
  <conditionalFormatting sqref="DI181 DK181 CK181 E181 G181 BM181 CM181 Q181 S181 BY181 CA181 AC181 AE181 AO181 AQ181 BO181 CY181 BA181 BC181 CW181 CK128 BO128 E128 G128 Q128 S128 BM128 DK128 DI128 AC128 AE128 BY128 CA128 AO128 AQ128 CW128 CM128 CY128 BA128 BC128 E75 G75 CM75 CK75 Q75 S75 AC75 AE75 CY75 DK75 BO75 DI75 BM75 AO75 AQ75 CW75 BY75 BA75 BC75 CA75 E22 G22 Q22 S22 CK22 CM22 BY22 CY22 AC22 AE22 CW22 BO22 AO22 AQ22 BM22 DK22 DI22 BA22 BC22 CA22">
    <cfRule type="cellIs" dxfId="91" priority="9" stopIfTrue="1" operator="lessThan">
      <formula>$C$22/2</formula>
    </cfRule>
  </conditionalFormatting>
  <conditionalFormatting sqref="DI182 DK182 CK182 E182 G182 BM182 CM182 Q182 S182 BY182 CA182 AC182 AE182 AO182 AQ182 BO182 CY182 BA182 BC182 CW182 CK129 BO129 E129 G129 Q129 S129 BM129 DK129 DI129 AC129 AE129 BY129 CA129 AO129 AQ129 CW129 CM129 CY129 BA129 BC129 E76 G76 CM76 CK76 Q76 S76 AC76 AE76 CY76 DK76 BO76 DI76 BM76 AO76 AQ76 CW76 BY76 BA76 BC76 CA76 E23 G23 Q23 S23 CK23 CM23 BY23 CY23 AC23 AE23 CW23 BO23 AO23 AQ23 BM23 DK23 DI23 BA23 BC23 CA23">
    <cfRule type="cellIs" dxfId="90" priority="10" stopIfTrue="1" operator="lessThan">
      <formula>$C$23/2</formula>
    </cfRule>
  </conditionalFormatting>
  <conditionalFormatting sqref="DI183 DK183 CK183 E183 G183 BM183 CM183 Q183 S183 BY183 CA183 AC183 AE183 AO183 AQ183 BO183 CY183 BA183 BC183 CW183 CK130 BO130 E130 G130 Q130 S130 BM130 DK130 DI130 AC130 AE130 BY130 CA130 AO130 AQ130 CW130 CM130 CY130 BA130 BC130 E77 G77 CM77 CK77 Q77 S77 AC77 AE77 CY77 DK77 BO77 DI77 BM77 AO77 AQ77 CW77 BY77 BA77 BC77 CA77 E24 G24 Q24 S24 CK24 CM24 BY24 CY24 AC24 AE24 CW24 BO24 AO24 AQ24 BM24 DK24 DI24 BA24 BC24 CA24">
    <cfRule type="cellIs" dxfId="89" priority="11" stopIfTrue="1" operator="lessThan">
      <formula>$C$24/2</formula>
    </cfRule>
  </conditionalFormatting>
  <conditionalFormatting sqref="DI188 DK188 CK188 E188 G188 BM188 CM188 Q188 S188 BY188 CA188 AC188 AE188 AO188 AQ188 BO188 CY188 BA188 BC188 CW188 CK135 BO135 E135 G135 Q135 S135 BM135 DK135 DI135 AC135 AE135 BY135 CA135 AO135 AQ135 CW135 CM135 CY135 BA135 BC135 E82 G82 CM82 CK82 Q82 S82 AC82 AE82 CY82 DK82 BO82 DI82 BM82 AO82 AQ82 CW82 BY82 BA82 BC82 CA82 E29 G29 Q29 S29 CK29 CM29 BY29 CY29 AC29 AE29 CW29 BO29 AO29 AQ29 BM29 DK29 DI29 BA29 BC29 CA29">
    <cfRule type="cellIs" dxfId="88" priority="13" stopIfTrue="1" operator="lessThan">
      <formula>$C$29/2</formula>
    </cfRule>
  </conditionalFormatting>
  <conditionalFormatting sqref="DI185 DK185 CK185 E185 G185 BM185 CM185 Q185 S185 BY185 CA185 AC185 AE185 AO185 AQ185 BO185 CY185 BA185 BC185 CW185 CK132 BO132 E132 G132 Q132 S132 BM132 DK132 DI132 AC132 AE132 BY132 CA132 AO132 AQ132 CW132 CM132 CY132 BA132 BC132 E79 G79 CM79 CK79 Q79 S79 AC79 AE79 CY79 DK79 BO79 DI79 BM79 AO79 AQ79 CW79 BY79 BA79 BC79 CA79 E26 G26 Q26 S26 CK26 CM26 BY26 CY26 AC26 AE26 CW26 BO26 AO26 AQ26 BM26 DK26 DI26 BA26 BC26 CA26">
    <cfRule type="cellIs" dxfId="87" priority="14" stopIfTrue="1" operator="lessThan">
      <formula>$C$26/2</formula>
    </cfRule>
  </conditionalFormatting>
  <conditionalFormatting sqref="DK191 DI191 CM191 G191 E191 BO191 CK191 S191 Q191 CA191 BY191 AE191 AC191 AQ191 AO191 BM191 CW191 BC191 BA191 CY191 CM138 BM138 G138 E138 S138 Q138 BO138 DI138 DK138 AE138 AC138 CA138 BY138 AQ138 AO138 CY138 CK138 CW138 BC138 BA138 G85 E85 CK85 CM85 S85 Q85 AE85 AC85 CW85 DI85 BM85 DK85 BO85 AQ85 AO85 CY85 CA85 BC85 BA85 BY85 G32 E32 S32 Q32 CM32 CK32 CA32 CW32 AE32 AC32 CY32 BM32 AQ32 AO32 BO32 DI32 DK32 BC32 BA32 BY32">
    <cfRule type="cellIs" dxfId="86" priority="15" stopIfTrue="1" operator="lessThan">
      <formula>$C$32/2</formula>
    </cfRule>
  </conditionalFormatting>
  <pageMargins left="0.59027777777777779" right="0.59027777777777779" top="0.59027777777777779" bottom="0.59027777777777779" header="0.51180555555555551" footer="0.51180555555555551"/>
  <pageSetup paperSize="9" firstPageNumber="0" orientation="portrait" horizontalDpi="300" verticalDpi="300" r:id="rId1"/>
  <headerFooter alignWithMargins="0"/>
  <rowBreaks count="1" manualBreakCount="1">
    <brk id="159" max="16383" man="1"/>
  </rowBreaks>
  <drawing r:id="rId2"/>
</worksheet>
</file>

<file path=xl/worksheets/sheet19.xml><?xml version="1.0" encoding="utf-8"?>
<worksheet xmlns="http://schemas.openxmlformats.org/spreadsheetml/2006/main" xmlns:r="http://schemas.openxmlformats.org/officeDocument/2006/relationships">
  <sheetPr>
    <tabColor indexed="53"/>
  </sheetPr>
  <dimension ref="A1:DP201"/>
  <sheetViews>
    <sheetView showGridLines="0" showRowColHeaders="0" showZeros="0" showOutlineSymbols="0" view="pageBreakPreview" zoomScaleSheetLayoutView="100" workbookViewId="0"/>
  </sheetViews>
  <sheetFormatPr baseColWidth="10" defaultRowHeight="12.75"/>
  <cols>
    <col min="1" max="1" width="19.85546875" style="312" customWidth="1"/>
    <col min="2" max="2" width="16.42578125" style="312" customWidth="1"/>
    <col min="3" max="3" width="4.42578125" style="312" customWidth="1"/>
    <col min="4" max="4" width="1.140625" style="312" customWidth="1"/>
    <col min="5" max="5" width="9.42578125" style="313" customWidth="1"/>
    <col min="6" max="6" width="1.85546875" style="313" customWidth="1"/>
    <col min="7" max="7" width="9.42578125" style="313" customWidth="1"/>
    <col min="8" max="8" width="1.85546875" style="313" customWidth="1"/>
    <col min="9" max="9" width="9.42578125" style="313" customWidth="1"/>
    <col min="10" max="10" width="1.85546875" style="313" customWidth="1"/>
    <col min="11" max="11" width="9.42578125" style="313" customWidth="1"/>
    <col min="12" max="12" width="1.85546875" style="312" customWidth="1"/>
    <col min="13" max="13" width="19.85546875" style="312" customWidth="1"/>
    <col min="14" max="14" width="16.42578125" style="312" customWidth="1"/>
    <col min="15" max="15" width="4.42578125" style="312" customWidth="1"/>
    <col min="16" max="16" width="1.140625" style="312" customWidth="1"/>
    <col min="17" max="17" width="9.42578125" style="313" customWidth="1"/>
    <col min="18" max="18" width="1.85546875" style="313" customWidth="1"/>
    <col min="19" max="19" width="9.42578125" style="313" customWidth="1"/>
    <col min="20" max="20" width="1.85546875" style="313" customWidth="1"/>
    <col min="21" max="21" width="9.42578125" style="313" customWidth="1"/>
    <col min="22" max="22" width="1.85546875" style="313" customWidth="1"/>
    <col min="23" max="23" width="9.42578125" style="313" customWidth="1"/>
    <col min="24" max="24" width="1.85546875" style="312" customWidth="1"/>
    <col min="25" max="25" width="19.85546875" style="312" customWidth="1"/>
    <col min="26" max="26" width="16.42578125" style="312" customWidth="1"/>
    <col min="27" max="27" width="4.42578125" style="312" customWidth="1"/>
    <col min="28" max="28" width="1.140625" style="312" customWidth="1"/>
    <col min="29" max="29" width="9.42578125" style="313" customWidth="1"/>
    <col min="30" max="30" width="1.85546875" style="313" customWidth="1"/>
    <col min="31" max="31" width="9.42578125" style="313" customWidth="1"/>
    <col min="32" max="32" width="1.85546875" style="313" customWidth="1"/>
    <col min="33" max="33" width="9.42578125" style="313" customWidth="1"/>
    <col min="34" max="34" width="1.85546875" style="313" customWidth="1"/>
    <col min="35" max="35" width="9.42578125" style="313" customWidth="1"/>
    <col min="36" max="36" width="1.85546875" style="312" customWidth="1"/>
    <col min="37" max="37" width="19.85546875" style="312" customWidth="1"/>
    <col min="38" max="38" width="16.42578125" style="312" customWidth="1"/>
    <col min="39" max="39" width="4.42578125" style="312" customWidth="1"/>
    <col min="40" max="40" width="1.140625" style="312" customWidth="1"/>
    <col min="41" max="41" width="9.42578125" style="313" customWidth="1"/>
    <col min="42" max="42" width="1.85546875" style="313" customWidth="1"/>
    <col min="43" max="43" width="9.42578125" style="313" customWidth="1"/>
    <col min="44" max="44" width="1.85546875" style="313" customWidth="1"/>
    <col min="45" max="45" width="9.42578125" style="313" customWidth="1"/>
    <col min="46" max="46" width="1.85546875" style="313" customWidth="1"/>
    <col min="47" max="47" width="9.42578125" style="313" customWidth="1"/>
    <col min="48" max="48" width="1.85546875" style="312" customWidth="1"/>
    <col min="49" max="49" width="19.85546875" style="312" customWidth="1"/>
    <col min="50" max="50" width="16.42578125" style="312" customWidth="1"/>
    <col min="51" max="51" width="4.42578125" style="312" customWidth="1"/>
    <col min="52" max="52" width="1.140625" style="312" customWidth="1"/>
    <col min="53" max="53" width="9.42578125" style="313" customWidth="1"/>
    <col min="54" max="54" width="1.85546875" style="313" customWidth="1"/>
    <col min="55" max="55" width="9.42578125" style="313" customWidth="1"/>
    <col min="56" max="56" width="1.85546875" style="313" customWidth="1"/>
    <col min="57" max="57" width="9.42578125" style="313" customWidth="1"/>
    <col min="58" max="58" width="1.85546875" style="313" customWidth="1"/>
    <col min="59" max="59" width="9.42578125" style="313" customWidth="1"/>
    <col min="60" max="60" width="1.85546875" style="312" customWidth="1"/>
    <col min="61" max="61" width="19.85546875" style="312" customWidth="1"/>
    <col min="62" max="62" width="16.42578125" style="312" customWidth="1"/>
    <col min="63" max="63" width="4.42578125" style="312" customWidth="1"/>
    <col min="64" max="64" width="1.140625" style="312" customWidth="1"/>
    <col min="65" max="65" width="9.42578125" style="313" customWidth="1"/>
    <col min="66" max="66" width="1.85546875" style="313" customWidth="1"/>
    <col min="67" max="67" width="9.42578125" style="313" customWidth="1"/>
    <col min="68" max="68" width="1.85546875" style="313" customWidth="1"/>
    <col min="69" max="69" width="9.42578125" style="313" customWidth="1"/>
    <col min="70" max="70" width="1.85546875" style="313" customWidth="1"/>
    <col min="71" max="71" width="9.42578125" style="313" customWidth="1"/>
    <col min="72" max="72" width="1.85546875" style="312" customWidth="1"/>
    <col min="73" max="73" width="19.85546875" style="312" customWidth="1"/>
    <col min="74" max="74" width="16.42578125" style="312" customWidth="1"/>
    <col min="75" max="75" width="4.42578125" style="312" customWidth="1"/>
    <col min="76" max="76" width="1.140625" style="312" customWidth="1"/>
    <col min="77" max="77" width="9.42578125" style="313" customWidth="1"/>
    <col min="78" max="78" width="1.85546875" style="313" customWidth="1"/>
    <col min="79" max="79" width="9.42578125" style="313" customWidth="1"/>
    <col min="80" max="80" width="1.85546875" style="313" customWidth="1"/>
    <col min="81" max="81" width="9.42578125" style="313" customWidth="1"/>
    <col min="82" max="82" width="1.85546875" style="313" customWidth="1"/>
    <col min="83" max="83" width="9.42578125" style="313" customWidth="1"/>
    <col min="84" max="84" width="1.85546875" style="312" customWidth="1"/>
    <col min="85" max="85" width="19.85546875" style="312" customWidth="1"/>
    <col min="86" max="86" width="16.42578125" style="312" customWidth="1"/>
    <col min="87" max="87" width="4.42578125" style="312" customWidth="1"/>
    <col min="88" max="88" width="1.140625" style="312" customWidth="1"/>
    <col min="89" max="89" width="9.42578125" style="313" customWidth="1"/>
    <col min="90" max="90" width="1.85546875" style="313" customWidth="1"/>
    <col min="91" max="91" width="9.42578125" style="313" customWidth="1"/>
    <col min="92" max="92" width="1.85546875" style="313" customWidth="1"/>
    <col min="93" max="93" width="9.42578125" style="313" customWidth="1"/>
    <col min="94" max="94" width="1.85546875" style="313" customWidth="1"/>
    <col min="95" max="95" width="9.42578125" style="313" customWidth="1"/>
    <col min="96" max="96" width="1.85546875" style="312" customWidth="1"/>
    <col min="97" max="97" width="19.85546875" style="312" customWidth="1"/>
    <col min="98" max="98" width="16.42578125" style="312" customWidth="1"/>
    <col min="99" max="99" width="4.42578125" style="312" customWidth="1"/>
    <col min="100" max="100" width="1.140625" style="312" customWidth="1"/>
    <col min="101" max="101" width="9.42578125" style="313" customWidth="1"/>
    <col min="102" max="102" width="1.85546875" style="313" customWidth="1"/>
    <col min="103" max="103" width="9.42578125" style="313" customWidth="1"/>
    <col min="104" max="104" width="1.85546875" style="313" customWidth="1"/>
    <col min="105" max="105" width="9.42578125" style="313" customWidth="1"/>
    <col min="106" max="106" width="1.85546875" style="313" customWidth="1"/>
    <col min="107" max="107" width="9.42578125" style="313" customWidth="1"/>
    <col min="108" max="108" width="1.85546875" style="312" customWidth="1"/>
    <col min="109" max="109" width="19.85546875" style="312" customWidth="1"/>
    <col min="110" max="110" width="16.42578125" style="312" customWidth="1"/>
    <col min="111" max="111" width="4.42578125" style="312" customWidth="1"/>
    <col min="112" max="112" width="1.140625" style="312" customWidth="1"/>
    <col min="113" max="113" width="9.42578125" style="313" customWidth="1"/>
    <col min="114" max="114" width="1.85546875" style="313" customWidth="1"/>
    <col min="115" max="115" width="9.42578125" style="313" customWidth="1"/>
    <col min="116" max="116" width="1.85546875" style="313" customWidth="1"/>
    <col min="117" max="117" width="9.42578125" style="313" customWidth="1"/>
    <col min="118" max="118" width="1.85546875" style="313" customWidth="1"/>
    <col min="119" max="119" width="9.42578125" style="313" customWidth="1"/>
    <col min="120" max="120" width="1.85546875" style="312" customWidth="1"/>
    <col min="121" max="16384" width="11.42578125" style="312"/>
  </cols>
  <sheetData>
    <row r="1" spans="1:120" ht="30">
      <c r="B1" s="561" t="str">
        <f>PARAMETRES!$C5</f>
        <v>C</v>
      </c>
      <c r="C1" s="561"/>
      <c r="D1" s="561"/>
      <c r="E1" s="561"/>
      <c r="F1" s="561"/>
      <c r="G1" s="561"/>
      <c r="H1" s="561"/>
      <c r="I1" s="547"/>
      <c r="J1" s="548"/>
      <c r="N1" s="561" t="str">
        <f>PARAMETRES!$C9</f>
        <v>H</v>
      </c>
      <c r="O1" s="561"/>
      <c r="P1" s="561"/>
      <c r="Q1" s="561"/>
      <c r="R1" s="561"/>
      <c r="S1" s="561"/>
      <c r="T1" s="561"/>
      <c r="U1" s="547"/>
      <c r="V1" s="548"/>
      <c r="Z1" s="561" t="str">
        <f>PARAMETRES!$C13</f>
        <v>M</v>
      </c>
      <c r="AA1" s="561"/>
      <c r="AB1" s="561"/>
      <c r="AC1" s="561"/>
      <c r="AD1" s="561"/>
      <c r="AE1" s="561"/>
      <c r="AF1" s="561"/>
      <c r="AG1" s="547"/>
      <c r="AH1" s="548"/>
      <c r="AL1" s="561" t="str">
        <f>PARAMETRES!$C17</f>
        <v>L</v>
      </c>
      <c r="AM1" s="561"/>
      <c r="AN1" s="561"/>
      <c r="AO1" s="561"/>
      <c r="AP1" s="561"/>
      <c r="AQ1" s="561"/>
      <c r="AR1" s="561"/>
      <c r="AS1" s="547"/>
      <c r="AT1" s="548"/>
      <c r="AX1" s="561" t="str">
        <f>PARAMETRES!$C21</f>
        <v>G</v>
      </c>
      <c r="AY1" s="561"/>
      <c r="AZ1" s="561"/>
      <c r="BA1" s="561"/>
      <c r="BB1" s="561"/>
      <c r="BC1" s="561"/>
      <c r="BD1" s="561"/>
      <c r="BE1" s="547"/>
      <c r="BF1" s="548"/>
      <c r="BJ1" s="561" t="str">
        <f>PARAMETRES!$C25</f>
        <v>A</v>
      </c>
      <c r="BK1" s="561"/>
      <c r="BL1" s="561"/>
      <c r="BM1" s="561"/>
      <c r="BN1" s="561"/>
      <c r="BO1" s="561"/>
      <c r="BP1" s="561"/>
      <c r="BQ1" s="547"/>
      <c r="BR1" s="548"/>
      <c r="BV1" s="561" t="str">
        <f>PARAMETRES!$C29</f>
        <v>L</v>
      </c>
      <c r="BW1" s="561"/>
      <c r="BX1" s="561"/>
      <c r="BY1" s="561"/>
      <c r="BZ1" s="561"/>
      <c r="CA1" s="561"/>
      <c r="CB1" s="561"/>
      <c r="CC1" s="547"/>
      <c r="CD1" s="548"/>
      <c r="CH1" s="561" t="str">
        <f>PARAMETRES!$C33</f>
        <v>B</v>
      </c>
      <c r="CI1" s="561"/>
      <c r="CJ1" s="561"/>
      <c r="CK1" s="561"/>
      <c r="CL1" s="561"/>
      <c r="CM1" s="561"/>
      <c r="CN1" s="561"/>
      <c r="CO1" s="547"/>
      <c r="CP1" s="548"/>
      <c r="CT1" s="561" t="str">
        <f>PARAMETRES!$C37</f>
        <v>-</v>
      </c>
      <c r="CU1" s="561"/>
      <c r="CV1" s="561"/>
      <c r="CW1" s="561"/>
      <c r="CX1" s="561"/>
      <c r="CY1" s="561"/>
      <c r="CZ1" s="561"/>
      <c r="DA1" s="547"/>
      <c r="DB1" s="548"/>
      <c r="DF1" s="561" t="str">
        <f>PARAMETRES!$C41</f>
        <v>-</v>
      </c>
      <c r="DG1" s="561"/>
      <c r="DH1" s="561"/>
      <c r="DI1" s="561"/>
      <c r="DJ1" s="561"/>
      <c r="DK1" s="561"/>
      <c r="DL1" s="561"/>
      <c r="DM1" s="547" t="str">
        <f>IF(COUNTBLANK(DO7:DO36)=31,"",PARAMETRES!$F$22)</f>
        <v>Année          2016-2017</v>
      </c>
      <c r="DN1" s="548" t="str">
        <f>IF(COUNTBLANK(DO7:DO36)=31,"",PARAMETRES!$F$23)</f>
        <v>5ème année</v>
      </c>
    </row>
    <row r="2" spans="1:120" ht="20.25">
      <c r="B2" s="560" t="str">
        <f>PARAMETRES!$B5</f>
        <v>B</v>
      </c>
      <c r="C2" s="560"/>
      <c r="D2" s="560"/>
      <c r="E2" s="560"/>
      <c r="F2" s="560"/>
      <c r="G2" s="560"/>
      <c r="H2" s="560"/>
      <c r="I2" s="547"/>
      <c r="J2" s="548"/>
      <c r="N2" s="560" t="str">
        <f>PARAMETRES!$B9</f>
        <v>C</v>
      </c>
      <c r="O2" s="560"/>
      <c r="P2" s="560"/>
      <c r="Q2" s="560"/>
      <c r="R2" s="560"/>
      <c r="S2" s="560"/>
      <c r="T2" s="560"/>
      <c r="U2" s="547"/>
      <c r="V2" s="548"/>
      <c r="Z2" s="560" t="str">
        <f>PARAMETRES!$B13</f>
        <v>D</v>
      </c>
      <c r="AA2" s="560"/>
      <c r="AB2" s="560"/>
      <c r="AC2" s="560"/>
      <c r="AD2" s="560"/>
      <c r="AE2" s="560"/>
      <c r="AF2" s="560"/>
      <c r="AG2" s="547"/>
      <c r="AH2" s="548"/>
      <c r="AL2" s="560" t="str">
        <f>PARAMETRES!$B17</f>
        <v>K</v>
      </c>
      <c r="AM2" s="560"/>
      <c r="AN2" s="560"/>
      <c r="AO2" s="560"/>
      <c r="AP2" s="560"/>
      <c r="AQ2" s="560"/>
      <c r="AR2" s="560"/>
      <c r="AS2" s="547"/>
      <c r="AT2" s="548"/>
      <c r="AX2" s="560" t="str">
        <f>PARAMETRES!$B21</f>
        <v>N</v>
      </c>
      <c r="AY2" s="560"/>
      <c r="AZ2" s="560"/>
      <c r="BA2" s="560"/>
      <c r="BB2" s="560"/>
      <c r="BC2" s="560"/>
      <c r="BD2" s="560"/>
      <c r="BE2" s="547"/>
      <c r="BF2" s="548"/>
      <c r="BJ2" s="560" t="str">
        <f>PARAMETRES!$B25</f>
        <v>R</v>
      </c>
      <c r="BK2" s="560"/>
      <c r="BL2" s="560"/>
      <c r="BM2" s="560"/>
      <c r="BN2" s="560"/>
      <c r="BO2" s="560"/>
      <c r="BP2" s="560"/>
      <c r="BQ2" s="547"/>
      <c r="BR2" s="548"/>
      <c r="BV2" s="560" t="str">
        <f>PARAMETRES!$B29</f>
        <v>T</v>
      </c>
      <c r="BW2" s="560"/>
      <c r="BX2" s="560"/>
      <c r="BY2" s="560"/>
      <c r="BZ2" s="560"/>
      <c r="CA2" s="560"/>
      <c r="CB2" s="560"/>
      <c r="CC2" s="547"/>
      <c r="CD2" s="548"/>
      <c r="CH2" s="560" t="str">
        <f>PARAMETRES!$B33</f>
        <v>Z</v>
      </c>
      <c r="CI2" s="560"/>
      <c r="CJ2" s="560"/>
      <c r="CK2" s="560"/>
      <c r="CL2" s="560"/>
      <c r="CM2" s="560"/>
      <c r="CN2" s="560"/>
      <c r="CO2" s="547"/>
      <c r="CP2" s="548"/>
      <c r="CT2" s="560" t="str">
        <f>PARAMETRES!$B37</f>
        <v>-</v>
      </c>
      <c r="CU2" s="560"/>
      <c r="CV2" s="560"/>
      <c r="CW2" s="560"/>
      <c r="CX2" s="560"/>
      <c r="CY2" s="560"/>
      <c r="CZ2" s="560"/>
      <c r="DA2" s="547"/>
      <c r="DB2" s="548"/>
      <c r="DF2" s="560" t="str">
        <f>PARAMETRES!$B41</f>
        <v>-</v>
      </c>
      <c r="DG2" s="560"/>
      <c r="DH2" s="560"/>
      <c r="DI2" s="560"/>
      <c r="DJ2" s="560"/>
      <c r="DK2" s="560"/>
      <c r="DL2" s="560"/>
      <c r="DM2" s="547"/>
      <c r="DN2" s="548"/>
    </row>
    <row r="3" spans="1:120">
      <c r="B3" s="313"/>
      <c r="C3" s="313"/>
      <c r="D3" s="313"/>
      <c r="N3" s="313"/>
      <c r="O3" s="313"/>
      <c r="P3" s="313"/>
      <c r="Z3" s="313"/>
      <c r="AA3" s="313"/>
      <c r="AB3" s="313"/>
      <c r="AL3" s="313"/>
      <c r="AM3" s="313"/>
      <c r="AN3" s="313"/>
      <c r="AX3" s="313"/>
      <c r="AY3" s="313"/>
      <c r="AZ3" s="313"/>
      <c r="BJ3" s="313"/>
      <c r="BK3" s="313"/>
      <c r="BL3" s="313"/>
      <c r="BV3" s="313"/>
      <c r="BW3" s="313"/>
      <c r="BX3" s="313"/>
      <c r="CH3" s="313"/>
      <c r="CI3" s="313"/>
      <c r="CJ3" s="313"/>
      <c r="CT3" s="313"/>
      <c r="CU3" s="313"/>
      <c r="CV3" s="313"/>
      <c r="DF3" s="313"/>
      <c r="DG3" s="313"/>
      <c r="DH3" s="313"/>
    </row>
    <row r="5" spans="1:120" ht="25.5" customHeight="1">
      <c r="E5" s="314" t="s">
        <v>84</v>
      </c>
      <c r="G5" s="314" t="s">
        <v>85</v>
      </c>
      <c r="I5" s="314" t="s">
        <v>86</v>
      </c>
      <c r="K5" s="314" t="s">
        <v>87</v>
      </c>
      <c r="Q5" s="314" t="s">
        <v>84</v>
      </c>
      <c r="S5" s="314" t="s">
        <v>85</v>
      </c>
      <c r="U5" s="314" t="s">
        <v>86</v>
      </c>
      <c r="W5" s="314" t="s">
        <v>87</v>
      </c>
      <c r="AC5" s="314" t="s">
        <v>84</v>
      </c>
      <c r="AE5" s="314" t="s">
        <v>85</v>
      </c>
      <c r="AG5" s="314" t="s">
        <v>86</v>
      </c>
      <c r="AI5" s="314" t="s">
        <v>87</v>
      </c>
      <c r="AO5" s="314" t="s">
        <v>84</v>
      </c>
      <c r="AQ5" s="314" t="s">
        <v>85</v>
      </c>
      <c r="AS5" s="314" t="s">
        <v>86</v>
      </c>
      <c r="AU5" s="314" t="s">
        <v>87</v>
      </c>
      <c r="BA5" s="314" t="s">
        <v>84</v>
      </c>
      <c r="BC5" s="314" t="s">
        <v>85</v>
      </c>
      <c r="BE5" s="314" t="s">
        <v>86</v>
      </c>
      <c r="BG5" s="314" t="s">
        <v>87</v>
      </c>
      <c r="BM5" s="314" t="s">
        <v>84</v>
      </c>
      <c r="BO5" s="314" t="s">
        <v>85</v>
      </c>
      <c r="BQ5" s="314" t="s">
        <v>86</v>
      </c>
      <c r="BS5" s="314" t="s">
        <v>87</v>
      </c>
      <c r="BY5" s="314" t="s">
        <v>84</v>
      </c>
      <c r="CA5" s="314" t="s">
        <v>85</v>
      </c>
      <c r="CC5" s="314" t="s">
        <v>86</v>
      </c>
      <c r="CE5" s="314" t="s">
        <v>87</v>
      </c>
      <c r="CK5" s="314" t="s">
        <v>84</v>
      </c>
      <c r="CM5" s="314" t="s">
        <v>85</v>
      </c>
      <c r="CO5" s="314" t="s">
        <v>86</v>
      </c>
      <c r="CQ5" s="314" t="s">
        <v>87</v>
      </c>
      <c r="CW5" s="314" t="s">
        <v>84</v>
      </c>
      <c r="CY5" s="314" t="s">
        <v>85</v>
      </c>
      <c r="DA5" s="314" t="s">
        <v>86</v>
      </c>
      <c r="DC5" s="314" t="s">
        <v>87</v>
      </c>
      <c r="DI5" s="314" t="s">
        <v>84</v>
      </c>
      <c r="DK5" s="314" t="s">
        <v>85</v>
      </c>
      <c r="DM5" s="314" t="s">
        <v>86</v>
      </c>
      <c r="DO5" s="314" t="s">
        <v>87</v>
      </c>
    </row>
    <row r="6" spans="1:120">
      <c r="E6" s="315"/>
      <c r="G6" s="315"/>
      <c r="I6" s="315"/>
      <c r="K6" s="315"/>
      <c r="Q6" s="315"/>
      <c r="S6" s="315"/>
      <c r="U6" s="315"/>
      <c r="W6" s="315"/>
      <c r="AC6" s="315"/>
      <c r="AE6" s="315"/>
      <c r="AG6" s="315"/>
      <c r="AI6" s="315"/>
      <c r="AO6" s="315"/>
      <c r="AQ6" s="315"/>
      <c r="AS6" s="315"/>
      <c r="AU6" s="315"/>
      <c r="BA6" s="315"/>
      <c r="BC6" s="315"/>
      <c r="BE6" s="315"/>
      <c r="BG6" s="315"/>
      <c r="BM6" s="315"/>
      <c r="BO6" s="315"/>
      <c r="BQ6" s="315"/>
      <c r="BS6" s="315"/>
      <c r="BY6" s="315"/>
      <c r="CA6" s="315"/>
      <c r="CC6" s="315"/>
      <c r="CE6" s="315"/>
      <c r="CK6" s="315"/>
      <c r="CM6" s="315"/>
      <c r="CO6" s="315"/>
      <c r="CQ6" s="315"/>
      <c r="CW6" s="315"/>
      <c r="CY6" s="315"/>
      <c r="DA6" s="315"/>
      <c r="DC6" s="315"/>
      <c r="DI6" s="315"/>
      <c r="DK6" s="315"/>
      <c r="DM6" s="315"/>
      <c r="DO6" s="315"/>
    </row>
    <row r="7" spans="1:120">
      <c r="A7" s="551" t="str">
        <f>PARAMETRES!$F$3</f>
        <v>RELIGION</v>
      </c>
      <c r="B7" s="551"/>
      <c r="C7" s="316">
        <f>PARAMETRES!$G$3</f>
        <v>20</v>
      </c>
      <c r="D7" s="317"/>
      <c r="E7" s="318">
        <f>TOTALGENERAL!$E58</f>
        <v>5.3</v>
      </c>
      <c r="F7" s="319"/>
      <c r="G7" s="318" t="str">
        <f>TOTALGENERAL!$AF58</f>
        <v/>
      </c>
      <c r="H7" s="319"/>
      <c r="I7" s="318" t="str">
        <f>TOTALGENERAL!$BG58</f>
        <v/>
      </c>
      <c r="J7" s="319"/>
      <c r="K7" s="318"/>
      <c r="L7" s="320"/>
      <c r="M7" s="551" t="str">
        <f>PARAMETRES!$F$3</f>
        <v>RELIGION</v>
      </c>
      <c r="N7" s="551"/>
      <c r="O7" s="316">
        <f>PARAMETRES!$G$3</f>
        <v>20</v>
      </c>
      <c r="P7" s="317"/>
      <c r="Q7" s="318">
        <f>TOTALGENERAL!$E62</f>
        <v>16.900000000000002</v>
      </c>
      <c r="R7" s="319"/>
      <c r="S7" s="318" t="str">
        <f>TOTALGENERAL!$AF62</f>
        <v/>
      </c>
      <c r="T7" s="319"/>
      <c r="U7" s="318" t="str">
        <f>TOTALGENERAL!$BG62</f>
        <v/>
      </c>
      <c r="V7" s="319"/>
      <c r="W7" s="318"/>
      <c r="X7" s="320"/>
      <c r="Y7" s="551" t="str">
        <f>PARAMETRES!$F$3</f>
        <v>RELIGION</v>
      </c>
      <c r="Z7" s="551"/>
      <c r="AA7" s="316">
        <f>PARAMETRES!$G$3</f>
        <v>20</v>
      </c>
      <c r="AB7" s="317"/>
      <c r="AC7" s="318">
        <f>TOTALGENERAL!$E66</f>
        <v>8.5</v>
      </c>
      <c r="AD7" s="319"/>
      <c r="AE7" s="318" t="str">
        <f>TOTALGENERAL!$AF66</f>
        <v/>
      </c>
      <c r="AF7" s="319"/>
      <c r="AG7" s="318" t="str">
        <f>TOTALGENERAL!$BG66</f>
        <v/>
      </c>
      <c r="AH7" s="319"/>
      <c r="AI7" s="318"/>
      <c r="AJ7" s="320"/>
      <c r="AK7" s="551" t="str">
        <f>PARAMETRES!$F$3</f>
        <v>RELIGION</v>
      </c>
      <c r="AL7" s="551"/>
      <c r="AM7" s="316">
        <f>PARAMETRES!$G$3</f>
        <v>20</v>
      </c>
      <c r="AN7" s="317"/>
      <c r="AO7" s="318">
        <f>TOTALGENERAL!$E70</f>
        <v>11.6</v>
      </c>
      <c r="AP7" s="319"/>
      <c r="AQ7" s="318" t="str">
        <f>TOTALGENERAL!$AF70</f>
        <v/>
      </c>
      <c r="AR7" s="319"/>
      <c r="AS7" s="318" t="str">
        <f>TOTALGENERAL!$BG70</f>
        <v/>
      </c>
      <c r="AT7" s="319"/>
      <c r="AU7" s="318"/>
      <c r="AV7" s="320"/>
      <c r="AW7" s="551" t="str">
        <f>PARAMETRES!$F$3</f>
        <v>RELIGION</v>
      </c>
      <c r="AX7" s="551"/>
      <c r="AY7" s="316">
        <f>PARAMETRES!$G$3</f>
        <v>20</v>
      </c>
      <c r="AZ7" s="317"/>
      <c r="BA7" s="318">
        <f>TOTALGENERAL!$E74</f>
        <v>13.7</v>
      </c>
      <c r="BB7" s="319"/>
      <c r="BC7" s="318" t="str">
        <f>TOTALGENERAL!$AF74</f>
        <v/>
      </c>
      <c r="BD7" s="319"/>
      <c r="BE7" s="318" t="str">
        <f>TOTALGENERAL!$BG74</f>
        <v/>
      </c>
      <c r="BF7" s="319"/>
      <c r="BG7" s="318"/>
      <c r="BH7" s="320"/>
      <c r="BI7" s="551" t="str">
        <f>PARAMETRES!$F$3</f>
        <v>RELIGION</v>
      </c>
      <c r="BJ7" s="551"/>
      <c r="BK7" s="316">
        <f>PARAMETRES!$G$3</f>
        <v>20</v>
      </c>
      <c r="BL7" s="317"/>
      <c r="BM7" s="318">
        <f>TOTALGENERAL!$E78</f>
        <v>7.3999999999999995</v>
      </c>
      <c r="BN7" s="319"/>
      <c r="BO7" s="318" t="str">
        <f>TOTALGENERAL!$AF78</f>
        <v/>
      </c>
      <c r="BP7" s="319"/>
      <c r="BQ7" s="318" t="str">
        <f>TOTALGENERAL!$BG78</f>
        <v/>
      </c>
      <c r="BR7" s="319"/>
      <c r="BS7" s="318"/>
      <c r="BT7" s="320"/>
      <c r="BU7" s="551" t="str">
        <f>PARAMETRES!$F$3</f>
        <v>RELIGION</v>
      </c>
      <c r="BV7" s="551"/>
      <c r="BW7" s="316">
        <f>PARAMETRES!$G$3</f>
        <v>20</v>
      </c>
      <c r="BX7" s="317"/>
      <c r="BY7" s="318">
        <f>TOTALGENERAL!$E82</f>
        <v>20</v>
      </c>
      <c r="BZ7" s="319"/>
      <c r="CA7" s="318" t="str">
        <f>TOTALGENERAL!$AF82</f>
        <v/>
      </c>
      <c r="CB7" s="319"/>
      <c r="CC7" s="318" t="str">
        <f>TOTALGENERAL!$BG82</f>
        <v/>
      </c>
      <c r="CD7" s="319"/>
      <c r="CE7" s="318"/>
      <c r="CF7" s="320"/>
      <c r="CG7" s="551" t="str">
        <f>PARAMETRES!$F$3</f>
        <v>RELIGION</v>
      </c>
      <c r="CH7" s="551"/>
      <c r="CI7" s="316">
        <f>PARAMETRES!$G$3</f>
        <v>20</v>
      </c>
      <c r="CJ7" s="317"/>
      <c r="CK7" s="318">
        <f>TOTALGENERAL!$E86</f>
        <v>10</v>
      </c>
      <c r="CL7" s="319"/>
      <c r="CM7" s="318" t="str">
        <f>TOTALGENERAL!$AF86</f>
        <v/>
      </c>
      <c r="CN7" s="319"/>
      <c r="CO7" s="318" t="str">
        <f>TOTALGENERAL!$BG86</f>
        <v/>
      </c>
      <c r="CP7" s="319"/>
      <c r="CQ7" s="318"/>
      <c r="CR7" s="320"/>
      <c r="CS7" s="551" t="str">
        <f>PARAMETRES!$F$3</f>
        <v>RELIGION</v>
      </c>
      <c r="CT7" s="551"/>
      <c r="CU7" s="316">
        <f>PARAMETRES!$G$3</f>
        <v>20</v>
      </c>
      <c r="CV7" s="317"/>
      <c r="CW7" s="318" t="str">
        <f>TOTALGENERAL!$E90</f>
        <v>-</v>
      </c>
      <c r="CX7" s="319"/>
      <c r="CY7" s="318" t="str">
        <f>TOTALGENERAL!$AF90</f>
        <v/>
      </c>
      <c r="CZ7" s="319"/>
      <c r="DA7" s="318" t="str">
        <f>TOTALGENERAL!$BG90</f>
        <v/>
      </c>
      <c r="DB7" s="319"/>
      <c r="DC7" s="318"/>
      <c r="DD7" s="320"/>
      <c r="DE7" s="551" t="str">
        <f>PARAMETRES!$F$3</f>
        <v>RELIGION</v>
      </c>
      <c r="DF7" s="551"/>
      <c r="DG7" s="316">
        <f>PARAMETRES!$G$3</f>
        <v>20</v>
      </c>
      <c r="DH7" s="317"/>
      <c r="DI7" s="318" t="str">
        <f>TOTALGENERAL!$E94</f>
        <v>-</v>
      </c>
      <c r="DJ7" s="319"/>
      <c r="DK7" s="318" t="str">
        <f>TOTALGENERAL!$AF94</f>
        <v/>
      </c>
      <c r="DL7" s="319"/>
      <c r="DM7" s="318" t="str">
        <f>TOTALGENERAL!$BG94</f>
        <v/>
      </c>
      <c r="DN7" s="319"/>
      <c r="DO7" s="318"/>
      <c r="DP7" s="320"/>
    </row>
    <row r="8" spans="1:120">
      <c r="A8" s="321"/>
      <c r="B8" s="322"/>
      <c r="C8" s="323"/>
      <c r="D8" s="323"/>
      <c r="E8" s="315"/>
      <c r="F8" s="324"/>
      <c r="G8" s="315"/>
      <c r="H8" s="324"/>
      <c r="I8" s="315"/>
      <c r="J8" s="324"/>
      <c r="K8" s="315"/>
      <c r="L8" s="325"/>
      <c r="M8" s="321"/>
      <c r="N8" s="322"/>
      <c r="O8" s="323"/>
      <c r="P8" s="323"/>
      <c r="Q8" s="315"/>
      <c r="R8" s="324"/>
      <c r="S8" s="315"/>
      <c r="T8" s="324"/>
      <c r="U8" s="315"/>
      <c r="V8" s="324"/>
      <c r="W8" s="315"/>
      <c r="X8" s="325"/>
      <c r="Y8" s="321"/>
      <c r="Z8" s="322"/>
      <c r="AA8" s="323"/>
      <c r="AB8" s="323"/>
      <c r="AC8" s="315"/>
      <c r="AD8" s="324"/>
      <c r="AE8" s="315"/>
      <c r="AF8" s="324"/>
      <c r="AG8" s="315"/>
      <c r="AH8" s="324"/>
      <c r="AI8" s="315"/>
      <c r="AJ8" s="325"/>
      <c r="AK8" s="321"/>
      <c r="AL8" s="322"/>
      <c r="AM8" s="323"/>
      <c r="AN8" s="323"/>
      <c r="AO8" s="315"/>
      <c r="AP8" s="324"/>
      <c r="AQ8" s="315"/>
      <c r="AR8" s="324"/>
      <c r="AS8" s="315"/>
      <c r="AT8" s="324"/>
      <c r="AU8" s="315"/>
      <c r="AV8" s="325"/>
      <c r="AW8" s="321"/>
      <c r="AX8" s="322"/>
      <c r="AY8" s="323"/>
      <c r="AZ8" s="323"/>
      <c r="BA8" s="315"/>
      <c r="BB8" s="324"/>
      <c r="BC8" s="315"/>
      <c r="BD8" s="324"/>
      <c r="BE8" s="315"/>
      <c r="BF8" s="324"/>
      <c r="BG8" s="315"/>
      <c r="BH8" s="325"/>
      <c r="BI8" s="321"/>
      <c r="BJ8" s="322"/>
      <c r="BK8" s="323"/>
      <c r="BL8" s="323"/>
      <c r="BM8" s="315"/>
      <c r="BN8" s="324"/>
      <c r="BO8" s="315"/>
      <c r="BP8" s="324"/>
      <c r="BQ8" s="315"/>
      <c r="BR8" s="324"/>
      <c r="BS8" s="315"/>
      <c r="BT8" s="325"/>
      <c r="BU8" s="321"/>
      <c r="BV8" s="322"/>
      <c r="BW8" s="323"/>
      <c r="BX8" s="323"/>
      <c r="BY8" s="315"/>
      <c r="BZ8" s="324"/>
      <c r="CA8" s="315"/>
      <c r="CB8" s="324"/>
      <c r="CC8" s="315"/>
      <c r="CD8" s="324"/>
      <c r="CE8" s="315"/>
      <c r="CF8" s="325"/>
      <c r="CG8" s="321"/>
      <c r="CH8" s="322"/>
      <c r="CI8" s="323"/>
      <c r="CJ8" s="323"/>
      <c r="CK8" s="315"/>
      <c r="CL8" s="324"/>
      <c r="CM8" s="315"/>
      <c r="CN8" s="324"/>
      <c r="CO8" s="315"/>
      <c r="CP8" s="324"/>
      <c r="CQ8" s="315"/>
      <c r="CR8" s="325"/>
      <c r="CS8" s="321"/>
      <c r="CT8" s="322"/>
      <c r="CU8" s="323"/>
      <c r="CV8" s="323"/>
      <c r="CW8" s="315"/>
      <c r="CX8" s="324"/>
      <c r="CY8" s="315"/>
      <c r="CZ8" s="324"/>
      <c r="DA8" s="315"/>
      <c r="DB8" s="324"/>
      <c r="DC8" s="315"/>
      <c r="DD8" s="325"/>
      <c r="DE8" s="321"/>
      <c r="DF8" s="322"/>
      <c r="DG8" s="323"/>
      <c r="DH8" s="323"/>
      <c r="DI8" s="315"/>
      <c r="DJ8" s="324"/>
      <c r="DK8" s="315"/>
      <c r="DL8" s="324"/>
      <c r="DM8" s="315"/>
      <c r="DN8" s="324"/>
      <c r="DO8" s="315"/>
      <c r="DP8" s="325"/>
    </row>
    <row r="9" spans="1:120">
      <c r="A9" s="326"/>
      <c r="B9" s="326"/>
      <c r="C9" s="327"/>
      <c r="D9" s="327"/>
      <c r="E9" s="315"/>
      <c r="G9" s="315"/>
      <c r="I9" s="315"/>
      <c r="K9" s="315"/>
      <c r="M9" s="326"/>
      <c r="N9" s="326"/>
      <c r="O9" s="327"/>
      <c r="P9" s="327"/>
      <c r="Q9" s="315"/>
      <c r="S9" s="315"/>
      <c r="U9" s="315"/>
      <c r="W9" s="315"/>
      <c r="Y9" s="326"/>
      <c r="Z9" s="326"/>
      <c r="AA9" s="327"/>
      <c r="AB9" s="327"/>
      <c r="AC9" s="315"/>
      <c r="AE9" s="315"/>
      <c r="AG9" s="315"/>
      <c r="AI9" s="315"/>
      <c r="AK9" s="326"/>
      <c r="AL9" s="326"/>
      <c r="AM9" s="327"/>
      <c r="AN9" s="327"/>
      <c r="AO9" s="315"/>
      <c r="AQ9" s="315"/>
      <c r="AS9" s="315"/>
      <c r="AU9" s="315"/>
      <c r="AW9" s="326"/>
      <c r="AX9" s="326"/>
      <c r="AY9" s="327"/>
      <c r="AZ9" s="327"/>
      <c r="BA9" s="315"/>
      <c r="BC9" s="315"/>
      <c r="BE9" s="315"/>
      <c r="BG9" s="315"/>
      <c r="BI9" s="326"/>
      <c r="BJ9" s="326"/>
      <c r="BK9" s="327"/>
      <c r="BL9" s="327"/>
      <c r="BM9" s="315"/>
      <c r="BO9" s="315"/>
      <c r="BQ9" s="315"/>
      <c r="BS9" s="315"/>
      <c r="BU9" s="326"/>
      <c r="BV9" s="326"/>
      <c r="BW9" s="327"/>
      <c r="BX9" s="327"/>
      <c r="BY9" s="315"/>
      <c r="CA9" s="315"/>
      <c r="CC9" s="315"/>
      <c r="CE9" s="315"/>
      <c r="CG9" s="326"/>
      <c r="CH9" s="326"/>
      <c r="CI9" s="327"/>
      <c r="CJ9" s="327"/>
      <c r="CK9" s="315"/>
      <c r="CM9" s="315"/>
      <c r="CO9" s="315"/>
      <c r="CQ9" s="315"/>
      <c r="CS9" s="326"/>
      <c r="CT9" s="326"/>
      <c r="CU9" s="327"/>
      <c r="CV9" s="327"/>
      <c r="CW9" s="315"/>
      <c r="CY9" s="315"/>
      <c r="DA9" s="315"/>
      <c r="DC9" s="315"/>
      <c r="DE9" s="326"/>
      <c r="DF9" s="326"/>
      <c r="DG9" s="327"/>
      <c r="DH9" s="327"/>
      <c r="DI9" s="315"/>
      <c r="DK9" s="315"/>
      <c r="DM9" s="315"/>
      <c r="DO9" s="315"/>
    </row>
    <row r="10" spans="1:120" ht="13.5">
      <c r="A10" s="552" t="s">
        <v>88</v>
      </c>
      <c r="B10" s="552"/>
      <c r="C10" s="327"/>
      <c r="D10" s="327"/>
      <c r="E10" s="315"/>
      <c r="G10" s="315"/>
      <c r="I10" s="315"/>
      <c r="K10" s="315"/>
      <c r="M10" s="552" t="s">
        <v>88</v>
      </c>
      <c r="N10" s="552"/>
      <c r="O10" s="327"/>
      <c r="P10" s="327"/>
      <c r="Q10" s="315"/>
      <c r="S10" s="315"/>
      <c r="U10" s="315"/>
      <c r="W10" s="315"/>
      <c r="Y10" s="552" t="s">
        <v>88</v>
      </c>
      <c r="Z10" s="552"/>
      <c r="AA10" s="327"/>
      <c r="AB10" s="327"/>
      <c r="AC10" s="315"/>
      <c r="AE10" s="315"/>
      <c r="AG10" s="315"/>
      <c r="AI10" s="315"/>
      <c r="AK10" s="552" t="s">
        <v>88</v>
      </c>
      <c r="AL10" s="552"/>
      <c r="AM10" s="327"/>
      <c r="AN10" s="327"/>
      <c r="AO10" s="315"/>
      <c r="AQ10" s="315"/>
      <c r="AS10" s="315"/>
      <c r="AU10" s="315"/>
      <c r="AW10" s="552" t="s">
        <v>88</v>
      </c>
      <c r="AX10" s="552"/>
      <c r="AY10" s="327"/>
      <c r="AZ10" s="327"/>
      <c r="BA10" s="315"/>
      <c r="BC10" s="315"/>
      <c r="BE10" s="315"/>
      <c r="BG10" s="315"/>
      <c r="BI10" s="552" t="s">
        <v>88</v>
      </c>
      <c r="BJ10" s="552"/>
      <c r="BK10" s="327"/>
      <c r="BL10" s="327"/>
      <c r="BM10" s="315"/>
      <c r="BO10" s="315"/>
      <c r="BQ10" s="315"/>
      <c r="BS10" s="315"/>
      <c r="BU10" s="552" t="s">
        <v>88</v>
      </c>
      <c r="BV10" s="552"/>
      <c r="BW10" s="327"/>
      <c r="BX10" s="327"/>
      <c r="BY10" s="315"/>
      <c r="CA10" s="315"/>
      <c r="CC10" s="315"/>
      <c r="CE10" s="315"/>
      <c r="CG10" s="552" t="s">
        <v>88</v>
      </c>
      <c r="CH10" s="552"/>
      <c r="CI10" s="327"/>
      <c r="CJ10" s="327"/>
      <c r="CK10" s="315"/>
      <c r="CM10" s="315"/>
      <c r="CO10" s="315"/>
      <c r="CQ10" s="315"/>
      <c r="CS10" s="552" t="s">
        <v>88</v>
      </c>
      <c r="CT10" s="552"/>
      <c r="CU10" s="327"/>
      <c r="CV10" s="327"/>
      <c r="CW10" s="315"/>
      <c r="CY10" s="315"/>
      <c r="DA10" s="315"/>
      <c r="DC10" s="315"/>
      <c r="DE10" s="552" t="s">
        <v>88</v>
      </c>
      <c r="DF10" s="552"/>
      <c r="DG10" s="327"/>
      <c r="DH10" s="327"/>
      <c r="DI10" s="315"/>
      <c r="DK10" s="315"/>
      <c r="DM10" s="315"/>
      <c r="DO10" s="315"/>
    </row>
    <row r="11" spans="1:120">
      <c r="A11" s="326"/>
      <c r="B11" s="326"/>
      <c r="C11" s="327"/>
      <c r="D11" s="327"/>
      <c r="E11" s="315"/>
      <c r="G11" s="315"/>
      <c r="I11" s="315"/>
      <c r="K11" s="315"/>
      <c r="M11" s="326"/>
      <c r="N11" s="326"/>
      <c r="O11" s="327"/>
      <c r="P11" s="327"/>
      <c r="Q11" s="315"/>
      <c r="S11" s="315"/>
      <c r="U11" s="315"/>
      <c r="W11" s="315"/>
      <c r="Y11" s="326"/>
      <c r="Z11" s="326"/>
      <c r="AA11" s="327"/>
      <c r="AB11" s="327"/>
      <c r="AC11" s="315"/>
      <c r="AE11" s="315"/>
      <c r="AG11" s="315"/>
      <c r="AI11" s="315"/>
      <c r="AK11" s="326"/>
      <c r="AL11" s="326"/>
      <c r="AM11" s="327"/>
      <c r="AN11" s="327"/>
      <c r="AO11" s="315"/>
      <c r="AQ11" s="315"/>
      <c r="AS11" s="315"/>
      <c r="AU11" s="315"/>
      <c r="AW11" s="326"/>
      <c r="AX11" s="326"/>
      <c r="AY11" s="327"/>
      <c r="AZ11" s="327"/>
      <c r="BA11" s="315"/>
      <c r="BC11" s="315"/>
      <c r="BE11" s="315"/>
      <c r="BG11" s="315"/>
      <c r="BI11" s="326"/>
      <c r="BJ11" s="326"/>
      <c r="BK11" s="327"/>
      <c r="BL11" s="327"/>
      <c r="BM11" s="315"/>
      <c r="BO11" s="315"/>
      <c r="BQ11" s="315"/>
      <c r="BS11" s="315"/>
      <c r="BU11" s="326"/>
      <c r="BV11" s="326"/>
      <c r="BW11" s="327"/>
      <c r="BX11" s="327"/>
      <c r="BY11" s="315"/>
      <c r="CA11" s="315"/>
      <c r="CC11" s="315"/>
      <c r="CE11" s="315"/>
      <c r="CG11" s="326"/>
      <c r="CH11" s="326"/>
      <c r="CI11" s="327"/>
      <c r="CJ11" s="327"/>
      <c r="CK11" s="315"/>
      <c r="CM11" s="315"/>
      <c r="CO11" s="315"/>
      <c r="CQ11" s="315"/>
      <c r="CS11" s="326"/>
      <c r="CT11" s="326"/>
      <c r="CU11" s="327"/>
      <c r="CV11" s="327"/>
      <c r="CW11" s="315"/>
      <c r="CY11" s="315"/>
      <c r="DA11" s="315"/>
      <c r="DC11" s="315"/>
      <c r="DE11" s="326"/>
      <c r="DF11" s="326"/>
      <c r="DG11" s="327"/>
      <c r="DH11" s="327"/>
      <c r="DI11" s="315"/>
      <c r="DK11" s="315"/>
      <c r="DM11" s="315"/>
      <c r="DO11" s="315"/>
    </row>
    <row r="12" spans="1:120">
      <c r="A12" s="553" t="str">
        <f>PARAMETRES!$F$5</f>
        <v>LIRE</v>
      </c>
      <c r="B12" s="553"/>
      <c r="C12" s="328">
        <f>PARAMETRES!$G$5</f>
        <v>25</v>
      </c>
      <c r="D12" s="329"/>
      <c r="E12" s="330">
        <f>TOTALGENERAL!$H58</f>
        <v>13.1</v>
      </c>
      <c r="F12" s="331"/>
      <c r="G12" s="330" t="str">
        <f>TOTALGENERAL!$AI58</f>
        <v/>
      </c>
      <c r="H12" s="331"/>
      <c r="I12" s="330" t="str">
        <f>TOTALGENERAL!$BJ58</f>
        <v/>
      </c>
      <c r="J12" s="331"/>
      <c r="K12" s="330"/>
      <c r="L12" s="332"/>
      <c r="M12" s="553" t="str">
        <f>PARAMETRES!$F$5</f>
        <v>LIRE</v>
      </c>
      <c r="N12" s="553"/>
      <c r="O12" s="328">
        <f>PARAMETRES!$G$5</f>
        <v>25</v>
      </c>
      <c r="P12" s="329"/>
      <c r="Q12" s="330">
        <f>TOTALGENERAL!$H62</f>
        <v>21.400000000000002</v>
      </c>
      <c r="R12" s="331"/>
      <c r="S12" s="330" t="str">
        <f>TOTALGENERAL!$AI62</f>
        <v/>
      </c>
      <c r="T12" s="331"/>
      <c r="U12" s="330" t="str">
        <f>TOTALGENERAL!$BJ62</f>
        <v/>
      </c>
      <c r="V12" s="331"/>
      <c r="W12" s="330"/>
      <c r="X12" s="332"/>
      <c r="Y12" s="553" t="str">
        <f>PARAMETRES!$F$5</f>
        <v>LIRE</v>
      </c>
      <c r="Z12" s="553"/>
      <c r="AA12" s="328">
        <f>PARAMETRES!$G$5</f>
        <v>25</v>
      </c>
      <c r="AB12" s="329"/>
      <c r="AC12" s="330">
        <f>TOTALGENERAL!$H66</f>
        <v>18</v>
      </c>
      <c r="AD12" s="331"/>
      <c r="AE12" s="330" t="str">
        <f>TOTALGENERAL!$AI66</f>
        <v/>
      </c>
      <c r="AF12" s="331"/>
      <c r="AG12" s="330" t="str">
        <f>TOTALGENERAL!$BJ66</f>
        <v/>
      </c>
      <c r="AH12" s="331"/>
      <c r="AI12" s="330"/>
      <c r="AJ12" s="332"/>
      <c r="AK12" s="553" t="str">
        <f>PARAMETRES!$F$5</f>
        <v>LIRE</v>
      </c>
      <c r="AL12" s="553"/>
      <c r="AM12" s="328">
        <f>PARAMETRES!$G$5</f>
        <v>25</v>
      </c>
      <c r="AN12" s="329"/>
      <c r="AO12" s="330">
        <f>TOTALGENERAL!$H70</f>
        <v>18</v>
      </c>
      <c r="AP12" s="331"/>
      <c r="AQ12" s="330" t="str">
        <f>TOTALGENERAL!$AI70</f>
        <v/>
      </c>
      <c r="AR12" s="331"/>
      <c r="AS12" s="330" t="str">
        <f>TOTALGENERAL!$BJ70</f>
        <v/>
      </c>
      <c r="AT12" s="331"/>
      <c r="AU12" s="330"/>
      <c r="AV12" s="332"/>
      <c r="AW12" s="553" t="str">
        <f>PARAMETRES!$F$5</f>
        <v>LIRE</v>
      </c>
      <c r="AX12" s="553"/>
      <c r="AY12" s="328">
        <f>PARAMETRES!$G$5</f>
        <v>25</v>
      </c>
      <c r="AZ12" s="329"/>
      <c r="BA12" s="330">
        <f>TOTALGENERAL!$H74</f>
        <v>18.3</v>
      </c>
      <c r="BB12" s="331"/>
      <c r="BC12" s="330" t="str">
        <f>TOTALGENERAL!$AI74</f>
        <v/>
      </c>
      <c r="BD12" s="331"/>
      <c r="BE12" s="330" t="str">
        <f>TOTALGENERAL!$BJ74</f>
        <v/>
      </c>
      <c r="BF12" s="331"/>
      <c r="BG12" s="330"/>
      <c r="BH12" s="332"/>
      <c r="BI12" s="553" t="str">
        <f>PARAMETRES!$F$5</f>
        <v>LIRE</v>
      </c>
      <c r="BJ12" s="553"/>
      <c r="BK12" s="328">
        <f>PARAMETRES!$G$5</f>
        <v>25</v>
      </c>
      <c r="BL12" s="329"/>
      <c r="BM12" s="330">
        <f>TOTALGENERAL!$H78</f>
        <v>21.900000000000002</v>
      </c>
      <c r="BN12" s="331"/>
      <c r="BO12" s="330" t="str">
        <f>TOTALGENERAL!$AI78</f>
        <v/>
      </c>
      <c r="BP12" s="331"/>
      <c r="BQ12" s="330" t="str">
        <f>TOTALGENERAL!$BJ78</f>
        <v/>
      </c>
      <c r="BR12" s="331"/>
      <c r="BS12" s="330"/>
      <c r="BT12" s="332"/>
      <c r="BU12" s="553" t="str">
        <f>PARAMETRES!$F$5</f>
        <v>LIRE</v>
      </c>
      <c r="BV12" s="553"/>
      <c r="BW12" s="328">
        <f>PARAMETRES!$G$5</f>
        <v>25</v>
      </c>
      <c r="BX12" s="329"/>
      <c r="BY12" s="330">
        <f>TOTALGENERAL!$H82</f>
        <v>20.100000000000001</v>
      </c>
      <c r="BZ12" s="331"/>
      <c r="CA12" s="330" t="str">
        <f>TOTALGENERAL!$AI82</f>
        <v/>
      </c>
      <c r="CB12" s="331"/>
      <c r="CC12" s="330" t="str">
        <f>TOTALGENERAL!$BJ82</f>
        <v/>
      </c>
      <c r="CD12" s="331"/>
      <c r="CE12" s="330"/>
      <c r="CF12" s="332"/>
      <c r="CG12" s="553" t="str">
        <f>PARAMETRES!$F$5</f>
        <v>LIRE</v>
      </c>
      <c r="CH12" s="553"/>
      <c r="CI12" s="328">
        <f>PARAMETRES!$G$5</f>
        <v>25</v>
      </c>
      <c r="CJ12" s="329"/>
      <c r="CK12" s="330">
        <f>TOTALGENERAL!$H86</f>
        <v>23.200000000000003</v>
      </c>
      <c r="CL12" s="331"/>
      <c r="CM12" s="330" t="str">
        <f>TOTALGENERAL!$AI86</f>
        <v/>
      </c>
      <c r="CN12" s="331"/>
      <c r="CO12" s="330" t="str">
        <f>TOTALGENERAL!$BJ86</f>
        <v/>
      </c>
      <c r="CP12" s="331"/>
      <c r="CQ12" s="330"/>
      <c r="CR12" s="332"/>
      <c r="CS12" s="553" t="str">
        <f>PARAMETRES!$F$5</f>
        <v>LIRE</v>
      </c>
      <c r="CT12" s="553"/>
      <c r="CU12" s="328">
        <f>PARAMETRES!$G$5</f>
        <v>25</v>
      </c>
      <c r="CV12" s="329"/>
      <c r="CW12" s="330" t="str">
        <f>TOTALGENERAL!$H90</f>
        <v>-</v>
      </c>
      <c r="CX12" s="331"/>
      <c r="CY12" s="330" t="str">
        <f>TOTALGENERAL!$AI90</f>
        <v/>
      </c>
      <c r="CZ12" s="331"/>
      <c r="DA12" s="330" t="str">
        <f>TOTALGENERAL!$BJ90</f>
        <v/>
      </c>
      <c r="DB12" s="331"/>
      <c r="DC12" s="330"/>
      <c r="DD12" s="332"/>
      <c r="DE12" s="553" t="str">
        <f>PARAMETRES!$F$5</f>
        <v>LIRE</v>
      </c>
      <c r="DF12" s="553"/>
      <c r="DG12" s="328">
        <f>PARAMETRES!$G$5</f>
        <v>25</v>
      </c>
      <c r="DH12" s="329"/>
      <c r="DI12" s="330" t="str">
        <f>TOTALGENERAL!$H94</f>
        <v>-</v>
      </c>
      <c r="DJ12" s="331"/>
      <c r="DK12" s="330" t="str">
        <f>TOTALGENERAL!$AI94</f>
        <v/>
      </c>
      <c r="DL12" s="331"/>
      <c r="DM12" s="330" t="str">
        <f>TOTALGENERAL!$BJ94</f>
        <v/>
      </c>
      <c r="DN12" s="331"/>
      <c r="DO12" s="330"/>
      <c r="DP12" s="332"/>
    </row>
    <row r="13" spans="1:120">
      <c r="A13" s="553" t="str">
        <f>PARAMETRES!$F$6</f>
        <v>ÉCRIRE (dictées, orthographe, rédactions)</v>
      </c>
      <c r="B13" s="553"/>
      <c r="C13" s="328">
        <f>PARAMETRES!$G$6</f>
        <v>25</v>
      </c>
      <c r="D13" s="329"/>
      <c r="E13" s="330">
        <f>TOTALGENERAL!$I58</f>
        <v>15.799999999999999</v>
      </c>
      <c r="F13" s="331"/>
      <c r="G13" s="330" t="str">
        <f>TOTALGENERAL!$AJ58</f>
        <v/>
      </c>
      <c r="H13" s="331"/>
      <c r="I13" s="330" t="str">
        <f>TOTALGENERAL!$BK58</f>
        <v/>
      </c>
      <c r="J13" s="331"/>
      <c r="K13" s="330"/>
      <c r="L13" s="332"/>
      <c r="M13" s="553" t="str">
        <f>PARAMETRES!$F$6</f>
        <v>ÉCRIRE (dictées, orthographe, rédactions)</v>
      </c>
      <c r="N13" s="553"/>
      <c r="O13" s="328">
        <f>PARAMETRES!$G$6</f>
        <v>25</v>
      </c>
      <c r="P13" s="329"/>
      <c r="Q13" s="330">
        <f>TOTALGENERAL!$I62</f>
        <v>21.400000000000002</v>
      </c>
      <c r="R13" s="331"/>
      <c r="S13" s="330" t="str">
        <f>TOTALGENERAL!$AJ62</f>
        <v/>
      </c>
      <c r="T13" s="331"/>
      <c r="U13" s="330" t="str">
        <f>TOTALGENERAL!$BK62</f>
        <v/>
      </c>
      <c r="V13" s="331"/>
      <c r="W13" s="330"/>
      <c r="X13" s="332"/>
      <c r="Y13" s="553" t="str">
        <f>PARAMETRES!$F$6</f>
        <v>ÉCRIRE (dictées, orthographe, rédactions)</v>
      </c>
      <c r="Z13" s="553"/>
      <c r="AA13" s="328">
        <f>PARAMETRES!$G$6</f>
        <v>25</v>
      </c>
      <c r="AB13" s="329"/>
      <c r="AC13" s="330">
        <f>TOTALGENERAL!$I66</f>
        <v>16.3</v>
      </c>
      <c r="AD13" s="331"/>
      <c r="AE13" s="330" t="str">
        <f>TOTALGENERAL!$AJ66</f>
        <v/>
      </c>
      <c r="AF13" s="331"/>
      <c r="AG13" s="330" t="str">
        <f>TOTALGENERAL!$BK66</f>
        <v/>
      </c>
      <c r="AH13" s="331"/>
      <c r="AI13" s="330"/>
      <c r="AJ13" s="332"/>
      <c r="AK13" s="553" t="str">
        <f>PARAMETRES!$F$6</f>
        <v>ÉCRIRE (dictées, orthographe, rédactions)</v>
      </c>
      <c r="AL13" s="553"/>
      <c r="AM13" s="328">
        <f>PARAMETRES!$G$6</f>
        <v>25</v>
      </c>
      <c r="AN13" s="329"/>
      <c r="AO13" s="330">
        <f>TOTALGENERAL!$I70</f>
        <v>18</v>
      </c>
      <c r="AP13" s="331"/>
      <c r="AQ13" s="330" t="str">
        <f>TOTALGENERAL!$AJ70</f>
        <v/>
      </c>
      <c r="AR13" s="331"/>
      <c r="AS13" s="330" t="str">
        <f>TOTALGENERAL!$BK70</f>
        <v/>
      </c>
      <c r="AT13" s="331"/>
      <c r="AU13" s="330"/>
      <c r="AV13" s="332"/>
      <c r="AW13" s="553" t="str">
        <f>PARAMETRES!$F$6</f>
        <v>ÉCRIRE (dictées, orthographe, rédactions)</v>
      </c>
      <c r="AX13" s="553"/>
      <c r="AY13" s="328">
        <f>PARAMETRES!$G$6</f>
        <v>25</v>
      </c>
      <c r="AZ13" s="329"/>
      <c r="BA13" s="330">
        <f>TOTALGENERAL!$I74</f>
        <v>15</v>
      </c>
      <c r="BB13" s="331"/>
      <c r="BC13" s="330" t="str">
        <f>TOTALGENERAL!$AJ74</f>
        <v/>
      </c>
      <c r="BD13" s="331"/>
      <c r="BE13" s="330" t="str">
        <f>TOTALGENERAL!$BK74</f>
        <v/>
      </c>
      <c r="BF13" s="331"/>
      <c r="BG13" s="330"/>
      <c r="BH13" s="332"/>
      <c r="BI13" s="553" t="str">
        <f>PARAMETRES!$F$6</f>
        <v>ÉCRIRE (dictées, orthographe, rédactions)</v>
      </c>
      <c r="BJ13" s="553"/>
      <c r="BK13" s="328">
        <f>PARAMETRES!$G$6</f>
        <v>25</v>
      </c>
      <c r="BL13" s="329"/>
      <c r="BM13" s="330">
        <f>TOTALGENERAL!$I78</f>
        <v>20.6</v>
      </c>
      <c r="BN13" s="331"/>
      <c r="BO13" s="330" t="str">
        <f>TOTALGENERAL!$AJ78</f>
        <v/>
      </c>
      <c r="BP13" s="331"/>
      <c r="BQ13" s="330" t="str">
        <f>TOTALGENERAL!$BK78</f>
        <v/>
      </c>
      <c r="BR13" s="331"/>
      <c r="BS13" s="330"/>
      <c r="BT13" s="332"/>
      <c r="BU13" s="553" t="str">
        <f>PARAMETRES!$F$6</f>
        <v>ÉCRIRE (dictées, orthographe, rédactions)</v>
      </c>
      <c r="BV13" s="553"/>
      <c r="BW13" s="328">
        <f>PARAMETRES!$G$6</f>
        <v>25</v>
      </c>
      <c r="BX13" s="329"/>
      <c r="BY13" s="330">
        <f>TOTALGENERAL!$I82</f>
        <v>22</v>
      </c>
      <c r="BZ13" s="331"/>
      <c r="CA13" s="330" t="str">
        <f>TOTALGENERAL!$AJ82</f>
        <v/>
      </c>
      <c r="CB13" s="331"/>
      <c r="CC13" s="330" t="str">
        <f>TOTALGENERAL!$BK82</f>
        <v/>
      </c>
      <c r="CD13" s="331"/>
      <c r="CE13" s="330"/>
      <c r="CF13" s="332"/>
      <c r="CG13" s="553" t="str">
        <f>PARAMETRES!$F$6</f>
        <v>ÉCRIRE (dictées, orthographe, rédactions)</v>
      </c>
      <c r="CH13" s="553"/>
      <c r="CI13" s="328">
        <f>PARAMETRES!$G$6</f>
        <v>25</v>
      </c>
      <c r="CJ13" s="329"/>
      <c r="CK13" s="330">
        <f>TOTALGENERAL!$I86</f>
        <v>21.1</v>
      </c>
      <c r="CL13" s="331"/>
      <c r="CM13" s="330" t="str">
        <f>TOTALGENERAL!$AJ86</f>
        <v/>
      </c>
      <c r="CN13" s="331"/>
      <c r="CO13" s="330" t="str">
        <f>TOTALGENERAL!$BK86</f>
        <v/>
      </c>
      <c r="CP13" s="331"/>
      <c r="CQ13" s="330"/>
      <c r="CR13" s="332"/>
      <c r="CS13" s="553" t="str">
        <f>PARAMETRES!$F$6</f>
        <v>ÉCRIRE (dictées, orthographe, rédactions)</v>
      </c>
      <c r="CT13" s="553"/>
      <c r="CU13" s="328">
        <f>PARAMETRES!$G$6</f>
        <v>25</v>
      </c>
      <c r="CV13" s="329"/>
      <c r="CW13" s="330" t="str">
        <f>TOTALGENERAL!$I90</f>
        <v>-</v>
      </c>
      <c r="CX13" s="331"/>
      <c r="CY13" s="330" t="str">
        <f>TOTALGENERAL!$AJ90</f>
        <v/>
      </c>
      <c r="CZ13" s="331"/>
      <c r="DA13" s="330" t="str">
        <f>TOTALGENERAL!$BK90</f>
        <v/>
      </c>
      <c r="DB13" s="331"/>
      <c r="DC13" s="330"/>
      <c r="DD13" s="332"/>
      <c r="DE13" s="553" t="str">
        <f>PARAMETRES!$F$6</f>
        <v>ÉCRIRE (dictées, orthographe, rédactions)</v>
      </c>
      <c r="DF13" s="553"/>
      <c r="DG13" s="328">
        <f>PARAMETRES!$G$6</f>
        <v>25</v>
      </c>
      <c r="DH13" s="329"/>
      <c r="DI13" s="330" t="str">
        <f>TOTALGENERAL!$I94</f>
        <v>-</v>
      </c>
      <c r="DJ13" s="331"/>
      <c r="DK13" s="330" t="str">
        <f>TOTALGENERAL!$AJ94</f>
        <v/>
      </c>
      <c r="DL13" s="331"/>
      <c r="DM13" s="330" t="str">
        <f>TOTALGENERAL!$BK94</f>
        <v/>
      </c>
      <c r="DN13" s="331"/>
      <c r="DO13" s="330"/>
      <c r="DP13" s="332"/>
    </row>
    <row r="14" spans="1:120">
      <c r="A14" s="553" t="str">
        <f>PARAMETRES!$F$7</f>
        <v>ÉCOUTER / PARLER</v>
      </c>
      <c r="B14" s="553"/>
      <c r="C14" s="328">
        <f>PARAMETRES!$G$7</f>
        <v>25</v>
      </c>
      <c r="D14" s="329"/>
      <c r="E14" s="330">
        <f>TOTALGENERAL!$J58</f>
        <v>16.400000000000002</v>
      </c>
      <c r="F14" s="331"/>
      <c r="G14" s="330" t="str">
        <f>TOTALGENERAL!$AK58</f>
        <v/>
      </c>
      <c r="H14" s="331"/>
      <c r="I14" s="330" t="str">
        <f>TOTALGENERAL!$BL58</f>
        <v/>
      </c>
      <c r="J14" s="331"/>
      <c r="K14" s="330"/>
      <c r="L14" s="332"/>
      <c r="M14" s="553" t="str">
        <f>PARAMETRES!$F$7</f>
        <v>ÉCOUTER / PARLER</v>
      </c>
      <c r="N14" s="553"/>
      <c r="O14" s="328">
        <f>PARAMETRES!$G$7</f>
        <v>25</v>
      </c>
      <c r="P14" s="329"/>
      <c r="Q14" s="330">
        <f>TOTALGENERAL!$J62</f>
        <v>21.700000000000003</v>
      </c>
      <c r="R14" s="331"/>
      <c r="S14" s="330" t="str">
        <f>TOTALGENERAL!$AK62</f>
        <v/>
      </c>
      <c r="T14" s="331"/>
      <c r="U14" s="330" t="str">
        <f>TOTALGENERAL!$BL62</f>
        <v/>
      </c>
      <c r="V14" s="331"/>
      <c r="W14" s="330"/>
      <c r="X14" s="332"/>
      <c r="Y14" s="553" t="str">
        <f>PARAMETRES!$F$7</f>
        <v>ÉCOUTER / PARLER</v>
      </c>
      <c r="Z14" s="553"/>
      <c r="AA14" s="328">
        <f>PARAMETRES!$G$7</f>
        <v>25</v>
      </c>
      <c r="AB14" s="329"/>
      <c r="AC14" s="330">
        <f>TOTALGENERAL!$J66</f>
        <v>18.100000000000001</v>
      </c>
      <c r="AD14" s="331"/>
      <c r="AE14" s="330" t="str">
        <f>TOTALGENERAL!$AK66</f>
        <v/>
      </c>
      <c r="AF14" s="331"/>
      <c r="AG14" s="330" t="str">
        <f>TOTALGENERAL!$BL66</f>
        <v/>
      </c>
      <c r="AH14" s="331"/>
      <c r="AI14" s="330"/>
      <c r="AJ14" s="332"/>
      <c r="AK14" s="553" t="str">
        <f>PARAMETRES!$F$7</f>
        <v>ÉCOUTER / PARLER</v>
      </c>
      <c r="AL14" s="553"/>
      <c r="AM14" s="328">
        <f>PARAMETRES!$G$7</f>
        <v>25</v>
      </c>
      <c r="AN14" s="329"/>
      <c r="AO14" s="330">
        <f>TOTALGENERAL!$J70</f>
        <v>16.400000000000002</v>
      </c>
      <c r="AP14" s="331"/>
      <c r="AQ14" s="330" t="str">
        <f>TOTALGENERAL!$AK70</f>
        <v/>
      </c>
      <c r="AR14" s="331"/>
      <c r="AS14" s="330" t="str">
        <f>TOTALGENERAL!$BL70</f>
        <v/>
      </c>
      <c r="AT14" s="331"/>
      <c r="AU14" s="330"/>
      <c r="AV14" s="332"/>
      <c r="AW14" s="553" t="str">
        <f>PARAMETRES!$F$7</f>
        <v>ÉCOUTER / PARLER</v>
      </c>
      <c r="AX14" s="553"/>
      <c r="AY14" s="328">
        <f>PARAMETRES!$G$7</f>
        <v>25</v>
      </c>
      <c r="AZ14" s="329"/>
      <c r="BA14" s="330">
        <f>TOTALGENERAL!$J74</f>
        <v>21.3</v>
      </c>
      <c r="BB14" s="331"/>
      <c r="BC14" s="330" t="str">
        <f>TOTALGENERAL!$AK74</f>
        <v/>
      </c>
      <c r="BD14" s="331"/>
      <c r="BE14" s="330" t="str">
        <f>TOTALGENERAL!$BL74</f>
        <v/>
      </c>
      <c r="BF14" s="331"/>
      <c r="BG14" s="330"/>
      <c r="BH14" s="332"/>
      <c r="BI14" s="553" t="str">
        <f>PARAMETRES!$F$7</f>
        <v>ÉCOUTER / PARLER</v>
      </c>
      <c r="BJ14" s="553"/>
      <c r="BK14" s="328">
        <f>PARAMETRES!$G$7</f>
        <v>25</v>
      </c>
      <c r="BL14" s="329"/>
      <c r="BM14" s="330">
        <f>TOTALGENERAL!$J78</f>
        <v>18.900000000000002</v>
      </c>
      <c r="BN14" s="331"/>
      <c r="BO14" s="330" t="str">
        <f>TOTALGENERAL!$AK78</f>
        <v/>
      </c>
      <c r="BP14" s="331"/>
      <c r="BQ14" s="330" t="str">
        <f>TOTALGENERAL!$BL78</f>
        <v/>
      </c>
      <c r="BR14" s="331"/>
      <c r="BS14" s="330"/>
      <c r="BT14" s="332"/>
      <c r="BU14" s="553" t="str">
        <f>PARAMETRES!$F$7</f>
        <v>ÉCOUTER / PARLER</v>
      </c>
      <c r="BV14" s="553"/>
      <c r="BW14" s="328">
        <f>PARAMETRES!$G$7</f>
        <v>25</v>
      </c>
      <c r="BX14" s="329"/>
      <c r="BY14" s="330">
        <f>TOTALGENERAL!$J82</f>
        <v>19.200000000000003</v>
      </c>
      <c r="BZ14" s="331"/>
      <c r="CA14" s="330" t="str">
        <f>TOTALGENERAL!$AK82</f>
        <v/>
      </c>
      <c r="CB14" s="331"/>
      <c r="CC14" s="330" t="str">
        <f>TOTALGENERAL!$BL82</f>
        <v/>
      </c>
      <c r="CD14" s="331"/>
      <c r="CE14" s="330"/>
      <c r="CF14" s="332"/>
      <c r="CG14" s="553" t="str">
        <f>PARAMETRES!$F$7</f>
        <v>ÉCOUTER / PARLER</v>
      </c>
      <c r="CH14" s="553"/>
      <c r="CI14" s="328">
        <f>PARAMETRES!$G$7</f>
        <v>25</v>
      </c>
      <c r="CJ14" s="329"/>
      <c r="CK14" s="330">
        <f>TOTALGENERAL!$J86</f>
        <v>18.100000000000001</v>
      </c>
      <c r="CL14" s="331"/>
      <c r="CM14" s="330" t="str">
        <f>TOTALGENERAL!$AK86</f>
        <v/>
      </c>
      <c r="CN14" s="331"/>
      <c r="CO14" s="330" t="str">
        <f>TOTALGENERAL!$BL86</f>
        <v/>
      </c>
      <c r="CP14" s="331"/>
      <c r="CQ14" s="330"/>
      <c r="CR14" s="332"/>
      <c r="CS14" s="553" t="str">
        <f>PARAMETRES!$F$7</f>
        <v>ÉCOUTER / PARLER</v>
      </c>
      <c r="CT14" s="553"/>
      <c r="CU14" s="328">
        <f>PARAMETRES!$G$7</f>
        <v>25</v>
      </c>
      <c r="CV14" s="329"/>
      <c r="CW14" s="330" t="str">
        <f>TOTALGENERAL!$J90</f>
        <v>-</v>
      </c>
      <c r="CX14" s="331"/>
      <c r="CY14" s="330" t="str">
        <f>TOTALGENERAL!$AK90</f>
        <v/>
      </c>
      <c r="CZ14" s="331"/>
      <c r="DA14" s="330" t="str">
        <f>TOTALGENERAL!$BL90</f>
        <v/>
      </c>
      <c r="DB14" s="331"/>
      <c r="DC14" s="330"/>
      <c r="DD14" s="332"/>
      <c r="DE14" s="553" t="str">
        <f>PARAMETRES!$F$7</f>
        <v>ÉCOUTER / PARLER</v>
      </c>
      <c r="DF14" s="553"/>
      <c r="DG14" s="328">
        <f>PARAMETRES!$G$7</f>
        <v>25</v>
      </c>
      <c r="DH14" s="329"/>
      <c r="DI14" s="330" t="str">
        <f>TOTALGENERAL!$J94</f>
        <v>-</v>
      </c>
      <c r="DJ14" s="331"/>
      <c r="DK14" s="330" t="str">
        <f>TOTALGENERAL!$AK94</f>
        <v/>
      </c>
      <c r="DL14" s="331"/>
      <c r="DM14" s="330" t="str">
        <f>TOTALGENERAL!$BL94</f>
        <v/>
      </c>
      <c r="DN14" s="331"/>
      <c r="DO14" s="330"/>
      <c r="DP14" s="332"/>
    </row>
    <row r="15" spans="1:120">
      <c r="A15" s="553" t="str">
        <f>PARAMETRES!$F$8</f>
        <v>LIRE-ÉCRIRE (conjugaison, grammaire, …)</v>
      </c>
      <c r="B15" s="553"/>
      <c r="C15" s="328">
        <f>PARAMETRES!$G$8</f>
        <v>25</v>
      </c>
      <c r="D15" s="329"/>
      <c r="E15" s="330">
        <f>TOTALGENERAL!$K58</f>
        <v>10.6</v>
      </c>
      <c r="F15" s="331"/>
      <c r="G15" s="330" t="str">
        <f>TOTALGENERAL!$AL58</f>
        <v/>
      </c>
      <c r="H15" s="331"/>
      <c r="I15" s="330" t="str">
        <f>TOTALGENERAL!$BM58</f>
        <v/>
      </c>
      <c r="J15" s="331"/>
      <c r="K15" s="330"/>
      <c r="L15" s="332"/>
      <c r="M15" s="553" t="str">
        <f>PARAMETRES!$F$8</f>
        <v>LIRE-ÉCRIRE (conjugaison, grammaire, …)</v>
      </c>
      <c r="N15" s="553"/>
      <c r="O15" s="328">
        <f>PARAMETRES!$G$8</f>
        <v>25</v>
      </c>
      <c r="P15" s="329"/>
      <c r="Q15" s="330">
        <f>TOTALGENERAL!$K62</f>
        <v>20.700000000000003</v>
      </c>
      <c r="R15" s="331"/>
      <c r="S15" s="330" t="str">
        <f>TOTALGENERAL!$AL62</f>
        <v/>
      </c>
      <c r="T15" s="331"/>
      <c r="U15" s="330" t="str">
        <f>TOTALGENERAL!$BM62</f>
        <v/>
      </c>
      <c r="V15" s="331"/>
      <c r="W15" s="330"/>
      <c r="X15" s="332"/>
      <c r="Y15" s="553" t="str">
        <f>PARAMETRES!$F$8</f>
        <v>LIRE-ÉCRIRE (conjugaison, grammaire, …)</v>
      </c>
      <c r="Z15" s="553"/>
      <c r="AA15" s="328">
        <f>PARAMETRES!$G$8</f>
        <v>25</v>
      </c>
      <c r="AB15" s="329"/>
      <c r="AC15" s="330">
        <f>TOTALGENERAL!$K66</f>
        <v>17.400000000000002</v>
      </c>
      <c r="AD15" s="331"/>
      <c r="AE15" s="330" t="str">
        <f>TOTALGENERAL!$AL66</f>
        <v/>
      </c>
      <c r="AF15" s="331"/>
      <c r="AG15" s="330" t="str">
        <f>TOTALGENERAL!$BM66</f>
        <v/>
      </c>
      <c r="AH15" s="331"/>
      <c r="AI15" s="330"/>
      <c r="AJ15" s="332"/>
      <c r="AK15" s="553" t="str">
        <f>PARAMETRES!$F$8</f>
        <v>LIRE-ÉCRIRE (conjugaison, grammaire, …)</v>
      </c>
      <c r="AL15" s="553"/>
      <c r="AM15" s="328">
        <f>PARAMETRES!$G$8</f>
        <v>25</v>
      </c>
      <c r="AN15" s="329"/>
      <c r="AO15" s="330">
        <f>TOTALGENERAL!$K70</f>
        <v>13.799999999999999</v>
      </c>
      <c r="AP15" s="331"/>
      <c r="AQ15" s="330" t="str">
        <f>TOTALGENERAL!$AL70</f>
        <v/>
      </c>
      <c r="AR15" s="331"/>
      <c r="AS15" s="330" t="str">
        <f>TOTALGENERAL!$BM70</f>
        <v/>
      </c>
      <c r="AT15" s="331"/>
      <c r="AU15" s="330"/>
      <c r="AV15" s="332"/>
      <c r="AW15" s="553" t="str">
        <f>PARAMETRES!$F$8</f>
        <v>LIRE-ÉCRIRE (conjugaison, grammaire, …)</v>
      </c>
      <c r="AX15" s="553"/>
      <c r="AY15" s="328">
        <f>PARAMETRES!$G$8</f>
        <v>25</v>
      </c>
      <c r="AZ15" s="329"/>
      <c r="BA15" s="330">
        <f>TOTALGENERAL!$K74</f>
        <v>17.8</v>
      </c>
      <c r="BB15" s="331"/>
      <c r="BC15" s="330" t="str">
        <f>TOTALGENERAL!$AL74</f>
        <v/>
      </c>
      <c r="BD15" s="331"/>
      <c r="BE15" s="330" t="str">
        <f>TOTALGENERAL!$BM74</f>
        <v/>
      </c>
      <c r="BF15" s="331"/>
      <c r="BG15" s="330"/>
      <c r="BH15" s="332"/>
      <c r="BI15" s="553" t="str">
        <f>PARAMETRES!$F$8</f>
        <v>LIRE-ÉCRIRE (conjugaison, grammaire, …)</v>
      </c>
      <c r="BJ15" s="553"/>
      <c r="BK15" s="328">
        <f>PARAMETRES!$G$8</f>
        <v>25</v>
      </c>
      <c r="BL15" s="329"/>
      <c r="BM15" s="330">
        <f>TOTALGENERAL!$K78</f>
        <v>21.8</v>
      </c>
      <c r="BN15" s="331"/>
      <c r="BO15" s="330" t="str">
        <f>TOTALGENERAL!$AL78</f>
        <v/>
      </c>
      <c r="BP15" s="331"/>
      <c r="BQ15" s="330" t="str">
        <f>TOTALGENERAL!$BM78</f>
        <v/>
      </c>
      <c r="BR15" s="331"/>
      <c r="BS15" s="330"/>
      <c r="BT15" s="332"/>
      <c r="BU15" s="553" t="str">
        <f>PARAMETRES!$F$8</f>
        <v>LIRE-ÉCRIRE (conjugaison, grammaire, …)</v>
      </c>
      <c r="BV15" s="553"/>
      <c r="BW15" s="328">
        <f>PARAMETRES!$G$8</f>
        <v>25</v>
      </c>
      <c r="BX15" s="329"/>
      <c r="BY15" s="330">
        <f>TOTALGENERAL!$K82</f>
        <v>18.200000000000003</v>
      </c>
      <c r="BZ15" s="331"/>
      <c r="CA15" s="330" t="str">
        <f>TOTALGENERAL!$AL82</f>
        <v/>
      </c>
      <c r="CB15" s="331"/>
      <c r="CC15" s="330" t="str">
        <f>TOTALGENERAL!$BM82</f>
        <v/>
      </c>
      <c r="CD15" s="331"/>
      <c r="CE15" s="330"/>
      <c r="CF15" s="332"/>
      <c r="CG15" s="553" t="str">
        <f>PARAMETRES!$F$8</f>
        <v>LIRE-ÉCRIRE (conjugaison, grammaire, …)</v>
      </c>
      <c r="CH15" s="553"/>
      <c r="CI15" s="328">
        <f>PARAMETRES!$G$8</f>
        <v>25</v>
      </c>
      <c r="CJ15" s="329"/>
      <c r="CK15" s="330">
        <f>TOTALGENERAL!$K86</f>
        <v>16.600000000000001</v>
      </c>
      <c r="CL15" s="331"/>
      <c r="CM15" s="330" t="str">
        <f>TOTALGENERAL!$AL86</f>
        <v/>
      </c>
      <c r="CN15" s="331"/>
      <c r="CO15" s="330" t="str">
        <f>TOTALGENERAL!$BM86</f>
        <v/>
      </c>
      <c r="CP15" s="331"/>
      <c r="CQ15" s="330"/>
      <c r="CR15" s="332"/>
      <c r="CS15" s="553" t="str">
        <f>PARAMETRES!$F$8</f>
        <v>LIRE-ÉCRIRE (conjugaison, grammaire, …)</v>
      </c>
      <c r="CT15" s="553"/>
      <c r="CU15" s="328">
        <f>PARAMETRES!$G$8</f>
        <v>25</v>
      </c>
      <c r="CV15" s="329"/>
      <c r="CW15" s="330" t="str">
        <f>TOTALGENERAL!$K90</f>
        <v>-</v>
      </c>
      <c r="CX15" s="331"/>
      <c r="CY15" s="330" t="str">
        <f>TOTALGENERAL!$AL90</f>
        <v/>
      </c>
      <c r="CZ15" s="331"/>
      <c r="DA15" s="330" t="str">
        <f>TOTALGENERAL!$BM90</f>
        <v/>
      </c>
      <c r="DB15" s="331"/>
      <c r="DC15" s="330"/>
      <c r="DD15" s="332"/>
      <c r="DE15" s="553" t="str">
        <f>PARAMETRES!$F$8</f>
        <v>LIRE-ÉCRIRE (conjugaison, grammaire, …)</v>
      </c>
      <c r="DF15" s="553"/>
      <c r="DG15" s="328">
        <f>PARAMETRES!$G$8</f>
        <v>25</v>
      </c>
      <c r="DH15" s="329"/>
      <c r="DI15" s="330" t="str">
        <f>TOTALGENERAL!$K94</f>
        <v>-</v>
      </c>
      <c r="DJ15" s="331"/>
      <c r="DK15" s="330" t="str">
        <f>TOTALGENERAL!$AL94</f>
        <v/>
      </c>
      <c r="DL15" s="331"/>
      <c r="DM15" s="330" t="str">
        <f>TOTALGENERAL!$BM94</f>
        <v/>
      </c>
      <c r="DN15" s="331"/>
      <c r="DO15" s="330"/>
      <c r="DP15" s="332"/>
    </row>
    <row r="16" spans="1:120">
      <c r="A16" s="326"/>
      <c r="B16" s="326"/>
      <c r="C16" s="327"/>
      <c r="D16" s="327"/>
      <c r="E16" s="315"/>
      <c r="G16" s="315"/>
      <c r="I16" s="315"/>
      <c r="K16" s="315"/>
      <c r="M16" s="326"/>
      <c r="N16" s="326"/>
      <c r="O16" s="327"/>
      <c r="P16" s="327"/>
      <c r="Q16" s="315"/>
      <c r="S16" s="315"/>
      <c r="U16" s="315"/>
      <c r="W16" s="315"/>
      <c r="Y16" s="326"/>
      <c r="Z16" s="326"/>
      <c r="AA16" s="327"/>
      <c r="AB16" s="327"/>
      <c r="AC16" s="315"/>
      <c r="AE16" s="315"/>
      <c r="AG16" s="315"/>
      <c r="AI16" s="315"/>
      <c r="AK16" s="326"/>
      <c r="AL16" s="326"/>
      <c r="AM16" s="327"/>
      <c r="AN16" s="327"/>
      <c r="AO16" s="315"/>
      <c r="AQ16" s="315"/>
      <c r="AS16" s="315"/>
      <c r="AU16" s="315"/>
      <c r="AW16" s="326"/>
      <c r="AX16" s="326"/>
      <c r="AY16" s="327"/>
      <c r="AZ16" s="327"/>
      <c r="BA16" s="315"/>
      <c r="BC16" s="315"/>
      <c r="BE16" s="315"/>
      <c r="BG16" s="315"/>
      <c r="BI16" s="326"/>
      <c r="BJ16" s="326"/>
      <c r="BK16" s="327"/>
      <c r="BL16" s="327"/>
      <c r="BM16" s="315"/>
      <c r="BO16" s="315"/>
      <c r="BQ16" s="315"/>
      <c r="BS16" s="315"/>
      <c r="BU16" s="326"/>
      <c r="BV16" s="326"/>
      <c r="BW16" s="327"/>
      <c r="BX16" s="327"/>
      <c r="BY16" s="315"/>
      <c r="CA16" s="315"/>
      <c r="CC16" s="315"/>
      <c r="CE16" s="315"/>
      <c r="CG16" s="326"/>
      <c r="CH16" s="326"/>
      <c r="CI16" s="327"/>
      <c r="CJ16" s="327"/>
      <c r="CK16" s="315"/>
      <c r="CM16" s="315"/>
      <c r="CO16" s="315"/>
      <c r="CQ16" s="315"/>
      <c r="CS16" s="326"/>
      <c r="CT16" s="326"/>
      <c r="CU16" s="327"/>
      <c r="CV16" s="327"/>
      <c r="CW16" s="315"/>
      <c r="CY16" s="315"/>
      <c r="DA16" s="315"/>
      <c r="DC16" s="315"/>
      <c r="DE16" s="326"/>
      <c r="DF16" s="326"/>
      <c r="DG16" s="327"/>
      <c r="DH16" s="327"/>
      <c r="DI16" s="315"/>
      <c r="DK16" s="315"/>
      <c r="DM16" s="315"/>
      <c r="DO16" s="315"/>
    </row>
    <row r="17" spans="1:120" ht="13.5">
      <c r="A17" s="554" t="str">
        <f>PARAMETRES!$F$9</f>
        <v>TOTAL LANGUE MATERNELLE</v>
      </c>
      <c r="B17" s="554"/>
      <c r="C17" s="333">
        <f>PARAMETRES!$G$9</f>
        <v>100</v>
      </c>
      <c r="D17" s="334"/>
      <c r="E17" s="335">
        <f>TOTALGENERAL!$L58</f>
        <v>55.800000000000004</v>
      </c>
      <c r="F17" s="319"/>
      <c r="G17" s="335" t="str">
        <f>TOTALGENERAL!$AM58</f>
        <v/>
      </c>
      <c r="H17" s="319"/>
      <c r="I17" s="335" t="str">
        <f>TOTALGENERAL!$BN58</f>
        <v/>
      </c>
      <c r="J17" s="319"/>
      <c r="K17" s="335"/>
      <c r="L17" s="320"/>
      <c r="M17" s="554" t="str">
        <f>PARAMETRES!$F$9</f>
        <v>TOTAL LANGUE MATERNELLE</v>
      </c>
      <c r="N17" s="554"/>
      <c r="O17" s="333">
        <f>PARAMETRES!$G$9</f>
        <v>100</v>
      </c>
      <c r="P17" s="334"/>
      <c r="Q17" s="335">
        <f>TOTALGENERAL!$L62</f>
        <v>85.1</v>
      </c>
      <c r="R17" s="319"/>
      <c r="S17" s="335" t="str">
        <f>TOTALGENERAL!$AM62</f>
        <v/>
      </c>
      <c r="T17" s="319"/>
      <c r="U17" s="335" t="str">
        <f>TOTALGENERAL!$BN62</f>
        <v/>
      </c>
      <c r="V17" s="319"/>
      <c r="W17" s="335"/>
      <c r="X17" s="320"/>
      <c r="Y17" s="554" t="str">
        <f>PARAMETRES!$F$9</f>
        <v>TOTAL LANGUE MATERNELLE</v>
      </c>
      <c r="Z17" s="554"/>
      <c r="AA17" s="333">
        <f>PARAMETRES!$G$9</f>
        <v>100</v>
      </c>
      <c r="AB17" s="334"/>
      <c r="AC17" s="335">
        <f>TOTALGENERAL!$L66</f>
        <v>69.599999999999994</v>
      </c>
      <c r="AD17" s="319"/>
      <c r="AE17" s="335" t="str">
        <f>TOTALGENERAL!$AM66</f>
        <v/>
      </c>
      <c r="AF17" s="319"/>
      <c r="AG17" s="335" t="str">
        <f>TOTALGENERAL!$BN66</f>
        <v/>
      </c>
      <c r="AH17" s="319"/>
      <c r="AI17" s="335"/>
      <c r="AJ17" s="320"/>
      <c r="AK17" s="554" t="str">
        <f>PARAMETRES!$F$9</f>
        <v>TOTAL LANGUE MATERNELLE</v>
      </c>
      <c r="AL17" s="554"/>
      <c r="AM17" s="333">
        <f>PARAMETRES!$G$9</f>
        <v>100</v>
      </c>
      <c r="AN17" s="334"/>
      <c r="AO17" s="335">
        <f>TOTALGENERAL!$L70</f>
        <v>66.199999999999989</v>
      </c>
      <c r="AP17" s="319"/>
      <c r="AQ17" s="335" t="str">
        <f>TOTALGENERAL!$AM70</f>
        <v/>
      </c>
      <c r="AR17" s="319"/>
      <c r="AS17" s="335" t="str">
        <f>TOTALGENERAL!$BN70</f>
        <v/>
      </c>
      <c r="AT17" s="319"/>
      <c r="AU17" s="335"/>
      <c r="AV17" s="320"/>
      <c r="AW17" s="554" t="str">
        <f>PARAMETRES!$F$9</f>
        <v>TOTAL LANGUE MATERNELLE</v>
      </c>
      <c r="AX17" s="554"/>
      <c r="AY17" s="333">
        <f>PARAMETRES!$G$9</f>
        <v>100</v>
      </c>
      <c r="AZ17" s="334"/>
      <c r="BA17" s="335">
        <f>TOTALGENERAL!$L74</f>
        <v>72.3</v>
      </c>
      <c r="BB17" s="319"/>
      <c r="BC17" s="335" t="str">
        <f>TOTALGENERAL!$AM74</f>
        <v/>
      </c>
      <c r="BD17" s="319"/>
      <c r="BE17" s="335" t="str">
        <f>TOTALGENERAL!$BN74</f>
        <v/>
      </c>
      <c r="BF17" s="319"/>
      <c r="BG17" s="335"/>
      <c r="BH17" s="320"/>
      <c r="BI17" s="554" t="str">
        <f>PARAMETRES!$F$9</f>
        <v>TOTAL LANGUE MATERNELLE</v>
      </c>
      <c r="BJ17" s="554"/>
      <c r="BK17" s="333">
        <f>PARAMETRES!$G$9</f>
        <v>100</v>
      </c>
      <c r="BL17" s="334"/>
      <c r="BM17" s="335">
        <f>TOTALGENERAL!$L78</f>
        <v>83.1</v>
      </c>
      <c r="BN17" s="319"/>
      <c r="BO17" s="335" t="str">
        <f>TOTALGENERAL!$AM78</f>
        <v/>
      </c>
      <c r="BP17" s="319"/>
      <c r="BQ17" s="335" t="str">
        <f>TOTALGENERAL!$BN78</f>
        <v/>
      </c>
      <c r="BR17" s="319"/>
      <c r="BS17" s="335"/>
      <c r="BT17" s="320"/>
      <c r="BU17" s="554" t="str">
        <f>PARAMETRES!$F$9</f>
        <v>TOTAL LANGUE MATERNELLE</v>
      </c>
      <c r="BV17" s="554"/>
      <c r="BW17" s="333">
        <f>PARAMETRES!$G$9</f>
        <v>100</v>
      </c>
      <c r="BX17" s="334"/>
      <c r="BY17" s="335">
        <f>TOTALGENERAL!$L82</f>
        <v>79.3</v>
      </c>
      <c r="BZ17" s="319"/>
      <c r="CA17" s="335" t="str">
        <f>TOTALGENERAL!$AM82</f>
        <v/>
      </c>
      <c r="CB17" s="319"/>
      <c r="CC17" s="335" t="str">
        <f>TOTALGENERAL!$BN82</f>
        <v/>
      </c>
      <c r="CD17" s="319"/>
      <c r="CE17" s="335"/>
      <c r="CF17" s="320"/>
      <c r="CG17" s="554" t="str">
        <f>PARAMETRES!$F$9</f>
        <v>TOTAL LANGUE MATERNELLE</v>
      </c>
      <c r="CH17" s="554"/>
      <c r="CI17" s="333">
        <f>PARAMETRES!$G$9</f>
        <v>100</v>
      </c>
      <c r="CJ17" s="334"/>
      <c r="CK17" s="335">
        <f>TOTALGENERAL!$L86</f>
        <v>78.899999999999991</v>
      </c>
      <c r="CL17" s="319"/>
      <c r="CM17" s="335" t="str">
        <f>TOTALGENERAL!$AM86</f>
        <v/>
      </c>
      <c r="CN17" s="319"/>
      <c r="CO17" s="335" t="str">
        <f>TOTALGENERAL!$BN86</f>
        <v/>
      </c>
      <c r="CP17" s="319"/>
      <c r="CQ17" s="335"/>
      <c r="CR17" s="320"/>
      <c r="CS17" s="554" t="str">
        <f>PARAMETRES!$F$9</f>
        <v>TOTAL LANGUE MATERNELLE</v>
      </c>
      <c r="CT17" s="554"/>
      <c r="CU17" s="333">
        <f>PARAMETRES!$G$9</f>
        <v>100</v>
      </c>
      <c r="CV17" s="334"/>
      <c r="CW17" s="335" t="str">
        <f>TOTALGENERAL!$L90</f>
        <v>-</v>
      </c>
      <c r="CX17" s="319"/>
      <c r="CY17" s="335" t="str">
        <f>TOTALGENERAL!$AM90</f>
        <v/>
      </c>
      <c r="CZ17" s="319"/>
      <c r="DA17" s="335" t="str">
        <f>TOTALGENERAL!$BN90</f>
        <v/>
      </c>
      <c r="DB17" s="319"/>
      <c r="DC17" s="335"/>
      <c r="DD17" s="320"/>
      <c r="DE17" s="554" t="str">
        <f>PARAMETRES!$F$9</f>
        <v>TOTAL LANGUE MATERNELLE</v>
      </c>
      <c r="DF17" s="554"/>
      <c r="DG17" s="333">
        <f>PARAMETRES!$G$9</f>
        <v>100</v>
      </c>
      <c r="DH17" s="334"/>
      <c r="DI17" s="335" t="str">
        <f>TOTALGENERAL!$L94</f>
        <v>-</v>
      </c>
      <c r="DJ17" s="319"/>
      <c r="DK17" s="335" t="str">
        <f>TOTALGENERAL!$AM94</f>
        <v/>
      </c>
      <c r="DL17" s="319"/>
      <c r="DM17" s="335" t="str">
        <f>TOTALGENERAL!$BN94</f>
        <v/>
      </c>
      <c r="DN17" s="319"/>
      <c r="DO17" s="335"/>
      <c r="DP17" s="320"/>
    </row>
    <row r="18" spans="1:120" ht="13.5">
      <c r="A18" s="321"/>
      <c r="B18" s="322"/>
      <c r="C18" s="336"/>
      <c r="D18" s="336"/>
      <c r="E18" s="315"/>
      <c r="F18" s="324"/>
      <c r="G18" s="315"/>
      <c r="H18" s="324"/>
      <c r="I18" s="315"/>
      <c r="J18" s="324"/>
      <c r="K18" s="315"/>
      <c r="L18" s="325"/>
      <c r="M18" s="321"/>
      <c r="N18" s="322"/>
      <c r="O18" s="336"/>
      <c r="P18" s="336"/>
      <c r="Q18" s="315"/>
      <c r="R18" s="324"/>
      <c r="S18" s="315"/>
      <c r="T18" s="324"/>
      <c r="U18" s="315"/>
      <c r="V18" s="324"/>
      <c r="W18" s="315"/>
      <c r="X18" s="325"/>
      <c r="Y18" s="321"/>
      <c r="Z18" s="322"/>
      <c r="AA18" s="336"/>
      <c r="AB18" s="336"/>
      <c r="AC18" s="315"/>
      <c r="AD18" s="324"/>
      <c r="AE18" s="315"/>
      <c r="AF18" s="324"/>
      <c r="AG18" s="315"/>
      <c r="AH18" s="324"/>
      <c r="AI18" s="315"/>
      <c r="AJ18" s="325"/>
      <c r="AK18" s="321"/>
      <c r="AL18" s="322"/>
      <c r="AM18" s="336"/>
      <c r="AN18" s="336"/>
      <c r="AO18" s="315"/>
      <c r="AP18" s="324"/>
      <c r="AQ18" s="315"/>
      <c r="AR18" s="324"/>
      <c r="AS18" s="315"/>
      <c r="AT18" s="324"/>
      <c r="AU18" s="315"/>
      <c r="AV18" s="325"/>
      <c r="AW18" s="321"/>
      <c r="AX18" s="322"/>
      <c r="AY18" s="336"/>
      <c r="AZ18" s="336"/>
      <c r="BA18" s="315"/>
      <c r="BB18" s="324"/>
      <c r="BC18" s="315"/>
      <c r="BD18" s="324"/>
      <c r="BE18" s="315"/>
      <c r="BF18" s="324"/>
      <c r="BG18" s="315"/>
      <c r="BH18" s="325"/>
      <c r="BI18" s="321"/>
      <c r="BJ18" s="322"/>
      <c r="BK18" s="336"/>
      <c r="BL18" s="336"/>
      <c r="BM18" s="315"/>
      <c r="BN18" s="324"/>
      <c r="BO18" s="315"/>
      <c r="BP18" s="324"/>
      <c r="BQ18" s="315"/>
      <c r="BR18" s="324"/>
      <c r="BS18" s="315"/>
      <c r="BT18" s="325"/>
      <c r="BU18" s="321"/>
      <c r="BV18" s="322"/>
      <c r="BW18" s="336"/>
      <c r="BX18" s="336"/>
      <c r="BY18" s="315"/>
      <c r="BZ18" s="324"/>
      <c r="CA18" s="315"/>
      <c r="CB18" s="324"/>
      <c r="CC18" s="315"/>
      <c r="CD18" s="324"/>
      <c r="CE18" s="315"/>
      <c r="CF18" s="325"/>
      <c r="CG18" s="321"/>
      <c r="CH18" s="322"/>
      <c r="CI18" s="336"/>
      <c r="CJ18" s="336"/>
      <c r="CK18" s="315"/>
      <c r="CL18" s="324"/>
      <c r="CM18" s="315"/>
      <c r="CN18" s="324"/>
      <c r="CO18" s="315"/>
      <c r="CP18" s="324"/>
      <c r="CQ18" s="315"/>
      <c r="CR18" s="325"/>
      <c r="CS18" s="321"/>
      <c r="CT18" s="322"/>
      <c r="CU18" s="336"/>
      <c r="CV18" s="336"/>
      <c r="CW18" s="315"/>
      <c r="CX18" s="324"/>
      <c r="CY18" s="315"/>
      <c r="CZ18" s="324"/>
      <c r="DA18" s="315"/>
      <c r="DB18" s="324"/>
      <c r="DC18" s="315"/>
      <c r="DD18" s="325"/>
      <c r="DE18" s="321"/>
      <c r="DF18" s="322"/>
      <c r="DG18" s="336"/>
      <c r="DH18" s="336"/>
      <c r="DI18" s="315"/>
      <c r="DJ18" s="324"/>
      <c r="DK18" s="315"/>
      <c r="DL18" s="324"/>
      <c r="DM18" s="315"/>
      <c r="DN18" s="324"/>
      <c r="DO18" s="315"/>
      <c r="DP18" s="325"/>
    </row>
    <row r="19" spans="1:120">
      <c r="A19" s="326"/>
      <c r="B19" s="326"/>
      <c r="C19" s="327"/>
      <c r="D19" s="327"/>
      <c r="E19" s="315"/>
      <c r="G19" s="315"/>
      <c r="I19" s="315"/>
      <c r="K19" s="315"/>
      <c r="M19" s="326"/>
      <c r="N19" s="326"/>
      <c r="O19" s="327"/>
      <c r="P19" s="327"/>
      <c r="Q19" s="315"/>
      <c r="S19" s="315"/>
      <c r="U19" s="315"/>
      <c r="W19" s="315"/>
      <c r="Y19" s="326"/>
      <c r="Z19" s="326"/>
      <c r="AA19" s="327"/>
      <c r="AB19" s="327"/>
      <c r="AC19" s="315"/>
      <c r="AE19" s="315"/>
      <c r="AG19" s="315"/>
      <c r="AI19" s="315"/>
      <c r="AK19" s="326"/>
      <c r="AL19" s="326"/>
      <c r="AM19" s="327"/>
      <c r="AN19" s="327"/>
      <c r="AO19" s="315"/>
      <c r="AQ19" s="315"/>
      <c r="AS19" s="315"/>
      <c r="AU19" s="315"/>
      <c r="AW19" s="326"/>
      <c r="AX19" s="326"/>
      <c r="AY19" s="327"/>
      <c r="AZ19" s="327"/>
      <c r="BA19" s="315"/>
      <c r="BC19" s="315"/>
      <c r="BE19" s="315"/>
      <c r="BG19" s="315"/>
      <c r="BI19" s="326"/>
      <c r="BJ19" s="326"/>
      <c r="BK19" s="327"/>
      <c r="BL19" s="327"/>
      <c r="BM19" s="315"/>
      <c r="BO19" s="315"/>
      <c r="BQ19" s="315"/>
      <c r="BS19" s="315"/>
      <c r="BU19" s="326"/>
      <c r="BV19" s="326"/>
      <c r="BW19" s="327"/>
      <c r="BX19" s="327"/>
      <c r="BY19" s="315"/>
      <c r="CA19" s="315"/>
      <c r="CC19" s="315"/>
      <c r="CE19" s="315"/>
      <c r="CG19" s="326"/>
      <c r="CH19" s="326"/>
      <c r="CI19" s="327"/>
      <c r="CJ19" s="327"/>
      <c r="CK19" s="315"/>
      <c r="CM19" s="315"/>
      <c r="CO19" s="315"/>
      <c r="CQ19" s="315"/>
      <c r="CS19" s="326"/>
      <c r="CT19" s="326"/>
      <c r="CU19" s="327"/>
      <c r="CV19" s="327"/>
      <c r="CW19" s="315"/>
      <c r="CY19" s="315"/>
      <c r="DA19" s="315"/>
      <c r="DC19" s="315"/>
      <c r="DE19" s="326"/>
      <c r="DF19" s="326"/>
      <c r="DG19" s="327"/>
      <c r="DH19" s="327"/>
      <c r="DI19" s="315"/>
      <c r="DK19" s="315"/>
      <c r="DM19" s="315"/>
      <c r="DO19" s="315"/>
    </row>
    <row r="20" spans="1:120" ht="13.5">
      <c r="A20" s="552" t="s">
        <v>89</v>
      </c>
      <c r="B20" s="552"/>
      <c r="C20" s="327"/>
      <c r="D20" s="327"/>
      <c r="E20" s="315"/>
      <c r="G20" s="315"/>
      <c r="I20" s="315"/>
      <c r="K20" s="315"/>
      <c r="M20" s="552" t="s">
        <v>89</v>
      </c>
      <c r="N20" s="552"/>
      <c r="O20" s="327"/>
      <c r="P20" s="327"/>
      <c r="Q20" s="315"/>
      <c r="S20" s="315"/>
      <c r="U20" s="315"/>
      <c r="W20" s="315"/>
      <c r="Y20" s="552" t="s">
        <v>89</v>
      </c>
      <c r="Z20" s="552"/>
      <c r="AA20" s="327"/>
      <c r="AB20" s="327"/>
      <c r="AC20" s="315"/>
      <c r="AE20" s="315"/>
      <c r="AG20" s="315"/>
      <c r="AI20" s="315"/>
      <c r="AK20" s="552" t="s">
        <v>89</v>
      </c>
      <c r="AL20" s="552"/>
      <c r="AM20" s="327"/>
      <c r="AN20" s="327"/>
      <c r="AO20" s="315"/>
      <c r="AQ20" s="315"/>
      <c r="AS20" s="315"/>
      <c r="AU20" s="315"/>
      <c r="AW20" s="552" t="s">
        <v>89</v>
      </c>
      <c r="AX20" s="552"/>
      <c r="AY20" s="327"/>
      <c r="AZ20" s="327"/>
      <c r="BA20" s="315"/>
      <c r="BC20" s="315"/>
      <c r="BE20" s="315"/>
      <c r="BG20" s="315"/>
      <c r="BI20" s="552" t="s">
        <v>89</v>
      </c>
      <c r="BJ20" s="552"/>
      <c r="BK20" s="327"/>
      <c r="BL20" s="327"/>
      <c r="BM20" s="315"/>
      <c r="BO20" s="315"/>
      <c r="BQ20" s="315"/>
      <c r="BS20" s="315"/>
      <c r="BU20" s="552" t="s">
        <v>89</v>
      </c>
      <c r="BV20" s="552"/>
      <c r="BW20" s="327"/>
      <c r="BX20" s="327"/>
      <c r="BY20" s="315"/>
      <c r="CA20" s="315"/>
      <c r="CC20" s="315"/>
      <c r="CE20" s="315"/>
      <c r="CG20" s="552" t="s">
        <v>89</v>
      </c>
      <c r="CH20" s="552"/>
      <c r="CI20" s="327"/>
      <c r="CJ20" s="327"/>
      <c r="CK20" s="315"/>
      <c r="CM20" s="315"/>
      <c r="CO20" s="315"/>
      <c r="CQ20" s="315"/>
      <c r="CS20" s="552" t="s">
        <v>89</v>
      </c>
      <c r="CT20" s="552"/>
      <c r="CU20" s="327"/>
      <c r="CV20" s="327"/>
      <c r="CW20" s="315"/>
      <c r="CY20" s="315"/>
      <c r="DA20" s="315"/>
      <c r="DC20" s="315"/>
      <c r="DE20" s="552" t="s">
        <v>89</v>
      </c>
      <c r="DF20" s="552"/>
      <c r="DG20" s="327"/>
      <c r="DH20" s="327"/>
      <c r="DI20" s="315"/>
      <c r="DK20" s="315"/>
      <c r="DM20" s="315"/>
      <c r="DO20" s="315"/>
    </row>
    <row r="21" spans="1:120">
      <c r="A21" s="326"/>
      <c r="B21" s="326"/>
      <c r="C21" s="327"/>
      <c r="D21" s="327"/>
      <c r="E21" s="315"/>
      <c r="G21" s="315"/>
      <c r="I21" s="315"/>
      <c r="K21" s="315"/>
      <c r="M21" s="326"/>
      <c r="N21" s="326"/>
      <c r="O21" s="327"/>
      <c r="P21" s="327"/>
      <c r="Q21" s="315"/>
      <c r="S21" s="315"/>
      <c r="U21" s="315"/>
      <c r="W21" s="315"/>
      <c r="Y21" s="326"/>
      <c r="Z21" s="326"/>
      <c r="AA21" s="327"/>
      <c r="AB21" s="327"/>
      <c r="AC21" s="315"/>
      <c r="AE21" s="315"/>
      <c r="AG21" s="315"/>
      <c r="AI21" s="315"/>
      <c r="AK21" s="326"/>
      <c r="AL21" s="326"/>
      <c r="AM21" s="327"/>
      <c r="AN21" s="327"/>
      <c r="AO21" s="315"/>
      <c r="AQ21" s="315"/>
      <c r="AS21" s="315"/>
      <c r="AU21" s="315"/>
      <c r="AW21" s="326"/>
      <c r="AX21" s="326"/>
      <c r="AY21" s="327"/>
      <c r="AZ21" s="327"/>
      <c r="BA21" s="315"/>
      <c r="BC21" s="315"/>
      <c r="BE21" s="315"/>
      <c r="BG21" s="315"/>
      <c r="BI21" s="326"/>
      <c r="BJ21" s="326"/>
      <c r="BK21" s="327"/>
      <c r="BL21" s="327"/>
      <c r="BM21" s="315"/>
      <c r="BO21" s="315"/>
      <c r="BQ21" s="315"/>
      <c r="BS21" s="315"/>
      <c r="BU21" s="326"/>
      <c r="BV21" s="326"/>
      <c r="BW21" s="327"/>
      <c r="BX21" s="327"/>
      <c r="BY21" s="315"/>
      <c r="CA21" s="315"/>
      <c r="CC21" s="315"/>
      <c r="CE21" s="315"/>
      <c r="CG21" s="326"/>
      <c r="CH21" s="326"/>
      <c r="CI21" s="327"/>
      <c r="CJ21" s="327"/>
      <c r="CK21" s="315"/>
      <c r="CM21" s="315"/>
      <c r="CO21" s="315"/>
      <c r="CQ21" s="315"/>
      <c r="CS21" s="326"/>
      <c r="CT21" s="326"/>
      <c r="CU21" s="327"/>
      <c r="CV21" s="327"/>
      <c r="CW21" s="315"/>
      <c r="CY21" s="315"/>
      <c r="DA21" s="315"/>
      <c r="DC21" s="315"/>
      <c r="DE21" s="326"/>
      <c r="DF21" s="326"/>
      <c r="DG21" s="327"/>
      <c r="DH21" s="327"/>
      <c r="DI21" s="315"/>
      <c r="DK21" s="315"/>
      <c r="DM21" s="315"/>
      <c r="DO21" s="315"/>
    </row>
    <row r="22" spans="1:120">
      <c r="A22" s="553" t="str">
        <f>PARAMETRES!$F$11</f>
        <v>NOMBRES ET OPÉRATIONS</v>
      </c>
      <c r="B22" s="553"/>
      <c r="C22" s="328">
        <f>PARAMETRES!$G$11</f>
        <v>40</v>
      </c>
      <c r="D22" s="329"/>
      <c r="E22" s="330">
        <f>TOTALGENERAL!$O58</f>
        <v>20.6</v>
      </c>
      <c r="F22" s="331"/>
      <c r="G22" s="330" t="str">
        <f>TOTALGENERAL!$AP58</f>
        <v/>
      </c>
      <c r="H22" s="331"/>
      <c r="I22" s="330" t="str">
        <f>TOTALGENERAL!$BQ58</f>
        <v/>
      </c>
      <c r="J22" s="331"/>
      <c r="K22" s="330"/>
      <c r="L22" s="332"/>
      <c r="M22" s="553" t="str">
        <f>PARAMETRES!$F$11</f>
        <v>NOMBRES ET OPÉRATIONS</v>
      </c>
      <c r="N22" s="553"/>
      <c r="O22" s="328">
        <f>PARAMETRES!$G$11</f>
        <v>40</v>
      </c>
      <c r="P22" s="329"/>
      <c r="Q22" s="330">
        <f>TOTALGENERAL!$O62</f>
        <v>33.800000000000004</v>
      </c>
      <c r="R22" s="331"/>
      <c r="S22" s="330" t="str">
        <f>TOTALGENERAL!$AP62</f>
        <v/>
      </c>
      <c r="T22" s="331"/>
      <c r="U22" s="330" t="str">
        <f>TOTALGENERAL!$BQ62</f>
        <v/>
      </c>
      <c r="V22" s="331"/>
      <c r="W22" s="330"/>
      <c r="X22" s="332"/>
      <c r="Y22" s="553" t="str">
        <f>PARAMETRES!$F$11</f>
        <v>NOMBRES ET OPÉRATIONS</v>
      </c>
      <c r="Z22" s="553"/>
      <c r="AA22" s="328">
        <f>PARAMETRES!$G$11</f>
        <v>40</v>
      </c>
      <c r="AB22" s="329"/>
      <c r="AC22" s="330">
        <f>TOTALGENERAL!$O66</f>
        <v>32.800000000000004</v>
      </c>
      <c r="AD22" s="331"/>
      <c r="AE22" s="330" t="str">
        <f>TOTALGENERAL!$AP66</f>
        <v/>
      </c>
      <c r="AF22" s="331"/>
      <c r="AG22" s="330" t="str">
        <f>TOTALGENERAL!$BQ66</f>
        <v/>
      </c>
      <c r="AH22" s="331"/>
      <c r="AI22" s="330"/>
      <c r="AJ22" s="332"/>
      <c r="AK22" s="553" t="str">
        <f>PARAMETRES!$F$11</f>
        <v>NOMBRES ET OPÉRATIONS</v>
      </c>
      <c r="AL22" s="553"/>
      <c r="AM22" s="328">
        <f>PARAMETRES!$G$11</f>
        <v>40</v>
      </c>
      <c r="AN22" s="329"/>
      <c r="AO22" s="330">
        <f>TOTALGENERAL!$O70</f>
        <v>32.1</v>
      </c>
      <c r="AP22" s="331"/>
      <c r="AQ22" s="330" t="str">
        <f>TOTALGENERAL!$AP70</f>
        <v/>
      </c>
      <c r="AR22" s="331"/>
      <c r="AS22" s="330" t="str">
        <f>TOTALGENERAL!$BQ70</f>
        <v/>
      </c>
      <c r="AT22" s="331"/>
      <c r="AU22" s="330"/>
      <c r="AV22" s="332"/>
      <c r="AW22" s="553" t="str">
        <f>PARAMETRES!$F$11</f>
        <v>NOMBRES ET OPÉRATIONS</v>
      </c>
      <c r="AX22" s="553"/>
      <c r="AY22" s="328">
        <f>PARAMETRES!$G$11</f>
        <v>40</v>
      </c>
      <c r="AZ22" s="329"/>
      <c r="BA22" s="330">
        <f>TOTALGENERAL!$O74</f>
        <v>32.5</v>
      </c>
      <c r="BB22" s="331"/>
      <c r="BC22" s="330" t="str">
        <f>TOTALGENERAL!$AP74</f>
        <v/>
      </c>
      <c r="BD22" s="331"/>
      <c r="BE22" s="330" t="str">
        <f>TOTALGENERAL!$BQ74</f>
        <v/>
      </c>
      <c r="BF22" s="331"/>
      <c r="BG22" s="330"/>
      <c r="BH22" s="332"/>
      <c r="BI22" s="553" t="str">
        <f>PARAMETRES!$F$11</f>
        <v>NOMBRES ET OPÉRATIONS</v>
      </c>
      <c r="BJ22" s="553"/>
      <c r="BK22" s="328">
        <f>PARAMETRES!$G$11</f>
        <v>40</v>
      </c>
      <c r="BL22" s="329"/>
      <c r="BM22" s="330">
        <f>TOTALGENERAL!$O78</f>
        <v>36.300000000000004</v>
      </c>
      <c r="BN22" s="331"/>
      <c r="BO22" s="330" t="str">
        <f>TOTALGENERAL!$AP78</f>
        <v/>
      </c>
      <c r="BP22" s="331"/>
      <c r="BQ22" s="330" t="str">
        <f>TOTALGENERAL!$BQ78</f>
        <v/>
      </c>
      <c r="BR22" s="331"/>
      <c r="BS22" s="330"/>
      <c r="BT22" s="332"/>
      <c r="BU22" s="553" t="str">
        <f>PARAMETRES!$F$11</f>
        <v>NOMBRES ET OPÉRATIONS</v>
      </c>
      <c r="BV22" s="553"/>
      <c r="BW22" s="328">
        <f>PARAMETRES!$G$11</f>
        <v>40</v>
      </c>
      <c r="BX22" s="329"/>
      <c r="BY22" s="330">
        <f>TOTALGENERAL!$O82</f>
        <v>33.4</v>
      </c>
      <c r="BZ22" s="331"/>
      <c r="CA22" s="330" t="str">
        <f>TOTALGENERAL!$AP82</f>
        <v/>
      </c>
      <c r="CB22" s="331"/>
      <c r="CC22" s="330" t="str">
        <f>TOTALGENERAL!$BQ82</f>
        <v/>
      </c>
      <c r="CD22" s="331"/>
      <c r="CE22" s="330"/>
      <c r="CF22" s="332"/>
      <c r="CG22" s="553" t="str">
        <f>PARAMETRES!$F$11</f>
        <v>NOMBRES ET OPÉRATIONS</v>
      </c>
      <c r="CH22" s="553"/>
      <c r="CI22" s="328">
        <f>PARAMETRES!$G$11</f>
        <v>40</v>
      </c>
      <c r="CJ22" s="329"/>
      <c r="CK22" s="330">
        <f>TOTALGENERAL!$O86</f>
        <v>37.200000000000003</v>
      </c>
      <c r="CL22" s="331"/>
      <c r="CM22" s="330" t="str">
        <f>TOTALGENERAL!$AP86</f>
        <v/>
      </c>
      <c r="CN22" s="331"/>
      <c r="CO22" s="330" t="str">
        <f>TOTALGENERAL!$BQ86</f>
        <v/>
      </c>
      <c r="CP22" s="331"/>
      <c r="CQ22" s="330"/>
      <c r="CR22" s="332"/>
      <c r="CS22" s="553" t="str">
        <f>PARAMETRES!$F$11</f>
        <v>NOMBRES ET OPÉRATIONS</v>
      </c>
      <c r="CT22" s="553"/>
      <c r="CU22" s="328">
        <f>PARAMETRES!$G$11</f>
        <v>40</v>
      </c>
      <c r="CV22" s="329"/>
      <c r="CW22" s="330" t="str">
        <f>TOTALGENERAL!$O90</f>
        <v>-</v>
      </c>
      <c r="CX22" s="331"/>
      <c r="CY22" s="330" t="str">
        <f>TOTALGENERAL!$AP90</f>
        <v/>
      </c>
      <c r="CZ22" s="331"/>
      <c r="DA22" s="330" t="str">
        <f>TOTALGENERAL!$BQ90</f>
        <v/>
      </c>
      <c r="DB22" s="331"/>
      <c r="DC22" s="330"/>
      <c r="DD22" s="332"/>
      <c r="DE22" s="553" t="str">
        <f>PARAMETRES!$F$11</f>
        <v>NOMBRES ET OPÉRATIONS</v>
      </c>
      <c r="DF22" s="553"/>
      <c r="DG22" s="328">
        <f>PARAMETRES!$G$11</f>
        <v>40</v>
      </c>
      <c r="DH22" s="329"/>
      <c r="DI22" s="330" t="str">
        <f>TOTALGENERAL!$O94</f>
        <v>-</v>
      </c>
      <c r="DJ22" s="331"/>
      <c r="DK22" s="330" t="str">
        <f>TOTALGENERAL!$AP94</f>
        <v/>
      </c>
      <c r="DL22" s="331"/>
      <c r="DM22" s="330" t="str">
        <f>TOTALGENERAL!$BQ94</f>
        <v/>
      </c>
      <c r="DN22" s="331"/>
      <c r="DO22" s="330"/>
      <c r="DP22" s="332"/>
    </row>
    <row r="23" spans="1:120">
      <c r="A23" s="553" t="str">
        <f>PARAMETRES!$F$12</f>
        <v>GRANDEURS</v>
      </c>
      <c r="B23" s="553"/>
      <c r="C23" s="328">
        <f>PARAMETRES!$G$12</f>
        <v>30</v>
      </c>
      <c r="D23" s="329"/>
      <c r="E23" s="330" t="str">
        <f>TOTALGENERAL!$P58</f>
        <v/>
      </c>
      <c r="F23" s="331"/>
      <c r="G23" s="330" t="str">
        <f>TOTALGENERAL!$AQ58</f>
        <v/>
      </c>
      <c r="H23" s="331"/>
      <c r="I23" s="330" t="str">
        <f>TOTALGENERAL!$BR58</f>
        <v/>
      </c>
      <c r="J23" s="331"/>
      <c r="K23" s="330"/>
      <c r="L23" s="332"/>
      <c r="M23" s="553" t="str">
        <f>PARAMETRES!$F$12</f>
        <v>GRANDEURS</v>
      </c>
      <c r="N23" s="553"/>
      <c r="O23" s="328">
        <f>PARAMETRES!$G$12</f>
        <v>30</v>
      </c>
      <c r="P23" s="329"/>
      <c r="Q23" s="330" t="str">
        <f>TOTALGENERAL!$P62</f>
        <v/>
      </c>
      <c r="R23" s="331"/>
      <c r="S23" s="330" t="str">
        <f>TOTALGENERAL!$AQ62</f>
        <v/>
      </c>
      <c r="T23" s="331"/>
      <c r="U23" s="330" t="str">
        <f>TOTALGENERAL!$BR62</f>
        <v/>
      </c>
      <c r="V23" s="331"/>
      <c r="W23" s="330"/>
      <c r="X23" s="332"/>
      <c r="Y23" s="553" t="str">
        <f>PARAMETRES!$F$12</f>
        <v>GRANDEURS</v>
      </c>
      <c r="Z23" s="553"/>
      <c r="AA23" s="328">
        <f>PARAMETRES!$G$12</f>
        <v>30</v>
      </c>
      <c r="AB23" s="329"/>
      <c r="AC23" s="330" t="str">
        <f>TOTALGENERAL!$P66</f>
        <v/>
      </c>
      <c r="AD23" s="331"/>
      <c r="AE23" s="330" t="str">
        <f>TOTALGENERAL!$AQ66</f>
        <v/>
      </c>
      <c r="AF23" s="331"/>
      <c r="AG23" s="330" t="str">
        <f>TOTALGENERAL!$BR66</f>
        <v/>
      </c>
      <c r="AH23" s="331"/>
      <c r="AI23" s="330"/>
      <c r="AJ23" s="332"/>
      <c r="AK23" s="553" t="str">
        <f>PARAMETRES!$F$12</f>
        <v>GRANDEURS</v>
      </c>
      <c r="AL23" s="553"/>
      <c r="AM23" s="328">
        <f>PARAMETRES!$G$12</f>
        <v>30</v>
      </c>
      <c r="AN23" s="329"/>
      <c r="AO23" s="330" t="str">
        <f>TOTALGENERAL!$P70</f>
        <v/>
      </c>
      <c r="AP23" s="331"/>
      <c r="AQ23" s="330" t="str">
        <f>TOTALGENERAL!$AQ70</f>
        <v/>
      </c>
      <c r="AR23" s="331"/>
      <c r="AS23" s="330" t="str">
        <f>TOTALGENERAL!$BR70</f>
        <v/>
      </c>
      <c r="AT23" s="331"/>
      <c r="AU23" s="330"/>
      <c r="AV23" s="332"/>
      <c r="AW23" s="553" t="str">
        <f>PARAMETRES!$F$12</f>
        <v>GRANDEURS</v>
      </c>
      <c r="AX23" s="553"/>
      <c r="AY23" s="328">
        <f>PARAMETRES!$G$12</f>
        <v>30</v>
      </c>
      <c r="AZ23" s="329"/>
      <c r="BA23" s="330" t="str">
        <f>TOTALGENERAL!$P74</f>
        <v/>
      </c>
      <c r="BB23" s="331"/>
      <c r="BC23" s="330" t="str">
        <f>TOTALGENERAL!$AQ74</f>
        <v/>
      </c>
      <c r="BD23" s="331"/>
      <c r="BE23" s="330" t="str">
        <f>TOTALGENERAL!$BR74</f>
        <v/>
      </c>
      <c r="BF23" s="331"/>
      <c r="BG23" s="330"/>
      <c r="BH23" s="332"/>
      <c r="BI23" s="553" t="str">
        <f>PARAMETRES!$F$12</f>
        <v>GRANDEURS</v>
      </c>
      <c r="BJ23" s="553"/>
      <c r="BK23" s="328">
        <f>PARAMETRES!$G$12</f>
        <v>30</v>
      </c>
      <c r="BL23" s="329"/>
      <c r="BM23" s="330" t="str">
        <f>TOTALGENERAL!$P78</f>
        <v/>
      </c>
      <c r="BN23" s="331"/>
      <c r="BO23" s="330" t="str">
        <f>TOTALGENERAL!$AQ78</f>
        <v/>
      </c>
      <c r="BP23" s="331"/>
      <c r="BQ23" s="330" t="str">
        <f>TOTALGENERAL!$BR78</f>
        <v/>
      </c>
      <c r="BR23" s="331"/>
      <c r="BS23" s="330"/>
      <c r="BT23" s="332"/>
      <c r="BU23" s="553" t="str">
        <f>PARAMETRES!$F$12</f>
        <v>GRANDEURS</v>
      </c>
      <c r="BV23" s="553"/>
      <c r="BW23" s="328">
        <f>PARAMETRES!$G$12</f>
        <v>30</v>
      </c>
      <c r="BX23" s="329"/>
      <c r="BY23" s="330" t="str">
        <f>TOTALGENERAL!$P82</f>
        <v/>
      </c>
      <c r="BZ23" s="331"/>
      <c r="CA23" s="330" t="str">
        <f>TOTALGENERAL!$AQ82</f>
        <v/>
      </c>
      <c r="CB23" s="331"/>
      <c r="CC23" s="330" t="str">
        <f>TOTALGENERAL!$BR82</f>
        <v/>
      </c>
      <c r="CD23" s="331"/>
      <c r="CE23" s="330"/>
      <c r="CF23" s="332"/>
      <c r="CG23" s="553" t="str">
        <f>PARAMETRES!$F$12</f>
        <v>GRANDEURS</v>
      </c>
      <c r="CH23" s="553"/>
      <c r="CI23" s="328">
        <f>PARAMETRES!$G$12</f>
        <v>30</v>
      </c>
      <c r="CJ23" s="329"/>
      <c r="CK23" s="330" t="str">
        <f>TOTALGENERAL!$P86</f>
        <v/>
      </c>
      <c r="CL23" s="331"/>
      <c r="CM23" s="330" t="str">
        <f>TOTALGENERAL!$AQ86</f>
        <v/>
      </c>
      <c r="CN23" s="331"/>
      <c r="CO23" s="330" t="str">
        <f>TOTALGENERAL!$BR86</f>
        <v/>
      </c>
      <c r="CP23" s="331"/>
      <c r="CQ23" s="330"/>
      <c r="CR23" s="332"/>
      <c r="CS23" s="553" t="str">
        <f>PARAMETRES!$F$12</f>
        <v>GRANDEURS</v>
      </c>
      <c r="CT23" s="553"/>
      <c r="CU23" s="328">
        <f>PARAMETRES!$G$12</f>
        <v>30</v>
      </c>
      <c r="CV23" s="329"/>
      <c r="CW23" s="330" t="str">
        <f>TOTALGENERAL!$P90</f>
        <v/>
      </c>
      <c r="CX23" s="331"/>
      <c r="CY23" s="330" t="str">
        <f>TOTALGENERAL!$AQ90</f>
        <v/>
      </c>
      <c r="CZ23" s="331"/>
      <c r="DA23" s="330" t="str">
        <f>TOTALGENERAL!$BR90</f>
        <v/>
      </c>
      <c r="DB23" s="331"/>
      <c r="DC23" s="330"/>
      <c r="DD23" s="332"/>
      <c r="DE23" s="553" t="str">
        <f>PARAMETRES!$F$12</f>
        <v>GRANDEURS</v>
      </c>
      <c r="DF23" s="553"/>
      <c r="DG23" s="328">
        <f>PARAMETRES!$G$12</f>
        <v>30</v>
      </c>
      <c r="DH23" s="329"/>
      <c r="DI23" s="330" t="str">
        <f>TOTALGENERAL!$P94</f>
        <v/>
      </c>
      <c r="DJ23" s="331"/>
      <c r="DK23" s="330" t="str">
        <f>TOTALGENERAL!$AQ94</f>
        <v/>
      </c>
      <c r="DL23" s="331"/>
      <c r="DM23" s="330" t="str">
        <f>TOTALGENERAL!$BR94</f>
        <v/>
      </c>
      <c r="DN23" s="331"/>
      <c r="DO23" s="330"/>
      <c r="DP23" s="332"/>
    </row>
    <row r="24" spans="1:120">
      <c r="A24" s="553" t="str">
        <f>PARAMETRES!$F$13</f>
        <v>SOLIDES ET FIGURES</v>
      </c>
      <c r="B24" s="553"/>
      <c r="C24" s="328">
        <f>PARAMETRES!$G$13</f>
        <v>30</v>
      </c>
      <c r="D24" s="329"/>
      <c r="E24" s="330" t="str">
        <f>TOTALGENERAL!$Q58</f>
        <v/>
      </c>
      <c r="F24" s="331"/>
      <c r="G24" s="330" t="str">
        <f>TOTALGENERAL!$AR58</f>
        <v/>
      </c>
      <c r="H24" s="331"/>
      <c r="I24" s="330" t="str">
        <f>TOTALGENERAL!$BS58</f>
        <v/>
      </c>
      <c r="J24" s="331"/>
      <c r="K24" s="330"/>
      <c r="L24" s="332"/>
      <c r="M24" s="553" t="str">
        <f>PARAMETRES!$F$13</f>
        <v>SOLIDES ET FIGURES</v>
      </c>
      <c r="N24" s="553"/>
      <c r="O24" s="328">
        <f>PARAMETRES!$G$13</f>
        <v>30</v>
      </c>
      <c r="P24" s="329"/>
      <c r="Q24" s="330" t="str">
        <f>TOTALGENERAL!$Q62</f>
        <v/>
      </c>
      <c r="R24" s="331"/>
      <c r="S24" s="330" t="str">
        <f>TOTALGENERAL!$AR62</f>
        <v/>
      </c>
      <c r="T24" s="331"/>
      <c r="U24" s="330" t="str">
        <f>TOTALGENERAL!$BS62</f>
        <v/>
      </c>
      <c r="V24" s="331"/>
      <c r="W24" s="330"/>
      <c r="X24" s="332"/>
      <c r="Y24" s="553" t="str">
        <f>PARAMETRES!$F$13</f>
        <v>SOLIDES ET FIGURES</v>
      </c>
      <c r="Z24" s="553"/>
      <c r="AA24" s="328">
        <f>PARAMETRES!$G$13</f>
        <v>30</v>
      </c>
      <c r="AB24" s="329"/>
      <c r="AC24" s="330" t="str">
        <f>TOTALGENERAL!$Q66</f>
        <v/>
      </c>
      <c r="AD24" s="331"/>
      <c r="AE24" s="330" t="str">
        <f>TOTALGENERAL!$AR66</f>
        <v/>
      </c>
      <c r="AF24" s="331"/>
      <c r="AG24" s="330" t="str">
        <f>TOTALGENERAL!$BS66</f>
        <v/>
      </c>
      <c r="AH24" s="331"/>
      <c r="AI24" s="330"/>
      <c r="AJ24" s="332"/>
      <c r="AK24" s="553" t="str">
        <f>PARAMETRES!$F$13</f>
        <v>SOLIDES ET FIGURES</v>
      </c>
      <c r="AL24" s="553"/>
      <c r="AM24" s="328">
        <f>PARAMETRES!$G$13</f>
        <v>30</v>
      </c>
      <c r="AN24" s="329"/>
      <c r="AO24" s="330" t="str">
        <f>TOTALGENERAL!$Q70</f>
        <v/>
      </c>
      <c r="AP24" s="331"/>
      <c r="AQ24" s="330" t="str">
        <f>TOTALGENERAL!$AR70</f>
        <v/>
      </c>
      <c r="AR24" s="331"/>
      <c r="AS24" s="330" t="str">
        <f>TOTALGENERAL!$BS70</f>
        <v/>
      </c>
      <c r="AT24" s="331"/>
      <c r="AU24" s="330"/>
      <c r="AV24" s="332"/>
      <c r="AW24" s="553" t="str">
        <f>PARAMETRES!$F$13</f>
        <v>SOLIDES ET FIGURES</v>
      </c>
      <c r="AX24" s="553"/>
      <c r="AY24" s="328">
        <f>PARAMETRES!$G$13</f>
        <v>30</v>
      </c>
      <c r="AZ24" s="329"/>
      <c r="BA24" s="330" t="str">
        <f>TOTALGENERAL!$Q74</f>
        <v/>
      </c>
      <c r="BB24" s="331"/>
      <c r="BC24" s="330" t="str">
        <f>TOTALGENERAL!$AR74</f>
        <v/>
      </c>
      <c r="BD24" s="331"/>
      <c r="BE24" s="330" t="str">
        <f>TOTALGENERAL!$BS74</f>
        <v/>
      </c>
      <c r="BF24" s="331"/>
      <c r="BG24" s="330"/>
      <c r="BH24" s="332"/>
      <c r="BI24" s="553" t="str">
        <f>PARAMETRES!$F$13</f>
        <v>SOLIDES ET FIGURES</v>
      </c>
      <c r="BJ24" s="553"/>
      <c r="BK24" s="328">
        <f>PARAMETRES!$G$13</f>
        <v>30</v>
      </c>
      <c r="BL24" s="329"/>
      <c r="BM24" s="330" t="str">
        <f>TOTALGENERAL!$Q78</f>
        <v/>
      </c>
      <c r="BN24" s="331"/>
      <c r="BO24" s="330" t="str">
        <f>TOTALGENERAL!$AR78</f>
        <v/>
      </c>
      <c r="BP24" s="331"/>
      <c r="BQ24" s="330" t="str">
        <f>TOTALGENERAL!$BS78</f>
        <v/>
      </c>
      <c r="BR24" s="331"/>
      <c r="BS24" s="330"/>
      <c r="BT24" s="332"/>
      <c r="BU24" s="553" t="str">
        <f>PARAMETRES!$F$13</f>
        <v>SOLIDES ET FIGURES</v>
      </c>
      <c r="BV24" s="553"/>
      <c r="BW24" s="328">
        <f>PARAMETRES!$G$13</f>
        <v>30</v>
      </c>
      <c r="BX24" s="329"/>
      <c r="BY24" s="330" t="str">
        <f>TOTALGENERAL!$Q82</f>
        <v/>
      </c>
      <c r="BZ24" s="331"/>
      <c r="CA24" s="330" t="str">
        <f>TOTALGENERAL!$AR82</f>
        <v/>
      </c>
      <c r="CB24" s="331"/>
      <c r="CC24" s="330" t="str">
        <f>TOTALGENERAL!$BS82</f>
        <v/>
      </c>
      <c r="CD24" s="331"/>
      <c r="CE24" s="330"/>
      <c r="CF24" s="332"/>
      <c r="CG24" s="553" t="str">
        <f>PARAMETRES!$F$13</f>
        <v>SOLIDES ET FIGURES</v>
      </c>
      <c r="CH24" s="553"/>
      <c r="CI24" s="328">
        <f>PARAMETRES!$G$13</f>
        <v>30</v>
      </c>
      <c r="CJ24" s="329"/>
      <c r="CK24" s="330" t="str">
        <f>TOTALGENERAL!$Q86</f>
        <v/>
      </c>
      <c r="CL24" s="331"/>
      <c r="CM24" s="330" t="str">
        <f>TOTALGENERAL!$AR86</f>
        <v/>
      </c>
      <c r="CN24" s="331"/>
      <c r="CO24" s="330" t="str">
        <f>TOTALGENERAL!$BS86</f>
        <v/>
      </c>
      <c r="CP24" s="331"/>
      <c r="CQ24" s="330"/>
      <c r="CR24" s="332"/>
      <c r="CS24" s="553" t="str">
        <f>PARAMETRES!$F$13</f>
        <v>SOLIDES ET FIGURES</v>
      </c>
      <c r="CT24" s="553"/>
      <c r="CU24" s="328">
        <f>PARAMETRES!$G$13</f>
        <v>30</v>
      </c>
      <c r="CV24" s="329"/>
      <c r="CW24" s="330" t="str">
        <f>TOTALGENERAL!$Q90</f>
        <v/>
      </c>
      <c r="CX24" s="331"/>
      <c r="CY24" s="330" t="str">
        <f>TOTALGENERAL!$AR90</f>
        <v/>
      </c>
      <c r="CZ24" s="331"/>
      <c r="DA24" s="330" t="str">
        <f>TOTALGENERAL!$BS90</f>
        <v/>
      </c>
      <c r="DB24" s="331"/>
      <c r="DC24" s="330"/>
      <c r="DD24" s="332"/>
      <c r="DE24" s="553" t="str">
        <f>PARAMETRES!$F$13</f>
        <v>SOLIDES ET FIGURES</v>
      </c>
      <c r="DF24" s="553"/>
      <c r="DG24" s="328">
        <f>PARAMETRES!$G$13</f>
        <v>30</v>
      </c>
      <c r="DH24" s="329"/>
      <c r="DI24" s="330" t="str">
        <f>TOTALGENERAL!$Q94</f>
        <v/>
      </c>
      <c r="DJ24" s="331"/>
      <c r="DK24" s="330" t="str">
        <f>TOTALGENERAL!$AR94</f>
        <v/>
      </c>
      <c r="DL24" s="331"/>
      <c r="DM24" s="330" t="str">
        <f>TOTALGENERAL!$BS94</f>
        <v/>
      </c>
      <c r="DN24" s="331"/>
      <c r="DO24" s="330"/>
      <c r="DP24" s="332"/>
    </row>
    <row r="25" spans="1:120">
      <c r="A25" s="326"/>
      <c r="B25" s="326"/>
      <c r="C25" s="327"/>
      <c r="D25" s="327"/>
      <c r="E25" s="315"/>
      <c r="G25" s="315"/>
      <c r="I25" s="315"/>
      <c r="K25" s="315"/>
      <c r="M25" s="326"/>
      <c r="N25" s="326"/>
      <c r="O25" s="327"/>
      <c r="P25" s="327"/>
      <c r="Q25" s="315"/>
      <c r="S25" s="315"/>
      <c r="U25" s="315"/>
      <c r="W25" s="315"/>
      <c r="Y25" s="326"/>
      <c r="Z25" s="326"/>
      <c r="AA25" s="327"/>
      <c r="AB25" s="327"/>
      <c r="AC25" s="315"/>
      <c r="AE25" s="315"/>
      <c r="AG25" s="315"/>
      <c r="AI25" s="315"/>
      <c r="AK25" s="326"/>
      <c r="AL25" s="326"/>
      <c r="AM25" s="327"/>
      <c r="AN25" s="327"/>
      <c r="AO25" s="315"/>
      <c r="AQ25" s="315"/>
      <c r="AS25" s="315"/>
      <c r="AU25" s="315"/>
      <c r="AW25" s="326"/>
      <c r="AX25" s="326"/>
      <c r="AY25" s="327"/>
      <c r="AZ25" s="327"/>
      <c r="BA25" s="315"/>
      <c r="BC25" s="315"/>
      <c r="BE25" s="315"/>
      <c r="BG25" s="315"/>
      <c r="BI25" s="326"/>
      <c r="BJ25" s="326"/>
      <c r="BK25" s="327"/>
      <c r="BL25" s="327"/>
      <c r="BM25" s="315"/>
      <c r="BO25" s="315"/>
      <c r="BQ25" s="315"/>
      <c r="BS25" s="315"/>
      <c r="BU25" s="326"/>
      <c r="BV25" s="326"/>
      <c r="BW25" s="327"/>
      <c r="BX25" s="327"/>
      <c r="BY25" s="315"/>
      <c r="CA25" s="315"/>
      <c r="CC25" s="315"/>
      <c r="CE25" s="315"/>
      <c r="CG25" s="326"/>
      <c r="CH25" s="326"/>
      <c r="CI25" s="327"/>
      <c r="CJ25" s="327"/>
      <c r="CK25" s="315"/>
      <c r="CM25" s="315"/>
      <c r="CO25" s="315"/>
      <c r="CQ25" s="315"/>
      <c r="CS25" s="326"/>
      <c r="CT25" s="326"/>
      <c r="CU25" s="327"/>
      <c r="CV25" s="327"/>
      <c r="CW25" s="315"/>
      <c r="CY25" s="315"/>
      <c r="DA25" s="315"/>
      <c r="DC25" s="315"/>
      <c r="DE25" s="326"/>
      <c r="DF25" s="326"/>
      <c r="DG25" s="327"/>
      <c r="DH25" s="327"/>
      <c r="DI25" s="315"/>
      <c r="DK25" s="315"/>
      <c r="DM25" s="315"/>
      <c r="DO25" s="315"/>
    </row>
    <row r="26" spans="1:120" ht="13.5">
      <c r="A26" s="554" t="str">
        <f>PARAMETRES!$F$14</f>
        <v>TOTAL MATHÉMATIQUE</v>
      </c>
      <c r="B26" s="554"/>
      <c r="C26" s="333">
        <f>PARAMETRES!$G$14</f>
        <v>100</v>
      </c>
      <c r="D26" s="334"/>
      <c r="E26" s="335">
        <f>TOTALGENERAL!$R58</f>
        <v>51.300000000000004</v>
      </c>
      <c r="F26" s="319"/>
      <c r="G26" s="335" t="str">
        <f>TOTALGENERAL!$AS58</f>
        <v/>
      </c>
      <c r="H26" s="319"/>
      <c r="I26" s="335" t="str">
        <f>TOTALGENERAL!$BT58</f>
        <v/>
      </c>
      <c r="J26" s="319"/>
      <c r="K26" s="335"/>
      <c r="L26" s="320"/>
      <c r="M26" s="554" t="str">
        <f>PARAMETRES!$F$14</f>
        <v>TOTAL MATHÉMATIQUE</v>
      </c>
      <c r="N26" s="554"/>
      <c r="O26" s="333">
        <f>PARAMETRES!$G$14</f>
        <v>100</v>
      </c>
      <c r="P26" s="334"/>
      <c r="Q26" s="335">
        <f>TOTALGENERAL!$R62</f>
        <v>84.399999999999991</v>
      </c>
      <c r="R26" s="319"/>
      <c r="S26" s="335" t="str">
        <f>TOTALGENERAL!$AS62</f>
        <v/>
      </c>
      <c r="T26" s="319"/>
      <c r="U26" s="335" t="str">
        <f>TOTALGENERAL!$BT62</f>
        <v/>
      </c>
      <c r="V26" s="319"/>
      <c r="W26" s="335"/>
      <c r="X26" s="320"/>
      <c r="Y26" s="554" t="str">
        <f>PARAMETRES!$F$14</f>
        <v>TOTAL MATHÉMATIQUE</v>
      </c>
      <c r="Z26" s="554"/>
      <c r="AA26" s="333">
        <f>PARAMETRES!$G$14</f>
        <v>100</v>
      </c>
      <c r="AB26" s="334"/>
      <c r="AC26" s="335">
        <f>TOTALGENERAL!$R66</f>
        <v>81.8</v>
      </c>
      <c r="AD26" s="319"/>
      <c r="AE26" s="335" t="str">
        <f>TOTALGENERAL!$AS66</f>
        <v/>
      </c>
      <c r="AF26" s="319"/>
      <c r="AG26" s="335" t="str">
        <f>TOTALGENERAL!$BT66</f>
        <v/>
      </c>
      <c r="AH26" s="319"/>
      <c r="AI26" s="335"/>
      <c r="AJ26" s="320"/>
      <c r="AK26" s="554" t="str">
        <f>PARAMETRES!$F$14</f>
        <v>TOTAL MATHÉMATIQUE</v>
      </c>
      <c r="AL26" s="554"/>
      <c r="AM26" s="333">
        <f>PARAMETRES!$G$14</f>
        <v>100</v>
      </c>
      <c r="AN26" s="334"/>
      <c r="AO26" s="335">
        <f>TOTALGENERAL!$R70</f>
        <v>80.099999999999994</v>
      </c>
      <c r="AP26" s="319"/>
      <c r="AQ26" s="335" t="str">
        <f>TOTALGENERAL!$AS70</f>
        <v/>
      </c>
      <c r="AR26" s="319"/>
      <c r="AS26" s="335" t="str">
        <f>TOTALGENERAL!$BT70</f>
        <v/>
      </c>
      <c r="AT26" s="319"/>
      <c r="AU26" s="335"/>
      <c r="AV26" s="320"/>
      <c r="AW26" s="554" t="str">
        <f>PARAMETRES!$F$14</f>
        <v>TOTAL MATHÉMATIQUE</v>
      </c>
      <c r="AX26" s="554"/>
      <c r="AY26" s="333">
        <f>PARAMETRES!$G$14</f>
        <v>100</v>
      </c>
      <c r="AZ26" s="334"/>
      <c r="BA26" s="335">
        <f>TOTALGENERAL!$R74</f>
        <v>81.3</v>
      </c>
      <c r="BB26" s="319"/>
      <c r="BC26" s="335" t="str">
        <f>TOTALGENERAL!$AS74</f>
        <v/>
      </c>
      <c r="BD26" s="319"/>
      <c r="BE26" s="335" t="str">
        <f>TOTALGENERAL!$BT74</f>
        <v/>
      </c>
      <c r="BF26" s="319"/>
      <c r="BG26" s="335"/>
      <c r="BH26" s="320"/>
      <c r="BI26" s="554" t="str">
        <f>PARAMETRES!$F$14</f>
        <v>TOTAL MATHÉMATIQUE</v>
      </c>
      <c r="BJ26" s="554"/>
      <c r="BK26" s="333">
        <f>PARAMETRES!$G$14</f>
        <v>100</v>
      </c>
      <c r="BL26" s="334"/>
      <c r="BM26" s="335">
        <f>TOTALGENERAL!$R78</f>
        <v>90.699999999999989</v>
      </c>
      <c r="BN26" s="319"/>
      <c r="BO26" s="335" t="str">
        <f>TOTALGENERAL!$AS78</f>
        <v/>
      </c>
      <c r="BP26" s="319"/>
      <c r="BQ26" s="335" t="str">
        <f>TOTALGENERAL!$BT78</f>
        <v/>
      </c>
      <c r="BR26" s="319"/>
      <c r="BS26" s="335"/>
      <c r="BT26" s="320"/>
      <c r="BU26" s="554" t="str">
        <f>PARAMETRES!$F$14</f>
        <v>TOTAL MATHÉMATIQUE</v>
      </c>
      <c r="BV26" s="554"/>
      <c r="BW26" s="333">
        <f>PARAMETRES!$G$14</f>
        <v>100</v>
      </c>
      <c r="BX26" s="334"/>
      <c r="BY26" s="335">
        <f>TOTALGENERAL!$R82</f>
        <v>83.5</v>
      </c>
      <c r="BZ26" s="319"/>
      <c r="CA26" s="335" t="str">
        <f>TOTALGENERAL!$AS82</f>
        <v/>
      </c>
      <c r="CB26" s="319"/>
      <c r="CC26" s="335" t="str">
        <f>TOTALGENERAL!$BT82</f>
        <v/>
      </c>
      <c r="CD26" s="319"/>
      <c r="CE26" s="335"/>
      <c r="CF26" s="320"/>
      <c r="CG26" s="554" t="str">
        <f>PARAMETRES!$F$14</f>
        <v>TOTAL MATHÉMATIQUE</v>
      </c>
      <c r="CH26" s="554"/>
      <c r="CI26" s="333">
        <f>PARAMETRES!$G$14</f>
        <v>100</v>
      </c>
      <c r="CJ26" s="334"/>
      <c r="CK26" s="335">
        <f>TOTALGENERAL!$R86</f>
        <v>92.8</v>
      </c>
      <c r="CL26" s="319"/>
      <c r="CM26" s="335" t="str">
        <f>TOTALGENERAL!$AS86</f>
        <v/>
      </c>
      <c r="CN26" s="319"/>
      <c r="CO26" s="335" t="str">
        <f>TOTALGENERAL!$BT86</f>
        <v/>
      </c>
      <c r="CP26" s="319"/>
      <c r="CQ26" s="335"/>
      <c r="CR26" s="320"/>
      <c r="CS26" s="554" t="str">
        <f>PARAMETRES!$F$14</f>
        <v>TOTAL MATHÉMATIQUE</v>
      </c>
      <c r="CT26" s="554"/>
      <c r="CU26" s="333">
        <f>PARAMETRES!$G$14</f>
        <v>100</v>
      </c>
      <c r="CV26" s="334"/>
      <c r="CW26" s="335" t="str">
        <f>TOTALGENERAL!$R90</f>
        <v>-</v>
      </c>
      <c r="CX26" s="319"/>
      <c r="CY26" s="335" t="str">
        <f>TOTALGENERAL!$AS90</f>
        <v/>
      </c>
      <c r="CZ26" s="319"/>
      <c r="DA26" s="335" t="str">
        <f>TOTALGENERAL!$BT90</f>
        <v/>
      </c>
      <c r="DB26" s="319"/>
      <c r="DC26" s="335"/>
      <c r="DD26" s="320"/>
      <c r="DE26" s="554" t="str">
        <f>PARAMETRES!$F$14</f>
        <v>TOTAL MATHÉMATIQUE</v>
      </c>
      <c r="DF26" s="554"/>
      <c r="DG26" s="333">
        <f>PARAMETRES!$G$14</f>
        <v>100</v>
      </c>
      <c r="DH26" s="334"/>
      <c r="DI26" s="335" t="str">
        <f>TOTALGENERAL!$R94</f>
        <v>-</v>
      </c>
      <c r="DJ26" s="319"/>
      <c r="DK26" s="335" t="str">
        <f>TOTALGENERAL!$AS94</f>
        <v/>
      </c>
      <c r="DL26" s="319"/>
      <c r="DM26" s="335" t="str">
        <f>TOTALGENERAL!$BT94</f>
        <v/>
      </c>
      <c r="DN26" s="319"/>
      <c r="DO26" s="335"/>
      <c r="DP26" s="320"/>
    </row>
    <row r="27" spans="1:120" ht="13.5">
      <c r="A27" s="321"/>
      <c r="B27" s="322"/>
      <c r="C27" s="336"/>
      <c r="D27" s="336"/>
      <c r="E27" s="315"/>
      <c r="F27" s="324"/>
      <c r="G27" s="315"/>
      <c r="H27" s="324"/>
      <c r="I27" s="315"/>
      <c r="J27" s="324"/>
      <c r="K27" s="315"/>
      <c r="L27" s="325"/>
      <c r="M27" s="321"/>
      <c r="N27" s="322"/>
      <c r="O27" s="336"/>
      <c r="P27" s="336"/>
      <c r="Q27" s="315"/>
      <c r="R27" s="324"/>
      <c r="S27" s="315"/>
      <c r="T27" s="324"/>
      <c r="U27" s="315"/>
      <c r="V27" s="324"/>
      <c r="W27" s="315"/>
      <c r="X27" s="325"/>
      <c r="Y27" s="321"/>
      <c r="Z27" s="322"/>
      <c r="AA27" s="336"/>
      <c r="AB27" s="336"/>
      <c r="AC27" s="315"/>
      <c r="AD27" s="324"/>
      <c r="AE27" s="315"/>
      <c r="AF27" s="324"/>
      <c r="AG27" s="315"/>
      <c r="AH27" s="324"/>
      <c r="AI27" s="315"/>
      <c r="AJ27" s="325"/>
      <c r="AK27" s="321"/>
      <c r="AL27" s="322"/>
      <c r="AM27" s="336"/>
      <c r="AN27" s="336"/>
      <c r="AO27" s="315"/>
      <c r="AP27" s="324"/>
      <c r="AQ27" s="315"/>
      <c r="AR27" s="324"/>
      <c r="AS27" s="315"/>
      <c r="AT27" s="324"/>
      <c r="AU27" s="315"/>
      <c r="AV27" s="325"/>
      <c r="AW27" s="321"/>
      <c r="AX27" s="322"/>
      <c r="AY27" s="336"/>
      <c r="AZ27" s="336"/>
      <c r="BA27" s="315"/>
      <c r="BB27" s="324"/>
      <c r="BC27" s="315"/>
      <c r="BD27" s="324"/>
      <c r="BE27" s="315"/>
      <c r="BF27" s="324"/>
      <c r="BG27" s="315"/>
      <c r="BH27" s="325"/>
      <c r="BI27" s="321"/>
      <c r="BJ27" s="322"/>
      <c r="BK27" s="336"/>
      <c r="BL27" s="336"/>
      <c r="BM27" s="315"/>
      <c r="BN27" s="324"/>
      <c r="BO27" s="315"/>
      <c r="BP27" s="324"/>
      <c r="BQ27" s="315"/>
      <c r="BR27" s="324"/>
      <c r="BS27" s="315"/>
      <c r="BT27" s="325"/>
      <c r="BU27" s="321"/>
      <c r="BV27" s="322"/>
      <c r="BW27" s="336"/>
      <c r="BX27" s="336"/>
      <c r="BY27" s="315"/>
      <c r="BZ27" s="324"/>
      <c r="CA27" s="315"/>
      <c r="CB27" s="324"/>
      <c r="CC27" s="315"/>
      <c r="CD27" s="324"/>
      <c r="CE27" s="315"/>
      <c r="CF27" s="325"/>
      <c r="CG27" s="321"/>
      <c r="CH27" s="322"/>
      <c r="CI27" s="336"/>
      <c r="CJ27" s="336"/>
      <c r="CK27" s="315"/>
      <c r="CL27" s="324"/>
      <c r="CM27" s="315"/>
      <c r="CN27" s="324"/>
      <c r="CO27" s="315"/>
      <c r="CP27" s="324"/>
      <c r="CQ27" s="315"/>
      <c r="CR27" s="325"/>
      <c r="CS27" s="321"/>
      <c r="CT27" s="322"/>
      <c r="CU27" s="336"/>
      <c r="CV27" s="336"/>
      <c r="CW27" s="315"/>
      <c r="CX27" s="324"/>
      <c r="CY27" s="315"/>
      <c r="CZ27" s="324"/>
      <c r="DA27" s="315"/>
      <c r="DB27" s="324"/>
      <c r="DC27" s="315"/>
      <c r="DD27" s="325"/>
      <c r="DE27" s="321"/>
      <c r="DF27" s="322"/>
      <c r="DG27" s="336"/>
      <c r="DH27" s="336"/>
      <c r="DI27" s="315"/>
      <c r="DJ27" s="324"/>
      <c r="DK27" s="315"/>
      <c r="DL27" s="324"/>
      <c r="DM27" s="315"/>
      <c r="DN27" s="324"/>
      <c r="DO27" s="315"/>
      <c r="DP27" s="325"/>
    </row>
    <row r="28" spans="1:120">
      <c r="A28" s="326"/>
      <c r="B28" s="326"/>
      <c r="C28" s="327"/>
      <c r="D28" s="327"/>
      <c r="E28" s="315"/>
      <c r="G28" s="315"/>
      <c r="I28" s="315"/>
      <c r="K28" s="315"/>
      <c r="M28" s="326"/>
      <c r="N28" s="326"/>
      <c r="O28" s="327"/>
      <c r="P28" s="327"/>
      <c r="Q28" s="315"/>
      <c r="S28" s="315"/>
      <c r="U28" s="315"/>
      <c r="W28" s="315"/>
      <c r="Y28" s="326"/>
      <c r="Z28" s="326"/>
      <c r="AA28" s="327"/>
      <c r="AB28" s="327"/>
      <c r="AC28" s="315"/>
      <c r="AE28" s="315"/>
      <c r="AG28" s="315"/>
      <c r="AI28" s="315"/>
      <c r="AK28" s="326"/>
      <c r="AL28" s="326"/>
      <c r="AM28" s="327"/>
      <c r="AN28" s="327"/>
      <c r="AO28" s="315"/>
      <c r="AQ28" s="315"/>
      <c r="AS28" s="315"/>
      <c r="AU28" s="315"/>
      <c r="AW28" s="326"/>
      <c r="AX28" s="326"/>
      <c r="AY28" s="327"/>
      <c r="AZ28" s="327"/>
      <c r="BA28" s="315"/>
      <c r="BC28" s="315"/>
      <c r="BE28" s="315"/>
      <c r="BG28" s="315"/>
      <c r="BI28" s="326"/>
      <c r="BJ28" s="326"/>
      <c r="BK28" s="327"/>
      <c r="BL28" s="327"/>
      <c r="BM28" s="315"/>
      <c r="BO28" s="315"/>
      <c r="BQ28" s="315"/>
      <c r="BS28" s="315"/>
      <c r="BU28" s="326"/>
      <c r="BV28" s="326"/>
      <c r="BW28" s="327"/>
      <c r="BX28" s="327"/>
      <c r="BY28" s="315"/>
      <c r="CA28" s="315"/>
      <c r="CC28" s="315"/>
      <c r="CE28" s="315"/>
      <c r="CG28" s="326"/>
      <c r="CH28" s="326"/>
      <c r="CI28" s="327"/>
      <c r="CJ28" s="327"/>
      <c r="CK28" s="315"/>
      <c r="CM28" s="315"/>
      <c r="CO28" s="315"/>
      <c r="CQ28" s="315"/>
      <c r="CS28" s="326"/>
      <c r="CT28" s="326"/>
      <c r="CU28" s="327"/>
      <c r="CV28" s="327"/>
      <c r="CW28" s="315"/>
      <c r="CY28" s="315"/>
      <c r="DA28" s="315"/>
      <c r="DC28" s="315"/>
      <c r="DE28" s="326"/>
      <c r="DF28" s="326"/>
      <c r="DG28" s="327"/>
      <c r="DH28" s="327"/>
      <c r="DI28" s="315"/>
      <c r="DK28" s="315"/>
      <c r="DM28" s="315"/>
      <c r="DO28" s="315"/>
    </row>
    <row r="29" spans="1:120">
      <c r="A29" s="551" t="str">
        <f>PARAMETRES!$F$16</f>
        <v>ÉVEIL</v>
      </c>
      <c r="B29" s="551"/>
      <c r="C29" s="316">
        <f>PARAMETRES!$G$16</f>
        <v>30</v>
      </c>
      <c r="D29" s="317"/>
      <c r="E29" s="318">
        <f>TOTALGENERAL!$U58</f>
        <v>12</v>
      </c>
      <c r="F29" s="319"/>
      <c r="G29" s="318" t="str">
        <f>TOTALGENERAL!$AV58</f>
        <v/>
      </c>
      <c r="H29" s="319"/>
      <c r="I29" s="318" t="str">
        <f>TOTALGENERAL!$BW58</f>
        <v/>
      </c>
      <c r="J29" s="319"/>
      <c r="K29" s="318"/>
      <c r="L29" s="320"/>
      <c r="M29" s="551" t="str">
        <f>PARAMETRES!$F$16</f>
        <v>ÉVEIL</v>
      </c>
      <c r="N29" s="551"/>
      <c r="O29" s="316">
        <f>PARAMETRES!$G$16</f>
        <v>30</v>
      </c>
      <c r="P29" s="317"/>
      <c r="Q29" s="318">
        <f>TOTALGENERAL!$U62</f>
        <v>25.5</v>
      </c>
      <c r="R29" s="319"/>
      <c r="S29" s="318" t="str">
        <f>TOTALGENERAL!$AV62</f>
        <v/>
      </c>
      <c r="T29" s="319"/>
      <c r="U29" s="318" t="str">
        <f>TOTALGENERAL!$BW62</f>
        <v/>
      </c>
      <c r="V29" s="319"/>
      <c r="W29" s="318"/>
      <c r="X29" s="320"/>
      <c r="Y29" s="551" t="str">
        <f>PARAMETRES!$F$16</f>
        <v>ÉVEIL</v>
      </c>
      <c r="Z29" s="551"/>
      <c r="AA29" s="316">
        <f>PARAMETRES!$G$16</f>
        <v>30</v>
      </c>
      <c r="AB29" s="317"/>
      <c r="AC29" s="318">
        <f>TOTALGENERAL!$U66</f>
        <v>21</v>
      </c>
      <c r="AD29" s="319"/>
      <c r="AE29" s="318" t="str">
        <f>TOTALGENERAL!$AV66</f>
        <v/>
      </c>
      <c r="AF29" s="319"/>
      <c r="AG29" s="318" t="str">
        <f>TOTALGENERAL!$BW66</f>
        <v/>
      </c>
      <c r="AH29" s="319"/>
      <c r="AI29" s="318"/>
      <c r="AJ29" s="320"/>
      <c r="AK29" s="551" t="str">
        <f>PARAMETRES!$F$16</f>
        <v>ÉVEIL</v>
      </c>
      <c r="AL29" s="551"/>
      <c r="AM29" s="316">
        <f>PARAMETRES!$G$16</f>
        <v>30</v>
      </c>
      <c r="AN29" s="317"/>
      <c r="AO29" s="318">
        <f>TOTALGENERAL!$U70</f>
        <v>20.7</v>
      </c>
      <c r="AP29" s="319"/>
      <c r="AQ29" s="318" t="str">
        <f>TOTALGENERAL!$AV70</f>
        <v/>
      </c>
      <c r="AR29" s="319"/>
      <c r="AS29" s="318" t="str">
        <f>TOTALGENERAL!$BW70</f>
        <v/>
      </c>
      <c r="AT29" s="319"/>
      <c r="AU29" s="318"/>
      <c r="AV29" s="320"/>
      <c r="AW29" s="551" t="str">
        <f>PARAMETRES!$F$16</f>
        <v>ÉVEIL</v>
      </c>
      <c r="AX29" s="551"/>
      <c r="AY29" s="316">
        <f>PARAMETRES!$G$16</f>
        <v>30</v>
      </c>
      <c r="AZ29" s="317"/>
      <c r="BA29" s="318">
        <f>TOTALGENERAL!$U74</f>
        <v>24</v>
      </c>
      <c r="BB29" s="319"/>
      <c r="BC29" s="318" t="str">
        <f>TOTALGENERAL!$AV74</f>
        <v/>
      </c>
      <c r="BD29" s="319"/>
      <c r="BE29" s="318" t="str">
        <f>TOTALGENERAL!$BW74</f>
        <v/>
      </c>
      <c r="BF29" s="319"/>
      <c r="BG29" s="318"/>
      <c r="BH29" s="320"/>
      <c r="BI29" s="551" t="str">
        <f>PARAMETRES!$F$16</f>
        <v>ÉVEIL</v>
      </c>
      <c r="BJ29" s="551"/>
      <c r="BK29" s="316">
        <f>PARAMETRES!$G$16</f>
        <v>30</v>
      </c>
      <c r="BL29" s="317"/>
      <c r="BM29" s="318">
        <f>TOTALGENERAL!$U78</f>
        <v>25.8</v>
      </c>
      <c r="BN29" s="319"/>
      <c r="BO29" s="318" t="str">
        <f>TOTALGENERAL!$AV78</f>
        <v/>
      </c>
      <c r="BP29" s="319"/>
      <c r="BQ29" s="318" t="str">
        <f>TOTALGENERAL!$BW78</f>
        <v/>
      </c>
      <c r="BR29" s="319"/>
      <c r="BS29" s="318"/>
      <c r="BT29" s="320"/>
      <c r="BU29" s="551" t="str">
        <f>PARAMETRES!$F$16</f>
        <v>ÉVEIL</v>
      </c>
      <c r="BV29" s="551"/>
      <c r="BW29" s="316">
        <f>PARAMETRES!$G$16</f>
        <v>30</v>
      </c>
      <c r="BX29" s="317"/>
      <c r="BY29" s="318">
        <f>TOTALGENERAL!$U82</f>
        <v>26.4</v>
      </c>
      <c r="BZ29" s="319"/>
      <c r="CA29" s="318" t="str">
        <f>TOTALGENERAL!$AV82</f>
        <v/>
      </c>
      <c r="CB29" s="319"/>
      <c r="CC29" s="318" t="str">
        <f>TOTALGENERAL!$BW82</f>
        <v/>
      </c>
      <c r="CD29" s="319"/>
      <c r="CE29" s="318"/>
      <c r="CF29" s="320"/>
      <c r="CG29" s="551" t="str">
        <f>PARAMETRES!$F$16</f>
        <v>ÉVEIL</v>
      </c>
      <c r="CH29" s="551"/>
      <c r="CI29" s="316">
        <f>PARAMETRES!$G$16</f>
        <v>30</v>
      </c>
      <c r="CJ29" s="317"/>
      <c r="CK29" s="318">
        <f>TOTALGENERAL!$U86</f>
        <v>21.9</v>
      </c>
      <c r="CL29" s="319"/>
      <c r="CM29" s="318" t="str">
        <f>TOTALGENERAL!$AV86</f>
        <v/>
      </c>
      <c r="CN29" s="319"/>
      <c r="CO29" s="318" t="str">
        <f>TOTALGENERAL!$BW86</f>
        <v/>
      </c>
      <c r="CP29" s="319"/>
      <c r="CQ29" s="318"/>
      <c r="CR29" s="320"/>
      <c r="CS29" s="551" t="str">
        <f>PARAMETRES!$F$16</f>
        <v>ÉVEIL</v>
      </c>
      <c r="CT29" s="551"/>
      <c r="CU29" s="316">
        <f>PARAMETRES!$G$16</f>
        <v>30</v>
      </c>
      <c r="CV29" s="317"/>
      <c r="CW29" s="318" t="str">
        <f>TOTALGENERAL!$U90</f>
        <v>-</v>
      </c>
      <c r="CX29" s="319"/>
      <c r="CY29" s="318" t="str">
        <f>TOTALGENERAL!$AV90</f>
        <v/>
      </c>
      <c r="CZ29" s="319"/>
      <c r="DA29" s="318" t="str">
        <f>TOTALGENERAL!$BW90</f>
        <v/>
      </c>
      <c r="DB29" s="319"/>
      <c r="DC29" s="318"/>
      <c r="DD29" s="320"/>
      <c r="DE29" s="551" t="str">
        <f>PARAMETRES!$F$16</f>
        <v>ÉVEIL</v>
      </c>
      <c r="DF29" s="551"/>
      <c r="DG29" s="316">
        <f>PARAMETRES!$G$16</f>
        <v>30</v>
      </c>
      <c r="DH29" s="317"/>
      <c r="DI29" s="318" t="str">
        <f>TOTALGENERAL!$U94</f>
        <v>-</v>
      </c>
      <c r="DJ29" s="319"/>
      <c r="DK29" s="318" t="str">
        <f>TOTALGENERAL!$AV94</f>
        <v/>
      </c>
      <c r="DL29" s="319"/>
      <c r="DM29" s="318" t="str">
        <f>TOTALGENERAL!$BW94</f>
        <v/>
      </c>
      <c r="DN29" s="319"/>
      <c r="DO29" s="318"/>
      <c r="DP29" s="320"/>
    </row>
    <row r="30" spans="1:120">
      <c r="A30" s="321"/>
      <c r="B30" s="322"/>
      <c r="C30" s="323"/>
      <c r="D30" s="323"/>
      <c r="E30" s="315"/>
      <c r="F30" s="324"/>
      <c r="G30" s="315"/>
      <c r="H30" s="324"/>
      <c r="I30" s="315"/>
      <c r="J30" s="324"/>
      <c r="K30" s="315"/>
      <c r="L30" s="325"/>
      <c r="M30" s="321"/>
      <c r="N30" s="322"/>
      <c r="O30" s="323"/>
      <c r="P30" s="323"/>
      <c r="Q30" s="315"/>
      <c r="R30" s="324"/>
      <c r="S30" s="315"/>
      <c r="T30" s="324"/>
      <c r="U30" s="315"/>
      <c r="V30" s="324"/>
      <c r="W30" s="315"/>
      <c r="X30" s="325"/>
      <c r="Y30" s="321"/>
      <c r="Z30" s="322"/>
      <c r="AA30" s="323"/>
      <c r="AB30" s="323"/>
      <c r="AC30" s="315"/>
      <c r="AD30" s="324"/>
      <c r="AE30" s="315"/>
      <c r="AF30" s="324"/>
      <c r="AG30" s="315"/>
      <c r="AH30" s="324"/>
      <c r="AI30" s="315"/>
      <c r="AJ30" s="325"/>
      <c r="AK30" s="321"/>
      <c r="AL30" s="322"/>
      <c r="AM30" s="323"/>
      <c r="AN30" s="323"/>
      <c r="AO30" s="315"/>
      <c r="AP30" s="324"/>
      <c r="AQ30" s="315"/>
      <c r="AR30" s="324"/>
      <c r="AS30" s="315"/>
      <c r="AT30" s="324"/>
      <c r="AU30" s="315"/>
      <c r="AV30" s="325"/>
      <c r="AW30" s="321"/>
      <c r="AX30" s="322"/>
      <c r="AY30" s="323"/>
      <c r="AZ30" s="323"/>
      <c r="BA30" s="315"/>
      <c r="BB30" s="324"/>
      <c r="BC30" s="315"/>
      <c r="BD30" s="324"/>
      <c r="BE30" s="315"/>
      <c r="BF30" s="324"/>
      <c r="BG30" s="315"/>
      <c r="BH30" s="325"/>
      <c r="BI30" s="321"/>
      <c r="BJ30" s="322"/>
      <c r="BK30" s="323"/>
      <c r="BL30" s="323"/>
      <c r="BM30" s="315"/>
      <c r="BN30" s="324"/>
      <c r="BO30" s="315"/>
      <c r="BP30" s="324"/>
      <c r="BQ30" s="315"/>
      <c r="BR30" s="324"/>
      <c r="BS30" s="315"/>
      <c r="BT30" s="325"/>
      <c r="BU30" s="321"/>
      <c r="BV30" s="322"/>
      <c r="BW30" s="323"/>
      <c r="BX30" s="323"/>
      <c r="BY30" s="315"/>
      <c r="BZ30" s="324"/>
      <c r="CA30" s="315"/>
      <c r="CB30" s="324"/>
      <c r="CC30" s="315"/>
      <c r="CD30" s="324"/>
      <c r="CE30" s="315"/>
      <c r="CF30" s="325"/>
      <c r="CG30" s="321"/>
      <c r="CH30" s="322"/>
      <c r="CI30" s="323"/>
      <c r="CJ30" s="323"/>
      <c r="CK30" s="315"/>
      <c r="CL30" s="324"/>
      <c r="CM30" s="315"/>
      <c r="CN30" s="324"/>
      <c r="CO30" s="315"/>
      <c r="CP30" s="324"/>
      <c r="CQ30" s="315"/>
      <c r="CR30" s="325"/>
      <c r="CS30" s="321"/>
      <c r="CT30" s="322"/>
      <c r="CU30" s="323"/>
      <c r="CV30" s="323"/>
      <c r="CW30" s="315"/>
      <c r="CX30" s="324"/>
      <c r="CY30" s="315"/>
      <c r="CZ30" s="324"/>
      <c r="DA30" s="315"/>
      <c r="DB30" s="324"/>
      <c r="DC30" s="315"/>
      <c r="DD30" s="325"/>
      <c r="DE30" s="321"/>
      <c r="DF30" s="322"/>
      <c r="DG30" s="323"/>
      <c r="DH30" s="323"/>
      <c r="DI30" s="315"/>
      <c r="DJ30" s="324"/>
      <c r="DK30" s="315"/>
      <c r="DL30" s="324"/>
      <c r="DM30" s="315"/>
      <c r="DN30" s="324"/>
      <c r="DO30" s="315"/>
      <c r="DP30" s="325"/>
    </row>
    <row r="31" spans="1:120">
      <c r="A31" s="321"/>
      <c r="B31" s="322"/>
      <c r="C31" s="323"/>
      <c r="D31" s="323"/>
      <c r="E31" s="315"/>
      <c r="F31" s="324"/>
      <c r="G31" s="315"/>
      <c r="H31" s="324"/>
      <c r="I31" s="315"/>
      <c r="J31" s="324"/>
      <c r="K31" s="315"/>
      <c r="L31" s="325"/>
      <c r="M31" s="321"/>
      <c r="N31" s="322"/>
      <c r="O31" s="323"/>
      <c r="P31" s="323"/>
      <c r="Q31" s="315"/>
      <c r="R31" s="324"/>
      <c r="S31" s="315"/>
      <c r="T31" s="324"/>
      <c r="U31" s="315"/>
      <c r="V31" s="324"/>
      <c r="W31" s="315"/>
      <c r="X31" s="325"/>
      <c r="Y31" s="321"/>
      <c r="Z31" s="322"/>
      <c r="AA31" s="323"/>
      <c r="AB31" s="323"/>
      <c r="AC31" s="315"/>
      <c r="AD31" s="324"/>
      <c r="AE31" s="315"/>
      <c r="AF31" s="324"/>
      <c r="AG31" s="315"/>
      <c r="AH31" s="324"/>
      <c r="AI31" s="315"/>
      <c r="AJ31" s="325"/>
      <c r="AK31" s="321"/>
      <c r="AL31" s="322"/>
      <c r="AM31" s="323"/>
      <c r="AN31" s="323"/>
      <c r="AO31" s="315"/>
      <c r="AP31" s="324"/>
      <c r="AQ31" s="315"/>
      <c r="AR31" s="324"/>
      <c r="AS31" s="315"/>
      <c r="AT31" s="324"/>
      <c r="AU31" s="315"/>
      <c r="AV31" s="325"/>
      <c r="AW31" s="321"/>
      <c r="AX31" s="322"/>
      <c r="AY31" s="323"/>
      <c r="AZ31" s="323"/>
      <c r="BA31" s="315"/>
      <c r="BB31" s="324"/>
      <c r="BC31" s="315"/>
      <c r="BD31" s="324"/>
      <c r="BE31" s="315"/>
      <c r="BF31" s="324"/>
      <c r="BG31" s="315"/>
      <c r="BH31" s="325"/>
      <c r="BI31" s="321"/>
      <c r="BJ31" s="322"/>
      <c r="BK31" s="323"/>
      <c r="BL31" s="323"/>
      <c r="BM31" s="315"/>
      <c r="BN31" s="324"/>
      <c r="BO31" s="315"/>
      <c r="BP31" s="324"/>
      <c r="BQ31" s="315"/>
      <c r="BR31" s="324"/>
      <c r="BS31" s="315"/>
      <c r="BT31" s="325"/>
      <c r="BU31" s="321"/>
      <c r="BV31" s="322"/>
      <c r="BW31" s="323"/>
      <c r="BX31" s="323"/>
      <c r="BY31" s="315"/>
      <c r="BZ31" s="324"/>
      <c r="CA31" s="315"/>
      <c r="CB31" s="324"/>
      <c r="CC31" s="315"/>
      <c r="CD31" s="324"/>
      <c r="CE31" s="315"/>
      <c r="CF31" s="325"/>
      <c r="CG31" s="321"/>
      <c r="CH31" s="322"/>
      <c r="CI31" s="323"/>
      <c r="CJ31" s="323"/>
      <c r="CK31" s="315"/>
      <c r="CL31" s="324"/>
      <c r="CM31" s="315"/>
      <c r="CN31" s="324"/>
      <c r="CO31" s="315"/>
      <c r="CP31" s="324"/>
      <c r="CQ31" s="315"/>
      <c r="CR31" s="325"/>
      <c r="CS31" s="321"/>
      <c r="CT31" s="322"/>
      <c r="CU31" s="323"/>
      <c r="CV31" s="323"/>
      <c r="CW31" s="315"/>
      <c r="CX31" s="324"/>
      <c r="CY31" s="315"/>
      <c r="CZ31" s="324"/>
      <c r="DA31" s="315"/>
      <c r="DB31" s="324"/>
      <c r="DC31" s="315"/>
      <c r="DD31" s="325"/>
      <c r="DE31" s="321"/>
      <c r="DF31" s="322"/>
      <c r="DG31" s="323"/>
      <c r="DH31" s="323"/>
      <c r="DI31" s="315"/>
      <c r="DJ31" s="324"/>
      <c r="DK31" s="315"/>
      <c r="DL31" s="324"/>
      <c r="DM31" s="315"/>
      <c r="DN31" s="324"/>
      <c r="DO31" s="315"/>
      <c r="DP31" s="325"/>
    </row>
    <row r="32" spans="1:120">
      <c r="A32" s="551" t="str">
        <f>IF(PARAMETRES!$D5="-",PARAMETRES!$F$17,CONCATENATE(UPPER(PARAMETRES!$D5)," (",LOWER(PARAMETRES!$F$17),")"))</f>
        <v>ANGLAIS (seconde langue)</v>
      </c>
      <c r="B32" s="551"/>
      <c r="C32" s="316">
        <f>PARAMETRES!$G$17</f>
        <v>30</v>
      </c>
      <c r="D32" s="317"/>
      <c r="E32" s="318" t="str">
        <f>TOTALGENERAL!$X58</f>
        <v/>
      </c>
      <c r="F32" s="319"/>
      <c r="G32" s="318" t="str">
        <f>TOTALGENERAL!$AY58</f>
        <v/>
      </c>
      <c r="H32" s="319"/>
      <c r="I32" s="318" t="str">
        <f>TOTALGENERAL!$BZ58</f>
        <v/>
      </c>
      <c r="J32" s="319"/>
      <c r="K32" s="318"/>
      <c r="L32" s="320"/>
      <c r="M32" s="551" t="str">
        <f>IF(PARAMETRES!$D9="-",PARAMETRES!$F$17,CONCATENATE(UPPER(PARAMETRES!$D9)," (",LOWER(PARAMETRES!$F$17),")"))</f>
        <v>ANGLAIS (seconde langue)</v>
      </c>
      <c r="N32" s="551"/>
      <c r="O32" s="316">
        <f>PARAMETRES!$G$17</f>
        <v>30</v>
      </c>
      <c r="P32" s="317"/>
      <c r="Q32" s="318" t="str">
        <f>TOTALGENERAL!$X62</f>
        <v/>
      </c>
      <c r="R32" s="319"/>
      <c r="S32" s="318" t="str">
        <f>TOTALGENERAL!$AY62</f>
        <v/>
      </c>
      <c r="T32" s="319"/>
      <c r="U32" s="318" t="str">
        <f>TOTALGENERAL!$BZ62</f>
        <v/>
      </c>
      <c r="V32" s="319"/>
      <c r="W32" s="318"/>
      <c r="X32" s="320"/>
      <c r="Y32" s="551" t="str">
        <f>IF(PARAMETRES!$D13="-",PARAMETRES!$F$17,CONCATENATE(UPPER(PARAMETRES!$D13)," (",LOWER(PARAMETRES!$F$17),")"))</f>
        <v>ANGLAIS (seconde langue)</v>
      </c>
      <c r="Z32" s="551"/>
      <c r="AA32" s="316">
        <f>PARAMETRES!$G$17</f>
        <v>30</v>
      </c>
      <c r="AB32" s="317"/>
      <c r="AC32" s="318" t="str">
        <f>TOTALGENERAL!$X66</f>
        <v/>
      </c>
      <c r="AD32" s="319"/>
      <c r="AE32" s="318" t="str">
        <f>TOTALGENERAL!$AY66</f>
        <v/>
      </c>
      <c r="AF32" s="319"/>
      <c r="AG32" s="318" t="str">
        <f>TOTALGENERAL!$BZ66</f>
        <v/>
      </c>
      <c r="AH32" s="319"/>
      <c r="AI32" s="318"/>
      <c r="AJ32" s="320"/>
      <c r="AK32" s="551" t="str">
        <f>IF(PARAMETRES!$D17="-",PARAMETRES!$F$17,CONCATENATE(UPPER(PARAMETRES!$D17)," (",LOWER(PARAMETRES!$F$17),")"))</f>
        <v>ANGLAIS (seconde langue)</v>
      </c>
      <c r="AL32" s="551"/>
      <c r="AM32" s="316">
        <f>PARAMETRES!$G$17</f>
        <v>30</v>
      </c>
      <c r="AN32" s="317"/>
      <c r="AO32" s="318" t="str">
        <f>TOTALGENERAL!$X70</f>
        <v/>
      </c>
      <c r="AP32" s="319"/>
      <c r="AQ32" s="318" t="str">
        <f>TOTALGENERAL!$AY70</f>
        <v/>
      </c>
      <c r="AR32" s="319"/>
      <c r="AS32" s="318" t="str">
        <f>TOTALGENERAL!$BZ70</f>
        <v/>
      </c>
      <c r="AT32" s="319"/>
      <c r="AU32" s="318"/>
      <c r="AV32" s="320"/>
      <c r="AW32" s="551" t="str">
        <f>IF(PARAMETRES!$D21="-",PARAMETRES!$F$17,CONCATENATE(UPPER(PARAMETRES!$D21)," (",LOWER(PARAMETRES!$F$17),")"))</f>
        <v>ANGLAIS (seconde langue)</v>
      </c>
      <c r="AX32" s="551"/>
      <c r="AY32" s="316">
        <f>PARAMETRES!$G$17</f>
        <v>30</v>
      </c>
      <c r="AZ32" s="317"/>
      <c r="BA32" s="318" t="str">
        <f>TOTALGENERAL!$X74</f>
        <v/>
      </c>
      <c r="BB32" s="319"/>
      <c r="BC32" s="318" t="str">
        <f>TOTALGENERAL!$AY74</f>
        <v/>
      </c>
      <c r="BD32" s="319"/>
      <c r="BE32" s="318" t="str">
        <f>TOTALGENERAL!$BZ74</f>
        <v/>
      </c>
      <c r="BF32" s="319"/>
      <c r="BG32" s="318"/>
      <c r="BH32" s="320"/>
      <c r="BI32" s="551" t="str">
        <f>IF(PARAMETRES!$D25="-",PARAMETRES!$F$17,CONCATENATE(UPPER(PARAMETRES!$D25)," (",LOWER(PARAMETRES!$F$17),")"))</f>
        <v>ANGLAIS (seconde langue)</v>
      </c>
      <c r="BJ32" s="551"/>
      <c r="BK32" s="316">
        <f>PARAMETRES!$G$17</f>
        <v>30</v>
      </c>
      <c r="BL32" s="317"/>
      <c r="BM32" s="318" t="str">
        <f>TOTALGENERAL!$X78</f>
        <v/>
      </c>
      <c r="BN32" s="319"/>
      <c r="BO32" s="318" t="str">
        <f>TOTALGENERAL!$AY78</f>
        <v/>
      </c>
      <c r="BP32" s="319"/>
      <c r="BQ32" s="318" t="str">
        <f>TOTALGENERAL!$BZ78</f>
        <v/>
      </c>
      <c r="BR32" s="319"/>
      <c r="BS32" s="318"/>
      <c r="BT32" s="320"/>
      <c r="BU32" s="551" t="str">
        <f>IF(PARAMETRES!$D29="-",PARAMETRES!$F$17,CONCATENATE(UPPER(PARAMETRES!$D29)," (",LOWER(PARAMETRES!$F$17),")"))</f>
        <v>ANGLAIS (seconde langue)</v>
      </c>
      <c r="BV32" s="551"/>
      <c r="BW32" s="316">
        <f>PARAMETRES!$G$17</f>
        <v>30</v>
      </c>
      <c r="BX32" s="317"/>
      <c r="BY32" s="318" t="str">
        <f>TOTALGENERAL!$X82</f>
        <v/>
      </c>
      <c r="BZ32" s="319"/>
      <c r="CA32" s="318" t="str">
        <f>TOTALGENERAL!$AY82</f>
        <v/>
      </c>
      <c r="CB32" s="319"/>
      <c r="CC32" s="318" t="str">
        <f>TOTALGENERAL!$BZ82</f>
        <v/>
      </c>
      <c r="CD32" s="319"/>
      <c r="CE32" s="318"/>
      <c r="CF32" s="320"/>
      <c r="CG32" s="551" t="str">
        <f>IF(PARAMETRES!$D33="-",PARAMETRES!$F$17,CONCATENATE(UPPER(PARAMETRES!$D33)," (",LOWER(PARAMETRES!$F$17),")"))</f>
        <v>ANGLAIS (seconde langue)</v>
      </c>
      <c r="CH32" s="551"/>
      <c r="CI32" s="316">
        <f>PARAMETRES!$G$17</f>
        <v>30</v>
      </c>
      <c r="CJ32" s="317"/>
      <c r="CK32" s="318" t="str">
        <f>TOTALGENERAL!$X86</f>
        <v/>
      </c>
      <c r="CL32" s="319"/>
      <c r="CM32" s="318" t="str">
        <f>TOTALGENERAL!$AY86</f>
        <v/>
      </c>
      <c r="CN32" s="319"/>
      <c r="CO32" s="318" t="str">
        <f>TOTALGENERAL!$BZ86</f>
        <v/>
      </c>
      <c r="CP32" s="319"/>
      <c r="CQ32" s="318"/>
      <c r="CR32" s="320"/>
      <c r="CS32" s="551" t="str">
        <f>IF(PARAMETRES!$D37="-",PARAMETRES!$F$17,CONCATENATE(UPPER(PARAMETRES!$D37)," (",LOWER(PARAMETRES!$F$17),")"))</f>
        <v>SECONDE LANGUE</v>
      </c>
      <c r="CT32" s="551"/>
      <c r="CU32" s="316">
        <f>PARAMETRES!$G$17</f>
        <v>30</v>
      </c>
      <c r="CV32" s="317"/>
      <c r="CW32" s="318" t="str">
        <f>TOTALGENERAL!$X90</f>
        <v/>
      </c>
      <c r="CX32" s="319"/>
      <c r="CY32" s="318" t="str">
        <f>TOTALGENERAL!$AY90</f>
        <v/>
      </c>
      <c r="CZ32" s="319"/>
      <c r="DA32" s="318" t="str">
        <f>TOTALGENERAL!$BZ90</f>
        <v/>
      </c>
      <c r="DB32" s="319"/>
      <c r="DC32" s="318"/>
      <c r="DD32" s="320"/>
      <c r="DE32" s="551" t="str">
        <f>IF(PARAMETRES!$D41="-",PARAMETRES!$F$17,CONCATENATE(UPPER(PARAMETRES!$D41)," (",LOWER(PARAMETRES!$F$17),")"))</f>
        <v>SECONDE LANGUE</v>
      </c>
      <c r="DF32" s="551"/>
      <c r="DG32" s="316">
        <f>PARAMETRES!$G$17</f>
        <v>30</v>
      </c>
      <c r="DH32" s="317"/>
      <c r="DI32" s="318" t="str">
        <f>TOTALGENERAL!$X94</f>
        <v/>
      </c>
      <c r="DJ32" s="319"/>
      <c r="DK32" s="318" t="str">
        <f>TOTALGENERAL!$AY94</f>
        <v/>
      </c>
      <c r="DL32" s="319"/>
      <c r="DM32" s="318" t="str">
        <f>TOTALGENERAL!$BZ94</f>
        <v/>
      </c>
      <c r="DN32" s="319"/>
      <c r="DO32" s="318"/>
      <c r="DP32" s="320"/>
    </row>
    <row r="33" spans="1:120">
      <c r="A33" s="321"/>
      <c r="B33" s="322"/>
      <c r="C33" s="323"/>
      <c r="D33" s="323"/>
      <c r="E33" s="315"/>
      <c r="F33" s="324"/>
      <c r="G33" s="315"/>
      <c r="H33" s="324"/>
      <c r="I33" s="315"/>
      <c r="J33" s="324"/>
      <c r="K33" s="315"/>
      <c r="L33" s="325"/>
      <c r="M33" s="321"/>
      <c r="N33" s="322"/>
      <c r="O33" s="323"/>
      <c r="P33" s="323"/>
      <c r="Q33" s="315"/>
      <c r="R33" s="324"/>
      <c r="S33" s="315"/>
      <c r="T33" s="324"/>
      <c r="U33" s="315"/>
      <c r="V33" s="324"/>
      <c r="W33" s="315"/>
      <c r="X33" s="325"/>
      <c r="Y33" s="321"/>
      <c r="Z33" s="322"/>
      <c r="AA33" s="323"/>
      <c r="AB33" s="323"/>
      <c r="AC33" s="315"/>
      <c r="AD33" s="324"/>
      <c r="AE33" s="315"/>
      <c r="AF33" s="324"/>
      <c r="AG33" s="315"/>
      <c r="AH33" s="324"/>
      <c r="AI33" s="315"/>
      <c r="AJ33" s="325"/>
      <c r="AK33" s="321"/>
      <c r="AL33" s="322"/>
      <c r="AM33" s="323"/>
      <c r="AN33" s="323"/>
      <c r="AO33" s="315"/>
      <c r="AP33" s="324"/>
      <c r="AQ33" s="315"/>
      <c r="AR33" s="324"/>
      <c r="AS33" s="315"/>
      <c r="AT33" s="324"/>
      <c r="AU33" s="315"/>
      <c r="AV33" s="325"/>
      <c r="AW33" s="321"/>
      <c r="AX33" s="322"/>
      <c r="AY33" s="323"/>
      <c r="AZ33" s="323"/>
      <c r="BA33" s="315"/>
      <c r="BB33" s="324"/>
      <c r="BC33" s="315"/>
      <c r="BD33" s="324"/>
      <c r="BE33" s="315"/>
      <c r="BF33" s="324"/>
      <c r="BG33" s="315"/>
      <c r="BH33" s="325"/>
      <c r="BI33" s="321"/>
      <c r="BJ33" s="322"/>
      <c r="BK33" s="323"/>
      <c r="BL33" s="323"/>
      <c r="BM33" s="315"/>
      <c r="BN33" s="324"/>
      <c r="BO33" s="315"/>
      <c r="BP33" s="324"/>
      <c r="BQ33" s="315"/>
      <c r="BR33" s="324"/>
      <c r="BS33" s="315"/>
      <c r="BT33" s="325"/>
      <c r="BU33" s="321"/>
      <c r="BV33" s="322"/>
      <c r="BW33" s="323"/>
      <c r="BX33" s="323"/>
      <c r="BY33" s="315"/>
      <c r="BZ33" s="324"/>
      <c r="CA33" s="315"/>
      <c r="CB33" s="324"/>
      <c r="CC33" s="315"/>
      <c r="CD33" s="324"/>
      <c r="CE33" s="315"/>
      <c r="CF33" s="325"/>
      <c r="CG33" s="321"/>
      <c r="CH33" s="322"/>
      <c r="CI33" s="323"/>
      <c r="CJ33" s="323"/>
      <c r="CK33" s="315"/>
      <c r="CL33" s="324"/>
      <c r="CM33" s="315"/>
      <c r="CN33" s="324"/>
      <c r="CO33" s="315"/>
      <c r="CP33" s="324"/>
      <c r="CQ33" s="315"/>
      <c r="CR33" s="325"/>
      <c r="CS33" s="321"/>
      <c r="CT33" s="322"/>
      <c r="CU33" s="323"/>
      <c r="CV33" s="323"/>
      <c r="CW33" s="315"/>
      <c r="CX33" s="324"/>
      <c r="CY33" s="315"/>
      <c r="CZ33" s="324"/>
      <c r="DA33" s="315"/>
      <c r="DB33" s="324"/>
      <c r="DC33" s="315"/>
      <c r="DD33" s="325"/>
      <c r="DE33" s="321"/>
      <c r="DF33" s="322"/>
      <c r="DG33" s="323"/>
      <c r="DH33" s="323"/>
      <c r="DI33" s="315"/>
      <c r="DJ33" s="324"/>
      <c r="DK33" s="315"/>
      <c r="DL33" s="324"/>
      <c r="DM33" s="315"/>
      <c r="DN33" s="324"/>
      <c r="DO33" s="315"/>
      <c r="DP33" s="325"/>
    </row>
    <row r="34" spans="1:120" ht="22.5" customHeight="1">
      <c r="A34" s="337"/>
      <c r="B34" s="338"/>
      <c r="C34" s="338"/>
      <c r="D34" s="339"/>
      <c r="E34" s="340"/>
      <c r="F34" s="324"/>
      <c r="G34" s="340"/>
      <c r="H34" s="324"/>
      <c r="I34" s="340"/>
      <c r="J34" s="324"/>
      <c r="K34" s="340"/>
      <c r="L34" s="325"/>
      <c r="M34" s="337"/>
      <c r="N34" s="338"/>
      <c r="O34" s="338"/>
      <c r="P34" s="339"/>
      <c r="Q34" s="340"/>
      <c r="R34" s="324"/>
      <c r="S34" s="340"/>
      <c r="T34" s="324"/>
      <c r="U34" s="340"/>
      <c r="V34" s="324"/>
      <c r="W34" s="340"/>
      <c r="X34" s="325"/>
      <c r="Y34" s="337"/>
      <c r="Z34" s="338"/>
      <c r="AA34" s="338"/>
      <c r="AB34" s="339"/>
      <c r="AC34" s="340"/>
      <c r="AD34" s="324"/>
      <c r="AE34" s="340"/>
      <c r="AF34" s="324"/>
      <c r="AG34" s="340"/>
      <c r="AH34" s="324"/>
      <c r="AI34" s="340"/>
      <c r="AJ34" s="325"/>
      <c r="AK34" s="337"/>
      <c r="AL34" s="338"/>
      <c r="AM34" s="338"/>
      <c r="AN34" s="339"/>
      <c r="AO34" s="340"/>
      <c r="AP34" s="324"/>
      <c r="AQ34" s="340"/>
      <c r="AR34" s="324"/>
      <c r="AS34" s="340"/>
      <c r="AT34" s="324"/>
      <c r="AU34" s="340"/>
      <c r="AV34" s="325"/>
      <c r="AW34" s="337"/>
      <c r="AX34" s="338"/>
      <c r="AY34" s="338"/>
      <c r="AZ34" s="339"/>
      <c r="BA34" s="340"/>
      <c r="BB34" s="324"/>
      <c r="BC34" s="340"/>
      <c r="BD34" s="324"/>
      <c r="BE34" s="340"/>
      <c r="BF34" s="324"/>
      <c r="BG34" s="340"/>
      <c r="BH34" s="325"/>
      <c r="BI34" s="337"/>
      <c r="BJ34" s="338"/>
      <c r="BK34" s="338"/>
      <c r="BL34" s="339"/>
      <c r="BM34" s="340"/>
      <c r="BN34" s="324"/>
      <c r="BO34" s="340"/>
      <c r="BP34" s="324"/>
      <c r="BQ34" s="340"/>
      <c r="BR34" s="324"/>
      <c r="BS34" s="340"/>
      <c r="BT34" s="325"/>
      <c r="BU34" s="337"/>
      <c r="BV34" s="338"/>
      <c r="BW34" s="338"/>
      <c r="BX34" s="339"/>
      <c r="BY34" s="340"/>
      <c r="BZ34" s="324"/>
      <c r="CA34" s="340"/>
      <c r="CB34" s="324"/>
      <c r="CC34" s="340"/>
      <c r="CD34" s="324"/>
      <c r="CE34" s="340"/>
      <c r="CF34" s="325"/>
      <c r="CG34" s="337"/>
      <c r="CH34" s="338"/>
      <c r="CI34" s="338"/>
      <c r="CJ34" s="339"/>
      <c r="CK34" s="340"/>
      <c r="CL34" s="324"/>
      <c r="CM34" s="340"/>
      <c r="CN34" s="324"/>
      <c r="CO34" s="340"/>
      <c r="CP34" s="324"/>
      <c r="CQ34" s="340"/>
      <c r="CR34" s="325"/>
      <c r="CS34" s="337"/>
      <c r="CT34" s="338"/>
      <c r="CU34" s="338"/>
      <c r="CV34" s="339"/>
      <c r="CW34" s="340"/>
      <c r="CX34" s="324"/>
      <c r="CY34" s="340"/>
      <c r="CZ34" s="324"/>
      <c r="DA34" s="340"/>
      <c r="DB34" s="324"/>
      <c r="DC34" s="340"/>
      <c r="DD34" s="325"/>
      <c r="DE34" s="337"/>
      <c r="DF34" s="338"/>
      <c r="DG34" s="338"/>
      <c r="DH34" s="339"/>
      <c r="DI34" s="340"/>
      <c r="DJ34" s="324"/>
      <c r="DK34" s="340"/>
      <c r="DL34" s="324"/>
      <c r="DM34" s="340"/>
      <c r="DN34" s="324"/>
      <c r="DO34" s="340"/>
      <c r="DP34" s="325"/>
    </row>
    <row r="35" spans="1:120" ht="4.5" customHeight="1">
      <c r="A35" s="326"/>
      <c r="B35" s="326"/>
      <c r="C35" s="327"/>
      <c r="D35" s="327"/>
      <c r="M35" s="326"/>
      <c r="N35" s="326"/>
      <c r="O35" s="327"/>
      <c r="P35" s="327"/>
      <c r="Y35" s="326"/>
      <c r="Z35" s="326"/>
      <c r="AA35" s="327"/>
      <c r="AB35" s="327"/>
      <c r="AK35" s="326"/>
      <c r="AL35" s="326"/>
      <c r="AM35" s="327"/>
      <c r="AN35" s="327"/>
      <c r="AW35" s="326"/>
      <c r="AX35" s="326"/>
      <c r="AY35" s="327"/>
      <c r="AZ35" s="327"/>
      <c r="BI35" s="326"/>
      <c r="BJ35" s="326"/>
      <c r="BK35" s="327"/>
      <c r="BL35" s="327"/>
      <c r="BU35" s="326"/>
      <c r="BV35" s="326"/>
      <c r="BW35" s="327"/>
      <c r="BX35" s="327"/>
      <c r="CG35" s="326"/>
      <c r="CH35" s="326"/>
      <c r="CI35" s="327"/>
      <c r="CJ35" s="327"/>
      <c r="CS35" s="326"/>
      <c r="CT35" s="326"/>
      <c r="CU35" s="327"/>
      <c r="CV35" s="327"/>
      <c r="DE35" s="326"/>
      <c r="DF35" s="326"/>
      <c r="DG35" s="327"/>
      <c r="DH35" s="327"/>
    </row>
    <row r="36" spans="1:120" ht="25.5" customHeight="1">
      <c r="A36" s="555" t="str">
        <f>PARAMETRES!$F$19</f>
        <v>TOTAL DE LA PÉRIODE</v>
      </c>
      <c r="B36" s="555"/>
      <c r="C36" s="341">
        <f>PARAMETRES!$G$19</f>
        <v>100</v>
      </c>
      <c r="D36" s="342"/>
      <c r="E36" s="343">
        <f>TOTALGENERAL!$AA58</f>
        <v>49.800000000000004</v>
      </c>
      <c r="F36" s="344"/>
      <c r="G36" s="343" t="str">
        <f>TOTALGENERAL!$BB58</f>
        <v/>
      </c>
      <c r="H36" s="344"/>
      <c r="I36" s="343" t="str">
        <f>TOTALGENERAL!$CC58</f>
        <v/>
      </c>
      <c r="J36" s="344"/>
      <c r="K36" s="343"/>
      <c r="M36" s="555" t="str">
        <f>PARAMETRES!$F$19</f>
        <v>TOTAL DE LA PÉRIODE</v>
      </c>
      <c r="N36" s="555"/>
      <c r="O36" s="341">
        <f>PARAMETRES!$G$19</f>
        <v>100</v>
      </c>
      <c r="P36" s="342"/>
      <c r="Q36" s="343">
        <f>TOTALGENERAL!$AA62</f>
        <v>84.699999999999989</v>
      </c>
      <c r="R36" s="344"/>
      <c r="S36" s="343" t="str">
        <f>TOTALGENERAL!$BB62</f>
        <v/>
      </c>
      <c r="T36" s="344"/>
      <c r="U36" s="343" t="str">
        <f>TOTALGENERAL!$CC62</f>
        <v/>
      </c>
      <c r="V36" s="344"/>
      <c r="W36" s="343"/>
      <c r="Y36" s="555" t="str">
        <f>PARAMETRES!$F$19</f>
        <v>TOTAL DE LA PÉRIODE</v>
      </c>
      <c r="Z36" s="555"/>
      <c r="AA36" s="341">
        <f>PARAMETRES!$G$19</f>
        <v>100</v>
      </c>
      <c r="AB36" s="342"/>
      <c r="AC36" s="343">
        <f>TOTALGENERAL!$AA66</f>
        <v>72.399999999999991</v>
      </c>
      <c r="AD36" s="344"/>
      <c r="AE36" s="343" t="str">
        <f>TOTALGENERAL!$BB66</f>
        <v/>
      </c>
      <c r="AF36" s="344"/>
      <c r="AG36" s="343" t="str">
        <f>TOTALGENERAL!$CC66</f>
        <v/>
      </c>
      <c r="AH36" s="344"/>
      <c r="AI36" s="343"/>
      <c r="AK36" s="555" t="str">
        <f>PARAMETRES!$F$19</f>
        <v>TOTAL DE LA PÉRIODE</v>
      </c>
      <c r="AL36" s="555"/>
      <c r="AM36" s="341">
        <f>PARAMETRES!$G$19</f>
        <v>100</v>
      </c>
      <c r="AN36" s="342"/>
      <c r="AO36" s="343">
        <f>TOTALGENERAL!$AA70</f>
        <v>71.399999999999991</v>
      </c>
      <c r="AP36" s="344"/>
      <c r="AQ36" s="343" t="str">
        <f>TOTALGENERAL!$BB70</f>
        <v/>
      </c>
      <c r="AR36" s="344"/>
      <c r="AS36" s="343" t="str">
        <f>TOTALGENERAL!$CC70</f>
        <v/>
      </c>
      <c r="AT36" s="344"/>
      <c r="AU36" s="343"/>
      <c r="AW36" s="555" t="str">
        <f>PARAMETRES!$F$19</f>
        <v>TOTAL DE LA PÉRIODE</v>
      </c>
      <c r="AX36" s="555"/>
      <c r="AY36" s="341">
        <f>PARAMETRES!$G$19</f>
        <v>100</v>
      </c>
      <c r="AZ36" s="342"/>
      <c r="BA36" s="343">
        <f>TOTALGENERAL!$AA74</f>
        <v>76.5</v>
      </c>
      <c r="BB36" s="344"/>
      <c r="BC36" s="343" t="str">
        <f>TOTALGENERAL!$BB74</f>
        <v/>
      </c>
      <c r="BD36" s="344"/>
      <c r="BE36" s="343" t="str">
        <f>TOTALGENERAL!$CC74</f>
        <v/>
      </c>
      <c r="BF36" s="344"/>
      <c r="BG36" s="343"/>
      <c r="BI36" s="555" t="str">
        <f>PARAMETRES!$F$19</f>
        <v>TOTAL DE LA PÉRIODE</v>
      </c>
      <c r="BJ36" s="555"/>
      <c r="BK36" s="341">
        <f>PARAMETRES!$G$19</f>
        <v>100</v>
      </c>
      <c r="BL36" s="342"/>
      <c r="BM36" s="343">
        <f>TOTALGENERAL!$AA78</f>
        <v>82.8</v>
      </c>
      <c r="BN36" s="344"/>
      <c r="BO36" s="343" t="str">
        <f>TOTALGENERAL!$BB78</f>
        <v/>
      </c>
      <c r="BP36" s="344"/>
      <c r="BQ36" s="343" t="str">
        <f>TOTALGENERAL!$CC78</f>
        <v/>
      </c>
      <c r="BR36" s="344"/>
      <c r="BS36" s="343"/>
      <c r="BU36" s="555" t="str">
        <f>PARAMETRES!$F$19</f>
        <v>TOTAL DE LA PÉRIODE</v>
      </c>
      <c r="BV36" s="555"/>
      <c r="BW36" s="341">
        <f>PARAMETRES!$G$19</f>
        <v>100</v>
      </c>
      <c r="BX36" s="342"/>
      <c r="BY36" s="343">
        <f>TOTALGENERAL!$AA82</f>
        <v>83.699999999999989</v>
      </c>
      <c r="BZ36" s="344"/>
      <c r="CA36" s="343" t="str">
        <f>TOTALGENERAL!$BB82</f>
        <v/>
      </c>
      <c r="CB36" s="344"/>
      <c r="CC36" s="343" t="str">
        <f>TOTALGENERAL!$CC82</f>
        <v/>
      </c>
      <c r="CD36" s="344"/>
      <c r="CE36" s="343"/>
      <c r="CG36" s="555" t="str">
        <f>PARAMETRES!$F$19</f>
        <v>TOTAL DE LA PÉRIODE</v>
      </c>
      <c r="CH36" s="555"/>
      <c r="CI36" s="341">
        <f>PARAMETRES!$G$19</f>
        <v>100</v>
      </c>
      <c r="CJ36" s="342"/>
      <c r="CK36" s="343">
        <f>TOTALGENERAL!$AA86</f>
        <v>81.5</v>
      </c>
      <c r="CL36" s="344"/>
      <c r="CM36" s="343" t="str">
        <f>TOTALGENERAL!$BB86</f>
        <v/>
      </c>
      <c r="CN36" s="344"/>
      <c r="CO36" s="343" t="str">
        <f>TOTALGENERAL!$CC86</f>
        <v/>
      </c>
      <c r="CP36" s="344"/>
      <c r="CQ36" s="343"/>
      <c r="CS36" s="555" t="str">
        <f>PARAMETRES!$F$19</f>
        <v>TOTAL DE LA PÉRIODE</v>
      </c>
      <c r="CT36" s="555"/>
      <c r="CU36" s="341">
        <f>PARAMETRES!$G$19</f>
        <v>100</v>
      </c>
      <c r="CV36" s="342"/>
      <c r="CW36" s="343" t="str">
        <f>TOTALGENERAL!$AA90</f>
        <v/>
      </c>
      <c r="CX36" s="344"/>
      <c r="CY36" s="343" t="str">
        <f>TOTALGENERAL!$BB90</f>
        <v/>
      </c>
      <c r="CZ36" s="344"/>
      <c r="DA36" s="343" t="str">
        <f>TOTALGENERAL!$CC90</f>
        <v/>
      </c>
      <c r="DB36" s="344"/>
      <c r="DC36" s="343"/>
      <c r="DE36" s="555" t="str">
        <f>PARAMETRES!$F$19</f>
        <v>TOTAL DE LA PÉRIODE</v>
      </c>
      <c r="DF36" s="555"/>
      <c r="DG36" s="341">
        <f>PARAMETRES!$G$19</f>
        <v>100</v>
      </c>
      <c r="DH36" s="342"/>
      <c r="DI36" s="343" t="str">
        <f>TOTALGENERAL!$AA94</f>
        <v/>
      </c>
      <c r="DJ36" s="344"/>
      <c r="DK36" s="343" t="str">
        <f>TOTALGENERAL!$BB94</f>
        <v/>
      </c>
      <c r="DL36" s="344"/>
      <c r="DM36" s="343" t="str">
        <f>TOTALGENERAL!$CC94</f>
        <v/>
      </c>
      <c r="DN36" s="344"/>
      <c r="DO36" s="343"/>
    </row>
    <row r="37" spans="1:120" ht="3.75" customHeight="1">
      <c r="G37" s="345"/>
      <c r="J37" s="345"/>
      <c r="S37" s="345"/>
      <c r="V37" s="345"/>
      <c r="AE37" s="345"/>
      <c r="AH37" s="345"/>
      <c r="AQ37" s="345"/>
      <c r="AT37" s="345"/>
      <c r="BC37" s="345"/>
      <c r="BF37" s="345"/>
      <c r="BO37" s="345"/>
      <c r="BR37" s="345"/>
      <c r="CA37" s="345"/>
      <c r="CD37" s="345"/>
      <c r="CM37" s="345"/>
      <c r="CP37" s="345"/>
      <c r="CY37" s="345"/>
      <c r="DB37" s="345"/>
      <c r="DK37" s="345"/>
      <c r="DN37" s="345"/>
    </row>
    <row r="38" spans="1:120">
      <c r="G38" s="556"/>
      <c r="H38" s="556"/>
      <c r="I38" s="556"/>
      <c r="J38" s="556"/>
      <c r="K38" s="346"/>
      <c r="S38" s="556"/>
      <c r="T38" s="556"/>
      <c r="U38" s="556"/>
      <c r="V38" s="556"/>
      <c r="W38" s="346"/>
      <c r="AE38" s="556"/>
      <c r="AF38" s="556"/>
      <c r="AG38" s="556"/>
      <c r="AH38" s="556"/>
      <c r="AI38" s="346"/>
      <c r="AQ38" s="556"/>
      <c r="AR38" s="556"/>
      <c r="AS38" s="556"/>
      <c r="AT38" s="556"/>
      <c r="AU38" s="346"/>
      <c r="BC38" s="556"/>
      <c r="BD38" s="556"/>
      <c r="BE38" s="556"/>
      <c r="BF38" s="556"/>
      <c r="BG38" s="346"/>
      <c r="BO38" s="556"/>
      <c r="BP38" s="556"/>
      <c r="BQ38" s="556"/>
      <c r="BR38" s="556"/>
      <c r="BS38" s="346"/>
      <c r="CA38" s="556"/>
      <c r="CB38" s="556"/>
      <c r="CC38" s="556"/>
      <c r="CD38" s="556"/>
      <c r="CE38" s="346"/>
      <c r="CM38" s="556"/>
      <c r="CN38" s="556"/>
      <c r="CO38" s="556"/>
      <c r="CP38" s="556"/>
      <c r="CQ38" s="346"/>
      <c r="CY38" s="556"/>
      <c r="CZ38" s="556"/>
      <c r="DA38" s="556"/>
      <c r="DB38" s="556"/>
      <c r="DC38" s="346"/>
      <c r="DK38" s="556"/>
      <c r="DL38" s="556"/>
      <c r="DM38" s="556"/>
      <c r="DN38" s="556"/>
      <c r="DO38" s="346"/>
    </row>
    <row r="39" spans="1:120" ht="21.75" customHeight="1"/>
    <row r="54" spans="1:120">
      <c r="A54" s="557"/>
      <c r="B54" s="557"/>
      <c r="C54" s="557"/>
      <c r="D54" s="557"/>
      <c r="E54" s="557"/>
      <c r="F54" s="557"/>
      <c r="G54" s="557"/>
      <c r="H54" s="557"/>
      <c r="I54" s="557"/>
      <c r="J54" s="557"/>
      <c r="K54" s="557"/>
      <c r="L54" s="557"/>
      <c r="M54" s="557"/>
      <c r="N54" s="557"/>
      <c r="O54" s="557"/>
      <c r="P54" s="557"/>
      <c r="Q54" s="557"/>
      <c r="R54" s="557"/>
      <c r="S54" s="557"/>
      <c r="T54" s="557"/>
      <c r="U54" s="557"/>
      <c r="V54" s="557"/>
      <c r="W54" s="557"/>
      <c r="X54" s="557"/>
      <c r="Y54" s="557"/>
      <c r="Z54" s="557"/>
      <c r="AA54" s="557"/>
      <c r="AB54" s="557"/>
      <c r="AC54" s="557"/>
      <c r="AD54" s="557"/>
      <c r="AE54" s="557"/>
      <c r="AF54" s="557"/>
      <c r="AG54" s="557"/>
      <c r="AH54" s="557"/>
      <c r="AI54" s="557"/>
      <c r="AJ54" s="557"/>
      <c r="AK54" s="557"/>
      <c r="AL54" s="557"/>
      <c r="AM54" s="557"/>
      <c r="AN54" s="557"/>
      <c r="AO54" s="557"/>
      <c r="AP54" s="557"/>
      <c r="AQ54" s="557"/>
      <c r="AR54" s="557"/>
      <c r="AS54" s="557"/>
      <c r="AT54" s="557"/>
      <c r="AU54" s="557"/>
      <c r="AV54" s="557"/>
      <c r="AW54" s="557"/>
      <c r="AX54" s="557"/>
      <c r="AY54" s="557"/>
      <c r="AZ54" s="557"/>
      <c r="BA54" s="557"/>
      <c r="BB54" s="557"/>
      <c r="BC54" s="557"/>
      <c r="BD54" s="557"/>
      <c r="BE54" s="557"/>
      <c r="BF54" s="557"/>
      <c r="BG54" s="557"/>
      <c r="BH54" s="557"/>
      <c r="BI54" s="557"/>
      <c r="BJ54" s="557"/>
      <c r="BK54" s="557"/>
      <c r="BL54" s="557"/>
      <c r="BM54" s="557"/>
      <c r="BN54" s="557"/>
      <c r="BO54" s="557"/>
      <c r="BP54" s="557"/>
      <c r="BQ54" s="557"/>
      <c r="BR54" s="557"/>
      <c r="BS54" s="557"/>
      <c r="BT54" s="557"/>
      <c r="BU54" s="557"/>
      <c r="BV54" s="557"/>
      <c r="BW54" s="557"/>
      <c r="BX54" s="557"/>
      <c r="BY54" s="557"/>
      <c r="BZ54" s="557"/>
      <c r="CA54" s="557"/>
      <c r="CB54" s="557"/>
      <c r="CC54" s="557"/>
      <c r="CD54" s="557"/>
      <c r="CE54" s="557"/>
      <c r="CF54" s="557"/>
      <c r="CG54" s="557"/>
      <c r="CH54" s="557"/>
      <c r="CI54" s="557"/>
      <c r="CJ54" s="557"/>
      <c r="CK54" s="557"/>
      <c r="CL54" s="557"/>
      <c r="CM54" s="557"/>
      <c r="CN54" s="557"/>
      <c r="CO54" s="557"/>
      <c r="CP54" s="557"/>
      <c r="CQ54" s="557"/>
      <c r="CR54" s="557"/>
      <c r="CS54" s="557"/>
      <c r="CT54" s="557"/>
      <c r="CU54" s="557"/>
      <c r="CV54" s="557"/>
      <c r="CW54" s="557"/>
      <c r="CX54" s="557"/>
      <c r="CY54" s="557"/>
      <c r="CZ54" s="557"/>
      <c r="DA54" s="557"/>
      <c r="DB54" s="557"/>
      <c r="DC54" s="557"/>
      <c r="DD54" s="557"/>
      <c r="DE54" s="557"/>
      <c r="DF54" s="557"/>
      <c r="DG54" s="557"/>
      <c r="DH54" s="557"/>
      <c r="DI54" s="557"/>
      <c r="DJ54" s="557"/>
      <c r="DK54" s="557"/>
      <c r="DL54" s="557"/>
      <c r="DM54" s="557"/>
      <c r="DN54" s="557"/>
      <c r="DO54" s="557"/>
      <c r="DP54" s="557"/>
    </row>
    <row r="55" spans="1:120" ht="30">
      <c r="B55" s="561" t="str">
        <f>PARAMETRES!$C6</f>
        <v>M</v>
      </c>
      <c r="C55" s="561"/>
      <c r="D55" s="561"/>
      <c r="E55" s="561"/>
      <c r="F55" s="561"/>
      <c r="G55" s="561"/>
      <c r="H55" s="561"/>
      <c r="I55" s="547"/>
      <c r="J55" s="548"/>
      <c r="N55" s="561" t="str">
        <f>PARAMETRES!$C10</f>
        <v>A</v>
      </c>
      <c r="O55" s="561"/>
      <c r="P55" s="561"/>
      <c r="Q55" s="561"/>
      <c r="R55" s="561"/>
      <c r="S55" s="561"/>
      <c r="T55" s="561"/>
      <c r="U55" s="547"/>
      <c r="V55" s="548"/>
      <c r="Z55" s="561" t="str">
        <f>PARAMETRES!$C14</f>
        <v>F</v>
      </c>
      <c r="AA55" s="561"/>
      <c r="AB55" s="561"/>
      <c r="AC55" s="561"/>
      <c r="AD55" s="561"/>
      <c r="AE55" s="561"/>
      <c r="AF55" s="561"/>
      <c r="AG55" s="547"/>
      <c r="AH55" s="548"/>
      <c r="AL55" s="561" t="str">
        <f>PARAMETRES!$C18</f>
        <v>L</v>
      </c>
      <c r="AM55" s="561"/>
      <c r="AN55" s="561"/>
      <c r="AO55" s="561"/>
      <c r="AP55" s="561"/>
      <c r="AQ55" s="561"/>
      <c r="AR55" s="561"/>
      <c r="AS55" s="547"/>
      <c r="AT55" s="548"/>
      <c r="AX55" s="561" t="str">
        <f>PARAMETRES!$C22</f>
        <v>L</v>
      </c>
      <c r="AY55" s="561"/>
      <c r="AZ55" s="561"/>
      <c r="BA55" s="561"/>
      <c r="BB55" s="561"/>
      <c r="BC55" s="561"/>
      <c r="BD55" s="561"/>
      <c r="BE55" s="547"/>
      <c r="BF55" s="548"/>
      <c r="BJ55" s="561" t="str">
        <f>PARAMETRES!$C26</f>
        <v>M</v>
      </c>
      <c r="BK55" s="561"/>
      <c r="BL55" s="561"/>
      <c r="BM55" s="561"/>
      <c r="BN55" s="561"/>
      <c r="BO55" s="561"/>
      <c r="BP55" s="561"/>
      <c r="BQ55" s="547"/>
      <c r="BR55" s="548"/>
      <c r="BV55" s="561" t="str">
        <f>PARAMETRES!$C30</f>
        <v>M</v>
      </c>
      <c r="BW55" s="561"/>
      <c r="BX55" s="561"/>
      <c r="BY55" s="561"/>
      <c r="BZ55" s="561"/>
      <c r="CA55" s="561"/>
      <c r="CB55" s="561"/>
      <c r="CC55" s="547"/>
      <c r="CD55" s="548"/>
      <c r="CH55" s="561" t="str">
        <f>PARAMETRES!$C34</f>
        <v>-</v>
      </c>
      <c r="CI55" s="561"/>
      <c r="CJ55" s="561"/>
      <c r="CK55" s="561"/>
      <c r="CL55" s="561"/>
      <c r="CM55" s="561"/>
      <c r="CN55" s="561"/>
      <c r="CO55" s="547"/>
      <c r="CP55" s="548"/>
      <c r="CT55" s="561" t="str">
        <f>PARAMETRES!$C38</f>
        <v>-</v>
      </c>
      <c r="CU55" s="561"/>
      <c r="CV55" s="561"/>
      <c r="CW55" s="561"/>
      <c r="CX55" s="561"/>
      <c r="CY55" s="561"/>
      <c r="CZ55" s="561"/>
      <c r="DA55" s="547"/>
      <c r="DB55" s="548"/>
      <c r="DF55" s="561" t="str">
        <f>PARAMETRES!$C42</f>
        <v>-</v>
      </c>
      <c r="DG55" s="561"/>
      <c r="DH55" s="561"/>
      <c r="DI55" s="561"/>
      <c r="DJ55" s="561"/>
      <c r="DK55" s="561"/>
      <c r="DL55" s="561"/>
      <c r="DM55" s="547" t="str">
        <f>IF(COUNTBLANK(DO61:DO90)=31,"",PARAMETRES!$F$22)</f>
        <v>Année          2016-2017</v>
      </c>
      <c r="DN55" s="548" t="str">
        <f>IF(COUNTBLANK(DO61:DO90)=31,"",PARAMETRES!$F$23)</f>
        <v>5ème année</v>
      </c>
    </row>
    <row r="56" spans="1:120" ht="20.25">
      <c r="B56" s="560" t="str">
        <f>PARAMETRES!$B6</f>
        <v>B</v>
      </c>
      <c r="C56" s="560"/>
      <c r="D56" s="560"/>
      <c r="E56" s="560"/>
      <c r="F56" s="560"/>
      <c r="G56" s="560"/>
      <c r="H56" s="560"/>
      <c r="I56" s="547"/>
      <c r="J56" s="548"/>
      <c r="N56" s="560" t="str">
        <f>PARAMETRES!$B10</f>
        <v>C</v>
      </c>
      <c r="O56" s="560"/>
      <c r="P56" s="560"/>
      <c r="Q56" s="560"/>
      <c r="R56" s="560"/>
      <c r="S56" s="560"/>
      <c r="T56" s="560"/>
      <c r="U56" s="547"/>
      <c r="V56" s="548"/>
      <c r="Z56" s="560" t="str">
        <f>PARAMETRES!$B14</f>
        <v>F</v>
      </c>
      <c r="AA56" s="560"/>
      <c r="AB56" s="560"/>
      <c r="AC56" s="560"/>
      <c r="AD56" s="560"/>
      <c r="AE56" s="560"/>
      <c r="AF56" s="560"/>
      <c r="AG56" s="547"/>
      <c r="AH56" s="548"/>
      <c r="AL56" s="560" t="str">
        <f>PARAMETRES!$B18</f>
        <v>K</v>
      </c>
      <c r="AM56" s="560"/>
      <c r="AN56" s="560"/>
      <c r="AO56" s="560"/>
      <c r="AP56" s="560"/>
      <c r="AQ56" s="560"/>
      <c r="AR56" s="560"/>
      <c r="AS56" s="547"/>
      <c r="AT56" s="548"/>
      <c r="AX56" s="560" t="str">
        <f>PARAMETRES!$B22</f>
        <v>P</v>
      </c>
      <c r="AY56" s="560"/>
      <c r="AZ56" s="560"/>
      <c r="BA56" s="560"/>
      <c r="BB56" s="560"/>
      <c r="BC56" s="560"/>
      <c r="BD56" s="560"/>
      <c r="BE56" s="547"/>
      <c r="BF56" s="548"/>
      <c r="BJ56" s="560" t="str">
        <f>PARAMETRES!$B26</f>
        <v>S</v>
      </c>
      <c r="BK56" s="560"/>
      <c r="BL56" s="560"/>
      <c r="BM56" s="560"/>
      <c r="BN56" s="560"/>
      <c r="BO56" s="560"/>
      <c r="BP56" s="560"/>
      <c r="BQ56" s="547"/>
      <c r="BR56" s="548"/>
      <c r="BV56" s="560" t="str">
        <f>PARAMETRES!$B30</f>
        <v>T</v>
      </c>
      <c r="BW56" s="560"/>
      <c r="BX56" s="560"/>
      <c r="BY56" s="560"/>
      <c r="BZ56" s="560"/>
      <c r="CA56" s="560"/>
      <c r="CB56" s="560"/>
      <c r="CC56" s="547"/>
      <c r="CD56" s="548"/>
      <c r="CH56" s="560" t="str">
        <f>PARAMETRES!$B34</f>
        <v>-</v>
      </c>
      <c r="CI56" s="560"/>
      <c r="CJ56" s="560"/>
      <c r="CK56" s="560"/>
      <c r="CL56" s="560"/>
      <c r="CM56" s="560"/>
      <c r="CN56" s="560"/>
      <c r="CO56" s="547"/>
      <c r="CP56" s="548"/>
      <c r="CT56" s="560" t="str">
        <f>PARAMETRES!$B38</f>
        <v>-</v>
      </c>
      <c r="CU56" s="560"/>
      <c r="CV56" s="560"/>
      <c r="CW56" s="560"/>
      <c r="CX56" s="560"/>
      <c r="CY56" s="560"/>
      <c r="CZ56" s="560"/>
      <c r="DA56" s="547"/>
      <c r="DB56" s="548"/>
      <c r="DF56" s="560" t="str">
        <f>PARAMETRES!$B42</f>
        <v>-</v>
      </c>
      <c r="DG56" s="560"/>
      <c r="DH56" s="560"/>
      <c r="DI56" s="560"/>
      <c r="DJ56" s="560"/>
      <c r="DK56" s="560"/>
      <c r="DL56" s="560"/>
      <c r="DM56" s="547"/>
      <c r="DN56" s="548"/>
    </row>
    <row r="57" spans="1:120">
      <c r="B57" s="313"/>
      <c r="C57" s="313"/>
      <c r="D57" s="313"/>
      <c r="N57" s="313"/>
      <c r="O57" s="313"/>
      <c r="P57" s="313"/>
      <c r="Z57" s="313"/>
      <c r="AA57" s="313"/>
      <c r="AB57" s="313"/>
      <c r="AL57" s="313"/>
      <c r="AM57" s="313"/>
      <c r="AN57" s="313"/>
      <c r="AX57" s="313"/>
      <c r="AY57" s="313"/>
      <c r="AZ57" s="313"/>
      <c r="BJ57" s="313"/>
      <c r="BK57" s="313"/>
      <c r="BL57" s="313"/>
      <c r="BV57" s="313"/>
      <c r="BW57" s="313"/>
      <c r="BX57" s="313"/>
      <c r="CH57" s="313"/>
      <c r="CI57" s="313"/>
      <c r="CJ57" s="313"/>
      <c r="CT57" s="313"/>
      <c r="CU57" s="313"/>
      <c r="CV57" s="313"/>
      <c r="DF57" s="313"/>
      <c r="DG57" s="313"/>
      <c r="DH57" s="313"/>
    </row>
    <row r="59" spans="1:120" ht="25.5" customHeight="1">
      <c r="E59" s="314" t="s">
        <v>84</v>
      </c>
      <c r="G59" s="314" t="s">
        <v>85</v>
      </c>
      <c r="I59" s="314" t="s">
        <v>86</v>
      </c>
      <c r="K59" s="314" t="s">
        <v>87</v>
      </c>
      <c r="Q59" s="314" t="s">
        <v>84</v>
      </c>
      <c r="S59" s="314" t="s">
        <v>85</v>
      </c>
      <c r="U59" s="314" t="s">
        <v>86</v>
      </c>
      <c r="W59" s="314" t="s">
        <v>87</v>
      </c>
      <c r="AC59" s="314" t="s">
        <v>84</v>
      </c>
      <c r="AE59" s="314" t="s">
        <v>85</v>
      </c>
      <c r="AG59" s="314" t="s">
        <v>86</v>
      </c>
      <c r="AI59" s="314" t="s">
        <v>87</v>
      </c>
      <c r="AO59" s="314" t="s">
        <v>84</v>
      </c>
      <c r="AQ59" s="314" t="s">
        <v>85</v>
      </c>
      <c r="AS59" s="314" t="s">
        <v>86</v>
      </c>
      <c r="AU59" s="314" t="s">
        <v>87</v>
      </c>
      <c r="BA59" s="314" t="s">
        <v>84</v>
      </c>
      <c r="BC59" s="314" t="s">
        <v>85</v>
      </c>
      <c r="BE59" s="314" t="s">
        <v>86</v>
      </c>
      <c r="BG59" s="314" t="s">
        <v>87</v>
      </c>
      <c r="BM59" s="314" t="s">
        <v>84</v>
      </c>
      <c r="BO59" s="314" t="s">
        <v>85</v>
      </c>
      <c r="BQ59" s="314" t="s">
        <v>86</v>
      </c>
      <c r="BS59" s="314" t="s">
        <v>87</v>
      </c>
      <c r="BY59" s="314" t="s">
        <v>84</v>
      </c>
      <c r="CA59" s="314" t="s">
        <v>85</v>
      </c>
      <c r="CC59" s="314" t="s">
        <v>86</v>
      </c>
      <c r="CE59" s="314" t="s">
        <v>87</v>
      </c>
      <c r="CK59" s="314" t="s">
        <v>84</v>
      </c>
      <c r="CM59" s="314" t="s">
        <v>85</v>
      </c>
      <c r="CO59" s="314" t="s">
        <v>86</v>
      </c>
      <c r="CQ59" s="314" t="s">
        <v>87</v>
      </c>
      <c r="CW59" s="314" t="s">
        <v>84</v>
      </c>
      <c r="CY59" s="314" t="s">
        <v>85</v>
      </c>
      <c r="DA59" s="314" t="s">
        <v>86</v>
      </c>
      <c r="DC59" s="314" t="s">
        <v>87</v>
      </c>
      <c r="DI59" s="314" t="s">
        <v>84</v>
      </c>
      <c r="DK59" s="314" t="s">
        <v>85</v>
      </c>
      <c r="DM59" s="314" t="s">
        <v>86</v>
      </c>
      <c r="DO59" s="314" t="s">
        <v>87</v>
      </c>
    </row>
    <row r="60" spans="1:120">
      <c r="E60" s="315"/>
      <c r="G60" s="315"/>
      <c r="I60" s="315"/>
      <c r="K60" s="315"/>
      <c r="Q60" s="315"/>
      <c r="S60" s="315"/>
      <c r="U60" s="315"/>
      <c r="W60" s="315"/>
      <c r="AC60" s="315"/>
      <c r="AE60" s="315"/>
      <c r="AG60" s="315"/>
      <c r="AI60" s="315"/>
      <c r="AO60" s="315"/>
      <c r="AQ60" s="315"/>
      <c r="AS60" s="315"/>
      <c r="AU60" s="315"/>
      <c r="BA60" s="315"/>
      <c r="BC60" s="315"/>
      <c r="BE60" s="315"/>
      <c r="BG60" s="315"/>
      <c r="BM60" s="315"/>
      <c r="BO60" s="315"/>
      <c r="BQ60" s="315"/>
      <c r="BS60" s="315"/>
      <c r="BY60" s="315"/>
      <c r="CA60" s="315"/>
      <c r="CC60" s="315"/>
      <c r="CE60" s="315"/>
      <c r="CK60" s="315"/>
      <c r="CM60" s="315"/>
      <c r="CO60" s="315"/>
      <c r="CQ60" s="315"/>
      <c r="CW60" s="315"/>
      <c r="CY60" s="315"/>
      <c r="DA60" s="315"/>
      <c r="DC60" s="315"/>
      <c r="DI60" s="315"/>
      <c r="DK60" s="315"/>
      <c r="DM60" s="315"/>
      <c r="DO60" s="315"/>
    </row>
    <row r="61" spans="1:120">
      <c r="A61" s="551" t="str">
        <f>PARAMETRES!$F$3</f>
        <v>RELIGION</v>
      </c>
      <c r="B61" s="551"/>
      <c r="C61" s="316">
        <f>PARAMETRES!$G$3</f>
        <v>20</v>
      </c>
      <c r="D61" s="317"/>
      <c r="E61" s="318">
        <f>TOTALGENERAL!$E59</f>
        <v>13.7</v>
      </c>
      <c r="F61" s="319"/>
      <c r="G61" s="318" t="str">
        <f>TOTALGENERAL!$AF59</f>
        <v/>
      </c>
      <c r="H61" s="319"/>
      <c r="I61" s="318" t="str">
        <f>TOTALGENERAL!$BG59</f>
        <v/>
      </c>
      <c r="J61" s="319"/>
      <c r="K61" s="318"/>
      <c r="L61" s="320"/>
      <c r="M61" s="551" t="str">
        <f>PARAMETRES!$F$3</f>
        <v>RELIGION</v>
      </c>
      <c r="N61" s="551"/>
      <c r="O61" s="316">
        <f>PARAMETRES!$G$3</f>
        <v>20</v>
      </c>
      <c r="P61" s="317"/>
      <c r="Q61" s="318">
        <f>TOTALGENERAL!$E63</f>
        <v>13.7</v>
      </c>
      <c r="R61" s="319"/>
      <c r="S61" s="318" t="str">
        <f>TOTALGENERAL!$AF63</f>
        <v/>
      </c>
      <c r="T61" s="319"/>
      <c r="U61" s="318" t="str">
        <f>TOTALGENERAL!$BG63</f>
        <v/>
      </c>
      <c r="V61" s="319"/>
      <c r="W61" s="318"/>
      <c r="X61" s="320"/>
      <c r="Y61" s="551" t="str">
        <f>PARAMETRES!$F$3</f>
        <v>RELIGION</v>
      </c>
      <c r="Z61" s="551"/>
      <c r="AA61" s="316">
        <f>PARAMETRES!$G$3</f>
        <v>20</v>
      </c>
      <c r="AB61" s="317"/>
      <c r="AC61" s="318">
        <f>TOTALGENERAL!$E67</f>
        <v>15.799999999999999</v>
      </c>
      <c r="AD61" s="319"/>
      <c r="AE61" s="318" t="str">
        <f>TOTALGENERAL!$AF67</f>
        <v/>
      </c>
      <c r="AF61" s="319"/>
      <c r="AG61" s="318" t="str">
        <f>TOTALGENERAL!$BG67</f>
        <v/>
      </c>
      <c r="AH61" s="319"/>
      <c r="AI61" s="318"/>
      <c r="AJ61" s="320"/>
      <c r="AK61" s="551" t="str">
        <f>PARAMETRES!$F$3</f>
        <v>RELIGION</v>
      </c>
      <c r="AL61" s="551"/>
      <c r="AM61" s="316">
        <f>PARAMETRES!$G$3</f>
        <v>20</v>
      </c>
      <c r="AN61" s="317"/>
      <c r="AO61" s="318">
        <f>TOTALGENERAL!$E71</f>
        <v>8.5</v>
      </c>
      <c r="AP61" s="319"/>
      <c r="AQ61" s="318" t="str">
        <f>TOTALGENERAL!$AF71</f>
        <v/>
      </c>
      <c r="AR61" s="319"/>
      <c r="AS61" s="318" t="str">
        <f>TOTALGENERAL!$BG71</f>
        <v/>
      </c>
      <c r="AT61" s="319"/>
      <c r="AU61" s="318"/>
      <c r="AV61" s="320"/>
      <c r="AW61" s="551" t="str">
        <f>PARAMETRES!$F$3</f>
        <v>RELIGION</v>
      </c>
      <c r="AX61" s="551"/>
      <c r="AY61" s="316">
        <f>PARAMETRES!$G$3</f>
        <v>20</v>
      </c>
      <c r="AZ61" s="317"/>
      <c r="BA61" s="318">
        <f>TOTALGENERAL!$E75</f>
        <v>17.900000000000002</v>
      </c>
      <c r="BB61" s="319"/>
      <c r="BC61" s="318" t="str">
        <f>TOTALGENERAL!$AF75</f>
        <v/>
      </c>
      <c r="BD61" s="319"/>
      <c r="BE61" s="318" t="str">
        <f>TOTALGENERAL!$BG75</f>
        <v/>
      </c>
      <c r="BF61" s="319"/>
      <c r="BG61" s="318"/>
      <c r="BH61" s="320"/>
      <c r="BI61" s="551" t="str">
        <f>PARAMETRES!$F$3</f>
        <v>RELIGION</v>
      </c>
      <c r="BJ61" s="551"/>
      <c r="BK61" s="316">
        <f>PARAMETRES!$G$3</f>
        <v>20</v>
      </c>
      <c r="BL61" s="317"/>
      <c r="BM61" s="318">
        <f>TOTALGENERAL!$E79</f>
        <v>14.799999999999999</v>
      </c>
      <c r="BN61" s="319"/>
      <c r="BO61" s="318" t="str">
        <f>TOTALGENERAL!$AF79</f>
        <v/>
      </c>
      <c r="BP61" s="319"/>
      <c r="BQ61" s="318" t="str">
        <f>TOTALGENERAL!$BG79</f>
        <v/>
      </c>
      <c r="BR61" s="319"/>
      <c r="BS61" s="318"/>
      <c r="BT61" s="320"/>
      <c r="BU61" s="551" t="str">
        <f>PARAMETRES!$F$3</f>
        <v>RELIGION</v>
      </c>
      <c r="BV61" s="551"/>
      <c r="BW61" s="316">
        <f>PARAMETRES!$G$3</f>
        <v>20</v>
      </c>
      <c r="BX61" s="317"/>
      <c r="BY61" s="318">
        <f>TOTALGENERAL!$E83</f>
        <v>20</v>
      </c>
      <c r="BZ61" s="319"/>
      <c r="CA61" s="318" t="str">
        <f>TOTALGENERAL!$AF83</f>
        <v/>
      </c>
      <c r="CB61" s="319"/>
      <c r="CC61" s="318" t="str">
        <f>TOTALGENERAL!$BG83</f>
        <v/>
      </c>
      <c r="CD61" s="319"/>
      <c r="CE61" s="318"/>
      <c r="CF61" s="320"/>
      <c r="CG61" s="551" t="str">
        <f>PARAMETRES!$F$3</f>
        <v>RELIGION</v>
      </c>
      <c r="CH61" s="551"/>
      <c r="CI61" s="316">
        <f>PARAMETRES!$G$3</f>
        <v>20</v>
      </c>
      <c r="CJ61" s="317"/>
      <c r="CK61" s="318" t="str">
        <f>TOTALGENERAL!$E87</f>
        <v>-</v>
      </c>
      <c r="CL61" s="319"/>
      <c r="CM61" s="318" t="str">
        <f>TOTALGENERAL!$AF87</f>
        <v/>
      </c>
      <c r="CN61" s="319"/>
      <c r="CO61" s="318" t="str">
        <f>TOTALGENERAL!$BG87</f>
        <v/>
      </c>
      <c r="CP61" s="319"/>
      <c r="CQ61" s="318"/>
      <c r="CR61" s="320"/>
      <c r="CS61" s="551" t="str">
        <f>PARAMETRES!$F$3</f>
        <v>RELIGION</v>
      </c>
      <c r="CT61" s="551"/>
      <c r="CU61" s="316">
        <f>PARAMETRES!$G$3</f>
        <v>20</v>
      </c>
      <c r="CV61" s="317"/>
      <c r="CW61" s="318" t="str">
        <f>TOTALGENERAL!$E91</f>
        <v>-</v>
      </c>
      <c r="CX61" s="319"/>
      <c r="CY61" s="318" t="str">
        <f>TOTALGENERAL!$AF91</f>
        <v/>
      </c>
      <c r="CZ61" s="319"/>
      <c r="DA61" s="318" t="str">
        <f>TOTALGENERAL!$BG91</f>
        <v/>
      </c>
      <c r="DB61" s="319"/>
      <c r="DC61" s="318"/>
      <c r="DD61" s="320"/>
      <c r="DE61" s="551" t="str">
        <f>PARAMETRES!$F$3</f>
        <v>RELIGION</v>
      </c>
      <c r="DF61" s="551"/>
      <c r="DG61" s="316">
        <f>PARAMETRES!$G$3</f>
        <v>20</v>
      </c>
      <c r="DH61" s="317"/>
      <c r="DI61" s="318" t="str">
        <f>TOTALGENERAL!$E95</f>
        <v>-</v>
      </c>
      <c r="DJ61" s="319"/>
      <c r="DK61" s="318" t="str">
        <f>TOTALGENERAL!$AF95</f>
        <v/>
      </c>
      <c r="DL61" s="319"/>
      <c r="DM61" s="318" t="str">
        <f>TOTALGENERAL!$BG95</f>
        <v/>
      </c>
      <c r="DN61" s="319"/>
      <c r="DO61" s="318"/>
      <c r="DP61" s="320"/>
    </row>
    <row r="62" spans="1:120">
      <c r="A62" s="321"/>
      <c r="B62" s="322"/>
      <c r="C62" s="323"/>
      <c r="D62" s="323"/>
      <c r="E62" s="315"/>
      <c r="F62" s="324"/>
      <c r="G62" s="315"/>
      <c r="H62" s="324"/>
      <c r="I62" s="315"/>
      <c r="J62" s="324"/>
      <c r="K62" s="315"/>
      <c r="L62" s="325"/>
      <c r="M62" s="321"/>
      <c r="N62" s="322"/>
      <c r="O62" s="323"/>
      <c r="P62" s="323"/>
      <c r="Q62" s="315"/>
      <c r="R62" s="324"/>
      <c r="S62" s="315"/>
      <c r="T62" s="324"/>
      <c r="U62" s="315"/>
      <c r="V62" s="324"/>
      <c r="W62" s="315"/>
      <c r="X62" s="325"/>
      <c r="Y62" s="321"/>
      <c r="Z62" s="322"/>
      <c r="AA62" s="323"/>
      <c r="AB62" s="323"/>
      <c r="AC62" s="315"/>
      <c r="AD62" s="324"/>
      <c r="AE62" s="315"/>
      <c r="AF62" s="324"/>
      <c r="AG62" s="315"/>
      <c r="AH62" s="324"/>
      <c r="AI62" s="315"/>
      <c r="AJ62" s="325"/>
      <c r="AK62" s="321"/>
      <c r="AL62" s="322"/>
      <c r="AM62" s="323"/>
      <c r="AN62" s="323"/>
      <c r="AO62" s="315"/>
      <c r="AP62" s="324"/>
      <c r="AQ62" s="315"/>
      <c r="AR62" s="324"/>
      <c r="AS62" s="315"/>
      <c r="AT62" s="324"/>
      <c r="AU62" s="315"/>
      <c r="AV62" s="325"/>
      <c r="AW62" s="321"/>
      <c r="AX62" s="322"/>
      <c r="AY62" s="323"/>
      <c r="AZ62" s="323"/>
      <c r="BA62" s="315"/>
      <c r="BB62" s="324"/>
      <c r="BC62" s="315"/>
      <c r="BD62" s="324"/>
      <c r="BE62" s="315"/>
      <c r="BF62" s="324"/>
      <c r="BG62" s="315"/>
      <c r="BH62" s="325"/>
      <c r="BI62" s="321"/>
      <c r="BJ62" s="322"/>
      <c r="BK62" s="323"/>
      <c r="BL62" s="323"/>
      <c r="BM62" s="315"/>
      <c r="BN62" s="324"/>
      <c r="BO62" s="315"/>
      <c r="BP62" s="324"/>
      <c r="BQ62" s="315"/>
      <c r="BR62" s="324"/>
      <c r="BS62" s="315"/>
      <c r="BT62" s="325"/>
      <c r="BU62" s="321"/>
      <c r="BV62" s="322"/>
      <c r="BW62" s="323"/>
      <c r="BX62" s="323"/>
      <c r="BY62" s="315"/>
      <c r="BZ62" s="324"/>
      <c r="CA62" s="315"/>
      <c r="CB62" s="324"/>
      <c r="CC62" s="315"/>
      <c r="CD62" s="324"/>
      <c r="CE62" s="315"/>
      <c r="CF62" s="325"/>
      <c r="CG62" s="321"/>
      <c r="CH62" s="322"/>
      <c r="CI62" s="323"/>
      <c r="CJ62" s="323"/>
      <c r="CK62" s="315"/>
      <c r="CL62" s="324"/>
      <c r="CM62" s="315"/>
      <c r="CN62" s="324"/>
      <c r="CO62" s="315"/>
      <c r="CP62" s="324"/>
      <c r="CQ62" s="315"/>
      <c r="CR62" s="325"/>
      <c r="CS62" s="321"/>
      <c r="CT62" s="322"/>
      <c r="CU62" s="323"/>
      <c r="CV62" s="323"/>
      <c r="CW62" s="315"/>
      <c r="CX62" s="324"/>
      <c r="CY62" s="315"/>
      <c r="CZ62" s="324"/>
      <c r="DA62" s="315"/>
      <c r="DB62" s="324"/>
      <c r="DC62" s="315"/>
      <c r="DD62" s="325"/>
      <c r="DE62" s="321"/>
      <c r="DF62" s="322"/>
      <c r="DG62" s="323"/>
      <c r="DH62" s="323"/>
      <c r="DI62" s="315"/>
      <c r="DJ62" s="324"/>
      <c r="DK62" s="315"/>
      <c r="DL62" s="324"/>
      <c r="DM62" s="315"/>
      <c r="DN62" s="324"/>
      <c r="DO62" s="315"/>
      <c r="DP62" s="325"/>
    </row>
    <row r="63" spans="1:120">
      <c r="A63" s="326"/>
      <c r="B63" s="326"/>
      <c r="C63" s="327"/>
      <c r="D63" s="327"/>
      <c r="E63" s="315"/>
      <c r="G63" s="315"/>
      <c r="I63" s="315"/>
      <c r="K63" s="315"/>
      <c r="M63" s="326"/>
      <c r="N63" s="326"/>
      <c r="O63" s="327"/>
      <c r="P63" s="327"/>
      <c r="Q63" s="315"/>
      <c r="S63" s="315"/>
      <c r="U63" s="315"/>
      <c r="W63" s="315"/>
      <c r="Y63" s="326"/>
      <c r="Z63" s="326"/>
      <c r="AA63" s="327"/>
      <c r="AB63" s="327"/>
      <c r="AC63" s="315"/>
      <c r="AE63" s="315"/>
      <c r="AG63" s="315"/>
      <c r="AI63" s="315"/>
      <c r="AK63" s="326"/>
      <c r="AL63" s="326"/>
      <c r="AM63" s="327"/>
      <c r="AN63" s="327"/>
      <c r="AO63" s="315"/>
      <c r="AQ63" s="315"/>
      <c r="AS63" s="315"/>
      <c r="AU63" s="315"/>
      <c r="AW63" s="326"/>
      <c r="AX63" s="326"/>
      <c r="AY63" s="327"/>
      <c r="AZ63" s="327"/>
      <c r="BA63" s="315"/>
      <c r="BC63" s="315"/>
      <c r="BE63" s="315"/>
      <c r="BG63" s="315"/>
      <c r="BI63" s="326"/>
      <c r="BJ63" s="326"/>
      <c r="BK63" s="327"/>
      <c r="BL63" s="327"/>
      <c r="BM63" s="315"/>
      <c r="BO63" s="315"/>
      <c r="BQ63" s="315"/>
      <c r="BS63" s="315"/>
      <c r="BU63" s="326"/>
      <c r="BV63" s="326"/>
      <c r="BW63" s="327"/>
      <c r="BX63" s="327"/>
      <c r="BY63" s="315"/>
      <c r="CA63" s="315"/>
      <c r="CC63" s="315"/>
      <c r="CE63" s="315"/>
      <c r="CG63" s="326"/>
      <c r="CH63" s="326"/>
      <c r="CI63" s="327"/>
      <c r="CJ63" s="327"/>
      <c r="CK63" s="315"/>
      <c r="CM63" s="315"/>
      <c r="CO63" s="315"/>
      <c r="CQ63" s="315"/>
      <c r="CS63" s="326"/>
      <c r="CT63" s="326"/>
      <c r="CU63" s="327"/>
      <c r="CV63" s="327"/>
      <c r="CW63" s="315"/>
      <c r="CY63" s="315"/>
      <c r="DA63" s="315"/>
      <c r="DC63" s="315"/>
      <c r="DE63" s="326"/>
      <c r="DF63" s="326"/>
      <c r="DG63" s="327"/>
      <c r="DH63" s="327"/>
      <c r="DI63" s="315"/>
      <c r="DK63" s="315"/>
      <c r="DM63" s="315"/>
      <c r="DO63" s="315"/>
    </row>
    <row r="64" spans="1:120" ht="13.5">
      <c r="A64" s="552" t="s">
        <v>88</v>
      </c>
      <c r="B64" s="552"/>
      <c r="C64" s="327"/>
      <c r="D64" s="327"/>
      <c r="E64" s="315"/>
      <c r="G64" s="315"/>
      <c r="I64" s="315"/>
      <c r="K64" s="315"/>
      <c r="M64" s="552" t="s">
        <v>88</v>
      </c>
      <c r="N64" s="552"/>
      <c r="O64" s="327"/>
      <c r="P64" s="327"/>
      <c r="Q64" s="315"/>
      <c r="S64" s="315"/>
      <c r="U64" s="315"/>
      <c r="W64" s="315"/>
      <c r="Y64" s="552" t="s">
        <v>88</v>
      </c>
      <c r="Z64" s="552"/>
      <c r="AA64" s="327"/>
      <c r="AB64" s="327"/>
      <c r="AC64" s="315"/>
      <c r="AE64" s="315"/>
      <c r="AG64" s="315"/>
      <c r="AI64" s="315"/>
      <c r="AK64" s="552" t="s">
        <v>88</v>
      </c>
      <c r="AL64" s="552"/>
      <c r="AM64" s="327"/>
      <c r="AN64" s="327"/>
      <c r="AO64" s="315"/>
      <c r="AQ64" s="315"/>
      <c r="AS64" s="315"/>
      <c r="AU64" s="315"/>
      <c r="AW64" s="552" t="s">
        <v>88</v>
      </c>
      <c r="AX64" s="552"/>
      <c r="AY64" s="327"/>
      <c r="AZ64" s="327"/>
      <c r="BA64" s="315"/>
      <c r="BC64" s="315"/>
      <c r="BE64" s="315"/>
      <c r="BG64" s="315"/>
      <c r="BI64" s="552" t="s">
        <v>88</v>
      </c>
      <c r="BJ64" s="552"/>
      <c r="BK64" s="327"/>
      <c r="BL64" s="327"/>
      <c r="BM64" s="315"/>
      <c r="BO64" s="315"/>
      <c r="BQ64" s="315"/>
      <c r="BS64" s="315"/>
      <c r="BU64" s="552" t="s">
        <v>88</v>
      </c>
      <c r="BV64" s="552"/>
      <c r="BW64" s="327"/>
      <c r="BX64" s="327"/>
      <c r="BY64" s="315"/>
      <c r="CA64" s="315"/>
      <c r="CC64" s="315"/>
      <c r="CE64" s="315"/>
      <c r="CG64" s="552" t="s">
        <v>88</v>
      </c>
      <c r="CH64" s="552"/>
      <c r="CI64" s="327"/>
      <c r="CJ64" s="327"/>
      <c r="CK64" s="315"/>
      <c r="CM64" s="315"/>
      <c r="CO64" s="315"/>
      <c r="CQ64" s="315"/>
      <c r="CS64" s="552" t="s">
        <v>88</v>
      </c>
      <c r="CT64" s="552"/>
      <c r="CU64" s="327"/>
      <c r="CV64" s="327"/>
      <c r="CW64" s="315"/>
      <c r="CY64" s="315"/>
      <c r="DA64" s="315"/>
      <c r="DC64" s="315"/>
      <c r="DE64" s="552" t="s">
        <v>88</v>
      </c>
      <c r="DF64" s="552"/>
      <c r="DG64" s="327"/>
      <c r="DH64" s="327"/>
      <c r="DI64" s="315"/>
      <c r="DK64" s="315"/>
      <c r="DM64" s="315"/>
      <c r="DO64" s="315"/>
    </row>
    <row r="65" spans="1:120">
      <c r="A65" s="326"/>
      <c r="B65" s="326"/>
      <c r="C65" s="327"/>
      <c r="D65" s="327"/>
      <c r="E65" s="315"/>
      <c r="G65" s="315"/>
      <c r="I65" s="315"/>
      <c r="K65" s="315"/>
      <c r="M65" s="326"/>
      <c r="N65" s="326"/>
      <c r="O65" s="327"/>
      <c r="P65" s="327"/>
      <c r="Q65" s="315"/>
      <c r="S65" s="315"/>
      <c r="U65" s="315"/>
      <c r="W65" s="315"/>
      <c r="Y65" s="326"/>
      <c r="Z65" s="326"/>
      <c r="AA65" s="327"/>
      <c r="AB65" s="327"/>
      <c r="AC65" s="315"/>
      <c r="AE65" s="315"/>
      <c r="AG65" s="315"/>
      <c r="AI65" s="315"/>
      <c r="AK65" s="326"/>
      <c r="AL65" s="326"/>
      <c r="AM65" s="327"/>
      <c r="AN65" s="327"/>
      <c r="AO65" s="315"/>
      <c r="AQ65" s="315"/>
      <c r="AS65" s="315"/>
      <c r="AU65" s="315"/>
      <c r="AW65" s="326"/>
      <c r="AX65" s="326"/>
      <c r="AY65" s="327"/>
      <c r="AZ65" s="327"/>
      <c r="BA65" s="315"/>
      <c r="BC65" s="315"/>
      <c r="BE65" s="315"/>
      <c r="BG65" s="315"/>
      <c r="BI65" s="326"/>
      <c r="BJ65" s="326"/>
      <c r="BK65" s="327"/>
      <c r="BL65" s="327"/>
      <c r="BM65" s="315"/>
      <c r="BO65" s="315"/>
      <c r="BQ65" s="315"/>
      <c r="BS65" s="315"/>
      <c r="BU65" s="326"/>
      <c r="BV65" s="326"/>
      <c r="BW65" s="327"/>
      <c r="BX65" s="327"/>
      <c r="BY65" s="315"/>
      <c r="CA65" s="315"/>
      <c r="CC65" s="315"/>
      <c r="CE65" s="315"/>
      <c r="CG65" s="326"/>
      <c r="CH65" s="326"/>
      <c r="CI65" s="327"/>
      <c r="CJ65" s="327"/>
      <c r="CK65" s="315"/>
      <c r="CM65" s="315"/>
      <c r="CO65" s="315"/>
      <c r="CQ65" s="315"/>
      <c r="CS65" s="326"/>
      <c r="CT65" s="326"/>
      <c r="CU65" s="327"/>
      <c r="CV65" s="327"/>
      <c r="CW65" s="315"/>
      <c r="CY65" s="315"/>
      <c r="DA65" s="315"/>
      <c r="DC65" s="315"/>
      <c r="DE65" s="326"/>
      <c r="DF65" s="326"/>
      <c r="DG65" s="327"/>
      <c r="DH65" s="327"/>
      <c r="DI65" s="315"/>
      <c r="DK65" s="315"/>
      <c r="DM65" s="315"/>
      <c r="DO65" s="315"/>
    </row>
    <row r="66" spans="1:120">
      <c r="A66" s="553" t="str">
        <f>PARAMETRES!$F$5</f>
        <v>LIRE</v>
      </c>
      <c r="B66" s="553"/>
      <c r="C66" s="328">
        <f>PARAMETRES!$G$5</f>
        <v>25</v>
      </c>
      <c r="D66" s="329"/>
      <c r="E66" s="330">
        <f>TOTALGENERAL!$H59</f>
        <v>19.8</v>
      </c>
      <c r="F66" s="331"/>
      <c r="G66" s="330" t="str">
        <f>TOTALGENERAL!$AI59</f>
        <v/>
      </c>
      <c r="H66" s="331"/>
      <c r="I66" s="330" t="str">
        <f>TOTALGENERAL!$BJ59</f>
        <v/>
      </c>
      <c r="J66" s="331"/>
      <c r="K66" s="330"/>
      <c r="L66" s="332"/>
      <c r="M66" s="553" t="str">
        <f>PARAMETRES!$F$5</f>
        <v>LIRE</v>
      </c>
      <c r="N66" s="553"/>
      <c r="O66" s="328">
        <f>PARAMETRES!$G$5</f>
        <v>25</v>
      </c>
      <c r="P66" s="329"/>
      <c r="Q66" s="330">
        <f>TOTALGENERAL!$H63</f>
        <v>16.5</v>
      </c>
      <c r="R66" s="331"/>
      <c r="S66" s="330" t="str">
        <f>TOTALGENERAL!$AI63</f>
        <v/>
      </c>
      <c r="T66" s="331"/>
      <c r="U66" s="330" t="str">
        <f>TOTALGENERAL!$BJ63</f>
        <v/>
      </c>
      <c r="V66" s="331"/>
      <c r="W66" s="330"/>
      <c r="X66" s="332"/>
      <c r="Y66" s="553" t="str">
        <f>PARAMETRES!$F$5</f>
        <v>LIRE</v>
      </c>
      <c r="Z66" s="553"/>
      <c r="AA66" s="328">
        <f>PARAMETRES!$G$5</f>
        <v>25</v>
      </c>
      <c r="AB66" s="329"/>
      <c r="AC66" s="330">
        <f>TOTALGENERAL!$H67</f>
        <v>19.3</v>
      </c>
      <c r="AD66" s="331"/>
      <c r="AE66" s="330" t="str">
        <f>TOTALGENERAL!$AI67</f>
        <v/>
      </c>
      <c r="AF66" s="331"/>
      <c r="AG66" s="330" t="str">
        <f>TOTALGENERAL!$BJ67</f>
        <v/>
      </c>
      <c r="AH66" s="331"/>
      <c r="AI66" s="330"/>
      <c r="AJ66" s="332"/>
      <c r="AK66" s="553" t="str">
        <f>PARAMETRES!$F$5</f>
        <v>LIRE</v>
      </c>
      <c r="AL66" s="553"/>
      <c r="AM66" s="328">
        <f>PARAMETRES!$G$5</f>
        <v>25</v>
      </c>
      <c r="AN66" s="329"/>
      <c r="AO66" s="330">
        <f>TOTALGENERAL!$H71</f>
        <v>18.5</v>
      </c>
      <c r="AP66" s="331"/>
      <c r="AQ66" s="330" t="str">
        <f>TOTALGENERAL!$AI71</f>
        <v/>
      </c>
      <c r="AR66" s="331"/>
      <c r="AS66" s="330" t="str">
        <f>TOTALGENERAL!$BJ71</f>
        <v/>
      </c>
      <c r="AT66" s="331"/>
      <c r="AU66" s="330"/>
      <c r="AV66" s="332"/>
      <c r="AW66" s="553" t="str">
        <f>PARAMETRES!$F$5</f>
        <v>LIRE</v>
      </c>
      <c r="AX66" s="553"/>
      <c r="AY66" s="328">
        <f>PARAMETRES!$G$5</f>
        <v>25</v>
      </c>
      <c r="AZ66" s="329"/>
      <c r="BA66" s="330">
        <f>TOTALGENERAL!$H75</f>
        <v>24.5</v>
      </c>
      <c r="BB66" s="331"/>
      <c r="BC66" s="330" t="str">
        <f>TOTALGENERAL!$AI75</f>
        <v/>
      </c>
      <c r="BD66" s="331"/>
      <c r="BE66" s="330" t="str">
        <f>TOTALGENERAL!$BJ75</f>
        <v/>
      </c>
      <c r="BF66" s="331"/>
      <c r="BG66" s="330"/>
      <c r="BH66" s="332"/>
      <c r="BI66" s="553" t="str">
        <f>PARAMETRES!$F$5</f>
        <v>LIRE</v>
      </c>
      <c r="BJ66" s="553"/>
      <c r="BK66" s="328">
        <f>PARAMETRES!$G$5</f>
        <v>25</v>
      </c>
      <c r="BL66" s="329"/>
      <c r="BM66" s="330">
        <f>TOTALGENERAL!$H79</f>
        <v>21.900000000000002</v>
      </c>
      <c r="BN66" s="331"/>
      <c r="BO66" s="330" t="str">
        <f>TOTALGENERAL!$AI79</f>
        <v/>
      </c>
      <c r="BP66" s="331"/>
      <c r="BQ66" s="330" t="str">
        <f>TOTALGENERAL!$BJ79</f>
        <v/>
      </c>
      <c r="BR66" s="331"/>
      <c r="BS66" s="330"/>
      <c r="BT66" s="332"/>
      <c r="BU66" s="553" t="str">
        <f>PARAMETRES!$F$5</f>
        <v>LIRE</v>
      </c>
      <c r="BV66" s="553"/>
      <c r="BW66" s="328">
        <f>PARAMETRES!$G$5</f>
        <v>25</v>
      </c>
      <c r="BX66" s="329"/>
      <c r="BY66" s="330">
        <f>TOTALGENERAL!$H83</f>
        <v>22.200000000000003</v>
      </c>
      <c r="BZ66" s="331"/>
      <c r="CA66" s="330" t="str">
        <f>TOTALGENERAL!$AI83</f>
        <v/>
      </c>
      <c r="CB66" s="331"/>
      <c r="CC66" s="330" t="str">
        <f>TOTALGENERAL!$BJ83</f>
        <v/>
      </c>
      <c r="CD66" s="331"/>
      <c r="CE66" s="330"/>
      <c r="CF66" s="332"/>
      <c r="CG66" s="553" t="str">
        <f>PARAMETRES!$F$5</f>
        <v>LIRE</v>
      </c>
      <c r="CH66" s="553"/>
      <c r="CI66" s="328">
        <f>PARAMETRES!$G$5</f>
        <v>25</v>
      </c>
      <c r="CJ66" s="329"/>
      <c r="CK66" s="330" t="str">
        <f>TOTALGENERAL!$H87</f>
        <v>-</v>
      </c>
      <c r="CL66" s="331"/>
      <c r="CM66" s="330" t="str">
        <f>TOTALGENERAL!$AI87</f>
        <v/>
      </c>
      <c r="CN66" s="331"/>
      <c r="CO66" s="330" t="str">
        <f>TOTALGENERAL!$BJ87</f>
        <v/>
      </c>
      <c r="CP66" s="331"/>
      <c r="CQ66" s="330"/>
      <c r="CR66" s="332"/>
      <c r="CS66" s="553" t="str">
        <f>PARAMETRES!$F$5</f>
        <v>LIRE</v>
      </c>
      <c r="CT66" s="553"/>
      <c r="CU66" s="328">
        <f>PARAMETRES!$G$5</f>
        <v>25</v>
      </c>
      <c r="CV66" s="329"/>
      <c r="CW66" s="330" t="str">
        <f>TOTALGENERAL!$H91</f>
        <v>-</v>
      </c>
      <c r="CX66" s="331"/>
      <c r="CY66" s="330" t="str">
        <f>TOTALGENERAL!$AI91</f>
        <v/>
      </c>
      <c r="CZ66" s="331"/>
      <c r="DA66" s="330" t="str">
        <f>TOTALGENERAL!$BJ91</f>
        <v/>
      </c>
      <c r="DB66" s="331"/>
      <c r="DC66" s="330"/>
      <c r="DD66" s="332"/>
      <c r="DE66" s="553" t="str">
        <f>PARAMETRES!$F$5</f>
        <v>LIRE</v>
      </c>
      <c r="DF66" s="553"/>
      <c r="DG66" s="328">
        <f>PARAMETRES!$G$5</f>
        <v>25</v>
      </c>
      <c r="DH66" s="329"/>
      <c r="DI66" s="330" t="str">
        <f>TOTALGENERAL!$H95</f>
        <v>-</v>
      </c>
      <c r="DJ66" s="331"/>
      <c r="DK66" s="330" t="str">
        <f>TOTALGENERAL!$AI95</f>
        <v/>
      </c>
      <c r="DL66" s="331"/>
      <c r="DM66" s="330" t="str">
        <f>TOTALGENERAL!$BJ95</f>
        <v/>
      </c>
      <c r="DN66" s="331"/>
      <c r="DO66" s="330"/>
      <c r="DP66" s="332"/>
    </row>
    <row r="67" spans="1:120">
      <c r="A67" s="553" t="str">
        <f>PARAMETRES!$F$6</f>
        <v>ÉCRIRE (dictées, orthographe, rédactions)</v>
      </c>
      <c r="B67" s="553"/>
      <c r="C67" s="328">
        <f>PARAMETRES!$G$6</f>
        <v>25</v>
      </c>
      <c r="D67" s="329"/>
      <c r="E67" s="330">
        <f>TOTALGENERAL!$I59</f>
        <v>19.700000000000003</v>
      </c>
      <c r="F67" s="331"/>
      <c r="G67" s="330" t="str">
        <f>TOTALGENERAL!$AJ59</f>
        <v/>
      </c>
      <c r="H67" s="331"/>
      <c r="I67" s="330" t="str">
        <f>TOTALGENERAL!$BK59</f>
        <v/>
      </c>
      <c r="J67" s="331"/>
      <c r="K67" s="330"/>
      <c r="L67" s="332"/>
      <c r="M67" s="553" t="str">
        <f>PARAMETRES!$F$6</f>
        <v>ÉCRIRE (dictées, orthographe, rédactions)</v>
      </c>
      <c r="N67" s="553"/>
      <c r="O67" s="328">
        <f>PARAMETRES!$G$6</f>
        <v>25</v>
      </c>
      <c r="P67" s="329"/>
      <c r="Q67" s="330">
        <f>TOTALGENERAL!$I63</f>
        <v>16.200000000000003</v>
      </c>
      <c r="R67" s="331"/>
      <c r="S67" s="330" t="str">
        <f>TOTALGENERAL!$AJ63</f>
        <v/>
      </c>
      <c r="T67" s="331"/>
      <c r="U67" s="330" t="str">
        <f>TOTALGENERAL!$BK63</f>
        <v/>
      </c>
      <c r="V67" s="331"/>
      <c r="W67" s="330"/>
      <c r="X67" s="332"/>
      <c r="Y67" s="553" t="str">
        <f>PARAMETRES!$F$6</f>
        <v>ÉCRIRE (dictées, orthographe, rédactions)</v>
      </c>
      <c r="Z67" s="553"/>
      <c r="AA67" s="328">
        <f>PARAMETRES!$G$6</f>
        <v>25</v>
      </c>
      <c r="AB67" s="329"/>
      <c r="AC67" s="330">
        <f>TOTALGENERAL!$I67</f>
        <v>21.3</v>
      </c>
      <c r="AD67" s="331"/>
      <c r="AE67" s="330" t="str">
        <f>TOTALGENERAL!$AJ67</f>
        <v/>
      </c>
      <c r="AF67" s="331"/>
      <c r="AG67" s="330" t="str">
        <f>TOTALGENERAL!$BK67</f>
        <v/>
      </c>
      <c r="AH67" s="331"/>
      <c r="AI67" s="330"/>
      <c r="AJ67" s="332"/>
      <c r="AK67" s="553" t="str">
        <f>PARAMETRES!$F$6</f>
        <v>ÉCRIRE (dictées, orthographe, rédactions)</v>
      </c>
      <c r="AL67" s="553"/>
      <c r="AM67" s="328">
        <f>PARAMETRES!$G$6</f>
        <v>25</v>
      </c>
      <c r="AN67" s="329"/>
      <c r="AO67" s="330">
        <f>TOTALGENERAL!$I71</f>
        <v>20.700000000000003</v>
      </c>
      <c r="AP67" s="331"/>
      <c r="AQ67" s="330" t="str">
        <f>TOTALGENERAL!$AJ71</f>
        <v/>
      </c>
      <c r="AR67" s="331"/>
      <c r="AS67" s="330" t="str">
        <f>TOTALGENERAL!$BK71</f>
        <v/>
      </c>
      <c r="AT67" s="331"/>
      <c r="AU67" s="330"/>
      <c r="AV67" s="332"/>
      <c r="AW67" s="553" t="str">
        <f>PARAMETRES!$F$6</f>
        <v>ÉCRIRE (dictées, orthographe, rédactions)</v>
      </c>
      <c r="AX67" s="553"/>
      <c r="AY67" s="328">
        <f>PARAMETRES!$G$6</f>
        <v>25</v>
      </c>
      <c r="AZ67" s="329"/>
      <c r="BA67" s="330">
        <f>TOTALGENERAL!$I75</f>
        <v>18.700000000000003</v>
      </c>
      <c r="BB67" s="331"/>
      <c r="BC67" s="330" t="str">
        <f>TOTALGENERAL!$AJ75</f>
        <v/>
      </c>
      <c r="BD67" s="331"/>
      <c r="BE67" s="330" t="str">
        <f>TOTALGENERAL!$BK75</f>
        <v/>
      </c>
      <c r="BF67" s="331"/>
      <c r="BG67" s="330"/>
      <c r="BH67" s="332"/>
      <c r="BI67" s="553" t="str">
        <f>PARAMETRES!$F$6</f>
        <v>ÉCRIRE (dictées, orthographe, rédactions)</v>
      </c>
      <c r="BJ67" s="553"/>
      <c r="BK67" s="328">
        <f>PARAMETRES!$G$6</f>
        <v>25</v>
      </c>
      <c r="BL67" s="329"/>
      <c r="BM67" s="330">
        <f>TOTALGENERAL!$I79</f>
        <v>18.600000000000001</v>
      </c>
      <c r="BN67" s="331"/>
      <c r="BO67" s="330" t="str">
        <f>TOTALGENERAL!$AJ79</f>
        <v/>
      </c>
      <c r="BP67" s="331"/>
      <c r="BQ67" s="330" t="str">
        <f>TOTALGENERAL!$BK79</f>
        <v/>
      </c>
      <c r="BR67" s="331"/>
      <c r="BS67" s="330"/>
      <c r="BT67" s="332"/>
      <c r="BU67" s="553" t="str">
        <f>PARAMETRES!$F$6</f>
        <v>ÉCRIRE (dictées, orthographe, rédactions)</v>
      </c>
      <c r="BV67" s="553"/>
      <c r="BW67" s="328">
        <f>PARAMETRES!$G$6</f>
        <v>25</v>
      </c>
      <c r="BX67" s="329"/>
      <c r="BY67" s="330">
        <f>TOTALGENERAL!$I83</f>
        <v>20.900000000000002</v>
      </c>
      <c r="BZ67" s="331"/>
      <c r="CA67" s="330" t="str">
        <f>TOTALGENERAL!$AJ83</f>
        <v/>
      </c>
      <c r="CB67" s="331"/>
      <c r="CC67" s="330" t="str">
        <f>TOTALGENERAL!$BK83</f>
        <v/>
      </c>
      <c r="CD67" s="331"/>
      <c r="CE67" s="330"/>
      <c r="CF67" s="332"/>
      <c r="CG67" s="553" t="str">
        <f>PARAMETRES!$F$6</f>
        <v>ÉCRIRE (dictées, orthographe, rédactions)</v>
      </c>
      <c r="CH67" s="553"/>
      <c r="CI67" s="328">
        <f>PARAMETRES!$G$6</f>
        <v>25</v>
      </c>
      <c r="CJ67" s="329"/>
      <c r="CK67" s="330" t="str">
        <f>TOTALGENERAL!$I87</f>
        <v>-</v>
      </c>
      <c r="CL67" s="331"/>
      <c r="CM67" s="330" t="str">
        <f>TOTALGENERAL!$AJ87</f>
        <v/>
      </c>
      <c r="CN67" s="331"/>
      <c r="CO67" s="330" t="str">
        <f>TOTALGENERAL!$BK87</f>
        <v/>
      </c>
      <c r="CP67" s="331"/>
      <c r="CQ67" s="330"/>
      <c r="CR67" s="332"/>
      <c r="CS67" s="553" t="str">
        <f>PARAMETRES!$F$6</f>
        <v>ÉCRIRE (dictées, orthographe, rédactions)</v>
      </c>
      <c r="CT67" s="553"/>
      <c r="CU67" s="328">
        <f>PARAMETRES!$G$6</f>
        <v>25</v>
      </c>
      <c r="CV67" s="329"/>
      <c r="CW67" s="330" t="str">
        <f>TOTALGENERAL!$I91</f>
        <v>-</v>
      </c>
      <c r="CX67" s="331"/>
      <c r="CY67" s="330" t="str">
        <f>TOTALGENERAL!$AJ91</f>
        <v/>
      </c>
      <c r="CZ67" s="331"/>
      <c r="DA67" s="330" t="str">
        <f>TOTALGENERAL!$BK91</f>
        <v/>
      </c>
      <c r="DB67" s="331"/>
      <c r="DC67" s="330"/>
      <c r="DD67" s="332"/>
      <c r="DE67" s="553" t="str">
        <f>PARAMETRES!$F$6</f>
        <v>ÉCRIRE (dictées, orthographe, rédactions)</v>
      </c>
      <c r="DF67" s="553"/>
      <c r="DG67" s="328">
        <f>PARAMETRES!$G$6</f>
        <v>25</v>
      </c>
      <c r="DH67" s="329"/>
      <c r="DI67" s="330" t="str">
        <f>TOTALGENERAL!$I95</f>
        <v>-</v>
      </c>
      <c r="DJ67" s="331"/>
      <c r="DK67" s="330" t="str">
        <f>TOTALGENERAL!$AJ95</f>
        <v/>
      </c>
      <c r="DL67" s="331"/>
      <c r="DM67" s="330" t="str">
        <f>TOTALGENERAL!$BK95</f>
        <v/>
      </c>
      <c r="DN67" s="331"/>
      <c r="DO67" s="330"/>
      <c r="DP67" s="332"/>
    </row>
    <row r="68" spans="1:120">
      <c r="A68" s="553" t="str">
        <f>PARAMETRES!$F$7</f>
        <v>ÉCOUTER / PARLER</v>
      </c>
      <c r="B68" s="553"/>
      <c r="C68" s="328">
        <f>PARAMETRES!$G$7</f>
        <v>25</v>
      </c>
      <c r="D68" s="329"/>
      <c r="E68" s="330">
        <f>TOTALGENERAL!$J59</f>
        <v>24.200000000000003</v>
      </c>
      <c r="F68" s="331"/>
      <c r="G68" s="330" t="str">
        <f>TOTALGENERAL!$AK59</f>
        <v/>
      </c>
      <c r="H68" s="331"/>
      <c r="I68" s="330" t="str">
        <f>TOTALGENERAL!$BL59</f>
        <v/>
      </c>
      <c r="J68" s="331"/>
      <c r="K68" s="330"/>
      <c r="L68" s="332"/>
      <c r="M68" s="553" t="str">
        <f>PARAMETRES!$F$7</f>
        <v>ÉCOUTER / PARLER</v>
      </c>
      <c r="N68" s="553"/>
      <c r="O68" s="328">
        <f>PARAMETRES!$G$7</f>
        <v>25</v>
      </c>
      <c r="P68" s="329"/>
      <c r="Q68" s="330">
        <f>TOTALGENERAL!$J63</f>
        <v>13.1</v>
      </c>
      <c r="R68" s="331"/>
      <c r="S68" s="330" t="str">
        <f>TOTALGENERAL!$AK63</f>
        <v/>
      </c>
      <c r="T68" s="331"/>
      <c r="U68" s="330" t="str">
        <f>TOTALGENERAL!$BL63</f>
        <v/>
      </c>
      <c r="V68" s="331"/>
      <c r="W68" s="330"/>
      <c r="X68" s="332"/>
      <c r="Y68" s="553" t="str">
        <f>PARAMETRES!$F$7</f>
        <v>ÉCOUTER / PARLER</v>
      </c>
      <c r="Z68" s="553"/>
      <c r="AA68" s="328">
        <f>PARAMETRES!$G$7</f>
        <v>25</v>
      </c>
      <c r="AB68" s="329"/>
      <c r="AC68" s="330">
        <f>TOTALGENERAL!$J67</f>
        <v>13.9</v>
      </c>
      <c r="AD68" s="331"/>
      <c r="AE68" s="330" t="str">
        <f>TOTALGENERAL!$AK67</f>
        <v/>
      </c>
      <c r="AF68" s="331"/>
      <c r="AG68" s="330" t="str">
        <f>TOTALGENERAL!$BL67</f>
        <v/>
      </c>
      <c r="AH68" s="331"/>
      <c r="AI68" s="330"/>
      <c r="AJ68" s="332"/>
      <c r="AK68" s="553" t="str">
        <f>PARAMETRES!$F$7</f>
        <v>ÉCOUTER / PARLER</v>
      </c>
      <c r="AL68" s="553"/>
      <c r="AM68" s="328">
        <f>PARAMETRES!$G$7</f>
        <v>25</v>
      </c>
      <c r="AN68" s="329"/>
      <c r="AO68" s="330">
        <f>TOTALGENERAL!$J71</f>
        <v>13.1</v>
      </c>
      <c r="AP68" s="331"/>
      <c r="AQ68" s="330" t="str">
        <f>TOTALGENERAL!$AK71</f>
        <v/>
      </c>
      <c r="AR68" s="331"/>
      <c r="AS68" s="330" t="str">
        <f>TOTALGENERAL!$BL71</f>
        <v/>
      </c>
      <c r="AT68" s="331"/>
      <c r="AU68" s="330"/>
      <c r="AV68" s="332"/>
      <c r="AW68" s="553" t="str">
        <f>PARAMETRES!$F$7</f>
        <v>ÉCOUTER / PARLER</v>
      </c>
      <c r="AX68" s="553"/>
      <c r="AY68" s="328">
        <f>PARAMETRES!$G$7</f>
        <v>25</v>
      </c>
      <c r="AZ68" s="329"/>
      <c r="BA68" s="330">
        <f>TOTALGENERAL!$J75</f>
        <v>18.900000000000002</v>
      </c>
      <c r="BB68" s="331"/>
      <c r="BC68" s="330" t="str">
        <f>TOTALGENERAL!$AK75</f>
        <v/>
      </c>
      <c r="BD68" s="331"/>
      <c r="BE68" s="330" t="str">
        <f>TOTALGENERAL!$BL75</f>
        <v/>
      </c>
      <c r="BF68" s="331"/>
      <c r="BG68" s="330"/>
      <c r="BH68" s="332"/>
      <c r="BI68" s="553" t="str">
        <f>PARAMETRES!$F$7</f>
        <v>ÉCOUTER / PARLER</v>
      </c>
      <c r="BJ68" s="553"/>
      <c r="BK68" s="328">
        <f>PARAMETRES!$G$7</f>
        <v>25</v>
      </c>
      <c r="BL68" s="329"/>
      <c r="BM68" s="330">
        <f>TOTALGENERAL!$J79</f>
        <v>20.3</v>
      </c>
      <c r="BN68" s="331"/>
      <c r="BO68" s="330" t="str">
        <f>TOTALGENERAL!$AK79</f>
        <v/>
      </c>
      <c r="BP68" s="331"/>
      <c r="BQ68" s="330" t="str">
        <f>TOTALGENERAL!$BL79</f>
        <v/>
      </c>
      <c r="BR68" s="331"/>
      <c r="BS68" s="330"/>
      <c r="BT68" s="332"/>
      <c r="BU68" s="553" t="str">
        <f>PARAMETRES!$F$7</f>
        <v>ÉCOUTER / PARLER</v>
      </c>
      <c r="BV68" s="553"/>
      <c r="BW68" s="328">
        <f>PARAMETRES!$G$7</f>
        <v>25</v>
      </c>
      <c r="BX68" s="329"/>
      <c r="BY68" s="330">
        <f>TOTALGENERAL!$J83</f>
        <v>21.400000000000002</v>
      </c>
      <c r="BZ68" s="331"/>
      <c r="CA68" s="330" t="str">
        <f>TOTALGENERAL!$AK83</f>
        <v/>
      </c>
      <c r="CB68" s="331"/>
      <c r="CC68" s="330" t="str">
        <f>TOTALGENERAL!$BL83</f>
        <v/>
      </c>
      <c r="CD68" s="331"/>
      <c r="CE68" s="330"/>
      <c r="CF68" s="332"/>
      <c r="CG68" s="553" t="str">
        <f>PARAMETRES!$F$7</f>
        <v>ÉCOUTER / PARLER</v>
      </c>
      <c r="CH68" s="553"/>
      <c r="CI68" s="328">
        <f>PARAMETRES!$G$7</f>
        <v>25</v>
      </c>
      <c r="CJ68" s="329"/>
      <c r="CK68" s="330" t="str">
        <f>TOTALGENERAL!$J87</f>
        <v>-</v>
      </c>
      <c r="CL68" s="331"/>
      <c r="CM68" s="330" t="str">
        <f>TOTALGENERAL!$AK87</f>
        <v/>
      </c>
      <c r="CN68" s="331"/>
      <c r="CO68" s="330" t="str">
        <f>TOTALGENERAL!$BL87</f>
        <v/>
      </c>
      <c r="CP68" s="331"/>
      <c r="CQ68" s="330"/>
      <c r="CR68" s="332"/>
      <c r="CS68" s="553" t="str">
        <f>PARAMETRES!$F$7</f>
        <v>ÉCOUTER / PARLER</v>
      </c>
      <c r="CT68" s="553"/>
      <c r="CU68" s="328">
        <f>PARAMETRES!$G$7</f>
        <v>25</v>
      </c>
      <c r="CV68" s="329"/>
      <c r="CW68" s="330" t="str">
        <f>TOTALGENERAL!$J91</f>
        <v>-</v>
      </c>
      <c r="CX68" s="331"/>
      <c r="CY68" s="330" t="str">
        <f>TOTALGENERAL!$AK91</f>
        <v/>
      </c>
      <c r="CZ68" s="331"/>
      <c r="DA68" s="330" t="str">
        <f>TOTALGENERAL!$BL91</f>
        <v/>
      </c>
      <c r="DB68" s="331"/>
      <c r="DC68" s="330"/>
      <c r="DD68" s="332"/>
      <c r="DE68" s="553" t="str">
        <f>PARAMETRES!$F$7</f>
        <v>ÉCOUTER / PARLER</v>
      </c>
      <c r="DF68" s="553"/>
      <c r="DG68" s="328">
        <f>PARAMETRES!$G$7</f>
        <v>25</v>
      </c>
      <c r="DH68" s="329"/>
      <c r="DI68" s="330" t="str">
        <f>TOTALGENERAL!$J95</f>
        <v>-</v>
      </c>
      <c r="DJ68" s="331"/>
      <c r="DK68" s="330" t="str">
        <f>TOTALGENERAL!$AK95</f>
        <v/>
      </c>
      <c r="DL68" s="331"/>
      <c r="DM68" s="330" t="str">
        <f>TOTALGENERAL!$BL95</f>
        <v/>
      </c>
      <c r="DN68" s="331"/>
      <c r="DO68" s="330"/>
      <c r="DP68" s="332"/>
    </row>
    <row r="69" spans="1:120">
      <c r="A69" s="553" t="str">
        <f>PARAMETRES!$F$8</f>
        <v>LIRE-ÉCRIRE (conjugaison, grammaire, …)</v>
      </c>
      <c r="B69" s="553"/>
      <c r="C69" s="328">
        <f>PARAMETRES!$G$8</f>
        <v>25</v>
      </c>
      <c r="D69" s="329"/>
      <c r="E69" s="330">
        <f>TOTALGENERAL!$K59</f>
        <v>19.900000000000002</v>
      </c>
      <c r="F69" s="331"/>
      <c r="G69" s="330" t="str">
        <f>TOTALGENERAL!$AL59</f>
        <v/>
      </c>
      <c r="H69" s="331"/>
      <c r="I69" s="330" t="str">
        <f>TOTALGENERAL!$BM59</f>
        <v/>
      </c>
      <c r="J69" s="331"/>
      <c r="K69" s="330"/>
      <c r="L69" s="332"/>
      <c r="M69" s="553" t="str">
        <f>PARAMETRES!$F$8</f>
        <v>LIRE-ÉCRIRE (conjugaison, grammaire, …)</v>
      </c>
      <c r="N69" s="553"/>
      <c r="O69" s="328">
        <f>PARAMETRES!$G$8</f>
        <v>25</v>
      </c>
      <c r="P69" s="329"/>
      <c r="Q69" s="330">
        <f>TOTALGENERAL!$K63</f>
        <v>15.299999999999999</v>
      </c>
      <c r="R69" s="331"/>
      <c r="S69" s="330" t="str">
        <f>TOTALGENERAL!$AL63</f>
        <v/>
      </c>
      <c r="T69" s="331"/>
      <c r="U69" s="330" t="str">
        <f>TOTALGENERAL!$BM63</f>
        <v/>
      </c>
      <c r="V69" s="331"/>
      <c r="W69" s="330"/>
      <c r="X69" s="332"/>
      <c r="Y69" s="553" t="str">
        <f>PARAMETRES!$F$8</f>
        <v>LIRE-ÉCRIRE (conjugaison, grammaire, …)</v>
      </c>
      <c r="Z69" s="553"/>
      <c r="AA69" s="328">
        <f>PARAMETRES!$G$8</f>
        <v>25</v>
      </c>
      <c r="AB69" s="329"/>
      <c r="AC69" s="330">
        <f>TOTALGENERAL!$K67</f>
        <v>16.700000000000003</v>
      </c>
      <c r="AD69" s="331"/>
      <c r="AE69" s="330" t="str">
        <f>TOTALGENERAL!$AL67</f>
        <v/>
      </c>
      <c r="AF69" s="331"/>
      <c r="AG69" s="330" t="str">
        <f>TOTALGENERAL!$BM67</f>
        <v/>
      </c>
      <c r="AH69" s="331"/>
      <c r="AI69" s="330"/>
      <c r="AJ69" s="332"/>
      <c r="AK69" s="553" t="str">
        <f>PARAMETRES!$F$8</f>
        <v>LIRE-ÉCRIRE (conjugaison, grammaire, …)</v>
      </c>
      <c r="AL69" s="553"/>
      <c r="AM69" s="328">
        <f>PARAMETRES!$G$8</f>
        <v>25</v>
      </c>
      <c r="AN69" s="329"/>
      <c r="AO69" s="330">
        <f>TOTALGENERAL!$K71</f>
        <v>15.1</v>
      </c>
      <c r="AP69" s="331"/>
      <c r="AQ69" s="330" t="str">
        <f>TOTALGENERAL!$AL71</f>
        <v/>
      </c>
      <c r="AR69" s="331"/>
      <c r="AS69" s="330" t="str">
        <f>TOTALGENERAL!$BM71</f>
        <v/>
      </c>
      <c r="AT69" s="331"/>
      <c r="AU69" s="330"/>
      <c r="AV69" s="332"/>
      <c r="AW69" s="553" t="str">
        <f>PARAMETRES!$F$8</f>
        <v>LIRE-ÉCRIRE (conjugaison, grammaire, …)</v>
      </c>
      <c r="AX69" s="553"/>
      <c r="AY69" s="328">
        <f>PARAMETRES!$G$8</f>
        <v>25</v>
      </c>
      <c r="AZ69" s="329"/>
      <c r="BA69" s="330">
        <f>TOTALGENERAL!$K75</f>
        <v>18.8</v>
      </c>
      <c r="BB69" s="331"/>
      <c r="BC69" s="330" t="str">
        <f>TOTALGENERAL!$AL75</f>
        <v/>
      </c>
      <c r="BD69" s="331"/>
      <c r="BE69" s="330" t="str">
        <f>TOTALGENERAL!$BM75</f>
        <v/>
      </c>
      <c r="BF69" s="331"/>
      <c r="BG69" s="330"/>
      <c r="BH69" s="332"/>
      <c r="BI69" s="553" t="str">
        <f>PARAMETRES!$F$8</f>
        <v>LIRE-ÉCRIRE (conjugaison, grammaire, …)</v>
      </c>
      <c r="BJ69" s="553"/>
      <c r="BK69" s="328">
        <f>PARAMETRES!$G$8</f>
        <v>25</v>
      </c>
      <c r="BL69" s="329"/>
      <c r="BM69" s="330">
        <f>TOTALGENERAL!$K79</f>
        <v>15.9</v>
      </c>
      <c r="BN69" s="331"/>
      <c r="BO69" s="330" t="str">
        <f>TOTALGENERAL!$AL79</f>
        <v/>
      </c>
      <c r="BP69" s="331"/>
      <c r="BQ69" s="330" t="str">
        <f>TOTALGENERAL!$BM79</f>
        <v/>
      </c>
      <c r="BR69" s="331"/>
      <c r="BS69" s="330"/>
      <c r="BT69" s="332"/>
      <c r="BU69" s="553" t="str">
        <f>PARAMETRES!$F$8</f>
        <v>LIRE-ÉCRIRE (conjugaison, grammaire, …)</v>
      </c>
      <c r="BV69" s="553"/>
      <c r="BW69" s="328">
        <f>PARAMETRES!$G$8</f>
        <v>25</v>
      </c>
      <c r="BX69" s="329"/>
      <c r="BY69" s="330">
        <f>TOTALGENERAL!$K83</f>
        <v>21.400000000000002</v>
      </c>
      <c r="BZ69" s="331"/>
      <c r="CA69" s="330" t="str">
        <f>TOTALGENERAL!$AL83</f>
        <v/>
      </c>
      <c r="CB69" s="331"/>
      <c r="CC69" s="330" t="str">
        <f>TOTALGENERAL!$BM83</f>
        <v/>
      </c>
      <c r="CD69" s="331"/>
      <c r="CE69" s="330"/>
      <c r="CF69" s="332"/>
      <c r="CG69" s="553" t="str">
        <f>PARAMETRES!$F$8</f>
        <v>LIRE-ÉCRIRE (conjugaison, grammaire, …)</v>
      </c>
      <c r="CH69" s="553"/>
      <c r="CI69" s="328">
        <f>PARAMETRES!$G$8</f>
        <v>25</v>
      </c>
      <c r="CJ69" s="329"/>
      <c r="CK69" s="330" t="str">
        <f>TOTALGENERAL!$K87</f>
        <v>-</v>
      </c>
      <c r="CL69" s="331"/>
      <c r="CM69" s="330" t="str">
        <f>TOTALGENERAL!$AL87</f>
        <v/>
      </c>
      <c r="CN69" s="331"/>
      <c r="CO69" s="330" t="str">
        <f>TOTALGENERAL!$BM87</f>
        <v/>
      </c>
      <c r="CP69" s="331"/>
      <c r="CQ69" s="330"/>
      <c r="CR69" s="332"/>
      <c r="CS69" s="553" t="str">
        <f>PARAMETRES!$F$8</f>
        <v>LIRE-ÉCRIRE (conjugaison, grammaire, …)</v>
      </c>
      <c r="CT69" s="553"/>
      <c r="CU69" s="328">
        <f>PARAMETRES!$G$8</f>
        <v>25</v>
      </c>
      <c r="CV69" s="329"/>
      <c r="CW69" s="330" t="str">
        <f>TOTALGENERAL!$K91</f>
        <v>-</v>
      </c>
      <c r="CX69" s="331"/>
      <c r="CY69" s="330" t="str">
        <f>TOTALGENERAL!$AL91</f>
        <v/>
      </c>
      <c r="CZ69" s="331"/>
      <c r="DA69" s="330" t="str">
        <f>TOTALGENERAL!$BM91</f>
        <v/>
      </c>
      <c r="DB69" s="331"/>
      <c r="DC69" s="330"/>
      <c r="DD69" s="332"/>
      <c r="DE69" s="553" t="str">
        <f>PARAMETRES!$F$8</f>
        <v>LIRE-ÉCRIRE (conjugaison, grammaire, …)</v>
      </c>
      <c r="DF69" s="553"/>
      <c r="DG69" s="328">
        <f>PARAMETRES!$G$8</f>
        <v>25</v>
      </c>
      <c r="DH69" s="329"/>
      <c r="DI69" s="330" t="str">
        <f>TOTALGENERAL!$K95</f>
        <v>-</v>
      </c>
      <c r="DJ69" s="331"/>
      <c r="DK69" s="330" t="str">
        <f>TOTALGENERAL!$AL95</f>
        <v/>
      </c>
      <c r="DL69" s="331"/>
      <c r="DM69" s="330" t="str">
        <f>TOTALGENERAL!$BM95</f>
        <v/>
      </c>
      <c r="DN69" s="331"/>
      <c r="DO69" s="330"/>
      <c r="DP69" s="332"/>
    </row>
    <row r="70" spans="1:120">
      <c r="A70" s="326"/>
      <c r="B70" s="326"/>
      <c r="C70" s="327"/>
      <c r="D70" s="327"/>
      <c r="E70" s="315"/>
      <c r="G70" s="315"/>
      <c r="I70" s="315"/>
      <c r="K70" s="315"/>
      <c r="M70" s="326"/>
      <c r="N70" s="326"/>
      <c r="O70" s="327"/>
      <c r="P70" s="327"/>
      <c r="Q70" s="315"/>
      <c r="S70" s="315"/>
      <c r="U70" s="315"/>
      <c r="W70" s="315"/>
      <c r="Y70" s="326"/>
      <c r="Z70" s="326"/>
      <c r="AA70" s="327"/>
      <c r="AB70" s="327"/>
      <c r="AC70" s="315"/>
      <c r="AE70" s="315"/>
      <c r="AG70" s="315"/>
      <c r="AI70" s="315"/>
      <c r="AK70" s="326"/>
      <c r="AL70" s="326"/>
      <c r="AM70" s="327"/>
      <c r="AN70" s="327"/>
      <c r="AO70" s="315"/>
      <c r="AQ70" s="315"/>
      <c r="AS70" s="315"/>
      <c r="AU70" s="315"/>
      <c r="AW70" s="326"/>
      <c r="AX70" s="326"/>
      <c r="AY70" s="327"/>
      <c r="AZ70" s="327"/>
      <c r="BA70" s="315"/>
      <c r="BC70" s="315"/>
      <c r="BE70" s="315"/>
      <c r="BG70" s="315"/>
      <c r="BI70" s="326"/>
      <c r="BJ70" s="326"/>
      <c r="BK70" s="327"/>
      <c r="BL70" s="327"/>
      <c r="BM70" s="315"/>
      <c r="BO70" s="315"/>
      <c r="BQ70" s="315"/>
      <c r="BS70" s="315"/>
      <c r="BU70" s="326"/>
      <c r="BV70" s="326"/>
      <c r="BW70" s="327"/>
      <c r="BX70" s="327"/>
      <c r="BY70" s="315"/>
      <c r="CA70" s="315"/>
      <c r="CC70" s="315"/>
      <c r="CE70" s="315"/>
      <c r="CG70" s="326"/>
      <c r="CH70" s="326"/>
      <c r="CI70" s="327"/>
      <c r="CJ70" s="327"/>
      <c r="CK70" s="315"/>
      <c r="CM70" s="315"/>
      <c r="CO70" s="315"/>
      <c r="CQ70" s="315"/>
      <c r="CS70" s="326"/>
      <c r="CT70" s="326"/>
      <c r="CU70" s="327"/>
      <c r="CV70" s="327"/>
      <c r="CW70" s="315"/>
      <c r="CY70" s="315"/>
      <c r="DA70" s="315"/>
      <c r="DC70" s="315"/>
      <c r="DE70" s="326"/>
      <c r="DF70" s="326"/>
      <c r="DG70" s="327"/>
      <c r="DH70" s="327"/>
      <c r="DI70" s="315"/>
      <c r="DK70" s="315"/>
      <c r="DM70" s="315"/>
      <c r="DO70" s="315"/>
    </row>
    <row r="71" spans="1:120" ht="13.5">
      <c r="A71" s="554" t="str">
        <f>PARAMETRES!$F$9</f>
        <v>TOTAL LANGUE MATERNELLE</v>
      </c>
      <c r="B71" s="554"/>
      <c r="C71" s="333">
        <f>PARAMETRES!$G$9</f>
        <v>100</v>
      </c>
      <c r="D71" s="334"/>
      <c r="E71" s="335">
        <f>TOTALGENERAL!$L59</f>
        <v>83.6</v>
      </c>
      <c r="F71" s="319"/>
      <c r="G71" s="335" t="str">
        <f>TOTALGENERAL!$AM59</f>
        <v/>
      </c>
      <c r="H71" s="319"/>
      <c r="I71" s="335" t="str">
        <f>TOTALGENERAL!$BN59</f>
        <v/>
      </c>
      <c r="J71" s="319"/>
      <c r="K71" s="335"/>
      <c r="L71" s="320"/>
      <c r="M71" s="554" t="str">
        <f>PARAMETRES!$F$9</f>
        <v>TOTAL LANGUE MATERNELLE</v>
      </c>
      <c r="N71" s="554"/>
      <c r="O71" s="333">
        <f>PARAMETRES!$G$9</f>
        <v>100</v>
      </c>
      <c r="P71" s="334"/>
      <c r="Q71" s="335">
        <f>TOTALGENERAL!$L63</f>
        <v>60.800000000000004</v>
      </c>
      <c r="R71" s="319"/>
      <c r="S71" s="335" t="str">
        <f>TOTALGENERAL!$AM63</f>
        <v/>
      </c>
      <c r="T71" s="319"/>
      <c r="U71" s="335" t="str">
        <f>TOTALGENERAL!$BN63</f>
        <v/>
      </c>
      <c r="V71" s="319"/>
      <c r="W71" s="335"/>
      <c r="X71" s="320"/>
      <c r="Y71" s="554" t="str">
        <f>PARAMETRES!$F$9</f>
        <v>TOTAL LANGUE MATERNELLE</v>
      </c>
      <c r="Z71" s="554"/>
      <c r="AA71" s="333">
        <f>PARAMETRES!$G$9</f>
        <v>100</v>
      </c>
      <c r="AB71" s="334"/>
      <c r="AC71" s="335">
        <f>TOTALGENERAL!$L67</f>
        <v>71.099999999999994</v>
      </c>
      <c r="AD71" s="319"/>
      <c r="AE71" s="335" t="str">
        <f>TOTALGENERAL!$AM67</f>
        <v/>
      </c>
      <c r="AF71" s="319"/>
      <c r="AG71" s="335" t="str">
        <f>TOTALGENERAL!$BN67</f>
        <v/>
      </c>
      <c r="AH71" s="319"/>
      <c r="AI71" s="335"/>
      <c r="AJ71" s="320"/>
      <c r="AK71" s="554" t="str">
        <f>PARAMETRES!$F$9</f>
        <v>TOTAL LANGUE MATERNELLE</v>
      </c>
      <c r="AL71" s="554"/>
      <c r="AM71" s="333">
        <f>PARAMETRES!$G$9</f>
        <v>100</v>
      </c>
      <c r="AN71" s="334"/>
      <c r="AO71" s="335">
        <f>TOTALGENERAL!$L71</f>
        <v>67.3</v>
      </c>
      <c r="AP71" s="319"/>
      <c r="AQ71" s="335" t="str">
        <f>TOTALGENERAL!$AM71</f>
        <v/>
      </c>
      <c r="AR71" s="319"/>
      <c r="AS71" s="335" t="str">
        <f>TOTALGENERAL!$BN71</f>
        <v/>
      </c>
      <c r="AT71" s="319"/>
      <c r="AU71" s="335"/>
      <c r="AV71" s="320"/>
      <c r="AW71" s="554" t="str">
        <f>PARAMETRES!$F$9</f>
        <v>TOTAL LANGUE MATERNELLE</v>
      </c>
      <c r="AX71" s="554"/>
      <c r="AY71" s="333">
        <f>PARAMETRES!$G$9</f>
        <v>100</v>
      </c>
      <c r="AZ71" s="334"/>
      <c r="BA71" s="335">
        <f>TOTALGENERAL!$L75</f>
        <v>80.8</v>
      </c>
      <c r="BB71" s="319"/>
      <c r="BC71" s="335" t="str">
        <f>TOTALGENERAL!$AM75</f>
        <v/>
      </c>
      <c r="BD71" s="319"/>
      <c r="BE71" s="335" t="str">
        <f>TOTALGENERAL!$BN75</f>
        <v/>
      </c>
      <c r="BF71" s="319"/>
      <c r="BG71" s="335"/>
      <c r="BH71" s="320"/>
      <c r="BI71" s="554" t="str">
        <f>PARAMETRES!$F$9</f>
        <v>TOTAL LANGUE MATERNELLE</v>
      </c>
      <c r="BJ71" s="554"/>
      <c r="BK71" s="333">
        <f>PARAMETRES!$G$9</f>
        <v>100</v>
      </c>
      <c r="BL71" s="334"/>
      <c r="BM71" s="335">
        <f>TOTALGENERAL!$L79</f>
        <v>76.599999999999994</v>
      </c>
      <c r="BN71" s="319"/>
      <c r="BO71" s="335" t="str">
        <f>TOTALGENERAL!$AM79</f>
        <v/>
      </c>
      <c r="BP71" s="319"/>
      <c r="BQ71" s="335" t="str">
        <f>TOTALGENERAL!$BN79</f>
        <v/>
      </c>
      <c r="BR71" s="319"/>
      <c r="BS71" s="335"/>
      <c r="BT71" s="320"/>
      <c r="BU71" s="554" t="str">
        <f>PARAMETRES!$F$9</f>
        <v>TOTAL LANGUE MATERNELLE</v>
      </c>
      <c r="BV71" s="554"/>
      <c r="BW71" s="333">
        <f>PARAMETRES!$G$9</f>
        <v>100</v>
      </c>
      <c r="BX71" s="334"/>
      <c r="BY71" s="335">
        <f>TOTALGENERAL!$L83</f>
        <v>85.699999999999989</v>
      </c>
      <c r="BZ71" s="319"/>
      <c r="CA71" s="335" t="str">
        <f>TOTALGENERAL!$AM83</f>
        <v/>
      </c>
      <c r="CB71" s="319"/>
      <c r="CC71" s="335" t="str">
        <f>TOTALGENERAL!$BN83</f>
        <v/>
      </c>
      <c r="CD71" s="319"/>
      <c r="CE71" s="335"/>
      <c r="CF71" s="320"/>
      <c r="CG71" s="554" t="str">
        <f>PARAMETRES!$F$9</f>
        <v>TOTAL LANGUE MATERNELLE</v>
      </c>
      <c r="CH71" s="554"/>
      <c r="CI71" s="333">
        <f>PARAMETRES!$G$9</f>
        <v>100</v>
      </c>
      <c r="CJ71" s="334"/>
      <c r="CK71" s="335" t="str">
        <f>TOTALGENERAL!$L87</f>
        <v>-</v>
      </c>
      <c r="CL71" s="319"/>
      <c r="CM71" s="335" t="str">
        <f>TOTALGENERAL!$AM87</f>
        <v/>
      </c>
      <c r="CN71" s="319"/>
      <c r="CO71" s="335" t="str">
        <f>TOTALGENERAL!$BN87</f>
        <v/>
      </c>
      <c r="CP71" s="319"/>
      <c r="CQ71" s="335"/>
      <c r="CR71" s="320"/>
      <c r="CS71" s="554" t="str">
        <f>PARAMETRES!$F$9</f>
        <v>TOTAL LANGUE MATERNELLE</v>
      </c>
      <c r="CT71" s="554"/>
      <c r="CU71" s="333">
        <f>PARAMETRES!$G$9</f>
        <v>100</v>
      </c>
      <c r="CV71" s="334"/>
      <c r="CW71" s="335" t="str">
        <f>TOTALGENERAL!$L91</f>
        <v>-</v>
      </c>
      <c r="CX71" s="319"/>
      <c r="CY71" s="335" t="str">
        <f>TOTALGENERAL!$AM91</f>
        <v/>
      </c>
      <c r="CZ71" s="319"/>
      <c r="DA71" s="335" t="str">
        <f>TOTALGENERAL!$BN91</f>
        <v/>
      </c>
      <c r="DB71" s="319"/>
      <c r="DC71" s="335"/>
      <c r="DD71" s="320"/>
      <c r="DE71" s="554" t="str">
        <f>PARAMETRES!$F$9</f>
        <v>TOTAL LANGUE MATERNELLE</v>
      </c>
      <c r="DF71" s="554"/>
      <c r="DG71" s="333">
        <f>PARAMETRES!$G$9</f>
        <v>100</v>
      </c>
      <c r="DH71" s="334"/>
      <c r="DI71" s="335" t="str">
        <f>TOTALGENERAL!$L95</f>
        <v>-</v>
      </c>
      <c r="DJ71" s="319"/>
      <c r="DK71" s="335" t="str">
        <f>TOTALGENERAL!$AM95</f>
        <v/>
      </c>
      <c r="DL71" s="319"/>
      <c r="DM71" s="335" t="str">
        <f>TOTALGENERAL!$BN95</f>
        <v/>
      </c>
      <c r="DN71" s="319"/>
      <c r="DO71" s="335"/>
      <c r="DP71" s="320"/>
    </row>
    <row r="72" spans="1:120" ht="13.5">
      <c r="A72" s="321"/>
      <c r="B72" s="322"/>
      <c r="C72" s="336"/>
      <c r="D72" s="336"/>
      <c r="E72" s="315"/>
      <c r="F72" s="324"/>
      <c r="G72" s="315"/>
      <c r="H72" s="324"/>
      <c r="I72" s="315"/>
      <c r="J72" s="324"/>
      <c r="K72" s="315"/>
      <c r="L72" s="325"/>
      <c r="M72" s="321"/>
      <c r="N72" s="322"/>
      <c r="O72" s="336"/>
      <c r="P72" s="336"/>
      <c r="Q72" s="315"/>
      <c r="R72" s="324"/>
      <c r="S72" s="315"/>
      <c r="T72" s="324"/>
      <c r="U72" s="315"/>
      <c r="V72" s="324"/>
      <c r="W72" s="315"/>
      <c r="X72" s="325"/>
      <c r="Y72" s="321"/>
      <c r="Z72" s="322"/>
      <c r="AA72" s="336"/>
      <c r="AB72" s="336"/>
      <c r="AC72" s="315"/>
      <c r="AD72" s="324"/>
      <c r="AE72" s="315"/>
      <c r="AF72" s="324"/>
      <c r="AG72" s="315"/>
      <c r="AH72" s="324"/>
      <c r="AI72" s="315"/>
      <c r="AJ72" s="325"/>
      <c r="AK72" s="321"/>
      <c r="AL72" s="322"/>
      <c r="AM72" s="336"/>
      <c r="AN72" s="336"/>
      <c r="AO72" s="315"/>
      <c r="AP72" s="324"/>
      <c r="AQ72" s="315"/>
      <c r="AR72" s="324"/>
      <c r="AS72" s="315"/>
      <c r="AT72" s="324"/>
      <c r="AU72" s="315"/>
      <c r="AV72" s="325"/>
      <c r="AW72" s="321"/>
      <c r="AX72" s="322"/>
      <c r="AY72" s="336"/>
      <c r="AZ72" s="336"/>
      <c r="BA72" s="315"/>
      <c r="BB72" s="324"/>
      <c r="BC72" s="315"/>
      <c r="BD72" s="324"/>
      <c r="BE72" s="315"/>
      <c r="BF72" s="324"/>
      <c r="BG72" s="315"/>
      <c r="BH72" s="325"/>
      <c r="BI72" s="321"/>
      <c r="BJ72" s="322"/>
      <c r="BK72" s="336"/>
      <c r="BL72" s="336"/>
      <c r="BM72" s="315"/>
      <c r="BN72" s="324"/>
      <c r="BO72" s="315"/>
      <c r="BP72" s="324"/>
      <c r="BQ72" s="315"/>
      <c r="BR72" s="324"/>
      <c r="BS72" s="315"/>
      <c r="BT72" s="325"/>
      <c r="BU72" s="321"/>
      <c r="BV72" s="322"/>
      <c r="BW72" s="336"/>
      <c r="BX72" s="336"/>
      <c r="BY72" s="315"/>
      <c r="BZ72" s="324"/>
      <c r="CA72" s="315"/>
      <c r="CB72" s="324"/>
      <c r="CC72" s="315"/>
      <c r="CD72" s="324"/>
      <c r="CE72" s="315"/>
      <c r="CF72" s="325"/>
      <c r="CG72" s="321"/>
      <c r="CH72" s="322"/>
      <c r="CI72" s="336"/>
      <c r="CJ72" s="336"/>
      <c r="CK72" s="315"/>
      <c r="CL72" s="324"/>
      <c r="CM72" s="315"/>
      <c r="CN72" s="324"/>
      <c r="CO72" s="315"/>
      <c r="CP72" s="324"/>
      <c r="CQ72" s="315"/>
      <c r="CR72" s="325"/>
      <c r="CS72" s="321"/>
      <c r="CT72" s="322"/>
      <c r="CU72" s="336"/>
      <c r="CV72" s="336"/>
      <c r="CW72" s="315"/>
      <c r="CX72" s="324"/>
      <c r="CY72" s="315"/>
      <c r="CZ72" s="324"/>
      <c r="DA72" s="315"/>
      <c r="DB72" s="324"/>
      <c r="DC72" s="315"/>
      <c r="DD72" s="325"/>
      <c r="DE72" s="321"/>
      <c r="DF72" s="322"/>
      <c r="DG72" s="336"/>
      <c r="DH72" s="336"/>
      <c r="DI72" s="315"/>
      <c r="DJ72" s="324"/>
      <c r="DK72" s="315"/>
      <c r="DL72" s="324"/>
      <c r="DM72" s="315"/>
      <c r="DN72" s="324"/>
      <c r="DO72" s="315"/>
      <c r="DP72" s="325"/>
    </row>
    <row r="73" spans="1:120">
      <c r="A73" s="326"/>
      <c r="B73" s="326"/>
      <c r="C73" s="327"/>
      <c r="D73" s="327"/>
      <c r="E73" s="315"/>
      <c r="G73" s="315"/>
      <c r="I73" s="315"/>
      <c r="K73" s="315"/>
      <c r="M73" s="326"/>
      <c r="N73" s="326"/>
      <c r="O73" s="327"/>
      <c r="P73" s="327"/>
      <c r="Q73" s="315"/>
      <c r="S73" s="315"/>
      <c r="U73" s="315"/>
      <c r="W73" s="315"/>
      <c r="Y73" s="326"/>
      <c r="Z73" s="326"/>
      <c r="AA73" s="327"/>
      <c r="AB73" s="327"/>
      <c r="AC73" s="315"/>
      <c r="AE73" s="315"/>
      <c r="AG73" s="315"/>
      <c r="AI73" s="315"/>
      <c r="AK73" s="326"/>
      <c r="AL73" s="326"/>
      <c r="AM73" s="327"/>
      <c r="AN73" s="327"/>
      <c r="AO73" s="315"/>
      <c r="AQ73" s="315"/>
      <c r="AS73" s="315"/>
      <c r="AU73" s="315"/>
      <c r="AW73" s="326"/>
      <c r="AX73" s="326"/>
      <c r="AY73" s="327"/>
      <c r="AZ73" s="327"/>
      <c r="BA73" s="315"/>
      <c r="BC73" s="315"/>
      <c r="BE73" s="315"/>
      <c r="BG73" s="315"/>
      <c r="BI73" s="326"/>
      <c r="BJ73" s="326"/>
      <c r="BK73" s="327"/>
      <c r="BL73" s="327"/>
      <c r="BM73" s="315"/>
      <c r="BO73" s="315"/>
      <c r="BQ73" s="315"/>
      <c r="BS73" s="315"/>
      <c r="BU73" s="326"/>
      <c r="BV73" s="326"/>
      <c r="BW73" s="327"/>
      <c r="BX73" s="327"/>
      <c r="BY73" s="315"/>
      <c r="CA73" s="315"/>
      <c r="CC73" s="315"/>
      <c r="CE73" s="315"/>
      <c r="CG73" s="326"/>
      <c r="CH73" s="326"/>
      <c r="CI73" s="327"/>
      <c r="CJ73" s="327"/>
      <c r="CK73" s="315"/>
      <c r="CM73" s="315"/>
      <c r="CO73" s="315"/>
      <c r="CQ73" s="315"/>
      <c r="CS73" s="326"/>
      <c r="CT73" s="326"/>
      <c r="CU73" s="327"/>
      <c r="CV73" s="327"/>
      <c r="CW73" s="315"/>
      <c r="CY73" s="315"/>
      <c r="DA73" s="315"/>
      <c r="DC73" s="315"/>
      <c r="DE73" s="326"/>
      <c r="DF73" s="326"/>
      <c r="DG73" s="327"/>
      <c r="DH73" s="327"/>
      <c r="DI73" s="315"/>
      <c r="DK73" s="315"/>
      <c r="DM73" s="315"/>
      <c r="DO73" s="315"/>
    </row>
    <row r="74" spans="1:120" ht="13.5">
      <c r="A74" s="552" t="s">
        <v>89</v>
      </c>
      <c r="B74" s="552"/>
      <c r="C74" s="327"/>
      <c r="D74" s="327"/>
      <c r="E74" s="315"/>
      <c r="G74" s="315"/>
      <c r="I74" s="315"/>
      <c r="K74" s="315"/>
      <c r="M74" s="552" t="s">
        <v>89</v>
      </c>
      <c r="N74" s="552"/>
      <c r="O74" s="327"/>
      <c r="P74" s="327"/>
      <c r="Q74" s="315"/>
      <c r="S74" s="315"/>
      <c r="U74" s="315"/>
      <c r="W74" s="315"/>
      <c r="Y74" s="552" t="s">
        <v>89</v>
      </c>
      <c r="Z74" s="552"/>
      <c r="AA74" s="327"/>
      <c r="AB74" s="327"/>
      <c r="AC74" s="315"/>
      <c r="AE74" s="315"/>
      <c r="AG74" s="315"/>
      <c r="AI74" s="315"/>
      <c r="AK74" s="552" t="s">
        <v>89</v>
      </c>
      <c r="AL74" s="552"/>
      <c r="AM74" s="327"/>
      <c r="AN74" s="327"/>
      <c r="AO74" s="315"/>
      <c r="AQ74" s="315"/>
      <c r="AS74" s="315"/>
      <c r="AU74" s="315"/>
      <c r="AW74" s="552" t="s">
        <v>89</v>
      </c>
      <c r="AX74" s="552"/>
      <c r="AY74" s="327"/>
      <c r="AZ74" s="327"/>
      <c r="BA74" s="315"/>
      <c r="BC74" s="315"/>
      <c r="BE74" s="315"/>
      <c r="BG74" s="315"/>
      <c r="BI74" s="552" t="s">
        <v>89</v>
      </c>
      <c r="BJ74" s="552"/>
      <c r="BK74" s="327"/>
      <c r="BL74" s="327"/>
      <c r="BM74" s="315"/>
      <c r="BO74" s="315"/>
      <c r="BQ74" s="315"/>
      <c r="BS74" s="315"/>
      <c r="BU74" s="552" t="s">
        <v>89</v>
      </c>
      <c r="BV74" s="552"/>
      <c r="BW74" s="327"/>
      <c r="BX74" s="327"/>
      <c r="BY74" s="315"/>
      <c r="CA74" s="315"/>
      <c r="CC74" s="315"/>
      <c r="CE74" s="315"/>
      <c r="CG74" s="552" t="s">
        <v>89</v>
      </c>
      <c r="CH74" s="552"/>
      <c r="CI74" s="327"/>
      <c r="CJ74" s="327"/>
      <c r="CK74" s="315"/>
      <c r="CM74" s="315"/>
      <c r="CO74" s="315"/>
      <c r="CQ74" s="315"/>
      <c r="CS74" s="552" t="s">
        <v>89</v>
      </c>
      <c r="CT74" s="552"/>
      <c r="CU74" s="327"/>
      <c r="CV74" s="327"/>
      <c r="CW74" s="315"/>
      <c r="CY74" s="315"/>
      <c r="DA74" s="315"/>
      <c r="DC74" s="315"/>
      <c r="DE74" s="552" t="s">
        <v>89</v>
      </c>
      <c r="DF74" s="552"/>
      <c r="DG74" s="327"/>
      <c r="DH74" s="327"/>
      <c r="DI74" s="315"/>
      <c r="DK74" s="315"/>
      <c r="DM74" s="315"/>
      <c r="DO74" s="315"/>
    </row>
    <row r="75" spans="1:120">
      <c r="A75" s="326"/>
      <c r="B75" s="326"/>
      <c r="C75" s="327"/>
      <c r="D75" s="327"/>
      <c r="E75" s="315"/>
      <c r="G75" s="315"/>
      <c r="I75" s="315"/>
      <c r="K75" s="315"/>
      <c r="M75" s="326"/>
      <c r="N75" s="326"/>
      <c r="O75" s="327"/>
      <c r="P75" s="327"/>
      <c r="Q75" s="315"/>
      <c r="S75" s="315"/>
      <c r="U75" s="315"/>
      <c r="W75" s="315"/>
      <c r="Y75" s="326"/>
      <c r="Z75" s="326"/>
      <c r="AA75" s="327"/>
      <c r="AB75" s="327"/>
      <c r="AC75" s="315"/>
      <c r="AE75" s="315"/>
      <c r="AG75" s="315"/>
      <c r="AI75" s="315"/>
      <c r="AK75" s="326"/>
      <c r="AL75" s="326"/>
      <c r="AM75" s="327"/>
      <c r="AN75" s="327"/>
      <c r="AO75" s="315"/>
      <c r="AQ75" s="315"/>
      <c r="AS75" s="315"/>
      <c r="AU75" s="315"/>
      <c r="AW75" s="326"/>
      <c r="AX75" s="326"/>
      <c r="AY75" s="327"/>
      <c r="AZ75" s="327"/>
      <c r="BA75" s="315"/>
      <c r="BC75" s="315"/>
      <c r="BE75" s="315"/>
      <c r="BG75" s="315"/>
      <c r="BI75" s="326"/>
      <c r="BJ75" s="326"/>
      <c r="BK75" s="327"/>
      <c r="BL75" s="327"/>
      <c r="BM75" s="315"/>
      <c r="BO75" s="315"/>
      <c r="BQ75" s="315"/>
      <c r="BS75" s="315"/>
      <c r="BU75" s="326"/>
      <c r="BV75" s="326"/>
      <c r="BW75" s="327"/>
      <c r="BX75" s="327"/>
      <c r="BY75" s="315"/>
      <c r="CA75" s="315"/>
      <c r="CC75" s="315"/>
      <c r="CE75" s="315"/>
      <c r="CG75" s="326"/>
      <c r="CH75" s="326"/>
      <c r="CI75" s="327"/>
      <c r="CJ75" s="327"/>
      <c r="CK75" s="315"/>
      <c r="CM75" s="315"/>
      <c r="CO75" s="315"/>
      <c r="CQ75" s="315"/>
      <c r="CS75" s="326"/>
      <c r="CT75" s="326"/>
      <c r="CU75" s="327"/>
      <c r="CV75" s="327"/>
      <c r="CW75" s="315"/>
      <c r="CY75" s="315"/>
      <c r="DA75" s="315"/>
      <c r="DC75" s="315"/>
      <c r="DE75" s="326"/>
      <c r="DF75" s="326"/>
      <c r="DG75" s="327"/>
      <c r="DH75" s="327"/>
      <c r="DI75" s="315"/>
      <c r="DK75" s="315"/>
      <c r="DM75" s="315"/>
      <c r="DO75" s="315"/>
    </row>
    <row r="76" spans="1:120">
      <c r="A76" s="553" t="str">
        <f>PARAMETRES!$F$11</f>
        <v>NOMBRES ET OPÉRATIONS</v>
      </c>
      <c r="B76" s="553"/>
      <c r="C76" s="328">
        <f>PARAMETRES!$G$11</f>
        <v>40</v>
      </c>
      <c r="D76" s="329"/>
      <c r="E76" s="330">
        <f>TOTALGENERAL!$O59</f>
        <v>37.700000000000003</v>
      </c>
      <c r="F76" s="331"/>
      <c r="G76" s="330" t="str">
        <f>TOTALGENERAL!$AP59</f>
        <v/>
      </c>
      <c r="H76" s="331"/>
      <c r="I76" s="330" t="str">
        <f>TOTALGENERAL!$BQ59</f>
        <v/>
      </c>
      <c r="J76" s="331"/>
      <c r="K76" s="330"/>
      <c r="L76" s="332"/>
      <c r="M76" s="553" t="str">
        <f>PARAMETRES!$F$11</f>
        <v>NOMBRES ET OPÉRATIONS</v>
      </c>
      <c r="N76" s="553"/>
      <c r="O76" s="328">
        <f>PARAMETRES!$G$11</f>
        <v>40</v>
      </c>
      <c r="P76" s="329"/>
      <c r="Q76" s="330">
        <f>TOTALGENERAL!$O63</f>
        <v>30.400000000000002</v>
      </c>
      <c r="R76" s="331"/>
      <c r="S76" s="330" t="str">
        <f>TOTALGENERAL!$AP63</f>
        <v/>
      </c>
      <c r="T76" s="331"/>
      <c r="U76" s="330" t="str">
        <f>TOTALGENERAL!$BQ63</f>
        <v/>
      </c>
      <c r="V76" s="331"/>
      <c r="W76" s="330"/>
      <c r="X76" s="332"/>
      <c r="Y76" s="553" t="str">
        <f>PARAMETRES!$F$11</f>
        <v>NOMBRES ET OPÉRATIONS</v>
      </c>
      <c r="Z76" s="553"/>
      <c r="AA76" s="328">
        <f>PARAMETRES!$G$11</f>
        <v>40</v>
      </c>
      <c r="AB76" s="329"/>
      <c r="AC76" s="330">
        <f>TOTALGENERAL!$O67</f>
        <v>37.300000000000004</v>
      </c>
      <c r="AD76" s="331"/>
      <c r="AE76" s="330" t="str">
        <f>TOTALGENERAL!$AP67</f>
        <v/>
      </c>
      <c r="AF76" s="331"/>
      <c r="AG76" s="330" t="str">
        <f>TOTALGENERAL!$BQ67</f>
        <v/>
      </c>
      <c r="AH76" s="331"/>
      <c r="AI76" s="330"/>
      <c r="AJ76" s="332"/>
      <c r="AK76" s="553" t="str">
        <f>PARAMETRES!$F$11</f>
        <v>NOMBRES ET OPÉRATIONS</v>
      </c>
      <c r="AL76" s="553"/>
      <c r="AM76" s="328">
        <f>PARAMETRES!$G$11</f>
        <v>40</v>
      </c>
      <c r="AN76" s="329"/>
      <c r="AO76" s="330">
        <f>TOTALGENERAL!$O71</f>
        <v>32.300000000000004</v>
      </c>
      <c r="AP76" s="331"/>
      <c r="AQ76" s="330" t="str">
        <f>TOTALGENERAL!$AP71</f>
        <v/>
      </c>
      <c r="AR76" s="331"/>
      <c r="AS76" s="330" t="str">
        <f>TOTALGENERAL!$BQ71</f>
        <v/>
      </c>
      <c r="AT76" s="331"/>
      <c r="AU76" s="330"/>
      <c r="AV76" s="332"/>
      <c r="AW76" s="553" t="str">
        <f>PARAMETRES!$F$11</f>
        <v>NOMBRES ET OPÉRATIONS</v>
      </c>
      <c r="AX76" s="553"/>
      <c r="AY76" s="328">
        <f>PARAMETRES!$G$11</f>
        <v>40</v>
      </c>
      <c r="AZ76" s="329"/>
      <c r="BA76" s="330">
        <f>TOTALGENERAL!$O75</f>
        <v>39.200000000000003</v>
      </c>
      <c r="BB76" s="331"/>
      <c r="BC76" s="330" t="str">
        <f>TOTALGENERAL!$AP75</f>
        <v/>
      </c>
      <c r="BD76" s="331"/>
      <c r="BE76" s="330" t="str">
        <f>TOTALGENERAL!$BQ75</f>
        <v/>
      </c>
      <c r="BF76" s="331"/>
      <c r="BG76" s="330"/>
      <c r="BH76" s="332"/>
      <c r="BI76" s="553" t="str">
        <f>PARAMETRES!$F$11</f>
        <v>NOMBRES ET OPÉRATIONS</v>
      </c>
      <c r="BJ76" s="553"/>
      <c r="BK76" s="328">
        <f>PARAMETRES!$G$11</f>
        <v>40</v>
      </c>
      <c r="BL76" s="329"/>
      <c r="BM76" s="330">
        <f>TOTALGENERAL!$O79</f>
        <v>32.800000000000004</v>
      </c>
      <c r="BN76" s="331"/>
      <c r="BO76" s="330" t="str">
        <f>TOTALGENERAL!$AP79</f>
        <v/>
      </c>
      <c r="BP76" s="331"/>
      <c r="BQ76" s="330" t="str">
        <f>TOTALGENERAL!$BQ79</f>
        <v/>
      </c>
      <c r="BR76" s="331"/>
      <c r="BS76" s="330"/>
      <c r="BT76" s="332"/>
      <c r="BU76" s="553" t="str">
        <f>PARAMETRES!$F$11</f>
        <v>NOMBRES ET OPÉRATIONS</v>
      </c>
      <c r="BV76" s="553"/>
      <c r="BW76" s="328">
        <f>PARAMETRES!$G$11</f>
        <v>40</v>
      </c>
      <c r="BX76" s="329"/>
      <c r="BY76" s="330">
        <f>TOTALGENERAL!$O83</f>
        <v>40</v>
      </c>
      <c r="BZ76" s="331"/>
      <c r="CA76" s="330" t="str">
        <f>TOTALGENERAL!$AP83</f>
        <v/>
      </c>
      <c r="CB76" s="331"/>
      <c r="CC76" s="330" t="str">
        <f>TOTALGENERAL!$BQ83</f>
        <v/>
      </c>
      <c r="CD76" s="331"/>
      <c r="CE76" s="330"/>
      <c r="CF76" s="332"/>
      <c r="CG76" s="553" t="str">
        <f>PARAMETRES!$F$11</f>
        <v>NOMBRES ET OPÉRATIONS</v>
      </c>
      <c r="CH76" s="553"/>
      <c r="CI76" s="328">
        <f>PARAMETRES!$G$11</f>
        <v>40</v>
      </c>
      <c r="CJ76" s="329"/>
      <c r="CK76" s="330" t="str">
        <f>TOTALGENERAL!$O87</f>
        <v>-</v>
      </c>
      <c r="CL76" s="331"/>
      <c r="CM76" s="330" t="str">
        <f>TOTALGENERAL!$AP87</f>
        <v/>
      </c>
      <c r="CN76" s="331"/>
      <c r="CO76" s="330" t="str">
        <f>TOTALGENERAL!$BQ87</f>
        <v/>
      </c>
      <c r="CP76" s="331"/>
      <c r="CQ76" s="330"/>
      <c r="CR76" s="332"/>
      <c r="CS76" s="553" t="str">
        <f>PARAMETRES!$F$11</f>
        <v>NOMBRES ET OPÉRATIONS</v>
      </c>
      <c r="CT76" s="553"/>
      <c r="CU76" s="328">
        <f>PARAMETRES!$G$11</f>
        <v>40</v>
      </c>
      <c r="CV76" s="329"/>
      <c r="CW76" s="330" t="str">
        <f>TOTALGENERAL!$O91</f>
        <v>-</v>
      </c>
      <c r="CX76" s="331"/>
      <c r="CY76" s="330" t="str">
        <f>TOTALGENERAL!$AP91</f>
        <v/>
      </c>
      <c r="CZ76" s="331"/>
      <c r="DA76" s="330" t="str">
        <f>TOTALGENERAL!$BQ91</f>
        <v/>
      </c>
      <c r="DB76" s="331"/>
      <c r="DC76" s="330"/>
      <c r="DD76" s="332"/>
      <c r="DE76" s="553" t="str">
        <f>PARAMETRES!$F$11</f>
        <v>NOMBRES ET OPÉRATIONS</v>
      </c>
      <c r="DF76" s="553"/>
      <c r="DG76" s="328">
        <f>PARAMETRES!$G$11</f>
        <v>40</v>
      </c>
      <c r="DH76" s="329"/>
      <c r="DI76" s="330" t="str">
        <f>TOTALGENERAL!$O95</f>
        <v>-</v>
      </c>
      <c r="DJ76" s="331"/>
      <c r="DK76" s="330" t="str">
        <f>TOTALGENERAL!$AP95</f>
        <v/>
      </c>
      <c r="DL76" s="331"/>
      <c r="DM76" s="330" t="str">
        <f>TOTALGENERAL!$BQ95</f>
        <v/>
      </c>
      <c r="DN76" s="331"/>
      <c r="DO76" s="330"/>
      <c r="DP76" s="332"/>
    </row>
    <row r="77" spans="1:120">
      <c r="A77" s="553" t="str">
        <f>PARAMETRES!$F$12</f>
        <v>GRANDEURS</v>
      </c>
      <c r="B77" s="553"/>
      <c r="C77" s="328">
        <f>PARAMETRES!$G$12</f>
        <v>30</v>
      </c>
      <c r="D77" s="329"/>
      <c r="E77" s="330" t="str">
        <f>TOTALGENERAL!$P59</f>
        <v/>
      </c>
      <c r="F77" s="331"/>
      <c r="G77" s="330" t="str">
        <f>TOTALGENERAL!$AQ59</f>
        <v/>
      </c>
      <c r="H77" s="331"/>
      <c r="I77" s="330" t="str">
        <f>TOTALGENERAL!$BR59</f>
        <v/>
      </c>
      <c r="J77" s="331"/>
      <c r="K77" s="330"/>
      <c r="L77" s="332"/>
      <c r="M77" s="553" t="str">
        <f>PARAMETRES!$F$12</f>
        <v>GRANDEURS</v>
      </c>
      <c r="N77" s="553"/>
      <c r="O77" s="328">
        <f>PARAMETRES!$G$12</f>
        <v>30</v>
      </c>
      <c r="P77" s="329"/>
      <c r="Q77" s="330" t="str">
        <f>TOTALGENERAL!$P63</f>
        <v/>
      </c>
      <c r="R77" s="331"/>
      <c r="S77" s="330" t="str">
        <f>TOTALGENERAL!$AQ63</f>
        <v/>
      </c>
      <c r="T77" s="331"/>
      <c r="U77" s="330" t="str">
        <f>TOTALGENERAL!$BR63</f>
        <v/>
      </c>
      <c r="V77" s="331"/>
      <c r="W77" s="330"/>
      <c r="X77" s="332"/>
      <c r="Y77" s="553" t="str">
        <f>PARAMETRES!$F$12</f>
        <v>GRANDEURS</v>
      </c>
      <c r="Z77" s="553"/>
      <c r="AA77" s="328">
        <f>PARAMETRES!$G$12</f>
        <v>30</v>
      </c>
      <c r="AB77" s="329"/>
      <c r="AC77" s="330" t="str">
        <f>TOTALGENERAL!$P67</f>
        <v/>
      </c>
      <c r="AD77" s="331"/>
      <c r="AE77" s="330" t="str">
        <f>TOTALGENERAL!$AQ67</f>
        <v/>
      </c>
      <c r="AF77" s="331"/>
      <c r="AG77" s="330" t="str">
        <f>TOTALGENERAL!$BR67</f>
        <v/>
      </c>
      <c r="AH77" s="331"/>
      <c r="AI77" s="330"/>
      <c r="AJ77" s="332"/>
      <c r="AK77" s="553" t="str">
        <f>PARAMETRES!$F$12</f>
        <v>GRANDEURS</v>
      </c>
      <c r="AL77" s="553"/>
      <c r="AM77" s="328">
        <f>PARAMETRES!$G$12</f>
        <v>30</v>
      </c>
      <c r="AN77" s="329"/>
      <c r="AO77" s="330" t="str">
        <f>TOTALGENERAL!$P71</f>
        <v/>
      </c>
      <c r="AP77" s="331"/>
      <c r="AQ77" s="330" t="str">
        <f>TOTALGENERAL!$AQ71</f>
        <v/>
      </c>
      <c r="AR77" s="331"/>
      <c r="AS77" s="330" t="str">
        <f>TOTALGENERAL!$BR71</f>
        <v/>
      </c>
      <c r="AT77" s="331"/>
      <c r="AU77" s="330"/>
      <c r="AV77" s="332"/>
      <c r="AW77" s="553" t="str">
        <f>PARAMETRES!$F$12</f>
        <v>GRANDEURS</v>
      </c>
      <c r="AX77" s="553"/>
      <c r="AY77" s="328">
        <f>PARAMETRES!$G$12</f>
        <v>30</v>
      </c>
      <c r="AZ77" s="329"/>
      <c r="BA77" s="330" t="str">
        <f>TOTALGENERAL!$P75</f>
        <v/>
      </c>
      <c r="BB77" s="331"/>
      <c r="BC77" s="330" t="str">
        <f>TOTALGENERAL!$AQ75</f>
        <v/>
      </c>
      <c r="BD77" s="331"/>
      <c r="BE77" s="330" t="str">
        <f>TOTALGENERAL!$BR75</f>
        <v/>
      </c>
      <c r="BF77" s="331"/>
      <c r="BG77" s="330"/>
      <c r="BH77" s="332"/>
      <c r="BI77" s="553" t="str">
        <f>PARAMETRES!$F$12</f>
        <v>GRANDEURS</v>
      </c>
      <c r="BJ77" s="553"/>
      <c r="BK77" s="328">
        <f>PARAMETRES!$G$12</f>
        <v>30</v>
      </c>
      <c r="BL77" s="329"/>
      <c r="BM77" s="330" t="str">
        <f>TOTALGENERAL!$P79</f>
        <v/>
      </c>
      <c r="BN77" s="331"/>
      <c r="BO77" s="330" t="str">
        <f>TOTALGENERAL!$AQ79</f>
        <v/>
      </c>
      <c r="BP77" s="331"/>
      <c r="BQ77" s="330" t="str">
        <f>TOTALGENERAL!$BR79</f>
        <v/>
      </c>
      <c r="BR77" s="331"/>
      <c r="BS77" s="330"/>
      <c r="BT77" s="332"/>
      <c r="BU77" s="553" t="str">
        <f>PARAMETRES!$F$12</f>
        <v>GRANDEURS</v>
      </c>
      <c r="BV77" s="553"/>
      <c r="BW77" s="328">
        <f>PARAMETRES!$G$12</f>
        <v>30</v>
      </c>
      <c r="BX77" s="329"/>
      <c r="BY77" s="330" t="str">
        <f>TOTALGENERAL!$P83</f>
        <v/>
      </c>
      <c r="BZ77" s="331"/>
      <c r="CA77" s="330" t="str">
        <f>TOTALGENERAL!$AQ83</f>
        <v/>
      </c>
      <c r="CB77" s="331"/>
      <c r="CC77" s="330" t="str">
        <f>TOTALGENERAL!$BR83</f>
        <v/>
      </c>
      <c r="CD77" s="331"/>
      <c r="CE77" s="330"/>
      <c r="CF77" s="332"/>
      <c r="CG77" s="553" t="str">
        <f>PARAMETRES!$F$12</f>
        <v>GRANDEURS</v>
      </c>
      <c r="CH77" s="553"/>
      <c r="CI77" s="328">
        <f>PARAMETRES!$G$12</f>
        <v>30</v>
      </c>
      <c r="CJ77" s="329"/>
      <c r="CK77" s="330" t="str">
        <f>TOTALGENERAL!$P87</f>
        <v/>
      </c>
      <c r="CL77" s="331"/>
      <c r="CM77" s="330" t="str">
        <f>TOTALGENERAL!$AQ87</f>
        <v/>
      </c>
      <c r="CN77" s="331"/>
      <c r="CO77" s="330" t="str">
        <f>TOTALGENERAL!$BR87</f>
        <v/>
      </c>
      <c r="CP77" s="331"/>
      <c r="CQ77" s="330"/>
      <c r="CR77" s="332"/>
      <c r="CS77" s="553" t="str">
        <f>PARAMETRES!$F$12</f>
        <v>GRANDEURS</v>
      </c>
      <c r="CT77" s="553"/>
      <c r="CU77" s="328">
        <f>PARAMETRES!$G$12</f>
        <v>30</v>
      </c>
      <c r="CV77" s="329"/>
      <c r="CW77" s="330" t="str">
        <f>TOTALGENERAL!$P91</f>
        <v/>
      </c>
      <c r="CX77" s="331"/>
      <c r="CY77" s="330" t="str">
        <f>TOTALGENERAL!$AQ91</f>
        <v/>
      </c>
      <c r="CZ77" s="331"/>
      <c r="DA77" s="330" t="str">
        <f>TOTALGENERAL!$BR91</f>
        <v/>
      </c>
      <c r="DB77" s="331"/>
      <c r="DC77" s="330"/>
      <c r="DD77" s="332"/>
      <c r="DE77" s="553" t="str">
        <f>PARAMETRES!$F$12</f>
        <v>GRANDEURS</v>
      </c>
      <c r="DF77" s="553"/>
      <c r="DG77" s="328">
        <f>PARAMETRES!$G$12</f>
        <v>30</v>
      </c>
      <c r="DH77" s="329"/>
      <c r="DI77" s="330" t="str">
        <f>TOTALGENERAL!$P95</f>
        <v/>
      </c>
      <c r="DJ77" s="331"/>
      <c r="DK77" s="330" t="str">
        <f>TOTALGENERAL!$AQ95</f>
        <v/>
      </c>
      <c r="DL77" s="331"/>
      <c r="DM77" s="330" t="str">
        <f>TOTALGENERAL!$BR95</f>
        <v/>
      </c>
      <c r="DN77" s="331"/>
      <c r="DO77" s="330"/>
      <c r="DP77" s="332"/>
    </row>
    <row r="78" spans="1:120">
      <c r="A78" s="553" t="str">
        <f>PARAMETRES!$F$13</f>
        <v>SOLIDES ET FIGURES</v>
      </c>
      <c r="B78" s="553"/>
      <c r="C78" s="328">
        <f>PARAMETRES!$G$13</f>
        <v>30</v>
      </c>
      <c r="D78" s="329"/>
      <c r="E78" s="330" t="str">
        <f>TOTALGENERAL!$Q59</f>
        <v/>
      </c>
      <c r="F78" s="331"/>
      <c r="G78" s="330" t="str">
        <f>TOTALGENERAL!$AR59</f>
        <v/>
      </c>
      <c r="H78" s="331"/>
      <c r="I78" s="330" t="str">
        <f>TOTALGENERAL!$BS59</f>
        <v/>
      </c>
      <c r="J78" s="331"/>
      <c r="K78" s="330"/>
      <c r="L78" s="332"/>
      <c r="M78" s="553" t="str">
        <f>PARAMETRES!$F$13</f>
        <v>SOLIDES ET FIGURES</v>
      </c>
      <c r="N78" s="553"/>
      <c r="O78" s="328">
        <f>PARAMETRES!$G$13</f>
        <v>30</v>
      </c>
      <c r="P78" s="329"/>
      <c r="Q78" s="330" t="str">
        <f>TOTALGENERAL!$Q63</f>
        <v/>
      </c>
      <c r="R78" s="331"/>
      <c r="S78" s="330" t="str">
        <f>TOTALGENERAL!$AR63</f>
        <v/>
      </c>
      <c r="T78" s="331"/>
      <c r="U78" s="330" t="str">
        <f>TOTALGENERAL!$BS63</f>
        <v/>
      </c>
      <c r="V78" s="331"/>
      <c r="W78" s="330"/>
      <c r="X78" s="332"/>
      <c r="Y78" s="553" t="str">
        <f>PARAMETRES!$F$13</f>
        <v>SOLIDES ET FIGURES</v>
      </c>
      <c r="Z78" s="553"/>
      <c r="AA78" s="328">
        <f>PARAMETRES!$G$13</f>
        <v>30</v>
      </c>
      <c r="AB78" s="329"/>
      <c r="AC78" s="330" t="str">
        <f>TOTALGENERAL!$Q67</f>
        <v/>
      </c>
      <c r="AD78" s="331"/>
      <c r="AE78" s="330" t="str">
        <f>TOTALGENERAL!$AR67</f>
        <v/>
      </c>
      <c r="AF78" s="331"/>
      <c r="AG78" s="330" t="str">
        <f>TOTALGENERAL!$BS67</f>
        <v/>
      </c>
      <c r="AH78" s="331"/>
      <c r="AI78" s="330"/>
      <c r="AJ78" s="332"/>
      <c r="AK78" s="553" t="str">
        <f>PARAMETRES!$F$13</f>
        <v>SOLIDES ET FIGURES</v>
      </c>
      <c r="AL78" s="553"/>
      <c r="AM78" s="328">
        <f>PARAMETRES!$G$13</f>
        <v>30</v>
      </c>
      <c r="AN78" s="329"/>
      <c r="AO78" s="330" t="str">
        <f>TOTALGENERAL!$Q71</f>
        <v/>
      </c>
      <c r="AP78" s="331"/>
      <c r="AQ78" s="330" t="str">
        <f>TOTALGENERAL!$AR71</f>
        <v/>
      </c>
      <c r="AR78" s="331"/>
      <c r="AS78" s="330" t="str">
        <f>TOTALGENERAL!$BS71</f>
        <v/>
      </c>
      <c r="AT78" s="331"/>
      <c r="AU78" s="330"/>
      <c r="AV78" s="332"/>
      <c r="AW78" s="553" t="str">
        <f>PARAMETRES!$F$13</f>
        <v>SOLIDES ET FIGURES</v>
      </c>
      <c r="AX78" s="553"/>
      <c r="AY78" s="328">
        <f>PARAMETRES!$G$13</f>
        <v>30</v>
      </c>
      <c r="AZ78" s="329"/>
      <c r="BA78" s="330" t="str">
        <f>TOTALGENERAL!$Q75</f>
        <v/>
      </c>
      <c r="BB78" s="331"/>
      <c r="BC78" s="330" t="str">
        <f>TOTALGENERAL!$AR75</f>
        <v/>
      </c>
      <c r="BD78" s="331"/>
      <c r="BE78" s="330" t="str">
        <f>TOTALGENERAL!$BS75</f>
        <v/>
      </c>
      <c r="BF78" s="331"/>
      <c r="BG78" s="330"/>
      <c r="BH78" s="332"/>
      <c r="BI78" s="553" t="str">
        <f>PARAMETRES!$F$13</f>
        <v>SOLIDES ET FIGURES</v>
      </c>
      <c r="BJ78" s="553"/>
      <c r="BK78" s="328">
        <f>PARAMETRES!$G$13</f>
        <v>30</v>
      </c>
      <c r="BL78" s="329"/>
      <c r="BM78" s="330" t="str">
        <f>TOTALGENERAL!$Q79</f>
        <v/>
      </c>
      <c r="BN78" s="331"/>
      <c r="BO78" s="330" t="str">
        <f>TOTALGENERAL!$AR79</f>
        <v/>
      </c>
      <c r="BP78" s="331"/>
      <c r="BQ78" s="330" t="str">
        <f>TOTALGENERAL!$BS79</f>
        <v/>
      </c>
      <c r="BR78" s="331"/>
      <c r="BS78" s="330"/>
      <c r="BT78" s="332"/>
      <c r="BU78" s="553" t="str">
        <f>PARAMETRES!$F$13</f>
        <v>SOLIDES ET FIGURES</v>
      </c>
      <c r="BV78" s="553"/>
      <c r="BW78" s="328">
        <f>PARAMETRES!$G$13</f>
        <v>30</v>
      </c>
      <c r="BX78" s="329"/>
      <c r="BY78" s="330" t="str">
        <f>TOTALGENERAL!$Q83</f>
        <v/>
      </c>
      <c r="BZ78" s="331"/>
      <c r="CA78" s="330" t="str">
        <f>TOTALGENERAL!$AR83</f>
        <v/>
      </c>
      <c r="CB78" s="331"/>
      <c r="CC78" s="330" t="str">
        <f>TOTALGENERAL!$BS83</f>
        <v/>
      </c>
      <c r="CD78" s="331"/>
      <c r="CE78" s="330"/>
      <c r="CF78" s="332"/>
      <c r="CG78" s="553" t="str">
        <f>PARAMETRES!$F$13</f>
        <v>SOLIDES ET FIGURES</v>
      </c>
      <c r="CH78" s="553"/>
      <c r="CI78" s="328">
        <f>PARAMETRES!$G$13</f>
        <v>30</v>
      </c>
      <c r="CJ78" s="329"/>
      <c r="CK78" s="330" t="str">
        <f>TOTALGENERAL!$Q87</f>
        <v/>
      </c>
      <c r="CL78" s="331"/>
      <c r="CM78" s="330" t="str">
        <f>TOTALGENERAL!$AR87</f>
        <v/>
      </c>
      <c r="CN78" s="331"/>
      <c r="CO78" s="330" t="str">
        <f>TOTALGENERAL!$BS87</f>
        <v/>
      </c>
      <c r="CP78" s="331"/>
      <c r="CQ78" s="330"/>
      <c r="CR78" s="332"/>
      <c r="CS78" s="553" t="str">
        <f>PARAMETRES!$F$13</f>
        <v>SOLIDES ET FIGURES</v>
      </c>
      <c r="CT78" s="553"/>
      <c r="CU78" s="328">
        <f>PARAMETRES!$G$13</f>
        <v>30</v>
      </c>
      <c r="CV78" s="329"/>
      <c r="CW78" s="330" t="str">
        <f>TOTALGENERAL!$Q91</f>
        <v/>
      </c>
      <c r="CX78" s="331"/>
      <c r="CY78" s="330" t="str">
        <f>TOTALGENERAL!$AR91</f>
        <v/>
      </c>
      <c r="CZ78" s="331"/>
      <c r="DA78" s="330" t="str">
        <f>TOTALGENERAL!$BS91</f>
        <v/>
      </c>
      <c r="DB78" s="331"/>
      <c r="DC78" s="330"/>
      <c r="DD78" s="332"/>
      <c r="DE78" s="553" t="str">
        <f>PARAMETRES!$F$13</f>
        <v>SOLIDES ET FIGURES</v>
      </c>
      <c r="DF78" s="553"/>
      <c r="DG78" s="328">
        <f>PARAMETRES!$G$13</f>
        <v>30</v>
      </c>
      <c r="DH78" s="329"/>
      <c r="DI78" s="330" t="str">
        <f>TOTALGENERAL!$Q95</f>
        <v/>
      </c>
      <c r="DJ78" s="331"/>
      <c r="DK78" s="330" t="str">
        <f>TOTALGENERAL!$AR95</f>
        <v/>
      </c>
      <c r="DL78" s="331"/>
      <c r="DM78" s="330" t="str">
        <f>TOTALGENERAL!$BS95</f>
        <v/>
      </c>
      <c r="DN78" s="331"/>
      <c r="DO78" s="330"/>
      <c r="DP78" s="332"/>
    </row>
    <row r="79" spans="1:120">
      <c r="A79" s="326"/>
      <c r="B79" s="326"/>
      <c r="C79" s="327"/>
      <c r="D79" s="327"/>
      <c r="E79" s="315"/>
      <c r="G79" s="315"/>
      <c r="I79" s="315"/>
      <c r="K79" s="315"/>
      <c r="M79" s="326"/>
      <c r="N79" s="326"/>
      <c r="O79" s="327"/>
      <c r="P79" s="327"/>
      <c r="Q79" s="315"/>
      <c r="S79" s="315"/>
      <c r="U79" s="315"/>
      <c r="W79" s="315"/>
      <c r="Y79" s="326"/>
      <c r="Z79" s="326"/>
      <c r="AA79" s="327"/>
      <c r="AB79" s="327"/>
      <c r="AC79" s="315"/>
      <c r="AE79" s="315"/>
      <c r="AG79" s="315"/>
      <c r="AI79" s="315"/>
      <c r="AK79" s="326"/>
      <c r="AL79" s="326"/>
      <c r="AM79" s="327"/>
      <c r="AN79" s="327"/>
      <c r="AO79" s="315"/>
      <c r="AQ79" s="315"/>
      <c r="AS79" s="315"/>
      <c r="AU79" s="315"/>
      <c r="AW79" s="326"/>
      <c r="AX79" s="326"/>
      <c r="AY79" s="327"/>
      <c r="AZ79" s="327"/>
      <c r="BA79" s="315"/>
      <c r="BC79" s="315"/>
      <c r="BE79" s="315"/>
      <c r="BG79" s="315"/>
      <c r="BI79" s="326"/>
      <c r="BJ79" s="326"/>
      <c r="BK79" s="327"/>
      <c r="BL79" s="327"/>
      <c r="BM79" s="315"/>
      <c r="BO79" s="315"/>
      <c r="BQ79" s="315"/>
      <c r="BS79" s="315"/>
      <c r="BU79" s="326"/>
      <c r="BV79" s="326"/>
      <c r="BW79" s="327"/>
      <c r="BX79" s="327"/>
      <c r="BY79" s="315"/>
      <c r="CA79" s="315"/>
      <c r="CC79" s="315"/>
      <c r="CE79" s="315"/>
      <c r="CG79" s="326"/>
      <c r="CH79" s="326"/>
      <c r="CI79" s="327"/>
      <c r="CJ79" s="327"/>
      <c r="CK79" s="315"/>
      <c r="CM79" s="315"/>
      <c r="CO79" s="315"/>
      <c r="CQ79" s="315"/>
      <c r="CS79" s="326"/>
      <c r="CT79" s="326"/>
      <c r="CU79" s="327"/>
      <c r="CV79" s="327"/>
      <c r="CW79" s="315"/>
      <c r="CY79" s="315"/>
      <c r="DA79" s="315"/>
      <c r="DC79" s="315"/>
      <c r="DE79" s="326"/>
      <c r="DF79" s="326"/>
      <c r="DG79" s="327"/>
      <c r="DH79" s="327"/>
      <c r="DI79" s="315"/>
      <c r="DK79" s="315"/>
      <c r="DM79" s="315"/>
      <c r="DO79" s="315"/>
    </row>
    <row r="80" spans="1:120" ht="13.5">
      <c r="A80" s="554" t="str">
        <f>PARAMETRES!$F$14</f>
        <v>TOTAL MATHÉMATIQUE</v>
      </c>
      <c r="B80" s="554"/>
      <c r="C80" s="333">
        <f>PARAMETRES!$G$14</f>
        <v>100</v>
      </c>
      <c r="D80" s="334"/>
      <c r="E80" s="335">
        <f>TOTALGENERAL!$R59</f>
        <v>94.1</v>
      </c>
      <c r="F80" s="319"/>
      <c r="G80" s="335" t="str">
        <f>TOTALGENERAL!$AS59</f>
        <v/>
      </c>
      <c r="H80" s="319"/>
      <c r="I80" s="335" t="str">
        <f>TOTALGENERAL!$BT59</f>
        <v/>
      </c>
      <c r="J80" s="319"/>
      <c r="K80" s="335"/>
      <c r="L80" s="320"/>
      <c r="M80" s="554" t="str">
        <f>PARAMETRES!$F$14</f>
        <v>TOTAL MATHÉMATIQUE</v>
      </c>
      <c r="N80" s="554"/>
      <c r="O80" s="333">
        <f>PARAMETRES!$G$14</f>
        <v>100</v>
      </c>
      <c r="P80" s="334"/>
      <c r="Q80" s="335">
        <f>TOTALGENERAL!$R63</f>
        <v>75.899999999999991</v>
      </c>
      <c r="R80" s="319"/>
      <c r="S80" s="335" t="str">
        <f>TOTALGENERAL!$AS63</f>
        <v/>
      </c>
      <c r="T80" s="319"/>
      <c r="U80" s="335" t="str">
        <f>TOTALGENERAL!$BT63</f>
        <v/>
      </c>
      <c r="V80" s="319"/>
      <c r="W80" s="335"/>
      <c r="X80" s="320"/>
      <c r="Y80" s="554" t="str">
        <f>PARAMETRES!$F$14</f>
        <v>TOTAL MATHÉMATIQUE</v>
      </c>
      <c r="Z80" s="554"/>
      <c r="AA80" s="333">
        <f>PARAMETRES!$G$14</f>
        <v>100</v>
      </c>
      <c r="AB80" s="334"/>
      <c r="AC80" s="335">
        <f>TOTALGENERAL!$R67</f>
        <v>93.3</v>
      </c>
      <c r="AD80" s="319"/>
      <c r="AE80" s="335" t="str">
        <f>TOTALGENERAL!$AS67</f>
        <v/>
      </c>
      <c r="AF80" s="319"/>
      <c r="AG80" s="335" t="str">
        <f>TOTALGENERAL!$BT67</f>
        <v/>
      </c>
      <c r="AH80" s="319"/>
      <c r="AI80" s="335"/>
      <c r="AJ80" s="320"/>
      <c r="AK80" s="554" t="str">
        <f>PARAMETRES!$F$14</f>
        <v>TOTAL MATHÉMATIQUE</v>
      </c>
      <c r="AL80" s="554"/>
      <c r="AM80" s="333">
        <f>PARAMETRES!$G$14</f>
        <v>100</v>
      </c>
      <c r="AN80" s="334"/>
      <c r="AO80" s="335">
        <f>TOTALGENERAL!$R71</f>
        <v>80.599999999999994</v>
      </c>
      <c r="AP80" s="319"/>
      <c r="AQ80" s="335" t="str">
        <f>TOTALGENERAL!$AS71</f>
        <v/>
      </c>
      <c r="AR80" s="319"/>
      <c r="AS80" s="335" t="str">
        <f>TOTALGENERAL!$BT71</f>
        <v/>
      </c>
      <c r="AT80" s="319"/>
      <c r="AU80" s="335"/>
      <c r="AV80" s="320"/>
      <c r="AW80" s="554" t="str">
        <f>PARAMETRES!$F$14</f>
        <v>TOTAL MATHÉMATIQUE</v>
      </c>
      <c r="AX80" s="554"/>
      <c r="AY80" s="333">
        <f>PARAMETRES!$G$14</f>
        <v>100</v>
      </c>
      <c r="AZ80" s="334"/>
      <c r="BA80" s="335">
        <f>TOTALGENERAL!$R75</f>
        <v>97.899999999999991</v>
      </c>
      <c r="BB80" s="319"/>
      <c r="BC80" s="335" t="str">
        <f>TOTALGENERAL!$AS75</f>
        <v/>
      </c>
      <c r="BD80" s="319"/>
      <c r="BE80" s="335" t="str">
        <f>TOTALGENERAL!$BT75</f>
        <v/>
      </c>
      <c r="BF80" s="319"/>
      <c r="BG80" s="335"/>
      <c r="BH80" s="320"/>
      <c r="BI80" s="554" t="str">
        <f>PARAMETRES!$F$14</f>
        <v>TOTAL MATHÉMATIQUE</v>
      </c>
      <c r="BJ80" s="554"/>
      <c r="BK80" s="333">
        <f>PARAMETRES!$G$14</f>
        <v>100</v>
      </c>
      <c r="BL80" s="334"/>
      <c r="BM80" s="335">
        <f>TOTALGENERAL!$R79</f>
        <v>81.8</v>
      </c>
      <c r="BN80" s="319"/>
      <c r="BO80" s="335" t="str">
        <f>TOTALGENERAL!$AS79</f>
        <v/>
      </c>
      <c r="BP80" s="319"/>
      <c r="BQ80" s="335" t="str">
        <f>TOTALGENERAL!$BT79</f>
        <v/>
      </c>
      <c r="BR80" s="319"/>
      <c r="BS80" s="335"/>
      <c r="BT80" s="320"/>
      <c r="BU80" s="554" t="str">
        <f>PARAMETRES!$F$14</f>
        <v>TOTAL MATHÉMATIQUE</v>
      </c>
      <c r="BV80" s="554"/>
      <c r="BW80" s="333">
        <f>PARAMETRES!$G$14</f>
        <v>100</v>
      </c>
      <c r="BX80" s="334"/>
      <c r="BY80" s="335">
        <f>TOTALGENERAL!$R83</f>
        <v>100</v>
      </c>
      <c r="BZ80" s="319"/>
      <c r="CA80" s="335" t="str">
        <f>TOTALGENERAL!$AS83</f>
        <v/>
      </c>
      <c r="CB80" s="319"/>
      <c r="CC80" s="335" t="str">
        <f>TOTALGENERAL!$BT83</f>
        <v/>
      </c>
      <c r="CD80" s="319"/>
      <c r="CE80" s="335"/>
      <c r="CF80" s="320"/>
      <c r="CG80" s="554" t="str">
        <f>PARAMETRES!$F$14</f>
        <v>TOTAL MATHÉMATIQUE</v>
      </c>
      <c r="CH80" s="554"/>
      <c r="CI80" s="333">
        <f>PARAMETRES!$G$14</f>
        <v>100</v>
      </c>
      <c r="CJ80" s="334"/>
      <c r="CK80" s="335" t="str">
        <f>TOTALGENERAL!$R87</f>
        <v>-</v>
      </c>
      <c r="CL80" s="319"/>
      <c r="CM80" s="335" t="str">
        <f>TOTALGENERAL!$AS87</f>
        <v/>
      </c>
      <c r="CN80" s="319"/>
      <c r="CO80" s="335" t="str">
        <f>TOTALGENERAL!$BT87</f>
        <v/>
      </c>
      <c r="CP80" s="319"/>
      <c r="CQ80" s="335"/>
      <c r="CR80" s="320"/>
      <c r="CS80" s="554" t="str">
        <f>PARAMETRES!$F$14</f>
        <v>TOTAL MATHÉMATIQUE</v>
      </c>
      <c r="CT80" s="554"/>
      <c r="CU80" s="333">
        <f>PARAMETRES!$G$14</f>
        <v>100</v>
      </c>
      <c r="CV80" s="334"/>
      <c r="CW80" s="335" t="str">
        <f>TOTALGENERAL!$R91</f>
        <v>-</v>
      </c>
      <c r="CX80" s="319"/>
      <c r="CY80" s="335" t="str">
        <f>TOTALGENERAL!$AS91</f>
        <v/>
      </c>
      <c r="CZ80" s="319"/>
      <c r="DA80" s="335" t="str">
        <f>TOTALGENERAL!$BT91</f>
        <v/>
      </c>
      <c r="DB80" s="319"/>
      <c r="DC80" s="335"/>
      <c r="DD80" s="320"/>
      <c r="DE80" s="554" t="str">
        <f>PARAMETRES!$F$14</f>
        <v>TOTAL MATHÉMATIQUE</v>
      </c>
      <c r="DF80" s="554"/>
      <c r="DG80" s="333">
        <f>PARAMETRES!$G$14</f>
        <v>100</v>
      </c>
      <c r="DH80" s="334"/>
      <c r="DI80" s="335" t="str">
        <f>TOTALGENERAL!$R95</f>
        <v>-</v>
      </c>
      <c r="DJ80" s="319"/>
      <c r="DK80" s="335" t="str">
        <f>TOTALGENERAL!$AS95</f>
        <v/>
      </c>
      <c r="DL80" s="319"/>
      <c r="DM80" s="335" t="str">
        <f>TOTALGENERAL!$BT95</f>
        <v/>
      </c>
      <c r="DN80" s="319"/>
      <c r="DO80" s="335"/>
      <c r="DP80" s="320"/>
    </row>
    <row r="81" spans="1:120" ht="13.5">
      <c r="A81" s="321"/>
      <c r="B81" s="322"/>
      <c r="C81" s="336"/>
      <c r="D81" s="336"/>
      <c r="E81" s="315"/>
      <c r="F81" s="324"/>
      <c r="G81" s="315"/>
      <c r="H81" s="324"/>
      <c r="I81" s="315"/>
      <c r="J81" s="324"/>
      <c r="K81" s="315"/>
      <c r="L81" s="325"/>
      <c r="M81" s="321"/>
      <c r="N81" s="322"/>
      <c r="O81" s="336"/>
      <c r="P81" s="336"/>
      <c r="Q81" s="315"/>
      <c r="R81" s="324"/>
      <c r="S81" s="315"/>
      <c r="T81" s="324"/>
      <c r="U81" s="315"/>
      <c r="V81" s="324"/>
      <c r="W81" s="315"/>
      <c r="X81" s="325"/>
      <c r="Y81" s="321"/>
      <c r="Z81" s="322"/>
      <c r="AA81" s="336"/>
      <c r="AB81" s="336"/>
      <c r="AC81" s="315"/>
      <c r="AD81" s="324"/>
      <c r="AE81" s="315"/>
      <c r="AF81" s="324"/>
      <c r="AG81" s="315"/>
      <c r="AH81" s="324"/>
      <c r="AI81" s="315"/>
      <c r="AJ81" s="325"/>
      <c r="AK81" s="321"/>
      <c r="AL81" s="322"/>
      <c r="AM81" s="336"/>
      <c r="AN81" s="336"/>
      <c r="AO81" s="315"/>
      <c r="AP81" s="324"/>
      <c r="AQ81" s="315"/>
      <c r="AR81" s="324"/>
      <c r="AS81" s="315"/>
      <c r="AT81" s="324"/>
      <c r="AU81" s="315"/>
      <c r="AV81" s="325"/>
      <c r="AW81" s="321"/>
      <c r="AX81" s="322"/>
      <c r="AY81" s="336"/>
      <c r="AZ81" s="336"/>
      <c r="BA81" s="315"/>
      <c r="BB81" s="324"/>
      <c r="BC81" s="315"/>
      <c r="BD81" s="324"/>
      <c r="BE81" s="315"/>
      <c r="BF81" s="324"/>
      <c r="BG81" s="315"/>
      <c r="BH81" s="325"/>
      <c r="BI81" s="321"/>
      <c r="BJ81" s="322"/>
      <c r="BK81" s="336"/>
      <c r="BL81" s="336"/>
      <c r="BM81" s="315"/>
      <c r="BN81" s="324"/>
      <c r="BO81" s="315"/>
      <c r="BP81" s="324"/>
      <c r="BQ81" s="315"/>
      <c r="BR81" s="324"/>
      <c r="BS81" s="315"/>
      <c r="BT81" s="325"/>
      <c r="BU81" s="321"/>
      <c r="BV81" s="322"/>
      <c r="BW81" s="336"/>
      <c r="BX81" s="336"/>
      <c r="BY81" s="315"/>
      <c r="BZ81" s="324"/>
      <c r="CA81" s="315"/>
      <c r="CB81" s="324"/>
      <c r="CC81" s="315"/>
      <c r="CD81" s="324"/>
      <c r="CE81" s="315"/>
      <c r="CF81" s="325"/>
      <c r="CG81" s="321"/>
      <c r="CH81" s="322"/>
      <c r="CI81" s="336"/>
      <c r="CJ81" s="336"/>
      <c r="CK81" s="315"/>
      <c r="CL81" s="324"/>
      <c r="CM81" s="315"/>
      <c r="CN81" s="324"/>
      <c r="CO81" s="315"/>
      <c r="CP81" s="324"/>
      <c r="CQ81" s="315"/>
      <c r="CR81" s="325"/>
      <c r="CS81" s="321"/>
      <c r="CT81" s="322"/>
      <c r="CU81" s="336"/>
      <c r="CV81" s="336"/>
      <c r="CW81" s="315"/>
      <c r="CX81" s="324"/>
      <c r="CY81" s="315"/>
      <c r="CZ81" s="324"/>
      <c r="DA81" s="315"/>
      <c r="DB81" s="324"/>
      <c r="DC81" s="315"/>
      <c r="DD81" s="325"/>
      <c r="DE81" s="321"/>
      <c r="DF81" s="322"/>
      <c r="DG81" s="336"/>
      <c r="DH81" s="336"/>
      <c r="DI81" s="315"/>
      <c r="DJ81" s="324"/>
      <c r="DK81" s="315"/>
      <c r="DL81" s="324"/>
      <c r="DM81" s="315"/>
      <c r="DN81" s="324"/>
      <c r="DO81" s="315"/>
      <c r="DP81" s="325"/>
    </row>
    <row r="82" spans="1:120">
      <c r="A82" s="326"/>
      <c r="B82" s="326"/>
      <c r="C82" s="327"/>
      <c r="D82" s="327"/>
      <c r="E82" s="315"/>
      <c r="G82" s="315"/>
      <c r="I82" s="315"/>
      <c r="K82" s="315"/>
      <c r="M82" s="326"/>
      <c r="N82" s="326"/>
      <c r="O82" s="327"/>
      <c r="P82" s="327"/>
      <c r="Q82" s="315"/>
      <c r="S82" s="315"/>
      <c r="U82" s="315"/>
      <c r="W82" s="315"/>
      <c r="Y82" s="326"/>
      <c r="Z82" s="326"/>
      <c r="AA82" s="327"/>
      <c r="AB82" s="327"/>
      <c r="AC82" s="315"/>
      <c r="AE82" s="315"/>
      <c r="AG82" s="315"/>
      <c r="AI82" s="315"/>
      <c r="AK82" s="326"/>
      <c r="AL82" s="326"/>
      <c r="AM82" s="327"/>
      <c r="AN82" s="327"/>
      <c r="AO82" s="315"/>
      <c r="AQ82" s="315"/>
      <c r="AS82" s="315"/>
      <c r="AU82" s="315"/>
      <c r="AW82" s="326"/>
      <c r="AX82" s="326"/>
      <c r="AY82" s="327"/>
      <c r="AZ82" s="327"/>
      <c r="BA82" s="315"/>
      <c r="BC82" s="315"/>
      <c r="BE82" s="315"/>
      <c r="BG82" s="315"/>
      <c r="BI82" s="326"/>
      <c r="BJ82" s="326"/>
      <c r="BK82" s="327"/>
      <c r="BL82" s="327"/>
      <c r="BM82" s="315"/>
      <c r="BO82" s="315"/>
      <c r="BQ82" s="315"/>
      <c r="BS82" s="315"/>
      <c r="BU82" s="326"/>
      <c r="BV82" s="326"/>
      <c r="BW82" s="327"/>
      <c r="BX82" s="327"/>
      <c r="BY82" s="315"/>
      <c r="CA82" s="315"/>
      <c r="CC82" s="315"/>
      <c r="CE82" s="315"/>
      <c r="CG82" s="326"/>
      <c r="CH82" s="326"/>
      <c r="CI82" s="327"/>
      <c r="CJ82" s="327"/>
      <c r="CK82" s="315"/>
      <c r="CM82" s="315"/>
      <c r="CO82" s="315"/>
      <c r="CQ82" s="315"/>
      <c r="CS82" s="326"/>
      <c r="CT82" s="326"/>
      <c r="CU82" s="327"/>
      <c r="CV82" s="327"/>
      <c r="CW82" s="315"/>
      <c r="CY82" s="315"/>
      <c r="DA82" s="315"/>
      <c r="DC82" s="315"/>
      <c r="DE82" s="326"/>
      <c r="DF82" s="326"/>
      <c r="DG82" s="327"/>
      <c r="DH82" s="327"/>
      <c r="DI82" s="315"/>
      <c r="DK82" s="315"/>
      <c r="DM82" s="315"/>
      <c r="DO82" s="315"/>
    </row>
    <row r="83" spans="1:120">
      <c r="A83" s="551" t="str">
        <f>PARAMETRES!$F$16</f>
        <v>ÉVEIL</v>
      </c>
      <c r="B83" s="551"/>
      <c r="C83" s="316">
        <f>PARAMETRES!$G$16</f>
        <v>30</v>
      </c>
      <c r="D83" s="317"/>
      <c r="E83" s="318">
        <f>TOTALGENERAL!$U59</f>
        <v>14.7</v>
      </c>
      <c r="F83" s="319"/>
      <c r="G83" s="318" t="str">
        <f>TOTALGENERAL!$AV59</f>
        <v/>
      </c>
      <c r="H83" s="319"/>
      <c r="I83" s="318" t="str">
        <f>TOTALGENERAL!$BW59</f>
        <v/>
      </c>
      <c r="J83" s="319"/>
      <c r="K83" s="318"/>
      <c r="L83" s="320"/>
      <c r="M83" s="551" t="str">
        <f>PARAMETRES!$F$16</f>
        <v>ÉVEIL</v>
      </c>
      <c r="N83" s="551"/>
      <c r="O83" s="316">
        <f>PARAMETRES!$G$16</f>
        <v>30</v>
      </c>
      <c r="P83" s="317"/>
      <c r="Q83" s="318">
        <f>TOTALGENERAL!$U63</f>
        <v>24</v>
      </c>
      <c r="R83" s="319"/>
      <c r="S83" s="318" t="str">
        <f>TOTALGENERAL!$AV63</f>
        <v/>
      </c>
      <c r="T83" s="319"/>
      <c r="U83" s="318" t="str">
        <f>TOTALGENERAL!$BW63</f>
        <v/>
      </c>
      <c r="V83" s="319"/>
      <c r="W83" s="318"/>
      <c r="X83" s="320"/>
      <c r="Y83" s="551" t="str">
        <f>PARAMETRES!$F$16</f>
        <v>ÉVEIL</v>
      </c>
      <c r="Z83" s="551"/>
      <c r="AA83" s="316">
        <f>PARAMETRES!$G$16</f>
        <v>30</v>
      </c>
      <c r="AB83" s="317"/>
      <c r="AC83" s="318">
        <f>TOTALGENERAL!$U67</f>
        <v>15</v>
      </c>
      <c r="AD83" s="319"/>
      <c r="AE83" s="318" t="str">
        <f>TOTALGENERAL!$AV67</f>
        <v/>
      </c>
      <c r="AF83" s="319"/>
      <c r="AG83" s="318" t="str">
        <f>TOTALGENERAL!$BW67</f>
        <v/>
      </c>
      <c r="AH83" s="319"/>
      <c r="AI83" s="318"/>
      <c r="AJ83" s="320"/>
      <c r="AK83" s="551" t="str">
        <f>PARAMETRES!$F$16</f>
        <v>ÉVEIL</v>
      </c>
      <c r="AL83" s="551"/>
      <c r="AM83" s="316">
        <f>PARAMETRES!$G$16</f>
        <v>30</v>
      </c>
      <c r="AN83" s="317"/>
      <c r="AO83" s="318">
        <f>TOTALGENERAL!$U71</f>
        <v>21.3</v>
      </c>
      <c r="AP83" s="319"/>
      <c r="AQ83" s="318" t="str">
        <f>TOTALGENERAL!$AV71</f>
        <v/>
      </c>
      <c r="AR83" s="319"/>
      <c r="AS83" s="318" t="str">
        <f>TOTALGENERAL!$BW71</f>
        <v/>
      </c>
      <c r="AT83" s="319"/>
      <c r="AU83" s="318"/>
      <c r="AV83" s="320"/>
      <c r="AW83" s="551" t="str">
        <f>PARAMETRES!$F$16</f>
        <v>ÉVEIL</v>
      </c>
      <c r="AX83" s="551"/>
      <c r="AY83" s="316">
        <f>PARAMETRES!$G$16</f>
        <v>30</v>
      </c>
      <c r="AZ83" s="317"/>
      <c r="BA83" s="318">
        <f>TOTALGENERAL!$U75</f>
        <v>22.8</v>
      </c>
      <c r="BB83" s="319"/>
      <c r="BC83" s="318" t="str">
        <f>TOTALGENERAL!$AV75</f>
        <v/>
      </c>
      <c r="BD83" s="319"/>
      <c r="BE83" s="318" t="str">
        <f>TOTALGENERAL!$BW75</f>
        <v/>
      </c>
      <c r="BF83" s="319"/>
      <c r="BG83" s="318"/>
      <c r="BH83" s="320"/>
      <c r="BI83" s="551" t="str">
        <f>PARAMETRES!$F$16</f>
        <v>ÉVEIL</v>
      </c>
      <c r="BJ83" s="551"/>
      <c r="BK83" s="316">
        <f>PARAMETRES!$G$16</f>
        <v>30</v>
      </c>
      <c r="BL83" s="317"/>
      <c r="BM83" s="318">
        <f>TOTALGENERAL!$U79</f>
        <v>25.8</v>
      </c>
      <c r="BN83" s="319"/>
      <c r="BO83" s="318" t="str">
        <f>TOTALGENERAL!$AV79</f>
        <v/>
      </c>
      <c r="BP83" s="319"/>
      <c r="BQ83" s="318" t="str">
        <f>TOTALGENERAL!$BW79</f>
        <v/>
      </c>
      <c r="BR83" s="319"/>
      <c r="BS83" s="318"/>
      <c r="BT83" s="320"/>
      <c r="BU83" s="551" t="str">
        <f>PARAMETRES!$F$16</f>
        <v>ÉVEIL</v>
      </c>
      <c r="BV83" s="551"/>
      <c r="BW83" s="316">
        <f>PARAMETRES!$G$16</f>
        <v>30</v>
      </c>
      <c r="BX83" s="317"/>
      <c r="BY83" s="318">
        <f>TOTALGENERAL!$U83</f>
        <v>28.2</v>
      </c>
      <c r="BZ83" s="319"/>
      <c r="CA83" s="318" t="str">
        <f>TOTALGENERAL!$AV83</f>
        <v/>
      </c>
      <c r="CB83" s="319"/>
      <c r="CC83" s="318" t="str">
        <f>TOTALGENERAL!$BW83</f>
        <v/>
      </c>
      <c r="CD83" s="319"/>
      <c r="CE83" s="318"/>
      <c r="CF83" s="320"/>
      <c r="CG83" s="551" t="str">
        <f>PARAMETRES!$F$16</f>
        <v>ÉVEIL</v>
      </c>
      <c r="CH83" s="551"/>
      <c r="CI83" s="316">
        <f>PARAMETRES!$G$16</f>
        <v>30</v>
      </c>
      <c r="CJ83" s="317"/>
      <c r="CK83" s="318" t="str">
        <f>TOTALGENERAL!$U87</f>
        <v>-</v>
      </c>
      <c r="CL83" s="319"/>
      <c r="CM83" s="318" t="str">
        <f>TOTALGENERAL!$AV87</f>
        <v/>
      </c>
      <c r="CN83" s="319"/>
      <c r="CO83" s="318" t="str">
        <f>TOTALGENERAL!$BW87</f>
        <v/>
      </c>
      <c r="CP83" s="319"/>
      <c r="CQ83" s="318"/>
      <c r="CR83" s="320"/>
      <c r="CS83" s="551" t="str">
        <f>PARAMETRES!$F$16</f>
        <v>ÉVEIL</v>
      </c>
      <c r="CT83" s="551"/>
      <c r="CU83" s="316">
        <f>PARAMETRES!$G$16</f>
        <v>30</v>
      </c>
      <c r="CV83" s="317"/>
      <c r="CW83" s="318" t="str">
        <f>TOTALGENERAL!$U91</f>
        <v>-</v>
      </c>
      <c r="CX83" s="319"/>
      <c r="CY83" s="318" t="str">
        <f>TOTALGENERAL!$AV91</f>
        <v/>
      </c>
      <c r="CZ83" s="319"/>
      <c r="DA83" s="318" t="str">
        <f>TOTALGENERAL!$BW91</f>
        <v/>
      </c>
      <c r="DB83" s="319"/>
      <c r="DC83" s="318"/>
      <c r="DD83" s="320"/>
      <c r="DE83" s="551" t="str">
        <f>PARAMETRES!$F$16</f>
        <v>ÉVEIL</v>
      </c>
      <c r="DF83" s="551"/>
      <c r="DG83" s="316">
        <f>PARAMETRES!$G$16</f>
        <v>30</v>
      </c>
      <c r="DH83" s="317"/>
      <c r="DI83" s="318" t="str">
        <f>TOTALGENERAL!$U95</f>
        <v>-</v>
      </c>
      <c r="DJ83" s="319"/>
      <c r="DK83" s="318" t="str">
        <f>TOTALGENERAL!$AV95</f>
        <v/>
      </c>
      <c r="DL83" s="319"/>
      <c r="DM83" s="318" t="str">
        <f>TOTALGENERAL!$BW95</f>
        <v/>
      </c>
      <c r="DN83" s="319"/>
      <c r="DO83" s="318"/>
      <c r="DP83" s="320"/>
    </row>
    <row r="84" spans="1:120">
      <c r="A84" s="321"/>
      <c r="B84" s="322"/>
      <c r="C84" s="323"/>
      <c r="D84" s="323"/>
      <c r="E84" s="315"/>
      <c r="F84" s="324"/>
      <c r="G84" s="315"/>
      <c r="H84" s="324"/>
      <c r="I84" s="315"/>
      <c r="J84" s="324"/>
      <c r="K84" s="315"/>
      <c r="L84" s="325"/>
      <c r="M84" s="321"/>
      <c r="N84" s="322"/>
      <c r="O84" s="323"/>
      <c r="P84" s="323"/>
      <c r="Q84" s="315"/>
      <c r="R84" s="324"/>
      <c r="S84" s="315"/>
      <c r="T84" s="324"/>
      <c r="U84" s="315"/>
      <c r="V84" s="324"/>
      <c r="W84" s="315"/>
      <c r="X84" s="325"/>
      <c r="Y84" s="321"/>
      <c r="Z84" s="322"/>
      <c r="AA84" s="323"/>
      <c r="AB84" s="323"/>
      <c r="AC84" s="315"/>
      <c r="AD84" s="324"/>
      <c r="AE84" s="315"/>
      <c r="AF84" s="324"/>
      <c r="AG84" s="315"/>
      <c r="AH84" s="324"/>
      <c r="AI84" s="315"/>
      <c r="AJ84" s="325"/>
      <c r="AK84" s="321"/>
      <c r="AL84" s="322"/>
      <c r="AM84" s="323"/>
      <c r="AN84" s="323"/>
      <c r="AO84" s="315"/>
      <c r="AP84" s="324"/>
      <c r="AQ84" s="315"/>
      <c r="AR84" s="324"/>
      <c r="AS84" s="315"/>
      <c r="AT84" s="324"/>
      <c r="AU84" s="315"/>
      <c r="AV84" s="325"/>
      <c r="AW84" s="321"/>
      <c r="AX84" s="322"/>
      <c r="AY84" s="323"/>
      <c r="AZ84" s="323"/>
      <c r="BA84" s="315"/>
      <c r="BB84" s="324"/>
      <c r="BC84" s="315"/>
      <c r="BD84" s="324"/>
      <c r="BE84" s="315"/>
      <c r="BF84" s="324"/>
      <c r="BG84" s="315"/>
      <c r="BH84" s="325"/>
      <c r="BI84" s="321"/>
      <c r="BJ84" s="322"/>
      <c r="BK84" s="323"/>
      <c r="BL84" s="323"/>
      <c r="BM84" s="315"/>
      <c r="BN84" s="324"/>
      <c r="BO84" s="315"/>
      <c r="BP84" s="324"/>
      <c r="BQ84" s="315"/>
      <c r="BR84" s="324"/>
      <c r="BS84" s="315"/>
      <c r="BT84" s="325"/>
      <c r="BU84" s="321"/>
      <c r="BV84" s="322"/>
      <c r="BW84" s="323"/>
      <c r="BX84" s="323"/>
      <c r="BY84" s="315"/>
      <c r="BZ84" s="324"/>
      <c r="CA84" s="315"/>
      <c r="CB84" s="324"/>
      <c r="CC84" s="315"/>
      <c r="CD84" s="324"/>
      <c r="CE84" s="315"/>
      <c r="CF84" s="325"/>
      <c r="CG84" s="321"/>
      <c r="CH84" s="322"/>
      <c r="CI84" s="323"/>
      <c r="CJ84" s="323"/>
      <c r="CK84" s="315"/>
      <c r="CL84" s="324"/>
      <c r="CM84" s="315"/>
      <c r="CN84" s="324"/>
      <c r="CO84" s="315"/>
      <c r="CP84" s="324"/>
      <c r="CQ84" s="315"/>
      <c r="CR84" s="325"/>
      <c r="CS84" s="321"/>
      <c r="CT84" s="322"/>
      <c r="CU84" s="323"/>
      <c r="CV84" s="323"/>
      <c r="CW84" s="315"/>
      <c r="CX84" s="324"/>
      <c r="CY84" s="315"/>
      <c r="CZ84" s="324"/>
      <c r="DA84" s="315"/>
      <c r="DB84" s="324"/>
      <c r="DC84" s="315"/>
      <c r="DD84" s="325"/>
      <c r="DE84" s="321"/>
      <c r="DF84" s="322"/>
      <c r="DG84" s="323"/>
      <c r="DH84" s="323"/>
      <c r="DI84" s="315"/>
      <c r="DJ84" s="324"/>
      <c r="DK84" s="315"/>
      <c r="DL84" s="324"/>
      <c r="DM84" s="315"/>
      <c r="DN84" s="324"/>
      <c r="DO84" s="315"/>
      <c r="DP84" s="325"/>
    </row>
    <row r="85" spans="1:120">
      <c r="A85" s="321"/>
      <c r="B85" s="322"/>
      <c r="C85" s="323"/>
      <c r="D85" s="323"/>
      <c r="E85" s="315"/>
      <c r="F85" s="324"/>
      <c r="G85" s="315"/>
      <c r="H85" s="324"/>
      <c r="I85" s="315"/>
      <c r="J85" s="324"/>
      <c r="K85" s="315"/>
      <c r="L85" s="325"/>
      <c r="M85" s="321"/>
      <c r="N85" s="322"/>
      <c r="O85" s="323"/>
      <c r="P85" s="323"/>
      <c r="Q85" s="315"/>
      <c r="R85" s="324"/>
      <c r="S85" s="315"/>
      <c r="T85" s="324"/>
      <c r="U85" s="315"/>
      <c r="V85" s="324"/>
      <c r="W85" s="315"/>
      <c r="X85" s="325"/>
      <c r="Y85" s="321"/>
      <c r="Z85" s="322"/>
      <c r="AA85" s="323"/>
      <c r="AB85" s="323"/>
      <c r="AC85" s="315"/>
      <c r="AD85" s="324"/>
      <c r="AE85" s="315"/>
      <c r="AF85" s="324"/>
      <c r="AG85" s="315"/>
      <c r="AH85" s="324"/>
      <c r="AI85" s="315"/>
      <c r="AJ85" s="325"/>
      <c r="AK85" s="321"/>
      <c r="AL85" s="322"/>
      <c r="AM85" s="323"/>
      <c r="AN85" s="323"/>
      <c r="AO85" s="315"/>
      <c r="AP85" s="324"/>
      <c r="AQ85" s="315"/>
      <c r="AR85" s="324"/>
      <c r="AS85" s="315"/>
      <c r="AT85" s="324"/>
      <c r="AU85" s="315"/>
      <c r="AV85" s="325"/>
      <c r="AW85" s="321"/>
      <c r="AX85" s="322"/>
      <c r="AY85" s="323"/>
      <c r="AZ85" s="323"/>
      <c r="BA85" s="315"/>
      <c r="BB85" s="324"/>
      <c r="BC85" s="315"/>
      <c r="BD85" s="324"/>
      <c r="BE85" s="315"/>
      <c r="BF85" s="324"/>
      <c r="BG85" s="315"/>
      <c r="BH85" s="325"/>
      <c r="BI85" s="321"/>
      <c r="BJ85" s="322"/>
      <c r="BK85" s="323"/>
      <c r="BL85" s="323"/>
      <c r="BM85" s="315"/>
      <c r="BN85" s="324"/>
      <c r="BO85" s="315"/>
      <c r="BP85" s="324"/>
      <c r="BQ85" s="315"/>
      <c r="BR85" s="324"/>
      <c r="BS85" s="315"/>
      <c r="BT85" s="325"/>
      <c r="BU85" s="321"/>
      <c r="BV85" s="322"/>
      <c r="BW85" s="323"/>
      <c r="BX85" s="323"/>
      <c r="BY85" s="315"/>
      <c r="BZ85" s="324"/>
      <c r="CA85" s="315"/>
      <c r="CB85" s="324"/>
      <c r="CC85" s="315"/>
      <c r="CD85" s="324"/>
      <c r="CE85" s="315"/>
      <c r="CF85" s="325"/>
      <c r="CG85" s="321"/>
      <c r="CH85" s="322"/>
      <c r="CI85" s="323"/>
      <c r="CJ85" s="323"/>
      <c r="CK85" s="315"/>
      <c r="CL85" s="324"/>
      <c r="CM85" s="315"/>
      <c r="CN85" s="324"/>
      <c r="CO85" s="315"/>
      <c r="CP85" s="324"/>
      <c r="CQ85" s="315"/>
      <c r="CR85" s="325"/>
      <c r="CS85" s="321"/>
      <c r="CT85" s="322"/>
      <c r="CU85" s="323"/>
      <c r="CV85" s="323"/>
      <c r="CW85" s="315"/>
      <c r="CX85" s="324"/>
      <c r="CY85" s="315"/>
      <c r="CZ85" s="324"/>
      <c r="DA85" s="315"/>
      <c r="DB85" s="324"/>
      <c r="DC85" s="315"/>
      <c r="DD85" s="325"/>
      <c r="DE85" s="321"/>
      <c r="DF85" s="322"/>
      <c r="DG85" s="323"/>
      <c r="DH85" s="323"/>
      <c r="DI85" s="315"/>
      <c r="DJ85" s="324"/>
      <c r="DK85" s="315"/>
      <c r="DL85" s="324"/>
      <c r="DM85" s="315"/>
      <c r="DN85" s="324"/>
      <c r="DO85" s="315"/>
      <c r="DP85" s="325"/>
    </row>
    <row r="86" spans="1:120">
      <c r="A86" s="551" t="str">
        <f>IF(PARAMETRES!$D6="-",PARAMETRES!$F$17,CONCATENATE(UPPER(PARAMETRES!$D6)," (",LOWER(PARAMETRES!$F$17),")"))</f>
        <v>NÉERLANDAIS (seconde langue)</v>
      </c>
      <c r="B86" s="551"/>
      <c r="C86" s="316">
        <f>PARAMETRES!$G$17</f>
        <v>30</v>
      </c>
      <c r="D86" s="317"/>
      <c r="E86" s="318" t="str">
        <f>TOTALGENERAL!$X59</f>
        <v/>
      </c>
      <c r="F86" s="319"/>
      <c r="G86" s="318" t="str">
        <f>TOTALGENERAL!$AY59</f>
        <v/>
      </c>
      <c r="H86" s="319"/>
      <c r="I86" s="318" t="str">
        <f>TOTALGENERAL!$BZ59</f>
        <v/>
      </c>
      <c r="J86" s="319"/>
      <c r="K86" s="318"/>
      <c r="L86" s="320"/>
      <c r="M86" s="551" t="str">
        <f>IF(PARAMETRES!$D10="-",PARAMETRES!$F$17,CONCATENATE(UPPER(PARAMETRES!$D10)," (",LOWER(PARAMETRES!$F$17),")"))</f>
        <v>ANGLAIS (seconde langue)</v>
      </c>
      <c r="N86" s="551"/>
      <c r="O86" s="316">
        <f>PARAMETRES!$G$17</f>
        <v>30</v>
      </c>
      <c r="P86" s="317"/>
      <c r="Q86" s="318" t="str">
        <f>TOTALGENERAL!$X63</f>
        <v/>
      </c>
      <c r="R86" s="319"/>
      <c r="S86" s="318" t="str">
        <f>TOTALGENERAL!$AY63</f>
        <v/>
      </c>
      <c r="T86" s="319"/>
      <c r="U86" s="318" t="str">
        <f>TOTALGENERAL!$BZ63</f>
        <v/>
      </c>
      <c r="V86" s="319"/>
      <c r="W86" s="318"/>
      <c r="X86" s="320"/>
      <c r="Y86" s="551" t="str">
        <f>IF(PARAMETRES!$D14="-",PARAMETRES!$F$17,CONCATENATE(UPPER(PARAMETRES!$D14)," (",LOWER(PARAMETRES!$F$17),")"))</f>
        <v>NÉERLANDAIS (seconde langue)</v>
      </c>
      <c r="Z86" s="551"/>
      <c r="AA86" s="316">
        <f>PARAMETRES!$G$17</f>
        <v>30</v>
      </c>
      <c r="AB86" s="317"/>
      <c r="AC86" s="318" t="str">
        <f>TOTALGENERAL!$X67</f>
        <v/>
      </c>
      <c r="AD86" s="319"/>
      <c r="AE86" s="318" t="str">
        <f>TOTALGENERAL!$AY67</f>
        <v/>
      </c>
      <c r="AF86" s="319"/>
      <c r="AG86" s="318" t="str">
        <f>TOTALGENERAL!$BZ67</f>
        <v/>
      </c>
      <c r="AH86" s="319"/>
      <c r="AI86" s="318"/>
      <c r="AJ86" s="320"/>
      <c r="AK86" s="551" t="str">
        <f>IF(PARAMETRES!$D18="-",PARAMETRES!$F$17,CONCATENATE(UPPER(PARAMETRES!$D18)," (",LOWER(PARAMETRES!$F$17),")"))</f>
        <v>ANGLAIS (seconde langue)</v>
      </c>
      <c r="AL86" s="551"/>
      <c r="AM86" s="316">
        <f>PARAMETRES!$G$17</f>
        <v>30</v>
      </c>
      <c r="AN86" s="317"/>
      <c r="AO86" s="318" t="str">
        <f>TOTALGENERAL!$X71</f>
        <v/>
      </c>
      <c r="AP86" s="319"/>
      <c r="AQ86" s="318" t="str">
        <f>TOTALGENERAL!$AY71</f>
        <v/>
      </c>
      <c r="AR86" s="319"/>
      <c r="AS86" s="318" t="str">
        <f>TOTALGENERAL!$BZ71</f>
        <v/>
      </c>
      <c r="AT86" s="319"/>
      <c r="AU86" s="318"/>
      <c r="AV86" s="320"/>
      <c r="AW86" s="551" t="str">
        <f>IF(PARAMETRES!$D22="-",PARAMETRES!$F$17,CONCATENATE(UPPER(PARAMETRES!$D22)," (",LOWER(PARAMETRES!$F$17),")"))</f>
        <v>ANGLAIS (seconde langue)</v>
      </c>
      <c r="AX86" s="551"/>
      <c r="AY86" s="316">
        <f>PARAMETRES!$G$17</f>
        <v>30</v>
      </c>
      <c r="AZ86" s="317"/>
      <c r="BA86" s="318" t="str">
        <f>TOTALGENERAL!$X75</f>
        <v/>
      </c>
      <c r="BB86" s="319"/>
      <c r="BC86" s="318" t="str">
        <f>TOTALGENERAL!$AY75</f>
        <v/>
      </c>
      <c r="BD86" s="319"/>
      <c r="BE86" s="318" t="str">
        <f>TOTALGENERAL!$BZ75</f>
        <v/>
      </c>
      <c r="BF86" s="319"/>
      <c r="BG86" s="318"/>
      <c r="BH86" s="320"/>
      <c r="BI86" s="551" t="str">
        <f>IF(PARAMETRES!$D26="-",PARAMETRES!$F$17,CONCATENATE(UPPER(PARAMETRES!$D26)," (",LOWER(PARAMETRES!$F$17),")"))</f>
        <v>ANGLAIS (seconde langue)</v>
      </c>
      <c r="BJ86" s="551"/>
      <c r="BK86" s="316">
        <f>PARAMETRES!$G$17</f>
        <v>30</v>
      </c>
      <c r="BL86" s="317"/>
      <c r="BM86" s="318" t="str">
        <f>TOTALGENERAL!$X79</f>
        <v/>
      </c>
      <c r="BN86" s="319"/>
      <c r="BO86" s="318" t="str">
        <f>TOTALGENERAL!$AY79</f>
        <v/>
      </c>
      <c r="BP86" s="319"/>
      <c r="BQ86" s="318" t="str">
        <f>TOTALGENERAL!$BZ79</f>
        <v/>
      </c>
      <c r="BR86" s="319"/>
      <c r="BS86" s="318"/>
      <c r="BT86" s="320"/>
      <c r="BU86" s="551" t="str">
        <f>IF(PARAMETRES!$D30="-",PARAMETRES!$F$17,CONCATENATE(UPPER(PARAMETRES!$D30)," (",LOWER(PARAMETRES!$F$17),")"))</f>
        <v>ANGLAIS (seconde langue)</v>
      </c>
      <c r="BV86" s="551"/>
      <c r="BW86" s="316">
        <f>PARAMETRES!$G$17</f>
        <v>30</v>
      </c>
      <c r="BX86" s="317"/>
      <c r="BY86" s="318" t="str">
        <f>TOTALGENERAL!$X83</f>
        <v/>
      </c>
      <c r="BZ86" s="319"/>
      <c r="CA86" s="318" t="str">
        <f>TOTALGENERAL!$AY83</f>
        <v/>
      </c>
      <c r="CB86" s="319"/>
      <c r="CC86" s="318" t="str">
        <f>TOTALGENERAL!$BZ83</f>
        <v/>
      </c>
      <c r="CD86" s="319"/>
      <c r="CE86" s="318"/>
      <c r="CF86" s="320"/>
      <c r="CG86" s="551" t="str">
        <f>IF(PARAMETRES!$D34="-",PARAMETRES!$F$17,CONCATENATE(UPPER(PARAMETRES!$D34)," (",LOWER(PARAMETRES!$F$17),")"))</f>
        <v>SECONDE LANGUE</v>
      </c>
      <c r="CH86" s="551"/>
      <c r="CI86" s="316">
        <f>PARAMETRES!$G$17</f>
        <v>30</v>
      </c>
      <c r="CJ86" s="317"/>
      <c r="CK86" s="318" t="str">
        <f>TOTALGENERAL!$X87</f>
        <v/>
      </c>
      <c r="CL86" s="319"/>
      <c r="CM86" s="318" t="str">
        <f>TOTALGENERAL!$AY87</f>
        <v/>
      </c>
      <c r="CN86" s="319"/>
      <c r="CO86" s="318" t="str">
        <f>TOTALGENERAL!$BZ87</f>
        <v/>
      </c>
      <c r="CP86" s="319"/>
      <c r="CQ86" s="318"/>
      <c r="CR86" s="320"/>
      <c r="CS86" s="551" t="str">
        <f>IF(PARAMETRES!$D38="-",PARAMETRES!$F$17,CONCATENATE(UPPER(PARAMETRES!$D38)," (",LOWER(PARAMETRES!$F$17),")"))</f>
        <v>SECONDE LANGUE</v>
      </c>
      <c r="CT86" s="551"/>
      <c r="CU86" s="316">
        <f>PARAMETRES!$G$17</f>
        <v>30</v>
      </c>
      <c r="CV86" s="317"/>
      <c r="CW86" s="318" t="str">
        <f>TOTALGENERAL!$X91</f>
        <v/>
      </c>
      <c r="CX86" s="319"/>
      <c r="CY86" s="318" t="str">
        <f>TOTALGENERAL!$AY91</f>
        <v/>
      </c>
      <c r="CZ86" s="319"/>
      <c r="DA86" s="318" t="str">
        <f>TOTALGENERAL!$BZ91</f>
        <v/>
      </c>
      <c r="DB86" s="319"/>
      <c r="DC86" s="318"/>
      <c r="DD86" s="320"/>
      <c r="DE86" s="551" t="str">
        <f>IF(PARAMETRES!$D42="-",PARAMETRES!$F$17,CONCATENATE(UPPER(PARAMETRES!$D42)," (",LOWER(PARAMETRES!$F$17),")"))</f>
        <v>SECONDE LANGUE</v>
      </c>
      <c r="DF86" s="551"/>
      <c r="DG86" s="316">
        <f>PARAMETRES!$G$17</f>
        <v>30</v>
      </c>
      <c r="DH86" s="317"/>
      <c r="DI86" s="318" t="str">
        <f>TOTALGENERAL!$X95</f>
        <v/>
      </c>
      <c r="DJ86" s="319"/>
      <c r="DK86" s="318" t="str">
        <f>TOTALGENERAL!$AY95</f>
        <v/>
      </c>
      <c r="DL86" s="319"/>
      <c r="DM86" s="318" t="str">
        <f>TOTALGENERAL!$BZ95</f>
        <v/>
      </c>
      <c r="DN86" s="319"/>
      <c r="DO86" s="318"/>
      <c r="DP86" s="320"/>
    </row>
    <row r="87" spans="1:120">
      <c r="A87" s="321"/>
      <c r="B87" s="322"/>
      <c r="C87" s="323"/>
      <c r="D87" s="323"/>
      <c r="E87" s="315"/>
      <c r="F87" s="324"/>
      <c r="G87" s="315"/>
      <c r="H87" s="324"/>
      <c r="I87" s="315"/>
      <c r="J87" s="324"/>
      <c r="K87" s="315"/>
      <c r="L87" s="325"/>
      <c r="M87" s="321"/>
      <c r="N87" s="322"/>
      <c r="O87" s="323"/>
      <c r="P87" s="323"/>
      <c r="Q87" s="315"/>
      <c r="R87" s="324"/>
      <c r="S87" s="315"/>
      <c r="T87" s="324"/>
      <c r="U87" s="315"/>
      <c r="V87" s="324"/>
      <c r="W87" s="315"/>
      <c r="X87" s="325"/>
      <c r="Y87" s="321"/>
      <c r="Z87" s="322"/>
      <c r="AA87" s="323"/>
      <c r="AB87" s="323"/>
      <c r="AC87" s="315"/>
      <c r="AD87" s="324"/>
      <c r="AE87" s="315"/>
      <c r="AF87" s="324"/>
      <c r="AG87" s="315"/>
      <c r="AH87" s="324"/>
      <c r="AI87" s="315"/>
      <c r="AJ87" s="325"/>
      <c r="AK87" s="321"/>
      <c r="AL87" s="322"/>
      <c r="AM87" s="323"/>
      <c r="AN87" s="323"/>
      <c r="AO87" s="315"/>
      <c r="AP87" s="324"/>
      <c r="AQ87" s="315"/>
      <c r="AR87" s="324"/>
      <c r="AS87" s="315"/>
      <c r="AT87" s="324"/>
      <c r="AU87" s="315"/>
      <c r="AV87" s="325"/>
      <c r="AW87" s="321"/>
      <c r="AX87" s="322"/>
      <c r="AY87" s="323"/>
      <c r="AZ87" s="323"/>
      <c r="BA87" s="315"/>
      <c r="BB87" s="324"/>
      <c r="BC87" s="315"/>
      <c r="BD87" s="324"/>
      <c r="BE87" s="315"/>
      <c r="BF87" s="324"/>
      <c r="BG87" s="315"/>
      <c r="BH87" s="325"/>
      <c r="BI87" s="321"/>
      <c r="BJ87" s="322"/>
      <c r="BK87" s="323"/>
      <c r="BL87" s="323"/>
      <c r="BM87" s="315"/>
      <c r="BN87" s="324"/>
      <c r="BO87" s="315"/>
      <c r="BP87" s="324"/>
      <c r="BQ87" s="315"/>
      <c r="BR87" s="324"/>
      <c r="BS87" s="315"/>
      <c r="BT87" s="325"/>
      <c r="BU87" s="321"/>
      <c r="BV87" s="322"/>
      <c r="BW87" s="323"/>
      <c r="BX87" s="323"/>
      <c r="BY87" s="315"/>
      <c r="BZ87" s="324"/>
      <c r="CA87" s="315"/>
      <c r="CB87" s="324"/>
      <c r="CC87" s="315"/>
      <c r="CD87" s="324"/>
      <c r="CE87" s="315"/>
      <c r="CF87" s="325"/>
      <c r="CG87" s="321"/>
      <c r="CH87" s="322"/>
      <c r="CI87" s="323"/>
      <c r="CJ87" s="323"/>
      <c r="CK87" s="315"/>
      <c r="CL87" s="324"/>
      <c r="CM87" s="315"/>
      <c r="CN87" s="324"/>
      <c r="CO87" s="315"/>
      <c r="CP87" s="324"/>
      <c r="CQ87" s="315"/>
      <c r="CR87" s="325"/>
      <c r="CS87" s="321"/>
      <c r="CT87" s="322"/>
      <c r="CU87" s="323"/>
      <c r="CV87" s="323"/>
      <c r="CW87" s="315"/>
      <c r="CX87" s="324"/>
      <c r="CY87" s="315"/>
      <c r="CZ87" s="324"/>
      <c r="DA87" s="315"/>
      <c r="DB87" s="324"/>
      <c r="DC87" s="315"/>
      <c r="DD87" s="325"/>
      <c r="DE87" s="321"/>
      <c r="DF87" s="322"/>
      <c r="DG87" s="323"/>
      <c r="DH87" s="323"/>
      <c r="DI87" s="315"/>
      <c r="DJ87" s="324"/>
      <c r="DK87" s="315"/>
      <c r="DL87" s="324"/>
      <c r="DM87" s="315"/>
      <c r="DN87" s="324"/>
      <c r="DO87" s="315"/>
      <c r="DP87" s="325"/>
    </row>
    <row r="88" spans="1:120" ht="22.5" customHeight="1">
      <c r="A88" s="337"/>
      <c r="B88" s="338"/>
      <c r="C88" s="338"/>
      <c r="D88" s="339"/>
      <c r="E88" s="340"/>
      <c r="F88" s="324"/>
      <c r="G88" s="340"/>
      <c r="H88" s="324"/>
      <c r="I88" s="340"/>
      <c r="J88" s="324"/>
      <c r="K88" s="340"/>
      <c r="L88" s="325"/>
      <c r="M88" s="337"/>
      <c r="N88" s="338"/>
      <c r="O88" s="338"/>
      <c r="P88" s="339"/>
      <c r="Q88" s="340"/>
      <c r="R88" s="324"/>
      <c r="S88" s="340"/>
      <c r="T88" s="324"/>
      <c r="U88" s="340"/>
      <c r="V88" s="324"/>
      <c r="W88" s="340"/>
      <c r="X88" s="325"/>
      <c r="Y88" s="337"/>
      <c r="Z88" s="338"/>
      <c r="AA88" s="338"/>
      <c r="AB88" s="339"/>
      <c r="AC88" s="340"/>
      <c r="AD88" s="324"/>
      <c r="AE88" s="340"/>
      <c r="AF88" s="324"/>
      <c r="AG88" s="340"/>
      <c r="AH88" s="324"/>
      <c r="AI88" s="340"/>
      <c r="AJ88" s="325"/>
      <c r="AK88" s="337"/>
      <c r="AL88" s="338"/>
      <c r="AM88" s="338"/>
      <c r="AN88" s="339"/>
      <c r="AO88" s="340"/>
      <c r="AP88" s="324"/>
      <c r="AQ88" s="340"/>
      <c r="AR88" s="324"/>
      <c r="AS88" s="340"/>
      <c r="AT88" s="324"/>
      <c r="AU88" s="340"/>
      <c r="AV88" s="325"/>
      <c r="AW88" s="337"/>
      <c r="AX88" s="338"/>
      <c r="AY88" s="338"/>
      <c r="AZ88" s="339"/>
      <c r="BA88" s="340"/>
      <c r="BB88" s="324"/>
      <c r="BC88" s="340"/>
      <c r="BD88" s="324"/>
      <c r="BE88" s="340"/>
      <c r="BF88" s="324"/>
      <c r="BG88" s="340"/>
      <c r="BH88" s="325"/>
      <c r="BI88" s="337"/>
      <c r="BJ88" s="338"/>
      <c r="BK88" s="338"/>
      <c r="BL88" s="339"/>
      <c r="BM88" s="340"/>
      <c r="BN88" s="324"/>
      <c r="BO88" s="340"/>
      <c r="BP88" s="324"/>
      <c r="BQ88" s="340"/>
      <c r="BR88" s="324"/>
      <c r="BS88" s="340"/>
      <c r="BT88" s="325"/>
      <c r="BU88" s="337"/>
      <c r="BV88" s="338"/>
      <c r="BW88" s="338"/>
      <c r="BX88" s="339"/>
      <c r="BY88" s="340"/>
      <c r="BZ88" s="324"/>
      <c r="CA88" s="340"/>
      <c r="CB88" s="324"/>
      <c r="CC88" s="340"/>
      <c r="CD88" s="324"/>
      <c r="CE88" s="340"/>
      <c r="CF88" s="325"/>
      <c r="CG88" s="337"/>
      <c r="CH88" s="338"/>
      <c r="CI88" s="338"/>
      <c r="CJ88" s="339"/>
      <c r="CK88" s="340"/>
      <c r="CL88" s="324"/>
      <c r="CM88" s="340"/>
      <c r="CN88" s="324"/>
      <c r="CO88" s="340"/>
      <c r="CP88" s="324"/>
      <c r="CQ88" s="340"/>
      <c r="CR88" s="325"/>
      <c r="CS88" s="337"/>
      <c r="CT88" s="338"/>
      <c r="CU88" s="338"/>
      <c r="CV88" s="339"/>
      <c r="CW88" s="340"/>
      <c r="CX88" s="324"/>
      <c r="CY88" s="340"/>
      <c r="CZ88" s="324"/>
      <c r="DA88" s="340"/>
      <c r="DB88" s="324"/>
      <c r="DC88" s="340"/>
      <c r="DD88" s="325"/>
      <c r="DE88" s="337"/>
      <c r="DF88" s="338"/>
      <c r="DG88" s="338"/>
      <c r="DH88" s="339"/>
      <c r="DI88" s="340"/>
      <c r="DJ88" s="324"/>
      <c r="DK88" s="340"/>
      <c r="DL88" s="324"/>
      <c r="DM88" s="340"/>
      <c r="DN88" s="324"/>
      <c r="DO88" s="340"/>
      <c r="DP88" s="325"/>
    </row>
    <row r="89" spans="1:120" ht="4.5" customHeight="1">
      <c r="A89" s="326"/>
      <c r="B89" s="326"/>
      <c r="C89" s="327"/>
      <c r="D89" s="327"/>
      <c r="M89" s="326"/>
      <c r="N89" s="326"/>
      <c r="O89" s="327"/>
      <c r="P89" s="327"/>
      <c r="Y89" s="326"/>
      <c r="Z89" s="326"/>
      <c r="AA89" s="327"/>
      <c r="AB89" s="327"/>
      <c r="AK89" s="326"/>
      <c r="AL89" s="326"/>
      <c r="AM89" s="327"/>
      <c r="AN89" s="327"/>
      <c r="AW89" s="326"/>
      <c r="AX89" s="326"/>
      <c r="AY89" s="327"/>
      <c r="AZ89" s="327"/>
      <c r="BI89" s="326"/>
      <c r="BJ89" s="326"/>
      <c r="BK89" s="327"/>
      <c r="BL89" s="327"/>
      <c r="BU89" s="326"/>
      <c r="BV89" s="326"/>
      <c r="BW89" s="327"/>
      <c r="BX89" s="327"/>
      <c r="CG89" s="326"/>
      <c r="CH89" s="326"/>
      <c r="CI89" s="327"/>
      <c r="CJ89" s="327"/>
      <c r="CS89" s="326"/>
      <c r="CT89" s="326"/>
      <c r="CU89" s="327"/>
      <c r="CV89" s="327"/>
      <c r="DE89" s="326"/>
      <c r="DF89" s="326"/>
      <c r="DG89" s="327"/>
      <c r="DH89" s="327"/>
    </row>
    <row r="90" spans="1:120" ht="25.5" customHeight="1">
      <c r="A90" s="555" t="str">
        <f>PARAMETRES!$F$19</f>
        <v>TOTAL DE LA PÉRIODE</v>
      </c>
      <c r="B90" s="555"/>
      <c r="C90" s="341">
        <f>PARAMETRES!$G$19</f>
        <v>100</v>
      </c>
      <c r="D90" s="342"/>
      <c r="E90" s="343">
        <f>TOTALGENERAL!$AA59</f>
        <v>82.399999999999991</v>
      </c>
      <c r="F90" s="344"/>
      <c r="G90" s="343" t="str">
        <f>TOTALGENERAL!$BB59</f>
        <v/>
      </c>
      <c r="H90" s="344"/>
      <c r="I90" s="343" t="str">
        <f>TOTALGENERAL!$CC59</f>
        <v/>
      </c>
      <c r="J90" s="344"/>
      <c r="K90" s="343"/>
      <c r="M90" s="555" t="str">
        <f>PARAMETRES!$F$19</f>
        <v>TOTAL DE LA PÉRIODE</v>
      </c>
      <c r="N90" s="555"/>
      <c r="O90" s="341">
        <f>PARAMETRES!$G$19</f>
        <v>100</v>
      </c>
      <c r="P90" s="342"/>
      <c r="Q90" s="343">
        <f>TOTALGENERAL!$AA63</f>
        <v>69.8</v>
      </c>
      <c r="R90" s="344"/>
      <c r="S90" s="343" t="str">
        <f>TOTALGENERAL!$BB63</f>
        <v/>
      </c>
      <c r="T90" s="344"/>
      <c r="U90" s="343" t="str">
        <f>TOTALGENERAL!$CC63</f>
        <v/>
      </c>
      <c r="V90" s="344"/>
      <c r="W90" s="343"/>
      <c r="Y90" s="555" t="str">
        <f>PARAMETRES!$F$19</f>
        <v>TOTAL DE LA PÉRIODE</v>
      </c>
      <c r="Z90" s="555"/>
      <c r="AA90" s="341">
        <f>PARAMETRES!$G$19</f>
        <v>100</v>
      </c>
      <c r="AB90" s="342"/>
      <c r="AC90" s="343">
        <f>TOTALGENERAL!$AA67</f>
        <v>78.099999999999994</v>
      </c>
      <c r="AD90" s="344"/>
      <c r="AE90" s="343" t="str">
        <f>TOTALGENERAL!$BB67</f>
        <v/>
      </c>
      <c r="AF90" s="344"/>
      <c r="AG90" s="343" t="str">
        <f>TOTALGENERAL!$CC67</f>
        <v/>
      </c>
      <c r="AH90" s="344"/>
      <c r="AI90" s="343"/>
      <c r="AK90" s="555" t="str">
        <f>PARAMETRES!$F$19</f>
        <v>TOTAL DE LA PÉRIODE</v>
      </c>
      <c r="AL90" s="555"/>
      <c r="AM90" s="341">
        <f>PARAMETRES!$G$19</f>
        <v>100</v>
      </c>
      <c r="AN90" s="342"/>
      <c r="AO90" s="343">
        <f>TOTALGENERAL!$AA71</f>
        <v>71.099999999999994</v>
      </c>
      <c r="AP90" s="344"/>
      <c r="AQ90" s="343" t="str">
        <f>TOTALGENERAL!$BB71</f>
        <v/>
      </c>
      <c r="AR90" s="344"/>
      <c r="AS90" s="343" t="str">
        <f>TOTALGENERAL!$CC71</f>
        <v/>
      </c>
      <c r="AT90" s="344"/>
      <c r="AU90" s="343"/>
      <c r="AW90" s="555" t="str">
        <f>PARAMETRES!$F$19</f>
        <v>TOTAL DE LA PÉRIODE</v>
      </c>
      <c r="AX90" s="555"/>
      <c r="AY90" s="341">
        <f>PARAMETRES!$G$19</f>
        <v>100</v>
      </c>
      <c r="AZ90" s="342"/>
      <c r="BA90" s="343">
        <f>TOTALGENERAL!$AA75</f>
        <v>87.8</v>
      </c>
      <c r="BB90" s="344"/>
      <c r="BC90" s="343" t="str">
        <f>TOTALGENERAL!$BB75</f>
        <v/>
      </c>
      <c r="BD90" s="344"/>
      <c r="BE90" s="343" t="str">
        <f>TOTALGENERAL!$CC75</f>
        <v/>
      </c>
      <c r="BF90" s="344"/>
      <c r="BG90" s="343"/>
      <c r="BI90" s="555" t="str">
        <f>PARAMETRES!$F$19</f>
        <v>TOTAL DE LA PÉRIODE</v>
      </c>
      <c r="BJ90" s="555"/>
      <c r="BK90" s="341">
        <f>PARAMETRES!$G$19</f>
        <v>100</v>
      </c>
      <c r="BL90" s="342"/>
      <c r="BM90" s="343">
        <f>TOTALGENERAL!$AA79</f>
        <v>79.599999999999994</v>
      </c>
      <c r="BN90" s="344"/>
      <c r="BO90" s="343" t="str">
        <f>TOTALGENERAL!$BB79</f>
        <v/>
      </c>
      <c r="BP90" s="344"/>
      <c r="BQ90" s="343" t="str">
        <f>TOTALGENERAL!$CC79</f>
        <v/>
      </c>
      <c r="BR90" s="344"/>
      <c r="BS90" s="343"/>
      <c r="BU90" s="555" t="str">
        <f>PARAMETRES!$F$19</f>
        <v>TOTAL DE LA PÉRIODE</v>
      </c>
      <c r="BV90" s="555"/>
      <c r="BW90" s="341">
        <f>PARAMETRES!$G$19</f>
        <v>100</v>
      </c>
      <c r="BX90" s="342"/>
      <c r="BY90" s="343">
        <f>TOTALGENERAL!$AA83</f>
        <v>93.6</v>
      </c>
      <c r="BZ90" s="344"/>
      <c r="CA90" s="343" t="str">
        <f>TOTALGENERAL!$BB83</f>
        <v/>
      </c>
      <c r="CB90" s="344"/>
      <c r="CC90" s="343" t="str">
        <f>TOTALGENERAL!$CC83</f>
        <v/>
      </c>
      <c r="CD90" s="344"/>
      <c r="CE90" s="343"/>
      <c r="CG90" s="555" t="str">
        <f>PARAMETRES!$F$19</f>
        <v>TOTAL DE LA PÉRIODE</v>
      </c>
      <c r="CH90" s="555"/>
      <c r="CI90" s="341">
        <f>PARAMETRES!$G$19</f>
        <v>100</v>
      </c>
      <c r="CJ90" s="342"/>
      <c r="CK90" s="343" t="str">
        <f>TOTALGENERAL!$AA87</f>
        <v/>
      </c>
      <c r="CL90" s="344"/>
      <c r="CM90" s="343" t="str">
        <f>TOTALGENERAL!$BB87</f>
        <v/>
      </c>
      <c r="CN90" s="344"/>
      <c r="CO90" s="343" t="str">
        <f>TOTALGENERAL!$CC87</f>
        <v/>
      </c>
      <c r="CP90" s="344"/>
      <c r="CQ90" s="343"/>
      <c r="CS90" s="555" t="str">
        <f>PARAMETRES!$F$19</f>
        <v>TOTAL DE LA PÉRIODE</v>
      </c>
      <c r="CT90" s="555"/>
      <c r="CU90" s="341">
        <f>PARAMETRES!$G$19</f>
        <v>100</v>
      </c>
      <c r="CV90" s="342"/>
      <c r="CW90" s="343" t="str">
        <f>TOTALGENERAL!$AA91</f>
        <v/>
      </c>
      <c r="CX90" s="344"/>
      <c r="CY90" s="343" t="str">
        <f>TOTALGENERAL!$BB91</f>
        <v/>
      </c>
      <c r="CZ90" s="344"/>
      <c r="DA90" s="343" t="str">
        <f>TOTALGENERAL!$CC91</f>
        <v/>
      </c>
      <c r="DB90" s="344"/>
      <c r="DC90" s="343"/>
      <c r="DE90" s="555" t="str">
        <f>PARAMETRES!$F$19</f>
        <v>TOTAL DE LA PÉRIODE</v>
      </c>
      <c r="DF90" s="555"/>
      <c r="DG90" s="341">
        <f>PARAMETRES!$G$19</f>
        <v>100</v>
      </c>
      <c r="DH90" s="342"/>
      <c r="DI90" s="343" t="str">
        <f>TOTALGENERAL!$AA95</f>
        <v/>
      </c>
      <c r="DJ90" s="344"/>
      <c r="DK90" s="343" t="str">
        <f>TOTALGENERAL!$BB95</f>
        <v/>
      </c>
      <c r="DL90" s="344"/>
      <c r="DM90" s="343" t="str">
        <f>TOTALGENERAL!$CC95</f>
        <v/>
      </c>
      <c r="DN90" s="344"/>
      <c r="DO90" s="343"/>
    </row>
    <row r="91" spans="1:120" ht="3.75" customHeight="1">
      <c r="G91" s="345"/>
      <c r="J91" s="345"/>
      <c r="S91" s="345"/>
      <c r="V91" s="345"/>
      <c r="AE91" s="345"/>
      <c r="AH91" s="345"/>
      <c r="AQ91" s="345"/>
      <c r="AT91" s="345"/>
      <c r="BC91" s="345"/>
      <c r="BF91" s="345"/>
      <c r="BO91" s="345"/>
      <c r="BR91" s="345"/>
      <c r="CA91" s="345"/>
      <c r="CD91" s="345"/>
      <c r="CM91" s="345"/>
      <c r="CP91" s="345"/>
      <c r="CY91" s="345"/>
      <c r="DB91" s="345"/>
      <c r="DK91" s="345"/>
      <c r="DN91" s="345"/>
    </row>
    <row r="92" spans="1:120">
      <c r="G92" s="556"/>
      <c r="H92" s="556"/>
      <c r="I92" s="556"/>
      <c r="J92" s="556"/>
      <c r="K92" s="346"/>
      <c r="S92" s="556"/>
      <c r="T92" s="556"/>
      <c r="U92" s="556"/>
      <c r="V92" s="556"/>
      <c r="W92" s="346"/>
      <c r="AE92" s="556"/>
      <c r="AF92" s="556"/>
      <c r="AG92" s="556"/>
      <c r="AH92" s="556"/>
      <c r="AI92" s="346"/>
      <c r="AQ92" s="556"/>
      <c r="AR92" s="556"/>
      <c r="AS92" s="556"/>
      <c r="AT92" s="556"/>
      <c r="AU92" s="346"/>
      <c r="BC92" s="556"/>
      <c r="BD92" s="556"/>
      <c r="BE92" s="556"/>
      <c r="BF92" s="556"/>
      <c r="BG92" s="346"/>
      <c r="BO92" s="556"/>
      <c r="BP92" s="556"/>
      <c r="BQ92" s="556"/>
      <c r="BR92" s="556"/>
      <c r="BS92" s="346"/>
      <c r="CA92" s="556"/>
      <c r="CB92" s="556"/>
      <c r="CC92" s="556"/>
      <c r="CD92" s="556"/>
      <c r="CE92" s="346"/>
      <c r="CM92" s="556"/>
      <c r="CN92" s="556"/>
      <c r="CO92" s="556"/>
      <c r="CP92" s="556"/>
      <c r="CQ92" s="346"/>
      <c r="CY92" s="556"/>
      <c r="CZ92" s="556"/>
      <c r="DA92" s="556"/>
      <c r="DB92" s="556"/>
      <c r="DC92" s="346"/>
      <c r="DK92" s="556"/>
      <c r="DL92" s="556"/>
      <c r="DM92" s="556"/>
      <c r="DN92" s="556"/>
      <c r="DO92" s="346"/>
    </row>
    <row r="93" spans="1:120" ht="21.75" customHeight="1"/>
    <row r="108" spans="1:120">
      <c r="A108" s="557"/>
      <c r="B108" s="557"/>
      <c r="C108" s="557"/>
      <c r="D108" s="557"/>
      <c r="E108" s="557"/>
      <c r="F108" s="557"/>
      <c r="G108" s="557"/>
      <c r="H108" s="557"/>
      <c r="I108" s="557"/>
      <c r="J108" s="557"/>
      <c r="K108" s="557"/>
      <c r="L108" s="557"/>
      <c r="M108" s="557"/>
      <c r="N108" s="557"/>
      <c r="O108" s="557"/>
      <c r="P108" s="557"/>
      <c r="Q108" s="557"/>
      <c r="R108" s="557"/>
      <c r="S108" s="557"/>
      <c r="T108" s="557"/>
      <c r="U108" s="557"/>
      <c r="V108" s="557"/>
      <c r="W108" s="557"/>
      <c r="X108" s="557"/>
      <c r="Y108" s="557"/>
      <c r="Z108" s="557"/>
      <c r="AA108" s="557"/>
      <c r="AB108" s="557"/>
      <c r="AC108" s="557"/>
      <c r="AD108" s="557"/>
      <c r="AE108" s="557"/>
      <c r="AF108" s="557"/>
      <c r="AG108" s="557"/>
      <c r="AH108" s="557"/>
      <c r="AI108" s="557"/>
      <c r="AJ108" s="557"/>
      <c r="AK108" s="557"/>
      <c r="AL108" s="557"/>
      <c r="AM108" s="557"/>
      <c r="AN108" s="557"/>
      <c r="AO108" s="557"/>
      <c r="AP108" s="557"/>
      <c r="AQ108" s="557"/>
      <c r="AR108" s="557"/>
      <c r="AS108" s="557"/>
      <c r="AT108" s="557"/>
      <c r="AU108" s="557"/>
      <c r="AV108" s="557"/>
      <c r="AW108" s="557"/>
      <c r="AX108" s="557"/>
      <c r="AY108" s="557"/>
      <c r="AZ108" s="557"/>
      <c r="BA108" s="557"/>
      <c r="BB108" s="557"/>
      <c r="BC108" s="557"/>
      <c r="BD108" s="557"/>
      <c r="BE108" s="557"/>
      <c r="BF108" s="557"/>
      <c r="BG108" s="557"/>
      <c r="BH108" s="557"/>
      <c r="BI108" s="557"/>
      <c r="BJ108" s="557"/>
      <c r="BK108" s="557"/>
      <c r="BL108" s="557"/>
      <c r="BM108" s="557"/>
      <c r="BN108" s="557"/>
      <c r="BO108" s="557"/>
      <c r="BP108" s="557"/>
      <c r="BQ108" s="557"/>
      <c r="BR108" s="557"/>
      <c r="BS108" s="557"/>
      <c r="BT108" s="557"/>
      <c r="BU108" s="557"/>
      <c r="BV108" s="557"/>
      <c r="BW108" s="557"/>
      <c r="BX108" s="557"/>
      <c r="BY108" s="557"/>
      <c r="BZ108" s="557"/>
      <c r="CA108" s="557"/>
      <c r="CB108" s="557"/>
      <c r="CC108" s="557"/>
      <c r="CD108" s="557"/>
      <c r="CE108" s="557"/>
      <c r="CF108" s="557"/>
      <c r="CG108" s="557"/>
      <c r="CH108" s="557"/>
      <c r="CI108" s="557"/>
      <c r="CJ108" s="557"/>
      <c r="CK108" s="557"/>
      <c r="CL108" s="557"/>
      <c r="CM108" s="557"/>
      <c r="CN108" s="557"/>
      <c r="CO108" s="557"/>
      <c r="CP108" s="557"/>
      <c r="CQ108" s="557"/>
      <c r="CR108" s="557"/>
      <c r="CS108" s="557"/>
      <c r="CT108" s="557"/>
      <c r="CU108" s="557"/>
      <c r="CV108" s="557"/>
      <c r="CW108" s="557"/>
      <c r="CX108" s="557"/>
      <c r="CY108" s="557"/>
      <c r="CZ108" s="557"/>
      <c r="DA108" s="557"/>
      <c r="DB108" s="557"/>
      <c r="DC108" s="557"/>
      <c r="DD108" s="557"/>
      <c r="DE108" s="557"/>
      <c r="DF108" s="557"/>
      <c r="DG108" s="557"/>
      <c r="DH108" s="557"/>
      <c r="DI108" s="557"/>
      <c r="DJ108" s="557"/>
      <c r="DK108" s="557"/>
      <c r="DL108" s="557"/>
      <c r="DM108" s="557"/>
      <c r="DN108" s="557"/>
      <c r="DO108" s="557"/>
      <c r="DP108" s="557"/>
    </row>
    <row r="109" spans="1:120" ht="30">
      <c r="B109" s="561" t="str">
        <f>PARAMETRES!$C7</f>
        <v>P</v>
      </c>
      <c r="C109" s="561"/>
      <c r="D109" s="561"/>
      <c r="E109" s="561"/>
      <c r="F109" s="561"/>
      <c r="G109" s="561"/>
      <c r="H109" s="561"/>
      <c r="I109" s="547"/>
      <c r="J109" s="548"/>
      <c r="N109" s="561" t="str">
        <f>PARAMETRES!$C11</f>
        <v>R</v>
      </c>
      <c r="O109" s="561"/>
      <c r="P109" s="561"/>
      <c r="Q109" s="561"/>
      <c r="R109" s="561"/>
      <c r="S109" s="561"/>
      <c r="T109" s="561"/>
      <c r="U109" s="547"/>
      <c r="V109" s="548"/>
      <c r="Z109" s="561" t="str">
        <f>PARAMETRES!$C15</f>
        <v>L</v>
      </c>
      <c r="AA109" s="561"/>
      <c r="AB109" s="561"/>
      <c r="AC109" s="561"/>
      <c r="AD109" s="561"/>
      <c r="AE109" s="561"/>
      <c r="AF109" s="561"/>
      <c r="AG109" s="547"/>
      <c r="AH109" s="548"/>
      <c r="AL109" s="561" t="str">
        <f>PARAMETRES!$C19</f>
        <v>M</v>
      </c>
      <c r="AM109" s="561"/>
      <c r="AN109" s="561"/>
      <c r="AO109" s="561"/>
      <c r="AP109" s="561"/>
      <c r="AQ109" s="561"/>
      <c r="AR109" s="561"/>
      <c r="AS109" s="547"/>
      <c r="AT109" s="548"/>
      <c r="AX109" s="561" t="str">
        <f>PARAMETRES!$C23</f>
        <v>G</v>
      </c>
      <c r="AY109" s="561"/>
      <c r="AZ109" s="561"/>
      <c r="BA109" s="561"/>
      <c r="BB109" s="561"/>
      <c r="BC109" s="561"/>
      <c r="BD109" s="561"/>
      <c r="BE109" s="547"/>
      <c r="BF109" s="548"/>
      <c r="BJ109" s="561" t="str">
        <f>PARAMETRES!$C27</f>
        <v>N</v>
      </c>
      <c r="BK109" s="561"/>
      <c r="BL109" s="561"/>
      <c r="BM109" s="561"/>
      <c r="BN109" s="561"/>
      <c r="BO109" s="561"/>
      <c r="BP109" s="561"/>
      <c r="BQ109" s="547"/>
      <c r="BR109" s="548"/>
      <c r="BV109" s="561" t="str">
        <f>PARAMETRES!$C31</f>
        <v>F</v>
      </c>
      <c r="BW109" s="561"/>
      <c r="BX109" s="561"/>
      <c r="BY109" s="561"/>
      <c r="BZ109" s="561"/>
      <c r="CA109" s="561"/>
      <c r="CB109" s="561"/>
      <c r="CC109" s="547"/>
      <c r="CD109" s="548"/>
      <c r="CH109" s="561" t="str">
        <f>PARAMETRES!$C35</f>
        <v>-</v>
      </c>
      <c r="CI109" s="561"/>
      <c r="CJ109" s="561"/>
      <c r="CK109" s="561"/>
      <c r="CL109" s="561"/>
      <c r="CM109" s="561"/>
      <c r="CN109" s="561"/>
      <c r="CO109" s="547"/>
      <c r="CP109" s="548"/>
      <c r="CT109" s="561" t="str">
        <f>PARAMETRES!$C39</f>
        <v>-</v>
      </c>
      <c r="CU109" s="561"/>
      <c r="CV109" s="561"/>
      <c r="CW109" s="561"/>
      <c r="CX109" s="561"/>
      <c r="CY109" s="561"/>
      <c r="CZ109" s="561"/>
      <c r="DA109" s="547"/>
      <c r="DB109" s="548"/>
      <c r="DF109" s="561" t="str">
        <f>PARAMETRES!$C43</f>
        <v>-</v>
      </c>
      <c r="DG109" s="561"/>
      <c r="DH109" s="561"/>
      <c r="DI109" s="561"/>
      <c r="DJ109" s="561"/>
      <c r="DK109" s="561"/>
      <c r="DL109" s="561"/>
      <c r="DM109" s="547"/>
      <c r="DN109" s="548"/>
    </row>
    <row r="110" spans="1:120" ht="20.25">
      <c r="B110" s="560" t="str">
        <f>PARAMETRES!$B7</f>
        <v>B</v>
      </c>
      <c r="C110" s="560"/>
      <c r="D110" s="560"/>
      <c r="E110" s="560"/>
      <c r="F110" s="560"/>
      <c r="G110" s="560"/>
      <c r="H110" s="560"/>
      <c r="I110" s="547"/>
      <c r="J110" s="548"/>
      <c r="N110" s="560" t="str">
        <f>PARAMETRES!$B11</f>
        <v>C</v>
      </c>
      <c r="O110" s="560"/>
      <c r="P110" s="560"/>
      <c r="Q110" s="560"/>
      <c r="R110" s="560"/>
      <c r="S110" s="560"/>
      <c r="T110" s="560"/>
      <c r="U110" s="547"/>
      <c r="V110" s="548"/>
      <c r="Z110" s="560" t="str">
        <f>PARAMETRES!$B15</f>
        <v>G</v>
      </c>
      <c r="AA110" s="560"/>
      <c r="AB110" s="560"/>
      <c r="AC110" s="560"/>
      <c r="AD110" s="560"/>
      <c r="AE110" s="560"/>
      <c r="AF110" s="560"/>
      <c r="AG110" s="547"/>
      <c r="AH110" s="548"/>
      <c r="AL110" s="560" t="str">
        <f>PARAMETRES!$B19</f>
        <v>M</v>
      </c>
      <c r="AM110" s="560"/>
      <c r="AN110" s="560"/>
      <c r="AO110" s="560"/>
      <c r="AP110" s="560"/>
      <c r="AQ110" s="560"/>
      <c r="AR110" s="560"/>
      <c r="AS110" s="547"/>
      <c r="AT110" s="548"/>
      <c r="AX110" s="560" t="str">
        <f>PARAMETRES!$B23</f>
        <v>R</v>
      </c>
      <c r="AY110" s="560"/>
      <c r="AZ110" s="560"/>
      <c r="BA110" s="560"/>
      <c r="BB110" s="560"/>
      <c r="BC110" s="560"/>
      <c r="BD110" s="560"/>
      <c r="BE110" s="547"/>
      <c r="BF110" s="548"/>
      <c r="BJ110" s="560" t="str">
        <f>PARAMETRES!$B27</f>
        <v>S</v>
      </c>
      <c r="BK110" s="560"/>
      <c r="BL110" s="560"/>
      <c r="BM110" s="560"/>
      <c r="BN110" s="560"/>
      <c r="BO110" s="560"/>
      <c r="BP110" s="560"/>
      <c r="BQ110" s="547"/>
      <c r="BR110" s="548"/>
      <c r="BV110" s="560" t="str">
        <f>PARAMETRES!$B31</f>
        <v>V</v>
      </c>
      <c r="BW110" s="560"/>
      <c r="BX110" s="560"/>
      <c r="BY110" s="560"/>
      <c r="BZ110" s="560"/>
      <c r="CA110" s="560"/>
      <c r="CB110" s="560"/>
      <c r="CC110" s="547"/>
      <c r="CD110" s="548"/>
      <c r="CH110" s="560" t="str">
        <f>PARAMETRES!$B35</f>
        <v>-</v>
      </c>
      <c r="CI110" s="560"/>
      <c r="CJ110" s="560"/>
      <c r="CK110" s="560"/>
      <c r="CL110" s="560"/>
      <c r="CM110" s="560"/>
      <c r="CN110" s="560"/>
      <c r="CO110" s="547"/>
      <c r="CP110" s="548"/>
      <c r="CT110" s="560" t="str">
        <f>PARAMETRES!$B39</f>
        <v>-</v>
      </c>
      <c r="CU110" s="560"/>
      <c r="CV110" s="560"/>
      <c r="CW110" s="560"/>
      <c r="CX110" s="560"/>
      <c r="CY110" s="560"/>
      <c r="CZ110" s="560"/>
      <c r="DA110" s="547"/>
      <c r="DB110" s="548"/>
      <c r="DF110" s="560" t="str">
        <f>PARAMETRES!$B43</f>
        <v>-</v>
      </c>
      <c r="DG110" s="560"/>
      <c r="DH110" s="560"/>
      <c r="DI110" s="560"/>
      <c r="DJ110" s="560"/>
      <c r="DK110" s="560"/>
      <c r="DL110" s="560"/>
      <c r="DM110" s="547"/>
      <c r="DN110" s="548"/>
    </row>
    <row r="111" spans="1:120">
      <c r="B111" s="313"/>
      <c r="C111" s="313"/>
      <c r="D111" s="313"/>
      <c r="N111" s="313"/>
      <c r="O111" s="313"/>
      <c r="P111" s="313"/>
      <c r="Z111" s="313"/>
      <c r="AA111" s="313"/>
      <c r="AB111" s="313"/>
      <c r="AL111" s="313"/>
      <c r="AM111" s="313"/>
      <c r="AN111" s="313"/>
      <c r="AX111" s="313"/>
      <c r="AY111" s="313"/>
      <c r="AZ111" s="313"/>
      <c r="BJ111" s="313"/>
      <c r="BK111" s="313"/>
      <c r="BL111" s="313"/>
      <c r="BV111" s="313"/>
      <c r="BW111" s="313"/>
      <c r="BX111" s="313"/>
      <c r="CH111" s="313"/>
      <c r="CI111" s="313"/>
      <c r="CJ111" s="313"/>
      <c r="CT111" s="313"/>
      <c r="CU111" s="313"/>
      <c r="CV111" s="313"/>
      <c r="DF111" s="313"/>
      <c r="DG111" s="313"/>
      <c r="DH111" s="313"/>
    </row>
    <row r="113" spans="1:120" ht="25.5" customHeight="1">
      <c r="E113" s="314" t="s">
        <v>84</v>
      </c>
      <c r="G113" s="314" t="s">
        <v>85</v>
      </c>
      <c r="I113" s="314" t="s">
        <v>86</v>
      </c>
      <c r="K113" s="314" t="s">
        <v>87</v>
      </c>
      <c r="Q113" s="314" t="s">
        <v>84</v>
      </c>
      <c r="S113" s="314" t="s">
        <v>85</v>
      </c>
      <c r="U113" s="314" t="s">
        <v>86</v>
      </c>
      <c r="W113" s="314" t="s">
        <v>87</v>
      </c>
      <c r="AC113" s="314" t="s">
        <v>84</v>
      </c>
      <c r="AE113" s="314" t="s">
        <v>85</v>
      </c>
      <c r="AG113" s="314" t="s">
        <v>86</v>
      </c>
      <c r="AI113" s="314" t="s">
        <v>87</v>
      </c>
      <c r="AO113" s="314" t="s">
        <v>84</v>
      </c>
      <c r="AQ113" s="314" t="s">
        <v>85</v>
      </c>
      <c r="AS113" s="314" t="s">
        <v>86</v>
      </c>
      <c r="AU113" s="314" t="s">
        <v>87</v>
      </c>
      <c r="BA113" s="314" t="s">
        <v>84</v>
      </c>
      <c r="BC113" s="314" t="s">
        <v>85</v>
      </c>
      <c r="BE113" s="314" t="s">
        <v>86</v>
      </c>
      <c r="BG113" s="314" t="s">
        <v>87</v>
      </c>
      <c r="BM113" s="314" t="s">
        <v>84</v>
      </c>
      <c r="BO113" s="314" t="s">
        <v>85</v>
      </c>
      <c r="BQ113" s="314" t="s">
        <v>86</v>
      </c>
      <c r="BS113" s="314" t="s">
        <v>87</v>
      </c>
      <c r="BY113" s="314" t="s">
        <v>84</v>
      </c>
      <c r="CA113" s="314" t="s">
        <v>85</v>
      </c>
      <c r="CC113" s="314" t="s">
        <v>86</v>
      </c>
      <c r="CE113" s="314" t="s">
        <v>87</v>
      </c>
      <c r="CK113" s="314" t="s">
        <v>84</v>
      </c>
      <c r="CM113" s="314" t="s">
        <v>85</v>
      </c>
      <c r="CO113" s="314" t="s">
        <v>86</v>
      </c>
      <c r="CQ113" s="314" t="s">
        <v>87</v>
      </c>
      <c r="CW113" s="314" t="s">
        <v>84</v>
      </c>
      <c r="CY113" s="314" t="s">
        <v>85</v>
      </c>
      <c r="DA113" s="314" t="s">
        <v>86</v>
      </c>
      <c r="DC113" s="314" t="s">
        <v>87</v>
      </c>
      <c r="DI113" s="314" t="s">
        <v>84</v>
      </c>
      <c r="DK113" s="314" t="s">
        <v>85</v>
      </c>
      <c r="DM113" s="314" t="s">
        <v>86</v>
      </c>
      <c r="DO113" s="314" t="s">
        <v>87</v>
      </c>
    </row>
    <row r="114" spans="1:120">
      <c r="E114" s="315"/>
      <c r="G114" s="315"/>
      <c r="I114" s="315"/>
      <c r="K114" s="315"/>
      <c r="Q114" s="315"/>
      <c r="S114" s="315"/>
      <c r="U114" s="315"/>
      <c r="W114" s="315"/>
      <c r="AC114" s="315"/>
      <c r="AE114" s="315"/>
      <c r="AG114" s="315"/>
      <c r="AI114" s="315"/>
      <c r="AO114" s="315"/>
      <c r="AQ114" s="315"/>
      <c r="AS114" s="315"/>
      <c r="AU114" s="315"/>
      <c r="BA114" s="315"/>
      <c r="BC114" s="315"/>
      <c r="BE114" s="315"/>
      <c r="BG114" s="315"/>
      <c r="BM114" s="315"/>
      <c r="BO114" s="315"/>
      <c r="BQ114" s="315"/>
      <c r="BS114" s="315"/>
      <c r="BY114" s="315"/>
      <c r="CA114" s="315"/>
      <c r="CC114" s="315"/>
      <c r="CE114" s="315"/>
      <c r="CK114" s="315"/>
      <c r="CM114" s="315"/>
      <c r="CO114" s="315"/>
      <c r="CQ114" s="315"/>
      <c r="CW114" s="315"/>
      <c r="CY114" s="315"/>
      <c r="DA114" s="315"/>
      <c r="DC114" s="315"/>
      <c r="DI114" s="315"/>
      <c r="DK114" s="315"/>
      <c r="DM114" s="315"/>
      <c r="DO114" s="315"/>
    </row>
    <row r="115" spans="1:120">
      <c r="A115" s="551" t="str">
        <f>PARAMETRES!$F$3</f>
        <v>RELIGION</v>
      </c>
      <c r="B115" s="551"/>
      <c r="C115" s="316">
        <f>PARAMETRES!$G$3</f>
        <v>20</v>
      </c>
      <c r="D115" s="317"/>
      <c r="E115" s="318">
        <f>TOTALGENERAL!$E60</f>
        <v>20</v>
      </c>
      <c r="F115" s="319"/>
      <c r="G115" s="318" t="str">
        <f>TOTALGENERAL!$AF60</f>
        <v/>
      </c>
      <c r="H115" s="319"/>
      <c r="I115" s="318" t="str">
        <f>TOTALGENERAL!$BG60</f>
        <v/>
      </c>
      <c r="J115" s="319"/>
      <c r="K115" s="318"/>
      <c r="L115" s="320"/>
      <c r="M115" s="551" t="str">
        <f>PARAMETRES!$F$3</f>
        <v>RELIGION</v>
      </c>
      <c r="N115" s="551"/>
      <c r="O115" s="316">
        <f>PARAMETRES!$G$3</f>
        <v>20</v>
      </c>
      <c r="P115" s="317"/>
      <c r="Q115" s="318">
        <f>TOTALGENERAL!$E64</f>
        <v>20</v>
      </c>
      <c r="R115" s="319"/>
      <c r="S115" s="318" t="str">
        <f>TOTALGENERAL!$AF64</f>
        <v/>
      </c>
      <c r="T115" s="319"/>
      <c r="U115" s="318" t="str">
        <f>TOTALGENERAL!$BG64</f>
        <v/>
      </c>
      <c r="V115" s="319"/>
      <c r="W115" s="318"/>
      <c r="X115" s="320"/>
      <c r="Y115" s="551" t="str">
        <f>PARAMETRES!$F$3</f>
        <v>RELIGION</v>
      </c>
      <c r="Z115" s="551"/>
      <c r="AA115" s="316">
        <f>PARAMETRES!$G$3</f>
        <v>20</v>
      </c>
      <c r="AB115" s="317"/>
      <c r="AC115" s="318">
        <f>TOTALGENERAL!$E68</f>
        <v>17.900000000000002</v>
      </c>
      <c r="AD115" s="319"/>
      <c r="AE115" s="318" t="str">
        <f>TOTALGENERAL!$AF68</f>
        <v/>
      </c>
      <c r="AF115" s="319"/>
      <c r="AG115" s="318" t="str">
        <f>TOTALGENERAL!$BG68</f>
        <v/>
      </c>
      <c r="AH115" s="319"/>
      <c r="AI115" s="318"/>
      <c r="AJ115" s="320"/>
      <c r="AK115" s="551" t="str">
        <f>PARAMETRES!$F$3</f>
        <v>RELIGION</v>
      </c>
      <c r="AL115" s="551"/>
      <c r="AM115" s="316">
        <f>PARAMETRES!$G$3</f>
        <v>20</v>
      </c>
      <c r="AN115" s="317"/>
      <c r="AO115" s="318">
        <f>TOTALGENERAL!$E72</f>
        <v>15.799999999999999</v>
      </c>
      <c r="AP115" s="319"/>
      <c r="AQ115" s="318" t="str">
        <f>TOTALGENERAL!$AF72</f>
        <v/>
      </c>
      <c r="AR115" s="319"/>
      <c r="AS115" s="318" t="str">
        <f>TOTALGENERAL!$BG72</f>
        <v/>
      </c>
      <c r="AT115" s="319"/>
      <c r="AU115" s="318"/>
      <c r="AV115" s="320"/>
      <c r="AW115" s="551" t="str">
        <f>PARAMETRES!$F$3</f>
        <v>RELIGION</v>
      </c>
      <c r="AX115" s="551"/>
      <c r="AY115" s="316">
        <f>PARAMETRES!$G$3</f>
        <v>20</v>
      </c>
      <c r="AZ115" s="317"/>
      <c r="BA115" s="318">
        <f>TOTALGENERAL!$E76</f>
        <v>9.5</v>
      </c>
      <c r="BB115" s="319"/>
      <c r="BC115" s="318" t="str">
        <f>TOTALGENERAL!$AF76</f>
        <v/>
      </c>
      <c r="BD115" s="319"/>
      <c r="BE115" s="318" t="str">
        <f>TOTALGENERAL!$BG76</f>
        <v/>
      </c>
      <c r="BF115" s="319"/>
      <c r="BG115" s="318"/>
      <c r="BH115" s="320"/>
      <c r="BI115" s="551" t="str">
        <f>PARAMETRES!$F$3</f>
        <v>RELIGION</v>
      </c>
      <c r="BJ115" s="551"/>
      <c r="BK115" s="316">
        <f>PARAMETRES!$G$3</f>
        <v>20</v>
      </c>
      <c r="BL115" s="317"/>
      <c r="BM115" s="318">
        <f>TOTALGENERAL!$E80</f>
        <v>16.900000000000002</v>
      </c>
      <c r="BN115" s="319"/>
      <c r="BO115" s="318" t="str">
        <f>TOTALGENERAL!$AF80</f>
        <v/>
      </c>
      <c r="BP115" s="319"/>
      <c r="BQ115" s="318" t="str">
        <f>TOTALGENERAL!$BG80</f>
        <v/>
      </c>
      <c r="BR115" s="319"/>
      <c r="BS115" s="318"/>
      <c r="BT115" s="320"/>
      <c r="BU115" s="551" t="str">
        <f>PARAMETRES!$F$3</f>
        <v>RELIGION</v>
      </c>
      <c r="BV115" s="551"/>
      <c r="BW115" s="316">
        <f>PARAMETRES!$G$3</f>
        <v>20</v>
      </c>
      <c r="BX115" s="317"/>
      <c r="BY115" s="318">
        <f>TOTALGENERAL!$E84</f>
        <v>20</v>
      </c>
      <c r="BZ115" s="319"/>
      <c r="CA115" s="318" t="str">
        <f>TOTALGENERAL!$AF84</f>
        <v/>
      </c>
      <c r="CB115" s="319"/>
      <c r="CC115" s="318" t="str">
        <f>TOTALGENERAL!$BG84</f>
        <v/>
      </c>
      <c r="CD115" s="319"/>
      <c r="CE115" s="318"/>
      <c r="CF115" s="320"/>
      <c r="CG115" s="551" t="str">
        <f>PARAMETRES!$F$3</f>
        <v>RELIGION</v>
      </c>
      <c r="CH115" s="551"/>
      <c r="CI115" s="316">
        <f>PARAMETRES!$G$3</f>
        <v>20</v>
      </c>
      <c r="CJ115" s="317"/>
      <c r="CK115" s="318" t="str">
        <f>TOTALGENERAL!$E88</f>
        <v>-</v>
      </c>
      <c r="CL115" s="319"/>
      <c r="CM115" s="318" t="str">
        <f>TOTALGENERAL!$AF88</f>
        <v/>
      </c>
      <c r="CN115" s="319"/>
      <c r="CO115" s="318" t="str">
        <f>TOTALGENERAL!$BG88</f>
        <v/>
      </c>
      <c r="CP115" s="319"/>
      <c r="CQ115" s="318"/>
      <c r="CR115" s="320"/>
      <c r="CS115" s="551" t="str">
        <f>PARAMETRES!$F$3</f>
        <v>RELIGION</v>
      </c>
      <c r="CT115" s="551"/>
      <c r="CU115" s="316">
        <f>PARAMETRES!$G$3</f>
        <v>20</v>
      </c>
      <c r="CV115" s="317"/>
      <c r="CW115" s="318" t="str">
        <f>TOTALGENERAL!$E92</f>
        <v>-</v>
      </c>
      <c r="CX115" s="319"/>
      <c r="CY115" s="318" t="str">
        <f>TOTALGENERAL!$AF92</f>
        <v/>
      </c>
      <c r="CZ115" s="319"/>
      <c r="DA115" s="318" t="str">
        <f>TOTALGENERAL!$BG92</f>
        <v/>
      </c>
      <c r="DB115" s="319"/>
      <c r="DC115" s="318"/>
      <c r="DD115" s="320"/>
      <c r="DE115" s="551" t="str">
        <f>PARAMETRES!$F$3</f>
        <v>RELIGION</v>
      </c>
      <c r="DF115" s="551"/>
      <c r="DG115" s="316">
        <f>PARAMETRES!$G$3</f>
        <v>20</v>
      </c>
      <c r="DH115" s="317"/>
      <c r="DI115" s="318" t="str">
        <f>TOTALGENERAL!$E96</f>
        <v>-</v>
      </c>
      <c r="DJ115" s="319"/>
      <c r="DK115" s="318" t="str">
        <f>TOTALGENERAL!$AF96</f>
        <v/>
      </c>
      <c r="DL115" s="319"/>
      <c r="DM115" s="318" t="str">
        <f>TOTALGENERAL!$BG96</f>
        <v/>
      </c>
      <c r="DN115" s="319"/>
      <c r="DO115" s="318"/>
      <c r="DP115" s="320"/>
    </row>
    <row r="116" spans="1:120">
      <c r="A116" s="321"/>
      <c r="B116" s="322"/>
      <c r="C116" s="323"/>
      <c r="D116" s="323"/>
      <c r="E116" s="315"/>
      <c r="F116" s="324"/>
      <c r="G116" s="315"/>
      <c r="H116" s="324"/>
      <c r="I116" s="315"/>
      <c r="J116" s="324"/>
      <c r="K116" s="315"/>
      <c r="L116" s="325"/>
      <c r="M116" s="321"/>
      <c r="N116" s="322"/>
      <c r="O116" s="323"/>
      <c r="P116" s="323"/>
      <c r="Q116" s="315"/>
      <c r="R116" s="324"/>
      <c r="S116" s="315"/>
      <c r="T116" s="324"/>
      <c r="U116" s="315"/>
      <c r="V116" s="324"/>
      <c r="W116" s="315"/>
      <c r="X116" s="325"/>
      <c r="Y116" s="321"/>
      <c r="Z116" s="322"/>
      <c r="AA116" s="323"/>
      <c r="AB116" s="323"/>
      <c r="AC116" s="315"/>
      <c r="AD116" s="324"/>
      <c r="AE116" s="315"/>
      <c r="AF116" s="324"/>
      <c r="AG116" s="315"/>
      <c r="AH116" s="324"/>
      <c r="AI116" s="315"/>
      <c r="AJ116" s="325"/>
      <c r="AK116" s="321"/>
      <c r="AL116" s="322"/>
      <c r="AM116" s="323"/>
      <c r="AN116" s="323"/>
      <c r="AO116" s="315"/>
      <c r="AP116" s="324"/>
      <c r="AQ116" s="315"/>
      <c r="AR116" s="324"/>
      <c r="AS116" s="315"/>
      <c r="AT116" s="324"/>
      <c r="AU116" s="315"/>
      <c r="AV116" s="325"/>
      <c r="AW116" s="321"/>
      <c r="AX116" s="322"/>
      <c r="AY116" s="323"/>
      <c r="AZ116" s="323"/>
      <c r="BA116" s="315"/>
      <c r="BB116" s="324"/>
      <c r="BC116" s="315"/>
      <c r="BD116" s="324"/>
      <c r="BE116" s="315"/>
      <c r="BF116" s="324"/>
      <c r="BG116" s="315"/>
      <c r="BH116" s="325"/>
      <c r="BI116" s="321"/>
      <c r="BJ116" s="322"/>
      <c r="BK116" s="323"/>
      <c r="BL116" s="323"/>
      <c r="BM116" s="315"/>
      <c r="BN116" s="324"/>
      <c r="BO116" s="315"/>
      <c r="BP116" s="324"/>
      <c r="BQ116" s="315"/>
      <c r="BR116" s="324"/>
      <c r="BS116" s="315"/>
      <c r="BT116" s="325"/>
      <c r="BU116" s="321"/>
      <c r="BV116" s="322"/>
      <c r="BW116" s="323"/>
      <c r="BX116" s="323"/>
      <c r="BY116" s="315"/>
      <c r="BZ116" s="324"/>
      <c r="CA116" s="315"/>
      <c r="CB116" s="324"/>
      <c r="CC116" s="315"/>
      <c r="CD116" s="324"/>
      <c r="CE116" s="315"/>
      <c r="CF116" s="325"/>
      <c r="CG116" s="321"/>
      <c r="CH116" s="322"/>
      <c r="CI116" s="323"/>
      <c r="CJ116" s="323"/>
      <c r="CK116" s="315"/>
      <c r="CL116" s="324"/>
      <c r="CM116" s="315"/>
      <c r="CN116" s="324"/>
      <c r="CO116" s="315"/>
      <c r="CP116" s="324"/>
      <c r="CQ116" s="315"/>
      <c r="CR116" s="325"/>
      <c r="CS116" s="321"/>
      <c r="CT116" s="322"/>
      <c r="CU116" s="323"/>
      <c r="CV116" s="323"/>
      <c r="CW116" s="315"/>
      <c r="CX116" s="324"/>
      <c r="CY116" s="315"/>
      <c r="CZ116" s="324"/>
      <c r="DA116" s="315"/>
      <c r="DB116" s="324"/>
      <c r="DC116" s="315"/>
      <c r="DD116" s="325"/>
      <c r="DE116" s="321"/>
      <c r="DF116" s="322"/>
      <c r="DG116" s="323"/>
      <c r="DH116" s="323"/>
      <c r="DI116" s="315"/>
      <c r="DJ116" s="324"/>
      <c r="DK116" s="315"/>
      <c r="DL116" s="324"/>
      <c r="DM116" s="315"/>
      <c r="DN116" s="324"/>
      <c r="DO116" s="315"/>
      <c r="DP116" s="325"/>
    </row>
    <row r="117" spans="1:120">
      <c r="A117" s="326"/>
      <c r="B117" s="326"/>
      <c r="C117" s="327"/>
      <c r="D117" s="327"/>
      <c r="E117" s="315"/>
      <c r="G117" s="315"/>
      <c r="I117" s="315"/>
      <c r="K117" s="315"/>
      <c r="M117" s="326"/>
      <c r="N117" s="326"/>
      <c r="O117" s="327"/>
      <c r="P117" s="327"/>
      <c r="Q117" s="315"/>
      <c r="S117" s="315"/>
      <c r="U117" s="315"/>
      <c r="W117" s="315"/>
      <c r="Y117" s="326"/>
      <c r="Z117" s="326"/>
      <c r="AA117" s="327"/>
      <c r="AB117" s="327"/>
      <c r="AC117" s="315"/>
      <c r="AE117" s="315"/>
      <c r="AG117" s="315"/>
      <c r="AI117" s="315"/>
      <c r="AK117" s="326"/>
      <c r="AL117" s="326"/>
      <c r="AM117" s="327"/>
      <c r="AN117" s="327"/>
      <c r="AO117" s="315"/>
      <c r="AQ117" s="315"/>
      <c r="AS117" s="315"/>
      <c r="AU117" s="315"/>
      <c r="AW117" s="326"/>
      <c r="AX117" s="326"/>
      <c r="AY117" s="327"/>
      <c r="AZ117" s="327"/>
      <c r="BA117" s="315"/>
      <c r="BC117" s="315"/>
      <c r="BE117" s="315"/>
      <c r="BG117" s="315"/>
      <c r="BI117" s="326"/>
      <c r="BJ117" s="326"/>
      <c r="BK117" s="327"/>
      <c r="BL117" s="327"/>
      <c r="BM117" s="315"/>
      <c r="BO117" s="315"/>
      <c r="BQ117" s="315"/>
      <c r="BS117" s="315"/>
      <c r="BU117" s="326"/>
      <c r="BV117" s="326"/>
      <c r="BW117" s="327"/>
      <c r="BX117" s="327"/>
      <c r="BY117" s="315"/>
      <c r="CA117" s="315"/>
      <c r="CC117" s="315"/>
      <c r="CE117" s="315"/>
      <c r="CG117" s="326"/>
      <c r="CH117" s="326"/>
      <c r="CI117" s="327"/>
      <c r="CJ117" s="327"/>
      <c r="CK117" s="315"/>
      <c r="CM117" s="315"/>
      <c r="CO117" s="315"/>
      <c r="CQ117" s="315"/>
      <c r="CS117" s="326"/>
      <c r="CT117" s="326"/>
      <c r="CU117" s="327"/>
      <c r="CV117" s="327"/>
      <c r="CW117" s="315"/>
      <c r="CY117" s="315"/>
      <c r="DA117" s="315"/>
      <c r="DC117" s="315"/>
      <c r="DE117" s="326"/>
      <c r="DF117" s="326"/>
      <c r="DG117" s="327"/>
      <c r="DH117" s="327"/>
      <c r="DI117" s="315"/>
      <c r="DK117" s="315"/>
      <c r="DM117" s="315"/>
      <c r="DO117" s="315"/>
    </row>
    <row r="118" spans="1:120" ht="13.5">
      <c r="A118" s="552" t="s">
        <v>88</v>
      </c>
      <c r="B118" s="552"/>
      <c r="C118" s="327"/>
      <c r="D118" s="327"/>
      <c r="E118" s="315"/>
      <c r="G118" s="315"/>
      <c r="I118" s="315"/>
      <c r="K118" s="315"/>
      <c r="M118" s="552" t="s">
        <v>88</v>
      </c>
      <c r="N118" s="552"/>
      <c r="O118" s="327"/>
      <c r="P118" s="327"/>
      <c r="Q118" s="315"/>
      <c r="S118" s="315"/>
      <c r="U118" s="315"/>
      <c r="W118" s="315"/>
      <c r="Y118" s="552" t="s">
        <v>88</v>
      </c>
      <c r="Z118" s="552"/>
      <c r="AA118" s="327"/>
      <c r="AB118" s="327"/>
      <c r="AC118" s="315"/>
      <c r="AE118" s="315"/>
      <c r="AG118" s="315"/>
      <c r="AI118" s="315"/>
      <c r="AK118" s="552" t="s">
        <v>88</v>
      </c>
      <c r="AL118" s="552"/>
      <c r="AM118" s="327"/>
      <c r="AN118" s="327"/>
      <c r="AO118" s="315"/>
      <c r="AQ118" s="315"/>
      <c r="AS118" s="315"/>
      <c r="AU118" s="315"/>
      <c r="AW118" s="552" t="s">
        <v>88</v>
      </c>
      <c r="AX118" s="552"/>
      <c r="AY118" s="327"/>
      <c r="AZ118" s="327"/>
      <c r="BA118" s="315"/>
      <c r="BC118" s="315"/>
      <c r="BE118" s="315"/>
      <c r="BG118" s="315"/>
      <c r="BI118" s="552" t="s">
        <v>88</v>
      </c>
      <c r="BJ118" s="552"/>
      <c r="BK118" s="327"/>
      <c r="BL118" s="327"/>
      <c r="BM118" s="315"/>
      <c r="BO118" s="315"/>
      <c r="BQ118" s="315"/>
      <c r="BS118" s="315"/>
      <c r="BU118" s="552" t="s">
        <v>88</v>
      </c>
      <c r="BV118" s="552"/>
      <c r="BW118" s="327"/>
      <c r="BX118" s="327"/>
      <c r="BY118" s="315"/>
      <c r="CA118" s="315"/>
      <c r="CC118" s="315"/>
      <c r="CE118" s="315"/>
      <c r="CG118" s="552" t="s">
        <v>88</v>
      </c>
      <c r="CH118" s="552"/>
      <c r="CI118" s="327"/>
      <c r="CJ118" s="327"/>
      <c r="CK118" s="315"/>
      <c r="CM118" s="315"/>
      <c r="CO118" s="315"/>
      <c r="CQ118" s="315"/>
      <c r="CS118" s="552" t="s">
        <v>88</v>
      </c>
      <c r="CT118" s="552"/>
      <c r="CU118" s="327"/>
      <c r="CV118" s="327"/>
      <c r="CW118" s="315"/>
      <c r="CY118" s="315"/>
      <c r="DA118" s="315"/>
      <c r="DC118" s="315"/>
      <c r="DE118" s="552" t="s">
        <v>88</v>
      </c>
      <c r="DF118" s="552"/>
      <c r="DG118" s="327"/>
      <c r="DH118" s="327"/>
      <c r="DI118" s="315"/>
      <c r="DK118" s="315"/>
      <c r="DM118" s="315"/>
      <c r="DO118" s="315"/>
    </row>
    <row r="119" spans="1:120">
      <c r="A119" s="326"/>
      <c r="B119" s="326"/>
      <c r="C119" s="327"/>
      <c r="D119" s="327"/>
      <c r="E119" s="315"/>
      <c r="G119" s="315"/>
      <c r="I119" s="315"/>
      <c r="K119" s="315"/>
      <c r="M119" s="326"/>
      <c r="N119" s="326"/>
      <c r="O119" s="327"/>
      <c r="P119" s="327"/>
      <c r="Q119" s="315"/>
      <c r="S119" s="315"/>
      <c r="U119" s="315"/>
      <c r="W119" s="315"/>
      <c r="Y119" s="326"/>
      <c r="Z119" s="326"/>
      <c r="AA119" s="327"/>
      <c r="AB119" s="327"/>
      <c r="AC119" s="315"/>
      <c r="AE119" s="315"/>
      <c r="AG119" s="315"/>
      <c r="AI119" s="315"/>
      <c r="AK119" s="326"/>
      <c r="AL119" s="326"/>
      <c r="AM119" s="327"/>
      <c r="AN119" s="327"/>
      <c r="AO119" s="315"/>
      <c r="AQ119" s="315"/>
      <c r="AS119" s="315"/>
      <c r="AU119" s="315"/>
      <c r="AW119" s="326"/>
      <c r="AX119" s="326"/>
      <c r="AY119" s="327"/>
      <c r="AZ119" s="327"/>
      <c r="BA119" s="315"/>
      <c r="BC119" s="315"/>
      <c r="BE119" s="315"/>
      <c r="BG119" s="315"/>
      <c r="BI119" s="326"/>
      <c r="BJ119" s="326"/>
      <c r="BK119" s="327"/>
      <c r="BL119" s="327"/>
      <c r="BM119" s="315"/>
      <c r="BO119" s="315"/>
      <c r="BQ119" s="315"/>
      <c r="BS119" s="315"/>
      <c r="BU119" s="326"/>
      <c r="BV119" s="326"/>
      <c r="BW119" s="327"/>
      <c r="BX119" s="327"/>
      <c r="BY119" s="315"/>
      <c r="CA119" s="315"/>
      <c r="CC119" s="315"/>
      <c r="CE119" s="315"/>
      <c r="CG119" s="326"/>
      <c r="CH119" s="326"/>
      <c r="CI119" s="327"/>
      <c r="CJ119" s="327"/>
      <c r="CK119" s="315"/>
      <c r="CM119" s="315"/>
      <c r="CO119" s="315"/>
      <c r="CQ119" s="315"/>
      <c r="CS119" s="326"/>
      <c r="CT119" s="326"/>
      <c r="CU119" s="327"/>
      <c r="CV119" s="327"/>
      <c r="CW119" s="315"/>
      <c r="CY119" s="315"/>
      <c r="DA119" s="315"/>
      <c r="DC119" s="315"/>
      <c r="DE119" s="326"/>
      <c r="DF119" s="326"/>
      <c r="DG119" s="327"/>
      <c r="DH119" s="327"/>
      <c r="DI119" s="315"/>
      <c r="DK119" s="315"/>
      <c r="DM119" s="315"/>
      <c r="DO119" s="315"/>
    </row>
    <row r="120" spans="1:120">
      <c r="A120" s="553" t="str">
        <f>PARAMETRES!$F$5</f>
        <v>LIRE</v>
      </c>
      <c r="B120" s="553"/>
      <c r="C120" s="328">
        <f>PARAMETRES!$G$5</f>
        <v>25</v>
      </c>
      <c r="D120" s="329"/>
      <c r="E120" s="330">
        <f>TOTALGENERAL!$H60</f>
        <v>21.900000000000002</v>
      </c>
      <c r="F120" s="331"/>
      <c r="G120" s="330" t="str">
        <f>TOTALGENERAL!$AI60</f>
        <v/>
      </c>
      <c r="H120" s="331"/>
      <c r="I120" s="330" t="str">
        <f>TOTALGENERAL!$BJ60</f>
        <v/>
      </c>
      <c r="J120" s="331"/>
      <c r="K120" s="330"/>
      <c r="L120" s="332"/>
      <c r="M120" s="553" t="str">
        <f>PARAMETRES!$F$5</f>
        <v>LIRE</v>
      </c>
      <c r="N120" s="553"/>
      <c r="O120" s="328">
        <f>PARAMETRES!$G$5</f>
        <v>25</v>
      </c>
      <c r="P120" s="329"/>
      <c r="Q120" s="330">
        <f>TOTALGENERAL!$H64</f>
        <v>24</v>
      </c>
      <c r="R120" s="331"/>
      <c r="S120" s="330" t="str">
        <f>TOTALGENERAL!$AI64</f>
        <v/>
      </c>
      <c r="T120" s="331"/>
      <c r="U120" s="330" t="str">
        <f>TOTALGENERAL!$BJ64</f>
        <v/>
      </c>
      <c r="V120" s="331"/>
      <c r="W120" s="330"/>
      <c r="X120" s="332"/>
      <c r="Y120" s="553" t="str">
        <f>PARAMETRES!$F$5</f>
        <v>LIRE</v>
      </c>
      <c r="Z120" s="553"/>
      <c r="AA120" s="328">
        <f>PARAMETRES!$G$5</f>
        <v>25</v>
      </c>
      <c r="AB120" s="329"/>
      <c r="AC120" s="330">
        <f>TOTALGENERAL!$H68</f>
        <v>20.6</v>
      </c>
      <c r="AD120" s="331"/>
      <c r="AE120" s="330" t="str">
        <f>TOTALGENERAL!$AI68</f>
        <v/>
      </c>
      <c r="AF120" s="331"/>
      <c r="AG120" s="330" t="str">
        <f>TOTALGENERAL!$BJ68</f>
        <v/>
      </c>
      <c r="AH120" s="331"/>
      <c r="AI120" s="330"/>
      <c r="AJ120" s="332"/>
      <c r="AK120" s="553" t="str">
        <f>PARAMETRES!$F$5</f>
        <v>LIRE</v>
      </c>
      <c r="AL120" s="553"/>
      <c r="AM120" s="328">
        <f>PARAMETRES!$G$5</f>
        <v>25</v>
      </c>
      <c r="AN120" s="329"/>
      <c r="AO120" s="330">
        <f>TOTALGENERAL!$H72</f>
        <v>24.5</v>
      </c>
      <c r="AP120" s="331"/>
      <c r="AQ120" s="330" t="str">
        <f>TOTALGENERAL!$AI72</f>
        <v/>
      </c>
      <c r="AR120" s="331"/>
      <c r="AS120" s="330" t="str">
        <f>TOTALGENERAL!$BJ72</f>
        <v/>
      </c>
      <c r="AT120" s="331"/>
      <c r="AU120" s="330"/>
      <c r="AV120" s="332"/>
      <c r="AW120" s="553" t="str">
        <f>PARAMETRES!$F$5</f>
        <v>LIRE</v>
      </c>
      <c r="AX120" s="553"/>
      <c r="AY120" s="328">
        <f>PARAMETRES!$G$5</f>
        <v>25</v>
      </c>
      <c r="AZ120" s="329"/>
      <c r="BA120" s="330">
        <f>TOTALGENERAL!$H76</f>
        <v>20.900000000000002</v>
      </c>
      <c r="BB120" s="331"/>
      <c r="BC120" s="330" t="str">
        <f>TOTALGENERAL!$AI76</f>
        <v/>
      </c>
      <c r="BD120" s="331"/>
      <c r="BE120" s="330" t="str">
        <f>TOTALGENERAL!$BJ76</f>
        <v/>
      </c>
      <c r="BF120" s="331"/>
      <c r="BG120" s="330"/>
      <c r="BH120" s="332"/>
      <c r="BI120" s="553" t="str">
        <f>PARAMETRES!$F$5</f>
        <v>LIRE</v>
      </c>
      <c r="BJ120" s="553"/>
      <c r="BK120" s="328">
        <f>PARAMETRES!$G$5</f>
        <v>25</v>
      </c>
      <c r="BL120" s="329"/>
      <c r="BM120" s="330">
        <f>TOTALGENERAL!$H80</f>
        <v>14.4</v>
      </c>
      <c r="BN120" s="331"/>
      <c r="BO120" s="330" t="str">
        <f>TOTALGENERAL!$AI80</f>
        <v/>
      </c>
      <c r="BP120" s="331"/>
      <c r="BQ120" s="330" t="str">
        <f>TOTALGENERAL!$BJ80</f>
        <v/>
      </c>
      <c r="BR120" s="331"/>
      <c r="BS120" s="330"/>
      <c r="BT120" s="332"/>
      <c r="BU120" s="553" t="str">
        <f>PARAMETRES!$F$5</f>
        <v>LIRE</v>
      </c>
      <c r="BV120" s="553"/>
      <c r="BW120" s="328">
        <f>PARAMETRES!$G$5</f>
        <v>25</v>
      </c>
      <c r="BX120" s="329"/>
      <c r="BY120" s="330">
        <f>TOTALGENERAL!$H84</f>
        <v>23</v>
      </c>
      <c r="BZ120" s="331"/>
      <c r="CA120" s="330" t="str">
        <f>TOTALGENERAL!$AI84</f>
        <v/>
      </c>
      <c r="CB120" s="331"/>
      <c r="CC120" s="330" t="str">
        <f>TOTALGENERAL!$BJ84</f>
        <v/>
      </c>
      <c r="CD120" s="331"/>
      <c r="CE120" s="330"/>
      <c r="CF120" s="332"/>
      <c r="CG120" s="553" t="str">
        <f>PARAMETRES!$F$5</f>
        <v>LIRE</v>
      </c>
      <c r="CH120" s="553"/>
      <c r="CI120" s="328">
        <f>PARAMETRES!$G$5</f>
        <v>25</v>
      </c>
      <c r="CJ120" s="329"/>
      <c r="CK120" s="330" t="str">
        <f>TOTALGENERAL!$H88</f>
        <v>-</v>
      </c>
      <c r="CL120" s="331"/>
      <c r="CM120" s="330" t="str">
        <f>TOTALGENERAL!$AI88</f>
        <v/>
      </c>
      <c r="CN120" s="331"/>
      <c r="CO120" s="330" t="str">
        <f>TOTALGENERAL!$BJ88</f>
        <v/>
      </c>
      <c r="CP120" s="331"/>
      <c r="CQ120" s="330"/>
      <c r="CR120" s="332"/>
      <c r="CS120" s="553" t="str">
        <f>PARAMETRES!$F$5</f>
        <v>LIRE</v>
      </c>
      <c r="CT120" s="553"/>
      <c r="CU120" s="328">
        <f>PARAMETRES!$G$5</f>
        <v>25</v>
      </c>
      <c r="CV120" s="329"/>
      <c r="CW120" s="330" t="str">
        <f>TOTALGENERAL!$H92</f>
        <v>-</v>
      </c>
      <c r="CX120" s="331"/>
      <c r="CY120" s="330" t="str">
        <f>TOTALGENERAL!$AI92</f>
        <v/>
      </c>
      <c r="CZ120" s="331"/>
      <c r="DA120" s="330" t="str">
        <f>TOTALGENERAL!$BJ92</f>
        <v/>
      </c>
      <c r="DB120" s="331"/>
      <c r="DC120" s="330"/>
      <c r="DD120" s="332"/>
      <c r="DE120" s="553" t="str">
        <f>PARAMETRES!$F$5</f>
        <v>LIRE</v>
      </c>
      <c r="DF120" s="553"/>
      <c r="DG120" s="328">
        <f>PARAMETRES!$G$5</f>
        <v>25</v>
      </c>
      <c r="DH120" s="329"/>
      <c r="DI120" s="330" t="str">
        <f>TOTALGENERAL!$H96</f>
        <v>-</v>
      </c>
      <c r="DJ120" s="331"/>
      <c r="DK120" s="330" t="str">
        <f>TOTALGENERAL!$AI96</f>
        <v/>
      </c>
      <c r="DL120" s="331"/>
      <c r="DM120" s="330" t="str">
        <f>TOTALGENERAL!$BJ96</f>
        <v/>
      </c>
      <c r="DN120" s="331"/>
      <c r="DO120" s="330"/>
      <c r="DP120" s="332"/>
    </row>
    <row r="121" spans="1:120">
      <c r="A121" s="553" t="str">
        <f>PARAMETRES!$F$6</f>
        <v>ÉCRIRE (dictées, orthographe, rédactions)</v>
      </c>
      <c r="B121" s="553"/>
      <c r="C121" s="328">
        <f>PARAMETRES!$G$6</f>
        <v>25</v>
      </c>
      <c r="D121" s="329"/>
      <c r="E121" s="330">
        <f>TOTALGENERAL!$I60</f>
        <v>22.900000000000002</v>
      </c>
      <c r="F121" s="331"/>
      <c r="G121" s="330" t="str">
        <f>TOTALGENERAL!$AJ60</f>
        <v/>
      </c>
      <c r="H121" s="331"/>
      <c r="I121" s="330" t="str">
        <f>TOTALGENERAL!$BK60</f>
        <v/>
      </c>
      <c r="J121" s="331"/>
      <c r="K121" s="330"/>
      <c r="L121" s="332"/>
      <c r="M121" s="553" t="str">
        <f>PARAMETRES!$F$6</f>
        <v>ÉCRIRE (dictées, orthographe, rédactions)</v>
      </c>
      <c r="N121" s="553"/>
      <c r="O121" s="328">
        <f>PARAMETRES!$G$6</f>
        <v>25</v>
      </c>
      <c r="P121" s="329"/>
      <c r="Q121" s="330">
        <f>TOTALGENERAL!$I64</f>
        <v>23.5</v>
      </c>
      <c r="R121" s="331"/>
      <c r="S121" s="330" t="str">
        <f>TOTALGENERAL!$AJ64</f>
        <v/>
      </c>
      <c r="T121" s="331"/>
      <c r="U121" s="330" t="str">
        <f>TOTALGENERAL!$BK64</f>
        <v/>
      </c>
      <c r="V121" s="331"/>
      <c r="W121" s="330"/>
      <c r="X121" s="332"/>
      <c r="Y121" s="553" t="str">
        <f>PARAMETRES!$F$6</f>
        <v>ÉCRIRE (dictées, orthographe, rédactions)</v>
      </c>
      <c r="Z121" s="553"/>
      <c r="AA121" s="328">
        <f>PARAMETRES!$G$6</f>
        <v>25</v>
      </c>
      <c r="AB121" s="329"/>
      <c r="AC121" s="330">
        <f>TOTALGENERAL!$I68</f>
        <v>22.5</v>
      </c>
      <c r="AD121" s="331"/>
      <c r="AE121" s="330" t="str">
        <f>TOTALGENERAL!$AJ68</f>
        <v/>
      </c>
      <c r="AF121" s="331"/>
      <c r="AG121" s="330" t="str">
        <f>TOTALGENERAL!$BK68</f>
        <v/>
      </c>
      <c r="AH121" s="331"/>
      <c r="AI121" s="330"/>
      <c r="AJ121" s="332"/>
      <c r="AK121" s="553" t="str">
        <f>PARAMETRES!$F$6</f>
        <v>ÉCRIRE (dictées, orthographe, rédactions)</v>
      </c>
      <c r="AL121" s="553"/>
      <c r="AM121" s="328">
        <f>PARAMETRES!$G$6</f>
        <v>25</v>
      </c>
      <c r="AN121" s="329"/>
      <c r="AO121" s="330">
        <f>TOTALGENERAL!$I72</f>
        <v>22.8</v>
      </c>
      <c r="AP121" s="331"/>
      <c r="AQ121" s="330" t="str">
        <f>TOTALGENERAL!$AJ72</f>
        <v/>
      </c>
      <c r="AR121" s="331"/>
      <c r="AS121" s="330" t="str">
        <f>TOTALGENERAL!$BK72</f>
        <v/>
      </c>
      <c r="AT121" s="331"/>
      <c r="AU121" s="330"/>
      <c r="AV121" s="332"/>
      <c r="AW121" s="553" t="str">
        <f>PARAMETRES!$F$6</f>
        <v>ÉCRIRE (dictées, orthographe, rédactions)</v>
      </c>
      <c r="AX121" s="553"/>
      <c r="AY121" s="328">
        <f>PARAMETRES!$G$6</f>
        <v>25</v>
      </c>
      <c r="AZ121" s="329"/>
      <c r="BA121" s="330">
        <f>TOTALGENERAL!$I76</f>
        <v>16.400000000000002</v>
      </c>
      <c r="BB121" s="331"/>
      <c r="BC121" s="330" t="str">
        <f>TOTALGENERAL!$AJ76</f>
        <v/>
      </c>
      <c r="BD121" s="331"/>
      <c r="BE121" s="330" t="str">
        <f>TOTALGENERAL!$BK76</f>
        <v/>
      </c>
      <c r="BF121" s="331"/>
      <c r="BG121" s="330"/>
      <c r="BH121" s="332"/>
      <c r="BI121" s="553" t="str">
        <f>PARAMETRES!$F$6</f>
        <v>ÉCRIRE (dictées, orthographe, rédactions)</v>
      </c>
      <c r="BJ121" s="553"/>
      <c r="BK121" s="328">
        <f>PARAMETRES!$G$6</f>
        <v>25</v>
      </c>
      <c r="BL121" s="329"/>
      <c r="BM121" s="330">
        <f>TOTALGENERAL!$I80</f>
        <v>11.799999999999999</v>
      </c>
      <c r="BN121" s="331"/>
      <c r="BO121" s="330" t="str">
        <f>TOTALGENERAL!$AJ80</f>
        <v/>
      </c>
      <c r="BP121" s="331"/>
      <c r="BQ121" s="330" t="str">
        <f>TOTALGENERAL!$BK80</f>
        <v/>
      </c>
      <c r="BR121" s="331"/>
      <c r="BS121" s="330"/>
      <c r="BT121" s="332"/>
      <c r="BU121" s="553" t="str">
        <f>PARAMETRES!$F$6</f>
        <v>ÉCRIRE (dictées, orthographe, rédactions)</v>
      </c>
      <c r="BV121" s="553"/>
      <c r="BW121" s="328">
        <f>PARAMETRES!$G$6</f>
        <v>25</v>
      </c>
      <c r="BX121" s="329"/>
      <c r="BY121" s="330">
        <f>TOTALGENERAL!$I84</f>
        <v>22.3</v>
      </c>
      <c r="BZ121" s="331"/>
      <c r="CA121" s="330" t="str">
        <f>TOTALGENERAL!$AJ84</f>
        <v/>
      </c>
      <c r="CB121" s="331"/>
      <c r="CC121" s="330" t="str">
        <f>TOTALGENERAL!$BK84</f>
        <v/>
      </c>
      <c r="CD121" s="331"/>
      <c r="CE121" s="330"/>
      <c r="CF121" s="332"/>
      <c r="CG121" s="553" t="str">
        <f>PARAMETRES!$F$6</f>
        <v>ÉCRIRE (dictées, orthographe, rédactions)</v>
      </c>
      <c r="CH121" s="553"/>
      <c r="CI121" s="328">
        <f>PARAMETRES!$G$6</f>
        <v>25</v>
      </c>
      <c r="CJ121" s="329"/>
      <c r="CK121" s="330" t="str">
        <f>TOTALGENERAL!$I88</f>
        <v>-</v>
      </c>
      <c r="CL121" s="331"/>
      <c r="CM121" s="330" t="str">
        <f>TOTALGENERAL!$AJ88</f>
        <v/>
      </c>
      <c r="CN121" s="331"/>
      <c r="CO121" s="330" t="str">
        <f>TOTALGENERAL!$BK88</f>
        <v/>
      </c>
      <c r="CP121" s="331"/>
      <c r="CQ121" s="330"/>
      <c r="CR121" s="332"/>
      <c r="CS121" s="553" t="str">
        <f>PARAMETRES!$F$6</f>
        <v>ÉCRIRE (dictées, orthographe, rédactions)</v>
      </c>
      <c r="CT121" s="553"/>
      <c r="CU121" s="328">
        <f>PARAMETRES!$G$6</f>
        <v>25</v>
      </c>
      <c r="CV121" s="329"/>
      <c r="CW121" s="330" t="str">
        <f>TOTALGENERAL!$I92</f>
        <v>-</v>
      </c>
      <c r="CX121" s="331"/>
      <c r="CY121" s="330" t="str">
        <f>TOTALGENERAL!$AJ92</f>
        <v/>
      </c>
      <c r="CZ121" s="331"/>
      <c r="DA121" s="330" t="str">
        <f>TOTALGENERAL!$BK92</f>
        <v/>
      </c>
      <c r="DB121" s="331"/>
      <c r="DC121" s="330"/>
      <c r="DD121" s="332"/>
      <c r="DE121" s="553" t="str">
        <f>PARAMETRES!$F$6</f>
        <v>ÉCRIRE (dictées, orthographe, rédactions)</v>
      </c>
      <c r="DF121" s="553"/>
      <c r="DG121" s="328">
        <f>PARAMETRES!$G$6</f>
        <v>25</v>
      </c>
      <c r="DH121" s="329"/>
      <c r="DI121" s="330" t="str">
        <f>TOTALGENERAL!$I96</f>
        <v>-</v>
      </c>
      <c r="DJ121" s="331"/>
      <c r="DK121" s="330" t="str">
        <f>TOTALGENERAL!$AJ96</f>
        <v/>
      </c>
      <c r="DL121" s="331"/>
      <c r="DM121" s="330" t="str">
        <f>TOTALGENERAL!$BK96</f>
        <v/>
      </c>
      <c r="DN121" s="331"/>
      <c r="DO121" s="330"/>
      <c r="DP121" s="332"/>
    </row>
    <row r="122" spans="1:120">
      <c r="A122" s="553" t="str">
        <f>PARAMETRES!$F$7</f>
        <v>ÉCOUTER / PARLER</v>
      </c>
      <c r="B122" s="553"/>
      <c r="C122" s="328">
        <f>PARAMETRES!$G$7</f>
        <v>25</v>
      </c>
      <c r="D122" s="329"/>
      <c r="E122" s="330">
        <f>TOTALGENERAL!$J60</f>
        <v>17.3</v>
      </c>
      <c r="F122" s="331"/>
      <c r="G122" s="330" t="str">
        <f>TOTALGENERAL!$AK60</f>
        <v/>
      </c>
      <c r="H122" s="331"/>
      <c r="I122" s="330" t="str">
        <f>TOTALGENERAL!$BL60</f>
        <v/>
      </c>
      <c r="J122" s="331"/>
      <c r="K122" s="330"/>
      <c r="L122" s="332"/>
      <c r="M122" s="553" t="str">
        <f>PARAMETRES!$F$7</f>
        <v>ÉCOUTER / PARLER</v>
      </c>
      <c r="N122" s="553"/>
      <c r="O122" s="328">
        <f>PARAMETRES!$G$7</f>
        <v>25</v>
      </c>
      <c r="P122" s="329"/>
      <c r="Q122" s="330">
        <f>TOTALGENERAL!$J64</f>
        <v>23.400000000000002</v>
      </c>
      <c r="R122" s="331"/>
      <c r="S122" s="330" t="str">
        <f>TOTALGENERAL!$AK64</f>
        <v/>
      </c>
      <c r="T122" s="331"/>
      <c r="U122" s="330" t="str">
        <f>TOTALGENERAL!$BL64</f>
        <v/>
      </c>
      <c r="V122" s="331"/>
      <c r="W122" s="330"/>
      <c r="X122" s="332"/>
      <c r="Y122" s="553" t="str">
        <f>PARAMETRES!$F$7</f>
        <v>ÉCOUTER / PARLER</v>
      </c>
      <c r="Z122" s="553"/>
      <c r="AA122" s="328">
        <f>PARAMETRES!$G$7</f>
        <v>25</v>
      </c>
      <c r="AB122" s="329"/>
      <c r="AC122" s="330">
        <f>TOTALGENERAL!$J68</f>
        <v>20.3</v>
      </c>
      <c r="AD122" s="331"/>
      <c r="AE122" s="330" t="str">
        <f>TOTALGENERAL!$AK68</f>
        <v/>
      </c>
      <c r="AF122" s="331"/>
      <c r="AG122" s="330" t="str">
        <f>TOTALGENERAL!$BL68</f>
        <v/>
      </c>
      <c r="AH122" s="331"/>
      <c r="AI122" s="330"/>
      <c r="AJ122" s="332"/>
      <c r="AK122" s="553" t="str">
        <f>PARAMETRES!$F$7</f>
        <v>ÉCOUTER / PARLER</v>
      </c>
      <c r="AL122" s="553"/>
      <c r="AM122" s="328">
        <f>PARAMETRES!$G$7</f>
        <v>25</v>
      </c>
      <c r="AN122" s="329"/>
      <c r="AO122" s="330">
        <f>TOTALGENERAL!$J72</f>
        <v>18.900000000000002</v>
      </c>
      <c r="AP122" s="331"/>
      <c r="AQ122" s="330" t="str">
        <f>TOTALGENERAL!$AK72</f>
        <v/>
      </c>
      <c r="AR122" s="331"/>
      <c r="AS122" s="330" t="str">
        <f>TOTALGENERAL!$BL72</f>
        <v/>
      </c>
      <c r="AT122" s="331"/>
      <c r="AU122" s="330"/>
      <c r="AV122" s="332"/>
      <c r="AW122" s="553" t="str">
        <f>PARAMETRES!$F$7</f>
        <v>ÉCOUTER / PARLER</v>
      </c>
      <c r="AX122" s="553"/>
      <c r="AY122" s="328">
        <f>PARAMETRES!$G$7</f>
        <v>25</v>
      </c>
      <c r="AZ122" s="329"/>
      <c r="BA122" s="330">
        <f>TOTALGENERAL!$J76</f>
        <v>19.200000000000003</v>
      </c>
      <c r="BB122" s="331"/>
      <c r="BC122" s="330" t="str">
        <f>TOTALGENERAL!$AK76</f>
        <v/>
      </c>
      <c r="BD122" s="331"/>
      <c r="BE122" s="330" t="str">
        <f>TOTALGENERAL!$BL76</f>
        <v/>
      </c>
      <c r="BF122" s="331"/>
      <c r="BG122" s="330"/>
      <c r="BH122" s="332"/>
      <c r="BI122" s="553" t="str">
        <f>PARAMETRES!$F$7</f>
        <v>ÉCOUTER / PARLER</v>
      </c>
      <c r="BJ122" s="553"/>
      <c r="BK122" s="328">
        <f>PARAMETRES!$G$7</f>
        <v>25</v>
      </c>
      <c r="BL122" s="329"/>
      <c r="BM122" s="330">
        <f>TOTALGENERAL!$J80</f>
        <v>15</v>
      </c>
      <c r="BN122" s="331"/>
      <c r="BO122" s="330" t="str">
        <f>TOTALGENERAL!$AK80</f>
        <v/>
      </c>
      <c r="BP122" s="331"/>
      <c r="BQ122" s="330" t="str">
        <f>TOTALGENERAL!$BL80</f>
        <v/>
      </c>
      <c r="BR122" s="331"/>
      <c r="BS122" s="330"/>
      <c r="BT122" s="332"/>
      <c r="BU122" s="553" t="str">
        <f>PARAMETRES!$F$7</f>
        <v>ÉCOUTER / PARLER</v>
      </c>
      <c r="BV122" s="553"/>
      <c r="BW122" s="328">
        <f>PARAMETRES!$G$7</f>
        <v>25</v>
      </c>
      <c r="BX122" s="329"/>
      <c r="BY122" s="330">
        <f>TOTALGENERAL!$J84</f>
        <v>20.3</v>
      </c>
      <c r="BZ122" s="331"/>
      <c r="CA122" s="330" t="str">
        <f>TOTALGENERAL!$AK84</f>
        <v/>
      </c>
      <c r="CB122" s="331"/>
      <c r="CC122" s="330" t="str">
        <f>TOTALGENERAL!$BL84</f>
        <v/>
      </c>
      <c r="CD122" s="331"/>
      <c r="CE122" s="330"/>
      <c r="CF122" s="332"/>
      <c r="CG122" s="553" t="str">
        <f>PARAMETRES!$F$7</f>
        <v>ÉCOUTER / PARLER</v>
      </c>
      <c r="CH122" s="553"/>
      <c r="CI122" s="328">
        <f>PARAMETRES!$G$7</f>
        <v>25</v>
      </c>
      <c r="CJ122" s="329"/>
      <c r="CK122" s="330" t="str">
        <f>TOTALGENERAL!$J88</f>
        <v>-</v>
      </c>
      <c r="CL122" s="331"/>
      <c r="CM122" s="330" t="str">
        <f>TOTALGENERAL!$AK88</f>
        <v/>
      </c>
      <c r="CN122" s="331"/>
      <c r="CO122" s="330" t="str">
        <f>TOTALGENERAL!$BL88</f>
        <v/>
      </c>
      <c r="CP122" s="331"/>
      <c r="CQ122" s="330"/>
      <c r="CR122" s="332"/>
      <c r="CS122" s="553" t="str">
        <f>PARAMETRES!$F$7</f>
        <v>ÉCOUTER / PARLER</v>
      </c>
      <c r="CT122" s="553"/>
      <c r="CU122" s="328">
        <f>PARAMETRES!$G$7</f>
        <v>25</v>
      </c>
      <c r="CV122" s="329"/>
      <c r="CW122" s="330" t="str">
        <f>TOTALGENERAL!$J92</f>
        <v>-</v>
      </c>
      <c r="CX122" s="331"/>
      <c r="CY122" s="330" t="str">
        <f>TOTALGENERAL!$AK92</f>
        <v/>
      </c>
      <c r="CZ122" s="331"/>
      <c r="DA122" s="330" t="str">
        <f>TOTALGENERAL!$BL92</f>
        <v/>
      </c>
      <c r="DB122" s="331"/>
      <c r="DC122" s="330"/>
      <c r="DD122" s="332"/>
      <c r="DE122" s="553" t="str">
        <f>PARAMETRES!$F$7</f>
        <v>ÉCOUTER / PARLER</v>
      </c>
      <c r="DF122" s="553"/>
      <c r="DG122" s="328">
        <f>PARAMETRES!$G$7</f>
        <v>25</v>
      </c>
      <c r="DH122" s="329"/>
      <c r="DI122" s="330" t="str">
        <f>TOTALGENERAL!$J96</f>
        <v>-</v>
      </c>
      <c r="DJ122" s="331"/>
      <c r="DK122" s="330" t="str">
        <f>TOTALGENERAL!$AK96</f>
        <v/>
      </c>
      <c r="DL122" s="331"/>
      <c r="DM122" s="330" t="str">
        <f>TOTALGENERAL!$BL96</f>
        <v/>
      </c>
      <c r="DN122" s="331"/>
      <c r="DO122" s="330"/>
      <c r="DP122" s="332"/>
    </row>
    <row r="123" spans="1:120">
      <c r="A123" s="553" t="str">
        <f>PARAMETRES!$F$8</f>
        <v>LIRE-ÉCRIRE (conjugaison, grammaire, …)</v>
      </c>
      <c r="B123" s="553"/>
      <c r="C123" s="328">
        <f>PARAMETRES!$G$8</f>
        <v>25</v>
      </c>
      <c r="D123" s="329"/>
      <c r="E123" s="330">
        <f>TOTALGENERAL!$K60</f>
        <v>19.3</v>
      </c>
      <c r="F123" s="331"/>
      <c r="G123" s="330" t="str">
        <f>TOTALGENERAL!$AL60</f>
        <v/>
      </c>
      <c r="H123" s="331"/>
      <c r="I123" s="330" t="str">
        <f>TOTALGENERAL!$BM60</f>
        <v/>
      </c>
      <c r="J123" s="331"/>
      <c r="K123" s="330"/>
      <c r="L123" s="332"/>
      <c r="M123" s="553" t="str">
        <f>PARAMETRES!$F$8</f>
        <v>LIRE-ÉCRIRE (conjugaison, grammaire, …)</v>
      </c>
      <c r="N123" s="553"/>
      <c r="O123" s="328">
        <f>PARAMETRES!$G$8</f>
        <v>25</v>
      </c>
      <c r="P123" s="329"/>
      <c r="Q123" s="330">
        <f>TOTALGENERAL!$K64</f>
        <v>23.1</v>
      </c>
      <c r="R123" s="331"/>
      <c r="S123" s="330" t="str">
        <f>TOTALGENERAL!$AL64</f>
        <v/>
      </c>
      <c r="T123" s="331"/>
      <c r="U123" s="330" t="str">
        <f>TOTALGENERAL!$BM64</f>
        <v/>
      </c>
      <c r="V123" s="331"/>
      <c r="W123" s="330"/>
      <c r="X123" s="332"/>
      <c r="Y123" s="553" t="str">
        <f>PARAMETRES!$F$8</f>
        <v>LIRE-ÉCRIRE (conjugaison, grammaire, …)</v>
      </c>
      <c r="Z123" s="553"/>
      <c r="AA123" s="328">
        <f>PARAMETRES!$G$8</f>
        <v>25</v>
      </c>
      <c r="AB123" s="329"/>
      <c r="AC123" s="330">
        <f>TOTALGENERAL!$K68</f>
        <v>19.400000000000002</v>
      </c>
      <c r="AD123" s="331"/>
      <c r="AE123" s="330" t="str">
        <f>TOTALGENERAL!$AL68</f>
        <v/>
      </c>
      <c r="AF123" s="331"/>
      <c r="AG123" s="330" t="str">
        <f>TOTALGENERAL!$BM68</f>
        <v/>
      </c>
      <c r="AH123" s="331"/>
      <c r="AI123" s="330"/>
      <c r="AJ123" s="332"/>
      <c r="AK123" s="553" t="str">
        <f>PARAMETRES!$F$8</f>
        <v>LIRE-ÉCRIRE (conjugaison, grammaire, …)</v>
      </c>
      <c r="AL123" s="553"/>
      <c r="AM123" s="328">
        <f>PARAMETRES!$G$8</f>
        <v>25</v>
      </c>
      <c r="AN123" s="329"/>
      <c r="AO123" s="330">
        <f>TOTALGENERAL!$K72</f>
        <v>19.3</v>
      </c>
      <c r="AP123" s="331"/>
      <c r="AQ123" s="330" t="str">
        <f>TOTALGENERAL!$AL72</f>
        <v/>
      </c>
      <c r="AR123" s="331"/>
      <c r="AS123" s="330" t="str">
        <f>TOTALGENERAL!$BM72</f>
        <v/>
      </c>
      <c r="AT123" s="331"/>
      <c r="AU123" s="330"/>
      <c r="AV123" s="332"/>
      <c r="AW123" s="553" t="str">
        <f>PARAMETRES!$F$8</f>
        <v>LIRE-ÉCRIRE (conjugaison, grammaire, …)</v>
      </c>
      <c r="AX123" s="553"/>
      <c r="AY123" s="328">
        <f>PARAMETRES!$G$8</f>
        <v>25</v>
      </c>
      <c r="AZ123" s="329"/>
      <c r="BA123" s="330">
        <f>TOTALGENERAL!$K76</f>
        <v>19.400000000000002</v>
      </c>
      <c r="BB123" s="331"/>
      <c r="BC123" s="330" t="str">
        <f>TOTALGENERAL!$AL76</f>
        <v/>
      </c>
      <c r="BD123" s="331"/>
      <c r="BE123" s="330" t="str">
        <f>TOTALGENERAL!$BM76</f>
        <v/>
      </c>
      <c r="BF123" s="331"/>
      <c r="BG123" s="330"/>
      <c r="BH123" s="332"/>
      <c r="BI123" s="553" t="str">
        <f>PARAMETRES!$F$8</f>
        <v>LIRE-ÉCRIRE (conjugaison, grammaire, …)</v>
      </c>
      <c r="BJ123" s="553"/>
      <c r="BK123" s="328">
        <f>PARAMETRES!$G$8</f>
        <v>25</v>
      </c>
      <c r="BL123" s="329"/>
      <c r="BM123" s="330">
        <f>TOTALGENERAL!$K80</f>
        <v>14.299999999999999</v>
      </c>
      <c r="BN123" s="331"/>
      <c r="BO123" s="330" t="str">
        <f>TOTALGENERAL!$AL80</f>
        <v/>
      </c>
      <c r="BP123" s="331"/>
      <c r="BQ123" s="330" t="str">
        <f>TOTALGENERAL!$BM80</f>
        <v/>
      </c>
      <c r="BR123" s="331"/>
      <c r="BS123" s="330"/>
      <c r="BT123" s="332"/>
      <c r="BU123" s="553" t="str">
        <f>PARAMETRES!$F$8</f>
        <v>LIRE-ÉCRIRE (conjugaison, grammaire, …)</v>
      </c>
      <c r="BV123" s="553"/>
      <c r="BW123" s="328">
        <f>PARAMETRES!$G$8</f>
        <v>25</v>
      </c>
      <c r="BX123" s="329"/>
      <c r="BY123" s="330">
        <f>TOTALGENERAL!$K84</f>
        <v>18</v>
      </c>
      <c r="BZ123" s="331"/>
      <c r="CA123" s="330" t="str">
        <f>TOTALGENERAL!$AL84</f>
        <v/>
      </c>
      <c r="CB123" s="331"/>
      <c r="CC123" s="330" t="str">
        <f>TOTALGENERAL!$BM84</f>
        <v/>
      </c>
      <c r="CD123" s="331"/>
      <c r="CE123" s="330"/>
      <c r="CF123" s="332"/>
      <c r="CG123" s="553" t="str">
        <f>PARAMETRES!$F$8</f>
        <v>LIRE-ÉCRIRE (conjugaison, grammaire, …)</v>
      </c>
      <c r="CH123" s="553"/>
      <c r="CI123" s="328">
        <f>PARAMETRES!$G$8</f>
        <v>25</v>
      </c>
      <c r="CJ123" s="329"/>
      <c r="CK123" s="330" t="str">
        <f>TOTALGENERAL!$K88</f>
        <v>-</v>
      </c>
      <c r="CL123" s="331"/>
      <c r="CM123" s="330" t="str">
        <f>TOTALGENERAL!$AL88</f>
        <v/>
      </c>
      <c r="CN123" s="331"/>
      <c r="CO123" s="330" t="str">
        <f>TOTALGENERAL!$BM88</f>
        <v/>
      </c>
      <c r="CP123" s="331"/>
      <c r="CQ123" s="330"/>
      <c r="CR123" s="332"/>
      <c r="CS123" s="553" t="str">
        <f>PARAMETRES!$F$8</f>
        <v>LIRE-ÉCRIRE (conjugaison, grammaire, …)</v>
      </c>
      <c r="CT123" s="553"/>
      <c r="CU123" s="328">
        <f>PARAMETRES!$G$8</f>
        <v>25</v>
      </c>
      <c r="CV123" s="329"/>
      <c r="CW123" s="330" t="str">
        <f>TOTALGENERAL!$K92</f>
        <v>-</v>
      </c>
      <c r="CX123" s="331"/>
      <c r="CY123" s="330" t="str">
        <f>TOTALGENERAL!$AL92</f>
        <v/>
      </c>
      <c r="CZ123" s="331"/>
      <c r="DA123" s="330" t="str">
        <f>TOTALGENERAL!$BM92</f>
        <v/>
      </c>
      <c r="DB123" s="331"/>
      <c r="DC123" s="330"/>
      <c r="DD123" s="332"/>
      <c r="DE123" s="553" t="str">
        <f>PARAMETRES!$F$8</f>
        <v>LIRE-ÉCRIRE (conjugaison, grammaire, …)</v>
      </c>
      <c r="DF123" s="553"/>
      <c r="DG123" s="328">
        <f>PARAMETRES!$G$8</f>
        <v>25</v>
      </c>
      <c r="DH123" s="329"/>
      <c r="DI123" s="330" t="str">
        <f>TOTALGENERAL!$K96</f>
        <v>-</v>
      </c>
      <c r="DJ123" s="331"/>
      <c r="DK123" s="330" t="str">
        <f>TOTALGENERAL!$AL96</f>
        <v/>
      </c>
      <c r="DL123" s="331"/>
      <c r="DM123" s="330" t="str">
        <f>TOTALGENERAL!$BM96</f>
        <v/>
      </c>
      <c r="DN123" s="331"/>
      <c r="DO123" s="330"/>
      <c r="DP123" s="332"/>
    </row>
    <row r="124" spans="1:120">
      <c r="A124" s="326"/>
      <c r="B124" s="326"/>
      <c r="C124" s="327"/>
      <c r="D124" s="327"/>
      <c r="E124" s="315"/>
      <c r="G124" s="315"/>
      <c r="I124" s="315"/>
      <c r="K124" s="315"/>
      <c r="M124" s="326"/>
      <c r="N124" s="326"/>
      <c r="O124" s="327"/>
      <c r="P124" s="327"/>
      <c r="Q124" s="315"/>
      <c r="S124" s="315"/>
      <c r="U124" s="315"/>
      <c r="W124" s="315"/>
      <c r="Y124" s="326"/>
      <c r="Z124" s="326"/>
      <c r="AA124" s="327"/>
      <c r="AB124" s="327"/>
      <c r="AC124" s="315"/>
      <c r="AE124" s="315"/>
      <c r="AG124" s="315"/>
      <c r="AI124" s="315"/>
      <c r="AK124" s="326"/>
      <c r="AL124" s="326"/>
      <c r="AM124" s="327"/>
      <c r="AN124" s="327"/>
      <c r="AO124" s="315"/>
      <c r="AQ124" s="315"/>
      <c r="AS124" s="315"/>
      <c r="AU124" s="315"/>
      <c r="AW124" s="326"/>
      <c r="AX124" s="326"/>
      <c r="AY124" s="327"/>
      <c r="AZ124" s="327"/>
      <c r="BA124" s="315"/>
      <c r="BC124" s="315"/>
      <c r="BE124" s="315"/>
      <c r="BG124" s="315"/>
      <c r="BI124" s="326"/>
      <c r="BJ124" s="326"/>
      <c r="BK124" s="327"/>
      <c r="BL124" s="327"/>
      <c r="BM124" s="315"/>
      <c r="BO124" s="315"/>
      <c r="BQ124" s="315"/>
      <c r="BS124" s="315"/>
      <c r="BU124" s="326"/>
      <c r="BV124" s="326"/>
      <c r="BW124" s="327"/>
      <c r="BX124" s="327"/>
      <c r="BY124" s="315"/>
      <c r="CA124" s="315"/>
      <c r="CC124" s="315"/>
      <c r="CE124" s="315"/>
      <c r="CG124" s="326"/>
      <c r="CH124" s="326"/>
      <c r="CI124" s="327"/>
      <c r="CJ124" s="327"/>
      <c r="CK124" s="315"/>
      <c r="CM124" s="315"/>
      <c r="CO124" s="315"/>
      <c r="CQ124" s="315"/>
      <c r="CS124" s="326"/>
      <c r="CT124" s="326"/>
      <c r="CU124" s="327"/>
      <c r="CV124" s="327"/>
      <c r="CW124" s="315"/>
      <c r="CY124" s="315"/>
      <c r="DA124" s="315"/>
      <c r="DC124" s="315"/>
      <c r="DE124" s="326"/>
      <c r="DF124" s="326"/>
      <c r="DG124" s="327"/>
      <c r="DH124" s="327"/>
      <c r="DI124" s="315"/>
      <c r="DK124" s="315"/>
      <c r="DM124" s="315"/>
      <c r="DO124" s="315"/>
    </row>
    <row r="125" spans="1:120" ht="13.5">
      <c r="A125" s="554" t="str">
        <f>PARAMETRES!$F$9</f>
        <v>TOTAL LANGUE MATERNELLE</v>
      </c>
      <c r="B125" s="554"/>
      <c r="C125" s="333">
        <f>PARAMETRES!$G$9</f>
        <v>100</v>
      </c>
      <c r="D125" s="334"/>
      <c r="E125" s="335">
        <f>TOTALGENERAL!$L60</f>
        <v>81.199999999999989</v>
      </c>
      <c r="F125" s="319"/>
      <c r="G125" s="335" t="str">
        <f>TOTALGENERAL!$AM60</f>
        <v/>
      </c>
      <c r="H125" s="319"/>
      <c r="I125" s="335" t="str">
        <f>TOTALGENERAL!$BN60</f>
        <v/>
      </c>
      <c r="J125" s="319"/>
      <c r="K125" s="335"/>
      <c r="L125" s="320"/>
      <c r="M125" s="554" t="str">
        <f>PARAMETRES!$F$9</f>
        <v>TOTAL LANGUE MATERNELLE</v>
      </c>
      <c r="N125" s="554"/>
      <c r="O125" s="333">
        <f>PARAMETRES!$G$9</f>
        <v>100</v>
      </c>
      <c r="P125" s="334"/>
      <c r="Q125" s="335">
        <f>TOTALGENERAL!$L64</f>
        <v>93.899999999999991</v>
      </c>
      <c r="R125" s="319"/>
      <c r="S125" s="335" t="str">
        <f>TOTALGENERAL!$AM64</f>
        <v/>
      </c>
      <c r="T125" s="319"/>
      <c r="U125" s="335" t="str">
        <f>TOTALGENERAL!$BN64</f>
        <v/>
      </c>
      <c r="V125" s="319"/>
      <c r="W125" s="335"/>
      <c r="X125" s="320"/>
      <c r="Y125" s="554" t="str">
        <f>PARAMETRES!$F$9</f>
        <v>TOTAL LANGUE MATERNELLE</v>
      </c>
      <c r="Z125" s="554"/>
      <c r="AA125" s="333">
        <f>PARAMETRES!$G$9</f>
        <v>100</v>
      </c>
      <c r="AB125" s="334"/>
      <c r="AC125" s="335">
        <f>TOTALGENERAL!$L68</f>
        <v>82.699999999999989</v>
      </c>
      <c r="AD125" s="319"/>
      <c r="AE125" s="335" t="str">
        <f>TOTALGENERAL!$AM68</f>
        <v/>
      </c>
      <c r="AF125" s="319"/>
      <c r="AG125" s="335" t="str">
        <f>TOTALGENERAL!$BN68</f>
        <v/>
      </c>
      <c r="AH125" s="319"/>
      <c r="AI125" s="335"/>
      <c r="AJ125" s="320"/>
      <c r="AK125" s="554" t="str">
        <f>PARAMETRES!$F$9</f>
        <v>TOTAL LANGUE MATERNELLE</v>
      </c>
      <c r="AL125" s="554"/>
      <c r="AM125" s="333">
        <f>PARAMETRES!$G$9</f>
        <v>100</v>
      </c>
      <c r="AN125" s="334"/>
      <c r="AO125" s="335">
        <f>TOTALGENERAL!$L72</f>
        <v>85.399999999999991</v>
      </c>
      <c r="AP125" s="319"/>
      <c r="AQ125" s="335" t="str">
        <f>TOTALGENERAL!$AM72</f>
        <v/>
      </c>
      <c r="AR125" s="319"/>
      <c r="AS125" s="335" t="str">
        <f>TOTALGENERAL!$BN72</f>
        <v/>
      </c>
      <c r="AT125" s="319"/>
      <c r="AU125" s="335"/>
      <c r="AV125" s="320"/>
      <c r="AW125" s="554" t="str">
        <f>PARAMETRES!$F$9</f>
        <v>TOTAL LANGUE MATERNELLE</v>
      </c>
      <c r="AX125" s="554"/>
      <c r="AY125" s="333">
        <f>PARAMETRES!$G$9</f>
        <v>100</v>
      </c>
      <c r="AZ125" s="334"/>
      <c r="BA125" s="335">
        <f>TOTALGENERAL!$L76</f>
        <v>75.8</v>
      </c>
      <c r="BB125" s="319"/>
      <c r="BC125" s="335" t="str">
        <f>TOTALGENERAL!$AM76</f>
        <v/>
      </c>
      <c r="BD125" s="319"/>
      <c r="BE125" s="335" t="str">
        <f>TOTALGENERAL!$BN76</f>
        <v/>
      </c>
      <c r="BF125" s="319"/>
      <c r="BG125" s="335"/>
      <c r="BH125" s="320"/>
      <c r="BI125" s="554" t="str">
        <f>PARAMETRES!$F$9</f>
        <v>TOTAL LANGUE MATERNELLE</v>
      </c>
      <c r="BJ125" s="554"/>
      <c r="BK125" s="333">
        <f>PARAMETRES!$G$9</f>
        <v>100</v>
      </c>
      <c r="BL125" s="334"/>
      <c r="BM125" s="335">
        <f>TOTALGENERAL!$L80</f>
        <v>55.4</v>
      </c>
      <c r="BN125" s="319"/>
      <c r="BO125" s="335" t="str">
        <f>TOTALGENERAL!$AM80</f>
        <v/>
      </c>
      <c r="BP125" s="319"/>
      <c r="BQ125" s="335" t="str">
        <f>TOTALGENERAL!$BN80</f>
        <v/>
      </c>
      <c r="BR125" s="319"/>
      <c r="BS125" s="335"/>
      <c r="BT125" s="320"/>
      <c r="BU125" s="554" t="str">
        <f>PARAMETRES!$F$9</f>
        <v>TOTAL LANGUE MATERNELLE</v>
      </c>
      <c r="BV125" s="554"/>
      <c r="BW125" s="333">
        <f>PARAMETRES!$G$9</f>
        <v>100</v>
      </c>
      <c r="BX125" s="334"/>
      <c r="BY125" s="335">
        <f>TOTALGENERAL!$L84</f>
        <v>83.5</v>
      </c>
      <c r="BZ125" s="319"/>
      <c r="CA125" s="335" t="str">
        <f>TOTALGENERAL!$AM84</f>
        <v/>
      </c>
      <c r="CB125" s="319"/>
      <c r="CC125" s="335" t="str">
        <f>TOTALGENERAL!$BN84</f>
        <v/>
      </c>
      <c r="CD125" s="319"/>
      <c r="CE125" s="335"/>
      <c r="CF125" s="320"/>
      <c r="CG125" s="554" t="str">
        <f>PARAMETRES!$F$9</f>
        <v>TOTAL LANGUE MATERNELLE</v>
      </c>
      <c r="CH125" s="554"/>
      <c r="CI125" s="333">
        <f>PARAMETRES!$G$9</f>
        <v>100</v>
      </c>
      <c r="CJ125" s="334"/>
      <c r="CK125" s="335" t="str">
        <f>TOTALGENERAL!$L88</f>
        <v>-</v>
      </c>
      <c r="CL125" s="319"/>
      <c r="CM125" s="335" t="str">
        <f>TOTALGENERAL!$AM88</f>
        <v/>
      </c>
      <c r="CN125" s="319"/>
      <c r="CO125" s="335" t="str">
        <f>TOTALGENERAL!$BN88</f>
        <v/>
      </c>
      <c r="CP125" s="319"/>
      <c r="CQ125" s="335"/>
      <c r="CR125" s="320"/>
      <c r="CS125" s="554" t="str">
        <f>PARAMETRES!$F$9</f>
        <v>TOTAL LANGUE MATERNELLE</v>
      </c>
      <c r="CT125" s="554"/>
      <c r="CU125" s="333">
        <f>PARAMETRES!$G$9</f>
        <v>100</v>
      </c>
      <c r="CV125" s="334"/>
      <c r="CW125" s="335" t="str">
        <f>TOTALGENERAL!$L92</f>
        <v>-</v>
      </c>
      <c r="CX125" s="319"/>
      <c r="CY125" s="335" t="str">
        <f>TOTALGENERAL!$AM92</f>
        <v/>
      </c>
      <c r="CZ125" s="319"/>
      <c r="DA125" s="335" t="str">
        <f>TOTALGENERAL!$BN92</f>
        <v/>
      </c>
      <c r="DB125" s="319"/>
      <c r="DC125" s="335"/>
      <c r="DD125" s="320"/>
      <c r="DE125" s="554" t="str">
        <f>PARAMETRES!$F$9</f>
        <v>TOTAL LANGUE MATERNELLE</v>
      </c>
      <c r="DF125" s="554"/>
      <c r="DG125" s="333">
        <f>PARAMETRES!$G$9</f>
        <v>100</v>
      </c>
      <c r="DH125" s="334"/>
      <c r="DI125" s="335" t="str">
        <f>TOTALGENERAL!$L96</f>
        <v>-</v>
      </c>
      <c r="DJ125" s="319"/>
      <c r="DK125" s="335" t="str">
        <f>TOTALGENERAL!$AM96</f>
        <v/>
      </c>
      <c r="DL125" s="319"/>
      <c r="DM125" s="335" t="str">
        <f>TOTALGENERAL!$BN96</f>
        <v/>
      </c>
      <c r="DN125" s="319"/>
      <c r="DO125" s="335"/>
      <c r="DP125" s="320"/>
    </row>
    <row r="126" spans="1:120" ht="13.5">
      <c r="A126" s="321"/>
      <c r="B126" s="322"/>
      <c r="C126" s="336"/>
      <c r="D126" s="336"/>
      <c r="E126" s="315"/>
      <c r="F126" s="324"/>
      <c r="G126" s="315"/>
      <c r="H126" s="324"/>
      <c r="I126" s="315"/>
      <c r="J126" s="324"/>
      <c r="K126" s="315"/>
      <c r="L126" s="325"/>
      <c r="M126" s="321"/>
      <c r="N126" s="322"/>
      <c r="O126" s="336"/>
      <c r="P126" s="336"/>
      <c r="Q126" s="315"/>
      <c r="R126" s="324"/>
      <c r="S126" s="315"/>
      <c r="T126" s="324"/>
      <c r="U126" s="315"/>
      <c r="V126" s="324"/>
      <c r="W126" s="315"/>
      <c r="X126" s="325"/>
      <c r="Y126" s="321"/>
      <c r="Z126" s="322"/>
      <c r="AA126" s="336"/>
      <c r="AB126" s="336"/>
      <c r="AC126" s="315"/>
      <c r="AD126" s="324"/>
      <c r="AE126" s="315"/>
      <c r="AF126" s="324"/>
      <c r="AG126" s="315"/>
      <c r="AH126" s="324"/>
      <c r="AI126" s="315"/>
      <c r="AJ126" s="325"/>
      <c r="AK126" s="321"/>
      <c r="AL126" s="322"/>
      <c r="AM126" s="336"/>
      <c r="AN126" s="336"/>
      <c r="AO126" s="315"/>
      <c r="AP126" s="324"/>
      <c r="AQ126" s="315"/>
      <c r="AR126" s="324"/>
      <c r="AS126" s="315"/>
      <c r="AT126" s="324"/>
      <c r="AU126" s="315"/>
      <c r="AV126" s="325"/>
      <c r="AW126" s="321"/>
      <c r="AX126" s="322"/>
      <c r="AY126" s="336"/>
      <c r="AZ126" s="336"/>
      <c r="BA126" s="315"/>
      <c r="BB126" s="324"/>
      <c r="BC126" s="315"/>
      <c r="BD126" s="324"/>
      <c r="BE126" s="315"/>
      <c r="BF126" s="324"/>
      <c r="BG126" s="315"/>
      <c r="BH126" s="325"/>
      <c r="BI126" s="321"/>
      <c r="BJ126" s="322"/>
      <c r="BK126" s="336"/>
      <c r="BL126" s="336"/>
      <c r="BM126" s="315"/>
      <c r="BN126" s="324"/>
      <c r="BO126" s="315"/>
      <c r="BP126" s="324"/>
      <c r="BQ126" s="315"/>
      <c r="BR126" s="324"/>
      <c r="BS126" s="315"/>
      <c r="BT126" s="325"/>
      <c r="BU126" s="321"/>
      <c r="BV126" s="322"/>
      <c r="BW126" s="336"/>
      <c r="BX126" s="336"/>
      <c r="BY126" s="315"/>
      <c r="BZ126" s="324"/>
      <c r="CA126" s="315"/>
      <c r="CB126" s="324"/>
      <c r="CC126" s="315"/>
      <c r="CD126" s="324"/>
      <c r="CE126" s="315"/>
      <c r="CF126" s="325"/>
      <c r="CG126" s="321"/>
      <c r="CH126" s="322"/>
      <c r="CI126" s="336"/>
      <c r="CJ126" s="336"/>
      <c r="CK126" s="315"/>
      <c r="CL126" s="324"/>
      <c r="CM126" s="315"/>
      <c r="CN126" s="324"/>
      <c r="CO126" s="315"/>
      <c r="CP126" s="324"/>
      <c r="CQ126" s="315"/>
      <c r="CR126" s="325"/>
      <c r="CS126" s="321"/>
      <c r="CT126" s="322"/>
      <c r="CU126" s="336"/>
      <c r="CV126" s="336"/>
      <c r="CW126" s="315"/>
      <c r="CX126" s="324"/>
      <c r="CY126" s="315"/>
      <c r="CZ126" s="324"/>
      <c r="DA126" s="315"/>
      <c r="DB126" s="324"/>
      <c r="DC126" s="315"/>
      <c r="DD126" s="325"/>
      <c r="DE126" s="321"/>
      <c r="DF126" s="322"/>
      <c r="DG126" s="336"/>
      <c r="DH126" s="336"/>
      <c r="DI126" s="315"/>
      <c r="DJ126" s="324"/>
      <c r="DK126" s="315"/>
      <c r="DL126" s="324"/>
      <c r="DM126" s="315"/>
      <c r="DN126" s="324"/>
      <c r="DO126" s="315"/>
      <c r="DP126" s="325"/>
    </row>
    <row r="127" spans="1:120">
      <c r="A127" s="326"/>
      <c r="B127" s="326"/>
      <c r="C127" s="327"/>
      <c r="D127" s="327"/>
      <c r="E127" s="315"/>
      <c r="G127" s="315"/>
      <c r="I127" s="315"/>
      <c r="K127" s="315"/>
      <c r="M127" s="326"/>
      <c r="N127" s="326"/>
      <c r="O127" s="327"/>
      <c r="P127" s="327"/>
      <c r="Q127" s="315"/>
      <c r="S127" s="315"/>
      <c r="U127" s="315"/>
      <c r="W127" s="315"/>
      <c r="Y127" s="326"/>
      <c r="Z127" s="326"/>
      <c r="AA127" s="327"/>
      <c r="AB127" s="327"/>
      <c r="AC127" s="315"/>
      <c r="AE127" s="315"/>
      <c r="AG127" s="315"/>
      <c r="AI127" s="315"/>
      <c r="AK127" s="326"/>
      <c r="AL127" s="326"/>
      <c r="AM127" s="327"/>
      <c r="AN127" s="327"/>
      <c r="AO127" s="315"/>
      <c r="AQ127" s="315"/>
      <c r="AS127" s="315"/>
      <c r="AU127" s="315"/>
      <c r="AW127" s="326"/>
      <c r="AX127" s="326"/>
      <c r="AY127" s="327"/>
      <c r="AZ127" s="327"/>
      <c r="BA127" s="315"/>
      <c r="BC127" s="315"/>
      <c r="BE127" s="315"/>
      <c r="BG127" s="315"/>
      <c r="BI127" s="326"/>
      <c r="BJ127" s="326"/>
      <c r="BK127" s="327"/>
      <c r="BL127" s="327"/>
      <c r="BM127" s="315"/>
      <c r="BO127" s="315"/>
      <c r="BQ127" s="315"/>
      <c r="BS127" s="315"/>
      <c r="BU127" s="326"/>
      <c r="BV127" s="326"/>
      <c r="BW127" s="327"/>
      <c r="BX127" s="327"/>
      <c r="BY127" s="315"/>
      <c r="CA127" s="315"/>
      <c r="CC127" s="315"/>
      <c r="CE127" s="315"/>
      <c r="CG127" s="326"/>
      <c r="CH127" s="326"/>
      <c r="CI127" s="327"/>
      <c r="CJ127" s="327"/>
      <c r="CK127" s="315"/>
      <c r="CM127" s="315"/>
      <c r="CO127" s="315"/>
      <c r="CQ127" s="315"/>
      <c r="CS127" s="326"/>
      <c r="CT127" s="326"/>
      <c r="CU127" s="327"/>
      <c r="CV127" s="327"/>
      <c r="CW127" s="315"/>
      <c r="CY127" s="315"/>
      <c r="DA127" s="315"/>
      <c r="DC127" s="315"/>
      <c r="DE127" s="326"/>
      <c r="DF127" s="326"/>
      <c r="DG127" s="327"/>
      <c r="DH127" s="327"/>
      <c r="DI127" s="315"/>
      <c r="DK127" s="315"/>
      <c r="DM127" s="315"/>
      <c r="DO127" s="315"/>
    </row>
    <row r="128" spans="1:120" ht="13.5">
      <c r="A128" s="552" t="s">
        <v>89</v>
      </c>
      <c r="B128" s="552"/>
      <c r="C128" s="327"/>
      <c r="D128" s="327"/>
      <c r="E128" s="315"/>
      <c r="G128" s="315"/>
      <c r="I128" s="315"/>
      <c r="K128" s="315"/>
      <c r="M128" s="552" t="s">
        <v>89</v>
      </c>
      <c r="N128" s="552"/>
      <c r="O128" s="327"/>
      <c r="P128" s="327"/>
      <c r="Q128" s="315"/>
      <c r="S128" s="315"/>
      <c r="U128" s="315"/>
      <c r="W128" s="315"/>
      <c r="Y128" s="552" t="s">
        <v>89</v>
      </c>
      <c r="Z128" s="552"/>
      <c r="AA128" s="327"/>
      <c r="AB128" s="327"/>
      <c r="AC128" s="315"/>
      <c r="AE128" s="315"/>
      <c r="AG128" s="315"/>
      <c r="AI128" s="315"/>
      <c r="AK128" s="552" t="s">
        <v>89</v>
      </c>
      <c r="AL128" s="552"/>
      <c r="AM128" s="327"/>
      <c r="AN128" s="327"/>
      <c r="AO128" s="315"/>
      <c r="AQ128" s="315"/>
      <c r="AS128" s="315"/>
      <c r="AU128" s="315"/>
      <c r="AW128" s="552" t="s">
        <v>89</v>
      </c>
      <c r="AX128" s="552"/>
      <c r="AY128" s="327"/>
      <c r="AZ128" s="327"/>
      <c r="BA128" s="315"/>
      <c r="BC128" s="315"/>
      <c r="BE128" s="315"/>
      <c r="BG128" s="315"/>
      <c r="BI128" s="552" t="s">
        <v>89</v>
      </c>
      <c r="BJ128" s="552"/>
      <c r="BK128" s="327"/>
      <c r="BL128" s="327"/>
      <c r="BM128" s="315"/>
      <c r="BO128" s="315"/>
      <c r="BQ128" s="315"/>
      <c r="BS128" s="315"/>
      <c r="BU128" s="552" t="s">
        <v>89</v>
      </c>
      <c r="BV128" s="552"/>
      <c r="BW128" s="327"/>
      <c r="BX128" s="327"/>
      <c r="BY128" s="315"/>
      <c r="CA128" s="315"/>
      <c r="CC128" s="315"/>
      <c r="CE128" s="315"/>
      <c r="CG128" s="552" t="s">
        <v>89</v>
      </c>
      <c r="CH128" s="552"/>
      <c r="CI128" s="327"/>
      <c r="CJ128" s="327"/>
      <c r="CK128" s="315"/>
      <c r="CM128" s="315"/>
      <c r="CO128" s="315"/>
      <c r="CQ128" s="315"/>
      <c r="CS128" s="552" t="s">
        <v>89</v>
      </c>
      <c r="CT128" s="552"/>
      <c r="CU128" s="327"/>
      <c r="CV128" s="327"/>
      <c r="CW128" s="315"/>
      <c r="CY128" s="315"/>
      <c r="DA128" s="315"/>
      <c r="DC128" s="315"/>
      <c r="DE128" s="552" t="s">
        <v>89</v>
      </c>
      <c r="DF128" s="552"/>
      <c r="DG128" s="327"/>
      <c r="DH128" s="327"/>
      <c r="DI128" s="315"/>
      <c r="DK128" s="315"/>
      <c r="DM128" s="315"/>
      <c r="DO128" s="315"/>
    </row>
    <row r="129" spans="1:120">
      <c r="A129" s="326"/>
      <c r="B129" s="326"/>
      <c r="C129" s="327"/>
      <c r="D129" s="327"/>
      <c r="E129" s="315"/>
      <c r="G129" s="315"/>
      <c r="I129" s="315"/>
      <c r="K129" s="315"/>
      <c r="M129" s="326"/>
      <c r="N129" s="326"/>
      <c r="O129" s="327"/>
      <c r="P129" s="327"/>
      <c r="Q129" s="315"/>
      <c r="S129" s="315"/>
      <c r="U129" s="315"/>
      <c r="W129" s="315"/>
      <c r="Y129" s="326"/>
      <c r="Z129" s="326"/>
      <c r="AA129" s="327"/>
      <c r="AB129" s="327"/>
      <c r="AC129" s="315"/>
      <c r="AE129" s="315"/>
      <c r="AG129" s="315"/>
      <c r="AI129" s="315"/>
      <c r="AK129" s="326"/>
      <c r="AL129" s="326"/>
      <c r="AM129" s="327"/>
      <c r="AN129" s="327"/>
      <c r="AO129" s="315"/>
      <c r="AQ129" s="315"/>
      <c r="AS129" s="315"/>
      <c r="AU129" s="315"/>
      <c r="AW129" s="326"/>
      <c r="AX129" s="326"/>
      <c r="AY129" s="327"/>
      <c r="AZ129" s="327"/>
      <c r="BA129" s="315"/>
      <c r="BC129" s="315"/>
      <c r="BE129" s="315"/>
      <c r="BG129" s="315"/>
      <c r="BI129" s="326"/>
      <c r="BJ129" s="326"/>
      <c r="BK129" s="327"/>
      <c r="BL129" s="327"/>
      <c r="BM129" s="315"/>
      <c r="BO129" s="315"/>
      <c r="BQ129" s="315"/>
      <c r="BS129" s="315"/>
      <c r="BU129" s="326"/>
      <c r="BV129" s="326"/>
      <c r="BW129" s="327"/>
      <c r="BX129" s="327"/>
      <c r="BY129" s="315"/>
      <c r="CA129" s="315"/>
      <c r="CC129" s="315"/>
      <c r="CE129" s="315"/>
      <c r="CG129" s="326"/>
      <c r="CH129" s="326"/>
      <c r="CI129" s="327"/>
      <c r="CJ129" s="327"/>
      <c r="CK129" s="315"/>
      <c r="CM129" s="315"/>
      <c r="CO129" s="315"/>
      <c r="CQ129" s="315"/>
      <c r="CS129" s="326"/>
      <c r="CT129" s="326"/>
      <c r="CU129" s="327"/>
      <c r="CV129" s="327"/>
      <c r="CW129" s="315"/>
      <c r="CY129" s="315"/>
      <c r="DA129" s="315"/>
      <c r="DC129" s="315"/>
      <c r="DE129" s="326"/>
      <c r="DF129" s="326"/>
      <c r="DG129" s="327"/>
      <c r="DH129" s="327"/>
      <c r="DI129" s="315"/>
      <c r="DK129" s="315"/>
      <c r="DM129" s="315"/>
      <c r="DO129" s="315"/>
    </row>
    <row r="130" spans="1:120">
      <c r="A130" s="553" t="str">
        <f>PARAMETRES!$F$11</f>
        <v>NOMBRES ET OPÉRATIONS</v>
      </c>
      <c r="B130" s="553"/>
      <c r="C130" s="328">
        <f>PARAMETRES!$G$11</f>
        <v>40</v>
      </c>
      <c r="D130" s="329"/>
      <c r="E130" s="330">
        <f>TOTALGENERAL!$O60</f>
        <v>39.700000000000003</v>
      </c>
      <c r="F130" s="331"/>
      <c r="G130" s="330" t="str">
        <f>TOTALGENERAL!$AP60</f>
        <v/>
      </c>
      <c r="H130" s="331"/>
      <c r="I130" s="330" t="str">
        <f>TOTALGENERAL!$BQ60</f>
        <v/>
      </c>
      <c r="J130" s="331"/>
      <c r="K130" s="330"/>
      <c r="L130" s="332"/>
      <c r="M130" s="553" t="str">
        <f>PARAMETRES!$F$11</f>
        <v>NOMBRES ET OPÉRATIONS</v>
      </c>
      <c r="N130" s="553"/>
      <c r="O130" s="328">
        <f>PARAMETRES!$G$11</f>
        <v>40</v>
      </c>
      <c r="P130" s="329"/>
      <c r="Q130" s="330">
        <f>TOTALGENERAL!$O64</f>
        <v>40</v>
      </c>
      <c r="R130" s="331"/>
      <c r="S130" s="330" t="str">
        <f>TOTALGENERAL!$AP64</f>
        <v/>
      </c>
      <c r="T130" s="331"/>
      <c r="U130" s="330" t="str">
        <f>TOTALGENERAL!$BQ64</f>
        <v/>
      </c>
      <c r="V130" s="331"/>
      <c r="W130" s="330"/>
      <c r="X130" s="332"/>
      <c r="Y130" s="553" t="str">
        <f>PARAMETRES!$F$11</f>
        <v>NOMBRES ET OPÉRATIONS</v>
      </c>
      <c r="Z130" s="553"/>
      <c r="AA130" s="328">
        <f>PARAMETRES!$G$11</f>
        <v>40</v>
      </c>
      <c r="AB130" s="329"/>
      <c r="AC130" s="330">
        <f>TOTALGENERAL!$O68</f>
        <v>40</v>
      </c>
      <c r="AD130" s="331"/>
      <c r="AE130" s="330" t="str">
        <f>TOTALGENERAL!$AP68</f>
        <v/>
      </c>
      <c r="AF130" s="331"/>
      <c r="AG130" s="330" t="str">
        <f>TOTALGENERAL!$BQ68</f>
        <v/>
      </c>
      <c r="AH130" s="331"/>
      <c r="AI130" s="330"/>
      <c r="AJ130" s="332"/>
      <c r="AK130" s="553" t="str">
        <f>PARAMETRES!$F$11</f>
        <v>NOMBRES ET OPÉRATIONS</v>
      </c>
      <c r="AL130" s="553"/>
      <c r="AM130" s="328">
        <f>PARAMETRES!$G$11</f>
        <v>40</v>
      </c>
      <c r="AN130" s="329"/>
      <c r="AO130" s="330">
        <f>TOTALGENERAL!$O72</f>
        <v>37.300000000000004</v>
      </c>
      <c r="AP130" s="331"/>
      <c r="AQ130" s="330" t="str">
        <f>TOTALGENERAL!$AP72</f>
        <v/>
      </c>
      <c r="AR130" s="331"/>
      <c r="AS130" s="330" t="str">
        <f>TOTALGENERAL!$BQ72</f>
        <v/>
      </c>
      <c r="AT130" s="331"/>
      <c r="AU130" s="330"/>
      <c r="AV130" s="332"/>
      <c r="AW130" s="553" t="str">
        <f>PARAMETRES!$F$11</f>
        <v>NOMBRES ET OPÉRATIONS</v>
      </c>
      <c r="AX130" s="553"/>
      <c r="AY130" s="328">
        <f>PARAMETRES!$G$11</f>
        <v>40</v>
      </c>
      <c r="AZ130" s="329"/>
      <c r="BA130" s="330">
        <f>TOTALGENERAL!$O76</f>
        <v>31.6</v>
      </c>
      <c r="BB130" s="331"/>
      <c r="BC130" s="330" t="str">
        <f>TOTALGENERAL!$AP76</f>
        <v/>
      </c>
      <c r="BD130" s="331"/>
      <c r="BE130" s="330" t="str">
        <f>TOTALGENERAL!$BQ76</f>
        <v/>
      </c>
      <c r="BF130" s="331"/>
      <c r="BG130" s="330"/>
      <c r="BH130" s="332"/>
      <c r="BI130" s="553" t="str">
        <f>PARAMETRES!$F$11</f>
        <v>NOMBRES ET OPÉRATIONS</v>
      </c>
      <c r="BJ130" s="553"/>
      <c r="BK130" s="328">
        <f>PARAMETRES!$G$11</f>
        <v>40</v>
      </c>
      <c r="BL130" s="329"/>
      <c r="BM130" s="330">
        <f>TOTALGENERAL!$O80</f>
        <v>36.800000000000004</v>
      </c>
      <c r="BN130" s="331"/>
      <c r="BO130" s="330" t="str">
        <f>TOTALGENERAL!$AP80</f>
        <v/>
      </c>
      <c r="BP130" s="331"/>
      <c r="BQ130" s="330" t="str">
        <f>TOTALGENERAL!$BQ80</f>
        <v/>
      </c>
      <c r="BR130" s="331"/>
      <c r="BS130" s="330"/>
      <c r="BT130" s="332"/>
      <c r="BU130" s="553" t="str">
        <f>PARAMETRES!$F$11</f>
        <v>NOMBRES ET OPÉRATIONS</v>
      </c>
      <c r="BV130" s="553"/>
      <c r="BW130" s="328">
        <f>PARAMETRES!$G$11</f>
        <v>40</v>
      </c>
      <c r="BX130" s="329"/>
      <c r="BY130" s="330">
        <f>TOTALGENERAL!$O84</f>
        <v>33.6</v>
      </c>
      <c r="BZ130" s="331"/>
      <c r="CA130" s="330" t="str">
        <f>TOTALGENERAL!$AP84</f>
        <v/>
      </c>
      <c r="CB130" s="331"/>
      <c r="CC130" s="330" t="str">
        <f>TOTALGENERAL!$BQ84</f>
        <v/>
      </c>
      <c r="CD130" s="331"/>
      <c r="CE130" s="330"/>
      <c r="CF130" s="332"/>
      <c r="CG130" s="553" t="str">
        <f>PARAMETRES!$F$11</f>
        <v>NOMBRES ET OPÉRATIONS</v>
      </c>
      <c r="CH130" s="553"/>
      <c r="CI130" s="328">
        <f>PARAMETRES!$G$11</f>
        <v>40</v>
      </c>
      <c r="CJ130" s="329"/>
      <c r="CK130" s="330" t="str">
        <f>TOTALGENERAL!$O88</f>
        <v>-</v>
      </c>
      <c r="CL130" s="331"/>
      <c r="CM130" s="330" t="str">
        <f>TOTALGENERAL!$AP88</f>
        <v/>
      </c>
      <c r="CN130" s="331"/>
      <c r="CO130" s="330" t="str">
        <f>TOTALGENERAL!$BQ88</f>
        <v/>
      </c>
      <c r="CP130" s="331"/>
      <c r="CQ130" s="330"/>
      <c r="CR130" s="332"/>
      <c r="CS130" s="553" t="str">
        <f>PARAMETRES!$F$11</f>
        <v>NOMBRES ET OPÉRATIONS</v>
      </c>
      <c r="CT130" s="553"/>
      <c r="CU130" s="328">
        <f>PARAMETRES!$G$11</f>
        <v>40</v>
      </c>
      <c r="CV130" s="329"/>
      <c r="CW130" s="330" t="str">
        <f>TOTALGENERAL!$O92</f>
        <v>-</v>
      </c>
      <c r="CX130" s="331"/>
      <c r="CY130" s="330" t="str">
        <f>TOTALGENERAL!$AP92</f>
        <v/>
      </c>
      <c r="CZ130" s="331"/>
      <c r="DA130" s="330" t="str">
        <f>TOTALGENERAL!$BQ92</f>
        <v/>
      </c>
      <c r="DB130" s="331"/>
      <c r="DC130" s="330"/>
      <c r="DD130" s="332"/>
      <c r="DE130" s="553" t="str">
        <f>PARAMETRES!$F$11</f>
        <v>NOMBRES ET OPÉRATIONS</v>
      </c>
      <c r="DF130" s="553"/>
      <c r="DG130" s="328">
        <f>PARAMETRES!$G$11</f>
        <v>40</v>
      </c>
      <c r="DH130" s="329"/>
      <c r="DI130" s="330" t="str">
        <f>TOTALGENERAL!$O96</f>
        <v>-</v>
      </c>
      <c r="DJ130" s="331"/>
      <c r="DK130" s="330" t="str">
        <f>TOTALGENERAL!$AP96</f>
        <v/>
      </c>
      <c r="DL130" s="331"/>
      <c r="DM130" s="330" t="str">
        <f>TOTALGENERAL!$BQ96</f>
        <v/>
      </c>
      <c r="DN130" s="331"/>
      <c r="DO130" s="330"/>
      <c r="DP130" s="332"/>
    </row>
    <row r="131" spans="1:120">
      <c r="A131" s="553" t="str">
        <f>PARAMETRES!$F$12</f>
        <v>GRANDEURS</v>
      </c>
      <c r="B131" s="553"/>
      <c r="C131" s="328">
        <f>PARAMETRES!$G$12</f>
        <v>30</v>
      </c>
      <c r="D131" s="329"/>
      <c r="E131" s="330" t="str">
        <f>TOTALGENERAL!$P60</f>
        <v/>
      </c>
      <c r="F131" s="331"/>
      <c r="G131" s="330" t="str">
        <f>TOTALGENERAL!$AQ60</f>
        <v/>
      </c>
      <c r="H131" s="331"/>
      <c r="I131" s="330" t="str">
        <f>TOTALGENERAL!$BR60</f>
        <v/>
      </c>
      <c r="J131" s="331"/>
      <c r="K131" s="330"/>
      <c r="L131" s="332"/>
      <c r="M131" s="553" t="str">
        <f>PARAMETRES!$F$12</f>
        <v>GRANDEURS</v>
      </c>
      <c r="N131" s="553"/>
      <c r="O131" s="328">
        <f>PARAMETRES!$G$12</f>
        <v>30</v>
      </c>
      <c r="P131" s="329"/>
      <c r="Q131" s="330" t="str">
        <f>TOTALGENERAL!$P64</f>
        <v/>
      </c>
      <c r="R131" s="331"/>
      <c r="S131" s="330" t="str">
        <f>TOTALGENERAL!$AQ64</f>
        <v/>
      </c>
      <c r="T131" s="331"/>
      <c r="U131" s="330" t="str">
        <f>TOTALGENERAL!$BR64</f>
        <v/>
      </c>
      <c r="V131" s="331"/>
      <c r="W131" s="330"/>
      <c r="X131" s="332"/>
      <c r="Y131" s="553" t="str">
        <f>PARAMETRES!$F$12</f>
        <v>GRANDEURS</v>
      </c>
      <c r="Z131" s="553"/>
      <c r="AA131" s="328">
        <f>PARAMETRES!$G$12</f>
        <v>30</v>
      </c>
      <c r="AB131" s="329"/>
      <c r="AC131" s="330" t="str">
        <f>TOTALGENERAL!$P68</f>
        <v/>
      </c>
      <c r="AD131" s="331"/>
      <c r="AE131" s="330" t="str">
        <f>TOTALGENERAL!$AQ68</f>
        <v/>
      </c>
      <c r="AF131" s="331"/>
      <c r="AG131" s="330" t="str">
        <f>TOTALGENERAL!$BR68</f>
        <v/>
      </c>
      <c r="AH131" s="331"/>
      <c r="AI131" s="330"/>
      <c r="AJ131" s="332"/>
      <c r="AK131" s="553" t="str">
        <f>PARAMETRES!$F$12</f>
        <v>GRANDEURS</v>
      </c>
      <c r="AL131" s="553"/>
      <c r="AM131" s="328">
        <f>PARAMETRES!$G$12</f>
        <v>30</v>
      </c>
      <c r="AN131" s="329"/>
      <c r="AO131" s="330" t="str">
        <f>TOTALGENERAL!$P72</f>
        <v/>
      </c>
      <c r="AP131" s="331"/>
      <c r="AQ131" s="330" t="str">
        <f>TOTALGENERAL!$AQ72</f>
        <v/>
      </c>
      <c r="AR131" s="331"/>
      <c r="AS131" s="330" t="str">
        <f>TOTALGENERAL!$BR72</f>
        <v/>
      </c>
      <c r="AT131" s="331"/>
      <c r="AU131" s="330"/>
      <c r="AV131" s="332"/>
      <c r="AW131" s="553" t="str">
        <f>PARAMETRES!$F$12</f>
        <v>GRANDEURS</v>
      </c>
      <c r="AX131" s="553"/>
      <c r="AY131" s="328">
        <f>PARAMETRES!$G$12</f>
        <v>30</v>
      </c>
      <c r="AZ131" s="329"/>
      <c r="BA131" s="330" t="str">
        <f>TOTALGENERAL!$P76</f>
        <v/>
      </c>
      <c r="BB131" s="331"/>
      <c r="BC131" s="330" t="str">
        <f>TOTALGENERAL!$AQ76</f>
        <v/>
      </c>
      <c r="BD131" s="331"/>
      <c r="BE131" s="330" t="str">
        <f>TOTALGENERAL!$BR76</f>
        <v/>
      </c>
      <c r="BF131" s="331"/>
      <c r="BG131" s="330"/>
      <c r="BH131" s="332"/>
      <c r="BI131" s="553" t="str">
        <f>PARAMETRES!$F$12</f>
        <v>GRANDEURS</v>
      </c>
      <c r="BJ131" s="553"/>
      <c r="BK131" s="328">
        <f>PARAMETRES!$G$12</f>
        <v>30</v>
      </c>
      <c r="BL131" s="329"/>
      <c r="BM131" s="330" t="str">
        <f>TOTALGENERAL!$P80</f>
        <v/>
      </c>
      <c r="BN131" s="331"/>
      <c r="BO131" s="330" t="str">
        <f>TOTALGENERAL!$AQ80</f>
        <v/>
      </c>
      <c r="BP131" s="331"/>
      <c r="BQ131" s="330" t="str">
        <f>TOTALGENERAL!$BR80</f>
        <v/>
      </c>
      <c r="BR131" s="331"/>
      <c r="BS131" s="330"/>
      <c r="BT131" s="332"/>
      <c r="BU131" s="553" t="str">
        <f>PARAMETRES!$F$12</f>
        <v>GRANDEURS</v>
      </c>
      <c r="BV131" s="553"/>
      <c r="BW131" s="328">
        <f>PARAMETRES!$G$12</f>
        <v>30</v>
      </c>
      <c r="BX131" s="329"/>
      <c r="BY131" s="330" t="str">
        <f>TOTALGENERAL!$P84</f>
        <v/>
      </c>
      <c r="BZ131" s="331"/>
      <c r="CA131" s="330" t="str">
        <f>TOTALGENERAL!$AQ84</f>
        <v/>
      </c>
      <c r="CB131" s="331"/>
      <c r="CC131" s="330" t="str">
        <f>TOTALGENERAL!$BR84</f>
        <v/>
      </c>
      <c r="CD131" s="331"/>
      <c r="CE131" s="330"/>
      <c r="CF131" s="332"/>
      <c r="CG131" s="553" t="str">
        <f>PARAMETRES!$F$12</f>
        <v>GRANDEURS</v>
      </c>
      <c r="CH131" s="553"/>
      <c r="CI131" s="328">
        <f>PARAMETRES!$G$12</f>
        <v>30</v>
      </c>
      <c r="CJ131" s="329"/>
      <c r="CK131" s="330" t="str">
        <f>TOTALGENERAL!$P88</f>
        <v/>
      </c>
      <c r="CL131" s="331"/>
      <c r="CM131" s="330" t="str">
        <f>TOTALGENERAL!$AQ88</f>
        <v/>
      </c>
      <c r="CN131" s="331"/>
      <c r="CO131" s="330" t="str">
        <f>TOTALGENERAL!$BR88</f>
        <v/>
      </c>
      <c r="CP131" s="331"/>
      <c r="CQ131" s="330"/>
      <c r="CR131" s="332"/>
      <c r="CS131" s="553" t="str">
        <f>PARAMETRES!$F$12</f>
        <v>GRANDEURS</v>
      </c>
      <c r="CT131" s="553"/>
      <c r="CU131" s="328">
        <f>PARAMETRES!$G$12</f>
        <v>30</v>
      </c>
      <c r="CV131" s="329"/>
      <c r="CW131" s="330" t="str">
        <f>TOTALGENERAL!$P92</f>
        <v/>
      </c>
      <c r="CX131" s="331"/>
      <c r="CY131" s="330" t="str">
        <f>TOTALGENERAL!$AQ92</f>
        <v/>
      </c>
      <c r="CZ131" s="331"/>
      <c r="DA131" s="330" t="str">
        <f>TOTALGENERAL!$BR92</f>
        <v/>
      </c>
      <c r="DB131" s="331"/>
      <c r="DC131" s="330"/>
      <c r="DD131" s="332"/>
      <c r="DE131" s="553" t="str">
        <f>PARAMETRES!$F$12</f>
        <v>GRANDEURS</v>
      </c>
      <c r="DF131" s="553"/>
      <c r="DG131" s="328">
        <f>PARAMETRES!$G$12</f>
        <v>30</v>
      </c>
      <c r="DH131" s="329"/>
      <c r="DI131" s="330" t="str">
        <f>TOTALGENERAL!$P96</f>
        <v/>
      </c>
      <c r="DJ131" s="331"/>
      <c r="DK131" s="330" t="str">
        <f>TOTALGENERAL!$AQ96</f>
        <v/>
      </c>
      <c r="DL131" s="331"/>
      <c r="DM131" s="330" t="str">
        <f>TOTALGENERAL!$BR96</f>
        <v/>
      </c>
      <c r="DN131" s="331"/>
      <c r="DO131" s="330"/>
      <c r="DP131" s="332"/>
    </row>
    <row r="132" spans="1:120">
      <c r="A132" s="553" t="str">
        <f>PARAMETRES!$F$13</f>
        <v>SOLIDES ET FIGURES</v>
      </c>
      <c r="B132" s="553"/>
      <c r="C132" s="328">
        <f>PARAMETRES!$G$13</f>
        <v>30</v>
      </c>
      <c r="D132" s="329"/>
      <c r="E132" s="330" t="str">
        <f>TOTALGENERAL!$Q60</f>
        <v/>
      </c>
      <c r="F132" s="331"/>
      <c r="G132" s="330" t="str">
        <f>TOTALGENERAL!$AR60</f>
        <v/>
      </c>
      <c r="H132" s="331"/>
      <c r="I132" s="330" t="str">
        <f>TOTALGENERAL!$BS60</f>
        <v/>
      </c>
      <c r="J132" s="331"/>
      <c r="K132" s="330"/>
      <c r="L132" s="332"/>
      <c r="M132" s="553" t="str">
        <f>PARAMETRES!$F$13</f>
        <v>SOLIDES ET FIGURES</v>
      </c>
      <c r="N132" s="553"/>
      <c r="O132" s="328">
        <f>PARAMETRES!$G$13</f>
        <v>30</v>
      </c>
      <c r="P132" s="329"/>
      <c r="Q132" s="330" t="str">
        <f>TOTALGENERAL!$Q64</f>
        <v/>
      </c>
      <c r="R132" s="331"/>
      <c r="S132" s="330" t="str">
        <f>TOTALGENERAL!$AR64</f>
        <v/>
      </c>
      <c r="T132" s="331"/>
      <c r="U132" s="330" t="str">
        <f>TOTALGENERAL!$BS64</f>
        <v/>
      </c>
      <c r="V132" s="331"/>
      <c r="W132" s="330"/>
      <c r="X132" s="332"/>
      <c r="Y132" s="553" t="str">
        <f>PARAMETRES!$F$13</f>
        <v>SOLIDES ET FIGURES</v>
      </c>
      <c r="Z132" s="553"/>
      <c r="AA132" s="328">
        <f>PARAMETRES!$G$13</f>
        <v>30</v>
      </c>
      <c r="AB132" s="329"/>
      <c r="AC132" s="330" t="str">
        <f>TOTALGENERAL!$Q68</f>
        <v/>
      </c>
      <c r="AD132" s="331"/>
      <c r="AE132" s="330" t="str">
        <f>TOTALGENERAL!$AR68</f>
        <v/>
      </c>
      <c r="AF132" s="331"/>
      <c r="AG132" s="330" t="str">
        <f>TOTALGENERAL!$BS68</f>
        <v/>
      </c>
      <c r="AH132" s="331"/>
      <c r="AI132" s="330"/>
      <c r="AJ132" s="332"/>
      <c r="AK132" s="553" t="str">
        <f>PARAMETRES!$F$13</f>
        <v>SOLIDES ET FIGURES</v>
      </c>
      <c r="AL132" s="553"/>
      <c r="AM132" s="328">
        <f>PARAMETRES!$G$13</f>
        <v>30</v>
      </c>
      <c r="AN132" s="329"/>
      <c r="AO132" s="330" t="str">
        <f>TOTALGENERAL!$Q72</f>
        <v/>
      </c>
      <c r="AP132" s="331"/>
      <c r="AQ132" s="330" t="str">
        <f>TOTALGENERAL!$AR72</f>
        <v/>
      </c>
      <c r="AR132" s="331"/>
      <c r="AS132" s="330" t="str">
        <f>TOTALGENERAL!$BS72</f>
        <v/>
      </c>
      <c r="AT132" s="331"/>
      <c r="AU132" s="330"/>
      <c r="AV132" s="332"/>
      <c r="AW132" s="553" t="str">
        <f>PARAMETRES!$F$13</f>
        <v>SOLIDES ET FIGURES</v>
      </c>
      <c r="AX132" s="553"/>
      <c r="AY132" s="328">
        <f>PARAMETRES!$G$13</f>
        <v>30</v>
      </c>
      <c r="AZ132" s="329"/>
      <c r="BA132" s="330" t="str">
        <f>TOTALGENERAL!$Q76</f>
        <v/>
      </c>
      <c r="BB132" s="331"/>
      <c r="BC132" s="330" t="str">
        <f>TOTALGENERAL!$AR76</f>
        <v/>
      </c>
      <c r="BD132" s="331"/>
      <c r="BE132" s="330" t="str">
        <f>TOTALGENERAL!$BS76</f>
        <v/>
      </c>
      <c r="BF132" s="331"/>
      <c r="BG132" s="330"/>
      <c r="BH132" s="332"/>
      <c r="BI132" s="553" t="str">
        <f>PARAMETRES!$F$13</f>
        <v>SOLIDES ET FIGURES</v>
      </c>
      <c r="BJ132" s="553"/>
      <c r="BK132" s="328">
        <f>PARAMETRES!$G$13</f>
        <v>30</v>
      </c>
      <c r="BL132" s="329"/>
      <c r="BM132" s="330" t="str">
        <f>TOTALGENERAL!$Q80</f>
        <v/>
      </c>
      <c r="BN132" s="331"/>
      <c r="BO132" s="330" t="str">
        <f>TOTALGENERAL!$AR80</f>
        <v/>
      </c>
      <c r="BP132" s="331"/>
      <c r="BQ132" s="330" t="str">
        <f>TOTALGENERAL!$BS80</f>
        <v/>
      </c>
      <c r="BR132" s="331"/>
      <c r="BS132" s="330"/>
      <c r="BT132" s="332"/>
      <c r="BU132" s="553" t="str">
        <f>PARAMETRES!$F$13</f>
        <v>SOLIDES ET FIGURES</v>
      </c>
      <c r="BV132" s="553"/>
      <c r="BW132" s="328">
        <f>PARAMETRES!$G$13</f>
        <v>30</v>
      </c>
      <c r="BX132" s="329"/>
      <c r="BY132" s="330" t="str">
        <f>TOTALGENERAL!$Q84</f>
        <v/>
      </c>
      <c r="BZ132" s="331"/>
      <c r="CA132" s="330" t="str">
        <f>TOTALGENERAL!$AR84</f>
        <v/>
      </c>
      <c r="CB132" s="331"/>
      <c r="CC132" s="330" t="str">
        <f>TOTALGENERAL!$BS84</f>
        <v/>
      </c>
      <c r="CD132" s="331"/>
      <c r="CE132" s="330"/>
      <c r="CF132" s="332"/>
      <c r="CG132" s="553" t="str">
        <f>PARAMETRES!$F$13</f>
        <v>SOLIDES ET FIGURES</v>
      </c>
      <c r="CH132" s="553"/>
      <c r="CI132" s="328">
        <f>PARAMETRES!$G$13</f>
        <v>30</v>
      </c>
      <c r="CJ132" s="329"/>
      <c r="CK132" s="330" t="str">
        <f>TOTALGENERAL!$Q88</f>
        <v/>
      </c>
      <c r="CL132" s="331"/>
      <c r="CM132" s="330" t="str">
        <f>TOTALGENERAL!$AR88</f>
        <v/>
      </c>
      <c r="CN132" s="331"/>
      <c r="CO132" s="330" t="str">
        <f>TOTALGENERAL!$BS88</f>
        <v/>
      </c>
      <c r="CP132" s="331"/>
      <c r="CQ132" s="330"/>
      <c r="CR132" s="332"/>
      <c r="CS132" s="553" t="str">
        <f>PARAMETRES!$F$13</f>
        <v>SOLIDES ET FIGURES</v>
      </c>
      <c r="CT132" s="553"/>
      <c r="CU132" s="328">
        <f>PARAMETRES!$G$13</f>
        <v>30</v>
      </c>
      <c r="CV132" s="329"/>
      <c r="CW132" s="330" t="str">
        <f>TOTALGENERAL!$Q92</f>
        <v/>
      </c>
      <c r="CX132" s="331"/>
      <c r="CY132" s="330" t="str">
        <f>TOTALGENERAL!$AR92</f>
        <v/>
      </c>
      <c r="CZ132" s="331"/>
      <c r="DA132" s="330" t="str">
        <f>TOTALGENERAL!$BS92</f>
        <v/>
      </c>
      <c r="DB132" s="331"/>
      <c r="DC132" s="330"/>
      <c r="DD132" s="332"/>
      <c r="DE132" s="553" t="str">
        <f>PARAMETRES!$F$13</f>
        <v>SOLIDES ET FIGURES</v>
      </c>
      <c r="DF132" s="553"/>
      <c r="DG132" s="328">
        <f>PARAMETRES!$G$13</f>
        <v>30</v>
      </c>
      <c r="DH132" s="329"/>
      <c r="DI132" s="330" t="str">
        <f>TOTALGENERAL!$Q96</f>
        <v/>
      </c>
      <c r="DJ132" s="331"/>
      <c r="DK132" s="330" t="str">
        <f>TOTALGENERAL!$AR96</f>
        <v/>
      </c>
      <c r="DL132" s="331"/>
      <c r="DM132" s="330" t="str">
        <f>TOTALGENERAL!$BS96</f>
        <v/>
      </c>
      <c r="DN132" s="331"/>
      <c r="DO132" s="330"/>
      <c r="DP132" s="332"/>
    </row>
    <row r="133" spans="1:120">
      <c r="A133" s="326"/>
      <c r="B133" s="326"/>
      <c r="C133" s="327"/>
      <c r="D133" s="327"/>
      <c r="E133" s="315"/>
      <c r="G133" s="315"/>
      <c r="I133" s="315"/>
      <c r="K133" s="315"/>
      <c r="M133" s="326"/>
      <c r="N133" s="326"/>
      <c r="O133" s="327"/>
      <c r="P133" s="327"/>
      <c r="Q133" s="315"/>
      <c r="S133" s="315"/>
      <c r="U133" s="315"/>
      <c r="W133" s="315"/>
      <c r="Y133" s="326"/>
      <c r="Z133" s="326"/>
      <c r="AA133" s="327"/>
      <c r="AB133" s="327"/>
      <c r="AC133" s="315"/>
      <c r="AE133" s="315"/>
      <c r="AG133" s="315"/>
      <c r="AI133" s="315"/>
      <c r="AK133" s="326"/>
      <c r="AL133" s="326"/>
      <c r="AM133" s="327"/>
      <c r="AN133" s="327"/>
      <c r="AO133" s="315"/>
      <c r="AQ133" s="315"/>
      <c r="AS133" s="315"/>
      <c r="AU133" s="315"/>
      <c r="AW133" s="326"/>
      <c r="AX133" s="326"/>
      <c r="AY133" s="327"/>
      <c r="AZ133" s="327"/>
      <c r="BA133" s="315"/>
      <c r="BC133" s="315"/>
      <c r="BE133" s="315"/>
      <c r="BG133" s="315"/>
      <c r="BI133" s="326"/>
      <c r="BJ133" s="326"/>
      <c r="BK133" s="327"/>
      <c r="BL133" s="327"/>
      <c r="BM133" s="315"/>
      <c r="BO133" s="315"/>
      <c r="BQ133" s="315"/>
      <c r="BS133" s="315"/>
      <c r="BU133" s="326"/>
      <c r="BV133" s="326"/>
      <c r="BW133" s="327"/>
      <c r="BX133" s="327"/>
      <c r="BY133" s="315"/>
      <c r="CA133" s="315"/>
      <c r="CC133" s="315"/>
      <c r="CE133" s="315"/>
      <c r="CG133" s="326"/>
      <c r="CH133" s="326"/>
      <c r="CI133" s="327"/>
      <c r="CJ133" s="327"/>
      <c r="CK133" s="315"/>
      <c r="CM133" s="315"/>
      <c r="CO133" s="315"/>
      <c r="CQ133" s="315"/>
      <c r="CS133" s="326"/>
      <c r="CT133" s="326"/>
      <c r="CU133" s="327"/>
      <c r="CV133" s="327"/>
      <c r="CW133" s="315"/>
      <c r="CY133" s="315"/>
      <c r="DA133" s="315"/>
      <c r="DC133" s="315"/>
      <c r="DE133" s="326"/>
      <c r="DF133" s="326"/>
      <c r="DG133" s="327"/>
      <c r="DH133" s="327"/>
      <c r="DI133" s="315"/>
      <c r="DK133" s="315"/>
      <c r="DM133" s="315"/>
      <c r="DO133" s="315"/>
    </row>
    <row r="134" spans="1:120" ht="13.5">
      <c r="A134" s="554" t="str">
        <f>PARAMETRES!$F$14</f>
        <v>TOTAL MATHÉMATIQUE</v>
      </c>
      <c r="B134" s="554"/>
      <c r="C134" s="333">
        <f>PARAMETRES!$G$14</f>
        <v>100</v>
      </c>
      <c r="D134" s="334"/>
      <c r="E134" s="335">
        <f>TOTALGENERAL!$R60</f>
        <v>99.199999999999989</v>
      </c>
      <c r="F134" s="319"/>
      <c r="G134" s="335" t="str">
        <f>TOTALGENERAL!$AS60</f>
        <v/>
      </c>
      <c r="H134" s="319"/>
      <c r="I134" s="335" t="str">
        <f>TOTALGENERAL!$BT60</f>
        <v/>
      </c>
      <c r="J134" s="319"/>
      <c r="K134" s="335"/>
      <c r="L134" s="320"/>
      <c r="M134" s="554" t="str">
        <f>PARAMETRES!$F$14</f>
        <v>TOTAL MATHÉMATIQUE</v>
      </c>
      <c r="N134" s="554"/>
      <c r="O134" s="333">
        <f>PARAMETRES!$G$14</f>
        <v>100</v>
      </c>
      <c r="P134" s="334"/>
      <c r="Q134" s="335">
        <f>TOTALGENERAL!$R64</f>
        <v>100</v>
      </c>
      <c r="R134" s="319"/>
      <c r="S134" s="335" t="str">
        <f>TOTALGENERAL!$AS64</f>
        <v/>
      </c>
      <c r="T134" s="319"/>
      <c r="U134" s="335" t="str">
        <f>TOTALGENERAL!$BT64</f>
        <v/>
      </c>
      <c r="V134" s="319"/>
      <c r="W134" s="335"/>
      <c r="X134" s="320"/>
      <c r="Y134" s="554" t="str">
        <f>PARAMETRES!$F$14</f>
        <v>TOTAL MATHÉMATIQUE</v>
      </c>
      <c r="Z134" s="554"/>
      <c r="AA134" s="333">
        <f>PARAMETRES!$G$14</f>
        <v>100</v>
      </c>
      <c r="AB134" s="334"/>
      <c r="AC134" s="335">
        <f>TOTALGENERAL!$R68</f>
        <v>100</v>
      </c>
      <c r="AD134" s="319"/>
      <c r="AE134" s="335" t="str">
        <f>TOTALGENERAL!$AS68</f>
        <v/>
      </c>
      <c r="AF134" s="319"/>
      <c r="AG134" s="335" t="str">
        <f>TOTALGENERAL!$BT68</f>
        <v/>
      </c>
      <c r="AH134" s="319"/>
      <c r="AI134" s="335"/>
      <c r="AJ134" s="320"/>
      <c r="AK134" s="554" t="str">
        <f>PARAMETRES!$F$14</f>
        <v>TOTAL MATHÉMATIQUE</v>
      </c>
      <c r="AL134" s="554"/>
      <c r="AM134" s="333">
        <f>PARAMETRES!$G$14</f>
        <v>100</v>
      </c>
      <c r="AN134" s="334"/>
      <c r="AO134" s="335">
        <f>TOTALGENERAL!$R72</f>
        <v>93.3</v>
      </c>
      <c r="AP134" s="319"/>
      <c r="AQ134" s="335" t="str">
        <f>TOTALGENERAL!$AS72</f>
        <v/>
      </c>
      <c r="AR134" s="319"/>
      <c r="AS134" s="335" t="str">
        <f>TOTALGENERAL!$BT72</f>
        <v/>
      </c>
      <c r="AT134" s="319"/>
      <c r="AU134" s="335"/>
      <c r="AV134" s="320"/>
      <c r="AW134" s="554" t="str">
        <f>PARAMETRES!$F$14</f>
        <v>TOTAL MATHÉMATIQUE</v>
      </c>
      <c r="AX134" s="554"/>
      <c r="AY134" s="333">
        <f>PARAMETRES!$G$14</f>
        <v>100</v>
      </c>
      <c r="AZ134" s="334"/>
      <c r="BA134" s="335">
        <f>TOTALGENERAL!$R76</f>
        <v>78.899999999999991</v>
      </c>
      <c r="BB134" s="319"/>
      <c r="BC134" s="335" t="str">
        <f>TOTALGENERAL!$AS76</f>
        <v/>
      </c>
      <c r="BD134" s="319"/>
      <c r="BE134" s="335" t="str">
        <f>TOTALGENERAL!$BT76</f>
        <v/>
      </c>
      <c r="BF134" s="319"/>
      <c r="BG134" s="335"/>
      <c r="BH134" s="320"/>
      <c r="BI134" s="554" t="str">
        <f>PARAMETRES!$F$14</f>
        <v>TOTAL MATHÉMATIQUE</v>
      </c>
      <c r="BJ134" s="554"/>
      <c r="BK134" s="333">
        <f>PARAMETRES!$G$14</f>
        <v>100</v>
      </c>
      <c r="BL134" s="334"/>
      <c r="BM134" s="335">
        <f>TOTALGENERAL!$R80</f>
        <v>92</v>
      </c>
      <c r="BN134" s="319"/>
      <c r="BO134" s="335" t="str">
        <f>TOTALGENERAL!$AS80</f>
        <v/>
      </c>
      <c r="BP134" s="319"/>
      <c r="BQ134" s="335" t="str">
        <f>TOTALGENERAL!$BT80</f>
        <v/>
      </c>
      <c r="BR134" s="319"/>
      <c r="BS134" s="335"/>
      <c r="BT134" s="320"/>
      <c r="BU134" s="554" t="str">
        <f>PARAMETRES!$F$14</f>
        <v>TOTAL MATHÉMATIQUE</v>
      </c>
      <c r="BV134" s="554"/>
      <c r="BW134" s="333">
        <f>PARAMETRES!$G$14</f>
        <v>100</v>
      </c>
      <c r="BX134" s="334"/>
      <c r="BY134" s="335">
        <f>TOTALGENERAL!$R84</f>
        <v>83.899999999999991</v>
      </c>
      <c r="BZ134" s="319"/>
      <c r="CA134" s="335" t="str">
        <f>TOTALGENERAL!$AS84</f>
        <v/>
      </c>
      <c r="CB134" s="319"/>
      <c r="CC134" s="335" t="str">
        <f>TOTALGENERAL!$BT84</f>
        <v/>
      </c>
      <c r="CD134" s="319"/>
      <c r="CE134" s="335"/>
      <c r="CF134" s="320"/>
      <c r="CG134" s="554" t="str">
        <f>PARAMETRES!$F$14</f>
        <v>TOTAL MATHÉMATIQUE</v>
      </c>
      <c r="CH134" s="554"/>
      <c r="CI134" s="333">
        <f>PARAMETRES!$G$14</f>
        <v>100</v>
      </c>
      <c r="CJ134" s="334"/>
      <c r="CK134" s="335" t="str">
        <f>TOTALGENERAL!$R88</f>
        <v>-</v>
      </c>
      <c r="CL134" s="319"/>
      <c r="CM134" s="335" t="str">
        <f>TOTALGENERAL!$AS88</f>
        <v/>
      </c>
      <c r="CN134" s="319"/>
      <c r="CO134" s="335" t="str">
        <f>TOTALGENERAL!$BT88</f>
        <v/>
      </c>
      <c r="CP134" s="319"/>
      <c r="CQ134" s="335"/>
      <c r="CR134" s="320"/>
      <c r="CS134" s="554" t="str">
        <f>PARAMETRES!$F$14</f>
        <v>TOTAL MATHÉMATIQUE</v>
      </c>
      <c r="CT134" s="554"/>
      <c r="CU134" s="333">
        <f>PARAMETRES!$G$14</f>
        <v>100</v>
      </c>
      <c r="CV134" s="334"/>
      <c r="CW134" s="335" t="str">
        <f>TOTALGENERAL!$R92</f>
        <v>-</v>
      </c>
      <c r="CX134" s="319"/>
      <c r="CY134" s="335" t="str">
        <f>TOTALGENERAL!$AS92</f>
        <v/>
      </c>
      <c r="CZ134" s="319"/>
      <c r="DA134" s="335" t="str">
        <f>TOTALGENERAL!$BT92</f>
        <v/>
      </c>
      <c r="DB134" s="319"/>
      <c r="DC134" s="335"/>
      <c r="DD134" s="320"/>
      <c r="DE134" s="554" t="str">
        <f>PARAMETRES!$F$14</f>
        <v>TOTAL MATHÉMATIQUE</v>
      </c>
      <c r="DF134" s="554"/>
      <c r="DG134" s="333">
        <f>PARAMETRES!$G$14</f>
        <v>100</v>
      </c>
      <c r="DH134" s="334"/>
      <c r="DI134" s="335" t="str">
        <f>TOTALGENERAL!$R96</f>
        <v>-</v>
      </c>
      <c r="DJ134" s="319"/>
      <c r="DK134" s="335" t="str">
        <f>TOTALGENERAL!$AS96</f>
        <v/>
      </c>
      <c r="DL134" s="319"/>
      <c r="DM134" s="335" t="str">
        <f>TOTALGENERAL!$BT96</f>
        <v/>
      </c>
      <c r="DN134" s="319"/>
      <c r="DO134" s="335"/>
      <c r="DP134" s="320"/>
    </row>
    <row r="135" spans="1:120" ht="13.5">
      <c r="A135" s="321"/>
      <c r="B135" s="322"/>
      <c r="C135" s="336"/>
      <c r="D135" s="336"/>
      <c r="E135" s="315"/>
      <c r="F135" s="324"/>
      <c r="G135" s="315"/>
      <c r="H135" s="324"/>
      <c r="I135" s="315"/>
      <c r="J135" s="324"/>
      <c r="K135" s="315"/>
      <c r="L135" s="325"/>
      <c r="M135" s="321"/>
      <c r="N135" s="322"/>
      <c r="O135" s="336"/>
      <c r="P135" s="336"/>
      <c r="Q135" s="315"/>
      <c r="R135" s="324"/>
      <c r="S135" s="315"/>
      <c r="T135" s="324"/>
      <c r="U135" s="315"/>
      <c r="V135" s="324"/>
      <c r="W135" s="315"/>
      <c r="X135" s="325"/>
      <c r="Y135" s="321"/>
      <c r="Z135" s="322"/>
      <c r="AA135" s="336"/>
      <c r="AB135" s="336"/>
      <c r="AC135" s="315"/>
      <c r="AD135" s="324"/>
      <c r="AE135" s="315"/>
      <c r="AF135" s="324"/>
      <c r="AG135" s="315"/>
      <c r="AH135" s="324"/>
      <c r="AI135" s="315"/>
      <c r="AJ135" s="325"/>
      <c r="AK135" s="321"/>
      <c r="AL135" s="322"/>
      <c r="AM135" s="336"/>
      <c r="AN135" s="336"/>
      <c r="AO135" s="315"/>
      <c r="AP135" s="324"/>
      <c r="AQ135" s="315"/>
      <c r="AR135" s="324"/>
      <c r="AS135" s="315"/>
      <c r="AT135" s="324"/>
      <c r="AU135" s="315"/>
      <c r="AV135" s="325"/>
      <c r="AW135" s="321"/>
      <c r="AX135" s="322"/>
      <c r="AY135" s="336"/>
      <c r="AZ135" s="336"/>
      <c r="BA135" s="315"/>
      <c r="BB135" s="324"/>
      <c r="BC135" s="315"/>
      <c r="BD135" s="324"/>
      <c r="BE135" s="315"/>
      <c r="BF135" s="324"/>
      <c r="BG135" s="315"/>
      <c r="BH135" s="325"/>
      <c r="BI135" s="321"/>
      <c r="BJ135" s="322"/>
      <c r="BK135" s="336"/>
      <c r="BL135" s="336"/>
      <c r="BM135" s="315"/>
      <c r="BN135" s="324"/>
      <c r="BO135" s="315"/>
      <c r="BP135" s="324"/>
      <c r="BQ135" s="315"/>
      <c r="BR135" s="324"/>
      <c r="BS135" s="315"/>
      <c r="BT135" s="325"/>
      <c r="BU135" s="321"/>
      <c r="BV135" s="322"/>
      <c r="BW135" s="336"/>
      <c r="BX135" s="336"/>
      <c r="BY135" s="315"/>
      <c r="BZ135" s="324"/>
      <c r="CA135" s="315"/>
      <c r="CB135" s="324"/>
      <c r="CC135" s="315"/>
      <c r="CD135" s="324"/>
      <c r="CE135" s="315"/>
      <c r="CF135" s="325"/>
      <c r="CG135" s="321"/>
      <c r="CH135" s="322"/>
      <c r="CI135" s="336"/>
      <c r="CJ135" s="336"/>
      <c r="CK135" s="315"/>
      <c r="CL135" s="324"/>
      <c r="CM135" s="315"/>
      <c r="CN135" s="324"/>
      <c r="CO135" s="315"/>
      <c r="CP135" s="324"/>
      <c r="CQ135" s="315"/>
      <c r="CR135" s="325"/>
      <c r="CS135" s="321"/>
      <c r="CT135" s="322"/>
      <c r="CU135" s="336"/>
      <c r="CV135" s="336"/>
      <c r="CW135" s="315"/>
      <c r="CX135" s="324"/>
      <c r="CY135" s="315"/>
      <c r="CZ135" s="324"/>
      <c r="DA135" s="315"/>
      <c r="DB135" s="324"/>
      <c r="DC135" s="315"/>
      <c r="DD135" s="325"/>
      <c r="DE135" s="321"/>
      <c r="DF135" s="322"/>
      <c r="DG135" s="336"/>
      <c r="DH135" s="336"/>
      <c r="DI135" s="315"/>
      <c r="DJ135" s="324"/>
      <c r="DK135" s="315"/>
      <c r="DL135" s="324"/>
      <c r="DM135" s="315"/>
      <c r="DN135" s="324"/>
      <c r="DO135" s="315"/>
      <c r="DP135" s="325"/>
    </row>
    <row r="136" spans="1:120">
      <c r="A136" s="326"/>
      <c r="B136" s="326"/>
      <c r="C136" s="327"/>
      <c r="D136" s="327"/>
      <c r="E136" s="315"/>
      <c r="G136" s="315"/>
      <c r="I136" s="315"/>
      <c r="K136" s="315"/>
      <c r="M136" s="326"/>
      <c r="N136" s="326"/>
      <c r="O136" s="327"/>
      <c r="P136" s="327"/>
      <c r="Q136" s="315"/>
      <c r="S136" s="315"/>
      <c r="U136" s="315"/>
      <c r="W136" s="315"/>
      <c r="Y136" s="326"/>
      <c r="Z136" s="326"/>
      <c r="AA136" s="327"/>
      <c r="AB136" s="327"/>
      <c r="AC136" s="315"/>
      <c r="AE136" s="315"/>
      <c r="AG136" s="315"/>
      <c r="AI136" s="315"/>
      <c r="AK136" s="326"/>
      <c r="AL136" s="326"/>
      <c r="AM136" s="327"/>
      <c r="AN136" s="327"/>
      <c r="AO136" s="315"/>
      <c r="AQ136" s="315"/>
      <c r="AS136" s="315"/>
      <c r="AU136" s="315"/>
      <c r="AW136" s="326"/>
      <c r="AX136" s="326"/>
      <c r="AY136" s="327"/>
      <c r="AZ136" s="327"/>
      <c r="BA136" s="315"/>
      <c r="BC136" s="315"/>
      <c r="BE136" s="315"/>
      <c r="BG136" s="315"/>
      <c r="BI136" s="326"/>
      <c r="BJ136" s="326"/>
      <c r="BK136" s="327"/>
      <c r="BL136" s="327"/>
      <c r="BM136" s="315"/>
      <c r="BO136" s="315"/>
      <c r="BQ136" s="315"/>
      <c r="BS136" s="315"/>
      <c r="BU136" s="326"/>
      <c r="BV136" s="326"/>
      <c r="BW136" s="327"/>
      <c r="BX136" s="327"/>
      <c r="BY136" s="315"/>
      <c r="CA136" s="315"/>
      <c r="CC136" s="315"/>
      <c r="CE136" s="315"/>
      <c r="CG136" s="326"/>
      <c r="CH136" s="326"/>
      <c r="CI136" s="327"/>
      <c r="CJ136" s="327"/>
      <c r="CK136" s="315"/>
      <c r="CM136" s="315"/>
      <c r="CO136" s="315"/>
      <c r="CQ136" s="315"/>
      <c r="CS136" s="326"/>
      <c r="CT136" s="326"/>
      <c r="CU136" s="327"/>
      <c r="CV136" s="327"/>
      <c r="CW136" s="315"/>
      <c r="CY136" s="315"/>
      <c r="DA136" s="315"/>
      <c r="DC136" s="315"/>
      <c r="DE136" s="326"/>
      <c r="DF136" s="326"/>
      <c r="DG136" s="327"/>
      <c r="DH136" s="327"/>
      <c r="DI136" s="315"/>
      <c r="DK136" s="315"/>
      <c r="DM136" s="315"/>
      <c r="DO136" s="315"/>
    </row>
    <row r="137" spans="1:120">
      <c r="A137" s="551" t="str">
        <f>PARAMETRES!$F$16</f>
        <v>ÉVEIL</v>
      </c>
      <c r="B137" s="551"/>
      <c r="C137" s="316">
        <f>PARAMETRES!$G$16</f>
        <v>30</v>
      </c>
      <c r="D137" s="317"/>
      <c r="E137" s="318">
        <f>TOTALGENERAL!$U60</f>
        <v>28.2</v>
      </c>
      <c r="F137" s="319"/>
      <c r="G137" s="318" t="str">
        <f>TOTALGENERAL!$AV60</f>
        <v/>
      </c>
      <c r="H137" s="319"/>
      <c r="I137" s="318" t="str">
        <f>TOTALGENERAL!$BW60</f>
        <v/>
      </c>
      <c r="J137" s="319"/>
      <c r="K137" s="318"/>
      <c r="L137" s="320"/>
      <c r="M137" s="551" t="str">
        <f>PARAMETRES!$F$16</f>
        <v>ÉVEIL</v>
      </c>
      <c r="N137" s="551"/>
      <c r="O137" s="316">
        <f>PARAMETRES!$G$16</f>
        <v>30</v>
      </c>
      <c r="P137" s="317"/>
      <c r="Q137" s="318">
        <f>TOTALGENERAL!$U64</f>
        <v>29.4</v>
      </c>
      <c r="R137" s="319"/>
      <c r="S137" s="318" t="str">
        <f>TOTALGENERAL!$AV64</f>
        <v/>
      </c>
      <c r="T137" s="319"/>
      <c r="U137" s="318" t="str">
        <f>TOTALGENERAL!$BW64</f>
        <v/>
      </c>
      <c r="V137" s="319"/>
      <c r="W137" s="318"/>
      <c r="X137" s="320"/>
      <c r="Y137" s="551" t="str">
        <f>PARAMETRES!$F$16</f>
        <v>ÉVEIL</v>
      </c>
      <c r="Z137" s="551"/>
      <c r="AA137" s="316">
        <f>PARAMETRES!$G$16</f>
        <v>30</v>
      </c>
      <c r="AB137" s="317"/>
      <c r="AC137" s="318">
        <f>TOTALGENERAL!$U68</f>
        <v>27</v>
      </c>
      <c r="AD137" s="319"/>
      <c r="AE137" s="318" t="str">
        <f>TOTALGENERAL!$AV68</f>
        <v/>
      </c>
      <c r="AF137" s="319"/>
      <c r="AG137" s="318" t="str">
        <f>TOTALGENERAL!$BW68</f>
        <v/>
      </c>
      <c r="AH137" s="319"/>
      <c r="AI137" s="318"/>
      <c r="AJ137" s="320"/>
      <c r="AK137" s="551" t="str">
        <f>PARAMETRES!$F$16</f>
        <v>ÉVEIL</v>
      </c>
      <c r="AL137" s="551"/>
      <c r="AM137" s="316">
        <f>PARAMETRES!$G$16</f>
        <v>30</v>
      </c>
      <c r="AN137" s="317"/>
      <c r="AO137" s="318">
        <f>TOTALGENERAL!$U72</f>
        <v>25.8</v>
      </c>
      <c r="AP137" s="319"/>
      <c r="AQ137" s="318" t="str">
        <f>TOTALGENERAL!$AV72</f>
        <v/>
      </c>
      <c r="AR137" s="319"/>
      <c r="AS137" s="318" t="str">
        <f>TOTALGENERAL!$BW72</f>
        <v/>
      </c>
      <c r="AT137" s="319"/>
      <c r="AU137" s="318"/>
      <c r="AV137" s="320"/>
      <c r="AW137" s="551" t="str">
        <f>PARAMETRES!$F$16</f>
        <v>ÉVEIL</v>
      </c>
      <c r="AX137" s="551"/>
      <c r="AY137" s="316">
        <f>PARAMETRES!$G$16</f>
        <v>30</v>
      </c>
      <c r="AZ137" s="317"/>
      <c r="BA137" s="318">
        <f>TOTALGENERAL!$U76</f>
        <v>24.3</v>
      </c>
      <c r="BB137" s="319"/>
      <c r="BC137" s="318" t="str">
        <f>TOTALGENERAL!$AV76</f>
        <v/>
      </c>
      <c r="BD137" s="319"/>
      <c r="BE137" s="318" t="str">
        <f>TOTALGENERAL!$BW76</f>
        <v/>
      </c>
      <c r="BF137" s="319"/>
      <c r="BG137" s="318"/>
      <c r="BH137" s="320"/>
      <c r="BI137" s="551" t="str">
        <f>PARAMETRES!$F$16</f>
        <v>ÉVEIL</v>
      </c>
      <c r="BJ137" s="551"/>
      <c r="BK137" s="316">
        <f>PARAMETRES!$G$16</f>
        <v>30</v>
      </c>
      <c r="BL137" s="317"/>
      <c r="BM137" s="318">
        <f>TOTALGENERAL!$U80</f>
        <v>18.600000000000001</v>
      </c>
      <c r="BN137" s="319"/>
      <c r="BO137" s="318" t="str">
        <f>TOTALGENERAL!$AV80</f>
        <v/>
      </c>
      <c r="BP137" s="319"/>
      <c r="BQ137" s="318" t="str">
        <f>TOTALGENERAL!$BW80</f>
        <v/>
      </c>
      <c r="BR137" s="319"/>
      <c r="BS137" s="318"/>
      <c r="BT137" s="320"/>
      <c r="BU137" s="551" t="str">
        <f>PARAMETRES!$F$16</f>
        <v>ÉVEIL</v>
      </c>
      <c r="BV137" s="551"/>
      <c r="BW137" s="316">
        <f>PARAMETRES!$G$16</f>
        <v>30</v>
      </c>
      <c r="BX137" s="317"/>
      <c r="BY137" s="318">
        <f>TOTALGENERAL!$U84</f>
        <v>23.1</v>
      </c>
      <c r="BZ137" s="319"/>
      <c r="CA137" s="318" t="str">
        <f>TOTALGENERAL!$AV84</f>
        <v/>
      </c>
      <c r="CB137" s="319"/>
      <c r="CC137" s="318" t="str">
        <f>TOTALGENERAL!$BW84</f>
        <v/>
      </c>
      <c r="CD137" s="319"/>
      <c r="CE137" s="318"/>
      <c r="CF137" s="320"/>
      <c r="CG137" s="551" t="str">
        <f>PARAMETRES!$F$16</f>
        <v>ÉVEIL</v>
      </c>
      <c r="CH137" s="551"/>
      <c r="CI137" s="316">
        <f>PARAMETRES!$G$16</f>
        <v>30</v>
      </c>
      <c r="CJ137" s="317"/>
      <c r="CK137" s="318" t="str">
        <f>TOTALGENERAL!$U88</f>
        <v>-</v>
      </c>
      <c r="CL137" s="319"/>
      <c r="CM137" s="318" t="str">
        <f>TOTALGENERAL!$AV88</f>
        <v/>
      </c>
      <c r="CN137" s="319"/>
      <c r="CO137" s="318" t="str">
        <f>TOTALGENERAL!$BW88</f>
        <v/>
      </c>
      <c r="CP137" s="319"/>
      <c r="CQ137" s="318"/>
      <c r="CR137" s="320"/>
      <c r="CS137" s="551" t="str">
        <f>PARAMETRES!$F$16</f>
        <v>ÉVEIL</v>
      </c>
      <c r="CT137" s="551"/>
      <c r="CU137" s="316">
        <f>PARAMETRES!$G$16</f>
        <v>30</v>
      </c>
      <c r="CV137" s="317"/>
      <c r="CW137" s="318" t="str">
        <f>TOTALGENERAL!$U92</f>
        <v>-</v>
      </c>
      <c r="CX137" s="319"/>
      <c r="CY137" s="318" t="str">
        <f>TOTALGENERAL!$AV92</f>
        <v/>
      </c>
      <c r="CZ137" s="319"/>
      <c r="DA137" s="318" t="str">
        <f>TOTALGENERAL!$BW92</f>
        <v/>
      </c>
      <c r="DB137" s="319"/>
      <c r="DC137" s="318"/>
      <c r="DD137" s="320"/>
      <c r="DE137" s="551" t="str">
        <f>PARAMETRES!$F$16</f>
        <v>ÉVEIL</v>
      </c>
      <c r="DF137" s="551"/>
      <c r="DG137" s="316">
        <f>PARAMETRES!$G$16</f>
        <v>30</v>
      </c>
      <c r="DH137" s="317"/>
      <c r="DI137" s="318" t="str">
        <f>TOTALGENERAL!$U96</f>
        <v>-</v>
      </c>
      <c r="DJ137" s="319"/>
      <c r="DK137" s="318" t="str">
        <f>TOTALGENERAL!$AV96</f>
        <v/>
      </c>
      <c r="DL137" s="319"/>
      <c r="DM137" s="318" t="str">
        <f>TOTALGENERAL!$BW96</f>
        <v/>
      </c>
      <c r="DN137" s="319"/>
      <c r="DO137" s="318"/>
      <c r="DP137" s="320"/>
    </row>
    <row r="138" spans="1:120">
      <c r="A138" s="321"/>
      <c r="B138" s="322"/>
      <c r="C138" s="323"/>
      <c r="D138" s="323"/>
      <c r="E138" s="315"/>
      <c r="F138" s="324"/>
      <c r="G138" s="315"/>
      <c r="H138" s="324"/>
      <c r="I138" s="315"/>
      <c r="J138" s="324"/>
      <c r="K138" s="315"/>
      <c r="L138" s="325"/>
      <c r="M138" s="321"/>
      <c r="N138" s="322"/>
      <c r="O138" s="323"/>
      <c r="P138" s="323"/>
      <c r="Q138" s="315"/>
      <c r="R138" s="324"/>
      <c r="S138" s="315"/>
      <c r="T138" s="324"/>
      <c r="U138" s="315"/>
      <c r="V138" s="324"/>
      <c r="W138" s="315"/>
      <c r="X138" s="325"/>
      <c r="Y138" s="321"/>
      <c r="Z138" s="322"/>
      <c r="AA138" s="323"/>
      <c r="AB138" s="323"/>
      <c r="AC138" s="315"/>
      <c r="AD138" s="324"/>
      <c r="AE138" s="315"/>
      <c r="AF138" s="324"/>
      <c r="AG138" s="315"/>
      <c r="AH138" s="324"/>
      <c r="AI138" s="315"/>
      <c r="AJ138" s="325"/>
      <c r="AK138" s="321"/>
      <c r="AL138" s="322"/>
      <c r="AM138" s="323"/>
      <c r="AN138" s="323"/>
      <c r="AO138" s="315"/>
      <c r="AP138" s="324"/>
      <c r="AQ138" s="315"/>
      <c r="AR138" s="324"/>
      <c r="AS138" s="315"/>
      <c r="AT138" s="324"/>
      <c r="AU138" s="315"/>
      <c r="AV138" s="325"/>
      <c r="AW138" s="321"/>
      <c r="AX138" s="322"/>
      <c r="AY138" s="323"/>
      <c r="AZ138" s="323"/>
      <c r="BA138" s="315"/>
      <c r="BB138" s="324"/>
      <c r="BC138" s="315"/>
      <c r="BD138" s="324"/>
      <c r="BE138" s="315"/>
      <c r="BF138" s="324"/>
      <c r="BG138" s="315"/>
      <c r="BH138" s="325"/>
      <c r="BI138" s="321"/>
      <c r="BJ138" s="322"/>
      <c r="BK138" s="323"/>
      <c r="BL138" s="323"/>
      <c r="BM138" s="315"/>
      <c r="BN138" s="324"/>
      <c r="BO138" s="315"/>
      <c r="BP138" s="324"/>
      <c r="BQ138" s="315"/>
      <c r="BR138" s="324"/>
      <c r="BS138" s="315"/>
      <c r="BT138" s="325"/>
      <c r="BU138" s="321"/>
      <c r="BV138" s="322"/>
      <c r="BW138" s="323"/>
      <c r="BX138" s="323"/>
      <c r="BY138" s="315"/>
      <c r="BZ138" s="324"/>
      <c r="CA138" s="315"/>
      <c r="CB138" s="324"/>
      <c r="CC138" s="315"/>
      <c r="CD138" s="324"/>
      <c r="CE138" s="315"/>
      <c r="CF138" s="325"/>
      <c r="CG138" s="321"/>
      <c r="CH138" s="322"/>
      <c r="CI138" s="323"/>
      <c r="CJ138" s="323"/>
      <c r="CK138" s="315"/>
      <c r="CL138" s="324"/>
      <c r="CM138" s="315"/>
      <c r="CN138" s="324"/>
      <c r="CO138" s="315"/>
      <c r="CP138" s="324"/>
      <c r="CQ138" s="315"/>
      <c r="CR138" s="325"/>
      <c r="CS138" s="321"/>
      <c r="CT138" s="322"/>
      <c r="CU138" s="323"/>
      <c r="CV138" s="323"/>
      <c r="CW138" s="315"/>
      <c r="CX138" s="324"/>
      <c r="CY138" s="315"/>
      <c r="CZ138" s="324"/>
      <c r="DA138" s="315"/>
      <c r="DB138" s="324"/>
      <c r="DC138" s="315"/>
      <c r="DD138" s="325"/>
      <c r="DE138" s="321"/>
      <c r="DF138" s="322"/>
      <c r="DG138" s="323"/>
      <c r="DH138" s="323"/>
      <c r="DI138" s="315"/>
      <c r="DJ138" s="324"/>
      <c r="DK138" s="315"/>
      <c r="DL138" s="324"/>
      <c r="DM138" s="315"/>
      <c r="DN138" s="324"/>
      <c r="DO138" s="315"/>
      <c r="DP138" s="325"/>
    </row>
    <row r="139" spans="1:120">
      <c r="A139" s="321"/>
      <c r="B139" s="322"/>
      <c r="C139" s="323"/>
      <c r="D139" s="323"/>
      <c r="E139" s="315"/>
      <c r="F139" s="324"/>
      <c r="G139" s="315"/>
      <c r="H139" s="324"/>
      <c r="I139" s="315"/>
      <c r="J139" s="324"/>
      <c r="K139" s="315"/>
      <c r="L139" s="325"/>
      <c r="M139" s="321"/>
      <c r="N139" s="322"/>
      <c r="O139" s="323"/>
      <c r="P139" s="323"/>
      <c r="Q139" s="315"/>
      <c r="R139" s="324"/>
      <c r="S139" s="315"/>
      <c r="T139" s="324"/>
      <c r="U139" s="315"/>
      <c r="V139" s="324"/>
      <c r="W139" s="315"/>
      <c r="X139" s="325"/>
      <c r="Y139" s="321"/>
      <c r="Z139" s="322"/>
      <c r="AA139" s="323"/>
      <c r="AB139" s="323"/>
      <c r="AC139" s="315"/>
      <c r="AD139" s="324"/>
      <c r="AE139" s="315"/>
      <c r="AF139" s="324"/>
      <c r="AG139" s="315"/>
      <c r="AH139" s="324"/>
      <c r="AI139" s="315"/>
      <c r="AJ139" s="325"/>
      <c r="AK139" s="321"/>
      <c r="AL139" s="322"/>
      <c r="AM139" s="323"/>
      <c r="AN139" s="323"/>
      <c r="AO139" s="315"/>
      <c r="AP139" s="324"/>
      <c r="AQ139" s="315"/>
      <c r="AR139" s="324"/>
      <c r="AS139" s="315"/>
      <c r="AT139" s="324"/>
      <c r="AU139" s="315"/>
      <c r="AV139" s="325"/>
      <c r="AW139" s="321"/>
      <c r="AX139" s="322"/>
      <c r="AY139" s="323"/>
      <c r="AZ139" s="323"/>
      <c r="BA139" s="315"/>
      <c r="BB139" s="324"/>
      <c r="BC139" s="315"/>
      <c r="BD139" s="324"/>
      <c r="BE139" s="315"/>
      <c r="BF139" s="324"/>
      <c r="BG139" s="315"/>
      <c r="BH139" s="325"/>
      <c r="BI139" s="321"/>
      <c r="BJ139" s="322"/>
      <c r="BK139" s="323"/>
      <c r="BL139" s="323"/>
      <c r="BM139" s="315"/>
      <c r="BN139" s="324"/>
      <c r="BO139" s="315"/>
      <c r="BP139" s="324"/>
      <c r="BQ139" s="315"/>
      <c r="BR139" s="324"/>
      <c r="BS139" s="315"/>
      <c r="BT139" s="325"/>
      <c r="BU139" s="321"/>
      <c r="BV139" s="322"/>
      <c r="BW139" s="323"/>
      <c r="BX139" s="323"/>
      <c r="BY139" s="315"/>
      <c r="BZ139" s="324"/>
      <c r="CA139" s="315"/>
      <c r="CB139" s="324"/>
      <c r="CC139" s="315"/>
      <c r="CD139" s="324"/>
      <c r="CE139" s="315"/>
      <c r="CF139" s="325"/>
      <c r="CG139" s="321"/>
      <c r="CH139" s="322"/>
      <c r="CI139" s="323"/>
      <c r="CJ139" s="323"/>
      <c r="CK139" s="315"/>
      <c r="CL139" s="324"/>
      <c r="CM139" s="315"/>
      <c r="CN139" s="324"/>
      <c r="CO139" s="315"/>
      <c r="CP139" s="324"/>
      <c r="CQ139" s="315"/>
      <c r="CR139" s="325"/>
      <c r="CS139" s="321"/>
      <c r="CT139" s="322"/>
      <c r="CU139" s="323"/>
      <c r="CV139" s="323"/>
      <c r="CW139" s="315"/>
      <c r="CX139" s="324"/>
      <c r="CY139" s="315"/>
      <c r="CZ139" s="324"/>
      <c r="DA139" s="315"/>
      <c r="DB139" s="324"/>
      <c r="DC139" s="315"/>
      <c r="DD139" s="325"/>
      <c r="DE139" s="321"/>
      <c r="DF139" s="322"/>
      <c r="DG139" s="323"/>
      <c r="DH139" s="323"/>
      <c r="DI139" s="315"/>
      <c r="DJ139" s="324"/>
      <c r="DK139" s="315"/>
      <c r="DL139" s="324"/>
      <c r="DM139" s="315"/>
      <c r="DN139" s="324"/>
      <c r="DO139" s="315"/>
      <c r="DP139" s="325"/>
    </row>
    <row r="140" spans="1:120">
      <c r="A140" s="551" t="str">
        <f>IF(PARAMETRES!$D7="-",PARAMETRES!$F$17,CONCATENATE(UPPER(PARAMETRES!$D7)," (",LOWER(PARAMETRES!$F$17),")"))</f>
        <v>ANGLAIS (seconde langue)</v>
      </c>
      <c r="B140" s="551"/>
      <c r="C140" s="316">
        <f>PARAMETRES!$G$17</f>
        <v>30</v>
      </c>
      <c r="D140" s="317"/>
      <c r="E140" s="318" t="str">
        <f>TOTALGENERAL!$X60</f>
        <v/>
      </c>
      <c r="F140" s="319"/>
      <c r="G140" s="318" t="str">
        <f>TOTALGENERAL!$AY60</f>
        <v/>
      </c>
      <c r="H140" s="319"/>
      <c r="I140" s="318" t="str">
        <f>TOTALGENERAL!$BZ60</f>
        <v/>
      </c>
      <c r="J140" s="319"/>
      <c r="K140" s="318"/>
      <c r="L140" s="320"/>
      <c r="M140" s="551" t="str">
        <f>IF(PARAMETRES!$D11="-",PARAMETRES!$F$17,CONCATENATE(UPPER(PARAMETRES!$D11)," (",LOWER(PARAMETRES!$F$17),")"))</f>
        <v>ANGLAIS (seconde langue)</v>
      </c>
      <c r="N140" s="551"/>
      <c r="O140" s="316">
        <f>PARAMETRES!$G$17</f>
        <v>30</v>
      </c>
      <c r="P140" s="317"/>
      <c r="Q140" s="318" t="str">
        <f>TOTALGENERAL!$X64</f>
        <v/>
      </c>
      <c r="R140" s="319"/>
      <c r="S140" s="318" t="str">
        <f>TOTALGENERAL!$AY64</f>
        <v/>
      </c>
      <c r="T140" s="319"/>
      <c r="U140" s="318" t="str">
        <f>TOTALGENERAL!$BZ64</f>
        <v/>
      </c>
      <c r="V140" s="319"/>
      <c r="W140" s="318"/>
      <c r="X140" s="320"/>
      <c r="Y140" s="551" t="str">
        <f>IF(PARAMETRES!$D15="-",PARAMETRES!$F$17,CONCATENATE(UPPER(PARAMETRES!$D15)," (",LOWER(PARAMETRES!$F$17),")"))</f>
        <v>ANGLAIS (seconde langue)</v>
      </c>
      <c r="Z140" s="551"/>
      <c r="AA140" s="316">
        <f>PARAMETRES!$G$17</f>
        <v>30</v>
      </c>
      <c r="AB140" s="317"/>
      <c r="AC140" s="318" t="str">
        <f>TOTALGENERAL!$X68</f>
        <v/>
      </c>
      <c r="AD140" s="319"/>
      <c r="AE140" s="318" t="str">
        <f>TOTALGENERAL!$AY68</f>
        <v/>
      </c>
      <c r="AF140" s="319"/>
      <c r="AG140" s="318" t="str">
        <f>TOTALGENERAL!$BZ68</f>
        <v/>
      </c>
      <c r="AH140" s="319"/>
      <c r="AI140" s="318"/>
      <c r="AJ140" s="320"/>
      <c r="AK140" s="551" t="str">
        <f>IF(PARAMETRES!$D19="-",PARAMETRES!$F$17,CONCATENATE(UPPER(PARAMETRES!$D19)," (",LOWER(PARAMETRES!$F$17),")"))</f>
        <v>ANGLAIS (seconde langue)</v>
      </c>
      <c r="AL140" s="551"/>
      <c r="AM140" s="316">
        <f>PARAMETRES!$G$17</f>
        <v>30</v>
      </c>
      <c r="AN140" s="317"/>
      <c r="AO140" s="318" t="str">
        <f>TOTALGENERAL!$X72</f>
        <v/>
      </c>
      <c r="AP140" s="319"/>
      <c r="AQ140" s="318" t="str">
        <f>TOTALGENERAL!$AY72</f>
        <v/>
      </c>
      <c r="AR140" s="319"/>
      <c r="AS140" s="318" t="str">
        <f>TOTALGENERAL!$BZ72</f>
        <v/>
      </c>
      <c r="AT140" s="319"/>
      <c r="AU140" s="318"/>
      <c r="AV140" s="320"/>
      <c r="AW140" s="551" t="str">
        <f>IF(PARAMETRES!$D23="-",PARAMETRES!$F$17,CONCATENATE(UPPER(PARAMETRES!$D23)," (",LOWER(PARAMETRES!$F$17),")"))</f>
        <v>ANGLAIS (seconde langue)</v>
      </c>
      <c r="AX140" s="551"/>
      <c r="AY140" s="316">
        <f>PARAMETRES!$G$17</f>
        <v>30</v>
      </c>
      <c r="AZ140" s="317"/>
      <c r="BA140" s="318" t="str">
        <f>TOTALGENERAL!$X76</f>
        <v/>
      </c>
      <c r="BB140" s="319"/>
      <c r="BC140" s="318" t="str">
        <f>TOTALGENERAL!$AY76</f>
        <v/>
      </c>
      <c r="BD140" s="319"/>
      <c r="BE140" s="318" t="str">
        <f>TOTALGENERAL!$BZ76</f>
        <v/>
      </c>
      <c r="BF140" s="319"/>
      <c r="BG140" s="318"/>
      <c r="BH140" s="320"/>
      <c r="BI140" s="551" t="str">
        <f>IF(PARAMETRES!$D27="-",PARAMETRES!$F$17,CONCATENATE(UPPER(PARAMETRES!$D27)," (",LOWER(PARAMETRES!$F$17),")"))</f>
        <v>NÉERLANDAIS (seconde langue)</v>
      </c>
      <c r="BJ140" s="551"/>
      <c r="BK140" s="316">
        <f>PARAMETRES!$G$17</f>
        <v>30</v>
      </c>
      <c r="BL140" s="317"/>
      <c r="BM140" s="318" t="str">
        <f>TOTALGENERAL!$X80</f>
        <v/>
      </c>
      <c r="BN140" s="319"/>
      <c r="BO140" s="318" t="str">
        <f>TOTALGENERAL!$AY80</f>
        <v/>
      </c>
      <c r="BP140" s="319"/>
      <c r="BQ140" s="318" t="str">
        <f>TOTALGENERAL!$BZ80</f>
        <v/>
      </c>
      <c r="BR140" s="319"/>
      <c r="BS140" s="318"/>
      <c r="BT140" s="320"/>
      <c r="BU140" s="551" t="str">
        <f>IF(PARAMETRES!$D31="-",PARAMETRES!$F$17,CONCATENATE(UPPER(PARAMETRES!$D31)," (",LOWER(PARAMETRES!$F$17),")"))</f>
        <v>ANGLAIS (seconde langue)</v>
      </c>
      <c r="BV140" s="551"/>
      <c r="BW140" s="316">
        <f>PARAMETRES!$G$17</f>
        <v>30</v>
      </c>
      <c r="BX140" s="317"/>
      <c r="BY140" s="318" t="str">
        <f>TOTALGENERAL!$X84</f>
        <v/>
      </c>
      <c r="BZ140" s="319"/>
      <c r="CA140" s="318" t="str">
        <f>TOTALGENERAL!$AY84</f>
        <v/>
      </c>
      <c r="CB140" s="319"/>
      <c r="CC140" s="318" t="str">
        <f>TOTALGENERAL!$BZ84</f>
        <v/>
      </c>
      <c r="CD140" s="319"/>
      <c r="CE140" s="318"/>
      <c r="CF140" s="320"/>
      <c r="CG140" s="551" t="str">
        <f>IF(PARAMETRES!$D35="-",PARAMETRES!$F$17,CONCATENATE(UPPER(PARAMETRES!$D35)," (",LOWER(PARAMETRES!$F$17),")"))</f>
        <v>SECONDE LANGUE</v>
      </c>
      <c r="CH140" s="551"/>
      <c r="CI140" s="316">
        <f>PARAMETRES!$G$17</f>
        <v>30</v>
      </c>
      <c r="CJ140" s="317"/>
      <c r="CK140" s="318" t="str">
        <f>TOTALGENERAL!$X88</f>
        <v/>
      </c>
      <c r="CL140" s="319"/>
      <c r="CM140" s="318" t="str">
        <f>TOTALGENERAL!$AY88</f>
        <v/>
      </c>
      <c r="CN140" s="319"/>
      <c r="CO140" s="318" t="str">
        <f>TOTALGENERAL!$BZ88</f>
        <v/>
      </c>
      <c r="CP140" s="319"/>
      <c r="CQ140" s="318"/>
      <c r="CR140" s="320"/>
      <c r="CS140" s="551" t="str">
        <f>IF(PARAMETRES!$D39="-",PARAMETRES!$F$17,CONCATENATE(UPPER(PARAMETRES!$D39)," (",LOWER(PARAMETRES!$F$17),")"))</f>
        <v>SECONDE LANGUE</v>
      </c>
      <c r="CT140" s="551"/>
      <c r="CU140" s="316">
        <f>PARAMETRES!$G$17</f>
        <v>30</v>
      </c>
      <c r="CV140" s="317"/>
      <c r="CW140" s="318" t="str">
        <f>TOTALGENERAL!$X92</f>
        <v/>
      </c>
      <c r="CX140" s="319"/>
      <c r="CY140" s="318" t="str">
        <f>TOTALGENERAL!$AY92</f>
        <v/>
      </c>
      <c r="CZ140" s="319"/>
      <c r="DA140" s="318" t="str">
        <f>TOTALGENERAL!$BZ92</f>
        <v/>
      </c>
      <c r="DB140" s="319"/>
      <c r="DC140" s="318"/>
      <c r="DD140" s="320"/>
      <c r="DE140" s="551" t="str">
        <f>IF(PARAMETRES!$D43="-",PARAMETRES!$F$17,CONCATENATE(UPPER(PARAMETRES!$D43)," (",LOWER(PARAMETRES!$F$17),")"))</f>
        <v>SECONDE LANGUE</v>
      </c>
      <c r="DF140" s="551"/>
      <c r="DG140" s="316">
        <f>PARAMETRES!$G$17</f>
        <v>30</v>
      </c>
      <c r="DH140" s="317"/>
      <c r="DI140" s="318" t="str">
        <f>TOTALGENERAL!$X96</f>
        <v/>
      </c>
      <c r="DJ140" s="319"/>
      <c r="DK140" s="318" t="str">
        <f>TOTALGENERAL!$AY96</f>
        <v/>
      </c>
      <c r="DL140" s="319"/>
      <c r="DM140" s="318" t="str">
        <f>TOTALGENERAL!$BZ96</f>
        <v/>
      </c>
      <c r="DN140" s="319"/>
      <c r="DO140" s="318"/>
      <c r="DP140" s="320"/>
    </row>
    <row r="141" spans="1:120">
      <c r="A141" s="321"/>
      <c r="B141" s="322"/>
      <c r="C141" s="323"/>
      <c r="D141" s="323"/>
      <c r="E141" s="315"/>
      <c r="F141" s="324"/>
      <c r="G141" s="315"/>
      <c r="H141" s="324"/>
      <c r="I141" s="315"/>
      <c r="J141" s="324"/>
      <c r="K141" s="315"/>
      <c r="L141" s="325"/>
      <c r="M141" s="321"/>
      <c r="N141" s="322"/>
      <c r="O141" s="323"/>
      <c r="P141" s="323"/>
      <c r="Q141" s="315"/>
      <c r="R141" s="324"/>
      <c r="S141" s="315"/>
      <c r="T141" s="324"/>
      <c r="U141" s="315"/>
      <c r="V141" s="324"/>
      <c r="W141" s="315"/>
      <c r="X141" s="325"/>
      <c r="Y141" s="321"/>
      <c r="Z141" s="322"/>
      <c r="AA141" s="323"/>
      <c r="AB141" s="323"/>
      <c r="AC141" s="315"/>
      <c r="AD141" s="324"/>
      <c r="AE141" s="315"/>
      <c r="AF141" s="324"/>
      <c r="AG141" s="315"/>
      <c r="AH141" s="324"/>
      <c r="AI141" s="315"/>
      <c r="AJ141" s="325"/>
      <c r="AK141" s="321"/>
      <c r="AL141" s="322"/>
      <c r="AM141" s="323"/>
      <c r="AN141" s="323"/>
      <c r="AO141" s="315"/>
      <c r="AP141" s="324"/>
      <c r="AQ141" s="315"/>
      <c r="AR141" s="324"/>
      <c r="AS141" s="315"/>
      <c r="AT141" s="324"/>
      <c r="AU141" s="315"/>
      <c r="AV141" s="325"/>
      <c r="AW141" s="321"/>
      <c r="AX141" s="322"/>
      <c r="AY141" s="323"/>
      <c r="AZ141" s="323"/>
      <c r="BA141" s="315"/>
      <c r="BB141" s="324"/>
      <c r="BC141" s="315"/>
      <c r="BD141" s="324"/>
      <c r="BE141" s="315"/>
      <c r="BF141" s="324"/>
      <c r="BG141" s="315"/>
      <c r="BH141" s="325"/>
      <c r="BI141" s="321"/>
      <c r="BJ141" s="322"/>
      <c r="BK141" s="323"/>
      <c r="BL141" s="323"/>
      <c r="BM141" s="315"/>
      <c r="BN141" s="324"/>
      <c r="BO141" s="315"/>
      <c r="BP141" s="324"/>
      <c r="BQ141" s="315"/>
      <c r="BR141" s="324"/>
      <c r="BS141" s="315"/>
      <c r="BT141" s="325"/>
      <c r="BU141" s="321"/>
      <c r="BV141" s="322"/>
      <c r="BW141" s="323"/>
      <c r="BX141" s="323"/>
      <c r="BY141" s="315"/>
      <c r="BZ141" s="324"/>
      <c r="CA141" s="315"/>
      <c r="CB141" s="324"/>
      <c r="CC141" s="315"/>
      <c r="CD141" s="324"/>
      <c r="CE141" s="315"/>
      <c r="CF141" s="325"/>
      <c r="CG141" s="321"/>
      <c r="CH141" s="322"/>
      <c r="CI141" s="323"/>
      <c r="CJ141" s="323"/>
      <c r="CK141" s="315"/>
      <c r="CL141" s="324"/>
      <c r="CM141" s="315"/>
      <c r="CN141" s="324"/>
      <c r="CO141" s="315"/>
      <c r="CP141" s="324"/>
      <c r="CQ141" s="315"/>
      <c r="CR141" s="325"/>
      <c r="CS141" s="321"/>
      <c r="CT141" s="322"/>
      <c r="CU141" s="323"/>
      <c r="CV141" s="323"/>
      <c r="CW141" s="315"/>
      <c r="CX141" s="324"/>
      <c r="CY141" s="315"/>
      <c r="CZ141" s="324"/>
      <c r="DA141" s="315"/>
      <c r="DB141" s="324"/>
      <c r="DC141" s="315"/>
      <c r="DD141" s="325"/>
      <c r="DE141" s="321"/>
      <c r="DF141" s="322"/>
      <c r="DG141" s="323"/>
      <c r="DH141" s="323"/>
      <c r="DI141" s="315"/>
      <c r="DJ141" s="324"/>
      <c r="DK141" s="315"/>
      <c r="DL141" s="324"/>
      <c r="DM141" s="315"/>
      <c r="DN141" s="324"/>
      <c r="DO141" s="315"/>
      <c r="DP141" s="325"/>
    </row>
    <row r="142" spans="1:120" ht="22.5" customHeight="1">
      <c r="A142" s="337"/>
      <c r="B142" s="338"/>
      <c r="C142" s="338"/>
      <c r="D142" s="339"/>
      <c r="E142" s="340"/>
      <c r="F142" s="324"/>
      <c r="G142" s="340"/>
      <c r="H142" s="324"/>
      <c r="I142" s="340"/>
      <c r="J142" s="324"/>
      <c r="K142" s="340"/>
      <c r="L142" s="325"/>
      <c r="M142" s="337"/>
      <c r="N142" s="338"/>
      <c r="O142" s="338"/>
      <c r="P142" s="339"/>
      <c r="Q142" s="340"/>
      <c r="R142" s="324"/>
      <c r="S142" s="340"/>
      <c r="T142" s="324"/>
      <c r="U142" s="340"/>
      <c r="V142" s="324"/>
      <c r="W142" s="340"/>
      <c r="X142" s="325"/>
      <c r="Y142" s="337"/>
      <c r="Z142" s="338"/>
      <c r="AA142" s="338"/>
      <c r="AB142" s="339"/>
      <c r="AC142" s="340"/>
      <c r="AD142" s="324"/>
      <c r="AE142" s="340"/>
      <c r="AF142" s="324"/>
      <c r="AG142" s="340"/>
      <c r="AH142" s="324"/>
      <c r="AI142" s="340"/>
      <c r="AJ142" s="325"/>
      <c r="AK142" s="337"/>
      <c r="AL142" s="338"/>
      <c r="AM142" s="338"/>
      <c r="AN142" s="339"/>
      <c r="AO142" s="340"/>
      <c r="AP142" s="324"/>
      <c r="AQ142" s="340"/>
      <c r="AR142" s="324"/>
      <c r="AS142" s="340"/>
      <c r="AT142" s="324"/>
      <c r="AU142" s="340"/>
      <c r="AV142" s="325"/>
      <c r="AW142" s="337"/>
      <c r="AX142" s="338"/>
      <c r="AY142" s="338"/>
      <c r="AZ142" s="339"/>
      <c r="BA142" s="340"/>
      <c r="BB142" s="324"/>
      <c r="BC142" s="340"/>
      <c r="BD142" s="324"/>
      <c r="BE142" s="340"/>
      <c r="BF142" s="324"/>
      <c r="BG142" s="340"/>
      <c r="BH142" s="325"/>
      <c r="BI142" s="337"/>
      <c r="BJ142" s="338"/>
      <c r="BK142" s="338"/>
      <c r="BL142" s="339"/>
      <c r="BM142" s="340"/>
      <c r="BN142" s="324"/>
      <c r="BO142" s="340"/>
      <c r="BP142" s="324"/>
      <c r="BQ142" s="340"/>
      <c r="BR142" s="324"/>
      <c r="BS142" s="340"/>
      <c r="BT142" s="325"/>
      <c r="BU142" s="337"/>
      <c r="BV142" s="338"/>
      <c r="BW142" s="338"/>
      <c r="BX142" s="339"/>
      <c r="BY142" s="340"/>
      <c r="BZ142" s="324"/>
      <c r="CA142" s="340"/>
      <c r="CB142" s="324"/>
      <c r="CC142" s="340"/>
      <c r="CD142" s="324"/>
      <c r="CE142" s="340"/>
      <c r="CF142" s="325"/>
      <c r="CG142" s="337"/>
      <c r="CH142" s="338"/>
      <c r="CI142" s="338"/>
      <c r="CJ142" s="339"/>
      <c r="CK142" s="340"/>
      <c r="CL142" s="324"/>
      <c r="CM142" s="340"/>
      <c r="CN142" s="324"/>
      <c r="CO142" s="340"/>
      <c r="CP142" s="324"/>
      <c r="CQ142" s="340"/>
      <c r="CR142" s="325"/>
      <c r="CS142" s="337"/>
      <c r="CT142" s="338"/>
      <c r="CU142" s="338"/>
      <c r="CV142" s="339"/>
      <c r="CW142" s="340"/>
      <c r="CX142" s="324"/>
      <c r="CY142" s="340"/>
      <c r="CZ142" s="324"/>
      <c r="DA142" s="340"/>
      <c r="DB142" s="324"/>
      <c r="DC142" s="340"/>
      <c r="DD142" s="325"/>
      <c r="DE142" s="337"/>
      <c r="DF142" s="338"/>
      <c r="DG142" s="338"/>
      <c r="DH142" s="339"/>
      <c r="DI142" s="340"/>
      <c r="DJ142" s="324"/>
      <c r="DK142" s="340"/>
      <c r="DL142" s="324"/>
      <c r="DM142" s="340"/>
      <c r="DN142" s="324"/>
      <c r="DO142" s="340"/>
      <c r="DP142" s="325"/>
    </row>
    <row r="143" spans="1:120" ht="4.5" customHeight="1">
      <c r="A143" s="326"/>
      <c r="B143" s="326"/>
      <c r="C143" s="327"/>
      <c r="D143" s="327"/>
      <c r="M143" s="326"/>
      <c r="N143" s="326"/>
      <c r="O143" s="327"/>
      <c r="P143" s="327"/>
      <c r="Y143" s="326"/>
      <c r="Z143" s="326"/>
      <c r="AA143" s="327"/>
      <c r="AB143" s="327"/>
      <c r="AK143" s="326"/>
      <c r="AL143" s="326"/>
      <c r="AM143" s="327"/>
      <c r="AN143" s="327"/>
      <c r="AW143" s="326"/>
      <c r="AX143" s="326"/>
      <c r="AY143" s="327"/>
      <c r="AZ143" s="327"/>
      <c r="BI143" s="326"/>
      <c r="BJ143" s="326"/>
      <c r="BK143" s="327"/>
      <c r="BL143" s="327"/>
      <c r="BU143" s="326"/>
      <c r="BV143" s="326"/>
      <c r="BW143" s="327"/>
      <c r="BX143" s="327"/>
      <c r="CG143" s="326"/>
      <c r="CH143" s="326"/>
      <c r="CI143" s="327"/>
      <c r="CJ143" s="327"/>
      <c r="CS143" s="326"/>
      <c r="CT143" s="326"/>
      <c r="CU143" s="327"/>
      <c r="CV143" s="327"/>
      <c r="DE143" s="326"/>
      <c r="DF143" s="326"/>
      <c r="DG143" s="327"/>
      <c r="DH143" s="327"/>
    </row>
    <row r="144" spans="1:120" ht="25.5" customHeight="1">
      <c r="A144" s="555" t="str">
        <f>PARAMETRES!$F$19</f>
        <v>TOTAL DE LA PÉRIODE</v>
      </c>
      <c r="B144" s="555"/>
      <c r="C144" s="341">
        <f>PARAMETRES!$G$19</f>
        <v>100</v>
      </c>
      <c r="D144" s="342"/>
      <c r="E144" s="343">
        <f>TOTALGENERAL!$AA60</f>
        <v>91.5</v>
      </c>
      <c r="F144" s="344"/>
      <c r="G144" s="343" t="str">
        <f>TOTALGENERAL!$BB60</f>
        <v/>
      </c>
      <c r="H144" s="344"/>
      <c r="I144" s="343" t="str">
        <f>TOTALGENERAL!$CC60</f>
        <v/>
      </c>
      <c r="J144" s="344"/>
      <c r="K144" s="343"/>
      <c r="M144" s="555" t="str">
        <f>PARAMETRES!$F$19</f>
        <v>TOTAL DE LA PÉRIODE</v>
      </c>
      <c r="N144" s="555"/>
      <c r="O144" s="341">
        <f>PARAMETRES!$G$19</f>
        <v>100</v>
      </c>
      <c r="P144" s="342"/>
      <c r="Q144" s="343">
        <f>TOTALGENERAL!$AA64</f>
        <v>97.3</v>
      </c>
      <c r="R144" s="344"/>
      <c r="S144" s="343" t="str">
        <f>TOTALGENERAL!$BB64</f>
        <v/>
      </c>
      <c r="T144" s="344"/>
      <c r="U144" s="343" t="str">
        <f>TOTALGENERAL!$CC64</f>
        <v/>
      </c>
      <c r="V144" s="344"/>
      <c r="W144" s="343"/>
      <c r="Y144" s="555" t="str">
        <f>PARAMETRES!$F$19</f>
        <v>TOTAL DE LA PÉRIODE</v>
      </c>
      <c r="Z144" s="555"/>
      <c r="AA144" s="341">
        <f>PARAMETRES!$G$19</f>
        <v>100</v>
      </c>
      <c r="AB144" s="342"/>
      <c r="AC144" s="343">
        <f>TOTALGENERAL!$AA68</f>
        <v>91.199999999999989</v>
      </c>
      <c r="AD144" s="344"/>
      <c r="AE144" s="343" t="str">
        <f>TOTALGENERAL!$BB68</f>
        <v/>
      </c>
      <c r="AF144" s="344"/>
      <c r="AG144" s="343" t="str">
        <f>TOTALGENERAL!$CC68</f>
        <v/>
      </c>
      <c r="AH144" s="344"/>
      <c r="AI144" s="343"/>
      <c r="AK144" s="555" t="str">
        <f>PARAMETRES!$F$19</f>
        <v>TOTAL DE LA PÉRIODE</v>
      </c>
      <c r="AL144" s="555"/>
      <c r="AM144" s="341">
        <f>PARAMETRES!$G$19</f>
        <v>100</v>
      </c>
      <c r="AN144" s="342"/>
      <c r="AO144" s="343">
        <f>TOTALGENERAL!$AA72</f>
        <v>88.1</v>
      </c>
      <c r="AP144" s="344"/>
      <c r="AQ144" s="343" t="str">
        <f>TOTALGENERAL!$BB72</f>
        <v/>
      </c>
      <c r="AR144" s="344"/>
      <c r="AS144" s="343" t="str">
        <f>TOTALGENERAL!$CC72</f>
        <v/>
      </c>
      <c r="AT144" s="344"/>
      <c r="AU144" s="343"/>
      <c r="AW144" s="555" t="str">
        <f>PARAMETRES!$F$19</f>
        <v>TOTAL DE LA PÉRIODE</v>
      </c>
      <c r="AX144" s="555"/>
      <c r="AY144" s="341">
        <f>PARAMETRES!$G$19</f>
        <v>100</v>
      </c>
      <c r="AZ144" s="342"/>
      <c r="BA144" s="343">
        <f>TOTALGENERAL!$AA76</f>
        <v>75.399999999999991</v>
      </c>
      <c r="BB144" s="344"/>
      <c r="BC144" s="343" t="str">
        <f>TOTALGENERAL!$BB76</f>
        <v/>
      </c>
      <c r="BD144" s="344"/>
      <c r="BE144" s="343" t="str">
        <f>TOTALGENERAL!$CC76</f>
        <v/>
      </c>
      <c r="BF144" s="344"/>
      <c r="BG144" s="343"/>
      <c r="BI144" s="555" t="str">
        <f>PARAMETRES!$F$19</f>
        <v>TOTAL DE LA PÉRIODE</v>
      </c>
      <c r="BJ144" s="555"/>
      <c r="BK144" s="341">
        <f>PARAMETRES!$G$19</f>
        <v>100</v>
      </c>
      <c r="BL144" s="342"/>
      <c r="BM144" s="343">
        <f>TOTALGENERAL!$AA80</f>
        <v>73.199999999999989</v>
      </c>
      <c r="BN144" s="344"/>
      <c r="BO144" s="343" t="str">
        <f>TOTALGENERAL!$BB80</f>
        <v/>
      </c>
      <c r="BP144" s="344"/>
      <c r="BQ144" s="343" t="str">
        <f>TOTALGENERAL!$CC80</f>
        <v/>
      </c>
      <c r="BR144" s="344"/>
      <c r="BS144" s="343"/>
      <c r="BU144" s="555" t="str">
        <f>PARAMETRES!$F$19</f>
        <v>TOTAL DE LA PÉRIODE</v>
      </c>
      <c r="BV144" s="555"/>
      <c r="BW144" s="341">
        <f>PARAMETRES!$G$19</f>
        <v>100</v>
      </c>
      <c r="BX144" s="342"/>
      <c r="BY144" s="343">
        <f>TOTALGENERAL!$AA84</f>
        <v>84.199999999999989</v>
      </c>
      <c r="BZ144" s="344"/>
      <c r="CA144" s="343" t="str">
        <f>TOTALGENERAL!$BB84</f>
        <v/>
      </c>
      <c r="CB144" s="344"/>
      <c r="CC144" s="343" t="str">
        <f>TOTALGENERAL!$CC84</f>
        <v/>
      </c>
      <c r="CD144" s="344"/>
      <c r="CE144" s="343"/>
      <c r="CG144" s="555" t="str">
        <f>PARAMETRES!$F$19</f>
        <v>TOTAL DE LA PÉRIODE</v>
      </c>
      <c r="CH144" s="555"/>
      <c r="CI144" s="341">
        <f>PARAMETRES!$G$19</f>
        <v>100</v>
      </c>
      <c r="CJ144" s="342"/>
      <c r="CK144" s="343" t="str">
        <f>TOTALGENERAL!$AA88</f>
        <v/>
      </c>
      <c r="CL144" s="344"/>
      <c r="CM144" s="343" t="str">
        <f>TOTALGENERAL!$BB88</f>
        <v/>
      </c>
      <c r="CN144" s="344"/>
      <c r="CO144" s="343" t="str">
        <f>TOTALGENERAL!$CC88</f>
        <v/>
      </c>
      <c r="CP144" s="344"/>
      <c r="CQ144" s="343"/>
      <c r="CS144" s="555" t="str">
        <f>PARAMETRES!$F$19</f>
        <v>TOTAL DE LA PÉRIODE</v>
      </c>
      <c r="CT144" s="555"/>
      <c r="CU144" s="341">
        <f>PARAMETRES!$G$19</f>
        <v>100</v>
      </c>
      <c r="CV144" s="342"/>
      <c r="CW144" s="343" t="str">
        <f>TOTALGENERAL!$AA92</f>
        <v/>
      </c>
      <c r="CX144" s="344"/>
      <c r="CY144" s="343" t="str">
        <f>TOTALGENERAL!$BB92</f>
        <v/>
      </c>
      <c r="CZ144" s="344"/>
      <c r="DA144" s="343" t="str">
        <f>TOTALGENERAL!$CC92</f>
        <v/>
      </c>
      <c r="DB144" s="344"/>
      <c r="DC144" s="343"/>
      <c r="DE144" s="555" t="str">
        <f>PARAMETRES!$F$19</f>
        <v>TOTAL DE LA PÉRIODE</v>
      </c>
      <c r="DF144" s="555"/>
      <c r="DG144" s="341">
        <f>PARAMETRES!$G$19</f>
        <v>100</v>
      </c>
      <c r="DH144" s="342"/>
      <c r="DI144" s="343" t="str">
        <f>TOTALGENERAL!$AA96</f>
        <v/>
      </c>
      <c r="DJ144" s="344"/>
      <c r="DK144" s="343" t="str">
        <f>TOTALGENERAL!$BB96</f>
        <v/>
      </c>
      <c r="DL144" s="344"/>
      <c r="DM144" s="343" t="str">
        <f>TOTALGENERAL!$CC96</f>
        <v/>
      </c>
      <c r="DN144" s="344"/>
      <c r="DO144" s="343"/>
    </row>
    <row r="145" spans="7:119" ht="3.75" customHeight="1">
      <c r="G145" s="345"/>
      <c r="J145" s="345"/>
      <c r="S145" s="345"/>
      <c r="V145" s="345"/>
      <c r="AE145" s="345"/>
      <c r="AH145" s="345"/>
      <c r="AQ145" s="345"/>
      <c r="AT145" s="345"/>
      <c r="BC145" s="345"/>
      <c r="BF145" s="345"/>
      <c r="BO145" s="345"/>
      <c r="BR145" s="345"/>
      <c r="CA145" s="345"/>
      <c r="CD145" s="345"/>
      <c r="CM145" s="345"/>
      <c r="CP145" s="345"/>
      <c r="CY145" s="345"/>
      <c r="DB145" s="345"/>
      <c r="DK145" s="345"/>
      <c r="DN145" s="345"/>
    </row>
    <row r="146" spans="7:119">
      <c r="G146" s="556"/>
      <c r="H146" s="556"/>
      <c r="I146" s="556"/>
      <c r="J146" s="556"/>
      <c r="K146" s="346"/>
      <c r="S146" s="556"/>
      <c r="T146" s="556"/>
      <c r="U146" s="556"/>
      <c r="V146" s="556"/>
      <c r="W146" s="346"/>
      <c r="AE146" s="556"/>
      <c r="AF146" s="556"/>
      <c r="AG146" s="556"/>
      <c r="AH146" s="556"/>
      <c r="AI146" s="346"/>
      <c r="AQ146" s="556"/>
      <c r="AR146" s="556"/>
      <c r="AS146" s="556"/>
      <c r="AT146" s="556"/>
      <c r="AU146" s="346"/>
      <c r="BC146" s="556"/>
      <c r="BD146" s="556"/>
      <c r="BE146" s="556"/>
      <c r="BF146" s="556"/>
      <c r="BG146" s="346"/>
      <c r="BO146" s="556"/>
      <c r="BP146" s="556"/>
      <c r="BQ146" s="556"/>
      <c r="BR146" s="556"/>
      <c r="BS146" s="346"/>
      <c r="CA146" s="556"/>
      <c r="CB146" s="556"/>
      <c r="CC146" s="556"/>
      <c r="CD146" s="556"/>
      <c r="CE146" s="346"/>
      <c r="CM146" s="556"/>
      <c r="CN146" s="556"/>
      <c r="CO146" s="556"/>
      <c r="CP146" s="556"/>
      <c r="CQ146" s="346"/>
      <c r="CY146" s="556"/>
      <c r="CZ146" s="556"/>
      <c r="DA146" s="556"/>
      <c r="DB146" s="556"/>
      <c r="DC146" s="346"/>
      <c r="DK146" s="556"/>
      <c r="DL146" s="556"/>
      <c r="DM146" s="556"/>
      <c r="DN146" s="556"/>
      <c r="DO146" s="346"/>
    </row>
    <row r="147" spans="7:119" ht="21.75" customHeight="1"/>
    <row r="162" spans="1:120">
      <c r="A162" s="557"/>
      <c r="B162" s="557"/>
      <c r="C162" s="557"/>
      <c r="D162" s="557"/>
      <c r="E162" s="557"/>
      <c r="F162" s="557"/>
      <c r="G162" s="557"/>
      <c r="H162" s="557"/>
      <c r="I162" s="557"/>
      <c r="J162" s="557"/>
      <c r="K162" s="557"/>
      <c r="L162" s="557"/>
      <c r="M162" s="557"/>
      <c r="N162" s="557"/>
      <c r="O162" s="557"/>
      <c r="P162" s="557"/>
      <c r="Q162" s="557"/>
      <c r="R162" s="557"/>
      <c r="S162" s="557"/>
      <c r="T162" s="557"/>
      <c r="U162" s="557"/>
      <c r="V162" s="557"/>
      <c r="W162" s="557"/>
      <c r="X162" s="557"/>
      <c r="Y162" s="557"/>
      <c r="Z162" s="557"/>
      <c r="AA162" s="557"/>
      <c r="AB162" s="557"/>
      <c r="AC162" s="557"/>
      <c r="AD162" s="557"/>
      <c r="AE162" s="557"/>
      <c r="AF162" s="557"/>
      <c r="AG162" s="557"/>
      <c r="AH162" s="557"/>
      <c r="AI162" s="557"/>
      <c r="AJ162" s="557"/>
      <c r="AK162" s="557"/>
      <c r="AL162" s="557"/>
      <c r="AM162" s="557"/>
      <c r="AN162" s="557"/>
      <c r="AO162" s="557"/>
      <c r="AP162" s="557"/>
      <c r="AQ162" s="557"/>
      <c r="AR162" s="557"/>
      <c r="AS162" s="557"/>
      <c r="AT162" s="557"/>
      <c r="AU162" s="557"/>
      <c r="AV162" s="557"/>
      <c r="AW162" s="557"/>
      <c r="AX162" s="557"/>
      <c r="AY162" s="557"/>
      <c r="AZ162" s="557"/>
      <c r="BA162" s="557"/>
      <c r="BB162" s="557"/>
      <c r="BC162" s="557"/>
      <c r="BD162" s="557"/>
      <c r="BE162" s="557"/>
      <c r="BF162" s="557"/>
      <c r="BG162" s="557"/>
      <c r="BH162" s="557"/>
      <c r="BI162" s="557"/>
      <c r="BJ162" s="557"/>
      <c r="BK162" s="557"/>
      <c r="BL162" s="557"/>
      <c r="BM162" s="557"/>
      <c r="BN162" s="557"/>
      <c r="BO162" s="557"/>
      <c r="BP162" s="557"/>
      <c r="BQ162" s="557"/>
      <c r="BR162" s="557"/>
      <c r="BS162" s="557"/>
      <c r="BT162" s="557"/>
      <c r="BU162" s="557"/>
      <c r="BV162" s="557"/>
      <c r="BW162" s="557"/>
      <c r="BX162" s="557"/>
      <c r="BY162" s="557"/>
      <c r="BZ162" s="557"/>
      <c r="CA162" s="557"/>
      <c r="CB162" s="557"/>
      <c r="CC162" s="557"/>
      <c r="CD162" s="557"/>
      <c r="CE162" s="557"/>
      <c r="CF162" s="557"/>
      <c r="CG162" s="557"/>
      <c r="CH162" s="557"/>
      <c r="CI162" s="557"/>
      <c r="CJ162" s="557"/>
      <c r="CK162" s="557"/>
      <c r="CL162" s="557"/>
      <c r="CM162" s="557"/>
      <c r="CN162" s="557"/>
      <c r="CO162" s="557"/>
      <c r="CP162" s="557"/>
      <c r="CQ162" s="557"/>
      <c r="CR162" s="557"/>
      <c r="CS162" s="557"/>
      <c r="CT162" s="557"/>
      <c r="CU162" s="557"/>
      <c r="CV162" s="557"/>
      <c r="CW162" s="557"/>
      <c r="CX162" s="557"/>
      <c r="CY162" s="557"/>
      <c r="CZ162" s="557"/>
      <c r="DA162" s="557"/>
      <c r="DB162" s="557"/>
      <c r="DC162" s="557"/>
      <c r="DD162" s="557"/>
      <c r="DE162" s="557"/>
      <c r="DF162" s="557"/>
      <c r="DG162" s="557"/>
      <c r="DH162" s="557"/>
      <c r="DI162" s="557"/>
      <c r="DJ162" s="557"/>
      <c r="DK162" s="557"/>
      <c r="DL162" s="557"/>
      <c r="DM162" s="557"/>
      <c r="DN162" s="557"/>
      <c r="DO162" s="557"/>
      <c r="DP162" s="557"/>
    </row>
    <row r="163" spans="1:120" ht="30">
      <c r="B163" s="561" t="str">
        <f>PARAMETRES!$C8</f>
        <v>S</v>
      </c>
      <c r="C163" s="561"/>
      <c r="D163" s="561"/>
      <c r="E163" s="561"/>
      <c r="F163" s="561"/>
      <c r="G163" s="561"/>
      <c r="H163" s="561"/>
      <c r="I163" s="547"/>
      <c r="J163" s="548"/>
      <c r="N163" s="561" t="str">
        <f>PARAMETRES!$C12</f>
        <v>L</v>
      </c>
      <c r="O163" s="561"/>
      <c r="P163" s="561"/>
      <c r="Q163" s="561"/>
      <c r="R163" s="561"/>
      <c r="S163" s="561"/>
      <c r="T163" s="561"/>
      <c r="U163" s="547"/>
      <c r="V163" s="548"/>
      <c r="Z163" s="561" t="str">
        <f>PARAMETRES!$C16</f>
        <v>L</v>
      </c>
      <c r="AA163" s="561"/>
      <c r="AB163" s="561"/>
      <c r="AC163" s="561"/>
      <c r="AD163" s="561"/>
      <c r="AE163" s="561"/>
      <c r="AF163" s="561"/>
      <c r="AG163" s="547"/>
      <c r="AH163" s="548"/>
      <c r="AL163" s="561" t="str">
        <f>PARAMETRES!$C20</f>
        <v>D</v>
      </c>
      <c r="AM163" s="561"/>
      <c r="AN163" s="561"/>
      <c r="AO163" s="561"/>
      <c r="AP163" s="561"/>
      <c r="AQ163" s="561"/>
      <c r="AR163" s="561"/>
      <c r="AS163" s="547"/>
      <c r="AT163" s="548"/>
      <c r="AX163" s="561" t="str">
        <f>PARAMETRES!$C24</f>
        <v>N</v>
      </c>
      <c r="AY163" s="561"/>
      <c r="AZ163" s="561"/>
      <c r="BA163" s="561"/>
      <c r="BB163" s="561"/>
      <c r="BC163" s="561"/>
      <c r="BD163" s="561"/>
      <c r="BE163" s="547"/>
      <c r="BF163" s="548"/>
      <c r="BJ163" s="561" t="str">
        <f>PARAMETRES!$C28</f>
        <v>T</v>
      </c>
      <c r="BK163" s="561"/>
      <c r="BL163" s="561"/>
      <c r="BM163" s="561"/>
      <c r="BN163" s="561"/>
      <c r="BO163" s="561"/>
      <c r="BP163" s="561"/>
      <c r="BQ163" s="547"/>
      <c r="BR163" s="548"/>
      <c r="BV163" s="561" t="str">
        <f>PARAMETRES!$C32</f>
        <v>B</v>
      </c>
      <c r="BW163" s="561"/>
      <c r="BX163" s="561"/>
      <c r="BY163" s="561"/>
      <c r="BZ163" s="561"/>
      <c r="CA163" s="561"/>
      <c r="CB163" s="561"/>
      <c r="CC163" s="547"/>
      <c r="CD163" s="548"/>
      <c r="CH163" s="561" t="str">
        <f>PARAMETRES!$C36</f>
        <v>-</v>
      </c>
      <c r="CI163" s="561"/>
      <c r="CJ163" s="561"/>
      <c r="CK163" s="561"/>
      <c r="CL163" s="561"/>
      <c r="CM163" s="561"/>
      <c r="CN163" s="561"/>
      <c r="CO163" s="547"/>
      <c r="CP163" s="548"/>
      <c r="CT163" s="561" t="str">
        <f>PARAMETRES!$C40</f>
        <v>-</v>
      </c>
      <c r="CU163" s="561"/>
      <c r="CV163" s="561"/>
      <c r="CW163" s="561"/>
      <c r="CX163" s="561"/>
      <c r="CY163" s="561"/>
      <c r="CZ163" s="561"/>
      <c r="DA163" s="547"/>
      <c r="DB163" s="548"/>
      <c r="DF163" s="561" t="str">
        <f>PARAMETRES!$C44</f>
        <v>-</v>
      </c>
      <c r="DG163" s="561"/>
      <c r="DH163" s="561"/>
      <c r="DI163" s="561"/>
      <c r="DJ163" s="561"/>
      <c r="DK163" s="561"/>
      <c r="DL163" s="561"/>
      <c r="DM163" s="547" t="str">
        <f>IF(COUNTBLANK(DO169:DO198)=31,"",PARAMETRES!$F$22)</f>
        <v>Année          2016-2017</v>
      </c>
      <c r="DN163" s="548" t="str">
        <f>IF(COUNTBLANK(DO169:DO198)=31,"",PARAMETRES!$F$23)</f>
        <v>5ème année</v>
      </c>
    </row>
    <row r="164" spans="1:120" ht="20.25">
      <c r="B164" s="560" t="str">
        <f>PARAMETRES!$B8</f>
        <v>B</v>
      </c>
      <c r="C164" s="560"/>
      <c r="D164" s="560"/>
      <c r="E164" s="560"/>
      <c r="F164" s="560"/>
      <c r="G164" s="560"/>
      <c r="H164" s="560"/>
      <c r="I164" s="547"/>
      <c r="J164" s="548"/>
      <c r="N164" s="560" t="str">
        <f>PARAMETRES!$B12</f>
        <v>D</v>
      </c>
      <c r="O164" s="560"/>
      <c r="P164" s="560"/>
      <c r="Q164" s="560"/>
      <c r="R164" s="560"/>
      <c r="S164" s="560"/>
      <c r="T164" s="560"/>
      <c r="U164" s="547"/>
      <c r="V164" s="548"/>
      <c r="Z164" s="560" t="str">
        <f>PARAMETRES!$B16</f>
        <v>H</v>
      </c>
      <c r="AA164" s="560"/>
      <c r="AB164" s="560"/>
      <c r="AC164" s="560"/>
      <c r="AD164" s="560"/>
      <c r="AE164" s="560"/>
      <c r="AF164" s="560"/>
      <c r="AG164" s="547"/>
      <c r="AH164" s="548"/>
      <c r="AL164" s="560" t="str">
        <f>PARAMETRES!$B20</f>
        <v>M</v>
      </c>
      <c r="AM164" s="560"/>
      <c r="AN164" s="560"/>
      <c r="AO164" s="560"/>
      <c r="AP164" s="560"/>
      <c r="AQ164" s="560"/>
      <c r="AR164" s="560"/>
      <c r="AS164" s="547"/>
      <c r="AT164" s="548"/>
      <c r="AX164" s="560" t="str">
        <f>PARAMETRES!$B24</f>
        <v>R</v>
      </c>
      <c r="AY164" s="560"/>
      <c r="AZ164" s="560"/>
      <c r="BA164" s="560"/>
      <c r="BB164" s="560"/>
      <c r="BC164" s="560"/>
      <c r="BD164" s="560"/>
      <c r="BE164" s="547"/>
      <c r="BF164" s="548"/>
      <c r="BJ164" s="560" t="str">
        <f>PARAMETRES!$B28</f>
        <v>S</v>
      </c>
      <c r="BK164" s="560"/>
      <c r="BL164" s="560"/>
      <c r="BM164" s="560"/>
      <c r="BN164" s="560"/>
      <c r="BO164" s="560"/>
      <c r="BP164" s="560"/>
      <c r="BQ164" s="547"/>
      <c r="BR164" s="548"/>
      <c r="BV164" s="560" t="str">
        <f>PARAMETRES!$B32</f>
        <v>V</v>
      </c>
      <c r="BW164" s="560"/>
      <c r="BX164" s="560"/>
      <c r="BY164" s="560"/>
      <c r="BZ164" s="560"/>
      <c r="CA164" s="560"/>
      <c r="CB164" s="560"/>
      <c r="CC164" s="547"/>
      <c r="CD164" s="548"/>
      <c r="CH164" s="560" t="str">
        <f>PARAMETRES!$B36</f>
        <v>-</v>
      </c>
      <c r="CI164" s="560"/>
      <c r="CJ164" s="560"/>
      <c r="CK164" s="560"/>
      <c r="CL164" s="560"/>
      <c r="CM164" s="560"/>
      <c r="CN164" s="560"/>
      <c r="CO164" s="547"/>
      <c r="CP164" s="548"/>
      <c r="CT164" s="560" t="str">
        <f>PARAMETRES!$B40</f>
        <v>-</v>
      </c>
      <c r="CU164" s="560"/>
      <c r="CV164" s="560"/>
      <c r="CW164" s="560"/>
      <c r="CX164" s="560"/>
      <c r="CY164" s="560"/>
      <c r="CZ164" s="560"/>
      <c r="DA164" s="547"/>
      <c r="DB164" s="548"/>
      <c r="DF164" s="560" t="str">
        <f>PARAMETRES!$B44</f>
        <v>-</v>
      </c>
      <c r="DG164" s="560"/>
      <c r="DH164" s="560"/>
      <c r="DI164" s="560"/>
      <c r="DJ164" s="560"/>
      <c r="DK164" s="560"/>
      <c r="DL164" s="560"/>
      <c r="DM164" s="547"/>
      <c r="DN164" s="548"/>
    </row>
    <row r="165" spans="1:120">
      <c r="B165" s="313"/>
      <c r="C165" s="313"/>
      <c r="D165" s="313"/>
      <c r="N165" s="313"/>
      <c r="O165" s="313"/>
      <c r="P165" s="313"/>
      <c r="Z165" s="313"/>
      <c r="AA165" s="313"/>
      <c r="AB165" s="313"/>
      <c r="AL165" s="313"/>
      <c r="AM165" s="313"/>
      <c r="AN165" s="313"/>
      <c r="AX165" s="313"/>
      <c r="AY165" s="313"/>
      <c r="AZ165" s="313"/>
      <c r="BJ165" s="313"/>
      <c r="BK165" s="313"/>
      <c r="BL165" s="313"/>
      <c r="BV165" s="313"/>
      <c r="BW165" s="313"/>
      <c r="BX165" s="313"/>
      <c r="CH165" s="313"/>
      <c r="CI165" s="313"/>
      <c r="CJ165" s="313"/>
      <c r="CT165" s="313"/>
      <c r="CU165" s="313"/>
      <c r="CV165" s="313"/>
      <c r="DF165" s="313"/>
      <c r="DG165" s="313"/>
      <c r="DH165" s="313"/>
    </row>
    <row r="167" spans="1:120" ht="25.5" customHeight="1">
      <c r="E167" s="314" t="s">
        <v>84</v>
      </c>
      <c r="G167" s="314" t="s">
        <v>85</v>
      </c>
      <c r="I167" s="314" t="s">
        <v>86</v>
      </c>
      <c r="K167" s="314" t="s">
        <v>87</v>
      </c>
      <c r="Q167" s="314" t="s">
        <v>84</v>
      </c>
      <c r="S167" s="314" t="s">
        <v>85</v>
      </c>
      <c r="U167" s="314" t="s">
        <v>86</v>
      </c>
      <c r="W167" s="314" t="s">
        <v>87</v>
      </c>
      <c r="AC167" s="314" t="s">
        <v>84</v>
      </c>
      <c r="AE167" s="314" t="s">
        <v>85</v>
      </c>
      <c r="AG167" s="314" t="s">
        <v>86</v>
      </c>
      <c r="AI167" s="314" t="s">
        <v>87</v>
      </c>
      <c r="AO167" s="314" t="s">
        <v>84</v>
      </c>
      <c r="AQ167" s="314" t="s">
        <v>85</v>
      </c>
      <c r="AS167" s="314" t="s">
        <v>86</v>
      </c>
      <c r="AU167" s="314" t="s">
        <v>87</v>
      </c>
      <c r="BA167" s="314" t="s">
        <v>84</v>
      </c>
      <c r="BC167" s="314" t="s">
        <v>85</v>
      </c>
      <c r="BE167" s="314" t="s">
        <v>86</v>
      </c>
      <c r="BG167" s="314" t="s">
        <v>87</v>
      </c>
      <c r="BM167" s="314" t="s">
        <v>84</v>
      </c>
      <c r="BO167" s="314" t="s">
        <v>85</v>
      </c>
      <c r="BQ167" s="314" t="s">
        <v>86</v>
      </c>
      <c r="BS167" s="314" t="s">
        <v>87</v>
      </c>
      <c r="BY167" s="314" t="s">
        <v>84</v>
      </c>
      <c r="CA167" s="314" t="s">
        <v>85</v>
      </c>
      <c r="CC167" s="314" t="s">
        <v>86</v>
      </c>
      <c r="CE167" s="314" t="s">
        <v>87</v>
      </c>
      <c r="CK167" s="314" t="s">
        <v>84</v>
      </c>
      <c r="CM167" s="314" t="s">
        <v>85</v>
      </c>
      <c r="CO167" s="314" t="s">
        <v>86</v>
      </c>
      <c r="CQ167" s="314" t="s">
        <v>87</v>
      </c>
      <c r="CW167" s="314" t="s">
        <v>84</v>
      </c>
      <c r="CY167" s="314" t="s">
        <v>85</v>
      </c>
      <c r="DA167" s="314" t="s">
        <v>86</v>
      </c>
      <c r="DC167" s="314" t="s">
        <v>87</v>
      </c>
      <c r="DI167" s="314" t="s">
        <v>84</v>
      </c>
      <c r="DK167" s="314" t="s">
        <v>85</v>
      </c>
      <c r="DM167" s="314" t="s">
        <v>86</v>
      </c>
      <c r="DO167" s="314" t="s">
        <v>87</v>
      </c>
    </row>
    <row r="168" spans="1:120">
      <c r="E168" s="315"/>
      <c r="G168" s="315"/>
      <c r="I168" s="315"/>
      <c r="K168" s="315"/>
      <c r="Q168" s="315"/>
      <c r="S168" s="315"/>
      <c r="U168" s="315"/>
      <c r="W168" s="315"/>
      <c r="AC168" s="315"/>
      <c r="AE168" s="315"/>
      <c r="AG168" s="315"/>
      <c r="AI168" s="315"/>
      <c r="AO168" s="315"/>
      <c r="AQ168" s="315"/>
      <c r="AS168" s="315"/>
      <c r="AU168" s="315"/>
      <c r="BA168" s="315"/>
      <c r="BC168" s="315"/>
      <c r="BE168" s="315"/>
      <c r="BG168" s="315"/>
      <c r="BM168" s="315"/>
      <c r="BO168" s="315"/>
      <c r="BQ168" s="315"/>
      <c r="BS168" s="315"/>
      <c r="BY168" s="315"/>
      <c r="CA168" s="315"/>
      <c r="CC168" s="315"/>
      <c r="CE168" s="315"/>
      <c r="CK168" s="315"/>
      <c r="CM168" s="315"/>
      <c r="CO168" s="315"/>
      <c r="CQ168" s="315"/>
      <c r="CW168" s="315"/>
      <c r="CY168" s="315"/>
      <c r="DA168" s="315"/>
      <c r="DC168" s="315"/>
      <c r="DI168" s="315"/>
      <c r="DK168" s="315"/>
      <c r="DM168" s="315"/>
      <c r="DO168" s="315"/>
    </row>
    <row r="169" spans="1:120">
      <c r="A169" s="551" t="str">
        <f>PARAMETRES!$F$3</f>
        <v>RELIGION</v>
      </c>
      <c r="B169" s="551"/>
      <c r="C169" s="316">
        <f>PARAMETRES!$G$3</f>
        <v>20</v>
      </c>
      <c r="D169" s="317"/>
      <c r="E169" s="318" t="str">
        <f>TOTALGENERAL!$E61</f>
        <v>-</v>
      </c>
      <c r="F169" s="319"/>
      <c r="G169" s="318" t="str">
        <f>TOTALGENERAL!$AF61</f>
        <v/>
      </c>
      <c r="H169" s="319"/>
      <c r="I169" s="318" t="str">
        <f>TOTALGENERAL!$BG61</f>
        <v/>
      </c>
      <c r="J169" s="319"/>
      <c r="K169" s="318"/>
      <c r="L169" s="320"/>
      <c r="M169" s="551" t="str">
        <f>PARAMETRES!$F$3</f>
        <v>RELIGION</v>
      </c>
      <c r="N169" s="551"/>
      <c r="O169" s="316">
        <f>PARAMETRES!$G$3</f>
        <v>20</v>
      </c>
      <c r="P169" s="317"/>
      <c r="Q169" s="318">
        <f>TOTALGENERAL!$E65</f>
        <v>10.6</v>
      </c>
      <c r="R169" s="319"/>
      <c r="S169" s="318" t="str">
        <f>TOTALGENERAL!$AF65</f>
        <v/>
      </c>
      <c r="T169" s="319"/>
      <c r="U169" s="318" t="str">
        <f>TOTALGENERAL!$BG65</f>
        <v/>
      </c>
      <c r="V169" s="319"/>
      <c r="W169" s="318"/>
      <c r="X169" s="320"/>
      <c r="Y169" s="551" t="str">
        <f>PARAMETRES!$F$3</f>
        <v>RELIGION</v>
      </c>
      <c r="Z169" s="551"/>
      <c r="AA169" s="316">
        <f>PARAMETRES!$G$3</f>
        <v>20</v>
      </c>
      <c r="AB169" s="317"/>
      <c r="AC169" s="318">
        <f>TOTALGENERAL!$E69</f>
        <v>11.6</v>
      </c>
      <c r="AD169" s="319"/>
      <c r="AE169" s="318" t="str">
        <f>TOTALGENERAL!$AF69</f>
        <v/>
      </c>
      <c r="AF169" s="319"/>
      <c r="AG169" s="318" t="str">
        <f>TOTALGENERAL!$BG69</f>
        <v/>
      </c>
      <c r="AH169" s="319"/>
      <c r="AI169" s="318"/>
      <c r="AJ169" s="320"/>
      <c r="AK169" s="551" t="str">
        <f>PARAMETRES!$F$3</f>
        <v>RELIGION</v>
      </c>
      <c r="AL169" s="551"/>
      <c r="AM169" s="316">
        <f>PARAMETRES!$G$3</f>
        <v>20</v>
      </c>
      <c r="AN169" s="317"/>
      <c r="AO169" s="318">
        <f>TOTALGENERAL!$E73</f>
        <v>16.900000000000002</v>
      </c>
      <c r="AP169" s="319"/>
      <c r="AQ169" s="318" t="str">
        <f>TOTALGENERAL!$AF73</f>
        <v/>
      </c>
      <c r="AR169" s="319"/>
      <c r="AS169" s="318" t="str">
        <f>TOTALGENERAL!$BG73</f>
        <v/>
      </c>
      <c r="AT169" s="319"/>
      <c r="AU169" s="318"/>
      <c r="AV169" s="320"/>
      <c r="AW169" s="551" t="str">
        <f>PARAMETRES!$F$3</f>
        <v>RELIGION</v>
      </c>
      <c r="AX169" s="551"/>
      <c r="AY169" s="316">
        <f>PARAMETRES!$G$3</f>
        <v>20</v>
      </c>
      <c r="AZ169" s="317"/>
      <c r="BA169" s="318">
        <f>TOTALGENERAL!$E77</f>
        <v>20</v>
      </c>
      <c r="BB169" s="319"/>
      <c r="BC169" s="318" t="str">
        <f>TOTALGENERAL!$AF77</f>
        <v/>
      </c>
      <c r="BD169" s="319"/>
      <c r="BE169" s="318" t="str">
        <f>TOTALGENERAL!$BG77</f>
        <v/>
      </c>
      <c r="BF169" s="319"/>
      <c r="BG169" s="318"/>
      <c r="BH169" s="320"/>
      <c r="BI169" s="551" t="str">
        <f>PARAMETRES!$F$3</f>
        <v>RELIGION</v>
      </c>
      <c r="BJ169" s="551"/>
      <c r="BK169" s="316">
        <f>PARAMETRES!$G$3</f>
        <v>20</v>
      </c>
      <c r="BL169" s="317"/>
      <c r="BM169" s="318">
        <f>TOTALGENERAL!$E81</f>
        <v>14.799999999999999</v>
      </c>
      <c r="BN169" s="319"/>
      <c r="BO169" s="318" t="str">
        <f>TOTALGENERAL!$AF81</f>
        <v/>
      </c>
      <c r="BP169" s="319"/>
      <c r="BQ169" s="318" t="str">
        <f>TOTALGENERAL!$BG81</f>
        <v/>
      </c>
      <c r="BR169" s="319"/>
      <c r="BS169" s="318"/>
      <c r="BT169" s="320"/>
      <c r="BU169" s="551" t="str">
        <f>PARAMETRES!$F$3</f>
        <v>RELIGION</v>
      </c>
      <c r="BV169" s="551"/>
      <c r="BW169" s="316">
        <f>PARAMETRES!$G$3</f>
        <v>20</v>
      </c>
      <c r="BX169" s="317"/>
      <c r="BY169" s="318">
        <f>TOTALGENERAL!$E85</f>
        <v>19</v>
      </c>
      <c r="BZ169" s="319"/>
      <c r="CA169" s="318" t="str">
        <f>TOTALGENERAL!$AF85</f>
        <v/>
      </c>
      <c r="CB169" s="319"/>
      <c r="CC169" s="318" t="str">
        <f>TOTALGENERAL!$BG85</f>
        <v/>
      </c>
      <c r="CD169" s="319"/>
      <c r="CE169" s="318"/>
      <c r="CF169" s="320"/>
      <c r="CG169" s="551" t="str">
        <f>PARAMETRES!$F$3</f>
        <v>RELIGION</v>
      </c>
      <c r="CH169" s="551"/>
      <c r="CI169" s="316">
        <f>PARAMETRES!$G$3</f>
        <v>20</v>
      </c>
      <c r="CJ169" s="317"/>
      <c r="CK169" s="318" t="str">
        <f>TOTALGENERAL!$E89</f>
        <v>-</v>
      </c>
      <c r="CL169" s="319"/>
      <c r="CM169" s="318" t="str">
        <f>TOTALGENERAL!$AF89</f>
        <v/>
      </c>
      <c r="CN169" s="319"/>
      <c r="CO169" s="318" t="str">
        <f>TOTALGENERAL!$BG89</f>
        <v/>
      </c>
      <c r="CP169" s="319"/>
      <c r="CQ169" s="318"/>
      <c r="CR169" s="320"/>
      <c r="CS169" s="551" t="str">
        <f>PARAMETRES!$F$3</f>
        <v>RELIGION</v>
      </c>
      <c r="CT169" s="551"/>
      <c r="CU169" s="316">
        <f>PARAMETRES!$G$3</f>
        <v>20</v>
      </c>
      <c r="CV169" s="317"/>
      <c r="CW169" s="318" t="str">
        <f>TOTALGENERAL!$E93</f>
        <v>-</v>
      </c>
      <c r="CX169" s="319"/>
      <c r="CY169" s="318" t="str">
        <f>TOTALGENERAL!$AF93</f>
        <v/>
      </c>
      <c r="CZ169" s="319"/>
      <c r="DA169" s="318" t="str">
        <f>TOTALGENERAL!$BG93</f>
        <v/>
      </c>
      <c r="DB169" s="319"/>
      <c r="DC169" s="318"/>
      <c r="DD169" s="320"/>
      <c r="DE169" s="551" t="str">
        <f>PARAMETRES!$F$3</f>
        <v>RELIGION</v>
      </c>
      <c r="DF169" s="551"/>
      <c r="DG169" s="316">
        <f>PARAMETRES!$G$3</f>
        <v>20</v>
      </c>
      <c r="DH169" s="317"/>
      <c r="DI169" s="318" t="str">
        <f>TOTALGENERAL!$E97</f>
        <v>-</v>
      </c>
      <c r="DJ169" s="319"/>
      <c r="DK169" s="318" t="str">
        <f>TOTALGENERAL!$AF97</f>
        <v/>
      </c>
      <c r="DL169" s="319"/>
      <c r="DM169" s="318" t="str">
        <f>TOTALGENERAL!$BG97</f>
        <v/>
      </c>
      <c r="DN169" s="319"/>
      <c r="DO169" s="318"/>
      <c r="DP169" s="320"/>
    </row>
    <row r="170" spans="1:120">
      <c r="A170" s="321"/>
      <c r="B170" s="322"/>
      <c r="C170" s="323"/>
      <c r="D170" s="323"/>
      <c r="E170" s="315"/>
      <c r="F170" s="324"/>
      <c r="G170" s="315"/>
      <c r="H170" s="324"/>
      <c r="I170" s="315"/>
      <c r="J170" s="324"/>
      <c r="K170" s="315"/>
      <c r="L170" s="325"/>
      <c r="M170" s="321"/>
      <c r="N170" s="322"/>
      <c r="O170" s="323"/>
      <c r="P170" s="323"/>
      <c r="Q170" s="315"/>
      <c r="R170" s="324"/>
      <c r="S170" s="315"/>
      <c r="T170" s="324"/>
      <c r="U170" s="315"/>
      <c r="V170" s="324"/>
      <c r="W170" s="315"/>
      <c r="X170" s="325"/>
      <c r="Y170" s="321"/>
      <c r="Z170" s="322"/>
      <c r="AA170" s="323"/>
      <c r="AB170" s="323"/>
      <c r="AC170" s="315"/>
      <c r="AD170" s="324"/>
      <c r="AE170" s="315"/>
      <c r="AF170" s="324"/>
      <c r="AG170" s="315"/>
      <c r="AH170" s="324"/>
      <c r="AI170" s="315"/>
      <c r="AJ170" s="325"/>
      <c r="AK170" s="321"/>
      <c r="AL170" s="322"/>
      <c r="AM170" s="323"/>
      <c r="AN170" s="323"/>
      <c r="AO170" s="315"/>
      <c r="AP170" s="324"/>
      <c r="AQ170" s="315"/>
      <c r="AR170" s="324"/>
      <c r="AS170" s="315"/>
      <c r="AT170" s="324"/>
      <c r="AU170" s="315"/>
      <c r="AV170" s="325"/>
      <c r="AW170" s="321"/>
      <c r="AX170" s="322"/>
      <c r="AY170" s="323"/>
      <c r="AZ170" s="323"/>
      <c r="BA170" s="315"/>
      <c r="BB170" s="324"/>
      <c r="BC170" s="315"/>
      <c r="BD170" s="324"/>
      <c r="BE170" s="315"/>
      <c r="BF170" s="324"/>
      <c r="BG170" s="315"/>
      <c r="BH170" s="325"/>
      <c r="BI170" s="321"/>
      <c r="BJ170" s="322"/>
      <c r="BK170" s="323"/>
      <c r="BL170" s="323"/>
      <c r="BM170" s="315"/>
      <c r="BN170" s="324"/>
      <c r="BO170" s="315"/>
      <c r="BP170" s="324"/>
      <c r="BQ170" s="315"/>
      <c r="BR170" s="324"/>
      <c r="BS170" s="315"/>
      <c r="BT170" s="325"/>
      <c r="BU170" s="321"/>
      <c r="BV170" s="322"/>
      <c r="BW170" s="323"/>
      <c r="BX170" s="323"/>
      <c r="BY170" s="315"/>
      <c r="BZ170" s="324"/>
      <c r="CA170" s="315"/>
      <c r="CB170" s="324"/>
      <c r="CC170" s="315"/>
      <c r="CD170" s="324"/>
      <c r="CE170" s="315"/>
      <c r="CF170" s="325"/>
      <c r="CG170" s="321"/>
      <c r="CH170" s="322"/>
      <c r="CI170" s="323"/>
      <c r="CJ170" s="323"/>
      <c r="CK170" s="315"/>
      <c r="CL170" s="324"/>
      <c r="CM170" s="315"/>
      <c r="CN170" s="324"/>
      <c r="CO170" s="315"/>
      <c r="CP170" s="324"/>
      <c r="CQ170" s="315"/>
      <c r="CR170" s="325"/>
      <c r="CS170" s="321"/>
      <c r="CT170" s="322"/>
      <c r="CU170" s="323"/>
      <c r="CV170" s="323"/>
      <c r="CW170" s="315"/>
      <c r="CX170" s="324"/>
      <c r="CY170" s="315"/>
      <c r="CZ170" s="324"/>
      <c r="DA170" s="315"/>
      <c r="DB170" s="324"/>
      <c r="DC170" s="315"/>
      <c r="DD170" s="325"/>
      <c r="DE170" s="321"/>
      <c r="DF170" s="322"/>
      <c r="DG170" s="323"/>
      <c r="DH170" s="323"/>
      <c r="DI170" s="315"/>
      <c r="DJ170" s="324"/>
      <c r="DK170" s="315"/>
      <c r="DL170" s="324"/>
      <c r="DM170" s="315"/>
      <c r="DN170" s="324"/>
      <c r="DO170" s="315"/>
      <c r="DP170" s="325"/>
    </row>
    <row r="171" spans="1:120">
      <c r="A171" s="326"/>
      <c r="B171" s="326"/>
      <c r="C171" s="327"/>
      <c r="D171" s="327"/>
      <c r="E171" s="315"/>
      <c r="G171" s="315"/>
      <c r="I171" s="315"/>
      <c r="K171" s="315"/>
      <c r="M171" s="326"/>
      <c r="N171" s="326"/>
      <c r="O171" s="327"/>
      <c r="P171" s="327"/>
      <c r="Q171" s="315"/>
      <c r="S171" s="315"/>
      <c r="U171" s="315"/>
      <c r="W171" s="315"/>
      <c r="Y171" s="326"/>
      <c r="Z171" s="326"/>
      <c r="AA171" s="327"/>
      <c r="AB171" s="327"/>
      <c r="AC171" s="315"/>
      <c r="AE171" s="315"/>
      <c r="AG171" s="315"/>
      <c r="AI171" s="315"/>
      <c r="AK171" s="326"/>
      <c r="AL171" s="326"/>
      <c r="AM171" s="327"/>
      <c r="AN171" s="327"/>
      <c r="AO171" s="315"/>
      <c r="AQ171" s="315"/>
      <c r="AS171" s="315"/>
      <c r="AU171" s="315"/>
      <c r="AW171" s="326"/>
      <c r="AX171" s="326"/>
      <c r="AY171" s="327"/>
      <c r="AZ171" s="327"/>
      <c r="BA171" s="315"/>
      <c r="BC171" s="315"/>
      <c r="BE171" s="315"/>
      <c r="BG171" s="315"/>
      <c r="BI171" s="326"/>
      <c r="BJ171" s="326"/>
      <c r="BK171" s="327"/>
      <c r="BL171" s="327"/>
      <c r="BM171" s="315"/>
      <c r="BO171" s="315"/>
      <c r="BQ171" s="315"/>
      <c r="BS171" s="315"/>
      <c r="BU171" s="326"/>
      <c r="BV171" s="326"/>
      <c r="BW171" s="327"/>
      <c r="BX171" s="327"/>
      <c r="BY171" s="315"/>
      <c r="CA171" s="315"/>
      <c r="CC171" s="315"/>
      <c r="CE171" s="315"/>
      <c r="CG171" s="326"/>
      <c r="CH171" s="326"/>
      <c r="CI171" s="327"/>
      <c r="CJ171" s="327"/>
      <c r="CK171" s="315"/>
      <c r="CM171" s="315"/>
      <c r="CO171" s="315"/>
      <c r="CQ171" s="315"/>
      <c r="CS171" s="326"/>
      <c r="CT171" s="326"/>
      <c r="CU171" s="327"/>
      <c r="CV171" s="327"/>
      <c r="CW171" s="315"/>
      <c r="CY171" s="315"/>
      <c r="DA171" s="315"/>
      <c r="DC171" s="315"/>
      <c r="DE171" s="326"/>
      <c r="DF171" s="326"/>
      <c r="DG171" s="327"/>
      <c r="DH171" s="327"/>
      <c r="DI171" s="315"/>
      <c r="DK171" s="315"/>
      <c r="DM171" s="315"/>
      <c r="DO171" s="315"/>
    </row>
    <row r="172" spans="1:120" ht="13.5">
      <c r="A172" s="552" t="s">
        <v>88</v>
      </c>
      <c r="B172" s="552"/>
      <c r="C172" s="327"/>
      <c r="D172" s="327"/>
      <c r="E172" s="315"/>
      <c r="G172" s="315"/>
      <c r="I172" s="315"/>
      <c r="K172" s="315"/>
      <c r="M172" s="552" t="s">
        <v>88</v>
      </c>
      <c r="N172" s="552"/>
      <c r="O172" s="327"/>
      <c r="P172" s="327"/>
      <c r="Q172" s="315"/>
      <c r="S172" s="315"/>
      <c r="U172" s="315"/>
      <c r="W172" s="315"/>
      <c r="Y172" s="552" t="s">
        <v>88</v>
      </c>
      <c r="Z172" s="552"/>
      <c r="AA172" s="327"/>
      <c r="AB172" s="327"/>
      <c r="AC172" s="315"/>
      <c r="AE172" s="315"/>
      <c r="AG172" s="315"/>
      <c r="AI172" s="315"/>
      <c r="AK172" s="552" t="s">
        <v>88</v>
      </c>
      <c r="AL172" s="552"/>
      <c r="AM172" s="327"/>
      <c r="AN172" s="327"/>
      <c r="AO172" s="315"/>
      <c r="AQ172" s="315"/>
      <c r="AS172" s="315"/>
      <c r="AU172" s="315"/>
      <c r="AW172" s="552" t="s">
        <v>88</v>
      </c>
      <c r="AX172" s="552"/>
      <c r="AY172" s="327"/>
      <c r="AZ172" s="327"/>
      <c r="BA172" s="315"/>
      <c r="BC172" s="315"/>
      <c r="BE172" s="315"/>
      <c r="BG172" s="315"/>
      <c r="BI172" s="552" t="s">
        <v>88</v>
      </c>
      <c r="BJ172" s="552"/>
      <c r="BK172" s="327"/>
      <c r="BL172" s="327"/>
      <c r="BM172" s="315"/>
      <c r="BO172" s="315"/>
      <c r="BQ172" s="315"/>
      <c r="BS172" s="315"/>
      <c r="BU172" s="552" t="s">
        <v>88</v>
      </c>
      <c r="BV172" s="552"/>
      <c r="BW172" s="327"/>
      <c r="BX172" s="327"/>
      <c r="BY172" s="315"/>
      <c r="CA172" s="315"/>
      <c r="CC172" s="315"/>
      <c r="CE172" s="315"/>
      <c r="CG172" s="552" t="s">
        <v>88</v>
      </c>
      <c r="CH172" s="552"/>
      <c r="CI172" s="327"/>
      <c r="CJ172" s="327"/>
      <c r="CK172" s="315"/>
      <c r="CM172" s="315"/>
      <c r="CO172" s="315"/>
      <c r="CQ172" s="315"/>
      <c r="CS172" s="552" t="s">
        <v>88</v>
      </c>
      <c r="CT172" s="552"/>
      <c r="CU172" s="327"/>
      <c r="CV172" s="327"/>
      <c r="CW172" s="315"/>
      <c r="CY172" s="315"/>
      <c r="DA172" s="315"/>
      <c r="DC172" s="315"/>
      <c r="DE172" s="552" t="s">
        <v>88</v>
      </c>
      <c r="DF172" s="552"/>
      <c r="DG172" s="327"/>
      <c r="DH172" s="327"/>
      <c r="DI172" s="315"/>
      <c r="DK172" s="315"/>
      <c r="DM172" s="315"/>
      <c r="DO172" s="315"/>
    </row>
    <row r="173" spans="1:120">
      <c r="A173" s="326"/>
      <c r="B173" s="326"/>
      <c r="C173" s="327"/>
      <c r="D173" s="327"/>
      <c r="E173" s="315"/>
      <c r="G173" s="315"/>
      <c r="I173" s="315"/>
      <c r="K173" s="315"/>
      <c r="M173" s="326"/>
      <c r="N173" s="326"/>
      <c r="O173" s="327"/>
      <c r="P173" s="327"/>
      <c r="Q173" s="315"/>
      <c r="S173" s="315"/>
      <c r="U173" s="315"/>
      <c r="W173" s="315"/>
      <c r="Y173" s="326"/>
      <c r="Z173" s="326"/>
      <c r="AA173" s="327"/>
      <c r="AB173" s="327"/>
      <c r="AC173" s="315"/>
      <c r="AE173" s="315"/>
      <c r="AG173" s="315"/>
      <c r="AI173" s="315"/>
      <c r="AK173" s="326"/>
      <c r="AL173" s="326"/>
      <c r="AM173" s="327"/>
      <c r="AN173" s="327"/>
      <c r="AO173" s="315"/>
      <c r="AQ173" s="315"/>
      <c r="AS173" s="315"/>
      <c r="AU173" s="315"/>
      <c r="AW173" s="326"/>
      <c r="AX173" s="326"/>
      <c r="AY173" s="327"/>
      <c r="AZ173" s="327"/>
      <c r="BA173" s="315"/>
      <c r="BC173" s="315"/>
      <c r="BE173" s="315"/>
      <c r="BG173" s="315"/>
      <c r="BI173" s="326"/>
      <c r="BJ173" s="326"/>
      <c r="BK173" s="327"/>
      <c r="BL173" s="327"/>
      <c r="BM173" s="315"/>
      <c r="BO173" s="315"/>
      <c r="BQ173" s="315"/>
      <c r="BS173" s="315"/>
      <c r="BU173" s="326"/>
      <c r="BV173" s="326"/>
      <c r="BW173" s="327"/>
      <c r="BX173" s="327"/>
      <c r="BY173" s="315"/>
      <c r="CA173" s="315"/>
      <c r="CC173" s="315"/>
      <c r="CE173" s="315"/>
      <c r="CG173" s="326"/>
      <c r="CH173" s="326"/>
      <c r="CI173" s="327"/>
      <c r="CJ173" s="327"/>
      <c r="CK173" s="315"/>
      <c r="CM173" s="315"/>
      <c r="CO173" s="315"/>
      <c r="CQ173" s="315"/>
      <c r="CS173" s="326"/>
      <c r="CT173" s="326"/>
      <c r="CU173" s="327"/>
      <c r="CV173" s="327"/>
      <c r="CW173" s="315"/>
      <c r="CY173" s="315"/>
      <c r="DA173" s="315"/>
      <c r="DC173" s="315"/>
      <c r="DE173" s="326"/>
      <c r="DF173" s="326"/>
      <c r="DG173" s="327"/>
      <c r="DH173" s="327"/>
      <c r="DI173" s="315"/>
      <c r="DK173" s="315"/>
      <c r="DM173" s="315"/>
      <c r="DO173" s="315"/>
    </row>
    <row r="174" spans="1:120">
      <c r="A174" s="553" t="str">
        <f>PARAMETRES!$F$5</f>
        <v>LIRE</v>
      </c>
      <c r="B174" s="553"/>
      <c r="C174" s="328">
        <f>PARAMETRES!$G$5</f>
        <v>25</v>
      </c>
      <c r="D174" s="329"/>
      <c r="E174" s="330">
        <f>TOTALGENERAL!$H61</f>
        <v>22.200000000000003</v>
      </c>
      <c r="F174" s="331"/>
      <c r="G174" s="330" t="str">
        <f>TOTALGENERAL!$AI61</f>
        <v/>
      </c>
      <c r="H174" s="331"/>
      <c r="I174" s="330" t="str">
        <f>TOTALGENERAL!$BJ61</f>
        <v/>
      </c>
      <c r="J174" s="331"/>
      <c r="K174" s="330"/>
      <c r="L174" s="332"/>
      <c r="M174" s="553" t="str">
        <f>PARAMETRES!$F$5</f>
        <v>LIRE</v>
      </c>
      <c r="N174" s="553"/>
      <c r="O174" s="328">
        <f>PARAMETRES!$G$5</f>
        <v>25</v>
      </c>
      <c r="P174" s="329"/>
      <c r="Q174" s="330">
        <f>TOTALGENERAL!$H65</f>
        <v>19.3</v>
      </c>
      <c r="R174" s="331"/>
      <c r="S174" s="330" t="str">
        <f>TOTALGENERAL!$AI65</f>
        <v/>
      </c>
      <c r="T174" s="331"/>
      <c r="U174" s="330" t="str">
        <f>TOTALGENERAL!$BJ65</f>
        <v/>
      </c>
      <c r="V174" s="331"/>
      <c r="W174" s="330"/>
      <c r="X174" s="332"/>
      <c r="Y174" s="553" t="str">
        <f>PARAMETRES!$F$5</f>
        <v>LIRE</v>
      </c>
      <c r="Z174" s="553"/>
      <c r="AA174" s="328">
        <f>PARAMETRES!$G$5</f>
        <v>25</v>
      </c>
      <c r="AB174" s="329"/>
      <c r="AC174" s="330">
        <f>TOTALGENERAL!$H69</f>
        <v>20.400000000000002</v>
      </c>
      <c r="AD174" s="331"/>
      <c r="AE174" s="330" t="str">
        <f>TOTALGENERAL!$AI69</f>
        <v/>
      </c>
      <c r="AF174" s="331"/>
      <c r="AG174" s="330" t="str">
        <f>TOTALGENERAL!$BJ69</f>
        <v/>
      </c>
      <c r="AH174" s="331"/>
      <c r="AI174" s="330"/>
      <c r="AJ174" s="332"/>
      <c r="AK174" s="553" t="str">
        <f>PARAMETRES!$F$5</f>
        <v>LIRE</v>
      </c>
      <c r="AL174" s="553"/>
      <c r="AM174" s="328">
        <f>PARAMETRES!$G$5</f>
        <v>25</v>
      </c>
      <c r="AN174" s="329"/>
      <c r="AO174" s="330">
        <f>TOTALGENERAL!$H73</f>
        <v>21.700000000000003</v>
      </c>
      <c r="AP174" s="331"/>
      <c r="AQ174" s="330" t="str">
        <f>TOTALGENERAL!$AI73</f>
        <v/>
      </c>
      <c r="AR174" s="331"/>
      <c r="AS174" s="330" t="str">
        <f>TOTALGENERAL!$BJ73</f>
        <v/>
      </c>
      <c r="AT174" s="331"/>
      <c r="AU174" s="330"/>
      <c r="AV174" s="332"/>
      <c r="AW174" s="553" t="str">
        <f>PARAMETRES!$F$5</f>
        <v>LIRE</v>
      </c>
      <c r="AX174" s="553"/>
      <c r="AY174" s="328">
        <f>PARAMETRES!$G$5</f>
        <v>25</v>
      </c>
      <c r="AZ174" s="329"/>
      <c r="BA174" s="330">
        <f>TOTALGENERAL!$H77</f>
        <v>24</v>
      </c>
      <c r="BB174" s="331"/>
      <c r="BC174" s="330" t="str">
        <f>TOTALGENERAL!$AI77</f>
        <v/>
      </c>
      <c r="BD174" s="331"/>
      <c r="BE174" s="330" t="str">
        <f>TOTALGENERAL!$BJ77</f>
        <v/>
      </c>
      <c r="BF174" s="331"/>
      <c r="BG174" s="330"/>
      <c r="BH174" s="332"/>
      <c r="BI174" s="553" t="str">
        <f>PARAMETRES!$F$5</f>
        <v>LIRE</v>
      </c>
      <c r="BJ174" s="553"/>
      <c r="BK174" s="328">
        <f>PARAMETRES!$G$5</f>
        <v>25</v>
      </c>
      <c r="BL174" s="329"/>
      <c r="BM174" s="330">
        <f>TOTALGENERAL!$H81</f>
        <v>23</v>
      </c>
      <c r="BN174" s="331"/>
      <c r="BO174" s="330" t="str">
        <f>TOTALGENERAL!$AI81</f>
        <v/>
      </c>
      <c r="BP174" s="331"/>
      <c r="BQ174" s="330" t="str">
        <f>TOTALGENERAL!$BJ81</f>
        <v/>
      </c>
      <c r="BR174" s="331"/>
      <c r="BS174" s="330"/>
      <c r="BT174" s="332"/>
      <c r="BU174" s="553" t="str">
        <f>PARAMETRES!$F$5</f>
        <v>LIRE</v>
      </c>
      <c r="BV174" s="553"/>
      <c r="BW174" s="328">
        <f>PARAMETRES!$G$5</f>
        <v>25</v>
      </c>
      <c r="BX174" s="329"/>
      <c r="BY174" s="330">
        <f>TOTALGENERAL!$H85</f>
        <v>20.6</v>
      </c>
      <c r="BZ174" s="331"/>
      <c r="CA174" s="330" t="str">
        <f>TOTALGENERAL!$AI85</f>
        <v/>
      </c>
      <c r="CB174" s="331"/>
      <c r="CC174" s="330" t="str">
        <f>TOTALGENERAL!$BJ85</f>
        <v/>
      </c>
      <c r="CD174" s="331"/>
      <c r="CE174" s="330"/>
      <c r="CF174" s="332"/>
      <c r="CG174" s="553" t="str">
        <f>PARAMETRES!$F$5</f>
        <v>LIRE</v>
      </c>
      <c r="CH174" s="553"/>
      <c r="CI174" s="328">
        <f>PARAMETRES!$G$5</f>
        <v>25</v>
      </c>
      <c r="CJ174" s="329"/>
      <c r="CK174" s="330" t="str">
        <f>TOTALGENERAL!$H89</f>
        <v>-</v>
      </c>
      <c r="CL174" s="331"/>
      <c r="CM174" s="330" t="str">
        <f>TOTALGENERAL!$AI89</f>
        <v/>
      </c>
      <c r="CN174" s="331"/>
      <c r="CO174" s="330" t="str">
        <f>TOTALGENERAL!$BJ89</f>
        <v/>
      </c>
      <c r="CP174" s="331"/>
      <c r="CQ174" s="330"/>
      <c r="CR174" s="332"/>
      <c r="CS174" s="553" t="str">
        <f>PARAMETRES!$F$5</f>
        <v>LIRE</v>
      </c>
      <c r="CT174" s="553"/>
      <c r="CU174" s="328">
        <f>PARAMETRES!$G$5</f>
        <v>25</v>
      </c>
      <c r="CV174" s="329"/>
      <c r="CW174" s="330" t="str">
        <f>TOTALGENERAL!$H93</f>
        <v>-</v>
      </c>
      <c r="CX174" s="331"/>
      <c r="CY174" s="330" t="str">
        <f>TOTALGENERAL!$AI93</f>
        <v/>
      </c>
      <c r="CZ174" s="331"/>
      <c r="DA174" s="330" t="str">
        <f>TOTALGENERAL!$BJ93</f>
        <v/>
      </c>
      <c r="DB174" s="331"/>
      <c r="DC174" s="330"/>
      <c r="DD174" s="332"/>
      <c r="DE174" s="553" t="str">
        <f>PARAMETRES!$F$5</f>
        <v>LIRE</v>
      </c>
      <c r="DF174" s="553"/>
      <c r="DG174" s="328">
        <f>PARAMETRES!$G$5</f>
        <v>25</v>
      </c>
      <c r="DH174" s="329"/>
      <c r="DI174" s="330" t="str">
        <f>TOTALGENERAL!$H97</f>
        <v>-</v>
      </c>
      <c r="DJ174" s="331"/>
      <c r="DK174" s="330" t="str">
        <f>TOTALGENERAL!$AI97</f>
        <v/>
      </c>
      <c r="DL174" s="331"/>
      <c r="DM174" s="330" t="str">
        <f>TOTALGENERAL!$BJ97</f>
        <v/>
      </c>
      <c r="DN174" s="331"/>
      <c r="DO174" s="330"/>
      <c r="DP174" s="332"/>
    </row>
    <row r="175" spans="1:120">
      <c r="A175" s="553" t="str">
        <f>PARAMETRES!$F$6</f>
        <v>ÉCRIRE (dictées, orthographe, rédactions)</v>
      </c>
      <c r="B175" s="553"/>
      <c r="C175" s="328">
        <f>PARAMETRES!$G$6</f>
        <v>25</v>
      </c>
      <c r="D175" s="329"/>
      <c r="E175" s="330">
        <f>TOTALGENERAL!$I61</f>
        <v>22.200000000000003</v>
      </c>
      <c r="F175" s="331"/>
      <c r="G175" s="330" t="str">
        <f>TOTALGENERAL!$AJ61</f>
        <v/>
      </c>
      <c r="H175" s="331"/>
      <c r="I175" s="330" t="str">
        <f>TOTALGENERAL!$BK61</f>
        <v/>
      </c>
      <c r="J175" s="331"/>
      <c r="K175" s="330"/>
      <c r="L175" s="332"/>
      <c r="M175" s="553" t="str">
        <f>PARAMETRES!$F$6</f>
        <v>ÉCRIRE (dictées, orthographe, rédactions)</v>
      </c>
      <c r="N175" s="553"/>
      <c r="O175" s="328">
        <f>PARAMETRES!$G$6</f>
        <v>25</v>
      </c>
      <c r="P175" s="329"/>
      <c r="Q175" s="330">
        <f>TOTALGENERAL!$I65</f>
        <v>23.900000000000002</v>
      </c>
      <c r="R175" s="331"/>
      <c r="S175" s="330" t="str">
        <f>TOTALGENERAL!$AJ65</f>
        <v/>
      </c>
      <c r="T175" s="331"/>
      <c r="U175" s="330" t="str">
        <f>TOTALGENERAL!$BK65</f>
        <v/>
      </c>
      <c r="V175" s="331"/>
      <c r="W175" s="330"/>
      <c r="X175" s="332"/>
      <c r="Y175" s="553" t="str">
        <f>PARAMETRES!$F$6</f>
        <v>ÉCRIRE (dictées, orthographe, rédactions)</v>
      </c>
      <c r="Z175" s="553"/>
      <c r="AA175" s="328">
        <f>PARAMETRES!$G$6</f>
        <v>25</v>
      </c>
      <c r="AB175" s="329"/>
      <c r="AC175" s="330">
        <f>TOTALGENERAL!$I69</f>
        <v>19</v>
      </c>
      <c r="AD175" s="331"/>
      <c r="AE175" s="330" t="str">
        <f>TOTALGENERAL!$AJ69</f>
        <v/>
      </c>
      <c r="AF175" s="331"/>
      <c r="AG175" s="330" t="str">
        <f>TOTALGENERAL!$BK69</f>
        <v/>
      </c>
      <c r="AH175" s="331"/>
      <c r="AI175" s="330"/>
      <c r="AJ175" s="332"/>
      <c r="AK175" s="553" t="str">
        <f>PARAMETRES!$F$6</f>
        <v>ÉCRIRE (dictées, orthographe, rédactions)</v>
      </c>
      <c r="AL175" s="553"/>
      <c r="AM175" s="328">
        <f>PARAMETRES!$G$6</f>
        <v>25</v>
      </c>
      <c r="AN175" s="329"/>
      <c r="AO175" s="330">
        <f>TOTALGENERAL!$I73</f>
        <v>18.8</v>
      </c>
      <c r="AP175" s="331"/>
      <c r="AQ175" s="330" t="str">
        <f>TOTALGENERAL!$AJ73</f>
        <v/>
      </c>
      <c r="AR175" s="331"/>
      <c r="AS175" s="330" t="str">
        <f>TOTALGENERAL!$BK73</f>
        <v/>
      </c>
      <c r="AT175" s="331"/>
      <c r="AU175" s="330"/>
      <c r="AV175" s="332"/>
      <c r="AW175" s="553" t="str">
        <f>PARAMETRES!$F$6</f>
        <v>ÉCRIRE (dictées, orthographe, rédactions)</v>
      </c>
      <c r="AX175" s="553"/>
      <c r="AY175" s="328">
        <f>PARAMETRES!$G$6</f>
        <v>25</v>
      </c>
      <c r="AZ175" s="329"/>
      <c r="BA175" s="330">
        <f>TOTALGENERAL!$I77</f>
        <v>20</v>
      </c>
      <c r="BB175" s="331"/>
      <c r="BC175" s="330" t="str">
        <f>TOTALGENERAL!$AJ77</f>
        <v/>
      </c>
      <c r="BD175" s="331"/>
      <c r="BE175" s="330" t="str">
        <f>TOTALGENERAL!$BK77</f>
        <v/>
      </c>
      <c r="BF175" s="331"/>
      <c r="BG175" s="330"/>
      <c r="BH175" s="332"/>
      <c r="BI175" s="553" t="str">
        <f>PARAMETRES!$F$6</f>
        <v>ÉCRIRE (dictées, orthographe, rédactions)</v>
      </c>
      <c r="BJ175" s="553"/>
      <c r="BK175" s="328">
        <f>PARAMETRES!$G$6</f>
        <v>25</v>
      </c>
      <c r="BL175" s="329"/>
      <c r="BM175" s="330">
        <f>TOTALGENERAL!$I81</f>
        <v>22.8</v>
      </c>
      <c r="BN175" s="331"/>
      <c r="BO175" s="330" t="str">
        <f>TOTALGENERAL!$AJ81</f>
        <v/>
      </c>
      <c r="BP175" s="331"/>
      <c r="BQ175" s="330" t="str">
        <f>TOTALGENERAL!$BK81</f>
        <v/>
      </c>
      <c r="BR175" s="331"/>
      <c r="BS175" s="330"/>
      <c r="BT175" s="332"/>
      <c r="BU175" s="553" t="str">
        <f>PARAMETRES!$F$6</f>
        <v>ÉCRIRE (dictées, orthographe, rédactions)</v>
      </c>
      <c r="BV175" s="553"/>
      <c r="BW175" s="328">
        <f>PARAMETRES!$G$6</f>
        <v>25</v>
      </c>
      <c r="BX175" s="329"/>
      <c r="BY175" s="330">
        <f>TOTALGENERAL!$I85</f>
        <v>16.5</v>
      </c>
      <c r="BZ175" s="331"/>
      <c r="CA175" s="330" t="str">
        <f>TOTALGENERAL!$AJ85</f>
        <v/>
      </c>
      <c r="CB175" s="331"/>
      <c r="CC175" s="330" t="str">
        <f>TOTALGENERAL!$BK85</f>
        <v/>
      </c>
      <c r="CD175" s="331"/>
      <c r="CE175" s="330"/>
      <c r="CF175" s="332"/>
      <c r="CG175" s="553" t="str">
        <f>PARAMETRES!$F$6</f>
        <v>ÉCRIRE (dictées, orthographe, rédactions)</v>
      </c>
      <c r="CH175" s="553"/>
      <c r="CI175" s="328">
        <f>PARAMETRES!$G$6</f>
        <v>25</v>
      </c>
      <c r="CJ175" s="329"/>
      <c r="CK175" s="330" t="str">
        <f>TOTALGENERAL!$I89</f>
        <v>-</v>
      </c>
      <c r="CL175" s="331"/>
      <c r="CM175" s="330" t="str">
        <f>TOTALGENERAL!$AJ89</f>
        <v/>
      </c>
      <c r="CN175" s="331"/>
      <c r="CO175" s="330" t="str">
        <f>TOTALGENERAL!$BK89</f>
        <v/>
      </c>
      <c r="CP175" s="331"/>
      <c r="CQ175" s="330"/>
      <c r="CR175" s="332"/>
      <c r="CS175" s="553" t="str">
        <f>PARAMETRES!$F$6</f>
        <v>ÉCRIRE (dictées, orthographe, rédactions)</v>
      </c>
      <c r="CT175" s="553"/>
      <c r="CU175" s="328">
        <f>PARAMETRES!$G$6</f>
        <v>25</v>
      </c>
      <c r="CV175" s="329"/>
      <c r="CW175" s="330" t="str">
        <f>TOTALGENERAL!$I93</f>
        <v>-</v>
      </c>
      <c r="CX175" s="331"/>
      <c r="CY175" s="330" t="str">
        <f>TOTALGENERAL!$AJ93</f>
        <v/>
      </c>
      <c r="CZ175" s="331"/>
      <c r="DA175" s="330" t="str">
        <f>TOTALGENERAL!$BK93</f>
        <v/>
      </c>
      <c r="DB175" s="331"/>
      <c r="DC175" s="330"/>
      <c r="DD175" s="332"/>
      <c r="DE175" s="553" t="str">
        <f>PARAMETRES!$F$6</f>
        <v>ÉCRIRE (dictées, orthographe, rédactions)</v>
      </c>
      <c r="DF175" s="553"/>
      <c r="DG175" s="328">
        <f>PARAMETRES!$G$6</f>
        <v>25</v>
      </c>
      <c r="DH175" s="329"/>
      <c r="DI175" s="330" t="str">
        <f>TOTALGENERAL!$I97</f>
        <v>-</v>
      </c>
      <c r="DJ175" s="331"/>
      <c r="DK175" s="330" t="str">
        <f>TOTALGENERAL!$AJ97</f>
        <v/>
      </c>
      <c r="DL175" s="331"/>
      <c r="DM175" s="330" t="str">
        <f>TOTALGENERAL!$BK97</f>
        <v/>
      </c>
      <c r="DN175" s="331"/>
      <c r="DO175" s="330"/>
      <c r="DP175" s="332"/>
    </row>
    <row r="176" spans="1:120">
      <c r="A176" s="553" t="str">
        <f>PARAMETRES!$F$7</f>
        <v>ÉCOUTER / PARLER</v>
      </c>
      <c r="B176" s="553"/>
      <c r="C176" s="328">
        <f>PARAMETRES!$G$7</f>
        <v>25</v>
      </c>
      <c r="D176" s="329"/>
      <c r="E176" s="330">
        <f>TOTALGENERAL!$J61</f>
        <v>19.8</v>
      </c>
      <c r="F176" s="331"/>
      <c r="G176" s="330" t="str">
        <f>TOTALGENERAL!$AK61</f>
        <v/>
      </c>
      <c r="H176" s="331"/>
      <c r="I176" s="330" t="str">
        <f>TOTALGENERAL!$BL61</f>
        <v/>
      </c>
      <c r="J176" s="331"/>
      <c r="K176" s="330"/>
      <c r="L176" s="332"/>
      <c r="M176" s="553" t="str">
        <f>PARAMETRES!$F$7</f>
        <v>ÉCOUTER / PARLER</v>
      </c>
      <c r="N176" s="553"/>
      <c r="O176" s="328">
        <f>PARAMETRES!$G$7</f>
        <v>25</v>
      </c>
      <c r="P176" s="329"/>
      <c r="Q176" s="330">
        <f>TOTALGENERAL!$J65</f>
        <v>14.5</v>
      </c>
      <c r="R176" s="331"/>
      <c r="S176" s="330" t="str">
        <f>TOTALGENERAL!$AK65</f>
        <v/>
      </c>
      <c r="T176" s="331"/>
      <c r="U176" s="330" t="str">
        <f>TOTALGENERAL!$BL65</f>
        <v/>
      </c>
      <c r="V176" s="331"/>
      <c r="W176" s="330"/>
      <c r="X176" s="332"/>
      <c r="Y176" s="553" t="str">
        <f>PARAMETRES!$F$7</f>
        <v>ÉCOUTER / PARLER</v>
      </c>
      <c r="Z176" s="553"/>
      <c r="AA176" s="328">
        <f>PARAMETRES!$G$7</f>
        <v>25</v>
      </c>
      <c r="AB176" s="329"/>
      <c r="AC176" s="330">
        <f>TOTALGENERAL!$J69</f>
        <v>14.799999999999999</v>
      </c>
      <c r="AD176" s="331"/>
      <c r="AE176" s="330" t="str">
        <f>TOTALGENERAL!$AK69</f>
        <v/>
      </c>
      <c r="AF176" s="331"/>
      <c r="AG176" s="330" t="str">
        <f>TOTALGENERAL!$BL69</f>
        <v/>
      </c>
      <c r="AH176" s="331"/>
      <c r="AI176" s="330"/>
      <c r="AJ176" s="332"/>
      <c r="AK176" s="553" t="str">
        <f>PARAMETRES!$F$7</f>
        <v>ÉCOUTER / PARLER</v>
      </c>
      <c r="AL176" s="553"/>
      <c r="AM176" s="328">
        <f>PARAMETRES!$G$7</f>
        <v>25</v>
      </c>
      <c r="AN176" s="329"/>
      <c r="AO176" s="330">
        <f>TOTALGENERAL!$J73</f>
        <v>18.100000000000001</v>
      </c>
      <c r="AP176" s="331"/>
      <c r="AQ176" s="330" t="str">
        <f>TOTALGENERAL!$AK73</f>
        <v/>
      </c>
      <c r="AR176" s="331"/>
      <c r="AS176" s="330" t="str">
        <f>TOTALGENERAL!$BL73</f>
        <v/>
      </c>
      <c r="AT176" s="331"/>
      <c r="AU176" s="330"/>
      <c r="AV176" s="332"/>
      <c r="AW176" s="553" t="str">
        <f>PARAMETRES!$F$7</f>
        <v>ÉCOUTER / PARLER</v>
      </c>
      <c r="AX176" s="553"/>
      <c r="AY176" s="328">
        <f>PARAMETRES!$G$7</f>
        <v>25</v>
      </c>
      <c r="AZ176" s="329"/>
      <c r="BA176" s="330">
        <f>TOTALGENERAL!$J77</f>
        <v>19.5</v>
      </c>
      <c r="BB176" s="331"/>
      <c r="BC176" s="330" t="str">
        <f>TOTALGENERAL!$AK77</f>
        <v/>
      </c>
      <c r="BD176" s="331"/>
      <c r="BE176" s="330" t="str">
        <f>TOTALGENERAL!$BL77</f>
        <v/>
      </c>
      <c r="BF176" s="331"/>
      <c r="BG176" s="330"/>
      <c r="BH176" s="332"/>
      <c r="BI176" s="553" t="str">
        <f>PARAMETRES!$F$7</f>
        <v>ÉCOUTER / PARLER</v>
      </c>
      <c r="BJ176" s="553"/>
      <c r="BK176" s="328">
        <f>PARAMETRES!$G$7</f>
        <v>25</v>
      </c>
      <c r="BL176" s="329"/>
      <c r="BM176" s="330">
        <f>TOTALGENERAL!$J81</f>
        <v>17.8</v>
      </c>
      <c r="BN176" s="331"/>
      <c r="BO176" s="330" t="str">
        <f>TOTALGENERAL!$AK81</f>
        <v/>
      </c>
      <c r="BP176" s="331"/>
      <c r="BQ176" s="330" t="str">
        <f>TOTALGENERAL!$BL81</f>
        <v/>
      </c>
      <c r="BR176" s="331"/>
      <c r="BS176" s="330"/>
      <c r="BT176" s="332"/>
      <c r="BU176" s="553" t="str">
        <f>PARAMETRES!$F$7</f>
        <v>ÉCOUTER / PARLER</v>
      </c>
      <c r="BV176" s="553"/>
      <c r="BW176" s="328">
        <f>PARAMETRES!$G$7</f>
        <v>25</v>
      </c>
      <c r="BX176" s="329"/>
      <c r="BY176" s="330">
        <f>TOTALGENERAL!$J85</f>
        <v>15</v>
      </c>
      <c r="BZ176" s="331"/>
      <c r="CA176" s="330" t="str">
        <f>TOTALGENERAL!$AK85</f>
        <v/>
      </c>
      <c r="CB176" s="331"/>
      <c r="CC176" s="330" t="str">
        <f>TOTALGENERAL!$BL85</f>
        <v/>
      </c>
      <c r="CD176" s="331"/>
      <c r="CE176" s="330"/>
      <c r="CF176" s="332"/>
      <c r="CG176" s="553" t="str">
        <f>PARAMETRES!$F$7</f>
        <v>ÉCOUTER / PARLER</v>
      </c>
      <c r="CH176" s="553"/>
      <c r="CI176" s="328">
        <f>PARAMETRES!$G$7</f>
        <v>25</v>
      </c>
      <c r="CJ176" s="329"/>
      <c r="CK176" s="330" t="str">
        <f>TOTALGENERAL!$J89</f>
        <v>-</v>
      </c>
      <c r="CL176" s="331"/>
      <c r="CM176" s="330" t="str">
        <f>TOTALGENERAL!$AK89</f>
        <v/>
      </c>
      <c r="CN176" s="331"/>
      <c r="CO176" s="330" t="str">
        <f>TOTALGENERAL!$BL89</f>
        <v/>
      </c>
      <c r="CP176" s="331"/>
      <c r="CQ176" s="330"/>
      <c r="CR176" s="332"/>
      <c r="CS176" s="553" t="str">
        <f>PARAMETRES!$F$7</f>
        <v>ÉCOUTER / PARLER</v>
      </c>
      <c r="CT176" s="553"/>
      <c r="CU176" s="328">
        <f>PARAMETRES!$G$7</f>
        <v>25</v>
      </c>
      <c r="CV176" s="329"/>
      <c r="CW176" s="330" t="str">
        <f>TOTALGENERAL!$J93</f>
        <v>-</v>
      </c>
      <c r="CX176" s="331"/>
      <c r="CY176" s="330" t="str">
        <f>TOTALGENERAL!$AK93</f>
        <v/>
      </c>
      <c r="CZ176" s="331"/>
      <c r="DA176" s="330" t="str">
        <f>TOTALGENERAL!$BL93</f>
        <v/>
      </c>
      <c r="DB176" s="331"/>
      <c r="DC176" s="330"/>
      <c r="DD176" s="332"/>
      <c r="DE176" s="553" t="str">
        <f>PARAMETRES!$F$7</f>
        <v>ÉCOUTER / PARLER</v>
      </c>
      <c r="DF176" s="553"/>
      <c r="DG176" s="328">
        <f>PARAMETRES!$G$7</f>
        <v>25</v>
      </c>
      <c r="DH176" s="329"/>
      <c r="DI176" s="330" t="str">
        <f>TOTALGENERAL!$J97</f>
        <v>-</v>
      </c>
      <c r="DJ176" s="331"/>
      <c r="DK176" s="330" t="str">
        <f>TOTALGENERAL!$AK97</f>
        <v/>
      </c>
      <c r="DL176" s="331"/>
      <c r="DM176" s="330" t="str">
        <f>TOTALGENERAL!$BL97</f>
        <v/>
      </c>
      <c r="DN176" s="331"/>
      <c r="DO176" s="330"/>
      <c r="DP176" s="332"/>
    </row>
    <row r="177" spans="1:120">
      <c r="A177" s="553" t="str">
        <f>PARAMETRES!$F$8</f>
        <v>LIRE-ÉCRIRE (conjugaison, grammaire, …)</v>
      </c>
      <c r="B177" s="553"/>
      <c r="C177" s="328">
        <f>PARAMETRES!$G$8</f>
        <v>25</v>
      </c>
      <c r="D177" s="329"/>
      <c r="E177" s="330">
        <f>TOTALGENERAL!$K61</f>
        <v>15.9</v>
      </c>
      <c r="F177" s="331"/>
      <c r="G177" s="330" t="str">
        <f>TOTALGENERAL!$AL61</f>
        <v/>
      </c>
      <c r="H177" s="331"/>
      <c r="I177" s="330" t="str">
        <f>TOTALGENERAL!$BM61</f>
        <v/>
      </c>
      <c r="J177" s="331"/>
      <c r="K177" s="330"/>
      <c r="L177" s="332"/>
      <c r="M177" s="553" t="str">
        <f>PARAMETRES!$F$8</f>
        <v>LIRE-ÉCRIRE (conjugaison, grammaire, …)</v>
      </c>
      <c r="N177" s="553"/>
      <c r="O177" s="328">
        <f>PARAMETRES!$G$8</f>
        <v>25</v>
      </c>
      <c r="P177" s="329"/>
      <c r="Q177" s="330">
        <f>TOTALGENERAL!$K65</f>
        <v>16.600000000000001</v>
      </c>
      <c r="R177" s="331"/>
      <c r="S177" s="330" t="str">
        <f>TOTALGENERAL!$AL65</f>
        <v/>
      </c>
      <c r="T177" s="331"/>
      <c r="U177" s="330" t="str">
        <f>TOTALGENERAL!$BM65</f>
        <v/>
      </c>
      <c r="V177" s="331"/>
      <c r="W177" s="330"/>
      <c r="X177" s="332"/>
      <c r="Y177" s="553" t="str">
        <f>PARAMETRES!$F$8</f>
        <v>LIRE-ÉCRIRE (conjugaison, grammaire, …)</v>
      </c>
      <c r="Z177" s="553"/>
      <c r="AA177" s="328">
        <f>PARAMETRES!$G$8</f>
        <v>25</v>
      </c>
      <c r="AB177" s="329"/>
      <c r="AC177" s="330">
        <f>TOTALGENERAL!$K69</f>
        <v>13.2</v>
      </c>
      <c r="AD177" s="331"/>
      <c r="AE177" s="330" t="str">
        <f>TOTALGENERAL!$AL69</f>
        <v/>
      </c>
      <c r="AF177" s="331"/>
      <c r="AG177" s="330" t="str">
        <f>TOTALGENERAL!$BM69</f>
        <v/>
      </c>
      <c r="AH177" s="331"/>
      <c r="AI177" s="330"/>
      <c r="AJ177" s="332"/>
      <c r="AK177" s="553" t="str">
        <f>PARAMETRES!$F$8</f>
        <v>LIRE-ÉCRIRE (conjugaison, grammaire, …)</v>
      </c>
      <c r="AL177" s="553"/>
      <c r="AM177" s="328">
        <f>PARAMETRES!$G$8</f>
        <v>25</v>
      </c>
      <c r="AN177" s="329"/>
      <c r="AO177" s="330">
        <f>TOTALGENERAL!$K73</f>
        <v>12.5</v>
      </c>
      <c r="AP177" s="331"/>
      <c r="AQ177" s="330" t="str">
        <f>TOTALGENERAL!$AL73</f>
        <v/>
      </c>
      <c r="AR177" s="331"/>
      <c r="AS177" s="330" t="str">
        <f>TOTALGENERAL!$BM73</f>
        <v/>
      </c>
      <c r="AT177" s="331"/>
      <c r="AU177" s="330"/>
      <c r="AV177" s="332"/>
      <c r="AW177" s="553" t="str">
        <f>PARAMETRES!$F$8</f>
        <v>LIRE-ÉCRIRE (conjugaison, grammaire, …)</v>
      </c>
      <c r="AX177" s="553"/>
      <c r="AY177" s="328">
        <f>PARAMETRES!$G$8</f>
        <v>25</v>
      </c>
      <c r="AZ177" s="329"/>
      <c r="BA177" s="330">
        <f>TOTALGENERAL!$K77</f>
        <v>16.400000000000002</v>
      </c>
      <c r="BB177" s="331"/>
      <c r="BC177" s="330" t="str">
        <f>TOTALGENERAL!$AL77</f>
        <v/>
      </c>
      <c r="BD177" s="331"/>
      <c r="BE177" s="330" t="str">
        <f>TOTALGENERAL!$BM77</f>
        <v/>
      </c>
      <c r="BF177" s="331"/>
      <c r="BG177" s="330"/>
      <c r="BH177" s="332"/>
      <c r="BI177" s="553" t="str">
        <f>PARAMETRES!$F$8</f>
        <v>LIRE-ÉCRIRE (conjugaison, grammaire, …)</v>
      </c>
      <c r="BJ177" s="553"/>
      <c r="BK177" s="328">
        <f>PARAMETRES!$G$8</f>
        <v>25</v>
      </c>
      <c r="BL177" s="329"/>
      <c r="BM177" s="330">
        <f>TOTALGENERAL!$K81</f>
        <v>19.400000000000002</v>
      </c>
      <c r="BN177" s="331"/>
      <c r="BO177" s="330" t="str">
        <f>TOTALGENERAL!$AL81</f>
        <v/>
      </c>
      <c r="BP177" s="331"/>
      <c r="BQ177" s="330" t="str">
        <f>TOTALGENERAL!$BM81</f>
        <v/>
      </c>
      <c r="BR177" s="331"/>
      <c r="BS177" s="330"/>
      <c r="BT177" s="332"/>
      <c r="BU177" s="553" t="str">
        <f>PARAMETRES!$F$8</f>
        <v>LIRE-ÉCRIRE (conjugaison, grammaire, …)</v>
      </c>
      <c r="BV177" s="553"/>
      <c r="BW177" s="328">
        <f>PARAMETRES!$G$8</f>
        <v>25</v>
      </c>
      <c r="BX177" s="329"/>
      <c r="BY177" s="330">
        <f>TOTALGENERAL!$K85</f>
        <v>16.400000000000002</v>
      </c>
      <c r="BZ177" s="331"/>
      <c r="CA177" s="330" t="str">
        <f>TOTALGENERAL!$AL85</f>
        <v/>
      </c>
      <c r="CB177" s="331"/>
      <c r="CC177" s="330" t="str">
        <f>TOTALGENERAL!$BM85</f>
        <v/>
      </c>
      <c r="CD177" s="331"/>
      <c r="CE177" s="330"/>
      <c r="CF177" s="332"/>
      <c r="CG177" s="553" t="str">
        <f>PARAMETRES!$F$8</f>
        <v>LIRE-ÉCRIRE (conjugaison, grammaire, …)</v>
      </c>
      <c r="CH177" s="553"/>
      <c r="CI177" s="328">
        <f>PARAMETRES!$G$8</f>
        <v>25</v>
      </c>
      <c r="CJ177" s="329"/>
      <c r="CK177" s="330" t="str">
        <f>TOTALGENERAL!$K89</f>
        <v>-</v>
      </c>
      <c r="CL177" s="331"/>
      <c r="CM177" s="330" t="str">
        <f>TOTALGENERAL!$AL89</f>
        <v/>
      </c>
      <c r="CN177" s="331"/>
      <c r="CO177" s="330" t="str">
        <f>TOTALGENERAL!$BM89</f>
        <v/>
      </c>
      <c r="CP177" s="331"/>
      <c r="CQ177" s="330"/>
      <c r="CR177" s="332"/>
      <c r="CS177" s="553" t="str">
        <f>PARAMETRES!$F$8</f>
        <v>LIRE-ÉCRIRE (conjugaison, grammaire, …)</v>
      </c>
      <c r="CT177" s="553"/>
      <c r="CU177" s="328">
        <f>PARAMETRES!$G$8</f>
        <v>25</v>
      </c>
      <c r="CV177" s="329"/>
      <c r="CW177" s="330" t="str">
        <f>TOTALGENERAL!$K93</f>
        <v>-</v>
      </c>
      <c r="CX177" s="331"/>
      <c r="CY177" s="330" t="str">
        <f>TOTALGENERAL!$AL93</f>
        <v/>
      </c>
      <c r="CZ177" s="331"/>
      <c r="DA177" s="330" t="str">
        <f>TOTALGENERAL!$BM93</f>
        <v/>
      </c>
      <c r="DB177" s="331"/>
      <c r="DC177" s="330"/>
      <c r="DD177" s="332"/>
      <c r="DE177" s="553" t="str">
        <f>PARAMETRES!$F$8</f>
        <v>LIRE-ÉCRIRE (conjugaison, grammaire, …)</v>
      </c>
      <c r="DF177" s="553"/>
      <c r="DG177" s="328">
        <f>PARAMETRES!$G$8</f>
        <v>25</v>
      </c>
      <c r="DH177" s="329"/>
      <c r="DI177" s="330" t="str">
        <f>TOTALGENERAL!$K97</f>
        <v>-</v>
      </c>
      <c r="DJ177" s="331"/>
      <c r="DK177" s="330" t="str">
        <f>TOTALGENERAL!$AL97</f>
        <v/>
      </c>
      <c r="DL177" s="331"/>
      <c r="DM177" s="330" t="str">
        <f>TOTALGENERAL!$BM97</f>
        <v/>
      </c>
      <c r="DN177" s="331"/>
      <c r="DO177" s="330"/>
      <c r="DP177" s="332"/>
    </row>
    <row r="178" spans="1:120">
      <c r="A178" s="326"/>
      <c r="B178" s="326"/>
      <c r="C178" s="327"/>
      <c r="D178" s="327"/>
      <c r="E178" s="315"/>
      <c r="G178" s="315"/>
      <c r="I178" s="315"/>
      <c r="K178" s="315"/>
      <c r="M178" s="326"/>
      <c r="N178" s="326"/>
      <c r="O178" s="327"/>
      <c r="P178" s="327"/>
      <c r="Q178" s="315"/>
      <c r="S178" s="315"/>
      <c r="U178" s="315"/>
      <c r="W178" s="315"/>
      <c r="Y178" s="326"/>
      <c r="Z178" s="326"/>
      <c r="AA178" s="327"/>
      <c r="AB178" s="327"/>
      <c r="AC178" s="315"/>
      <c r="AE178" s="315"/>
      <c r="AG178" s="315"/>
      <c r="AI178" s="315"/>
      <c r="AK178" s="326"/>
      <c r="AL178" s="326"/>
      <c r="AM178" s="327"/>
      <c r="AN178" s="327"/>
      <c r="AO178" s="315"/>
      <c r="AQ178" s="315"/>
      <c r="AS178" s="315"/>
      <c r="AU178" s="315"/>
      <c r="AW178" s="326"/>
      <c r="AX178" s="326"/>
      <c r="AY178" s="327"/>
      <c r="AZ178" s="327"/>
      <c r="BA178" s="315"/>
      <c r="BC178" s="315"/>
      <c r="BE178" s="315"/>
      <c r="BG178" s="315"/>
      <c r="BI178" s="326"/>
      <c r="BJ178" s="326"/>
      <c r="BK178" s="327"/>
      <c r="BL178" s="327"/>
      <c r="BM178" s="315"/>
      <c r="BO178" s="315"/>
      <c r="BQ178" s="315"/>
      <c r="BS178" s="315"/>
      <c r="BU178" s="326"/>
      <c r="BV178" s="326"/>
      <c r="BW178" s="327"/>
      <c r="BX178" s="327"/>
      <c r="BY178" s="315"/>
      <c r="CA178" s="315"/>
      <c r="CC178" s="315"/>
      <c r="CE178" s="315"/>
      <c r="CG178" s="326"/>
      <c r="CH178" s="326"/>
      <c r="CI178" s="327"/>
      <c r="CJ178" s="327"/>
      <c r="CK178" s="315"/>
      <c r="CM178" s="315"/>
      <c r="CO178" s="315"/>
      <c r="CQ178" s="315"/>
      <c r="CS178" s="326"/>
      <c r="CT178" s="326"/>
      <c r="CU178" s="327"/>
      <c r="CV178" s="327"/>
      <c r="CW178" s="315"/>
      <c r="CY178" s="315"/>
      <c r="DA178" s="315"/>
      <c r="DC178" s="315"/>
      <c r="DE178" s="326"/>
      <c r="DF178" s="326"/>
      <c r="DG178" s="327"/>
      <c r="DH178" s="327"/>
      <c r="DI178" s="315"/>
      <c r="DK178" s="315"/>
      <c r="DM178" s="315"/>
      <c r="DO178" s="315"/>
    </row>
    <row r="179" spans="1:120" ht="13.5">
      <c r="A179" s="554" t="str">
        <f>PARAMETRES!$F$9</f>
        <v>TOTAL LANGUE MATERNELLE</v>
      </c>
      <c r="B179" s="554"/>
      <c r="C179" s="333">
        <f>PARAMETRES!$G$9</f>
        <v>100</v>
      </c>
      <c r="D179" s="334"/>
      <c r="E179" s="335">
        <f>TOTALGENERAL!$L61</f>
        <v>79.899999999999991</v>
      </c>
      <c r="F179" s="319"/>
      <c r="G179" s="335" t="str">
        <f>TOTALGENERAL!$AM61</f>
        <v/>
      </c>
      <c r="H179" s="319"/>
      <c r="I179" s="335" t="str">
        <f>TOTALGENERAL!$BN61</f>
        <v/>
      </c>
      <c r="J179" s="319"/>
      <c r="K179" s="335"/>
      <c r="L179" s="320"/>
      <c r="M179" s="554" t="str">
        <f>PARAMETRES!$F$9</f>
        <v>TOTAL LANGUE MATERNELLE</v>
      </c>
      <c r="N179" s="554"/>
      <c r="O179" s="333">
        <f>PARAMETRES!$G$9</f>
        <v>100</v>
      </c>
      <c r="P179" s="334"/>
      <c r="Q179" s="335">
        <f>TOTALGENERAL!$L65</f>
        <v>74.099999999999994</v>
      </c>
      <c r="R179" s="319"/>
      <c r="S179" s="335" t="str">
        <f>TOTALGENERAL!$AM65</f>
        <v/>
      </c>
      <c r="T179" s="319"/>
      <c r="U179" s="335" t="str">
        <f>TOTALGENERAL!$BN65</f>
        <v/>
      </c>
      <c r="V179" s="319"/>
      <c r="W179" s="335"/>
      <c r="X179" s="320"/>
      <c r="Y179" s="554" t="str">
        <f>PARAMETRES!$F$9</f>
        <v>TOTAL LANGUE MATERNELLE</v>
      </c>
      <c r="Z179" s="554"/>
      <c r="AA179" s="333">
        <f>PARAMETRES!$G$9</f>
        <v>100</v>
      </c>
      <c r="AB179" s="334"/>
      <c r="AC179" s="335">
        <f>TOTALGENERAL!$L69</f>
        <v>67.099999999999994</v>
      </c>
      <c r="AD179" s="319"/>
      <c r="AE179" s="335" t="str">
        <f>TOTALGENERAL!$AM69</f>
        <v/>
      </c>
      <c r="AF179" s="319"/>
      <c r="AG179" s="335" t="str">
        <f>TOTALGENERAL!$BN69</f>
        <v/>
      </c>
      <c r="AH179" s="319"/>
      <c r="AI179" s="335"/>
      <c r="AJ179" s="320"/>
      <c r="AK179" s="554" t="str">
        <f>PARAMETRES!$F$9</f>
        <v>TOTAL LANGUE MATERNELLE</v>
      </c>
      <c r="AL179" s="554"/>
      <c r="AM179" s="333">
        <f>PARAMETRES!$G$9</f>
        <v>100</v>
      </c>
      <c r="AN179" s="334"/>
      <c r="AO179" s="335">
        <f>TOTALGENERAL!$L73</f>
        <v>70.899999999999991</v>
      </c>
      <c r="AP179" s="319"/>
      <c r="AQ179" s="335" t="str">
        <f>TOTALGENERAL!$AM73</f>
        <v/>
      </c>
      <c r="AR179" s="319"/>
      <c r="AS179" s="335" t="str">
        <f>TOTALGENERAL!$BN73</f>
        <v/>
      </c>
      <c r="AT179" s="319"/>
      <c r="AU179" s="335"/>
      <c r="AV179" s="320"/>
      <c r="AW179" s="554" t="str">
        <f>PARAMETRES!$F$9</f>
        <v>TOTAL LANGUE MATERNELLE</v>
      </c>
      <c r="AX179" s="554"/>
      <c r="AY179" s="333">
        <f>PARAMETRES!$G$9</f>
        <v>100</v>
      </c>
      <c r="AZ179" s="334"/>
      <c r="BA179" s="335">
        <f>TOTALGENERAL!$L77</f>
        <v>79.8</v>
      </c>
      <c r="BB179" s="319"/>
      <c r="BC179" s="335" t="str">
        <f>TOTALGENERAL!$AM77</f>
        <v/>
      </c>
      <c r="BD179" s="319"/>
      <c r="BE179" s="335" t="str">
        <f>TOTALGENERAL!$BN77</f>
        <v/>
      </c>
      <c r="BF179" s="319"/>
      <c r="BG179" s="335"/>
      <c r="BH179" s="320"/>
      <c r="BI179" s="554" t="str">
        <f>PARAMETRES!$F$9</f>
        <v>TOTAL LANGUE MATERNELLE</v>
      </c>
      <c r="BJ179" s="554"/>
      <c r="BK179" s="333">
        <f>PARAMETRES!$G$9</f>
        <v>100</v>
      </c>
      <c r="BL179" s="334"/>
      <c r="BM179" s="335">
        <f>TOTALGENERAL!$L81</f>
        <v>82.899999999999991</v>
      </c>
      <c r="BN179" s="319"/>
      <c r="BO179" s="335" t="str">
        <f>TOTALGENERAL!$AM81</f>
        <v/>
      </c>
      <c r="BP179" s="319"/>
      <c r="BQ179" s="335" t="str">
        <f>TOTALGENERAL!$BN81</f>
        <v/>
      </c>
      <c r="BR179" s="319"/>
      <c r="BS179" s="335"/>
      <c r="BT179" s="320"/>
      <c r="BU179" s="554" t="str">
        <f>PARAMETRES!$F$9</f>
        <v>TOTAL LANGUE MATERNELLE</v>
      </c>
      <c r="BV179" s="554"/>
      <c r="BW179" s="333">
        <f>PARAMETRES!$G$9</f>
        <v>100</v>
      </c>
      <c r="BX179" s="334"/>
      <c r="BY179" s="335">
        <f>TOTALGENERAL!$L85</f>
        <v>68.399999999999991</v>
      </c>
      <c r="BZ179" s="319"/>
      <c r="CA179" s="335" t="str">
        <f>TOTALGENERAL!$AM85</f>
        <v/>
      </c>
      <c r="CB179" s="319"/>
      <c r="CC179" s="335" t="str">
        <f>TOTALGENERAL!$BN85</f>
        <v/>
      </c>
      <c r="CD179" s="319"/>
      <c r="CE179" s="335"/>
      <c r="CF179" s="320"/>
      <c r="CG179" s="554" t="str">
        <f>PARAMETRES!$F$9</f>
        <v>TOTAL LANGUE MATERNELLE</v>
      </c>
      <c r="CH179" s="554"/>
      <c r="CI179" s="333">
        <f>PARAMETRES!$G$9</f>
        <v>100</v>
      </c>
      <c r="CJ179" s="334"/>
      <c r="CK179" s="335" t="str">
        <f>TOTALGENERAL!$L89</f>
        <v>-</v>
      </c>
      <c r="CL179" s="319"/>
      <c r="CM179" s="335" t="str">
        <f>TOTALGENERAL!$AM89</f>
        <v/>
      </c>
      <c r="CN179" s="319"/>
      <c r="CO179" s="335" t="str">
        <f>TOTALGENERAL!$BN89</f>
        <v/>
      </c>
      <c r="CP179" s="319"/>
      <c r="CQ179" s="335"/>
      <c r="CR179" s="320"/>
      <c r="CS179" s="554" t="str">
        <f>PARAMETRES!$F$9</f>
        <v>TOTAL LANGUE MATERNELLE</v>
      </c>
      <c r="CT179" s="554"/>
      <c r="CU179" s="333">
        <f>PARAMETRES!$G$9</f>
        <v>100</v>
      </c>
      <c r="CV179" s="334"/>
      <c r="CW179" s="335" t="str">
        <f>TOTALGENERAL!$L93</f>
        <v>-</v>
      </c>
      <c r="CX179" s="319"/>
      <c r="CY179" s="335" t="str">
        <f>TOTALGENERAL!$AM93</f>
        <v/>
      </c>
      <c r="CZ179" s="319"/>
      <c r="DA179" s="335" t="str">
        <f>TOTALGENERAL!$BN93</f>
        <v/>
      </c>
      <c r="DB179" s="319"/>
      <c r="DC179" s="335"/>
      <c r="DD179" s="320"/>
      <c r="DE179" s="554" t="str">
        <f>PARAMETRES!$F$9</f>
        <v>TOTAL LANGUE MATERNELLE</v>
      </c>
      <c r="DF179" s="554"/>
      <c r="DG179" s="333">
        <f>PARAMETRES!$G$9</f>
        <v>100</v>
      </c>
      <c r="DH179" s="334"/>
      <c r="DI179" s="335" t="str">
        <f>TOTALGENERAL!$L97</f>
        <v>-</v>
      </c>
      <c r="DJ179" s="319"/>
      <c r="DK179" s="335" t="str">
        <f>TOTALGENERAL!$AM97</f>
        <v/>
      </c>
      <c r="DL179" s="319"/>
      <c r="DM179" s="335" t="str">
        <f>TOTALGENERAL!$BN97</f>
        <v/>
      </c>
      <c r="DN179" s="319"/>
      <c r="DO179" s="335"/>
      <c r="DP179" s="320"/>
    </row>
    <row r="180" spans="1:120" ht="13.5">
      <c r="A180" s="321"/>
      <c r="B180" s="322"/>
      <c r="C180" s="336"/>
      <c r="D180" s="336"/>
      <c r="E180" s="315"/>
      <c r="F180" s="324"/>
      <c r="G180" s="315"/>
      <c r="H180" s="324"/>
      <c r="I180" s="315"/>
      <c r="J180" s="324"/>
      <c r="K180" s="315"/>
      <c r="L180" s="325"/>
      <c r="M180" s="321"/>
      <c r="N180" s="322"/>
      <c r="O180" s="336"/>
      <c r="P180" s="336"/>
      <c r="Q180" s="315"/>
      <c r="R180" s="324"/>
      <c r="S180" s="315"/>
      <c r="T180" s="324"/>
      <c r="U180" s="315"/>
      <c r="V180" s="324"/>
      <c r="W180" s="315"/>
      <c r="X180" s="325"/>
      <c r="Y180" s="321"/>
      <c r="Z180" s="322"/>
      <c r="AA180" s="336"/>
      <c r="AB180" s="336"/>
      <c r="AC180" s="315"/>
      <c r="AD180" s="324"/>
      <c r="AE180" s="315"/>
      <c r="AF180" s="324"/>
      <c r="AG180" s="315"/>
      <c r="AH180" s="324"/>
      <c r="AI180" s="315"/>
      <c r="AJ180" s="325"/>
      <c r="AK180" s="321"/>
      <c r="AL180" s="322"/>
      <c r="AM180" s="336"/>
      <c r="AN180" s="336"/>
      <c r="AO180" s="315"/>
      <c r="AP180" s="324"/>
      <c r="AQ180" s="315"/>
      <c r="AR180" s="324"/>
      <c r="AS180" s="315"/>
      <c r="AT180" s="324"/>
      <c r="AU180" s="315"/>
      <c r="AV180" s="325"/>
      <c r="AW180" s="321"/>
      <c r="AX180" s="322"/>
      <c r="AY180" s="336"/>
      <c r="AZ180" s="336"/>
      <c r="BA180" s="315"/>
      <c r="BB180" s="324"/>
      <c r="BC180" s="315"/>
      <c r="BD180" s="324"/>
      <c r="BE180" s="315"/>
      <c r="BF180" s="324"/>
      <c r="BG180" s="315"/>
      <c r="BH180" s="325"/>
      <c r="BI180" s="321"/>
      <c r="BJ180" s="322"/>
      <c r="BK180" s="336"/>
      <c r="BL180" s="336"/>
      <c r="BM180" s="315"/>
      <c r="BN180" s="324"/>
      <c r="BO180" s="315"/>
      <c r="BP180" s="324"/>
      <c r="BQ180" s="315"/>
      <c r="BR180" s="324"/>
      <c r="BS180" s="315"/>
      <c r="BT180" s="325"/>
      <c r="BU180" s="321"/>
      <c r="BV180" s="322"/>
      <c r="BW180" s="336"/>
      <c r="BX180" s="336"/>
      <c r="BY180" s="315"/>
      <c r="BZ180" s="324"/>
      <c r="CA180" s="315"/>
      <c r="CB180" s="324"/>
      <c r="CC180" s="315"/>
      <c r="CD180" s="324"/>
      <c r="CE180" s="315"/>
      <c r="CF180" s="325"/>
      <c r="CG180" s="321"/>
      <c r="CH180" s="322"/>
      <c r="CI180" s="336"/>
      <c r="CJ180" s="336"/>
      <c r="CK180" s="315"/>
      <c r="CL180" s="324"/>
      <c r="CM180" s="315"/>
      <c r="CN180" s="324"/>
      <c r="CO180" s="315"/>
      <c r="CP180" s="324"/>
      <c r="CQ180" s="315"/>
      <c r="CR180" s="325"/>
      <c r="CS180" s="321"/>
      <c r="CT180" s="322"/>
      <c r="CU180" s="336"/>
      <c r="CV180" s="336"/>
      <c r="CW180" s="315"/>
      <c r="CX180" s="324"/>
      <c r="CY180" s="315"/>
      <c r="CZ180" s="324"/>
      <c r="DA180" s="315"/>
      <c r="DB180" s="324"/>
      <c r="DC180" s="315"/>
      <c r="DD180" s="325"/>
      <c r="DE180" s="321"/>
      <c r="DF180" s="322"/>
      <c r="DG180" s="336"/>
      <c r="DH180" s="336"/>
      <c r="DI180" s="315"/>
      <c r="DJ180" s="324"/>
      <c r="DK180" s="315"/>
      <c r="DL180" s="324"/>
      <c r="DM180" s="315"/>
      <c r="DN180" s="324"/>
      <c r="DO180" s="315"/>
      <c r="DP180" s="325"/>
    </row>
    <row r="181" spans="1:120">
      <c r="A181" s="326"/>
      <c r="B181" s="326"/>
      <c r="C181" s="327"/>
      <c r="D181" s="327"/>
      <c r="E181" s="315"/>
      <c r="G181" s="315"/>
      <c r="I181" s="315"/>
      <c r="K181" s="315"/>
      <c r="M181" s="326"/>
      <c r="N181" s="326"/>
      <c r="O181" s="327"/>
      <c r="P181" s="327"/>
      <c r="Q181" s="315"/>
      <c r="S181" s="315"/>
      <c r="U181" s="315"/>
      <c r="W181" s="315"/>
      <c r="Y181" s="326"/>
      <c r="Z181" s="326"/>
      <c r="AA181" s="327"/>
      <c r="AB181" s="327"/>
      <c r="AC181" s="315"/>
      <c r="AE181" s="315"/>
      <c r="AG181" s="315"/>
      <c r="AI181" s="315"/>
      <c r="AK181" s="326"/>
      <c r="AL181" s="326"/>
      <c r="AM181" s="327"/>
      <c r="AN181" s="327"/>
      <c r="AO181" s="315"/>
      <c r="AQ181" s="315"/>
      <c r="AS181" s="315"/>
      <c r="AU181" s="315"/>
      <c r="AW181" s="326"/>
      <c r="AX181" s="326"/>
      <c r="AY181" s="327"/>
      <c r="AZ181" s="327"/>
      <c r="BA181" s="315"/>
      <c r="BC181" s="315"/>
      <c r="BE181" s="315"/>
      <c r="BG181" s="315"/>
      <c r="BI181" s="326"/>
      <c r="BJ181" s="326"/>
      <c r="BK181" s="327"/>
      <c r="BL181" s="327"/>
      <c r="BM181" s="315"/>
      <c r="BO181" s="315"/>
      <c r="BQ181" s="315"/>
      <c r="BS181" s="315"/>
      <c r="BU181" s="326"/>
      <c r="BV181" s="326"/>
      <c r="BW181" s="327"/>
      <c r="BX181" s="327"/>
      <c r="BY181" s="315"/>
      <c r="CA181" s="315"/>
      <c r="CC181" s="315"/>
      <c r="CE181" s="315"/>
      <c r="CG181" s="326"/>
      <c r="CH181" s="326"/>
      <c r="CI181" s="327"/>
      <c r="CJ181" s="327"/>
      <c r="CK181" s="315"/>
      <c r="CM181" s="315"/>
      <c r="CO181" s="315"/>
      <c r="CQ181" s="315"/>
      <c r="CS181" s="326"/>
      <c r="CT181" s="326"/>
      <c r="CU181" s="327"/>
      <c r="CV181" s="327"/>
      <c r="CW181" s="315"/>
      <c r="CY181" s="315"/>
      <c r="DA181" s="315"/>
      <c r="DC181" s="315"/>
      <c r="DE181" s="326"/>
      <c r="DF181" s="326"/>
      <c r="DG181" s="327"/>
      <c r="DH181" s="327"/>
      <c r="DI181" s="315"/>
      <c r="DK181" s="315"/>
      <c r="DM181" s="315"/>
      <c r="DO181" s="315"/>
    </row>
    <row r="182" spans="1:120" ht="13.5">
      <c r="A182" s="552" t="s">
        <v>89</v>
      </c>
      <c r="B182" s="552"/>
      <c r="C182" s="327"/>
      <c r="D182" s="327"/>
      <c r="E182" s="315"/>
      <c r="G182" s="315"/>
      <c r="I182" s="315"/>
      <c r="K182" s="315"/>
      <c r="M182" s="552" t="s">
        <v>89</v>
      </c>
      <c r="N182" s="552"/>
      <c r="O182" s="327"/>
      <c r="P182" s="327"/>
      <c r="Q182" s="315"/>
      <c r="S182" s="315"/>
      <c r="U182" s="315"/>
      <c r="W182" s="315"/>
      <c r="Y182" s="552" t="s">
        <v>89</v>
      </c>
      <c r="Z182" s="552"/>
      <c r="AA182" s="327"/>
      <c r="AB182" s="327"/>
      <c r="AC182" s="315"/>
      <c r="AE182" s="315"/>
      <c r="AG182" s="315"/>
      <c r="AI182" s="315"/>
      <c r="AK182" s="552" t="s">
        <v>89</v>
      </c>
      <c r="AL182" s="552"/>
      <c r="AM182" s="327"/>
      <c r="AN182" s="327"/>
      <c r="AO182" s="315"/>
      <c r="AQ182" s="315"/>
      <c r="AS182" s="315"/>
      <c r="AU182" s="315"/>
      <c r="AW182" s="552" t="s">
        <v>89</v>
      </c>
      <c r="AX182" s="552"/>
      <c r="AY182" s="327"/>
      <c r="AZ182" s="327"/>
      <c r="BA182" s="315"/>
      <c r="BC182" s="315"/>
      <c r="BE182" s="315"/>
      <c r="BG182" s="315"/>
      <c r="BI182" s="552" t="s">
        <v>89</v>
      </c>
      <c r="BJ182" s="552"/>
      <c r="BK182" s="327"/>
      <c r="BL182" s="327"/>
      <c r="BM182" s="315"/>
      <c r="BO182" s="315"/>
      <c r="BQ182" s="315"/>
      <c r="BS182" s="315"/>
      <c r="BU182" s="552" t="s">
        <v>89</v>
      </c>
      <c r="BV182" s="552"/>
      <c r="BW182" s="327"/>
      <c r="BX182" s="327"/>
      <c r="BY182" s="315"/>
      <c r="CA182" s="315"/>
      <c r="CC182" s="315"/>
      <c r="CE182" s="315"/>
      <c r="CG182" s="552" t="s">
        <v>89</v>
      </c>
      <c r="CH182" s="552"/>
      <c r="CI182" s="327"/>
      <c r="CJ182" s="327"/>
      <c r="CK182" s="315"/>
      <c r="CM182" s="315"/>
      <c r="CO182" s="315"/>
      <c r="CQ182" s="315"/>
      <c r="CS182" s="552" t="s">
        <v>89</v>
      </c>
      <c r="CT182" s="552"/>
      <c r="CU182" s="327"/>
      <c r="CV182" s="327"/>
      <c r="CW182" s="315"/>
      <c r="CY182" s="315"/>
      <c r="DA182" s="315"/>
      <c r="DC182" s="315"/>
      <c r="DE182" s="552" t="s">
        <v>89</v>
      </c>
      <c r="DF182" s="552"/>
      <c r="DG182" s="327"/>
      <c r="DH182" s="327"/>
      <c r="DI182" s="315"/>
      <c r="DK182" s="315"/>
      <c r="DM182" s="315"/>
      <c r="DO182" s="315"/>
    </row>
    <row r="183" spans="1:120">
      <c r="A183" s="326"/>
      <c r="B183" s="326"/>
      <c r="C183" s="327"/>
      <c r="D183" s="327"/>
      <c r="E183" s="315"/>
      <c r="G183" s="315"/>
      <c r="I183" s="315"/>
      <c r="K183" s="315"/>
      <c r="M183" s="326"/>
      <c r="N183" s="326"/>
      <c r="O183" s="327"/>
      <c r="P183" s="327"/>
      <c r="Q183" s="315"/>
      <c r="S183" s="315"/>
      <c r="U183" s="315"/>
      <c r="W183" s="315"/>
      <c r="Y183" s="326"/>
      <c r="Z183" s="326"/>
      <c r="AA183" s="327"/>
      <c r="AB183" s="327"/>
      <c r="AC183" s="315"/>
      <c r="AE183" s="315"/>
      <c r="AG183" s="315"/>
      <c r="AI183" s="315"/>
      <c r="AK183" s="326"/>
      <c r="AL183" s="326"/>
      <c r="AM183" s="327"/>
      <c r="AN183" s="327"/>
      <c r="AO183" s="315"/>
      <c r="AQ183" s="315"/>
      <c r="AS183" s="315"/>
      <c r="AU183" s="315"/>
      <c r="AW183" s="326"/>
      <c r="AX183" s="326"/>
      <c r="AY183" s="327"/>
      <c r="AZ183" s="327"/>
      <c r="BA183" s="315"/>
      <c r="BC183" s="315"/>
      <c r="BE183" s="315"/>
      <c r="BG183" s="315"/>
      <c r="BI183" s="326"/>
      <c r="BJ183" s="326"/>
      <c r="BK183" s="327"/>
      <c r="BL183" s="327"/>
      <c r="BM183" s="315"/>
      <c r="BO183" s="315"/>
      <c r="BQ183" s="315"/>
      <c r="BS183" s="315"/>
      <c r="BU183" s="326"/>
      <c r="BV183" s="326"/>
      <c r="BW183" s="327"/>
      <c r="BX183" s="327"/>
      <c r="BY183" s="315"/>
      <c r="CA183" s="315"/>
      <c r="CC183" s="315"/>
      <c r="CE183" s="315"/>
      <c r="CG183" s="326"/>
      <c r="CH183" s="326"/>
      <c r="CI183" s="327"/>
      <c r="CJ183" s="327"/>
      <c r="CK183" s="315"/>
      <c r="CM183" s="315"/>
      <c r="CO183" s="315"/>
      <c r="CQ183" s="315"/>
      <c r="CS183" s="326"/>
      <c r="CT183" s="326"/>
      <c r="CU183" s="327"/>
      <c r="CV183" s="327"/>
      <c r="CW183" s="315"/>
      <c r="CY183" s="315"/>
      <c r="DA183" s="315"/>
      <c r="DC183" s="315"/>
      <c r="DE183" s="326"/>
      <c r="DF183" s="326"/>
      <c r="DG183" s="327"/>
      <c r="DH183" s="327"/>
      <c r="DI183" s="315"/>
      <c r="DK183" s="315"/>
      <c r="DM183" s="315"/>
      <c r="DO183" s="315"/>
    </row>
    <row r="184" spans="1:120">
      <c r="A184" s="553" t="str">
        <f>PARAMETRES!$F$11</f>
        <v>NOMBRES ET OPÉRATIONS</v>
      </c>
      <c r="B184" s="553"/>
      <c r="C184" s="328">
        <f>PARAMETRES!$G$11</f>
        <v>40</v>
      </c>
      <c r="D184" s="329"/>
      <c r="E184" s="330">
        <f>TOTALGENERAL!$O61</f>
        <v>36.800000000000004</v>
      </c>
      <c r="F184" s="331"/>
      <c r="G184" s="330" t="str">
        <f>TOTALGENERAL!$AP61</f>
        <v/>
      </c>
      <c r="H184" s="331"/>
      <c r="I184" s="330" t="str">
        <f>TOTALGENERAL!$BQ61</f>
        <v/>
      </c>
      <c r="J184" s="331"/>
      <c r="K184" s="330"/>
      <c r="L184" s="332"/>
      <c r="M184" s="553" t="str">
        <f>PARAMETRES!$F$11</f>
        <v>NOMBRES ET OPÉRATIONS</v>
      </c>
      <c r="N184" s="553"/>
      <c r="O184" s="328">
        <f>PARAMETRES!$G$11</f>
        <v>40</v>
      </c>
      <c r="P184" s="329"/>
      <c r="Q184" s="330">
        <f>TOTALGENERAL!$O65</f>
        <v>33.5</v>
      </c>
      <c r="R184" s="331"/>
      <c r="S184" s="330" t="str">
        <f>TOTALGENERAL!$AP65</f>
        <v/>
      </c>
      <c r="T184" s="331"/>
      <c r="U184" s="330" t="str">
        <f>TOTALGENERAL!$BQ65</f>
        <v/>
      </c>
      <c r="V184" s="331"/>
      <c r="W184" s="330"/>
      <c r="X184" s="332"/>
      <c r="Y184" s="553" t="str">
        <f>PARAMETRES!$F$11</f>
        <v>NOMBRES ET OPÉRATIONS</v>
      </c>
      <c r="Z184" s="553"/>
      <c r="AA184" s="328">
        <f>PARAMETRES!$G$11</f>
        <v>40</v>
      </c>
      <c r="AB184" s="329"/>
      <c r="AC184" s="330">
        <f>TOTALGENERAL!$O69</f>
        <v>32.800000000000004</v>
      </c>
      <c r="AD184" s="331"/>
      <c r="AE184" s="330" t="str">
        <f>TOTALGENERAL!$AP69</f>
        <v/>
      </c>
      <c r="AF184" s="331"/>
      <c r="AG184" s="330" t="str">
        <f>TOTALGENERAL!$BQ69</f>
        <v/>
      </c>
      <c r="AH184" s="331"/>
      <c r="AI184" s="330"/>
      <c r="AJ184" s="332"/>
      <c r="AK184" s="553" t="str">
        <f>PARAMETRES!$F$11</f>
        <v>NOMBRES ET OPÉRATIONS</v>
      </c>
      <c r="AL184" s="553"/>
      <c r="AM184" s="328">
        <f>PARAMETRES!$G$11</f>
        <v>40</v>
      </c>
      <c r="AN184" s="329"/>
      <c r="AO184" s="330">
        <f>TOTALGENERAL!$O73</f>
        <v>36</v>
      </c>
      <c r="AP184" s="331"/>
      <c r="AQ184" s="330" t="str">
        <f>TOTALGENERAL!$AP73</f>
        <v/>
      </c>
      <c r="AR184" s="331"/>
      <c r="AS184" s="330" t="str">
        <f>TOTALGENERAL!$BQ73</f>
        <v/>
      </c>
      <c r="AT184" s="331"/>
      <c r="AU184" s="330"/>
      <c r="AV184" s="332"/>
      <c r="AW184" s="553" t="str">
        <f>PARAMETRES!$F$11</f>
        <v>NOMBRES ET OPÉRATIONS</v>
      </c>
      <c r="AX184" s="553"/>
      <c r="AY184" s="328">
        <f>PARAMETRES!$G$11</f>
        <v>40</v>
      </c>
      <c r="AZ184" s="329"/>
      <c r="BA184" s="330">
        <f>TOTALGENERAL!$O77</f>
        <v>34.5</v>
      </c>
      <c r="BB184" s="331"/>
      <c r="BC184" s="330" t="str">
        <f>TOTALGENERAL!$AP77</f>
        <v/>
      </c>
      <c r="BD184" s="331"/>
      <c r="BE184" s="330" t="str">
        <f>TOTALGENERAL!$BQ77</f>
        <v/>
      </c>
      <c r="BF184" s="331"/>
      <c r="BG184" s="330"/>
      <c r="BH184" s="332"/>
      <c r="BI184" s="553" t="str">
        <f>PARAMETRES!$F$11</f>
        <v>NOMBRES ET OPÉRATIONS</v>
      </c>
      <c r="BJ184" s="553"/>
      <c r="BK184" s="328">
        <f>PARAMETRES!$G$11</f>
        <v>40</v>
      </c>
      <c r="BL184" s="329"/>
      <c r="BM184" s="330">
        <f>TOTALGENERAL!$O81</f>
        <v>32.800000000000004</v>
      </c>
      <c r="BN184" s="331"/>
      <c r="BO184" s="330" t="str">
        <f>TOTALGENERAL!$AP81</f>
        <v/>
      </c>
      <c r="BP184" s="331"/>
      <c r="BQ184" s="330" t="str">
        <f>TOTALGENERAL!$BQ81</f>
        <v/>
      </c>
      <c r="BR184" s="331"/>
      <c r="BS184" s="330"/>
      <c r="BT184" s="332"/>
      <c r="BU184" s="553" t="str">
        <f>PARAMETRES!$F$11</f>
        <v>NOMBRES ET OPÉRATIONS</v>
      </c>
      <c r="BV184" s="553"/>
      <c r="BW184" s="328">
        <f>PARAMETRES!$G$11</f>
        <v>40</v>
      </c>
      <c r="BX184" s="329"/>
      <c r="BY184" s="330">
        <f>TOTALGENERAL!$O85</f>
        <v>36.800000000000004</v>
      </c>
      <c r="BZ184" s="331"/>
      <c r="CA184" s="330" t="str">
        <f>TOTALGENERAL!$AP85</f>
        <v/>
      </c>
      <c r="CB184" s="331"/>
      <c r="CC184" s="330" t="str">
        <f>TOTALGENERAL!$BQ85</f>
        <v/>
      </c>
      <c r="CD184" s="331"/>
      <c r="CE184" s="330"/>
      <c r="CF184" s="332"/>
      <c r="CG184" s="553" t="str">
        <f>PARAMETRES!$F$11</f>
        <v>NOMBRES ET OPÉRATIONS</v>
      </c>
      <c r="CH184" s="553"/>
      <c r="CI184" s="328">
        <f>PARAMETRES!$G$11</f>
        <v>40</v>
      </c>
      <c r="CJ184" s="329"/>
      <c r="CK184" s="330" t="str">
        <f>TOTALGENERAL!$O89</f>
        <v>-</v>
      </c>
      <c r="CL184" s="331"/>
      <c r="CM184" s="330" t="str">
        <f>TOTALGENERAL!$AP89</f>
        <v/>
      </c>
      <c r="CN184" s="331"/>
      <c r="CO184" s="330" t="str">
        <f>TOTALGENERAL!$BQ89</f>
        <v/>
      </c>
      <c r="CP184" s="331"/>
      <c r="CQ184" s="330"/>
      <c r="CR184" s="332"/>
      <c r="CS184" s="553" t="str">
        <f>PARAMETRES!$F$11</f>
        <v>NOMBRES ET OPÉRATIONS</v>
      </c>
      <c r="CT184" s="553"/>
      <c r="CU184" s="328">
        <f>PARAMETRES!$G$11</f>
        <v>40</v>
      </c>
      <c r="CV184" s="329"/>
      <c r="CW184" s="330" t="str">
        <f>TOTALGENERAL!$O93</f>
        <v>-</v>
      </c>
      <c r="CX184" s="331"/>
      <c r="CY184" s="330" t="str">
        <f>TOTALGENERAL!$AP93</f>
        <v/>
      </c>
      <c r="CZ184" s="331"/>
      <c r="DA184" s="330" t="str">
        <f>TOTALGENERAL!$BQ93</f>
        <v/>
      </c>
      <c r="DB184" s="331"/>
      <c r="DC184" s="330"/>
      <c r="DD184" s="332"/>
      <c r="DE184" s="553" t="str">
        <f>PARAMETRES!$F$11</f>
        <v>NOMBRES ET OPÉRATIONS</v>
      </c>
      <c r="DF184" s="553"/>
      <c r="DG184" s="328">
        <f>PARAMETRES!$G$11</f>
        <v>40</v>
      </c>
      <c r="DH184" s="329"/>
      <c r="DI184" s="330" t="str">
        <f>TOTALGENERAL!$O97</f>
        <v>-</v>
      </c>
      <c r="DJ184" s="331"/>
      <c r="DK184" s="330" t="str">
        <f>TOTALGENERAL!$AP97</f>
        <v/>
      </c>
      <c r="DL184" s="331"/>
      <c r="DM184" s="330" t="str">
        <f>TOTALGENERAL!$BQ97</f>
        <v/>
      </c>
      <c r="DN184" s="331"/>
      <c r="DO184" s="330"/>
      <c r="DP184" s="332"/>
    </row>
    <row r="185" spans="1:120">
      <c r="A185" s="553" t="str">
        <f>PARAMETRES!$F$12</f>
        <v>GRANDEURS</v>
      </c>
      <c r="B185" s="553"/>
      <c r="C185" s="328">
        <f>PARAMETRES!$G$12</f>
        <v>30</v>
      </c>
      <c r="D185" s="329"/>
      <c r="E185" s="330" t="str">
        <f>TOTALGENERAL!$P61</f>
        <v/>
      </c>
      <c r="F185" s="331"/>
      <c r="G185" s="330" t="str">
        <f>TOTALGENERAL!$AQ61</f>
        <v/>
      </c>
      <c r="H185" s="331"/>
      <c r="I185" s="330" t="str">
        <f>TOTALGENERAL!$BR61</f>
        <v/>
      </c>
      <c r="J185" s="331"/>
      <c r="K185" s="330"/>
      <c r="L185" s="332"/>
      <c r="M185" s="553" t="str">
        <f>PARAMETRES!$F$12</f>
        <v>GRANDEURS</v>
      </c>
      <c r="N185" s="553"/>
      <c r="O185" s="328">
        <f>PARAMETRES!$G$12</f>
        <v>30</v>
      </c>
      <c r="P185" s="329"/>
      <c r="Q185" s="330" t="str">
        <f>TOTALGENERAL!$P65</f>
        <v/>
      </c>
      <c r="R185" s="331"/>
      <c r="S185" s="330" t="str">
        <f>TOTALGENERAL!$AQ65</f>
        <v/>
      </c>
      <c r="T185" s="331"/>
      <c r="U185" s="330" t="str">
        <f>TOTALGENERAL!$BR65</f>
        <v/>
      </c>
      <c r="V185" s="331"/>
      <c r="W185" s="330"/>
      <c r="X185" s="332"/>
      <c r="Y185" s="553" t="str">
        <f>PARAMETRES!$F$12</f>
        <v>GRANDEURS</v>
      </c>
      <c r="Z185" s="553"/>
      <c r="AA185" s="328">
        <f>PARAMETRES!$G$12</f>
        <v>30</v>
      </c>
      <c r="AB185" s="329"/>
      <c r="AC185" s="330" t="str">
        <f>TOTALGENERAL!$P69</f>
        <v/>
      </c>
      <c r="AD185" s="331"/>
      <c r="AE185" s="330" t="str">
        <f>TOTALGENERAL!$AQ69</f>
        <v/>
      </c>
      <c r="AF185" s="331"/>
      <c r="AG185" s="330" t="str">
        <f>TOTALGENERAL!$BR69</f>
        <v/>
      </c>
      <c r="AH185" s="331"/>
      <c r="AI185" s="330"/>
      <c r="AJ185" s="332"/>
      <c r="AK185" s="553" t="str">
        <f>PARAMETRES!$F$12</f>
        <v>GRANDEURS</v>
      </c>
      <c r="AL185" s="553"/>
      <c r="AM185" s="328">
        <f>PARAMETRES!$G$12</f>
        <v>30</v>
      </c>
      <c r="AN185" s="329"/>
      <c r="AO185" s="330" t="str">
        <f>TOTALGENERAL!$P73</f>
        <v/>
      </c>
      <c r="AP185" s="331"/>
      <c r="AQ185" s="330" t="str">
        <f>TOTALGENERAL!$AQ73</f>
        <v/>
      </c>
      <c r="AR185" s="331"/>
      <c r="AS185" s="330" t="str">
        <f>TOTALGENERAL!$BR73</f>
        <v/>
      </c>
      <c r="AT185" s="331"/>
      <c r="AU185" s="330"/>
      <c r="AV185" s="332"/>
      <c r="AW185" s="553" t="str">
        <f>PARAMETRES!$F$12</f>
        <v>GRANDEURS</v>
      </c>
      <c r="AX185" s="553"/>
      <c r="AY185" s="328">
        <f>PARAMETRES!$G$12</f>
        <v>30</v>
      </c>
      <c r="AZ185" s="329"/>
      <c r="BA185" s="330" t="str">
        <f>TOTALGENERAL!$P77</f>
        <v/>
      </c>
      <c r="BB185" s="331"/>
      <c r="BC185" s="330" t="str">
        <f>TOTALGENERAL!$AQ77</f>
        <v/>
      </c>
      <c r="BD185" s="331"/>
      <c r="BE185" s="330" t="str">
        <f>TOTALGENERAL!$BR77</f>
        <v/>
      </c>
      <c r="BF185" s="331"/>
      <c r="BG185" s="330"/>
      <c r="BH185" s="332"/>
      <c r="BI185" s="553" t="str">
        <f>PARAMETRES!$F$12</f>
        <v>GRANDEURS</v>
      </c>
      <c r="BJ185" s="553"/>
      <c r="BK185" s="328">
        <f>PARAMETRES!$G$12</f>
        <v>30</v>
      </c>
      <c r="BL185" s="329"/>
      <c r="BM185" s="330" t="str">
        <f>TOTALGENERAL!$P81</f>
        <v/>
      </c>
      <c r="BN185" s="331"/>
      <c r="BO185" s="330" t="str">
        <f>TOTALGENERAL!$AQ81</f>
        <v/>
      </c>
      <c r="BP185" s="331"/>
      <c r="BQ185" s="330" t="str">
        <f>TOTALGENERAL!$BR81</f>
        <v/>
      </c>
      <c r="BR185" s="331"/>
      <c r="BS185" s="330"/>
      <c r="BT185" s="332"/>
      <c r="BU185" s="553" t="str">
        <f>PARAMETRES!$F$12</f>
        <v>GRANDEURS</v>
      </c>
      <c r="BV185" s="553"/>
      <c r="BW185" s="328">
        <f>PARAMETRES!$G$12</f>
        <v>30</v>
      </c>
      <c r="BX185" s="329"/>
      <c r="BY185" s="330" t="str">
        <f>TOTALGENERAL!$P85</f>
        <v/>
      </c>
      <c r="BZ185" s="331"/>
      <c r="CA185" s="330" t="str">
        <f>TOTALGENERAL!$AQ85</f>
        <v/>
      </c>
      <c r="CB185" s="331"/>
      <c r="CC185" s="330" t="str">
        <f>TOTALGENERAL!$BR85</f>
        <v/>
      </c>
      <c r="CD185" s="331"/>
      <c r="CE185" s="330"/>
      <c r="CF185" s="332"/>
      <c r="CG185" s="553" t="str">
        <f>PARAMETRES!$F$12</f>
        <v>GRANDEURS</v>
      </c>
      <c r="CH185" s="553"/>
      <c r="CI185" s="328">
        <f>PARAMETRES!$G$12</f>
        <v>30</v>
      </c>
      <c r="CJ185" s="329"/>
      <c r="CK185" s="330" t="str">
        <f>TOTALGENERAL!$P89</f>
        <v/>
      </c>
      <c r="CL185" s="331"/>
      <c r="CM185" s="330" t="str">
        <f>TOTALGENERAL!$AQ89</f>
        <v/>
      </c>
      <c r="CN185" s="331"/>
      <c r="CO185" s="330" t="str">
        <f>TOTALGENERAL!$BR89</f>
        <v/>
      </c>
      <c r="CP185" s="331"/>
      <c r="CQ185" s="330"/>
      <c r="CR185" s="332"/>
      <c r="CS185" s="553" t="str">
        <f>PARAMETRES!$F$12</f>
        <v>GRANDEURS</v>
      </c>
      <c r="CT185" s="553"/>
      <c r="CU185" s="328">
        <f>PARAMETRES!$G$12</f>
        <v>30</v>
      </c>
      <c r="CV185" s="329"/>
      <c r="CW185" s="330" t="str">
        <f>TOTALGENERAL!$P93</f>
        <v/>
      </c>
      <c r="CX185" s="331"/>
      <c r="CY185" s="330" t="str">
        <f>TOTALGENERAL!$AQ93</f>
        <v/>
      </c>
      <c r="CZ185" s="331"/>
      <c r="DA185" s="330" t="str">
        <f>TOTALGENERAL!$BR93</f>
        <v/>
      </c>
      <c r="DB185" s="331"/>
      <c r="DC185" s="330"/>
      <c r="DD185" s="332"/>
      <c r="DE185" s="553" t="str">
        <f>PARAMETRES!$F$12</f>
        <v>GRANDEURS</v>
      </c>
      <c r="DF185" s="553"/>
      <c r="DG185" s="328">
        <f>PARAMETRES!$G$12</f>
        <v>30</v>
      </c>
      <c r="DH185" s="329"/>
      <c r="DI185" s="330" t="str">
        <f>TOTALGENERAL!$P97</f>
        <v/>
      </c>
      <c r="DJ185" s="331"/>
      <c r="DK185" s="330" t="str">
        <f>TOTALGENERAL!$AQ97</f>
        <v/>
      </c>
      <c r="DL185" s="331"/>
      <c r="DM185" s="330" t="str">
        <f>TOTALGENERAL!$BR97</f>
        <v/>
      </c>
      <c r="DN185" s="331"/>
      <c r="DO185" s="330"/>
      <c r="DP185" s="332"/>
    </row>
    <row r="186" spans="1:120">
      <c r="A186" s="553" t="str">
        <f>PARAMETRES!$F$13</f>
        <v>SOLIDES ET FIGURES</v>
      </c>
      <c r="B186" s="553"/>
      <c r="C186" s="328">
        <f>PARAMETRES!$G$13</f>
        <v>30</v>
      </c>
      <c r="D186" s="329"/>
      <c r="E186" s="330" t="str">
        <f>TOTALGENERAL!$Q61</f>
        <v/>
      </c>
      <c r="F186" s="331"/>
      <c r="G186" s="330" t="str">
        <f>TOTALGENERAL!$AR61</f>
        <v/>
      </c>
      <c r="H186" s="331"/>
      <c r="I186" s="330" t="str">
        <f>TOTALGENERAL!$BS61</f>
        <v/>
      </c>
      <c r="J186" s="331"/>
      <c r="K186" s="330"/>
      <c r="L186" s="332"/>
      <c r="M186" s="553" t="str">
        <f>PARAMETRES!$F$13</f>
        <v>SOLIDES ET FIGURES</v>
      </c>
      <c r="N186" s="553"/>
      <c r="O186" s="328">
        <f>PARAMETRES!$G$13</f>
        <v>30</v>
      </c>
      <c r="P186" s="329"/>
      <c r="Q186" s="330" t="str">
        <f>TOTALGENERAL!$Q65</f>
        <v/>
      </c>
      <c r="R186" s="331"/>
      <c r="S186" s="330" t="str">
        <f>TOTALGENERAL!$AR65</f>
        <v/>
      </c>
      <c r="T186" s="331"/>
      <c r="U186" s="330" t="str">
        <f>TOTALGENERAL!$BS65</f>
        <v/>
      </c>
      <c r="V186" s="331"/>
      <c r="W186" s="330"/>
      <c r="X186" s="332"/>
      <c r="Y186" s="553" t="str">
        <f>PARAMETRES!$F$13</f>
        <v>SOLIDES ET FIGURES</v>
      </c>
      <c r="Z186" s="553"/>
      <c r="AA186" s="328">
        <f>PARAMETRES!$G$13</f>
        <v>30</v>
      </c>
      <c r="AB186" s="329"/>
      <c r="AC186" s="330" t="str">
        <f>TOTALGENERAL!$Q69</f>
        <v/>
      </c>
      <c r="AD186" s="331"/>
      <c r="AE186" s="330" t="str">
        <f>TOTALGENERAL!$AR69</f>
        <v/>
      </c>
      <c r="AF186" s="331"/>
      <c r="AG186" s="330" t="str">
        <f>TOTALGENERAL!$BS69</f>
        <v/>
      </c>
      <c r="AH186" s="331"/>
      <c r="AI186" s="330"/>
      <c r="AJ186" s="332"/>
      <c r="AK186" s="553" t="str">
        <f>PARAMETRES!$F$13</f>
        <v>SOLIDES ET FIGURES</v>
      </c>
      <c r="AL186" s="553"/>
      <c r="AM186" s="328">
        <f>PARAMETRES!$G$13</f>
        <v>30</v>
      </c>
      <c r="AN186" s="329"/>
      <c r="AO186" s="330" t="str">
        <f>TOTALGENERAL!$Q73</f>
        <v/>
      </c>
      <c r="AP186" s="331"/>
      <c r="AQ186" s="330" t="str">
        <f>TOTALGENERAL!$AR73</f>
        <v/>
      </c>
      <c r="AR186" s="331"/>
      <c r="AS186" s="330" t="str">
        <f>TOTALGENERAL!$BS73</f>
        <v/>
      </c>
      <c r="AT186" s="331"/>
      <c r="AU186" s="330"/>
      <c r="AV186" s="332"/>
      <c r="AW186" s="553" t="str">
        <f>PARAMETRES!$F$13</f>
        <v>SOLIDES ET FIGURES</v>
      </c>
      <c r="AX186" s="553"/>
      <c r="AY186" s="328">
        <f>PARAMETRES!$G$13</f>
        <v>30</v>
      </c>
      <c r="AZ186" s="329"/>
      <c r="BA186" s="330" t="str">
        <f>TOTALGENERAL!$Q77</f>
        <v/>
      </c>
      <c r="BB186" s="331"/>
      <c r="BC186" s="330" t="str">
        <f>TOTALGENERAL!$AR77</f>
        <v/>
      </c>
      <c r="BD186" s="331"/>
      <c r="BE186" s="330" t="str">
        <f>TOTALGENERAL!$BS77</f>
        <v/>
      </c>
      <c r="BF186" s="331"/>
      <c r="BG186" s="330"/>
      <c r="BH186" s="332"/>
      <c r="BI186" s="553" t="str">
        <f>PARAMETRES!$F$13</f>
        <v>SOLIDES ET FIGURES</v>
      </c>
      <c r="BJ186" s="553"/>
      <c r="BK186" s="328">
        <f>PARAMETRES!$G$13</f>
        <v>30</v>
      </c>
      <c r="BL186" s="329"/>
      <c r="BM186" s="330" t="str">
        <f>TOTALGENERAL!$Q81</f>
        <v/>
      </c>
      <c r="BN186" s="331"/>
      <c r="BO186" s="330" t="str">
        <f>TOTALGENERAL!$AR81</f>
        <v/>
      </c>
      <c r="BP186" s="331"/>
      <c r="BQ186" s="330" t="str">
        <f>TOTALGENERAL!$BS81</f>
        <v/>
      </c>
      <c r="BR186" s="331"/>
      <c r="BS186" s="330"/>
      <c r="BT186" s="332"/>
      <c r="BU186" s="553" t="str">
        <f>PARAMETRES!$F$13</f>
        <v>SOLIDES ET FIGURES</v>
      </c>
      <c r="BV186" s="553"/>
      <c r="BW186" s="328">
        <f>PARAMETRES!$G$13</f>
        <v>30</v>
      </c>
      <c r="BX186" s="329"/>
      <c r="BY186" s="330" t="str">
        <f>TOTALGENERAL!$Q85</f>
        <v/>
      </c>
      <c r="BZ186" s="331"/>
      <c r="CA186" s="330" t="str">
        <f>TOTALGENERAL!$AR85</f>
        <v/>
      </c>
      <c r="CB186" s="331"/>
      <c r="CC186" s="330" t="str">
        <f>TOTALGENERAL!$BS85</f>
        <v/>
      </c>
      <c r="CD186" s="331"/>
      <c r="CE186" s="330"/>
      <c r="CF186" s="332"/>
      <c r="CG186" s="553" t="str">
        <f>PARAMETRES!$F$13</f>
        <v>SOLIDES ET FIGURES</v>
      </c>
      <c r="CH186" s="553"/>
      <c r="CI186" s="328">
        <f>PARAMETRES!$G$13</f>
        <v>30</v>
      </c>
      <c r="CJ186" s="329"/>
      <c r="CK186" s="330" t="str">
        <f>TOTALGENERAL!$Q89</f>
        <v/>
      </c>
      <c r="CL186" s="331"/>
      <c r="CM186" s="330" t="str">
        <f>TOTALGENERAL!$AR89</f>
        <v/>
      </c>
      <c r="CN186" s="331"/>
      <c r="CO186" s="330" t="str">
        <f>TOTALGENERAL!$BS89</f>
        <v/>
      </c>
      <c r="CP186" s="331"/>
      <c r="CQ186" s="330"/>
      <c r="CR186" s="332"/>
      <c r="CS186" s="553" t="str">
        <f>PARAMETRES!$F$13</f>
        <v>SOLIDES ET FIGURES</v>
      </c>
      <c r="CT186" s="553"/>
      <c r="CU186" s="328">
        <f>PARAMETRES!$G$13</f>
        <v>30</v>
      </c>
      <c r="CV186" s="329"/>
      <c r="CW186" s="330" t="str">
        <f>TOTALGENERAL!$Q93</f>
        <v/>
      </c>
      <c r="CX186" s="331"/>
      <c r="CY186" s="330" t="str">
        <f>TOTALGENERAL!$AR93</f>
        <v/>
      </c>
      <c r="CZ186" s="331"/>
      <c r="DA186" s="330" t="str">
        <f>TOTALGENERAL!$BS93</f>
        <v/>
      </c>
      <c r="DB186" s="331"/>
      <c r="DC186" s="330"/>
      <c r="DD186" s="332"/>
      <c r="DE186" s="553" t="str">
        <f>PARAMETRES!$F$13</f>
        <v>SOLIDES ET FIGURES</v>
      </c>
      <c r="DF186" s="553"/>
      <c r="DG186" s="328">
        <f>PARAMETRES!$G$13</f>
        <v>30</v>
      </c>
      <c r="DH186" s="329"/>
      <c r="DI186" s="330" t="str">
        <f>TOTALGENERAL!$Q97</f>
        <v/>
      </c>
      <c r="DJ186" s="331"/>
      <c r="DK186" s="330" t="str">
        <f>TOTALGENERAL!$AR97</f>
        <v/>
      </c>
      <c r="DL186" s="331"/>
      <c r="DM186" s="330" t="str">
        <f>TOTALGENERAL!$BS97</f>
        <v/>
      </c>
      <c r="DN186" s="331"/>
      <c r="DO186" s="330"/>
      <c r="DP186" s="332"/>
    </row>
    <row r="187" spans="1:120">
      <c r="A187" s="326"/>
      <c r="B187" s="326"/>
      <c r="C187" s="327"/>
      <c r="D187" s="327"/>
      <c r="E187" s="315"/>
      <c r="G187" s="315"/>
      <c r="I187" s="315"/>
      <c r="K187" s="315"/>
      <c r="M187" s="326"/>
      <c r="N187" s="326"/>
      <c r="O187" s="327"/>
      <c r="P187" s="327"/>
      <c r="Q187" s="315"/>
      <c r="S187" s="315"/>
      <c r="U187" s="315"/>
      <c r="W187" s="315"/>
      <c r="Y187" s="326"/>
      <c r="Z187" s="326"/>
      <c r="AA187" s="327"/>
      <c r="AB187" s="327"/>
      <c r="AC187" s="315"/>
      <c r="AE187" s="315"/>
      <c r="AG187" s="315"/>
      <c r="AI187" s="315"/>
      <c r="AK187" s="326"/>
      <c r="AL187" s="326"/>
      <c r="AM187" s="327"/>
      <c r="AN187" s="327"/>
      <c r="AO187" s="315"/>
      <c r="AQ187" s="315"/>
      <c r="AS187" s="315"/>
      <c r="AU187" s="315"/>
      <c r="AW187" s="326"/>
      <c r="AX187" s="326"/>
      <c r="AY187" s="327"/>
      <c r="AZ187" s="327"/>
      <c r="BA187" s="315"/>
      <c r="BC187" s="315"/>
      <c r="BE187" s="315"/>
      <c r="BG187" s="315"/>
      <c r="BI187" s="326"/>
      <c r="BJ187" s="326"/>
      <c r="BK187" s="327"/>
      <c r="BL187" s="327"/>
      <c r="BM187" s="315"/>
      <c r="BO187" s="315"/>
      <c r="BQ187" s="315"/>
      <c r="BS187" s="315"/>
      <c r="BU187" s="326"/>
      <c r="BV187" s="326"/>
      <c r="BW187" s="327"/>
      <c r="BX187" s="327"/>
      <c r="BY187" s="315"/>
      <c r="CA187" s="315"/>
      <c r="CC187" s="315"/>
      <c r="CE187" s="315"/>
      <c r="CG187" s="326"/>
      <c r="CH187" s="326"/>
      <c r="CI187" s="327"/>
      <c r="CJ187" s="327"/>
      <c r="CK187" s="315"/>
      <c r="CM187" s="315"/>
      <c r="CO187" s="315"/>
      <c r="CQ187" s="315"/>
      <c r="CS187" s="326"/>
      <c r="CT187" s="326"/>
      <c r="CU187" s="327"/>
      <c r="CV187" s="327"/>
      <c r="CW187" s="315"/>
      <c r="CY187" s="315"/>
      <c r="DA187" s="315"/>
      <c r="DC187" s="315"/>
      <c r="DE187" s="326"/>
      <c r="DF187" s="326"/>
      <c r="DG187" s="327"/>
      <c r="DH187" s="327"/>
      <c r="DI187" s="315"/>
      <c r="DK187" s="315"/>
      <c r="DM187" s="315"/>
      <c r="DO187" s="315"/>
    </row>
    <row r="188" spans="1:120" ht="13.5">
      <c r="A188" s="554" t="str">
        <f>PARAMETRES!$F$14</f>
        <v>TOTAL MATHÉMATIQUE</v>
      </c>
      <c r="B188" s="554"/>
      <c r="C188" s="333">
        <f>PARAMETRES!$G$14</f>
        <v>100</v>
      </c>
      <c r="D188" s="334"/>
      <c r="E188" s="335">
        <f>TOTALGENERAL!$R61</f>
        <v>92</v>
      </c>
      <c r="F188" s="319"/>
      <c r="G188" s="335" t="str">
        <f>TOTALGENERAL!$AS61</f>
        <v/>
      </c>
      <c r="H188" s="319"/>
      <c r="I188" s="335" t="str">
        <f>TOTALGENERAL!$BT61</f>
        <v/>
      </c>
      <c r="J188" s="319"/>
      <c r="K188" s="335"/>
      <c r="L188" s="320"/>
      <c r="M188" s="554" t="str">
        <f>PARAMETRES!$F$14</f>
        <v>TOTAL MATHÉMATIQUE</v>
      </c>
      <c r="N188" s="554"/>
      <c r="O188" s="333">
        <f>PARAMETRES!$G$14</f>
        <v>100</v>
      </c>
      <c r="P188" s="334"/>
      <c r="Q188" s="335">
        <f>TOTALGENERAL!$R65</f>
        <v>83.699999999999989</v>
      </c>
      <c r="R188" s="319"/>
      <c r="S188" s="335" t="str">
        <f>TOTALGENERAL!$AS65</f>
        <v/>
      </c>
      <c r="T188" s="319"/>
      <c r="U188" s="335" t="str">
        <f>TOTALGENERAL!$BT65</f>
        <v/>
      </c>
      <c r="V188" s="319"/>
      <c r="W188" s="335"/>
      <c r="X188" s="320"/>
      <c r="Y188" s="554" t="str">
        <f>PARAMETRES!$F$14</f>
        <v>TOTAL MATHÉMATIQUE</v>
      </c>
      <c r="Z188" s="554"/>
      <c r="AA188" s="333">
        <f>PARAMETRES!$G$14</f>
        <v>100</v>
      </c>
      <c r="AB188" s="334"/>
      <c r="AC188" s="335">
        <f>TOTALGENERAL!$R69</f>
        <v>81.8</v>
      </c>
      <c r="AD188" s="319"/>
      <c r="AE188" s="335" t="str">
        <f>TOTALGENERAL!$AS69</f>
        <v/>
      </c>
      <c r="AF188" s="319"/>
      <c r="AG188" s="335" t="str">
        <f>TOTALGENERAL!$BT69</f>
        <v/>
      </c>
      <c r="AH188" s="319"/>
      <c r="AI188" s="335"/>
      <c r="AJ188" s="320"/>
      <c r="AK188" s="554" t="str">
        <f>PARAMETRES!$F$14</f>
        <v>TOTAL MATHÉMATIQUE</v>
      </c>
      <c r="AL188" s="554"/>
      <c r="AM188" s="333">
        <f>PARAMETRES!$G$14</f>
        <v>100</v>
      </c>
      <c r="AN188" s="334"/>
      <c r="AO188" s="335">
        <f>TOTALGENERAL!$R73</f>
        <v>89.899999999999991</v>
      </c>
      <c r="AP188" s="319"/>
      <c r="AQ188" s="335" t="str">
        <f>TOTALGENERAL!$AS73</f>
        <v/>
      </c>
      <c r="AR188" s="319"/>
      <c r="AS188" s="335" t="str">
        <f>TOTALGENERAL!$BT73</f>
        <v/>
      </c>
      <c r="AT188" s="319"/>
      <c r="AU188" s="335"/>
      <c r="AV188" s="320"/>
      <c r="AW188" s="554" t="str">
        <f>PARAMETRES!$F$14</f>
        <v>TOTAL MATHÉMATIQUE</v>
      </c>
      <c r="AX188" s="554"/>
      <c r="AY188" s="333">
        <f>PARAMETRES!$G$14</f>
        <v>100</v>
      </c>
      <c r="AZ188" s="334"/>
      <c r="BA188" s="335">
        <f>TOTALGENERAL!$R77</f>
        <v>86.3</v>
      </c>
      <c r="BB188" s="319"/>
      <c r="BC188" s="335" t="str">
        <f>TOTALGENERAL!$AS77</f>
        <v/>
      </c>
      <c r="BD188" s="319"/>
      <c r="BE188" s="335" t="str">
        <f>TOTALGENERAL!$BT77</f>
        <v/>
      </c>
      <c r="BF188" s="319"/>
      <c r="BG188" s="335"/>
      <c r="BH188" s="320"/>
      <c r="BI188" s="554" t="str">
        <f>PARAMETRES!$F$14</f>
        <v>TOTAL MATHÉMATIQUE</v>
      </c>
      <c r="BJ188" s="554"/>
      <c r="BK188" s="333">
        <f>PARAMETRES!$G$14</f>
        <v>100</v>
      </c>
      <c r="BL188" s="334"/>
      <c r="BM188" s="335">
        <f>TOTALGENERAL!$R81</f>
        <v>81.8</v>
      </c>
      <c r="BN188" s="319"/>
      <c r="BO188" s="335" t="str">
        <f>TOTALGENERAL!$AS81</f>
        <v/>
      </c>
      <c r="BP188" s="319"/>
      <c r="BQ188" s="335" t="str">
        <f>TOTALGENERAL!$BT81</f>
        <v/>
      </c>
      <c r="BR188" s="319"/>
      <c r="BS188" s="335"/>
      <c r="BT188" s="320"/>
      <c r="BU188" s="554" t="str">
        <f>PARAMETRES!$F$14</f>
        <v>TOTAL MATHÉMATIQUE</v>
      </c>
      <c r="BV188" s="554"/>
      <c r="BW188" s="333">
        <f>PARAMETRES!$G$14</f>
        <v>100</v>
      </c>
      <c r="BX188" s="334"/>
      <c r="BY188" s="335">
        <f>TOTALGENERAL!$R85</f>
        <v>92</v>
      </c>
      <c r="BZ188" s="319"/>
      <c r="CA188" s="335" t="str">
        <f>TOTALGENERAL!$AS85</f>
        <v/>
      </c>
      <c r="CB188" s="319"/>
      <c r="CC188" s="335" t="str">
        <f>TOTALGENERAL!$BT85</f>
        <v/>
      </c>
      <c r="CD188" s="319"/>
      <c r="CE188" s="335"/>
      <c r="CF188" s="320"/>
      <c r="CG188" s="554" t="str">
        <f>PARAMETRES!$F$14</f>
        <v>TOTAL MATHÉMATIQUE</v>
      </c>
      <c r="CH188" s="554"/>
      <c r="CI188" s="333">
        <f>PARAMETRES!$G$14</f>
        <v>100</v>
      </c>
      <c r="CJ188" s="334"/>
      <c r="CK188" s="335" t="str">
        <f>TOTALGENERAL!$R89</f>
        <v>-</v>
      </c>
      <c r="CL188" s="319"/>
      <c r="CM188" s="335" t="str">
        <f>TOTALGENERAL!$AS89</f>
        <v/>
      </c>
      <c r="CN188" s="319"/>
      <c r="CO188" s="335" t="str">
        <f>TOTALGENERAL!$BT89</f>
        <v/>
      </c>
      <c r="CP188" s="319"/>
      <c r="CQ188" s="335"/>
      <c r="CR188" s="320"/>
      <c r="CS188" s="554" t="str">
        <f>PARAMETRES!$F$14</f>
        <v>TOTAL MATHÉMATIQUE</v>
      </c>
      <c r="CT188" s="554"/>
      <c r="CU188" s="333">
        <f>PARAMETRES!$G$14</f>
        <v>100</v>
      </c>
      <c r="CV188" s="334"/>
      <c r="CW188" s="335" t="str">
        <f>TOTALGENERAL!$R93</f>
        <v>-</v>
      </c>
      <c r="CX188" s="319"/>
      <c r="CY188" s="335" t="str">
        <f>TOTALGENERAL!$AS93</f>
        <v/>
      </c>
      <c r="CZ188" s="319"/>
      <c r="DA188" s="335" t="str">
        <f>TOTALGENERAL!$BT93</f>
        <v/>
      </c>
      <c r="DB188" s="319"/>
      <c r="DC188" s="335"/>
      <c r="DD188" s="320"/>
      <c r="DE188" s="554" t="str">
        <f>PARAMETRES!$F$14</f>
        <v>TOTAL MATHÉMATIQUE</v>
      </c>
      <c r="DF188" s="554"/>
      <c r="DG188" s="333">
        <f>PARAMETRES!$G$14</f>
        <v>100</v>
      </c>
      <c r="DH188" s="334"/>
      <c r="DI188" s="335" t="str">
        <f>TOTALGENERAL!$R97</f>
        <v>-</v>
      </c>
      <c r="DJ188" s="319"/>
      <c r="DK188" s="335" t="str">
        <f>TOTALGENERAL!$AS97</f>
        <v/>
      </c>
      <c r="DL188" s="319"/>
      <c r="DM188" s="335" t="str">
        <f>TOTALGENERAL!$BT97</f>
        <v/>
      </c>
      <c r="DN188" s="319"/>
      <c r="DO188" s="335"/>
      <c r="DP188" s="320"/>
    </row>
    <row r="189" spans="1:120" ht="13.5">
      <c r="A189" s="321"/>
      <c r="B189" s="322"/>
      <c r="C189" s="336"/>
      <c r="D189" s="336"/>
      <c r="E189" s="315"/>
      <c r="F189" s="324"/>
      <c r="G189" s="315"/>
      <c r="H189" s="324"/>
      <c r="I189" s="315"/>
      <c r="J189" s="324"/>
      <c r="K189" s="315"/>
      <c r="L189" s="325"/>
      <c r="M189" s="321"/>
      <c r="N189" s="322"/>
      <c r="O189" s="336"/>
      <c r="P189" s="336"/>
      <c r="Q189" s="315"/>
      <c r="R189" s="324"/>
      <c r="S189" s="315"/>
      <c r="T189" s="324"/>
      <c r="U189" s="315"/>
      <c r="V189" s="324"/>
      <c r="W189" s="315"/>
      <c r="X189" s="325"/>
      <c r="Y189" s="321"/>
      <c r="Z189" s="322"/>
      <c r="AA189" s="336"/>
      <c r="AB189" s="336"/>
      <c r="AC189" s="315"/>
      <c r="AD189" s="324"/>
      <c r="AE189" s="315"/>
      <c r="AF189" s="324"/>
      <c r="AG189" s="315"/>
      <c r="AH189" s="324"/>
      <c r="AI189" s="315"/>
      <c r="AJ189" s="325"/>
      <c r="AK189" s="321"/>
      <c r="AL189" s="322"/>
      <c r="AM189" s="336"/>
      <c r="AN189" s="336"/>
      <c r="AO189" s="315"/>
      <c r="AP189" s="324"/>
      <c r="AQ189" s="315"/>
      <c r="AR189" s="324"/>
      <c r="AS189" s="315"/>
      <c r="AT189" s="324"/>
      <c r="AU189" s="315"/>
      <c r="AV189" s="325"/>
      <c r="AW189" s="321"/>
      <c r="AX189" s="322"/>
      <c r="AY189" s="336"/>
      <c r="AZ189" s="336"/>
      <c r="BA189" s="315"/>
      <c r="BB189" s="324"/>
      <c r="BC189" s="315"/>
      <c r="BD189" s="324"/>
      <c r="BE189" s="315"/>
      <c r="BF189" s="324"/>
      <c r="BG189" s="315"/>
      <c r="BH189" s="325"/>
      <c r="BI189" s="321"/>
      <c r="BJ189" s="322"/>
      <c r="BK189" s="336"/>
      <c r="BL189" s="336"/>
      <c r="BM189" s="315"/>
      <c r="BN189" s="324"/>
      <c r="BO189" s="315"/>
      <c r="BP189" s="324"/>
      <c r="BQ189" s="315"/>
      <c r="BR189" s="324"/>
      <c r="BS189" s="315"/>
      <c r="BT189" s="325"/>
      <c r="BU189" s="321"/>
      <c r="BV189" s="322"/>
      <c r="BW189" s="336"/>
      <c r="BX189" s="336"/>
      <c r="BY189" s="315"/>
      <c r="BZ189" s="324"/>
      <c r="CA189" s="315"/>
      <c r="CB189" s="324"/>
      <c r="CC189" s="315"/>
      <c r="CD189" s="324"/>
      <c r="CE189" s="315"/>
      <c r="CF189" s="325"/>
      <c r="CG189" s="321"/>
      <c r="CH189" s="322"/>
      <c r="CI189" s="336"/>
      <c r="CJ189" s="336"/>
      <c r="CK189" s="315"/>
      <c r="CL189" s="324"/>
      <c r="CM189" s="315"/>
      <c r="CN189" s="324"/>
      <c r="CO189" s="315"/>
      <c r="CP189" s="324"/>
      <c r="CQ189" s="315"/>
      <c r="CR189" s="325"/>
      <c r="CS189" s="321"/>
      <c r="CT189" s="322"/>
      <c r="CU189" s="336"/>
      <c r="CV189" s="336"/>
      <c r="CW189" s="315"/>
      <c r="CX189" s="324"/>
      <c r="CY189" s="315"/>
      <c r="CZ189" s="324"/>
      <c r="DA189" s="315"/>
      <c r="DB189" s="324"/>
      <c r="DC189" s="315"/>
      <c r="DD189" s="325"/>
      <c r="DE189" s="321" t="str">
        <f>IF(COUNTBLANK(DO169:DO198)=31,"","Moyenne de l'année :")</f>
        <v>Moyenne de l'année :</v>
      </c>
      <c r="DF189" s="322" t="str">
        <f>IF(COUNTBLANK(DO169:DO198)=31,"",CONCATENATE(TOTALGENERAL!$DL97," %"))</f>
        <v>- %</v>
      </c>
      <c r="DG189" s="336"/>
      <c r="DH189" s="336"/>
      <c r="DI189" s="315"/>
      <c r="DJ189" s="324"/>
      <c r="DK189" s="315"/>
      <c r="DL189" s="324"/>
      <c r="DM189" s="315"/>
      <c r="DN189" s="324"/>
      <c r="DO189" s="315"/>
      <c r="DP189" s="325"/>
    </row>
    <row r="190" spans="1:120">
      <c r="A190" s="326"/>
      <c r="B190" s="326"/>
      <c r="C190" s="327"/>
      <c r="D190" s="327"/>
      <c r="E190" s="315"/>
      <c r="G190" s="315"/>
      <c r="I190" s="315"/>
      <c r="K190" s="315"/>
      <c r="M190" s="326"/>
      <c r="N190" s="326"/>
      <c r="O190" s="327"/>
      <c r="P190" s="327"/>
      <c r="Q190" s="315"/>
      <c r="S190" s="315"/>
      <c r="U190" s="315"/>
      <c r="W190" s="315"/>
      <c r="Y190" s="326"/>
      <c r="Z190" s="326"/>
      <c r="AA190" s="327"/>
      <c r="AB190" s="327"/>
      <c r="AC190" s="315"/>
      <c r="AE190" s="315"/>
      <c r="AG190" s="315"/>
      <c r="AI190" s="315"/>
      <c r="AK190" s="326"/>
      <c r="AL190" s="326"/>
      <c r="AM190" s="327"/>
      <c r="AN190" s="327"/>
      <c r="AO190" s="315"/>
      <c r="AQ190" s="315"/>
      <c r="AS190" s="315"/>
      <c r="AU190" s="315"/>
      <c r="AW190" s="326"/>
      <c r="AX190" s="326"/>
      <c r="AY190" s="327"/>
      <c r="AZ190" s="327"/>
      <c r="BA190" s="315"/>
      <c r="BC190" s="315"/>
      <c r="BE190" s="315"/>
      <c r="BG190" s="315"/>
      <c r="BI190" s="326"/>
      <c r="BJ190" s="326"/>
      <c r="BK190" s="327"/>
      <c r="BL190" s="327"/>
      <c r="BM190" s="315"/>
      <c r="BO190" s="315"/>
      <c r="BQ190" s="315"/>
      <c r="BS190" s="315"/>
      <c r="BU190" s="326"/>
      <c r="BV190" s="326"/>
      <c r="BW190" s="327"/>
      <c r="BX190" s="327"/>
      <c r="BY190" s="315"/>
      <c r="CA190" s="315"/>
      <c r="CC190" s="315"/>
      <c r="CE190" s="315"/>
      <c r="CG190" s="326"/>
      <c r="CH190" s="326"/>
      <c r="CI190" s="327"/>
      <c r="CJ190" s="327"/>
      <c r="CK190" s="315"/>
      <c r="CM190" s="315"/>
      <c r="CO190" s="315"/>
      <c r="CQ190" s="315"/>
      <c r="CS190" s="326"/>
      <c r="CT190" s="326"/>
      <c r="CU190" s="327"/>
      <c r="CV190" s="327"/>
      <c r="CW190" s="315"/>
      <c r="CY190" s="315"/>
      <c r="DA190" s="315"/>
      <c r="DC190" s="315"/>
      <c r="DE190" s="326"/>
      <c r="DF190" s="326"/>
      <c r="DG190" s="327"/>
      <c r="DH190" s="327"/>
      <c r="DI190" s="315"/>
      <c r="DK190" s="315"/>
      <c r="DM190" s="315"/>
      <c r="DO190" s="315"/>
    </row>
    <row r="191" spans="1:120">
      <c r="A191" s="551" t="str">
        <f>PARAMETRES!$F$16</f>
        <v>ÉVEIL</v>
      </c>
      <c r="B191" s="551"/>
      <c r="C191" s="316">
        <f>PARAMETRES!$G$16</f>
        <v>30</v>
      </c>
      <c r="D191" s="317"/>
      <c r="E191" s="318">
        <f>TOTALGENERAL!$U61</f>
        <v>24</v>
      </c>
      <c r="F191" s="319"/>
      <c r="G191" s="318" t="str">
        <f>TOTALGENERAL!$AV61</f>
        <v/>
      </c>
      <c r="H191" s="319"/>
      <c r="I191" s="318" t="str">
        <f>TOTALGENERAL!$BW61</f>
        <v/>
      </c>
      <c r="J191" s="319"/>
      <c r="K191" s="318"/>
      <c r="L191" s="320"/>
      <c r="M191" s="551" t="str">
        <f>PARAMETRES!$F$16</f>
        <v>ÉVEIL</v>
      </c>
      <c r="N191" s="551"/>
      <c r="O191" s="316">
        <f>PARAMETRES!$G$16</f>
        <v>30</v>
      </c>
      <c r="P191" s="317"/>
      <c r="Q191" s="318">
        <f>TOTALGENERAL!$U65</f>
        <v>22.8</v>
      </c>
      <c r="R191" s="319"/>
      <c r="S191" s="318" t="str">
        <f>TOTALGENERAL!$AV65</f>
        <v/>
      </c>
      <c r="T191" s="319"/>
      <c r="U191" s="318" t="str">
        <f>TOTALGENERAL!$BW65</f>
        <v/>
      </c>
      <c r="V191" s="319"/>
      <c r="W191" s="318"/>
      <c r="X191" s="320"/>
      <c r="Y191" s="551" t="str">
        <f>PARAMETRES!$F$16</f>
        <v>ÉVEIL</v>
      </c>
      <c r="Z191" s="551"/>
      <c r="AA191" s="316">
        <f>PARAMETRES!$G$16</f>
        <v>30</v>
      </c>
      <c r="AB191" s="317"/>
      <c r="AC191" s="318">
        <f>TOTALGENERAL!$U69</f>
        <v>22.8</v>
      </c>
      <c r="AD191" s="319"/>
      <c r="AE191" s="318" t="str">
        <f>TOTALGENERAL!$AV69</f>
        <v/>
      </c>
      <c r="AF191" s="319"/>
      <c r="AG191" s="318" t="str">
        <f>TOTALGENERAL!$BW69</f>
        <v/>
      </c>
      <c r="AH191" s="319"/>
      <c r="AI191" s="318"/>
      <c r="AJ191" s="320"/>
      <c r="AK191" s="551" t="str">
        <f>PARAMETRES!$F$16</f>
        <v>ÉVEIL</v>
      </c>
      <c r="AL191" s="551"/>
      <c r="AM191" s="316">
        <f>PARAMETRES!$G$16</f>
        <v>30</v>
      </c>
      <c r="AN191" s="317"/>
      <c r="AO191" s="318">
        <f>TOTALGENERAL!$U73</f>
        <v>24.6</v>
      </c>
      <c r="AP191" s="319"/>
      <c r="AQ191" s="318" t="str">
        <f>TOTALGENERAL!$AV73</f>
        <v/>
      </c>
      <c r="AR191" s="319"/>
      <c r="AS191" s="318" t="str">
        <f>TOTALGENERAL!$BW73</f>
        <v/>
      </c>
      <c r="AT191" s="319"/>
      <c r="AU191" s="318"/>
      <c r="AV191" s="320"/>
      <c r="AW191" s="551" t="str">
        <f>PARAMETRES!$F$16</f>
        <v>ÉVEIL</v>
      </c>
      <c r="AX191" s="551"/>
      <c r="AY191" s="316">
        <f>PARAMETRES!$G$16</f>
        <v>30</v>
      </c>
      <c r="AZ191" s="317"/>
      <c r="BA191" s="318">
        <f>TOTALGENERAL!$U77</f>
        <v>30</v>
      </c>
      <c r="BB191" s="319"/>
      <c r="BC191" s="318" t="str">
        <f>TOTALGENERAL!$AV77</f>
        <v/>
      </c>
      <c r="BD191" s="319"/>
      <c r="BE191" s="318" t="str">
        <f>TOTALGENERAL!$BW77</f>
        <v/>
      </c>
      <c r="BF191" s="319"/>
      <c r="BG191" s="318"/>
      <c r="BH191" s="320"/>
      <c r="BI191" s="551" t="str">
        <f>PARAMETRES!$F$16</f>
        <v>ÉVEIL</v>
      </c>
      <c r="BJ191" s="551"/>
      <c r="BK191" s="316">
        <f>PARAMETRES!$G$16</f>
        <v>30</v>
      </c>
      <c r="BL191" s="317"/>
      <c r="BM191" s="318">
        <f>TOTALGENERAL!$U81</f>
        <v>26.4</v>
      </c>
      <c r="BN191" s="319"/>
      <c r="BO191" s="318" t="str">
        <f>TOTALGENERAL!$AV81</f>
        <v/>
      </c>
      <c r="BP191" s="319"/>
      <c r="BQ191" s="318" t="str">
        <f>TOTALGENERAL!$BW81</f>
        <v/>
      </c>
      <c r="BR191" s="319"/>
      <c r="BS191" s="318"/>
      <c r="BT191" s="320"/>
      <c r="BU191" s="551" t="str">
        <f>PARAMETRES!$F$16</f>
        <v>ÉVEIL</v>
      </c>
      <c r="BV191" s="551"/>
      <c r="BW191" s="316">
        <f>PARAMETRES!$G$16</f>
        <v>30</v>
      </c>
      <c r="BX191" s="317"/>
      <c r="BY191" s="318">
        <f>TOTALGENERAL!$U85</f>
        <v>24.9</v>
      </c>
      <c r="BZ191" s="319"/>
      <c r="CA191" s="318" t="str">
        <f>TOTALGENERAL!$AV85</f>
        <v/>
      </c>
      <c r="CB191" s="319"/>
      <c r="CC191" s="318" t="str">
        <f>TOTALGENERAL!$BW85</f>
        <v/>
      </c>
      <c r="CD191" s="319"/>
      <c r="CE191" s="318"/>
      <c r="CF191" s="320"/>
      <c r="CG191" s="551" t="str">
        <f>PARAMETRES!$F$16</f>
        <v>ÉVEIL</v>
      </c>
      <c r="CH191" s="551"/>
      <c r="CI191" s="316">
        <f>PARAMETRES!$G$16</f>
        <v>30</v>
      </c>
      <c r="CJ191" s="317"/>
      <c r="CK191" s="318" t="str">
        <f>TOTALGENERAL!$U89</f>
        <v>-</v>
      </c>
      <c r="CL191" s="319"/>
      <c r="CM191" s="318" t="str">
        <f>TOTALGENERAL!$AV89</f>
        <v/>
      </c>
      <c r="CN191" s="319"/>
      <c r="CO191" s="318" t="str">
        <f>TOTALGENERAL!$BW89</f>
        <v/>
      </c>
      <c r="CP191" s="319"/>
      <c r="CQ191" s="318"/>
      <c r="CR191" s="320"/>
      <c r="CS191" s="551" t="str">
        <f>PARAMETRES!$F$16</f>
        <v>ÉVEIL</v>
      </c>
      <c r="CT191" s="551"/>
      <c r="CU191" s="316">
        <f>PARAMETRES!$G$16</f>
        <v>30</v>
      </c>
      <c r="CV191" s="317"/>
      <c r="CW191" s="318" t="str">
        <f>TOTALGENERAL!$U93</f>
        <v>-</v>
      </c>
      <c r="CX191" s="319"/>
      <c r="CY191" s="318" t="str">
        <f>TOTALGENERAL!$AV93</f>
        <v/>
      </c>
      <c r="CZ191" s="319"/>
      <c r="DA191" s="318" t="str">
        <f>TOTALGENERAL!$BW93</f>
        <v/>
      </c>
      <c r="DB191" s="319"/>
      <c r="DC191" s="318"/>
      <c r="DD191" s="320"/>
      <c r="DE191" s="551" t="str">
        <f>PARAMETRES!$F$16</f>
        <v>ÉVEIL</v>
      </c>
      <c r="DF191" s="551"/>
      <c r="DG191" s="316">
        <f>PARAMETRES!$G$16</f>
        <v>30</v>
      </c>
      <c r="DH191" s="317"/>
      <c r="DI191" s="318" t="str">
        <f>TOTALGENERAL!$U97</f>
        <v>-</v>
      </c>
      <c r="DJ191" s="319"/>
      <c r="DK191" s="318" t="str">
        <f>TOTALGENERAL!$AV97</f>
        <v/>
      </c>
      <c r="DL191" s="319"/>
      <c r="DM191" s="318" t="str">
        <f>TOTALGENERAL!$BW97</f>
        <v/>
      </c>
      <c r="DN191" s="319"/>
      <c r="DO191" s="318"/>
      <c r="DP191" s="320"/>
    </row>
    <row r="192" spans="1:120">
      <c r="A192" s="321"/>
      <c r="B192" s="322"/>
      <c r="C192" s="323"/>
      <c r="D192" s="323"/>
      <c r="E192" s="315"/>
      <c r="F192" s="324"/>
      <c r="G192" s="315"/>
      <c r="H192" s="324"/>
      <c r="I192" s="315"/>
      <c r="J192" s="324"/>
      <c r="K192" s="315"/>
      <c r="L192" s="325"/>
      <c r="M192" s="321"/>
      <c r="N192" s="322"/>
      <c r="O192" s="323"/>
      <c r="P192" s="323"/>
      <c r="Q192" s="315"/>
      <c r="R192" s="324"/>
      <c r="S192" s="315"/>
      <c r="T192" s="324"/>
      <c r="U192" s="315"/>
      <c r="V192" s="324"/>
      <c r="W192" s="315"/>
      <c r="X192" s="325"/>
      <c r="Y192" s="321"/>
      <c r="Z192" s="322"/>
      <c r="AA192" s="323"/>
      <c r="AB192" s="323"/>
      <c r="AC192" s="315"/>
      <c r="AD192" s="324"/>
      <c r="AE192" s="315"/>
      <c r="AF192" s="324"/>
      <c r="AG192" s="315"/>
      <c r="AH192" s="324"/>
      <c r="AI192" s="315"/>
      <c r="AJ192" s="325"/>
      <c r="AK192" s="321"/>
      <c r="AL192" s="322"/>
      <c r="AM192" s="323"/>
      <c r="AN192" s="323"/>
      <c r="AO192" s="315"/>
      <c r="AP192" s="324"/>
      <c r="AQ192" s="315"/>
      <c r="AR192" s="324"/>
      <c r="AS192" s="315"/>
      <c r="AT192" s="324"/>
      <c r="AU192" s="315"/>
      <c r="AV192" s="325"/>
      <c r="AW192" s="321"/>
      <c r="AX192" s="322"/>
      <c r="AY192" s="323"/>
      <c r="AZ192" s="323"/>
      <c r="BA192" s="315"/>
      <c r="BB192" s="324"/>
      <c r="BC192" s="315"/>
      <c r="BD192" s="324"/>
      <c r="BE192" s="315"/>
      <c r="BF192" s="324"/>
      <c r="BG192" s="315"/>
      <c r="BH192" s="325"/>
      <c r="BI192" s="321"/>
      <c r="BJ192" s="322"/>
      <c r="BK192" s="323"/>
      <c r="BL192" s="323"/>
      <c r="BM192" s="315"/>
      <c r="BN192" s="324"/>
      <c r="BO192" s="315"/>
      <c r="BP192" s="324"/>
      <c r="BQ192" s="315"/>
      <c r="BR192" s="324"/>
      <c r="BS192" s="315"/>
      <c r="BT192" s="325"/>
      <c r="BU192" s="321"/>
      <c r="BV192" s="322"/>
      <c r="BW192" s="323"/>
      <c r="BX192" s="323"/>
      <c r="BY192" s="315"/>
      <c r="BZ192" s="324"/>
      <c r="CA192" s="315"/>
      <c r="CB192" s="324"/>
      <c r="CC192" s="315"/>
      <c r="CD192" s="324"/>
      <c r="CE192" s="315"/>
      <c r="CF192" s="325"/>
      <c r="CG192" s="321"/>
      <c r="CH192" s="322"/>
      <c r="CI192" s="323"/>
      <c r="CJ192" s="323"/>
      <c r="CK192" s="315"/>
      <c r="CL192" s="324"/>
      <c r="CM192" s="315"/>
      <c r="CN192" s="324"/>
      <c r="CO192" s="315"/>
      <c r="CP192" s="324"/>
      <c r="CQ192" s="315"/>
      <c r="CR192" s="325"/>
      <c r="CS192" s="321"/>
      <c r="CT192" s="322"/>
      <c r="CU192" s="323"/>
      <c r="CV192" s="323"/>
      <c r="CW192" s="315"/>
      <c r="CX192" s="324"/>
      <c r="CY192" s="315"/>
      <c r="CZ192" s="324"/>
      <c r="DA192" s="315"/>
      <c r="DB192" s="324"/>
      <c r="DC192" s="315"/>
      <c r="DD192" s="325"/>
      <c r="DE192" s="321"/>
      <c r="DF192" s="322"/>
      <c r="DG192" s="323"/>
      <c r="DH192" s="323"/>
      <c r="DI192" s="315"/>
      <c r="DJ192" s="324"/>
      <c r="DK192" s="315"/>
      <c r="DL192" s="324"/>
      <c r="DM192" s="315"/>
      <c r="DN192" s="324"/>
      <c r="DO192" s="315"/>
      <c r="DP192" s="325"/>
    </row>
    <row r="193" spans="1:120">
      <c r="A193" s="321"/>
      <c r="B193" s="322"/>
      <c r="C193" s="323"/>
      <c r="D193" s="323"/>
      <c r="E193" s="315"/>
      <c r="F193" s="324"/>
      <c r="G193" s="315"/>
      <c r="H193" s="324"/>
      <c r="I193" s="315"/>
      <c r="J193" s="324"/>
      <c r="K193" s="315"/>
      <c r="L193" s="325"/>
      <c r="M193" s="321"/>
      <c r="N193" s="322"/>
      <c r="O193" s="323"/>
      <c r="P193" s="323"/>
      <c r="Q193" s="315"/>
      <c r="R193" s="324"/>
      <c r="S193" s="315"/>
      <c r="T193" s="324"/>
      <c r="U193" s="315"/>
      <c r="V193" s="324"/>
      <c r="W193" s="315"/>
      <c r="X193" s="325"/>
      <c r="Y193" s="321"/>
      <c r="Z193" s="322"/>
      <c r="AA193" s="323"/>
      <c r="AB193" s="323"/>
      <c r="AC193" s="315"/>
      <c r="AD193" s="324"/>
      <c r="AE193" s="315"/>
      <c r="AF193" s="324"/>
      <c r="AG193" s="315"/>
      <c r="AH193" s="324"/>
      <c r="AI193" s="315"/>
      <c r="AJ193" s="325"/>
      <c r="AK193" s="321"/>
      <c r="AL193" s="322"/>
      <c r="AM193" s="323"/>
      <c r="AN193" s="323"/>
      <c r="AO193" s="315"/>
      <c r="AP193" s="324"/>
      <c r="AQ193" s="315"/>
      <c r="AR193" s="324"/>
      <c r="AS193" s="315"/>
      <c r="AT193" s="324"/>
      <c r="AU193" s="315"/>
      <c r="AV193" s="325"/>
      <c r="AW193" s="321"/>
      <c r="AX193" s="322"/>
      <c r="AY193" s="323"/>
      <c r="AZ193" s="323"/>
      <c r="BA193" s="315"/>
      <c r="BB193" s="324"/>
      <c r="BC193" s="315"/>
      <c r="BD193" s="324"/>
      <c r="BE193" s="315"/>
      <c r="BF193" s="324"/>
      <c r="BG193" s="315"/>
      <c r="BH193" s="325"/>
      <c r="BI193" s="321"/>
      <c r="BJ193" s="322"/>
      <c r="BK193" s="323"/>
      <c r="BL193" s="323"/>
      <c r="BM193" s="315"/>
      <c r="BN193" s="324"/>
      <c r="BO193" s="315"/>
      <c r="BP193" s="324"/>
      <c r="BQ193" s="315"/>
      <c r="BR193" s="324"/>
      <c r="BS193" s="315"/>
      <c r="BT193" s="325"/>
      <c r="BU193" s="321"/>
      <c r="BV193" s="322"/>
      <c r="BW193" s="323"/>
      <c r="BX193" s="323"/>
      <c r="BY193" s="315"/>
      <c r="BZ193" s="324"/>
      <c r="CA193" s="315"/>
      <c r="CB193" s="324"/>
      <c r="CC193" s="315"/>
      <c r="CD193" s="324"/>
      <c r="CE193" s="315"/>
      <c r="CF193" s="325"/>
      <c r="CG193" s="321"/>
      <c r="CH193" s="322"/>
      <c r="CI193" s="323"/>
      <c r="CJ193" s="323"/>
      <c r="CK193" s="315"/>
      <c r="CL193" s="324"/>
      <c r="CM193" s="315"/>
      <c r="CN193" s="324"/>
      <c r="CO193" s="315"/>
      <c r="CP193" s="324"/>
      <c r="CQ193" s="315"/>
      <c r="CR193" s="325"/>
      <c r="CS193" s="321"/>
      <c r="CT193" s="322"/>
      <c r="CU193" s="323"/>
      <c r="CV193" s="323"/>
      <c r="CW193" s="315"/>
      <c r="CX193" s="324"/>
      <c r="CY193" s="315"/>
      <c r="CZ193" s="324"/>
      <c r="DA193" s="315"/>
      <c r="DB193" s="324"/>
      <c r="DC193" s="315"/>
      <c r="DD193" s="325"/>
      <c r="DE193" s="321"/>
      <c r="DF193" s="322"/>
      <c r="DG193" s="323"/>
      <c r="DH193" s="323"/>
      <c r="DI193" s="315"/>
      <c r="DJ193" s="324"/>
      <c r="DK193" s="315"/>
      <c r="DL193" s="324"/>
      <c r="DM193" s="315"/>
      <c r="DN193" s="324"/>
      <c r="DO193" s="315"/>
      <c r="DP193" s="325"/>
    </row>
    <row r="194" spans="1:120">
      <c r="A194" s="551" t="str">
        <f>IF(PARAMETRES!$D8="-",PARAMETRES!$F$17,CONCATENATE(UPPER(PARAMETRES!$D8)," (",LOWER(PARAMETRES!$F$17),")"))</f>
        <v>ANGLAIS (seconde langue)</v>
      </c>
      <c r="B194" s="551"/>
      <c r="C194" s="316">
        <f>PARAMETRES!$G$17</f>
        <v>30</v>
      </c>
      <c r="D194" s="317"/>
      <c r="E194" s="318" t="str">
        <f>TOTALGENERAL!$X61</f>
        <v/>
      </c>
      <c r="F194" s="319"/>
      <c r="G194" s="318" t="str">
        <f>TOTALGENERAL!$AY61</f>
        <v/>
      </c>
      <c r="H194" s="319"/>
      <c r="I194" s="318" t="str">
        <f>TOTALGENERAL!$BZ61</f>
        <v/>
      </c>
      <c r="J194" s="319"/>
      <c r="K194" s="318"/>
      <c r="L194" s="320"/>
      <c r="M194" s="551" t="str">
        <f>IF(PARAMETRES!$D12="-",PARAMETRES!$F$17,CONCATENATE(UPPER(PARAMETRES!$D12)," (",LOWER(PARAMETRES!$F$17),")"))</f>
        <v>ANGLAIS (seconde langue)</v>
      </c>
      <c r="N194" s="551"/>
      <c r="O194" s="316">
        <f>PARAMETRES!$G$17</f>
        <v>30</v>
      </c>
      <c r="P194" s="317"/>
      <c r="Q194" s="318" t="str">
        <f>TOTALGENERAL!$X65</f>
        <v/>
      </c>
      <c r="R194" s="319"/>
      <c r="S194" s="318" t="str">
        <f>TOTALGENERAL!$AY65</f>
        <v/>
      </c>
      <c r="T194" s="319"/>
      <c r="U194" s="318" t="str">
        <f>TOTALGENERAL!$BZ65</f>
        <v/>
      </c>
      <c r="V194" s="319"/>
      <c r="W194" s="318"/>
      <c r="X194" s="320"/>
      <c r="Y194" s="551" t="str">
        <f>IF(PARAMETRES!$D16="-",PARAMETRES!$F$17,CONCATENATE(UPPER(PARAMETRES!$D16)," (",LOWER(PARAMETRES!$F$17),")"))</f>
        <v>ANGLAIS (seconde langue)</v>
      </c>
      <c r="Z194" s="551"/>
      <c r="AA194" s="316">
        <f>PARAMETRES!$G$17</f>
        <v>30</v>
      </c>
      <c r="AB194" s="317"/>
      <c r="AC194" s="318" t="str">
        <f>TOTALGENERAL!$X69</f>
        <v/>
      </c>
      <c r="AD194" s="319"/>
      <c r="AE194" s="318" t="str">
        <f>TOTALGENERAL!$AY69</f>
        <v/>
      </c>
      <c r="AF194" s="319"/>
      <c r="AG194" s="318" t="str">
        <f>TOTALGENERAL!$BZ69</f>
        <v/>
      </c>
      <c r="AH194" s="319"/>
      <c r="AI194" s="318"/>
      <c r="AJ194" s="320"/>
      <c r="AK194" s="551" t="str">
        <f>IF(PARAMETRES!$D20="-",PARAMETRES!$F$17,CONCATENATE(UPPER(PARAMETRES!$D20)," (",LOWER(PARAMETRES!$F$17),")"))</f>
        <v>ANGLAIS (seconde langue)</v>
      </c>
      <c r="AL194" s="551"/>
      <c r="AM194" s="316">
        <f>PARAMETRES!$G$17</f>
        <v>30</v>
      </c>
      <c r="AN194" s="317"/>
      <c r="AO194" s="318" t="str">
        <f>TOTALGENERAL!$X73</f>
        <v/>
      </c>
      <c r="AP194" s="319"/>
      <c r="AQ194" s="318" t="str">
        <f>TOTALGENERAL!$AY73</f>
        <v/>
      </c>
      <c r="AR194" s="319"/>
      <c r="AS194" s="318" t="str">
        <f>TOTALGENERAL!$BZ73</f>
        <v/>
      </c>
      <c r="AT194" s="319"/>
      <c r="AU194" s="318"/>
      <c r="AV194" s="320"/>
      <c r="AW194" s="551" t="str">
        <f>IF(PARAMETRES!$D24="-",PARAMETRES!$F$17,CONCATENATE(UPPER(PARAMETRES!$D24)," (",LOWER(PARAMETRES!$F$17),")"))</f>
        <v>ANGLAIS (seconde langue)</v>
      </c>
      <c r="AX194" s="551"/>
      <c r="AY194" s="316">
        <f>PARAMETRES!$G$17</f>
        <v>30</v>
      </c>
      <c r="AZ194" s="317"/>
      <c r="BA194" s="318" t="str">
        <f>TOTALGENERAL!$X77</f>
        <v/>
      </c>
      <c r="BB194" s="319"/>
      <c r="BC194" s="318" t="str">
        <f>TOTALGENERAL!$AY77</f>
        <v/>
      </c>
      <c r="BD194" s="319"/>
      <c r="BE194" s="318" t="str">
        <f>TOTALGENERAL!$BZ77</f>
        <v/>
      </c>
      <c r="BF194" s="319"/>
      <c r="BG194" s="318"/>
      <c r="BH194" s="320"/>
      <c r="BI194" s="551" t="str">
        <f>IF(PARAMETRES!$D28="-",PARAMETRES!$F$17,CONCATENATE(UPPER(PARAMETRES!$D28)," (",LOWER(PARAMETRES!$F$17),")"))</f>
        <v>ANGLAIS (seconde langue)</v>
      </c>
      <c r="BJ194" s="551"/>
      <c r="BK194" s="316">
        <f>PARAMETRES!$G$17</f>
        <v>30</v>
      </c>
      <c r="BL194" s="317"/>
      <c r="BM194" s="318" t="str">
        <f>TOTALGENERAL!$X81</f>
        <v/>
      </c>
      <c r="BN194" s="319"/>
      <c r="BO194" s="318" t="str">
        <f>TOTALGENERAL!$AY81</f>
        <v/>
      </c>
      <c r="BP194" s="319"/>
      <c r="BQ194" s="318" t="str">
        <f>TOTALGENERAL!$BZ81</f>
        <v/>
      </c>
      <c r="BR194" s="319"/>
      <c r="BS194" s="318"/>
      <c r="BT194" s="320"/>
      <c r="BU194" s="551" t="str">
        <f>IF(PARAMETRES!$D32="-",PARAMETRES!$F$17,CONCATENATE(UPPER(PARAMETRES!$D32)," (",LOWER(PARAMETRES!$F$17),")"))</f>
        <v>ANGLAIS (seconde langue)</v>
      </c>
      <c r="BV194" s="551"/>
      <c r="BW194" s="316">
        <f>PARAMETRES!$G$17</f>
        <v>30</v>
      </c>
      <c r="BX194" s="317"/>
      <c r="BY194" s="318" t="str">
        <f>TOTALGENERAL!$X85</f>
        <v/>
      </c>
      <c r="BZ194" s="319"/>
      <c r="CA194" s="318" t="str">
        <f>TOTALGENERAL!$AY85</f>
        <v/>
      </c>
      <c r="CB194" s="319"/>
      <c r="CC194" s="318" t="str">
        <f>TOTALGENERAL!$BZ85</f>
        <v/>
      </c>
      <c r="CD194" s="319"/>
      <c r="CE194" s="318"/>
      <c r="CF194" s="320"/>
      <c r="CG194" s="551" t="str">
        <f>IF(PARAMETRES!$D36="-",PARAMETRES!$F$17,CONCATENATE(UPPER(PARAMETRES!$D36)," (",LOWER(PARAMETRES!$F$17),")"))</f>
        <v>SECONDE LANGUE</v>
      </c>
      <c r="CH194" s="551"/>
      <c r="CI194" s="316">
        <f>PARAMETRES!$G$17</f>
        <v>30</v>
      </c>
      <c r="CJ194" s="317"/>
      <c r="CK194" s="318" t="str">
        <f>TOTALGENERAL!$X89</f>
        <v/>
      </c>
      <c r="CL194" s="319"/>
      <c r="CM194" s="318" t="str">
        <f>TOTALGENERAL!$AY89</f>
        <v/>
      </c>
      <c r="CN194" s="319"/>
      <c r="CO194" s="318" t="str">
        <f>TOTALGENERAL!$BZ89</f>
        <v/>
      </c>
      <c r="CP194" s="319"/>
      <c r="CQ194" s="318"/>
      <c r="CR194" s="320"/>
      <c r="CS194" s="551" t="str">
        <f>IF(PARAMETRES!$D40="-",PARAMETRES!$F$17,CONCATENATE(UPPER(PARAMETRES!$D40)," (",LOWER(PARAMETRES!$F$17),")"))</f>
        <v>SECONDE LANGUE</v>
      </c>
      <c r="CT194" s="551"/>
      <c r="CU194" s="316">
        <f>PARAMETRES!$G$17</f>
        <v>30</v>
      </c>
      <c r="CV194" s="317"/>
      <c r="CW194" s="318" t="str">
        <f>TOTALGENERAL!$X93</f>
        <v/>
      </c>
      <c r="CX194" s="319"/>
      <c r="CY194" s="318" t="str">
        <f>TOTALGENERAL!$AY93</f>
        <v/>
      </c>
      <c r="CZ194" s="319"/>
      <c r="DA194" s="318" t="str">
        <f>TOTALGENERAL!$BZ93</f>
        <v/>
      </c>
      <c r="DB194" s="319"/>
      <c r="DC194" s="318"/>
      <c r="DD194" s="320"/>
      <c r="DE194" s="551" t="str">
        <f>IF(PARAMETRES!$D44="-",PARAMETRES!$F$17,CONCATENATE(UPPER(PARAMETRES!$D44)," (",LOWER(PARAMETRES!$F$17),")"))</f>
        <v>SECONDE LANGUE</v>
      </c>
      <c r="DF194" s="551"/>
      <c r="DG194" s="316">
        <f>PARAMETRES!$G$17</f>
        <v>30</v>
      </c>
      <c r="DH194" s="317"/>
      <c r="DI194" s="318" t="str">
        <f>TOTALGENERAL!$X97</f>
        <v/>
      </c>
      <c r="DJ194" s="319"/>
      <c r="DK194" s="318" t="str">
        <f>TOTALGENERAL!$AY97</f>
        <v/>
      </c>
      <c r="DL194" s="319"/>
      <c r="DM194" s="318" t="str">
        <f>TOTALGENERAL!$BZ97</f>
        <v/>
      </c>
      <c r="DN194" s="319"/>
      <c r="DO194" s="318"/>
      <c r="DP194" s="320"/>
    </row>
    <row r="195" spans="1:120">
      <c r="A195" s="321"/>
      <c r="B195" s="322"/>
      <c r="C195" s="323"/>
      <c r="D195" s="323"/>
      <c r="E195" s="315"/>
      <c r="F195" s="324"/>
      <c r="G195" s="315"/>
      <c r="H195" s="324"/>
      <c r="I195" s="315"/>
      <c r="J195" s="324"/>
      <c r="K195" s="315"/>
      <c r="L195" s="325"/>
      <c r="M195" s="321"/>
      <c r="N195" s="322"/>
      <c r="O195" s="323"/>
      <c r="P195" s="323"/>
      <c r="Q195" s="315"/>
      <c r="R195" s="324"/>
      <c r="S195" s="315"/>
      <c r="T195" s="324"/>
      <c r="U195" s="315"/>
      <c r="V195" s="324"/>
      <c r="W195" s="315"/>
      <c r="X195" s="325"/>
      <c r="Y195" s="321"/>
      <c r="Z195" s="322"/>
      <c r="AA195" s="323"/>
      <c r="AB195" s="323"/>
      <c r="AC195" s="315"/>
      <c r="AD195" s="324"/>
      <c r="AE195" s="315"/>
      <c r="AF195" s="324"/>
      <c r="AG195" s="315"/>
      <c r="AH195" s="324"/>
      <c r="AI195" s="315"/>
      <c r="AJ195" s="325"/>
      <c r="AK195" s="321"/>
      <c r="AL195" s="322"/>
      <c r="AM195" s="323"/>
      <c r="AN195" s="323"/>
      <c r="AO195" s="315"/>
      <c r="AP195" s="324"/>
      <c r="AQ195" s="315"/>
      <c r="AR195" s="324"/>
      <c r="AS195" s="315"/>
      <c r="AT195" s="324"/>
      <c r="AU195" s="315"/>
      <c r="AV195" s="325"/>
      <c r="AW195" s="321"/>
      <c r="AX195" s="322"/>
      <c r="AY195" s="323"/>
      <c r="AZ195" s="323"/>
      <c r="BA195" s="315"/>
      <c r="BB195" s="324"/>
      <c r="BC195" s="315"/>
      <c r="BD195" s="324"/>
      <c r="BE195" s="315"/>
      <c r="BF195" s="324"/>
      <c r="BG195" s="315"/>
      <c r="BH195" s="325"/>
      <c r="BI195" s="321"/>
      <c r="BJ195" s="322"/>
      <c r="BK195" s="323"/>
      <c r="BL195" s="323"/>
      <c r="BM195" s="315"/>
      <c r="BN195" s="324"/>
      <c r="BO195" s="315"/>
      <c r="BP195" s="324"/>
      <c r="BQ195" s="315"/>
      <c r="BR195" s="324"/>
      <c r="BS195" s="315"/>
      <c r="BT195" s="325"/>
      <c r="BU195" s="321"/>
      <c r="BV195" s="322"/>
      <c r="BW195" s="323"/>
      <c r="BX195" s="323"/>
      <c r="BY195" s="315"/>
      <c r="BZ195" s="324"/>
      <c r="CA195" s="315"/>
      <c r="CB195" s="324"/>
      <c r="CC195" s="315"/>
      <c r="CD195" s="324"/>
      <c r="CE195" s="315"/>
      <c r="CF195" s="325"/>
      <c r="CG195" s="321"/>
      <c r="CH195" s="322"/>
      <c r="CI195" s="323"/>
      <c r="CJ195" s="323"/>
      <c r="CK195" s="315"/>
      <c r="CL195" s="324"/>
      <c r="CM195" s="315"/>
      <c r="CN195" s="324"/>
      <c r="CO195" s="315"/>
      <c r="CP195" s="324"/>
      <c r="CQ195" s="315"/>
      <c r="CR195" s="325"/>
      <c r="CS195" s="321"/>
      <c r="CT195" s="322"/>
      <c r="CU195" s="323"/>
      <c r="CV195" s="323"/>
      <c r="CW195" s="315"/>
      <c r="CX195" s="324"/>
      <c r="CY195" s="315"/>
      <c r="CZ195" s="324"/>
      <c r="DA195" s="315"/>
      <c r="DB195" s="324"/>
      <c r="DC195" s="315"/>
      <c r="DD195" s="325"/>
      <c r="DE195" s="321"/>
      <c r="DF195" s="322"/>
      <c r="DG195" s="323"/>
      <c r="DH195" s="323"/>
      <c r="DI195" s="315"/>
      <c r="DJ195" s="324"/>
      <c r="DK195" s="315"/>
      <c r="DL195" s="324"/>
      <c r="DM195" s="315"/>
      <c r="DN195" s="324"/>
      <c r="DO195" s="315"/>
      <c r="DP195" s="325"/>
    </row>
    <row r="196" spans="1:120" ht="22.5" customHeight="1">
      <c r="A196" s="337"/>
      <c r="B196" s="338"/>
      <c r="C196" s="338"/>
      <c r="D196" s="339"/>
      <c r="E196" s="340"/>
      <c r="F196" s="324"/>
      <c r="G196" s="340"/>
      <c r="H196" s="324"/>
      <c r="I196" s="340"/>
      <c r="J196" s="324"/>
      <c r="K196" s="340"/>
      <c r="L196" s="325"/>
      <c r="M196" s="337"/>
      <c r="N196" s="338"/>
      <c r="O196" s="338"/>
      <c r="P196" s="339"/>
      <c r="Q196" s="340"/>
      <c r="R196" s="324"/>
      <c r="S196" s="340"/>
      <c r="T196" s="324"/>
      <c r="U196" s="340"/>
      <c r="V196" s="324"/>
      <c r="W196" s="340"/>
      <c r="X196" s="325"/>
      <c r="Y196" s="337"/>
      <c r="Z196" s="338"/>
      <c r="AA196" s="338"/>
      <c r="AB196" s="339"/>
      <c r="AC196" s="340"/>
      <c r="AD196" s="324"/>
      <c r="AE196" s="340"/>
      <c r="AF196" s="324"/>
      <c r="AG196" s="340"/>
      <c r="AH196" s="324"/>
      <c r="AI196" s="340"/>
      <c r="AJ196" s="325"/>
      <c r="AK196" s="337"/>
      <c r="AL196" s="338"/>
      <c r="AM196" s="338"/>
      <c r="AN196" s="339"/>
      <c r="AO196" s="340"/>
      <c r="AP196" s="324"/>
      <c r="AQ196" s="340"/>
      <c r="AR196" s="324"/>
      <c r="AS196" s="340"/>
      <c r="AT196" s="324"/>
      <c r="AU196" s="340"/>
      <c r="AV196" s="325"/>
      <c r="AW196" s="337"/>
      <c r="AX196" s="338"/>
      <c r="AY196" s="338"/>
      <c r="AZ196" s="339"/>
      <c r="BA196" s="340"/>
      <c r="BB196" s="324"/>
      <c r="BC196" s="340"/>
      <c r="BD196" s="324"/>
      <c r="BE196" s="340"/>
      <c r="BF196" s="324"/>
      <c r="BG196" s="340"/>
      <c r="BH196" s="325"/>
      <c r="BI196" s="337"/>
      <c r="BJ196" s="338"/>
      <c r="BK196" s="338"/>
      <c r="BL196" s="339"/>
      <c r="BM196" s="340"/>
      <c r="BN196" s="324"/>
      <c r="BO196" s="340"/>
      <c r="BP196" s="324"/>
      <c r="BQ196" s="340"/>
      <c r="BR196" s="324"/>
      <c r="BS196" s="340"/>
      <c r="BT196" s="325"/>
      <c r="BU196" s="337"/>
      <c r="BV196" s="338"/>
      <c r="BW196" s="338"/>
      <c r="BX196" s="339"/>
      <c r="BY196" s="340"/>
      <c r="BZ196" s="324"/>
      <c r="CA196" s="340"/>
      <c r="CB196" s="324"/>
      <c r="CC196" s="340"/>
      <c r="CD196" s="324"/>
      <c r="CE196" s="340"/>
      <c r="CF196" s="325"/>
      <c r="CG196" s="337"/>
      <c r="CH196" s="338"/>
      <c r="CI196" s="338"/>
      <c r="CJ196" s="339"/>
      <c r="CK196" s="340"/>
      <c r="CL196" s="324"/>
      <c r="CM196" s="340"/>
      <c r="CN196" s="324"/>
      <c r="CO196" s="340"/>
      <c r="CP196" s="324"/>
      <c r="CQ196" s="340"/>
      <c r="CR196" s="325"/>
      <c r="CS196" s="337"/>
      <c r="CT196" s="338"/>
      <c r="CU196" s="338"/>
      <c r="CV196" s="339"/>
      <c r="CW196" s="340"/>
      <c r="CX196" s="324"/>
      <c r="CY196" s="340"/>
      <c r="CZ196" s="324"/>
      <c r="DA196" s="340"/>
      <c r="DB196" s="324"/>
      <c r="DC196" s="340"/>
      <c r="DD196" s="325"/>
      <c r="DE196" s="337"/>
      <c r="DF196" s="338"/>
      <c r="DG196" s="338"/>
      <c r="DH196" s="339"/>
      <c r="DI196" s="340"/>
      <c r="DJ196" s="324"/>
      <c r="DK196" s="340"/>
      <c r="DL196" s="324"/>
      <c r="DM196" s="340"/>
      <c r="DN196" s="324"/>
      <c r="DO196" s="340"/>
      <c r="DP196" s="325"/>
    </row>
    <row r="197" spans="1:120" ht="4.5" customHeight="1">
      <c r="A197" s="326"/>
      <c r="B197" s="326"/>
      <c r="C197" s="327"/>
      <c r="D197" s="327"/>
      <c r="M197" s="326"/>
      <c r="N197" s="326"/>
      <c r="O197" s="327"/>
      <c r="P197" s="327"/>
      <c r="Y197" s="326"/>
      <c r="Z197" s="326"/>
      <c r="AA197" s="327"/>
      <c r="AB197" s="327"/>
      <c r="AK197" s="326"/>
      <c r="AL197" s="326"/>
      <c r="AM197" s="327"/>
      <c r="AN197" s="327"/>
      <c r="AW197" s="326"/>
      <c r="AX197" s="326"/>
      <c r="AY197" s="327"/>
      <c r="AZ197" s="327"/>
      <c r="BI197" s="326"/>
      <c r="BJ197" s="326"/>
      <c r="BK197" s="327"/>
      <c r="BL197" s="327"/>
      <c r="BU197" s="326"/>
      <c r="BV197" s="326"/>
      <c r="BW197" s="327"/>
      <c r="BX197" s="327"/>
      <c r="CG197" s="326"/>
      <c r="CH197" s="326"/>
      <c r="CI197" s="327"/>
      <c r="CJ197" s="327"/>
      <c r="CS197" s="326"/>
      <c r="CT197" s="326"/>
      <c r="CU197" s="327"/>
      <c r="CV197" s="327"/>
      <c r="DE197" s="326"/>
      <c r="DF197" s="326"/>
      <c r="DG197" s="327"/>
      <c r="DH197" s="327"/>
    </row>
    <row r="198" spans="1:120" ht="25.5" customHeight="1">
      <c r="A198" s="555" t="str">
        <f>PARAMETRES!$F$19</f>
        <v>TOTAL DE LA PÉRIODE</v>
      </c>
      <c r="B198" s="555"/>
      <c r="C198" s="341">
        <f>PARAMETRES!$G$19</f>
        <v>100</v>
      </c>
      <c r="D198" s="342"/>
      <c r="E198" s="343">
        <f>TOTALGENERAL!$AA61</f>
        <v>85.199999999999989</v>
      </c>
      <c r="F198" s="344"/>
      <c r="G198" s="343" t="str">
        <f>TOTALGENERAL!$BB61</f>
        <v/>
      </c>
      <c r="H198" s="344"/>
      <c r="I198" s="343" t="str">
        <f>TOTALGENERAL!$CC61</f>
        <v/>
      </c>
      <c r="J198" s="344"/>
      <c r="K198" s="343"/>
      <c r="M198" s="555" t="str">
        <f>PARAMETRES!$F$19</f>
        <v>TOTAL DE LA PÉRIODE</v>
      </c>
      <c r="N198" s="555"/>
      <c r="O198" s="341">
        <f>PARAMETRES!$G$19</f>
        <v>100</v>
      </c>
      <c r="P198" s="342"/>
      <c r="Q198" s="343">
        <f>TOTALGENERAL!$AA65</f>
        <v>76.5</v>
      </c>
      <c r="R198" s="344"/>
      <c r="S198" s="343" t="str">
        <f>TOTALGENERAL!$BB65</f>
        <v/>
      </c>
      <c r="T198" s="344"/>
      <c r="U198" s="343" t="str">
        <f>TOTALGENERAL!$CC65</f>
        <v/>
      </c>
      <c r="V198" s="344"/>
      <c r="W198" s="343"/>
      <c r="Y198" s="555" t="str">
        <f>PARAMETRES!$F$19</f>
        <v>TOTAL DE LA PÉRIODE</v>
      </c>
      <c r="Z198" s="555"/>
      <c r="AA198" s="341">
        <f>PARAMETRES!$G$19</f>
        <v>100</v>
      </c>
      <c r="AB198" s="342"/>
      <c r="AC198" s="343">
        <f>TOTALGENERAL!$AA69</f>
        <v>73.399999999999991</v>
      </c>
      <c r="AD198" s="344"/>
      <c r="AE198" s="343" t="str">
        <f>TOTALGENERAL!$BB69</f>
        <v/>
      </c>
      <c r="AF198" s="344"/>
      <c r="AG198" s="343" t="str">
        <f>TOTALGENERAL!$CC69</f>
        <v/>
      </c>
      <c r="AH198" s="344"/>
      <c r="AI198" s="343"/>
      <c r="AK198" s="555" t="str">
        <f>PARAMETRES!$F$19</f>
        <v>TOTAL DE LA PÉRIODE</v>
      </c>
      <c r="AL198" s="555"/>
      <c r="AM198" s="341">
        <f>PARAMETRES!$G$19</f>
        <v>100</v>
      </c>
      <c r="AN198" s="342"/>
      <c r="AO198" s="343">
        <f>TOTALGENERAL!$AA73</f>
        <v>80.899999999999991</v>
      </c>
      <c r="AP198" s="344"/>
      <c r="AQ198" s="343" t="str">
        <f>TOTALGENERAL!$BB73</f>
        <v/>
      </c>
      <c r="AR198" s="344"/>
      <c r="AS198" s="343" t="str">
        <f>TOTALGENERAL!$CC73</f>
        <v/>
      </c>
      <c r="AT198" s="344"/>
      <c r="AU198" s="343"/>
      <c r="AW198" s="555" t="str">
        <f>PARAMETRES!$F$19</f>
        <v>TOTAL DE LA PÉRIODE</v>
      </c>
      <c r="AX198" s="555"/>
      <c r="AY198" s="341">
        <f>PARAMETRES!$G$19</f>
        <v>100</v>
      </c>
      <c r="AZ198" s="342"/>
      <c r="BA198" s="343">
        <f>TOTALGENERAL!$AA77</f>
        <v>86.399999999999991</v>
      </c>
      <c r="BB198" s="344"/>
      <c r="BC198" s="343" t="str">
        <f>TOTALGENERAL!$BB77</f>
        <v/>
      </c>
      <c r="BD198" s="344"/>
      <c r="BE198" s="343" t="str">
        <f>TOTALGENERAL!$CC77</f>
        <v/>
      </c>
      <c r="BF198" s="344"/>
      <c r="BG198" s="343"/>
      <c r="BI198" s="555" t="str">
        <f>PARAMETRES!$F$19</f>
        <v>TOTAL DE LA PÉRIODE</v>
      </c>
      <c r="BJ198" s="555"/>
      <c r="BK198" s="341">
        <f>PARAMETRES!$G$19</f>
        <v>100</v>
      </c>
      <c r="BL198" s="342"/>
      <c r="BM198" s="343">
        <f>TOTALGENERAL!$AA81</f>
        <v>82.3</v>
      </c>
      <c r="BN198" s="344"/>
      <c r="BO198" s="343" t="str">
        <f>TOTALGENERAL!$BB81</f>
        <v/>
      </c>
      <c r="BP198" s="344"/>
      <c r="BQ198" s="343" t="str">
        <f>TOTALGENERAL!$CC81</f>
        <v/>
      </c>
      <c r="BR198" s="344"/>
      <c r="BS198" s="343"/>
      <c r="BU198" s="555" t="str">
        <f>PARAMETRES!$F$19</f>
        <v>TOTAL DE LA PÉRIODE</v>
      </c>
      <c r="BV198" s="555"/>
      <c r="BW198" s="341">
        <f>PARAMETRES!$G$19</f>
        <v>100</v>
      </c>
      <c r="BX198" s="342"/>
      <c r="BY198" s="343">
        <f>TOTALGENERAL!$AA85</f>
        <v>81.699999999999989</v>
      </c>
      <c r="BZ198" s="344"/>
      <c r="CA198" s="343" t="str">
        <f>TOTALGENERAL!$BB85</f>
        <v/>
      </c>
      <c r="CB198" s="344"/>
      <c r="CC198" s="343" t="str">
        <f>TOTALGENERAL!$CC85</f>
        <v/>
      </c>
      <c r="CD198" s="344"/>
      <c r="CE198" s="343"/>
      <c r="CG198" s="555" t="str">
        <f>PARAMETRES!$F$19</f>
        <v>TOTAL DE LA PÉRIODE</v>
      </c>
      <c r="CH198" s="555"/>
      <c r="CI198" s="341">
        <f>PARAMETRES!$G$19</f>
        <v>100</v>
      </c>
      <c r="CJ198" s="342"/>
      <c r="CK198" s="343" t="str">
        <f>TOTALGENERAL!$AA89</f>
        <v/>
      </c>
      <c r="CL198" s="344"/>
      <c r="CM198" s="343" t="str">
        <f>TOTALGENERAL!$BB89</f>
        <v/>
      </c>
      <c r="CN198" s="344"/>
      <c r="CO198" s="343" t="str">
        <f>TOTALGENERAL!$CC89</f>
        <v/>
      </c>
      <c r="CP198" s="344"/>
      <c r="CQ198" s="343"/>
      <c r="CS198" s="555" t="str">
        <f>PARAMETRES!$F$19</f>
        <v>TOTAL DE LA PÉRIODE</v>
      </c>
      <c r="CT198" s="555"/>
      <c r="CU198" s="341">
        <f>PARAMETRES!$G$19</f>
        <v>100</v>
      </c>
      <c r="CV198" s="342"/>
      <c r="CW198" s="343" t="str">
        <f>TOTALGENERAL!$AA93</f>
        <v/>
      </c>
      <c r="CX198" s="344"/>
      <c r="CY198" s="343" t="str">
        <f>TOTALGENERAL!$BB93</f>
        <v/>
      </c>
      <c r="CZ198" s="344"/>
      <c r="DA198" s="343" t="str">
        <f>TOTALGENERAL!$CC93</f>
        <v/>
      </c>
      <c r="DB198" s="344"/>
      <c r="DC198" s="343"/>
      <c r="DE198" s="555" t="str">
        <f>PARAMETRES!$F$19</f>
        <v>TOTAL DE LA PÉRIODE</v>
      </c>
      <c r="DF198" s="555"/>
      <c r="DG198" s="341">
        <f>PARAMETRES!$G$19</f>
        <v>100</v>
      </c>
      <c r="DH198" s="342"/>
      <c r="DI198" s="343" t="str">
        <f>TOTALGENERAL!$AA97</f>
        <v/>
      </c>
      <c r="DJ198" s="344"/>
      <c r="DK198" s="343" t="str">
        <f>TOTALGENERAL!$BB97</f>
        <v/>
      </c>
      <c r="DL198" s="344"/>
      <c r="DM198" s="343" t="str">
        <f>TOTALGENERAL!$CC97</f>
        <v/>
      </c>
      <c r="DN198" s="344"/>
      <c r="DO198" s="343"/>
    </row>
    <row r="199" spans="1:120" ht="3.75" customHeight="1">
      <c r="G199" s="345"/>
      <c r="J199" s="345"/>
      <c r="S199" s="345"/>
      <c r="V199" s="345"/>
      <c r="AE199" s="345"/>
      <c r="AH199" s="345"/>
      <c r="AQ199" s="345"/>
      <c r="AT199" s="345"/>
      <c r="BC199" s="345"/>
      <c r="BF199" s="345"/>
      <c r="BO199" s="345"/>
      <c r="BR199" s="345"/>
      <c r="CA199" s="345"/>
      <c r="CD199" s="345"/>
      <c r="CM199" s="345"/>
      <c r="CP199" s="345"/>
      <c r="CY199" s="345"/>
      <c r="DB199" s="345"/>
      <c r="DK199" s="345"/>
      <c r="DN199" s="345"/>
    </row>
    <row r="200" spans="1:120">
      <c r="G200" s="556"/>
      <c r="H200" s="556"/>
      <c r="I200" s="556"/>
      <c r="J200" s="556"/>
      <c r="K200" s="346"/>
      <c r="S200" s="556"/>
      <c r="T200" s="556"/>
      <c r="U200" s="556"/>
      <c r="V200" s="556"/>
      <c r="W200" s="346"/>
      <c r="AE200" s="556"/>
      <c r="AF200" s="556"/>
      <c r="AG200" s="556"/>
      <c r="AH200" s="556"/>
      <c r="AI200" s="346"/>
      <c r="AQ200" s="556"/>
      <c r="AR200" s="556"/>
      <c r="AS200" s="556"/>
      <c r="AT200" s="556"/>
      <c r="AU200" s="346"/>
      <c r="BC200" s="556"/>
      <c r="BD200" s="556"/>
      <c r="BE200" s="556"/>
      <c r="BF200" s="556"/>
      <c r="BG200" s="346"/>
      <c r="BO200" s="556"/>
      <c r="BP200" s="556"/>
      <c r="BQ200" s="556"/>
      <c r="BR200" s="556"/>
      <c r="BS200" s="346"/>
      <c r="CA200" s="556"/>
      <c r="CB200" s="556"/>
      <c r="CC200" s="556"/>
      <c r="CD200" s="556"/>
      <c r="CE200" s="346"/>
      <c r="CM200" s="556"/>
      <c r="CN200" s="556"/>
      <c r="CO200" s="556"/>
      <c r="CP200" s="556"/>
      <c r="CQ200" s="346"/>
      <c r="CY200" s="556"/>
      <c r="CZ200" s="556"/>
      <c r="DA200" s="556"/>
      <c r="DB200" s="556"/>
      <c r="DC200" s="346"/>
      <c r="DK200" s="556"/>
      <c r="DL200" s="556"/>
      <c r="DM200" s="556"/>
      <c r="DN200" s="556"/>
      <c r="DO200" s="346"/>
    </row>
    <row r="201" spans="1:120" ht="21.75" customHeight="1"/>
  </sheetData>
  <sheetProtection sheet="1" objects="1" scenarios="1" selectLockedCells="1" selectUnlockedCells="1"/>
  <mergeCells count="830">
    <mergeCell ref="DK200:DN200"/>
    <mergeCell ref="BU198:BV198"/>
    <mergeCell ref="CG198:CH198"/>
    <mergeCell ref="BC200:BF200"/>
    <mergeCell ref="BO200:BR200"/>
    <mergeCell ref="CA200:CD200"/>
    <mergeCell ref="CM200:CP200"/>
    <mergeCell ref="CS198:CT198"/>
    <mergeCell ref="DE198:DF198"/>
    <mergeCell ref="CY200:DB200"/>
    <mergeCell ref="CG191:CH191"/>
    <mergeCell ref="CS191:CT191"/>
    <mergeCell ref="A198:B198"/>
    <mergeCell ref="M198:N198"/>
    <mergeCell ref="Y198:Z198"/>
    <mergeCell ref="AK198:AL198"/>
    <mergeCell ref="AW198:AX198"/>
    <mergeCell ref="BI198:BJ198"/>
    <mergeCell ref="G200:J200"/>
    <mergeCell ref="S200:V200"/>
    <mergeCell ref="AE200:AH200"/>
    <mergeCell ref="AQ200:AT200"/>
    <mergeCell ref="AK188:AL188"/>
    <mergeCell ref="AW188:AX188"/>
    <mergeCell ref="BI188:BJ188"/>
    <mergeCell ref="BU188:BV188"/>
    <mergeCell ref="CG188:CH188"/>
    <mergeCell ref="CS188:CT188"/>
    <mergeCell ref="DE191:DF191"/>
    <mergeCell ref="A194:B194"/>
    <mergeCell ref="M194:N194"/>
    <mergeCell ref="Y194:Z194"/>
    <mergeCell ref="AK194:AL194"/>
    <mergeCell ref="AW194:AX194"/>
    <mergeCell ref="BI194:BJ194"/>
    <mergeCell ref="BU194:BV194"/>
    <mergeCell ref="CG194:CH194"/>
    <mergeCell ref="CS194:CT194"/>
    <mergeCell ref="DE194:DF194"/>
    <mergeCell ref="A191:B191"/>
    <mergeCell ref="M191:N191"/>
    <mergeCell ref="Y191:Z191"/>
    <mergeCell ref="AK191:AL191"/>
    <mergeCell ref="AW191:AX191"/>
    <mergeCell ref="BI191:BJ191"/>
    <mergeCell ref="BU191:BV191"/>
    <mergeCell ref="DE188:DF188"/>
    <mergeCell ref="DE185:DF185"/>
    <mergeCell ref="A186:B186"/>
    <mergeCell ref="M186:N186"/>
    <mergeCell ref="Y186:Z186"/>
    <mergeCell ref="AK186:AL186"/>
    <mergeCell ref="AW186:AX186"/>
    <mergeCell ref="BI186:BJ186"/>
    <mergeCell ref="BU186:BV186"/>
    <mergeCell ref="CG186:CH186"/>
    <mergeCell ref="CS186:CT186"/>
    <mergeCell ref="DE186:DF186"/>
    <mergeCell ref="A185:B185"/>
    <mergeCell ref="M185:N185"/>
    <mergeCell ref="Y185:Z185"/>
    <mergeCell ref="AK185:AL185"/>
    <mergeCell ref="AW185:AX185"/>
    <mergeCell ref="BI185:BJ185"/>
    <mergeCell ref="BU185:BV185"/>
    <mergeCell ref="CG185:CH185"/>
    <mergeCell ref="CS185:CT185"/>
    <mergeCell ref="A188:B188"/>
    <mergeCell ref="M188:N188"/>
    <mergeCell ref="Y188:Z188"/>
    <mergeCell ref="DE182:DF182"/>
    <mergeCell ref="A184:B184"/>
    <mergeCell ref="M184:N184"/>
    <mergeCell ref="Y184:Z184"/>
    <mergeCell ref="AK184:AL184"/>
    <mergeCell ref="AW184:AX184"/>
    <mergeCell ref="BI184:BJ184"/>
    <mergeCell ref="BU184:BV184"/>
    <mergeCell ref="CG184:CH184"/>
    <mergeCell ref="CS184:CT184"/>
    <mergeCell ref="DE184:DF184"/>
    <mergeCell ref="A182:B182"/>
    <mergeCell ref="M182:N182"/>
    <mergeCell ref="Y182:Z182"/>
    <mergeCell ref="AK182:AL182"/>
    <mergeCell ref="AW182:AX182"/>
    <mergeCell ref="BI182:BJ182"/>
    <mergeCell ref="BU182:BV182"/>
    <mergeCell ref="CG182:CH182"/>
    <mergeCell ref="CS182:CT182"/>
    <mergeCell ref="DE177:DF177"/>
    <mergeCell ref="A179:B179"/>
    <mergeCell ref="M179:N179"/>
    <mergeCell ref="Y179:Z179"/>
    <mergeCell ref="AK179:AL179"/>
    <mergeCell ref="AW179:AX179"/>
    <mergeCell ref="BI179:BJ179"/>
    <mergeCell ref="BU179:BV179"/>
    <mergeCell ref="CG179:CH179"/>
    <mergeCell ref="CS179:CT179"/>
    <mergeCell ref="DE179:DF179"/>
    <mergeCell ref="A177:B177"/>
    <mergeCell ref="M177:N177"/>
    <mergeCell ref="Y177:Z177"/>
    <mergeCell ref="AK177:AL177"/>
    <mergeCell ref="AW177:AX177"/>
    <mergeCell ref="BI177:BJ177"/>
    <mergeCell ref="BU177:BV177"/>
    <mergeCell ref="CG177:CH177"/>
    <mergeCell ref="CS177:CT177"/>
    <mergeCell ref="DE175:DF175"/>
    <mergeCell ref="A176:B176"/>
    <mergeCell ref="M176:N176"/>
    <mergeCell ref="Y176:Z176"/>
    <mergeCell ref="AK176:AL176"/>
    <mergeCell ref="AW176:AX176"/>
    <mergeCell ref="BI176:BJ176"/>
    <mergeCell ref="BU176:BV176"/>
    <mergeCell ref="CG176:CH176"/>
    <mergeCell ref="CS176:CT176"/>
    <mergeCell ref="DE176:DF176"/>
    <mergeCell ref="A175:B175"/>
    <mergeCell ref="M175:N175"/>
    <mergeCell ref="Y175:Z175"/>
    <mergeCell ref="AK175:AL175"/>
    <mergeCell ref="AW175:AX175"/>
    <mergeCell ref="BI175:BJ175"/>
    <mergeCell ref="BU175:BV175"/>
    <mergeCell ref="CG175:CH175"/>
    <mergeCell ref="CS175:CT175"/>
    <mergeCell ref="BU172:BV172"/>
    <mergeCell ref="CG172:CH172"/>
    <mergeCell ref="CS172:CT172"/>
    <mergeCell ref="DE172:DF172"/>
    <mergeCell ref="A174:B174"/>
    <mergeCell ref="M174:N174"/>
    <mergeCell ref="Y174:Z174"/>
    <mergeCell ref="AK174:AL174"/>
    <mergeCell ref="AW174:AX174"/>
    <mergeCell ref="BI174:BJ174"/>
    <mergeCell ref="BU174:BV174"/>
    <mergeCell ref="CG174:CH174"/>
    <mergeCell ref="CS174:CT174"/>
    <mergeCell ref="DE174:DF174"/>
    <mergeCell ref="A172:B172"/>
    <mergeCell ref="M172:N172"/>
    <mergeCell ref="Y172:Z172"/>
    <mergeCell ref="AK172:AL172"/>
    <mergeCell ref="AW172:AX172"/>
    <mergeCell ref="BI172:BJ172"/>
    <mergeCell ref="A169:B169"/>
    <mergeCell ref="M169:N169"/>
    <mergeCell ref="Y169:Z169"/>
    <mergeCell ref="AK169:AL169"/>
    <mergeCell ref="AW169:AX169"/>
    <mergeCell ref="BI169:BJ169"/>
    <mergeCell ref="CH163:CN163"/>
    <mergeCell ref="CO163:CO164"/>
    <mergeCell ref="CP163:CP164"/>
    <mergeCell ref="AX163:BD163"/>
    <mergeCell ref="BE163:BE164"/>
    <mergeCell ref="BU169:BV169"/>
    <mergeCell ref="CG169:CH169"/>
    <mergeCell ref="B163:H163"/>
    <mergeCell ref="I163:I164"/>
    <mergeCell ref="J163:J164"/>
    <mergeCell ref="N163:T163"/>
    <mergeCell ref="U163:U164"/>
    <mergeCell ref="V163:V164"/>
    <mergeCell ref="B164:H164"/>
    <mergeCell ref="N164:T164"/>
    <mergeCell ref="CS169:CT169"/>
    <mergeCell ref="DE169:DF169"/>
    <mergeCell ref="BR163:BR164"/>
    <mergeCell ref="Z163:AF163"/>
    <mergeCell ref="AG163:AG164"/>
    <mergeCell ref="AH163:AH164"/>
    <mergeCell ref="AL163:AR163"/>
    <mergeCell ref="AS163:AS164"/>
    <mergeCell ref="AT163:AT164"/>
    <mergeCell ref="DM163:DM164"/>
    <mergeCell ref="DN163:DN164"/>
    <mergeCell ref="Z164:AF164"/>
    <mergeCell ref="AL164:AR164"/>
    <mergeCell ref="AX164:BD164"/>
    <mergeCell ref="BJ164:BP164"/>
    <mergeCell ref="BV164:CB164"/>
    <mergeCell ref="CH164:CN164"/>
    <mergeCell ref="CT163:CZ163"/>
    <mergeCell ref="DA163:DA164"/>
    <mergeCell ref="DB163:DB164"/>
    <mergeCell ref="DF163:DL163"/>
    <mergeCell ref="CT164:CZ164"/>
    <mergeCell ref="DF164:DL164"/>
    <mergeCell ref="BV163:CB163"/>
    <mergeCell ref="CC163:CC164"/>
    <mergeCell ref="CD163:CD164"/>
    <mergeCell ref="BF163:BF164"/>
    <mergeCell ref="BJ163:BP163"/>
    <mergeCell ref="BQ163:BQ164"/>
    <mergeCell ref="DK146:DN146"/>
    <mergeCell ref="A162:L162"/>
    <mergeCell ref="M162:X162"/>
    <mergeCell ref="Y162:AJ162"/>
    <mergeCell ref="AK162:AV162"/>
    <mergeCell ref="AW162:BH162"/>
    <mergeCell ref="BI162:BT162"/>
    <mergeCell ref="BU162:CF162"/>
    <mergeCell ref="CG162:CR162"/>
    <mergeCell ref="CS162:DD162"/>
    <mergeCell ref="DE162:DP162"/>
    <mergeCell ref="DE144:DF144"/>
    <mergeCell ref="G146:J146"/>
    <mergeCell ref="S146:V146"/>
    <mergeCell ref="AE146:AH146"/>
    <mergeCell ref="AQ146:AT146"/>
    <mergeCell ref="BC146:BF146"/>
    <mergeCell ref="BO146:BR146"/>
    <mergeCell ref="CA146:CD146"/>
    <mergeCell ref="CM146:CP146"/>
    <mergeCell ref="CY146:DB146"/>
    <mergeCell ref="CG137:CH137"/>
    <mergeCell ref="CS137:CT137"/>
    <mergeCell ref="A144:B144"/>
    <mergeCell ref="M144:N144"/>
    <mergeCell ref="Y144:Z144"/>
    <mergeCell ref="AK144:AL144"/>
    <mergeCell ref="AW144:AX144"/>
    <mergeCell ref="BI144:BJ144"/>
    <mergeCell ref="BU144:BV144"/>
    <mergeCell ref="CG144:CH144"/>
    <mergeCell ref="CS144:CT144"/>
    <mergeCell ref="AK134:AL134"/>
    <mergeCell ref="AW134:AX134"/>
    <mergeCell ref="BI134:BJ134"/>
    <mergeCell ref="BU134:BV134"/>
    <mergeCell ref="CG134:CH134"/>
    <mergeCell ref="CS134:CT134"/>
    <mergeCell ref="DE137:DF137"/>
    <mergeCell ref="A140:B140"/>
    <mergeCell ref="M140:N140"/>
    <mergeCell ref="Y140:Z140"/>
    <mergeCell ref="AK140:AL140"/>
    <mergeCell ref="AW140:AX140"/>
    <mergeCell ref="BI140:BJ140"/>
    <mergeCell ref="BU140:BV140"/>
    <mergeCell ref="CG140:CH140"/>
    <mergeCell ref="CS140:CT140"/>
    <mergeCell ref="DE140:DF140"/>
    <mergeCell ref="A137:B137"/>
    <mergeCell ref="M137:N137"/>
    <mergeCell ref="Y137:Z137"/>
    <mergeCell ref="AK137:AL137"/>
    <mergeCell ref="AW137:AX137"/>
    <mergeCell ref="BI137:BJ137"/>
    <mergeCell ref="BU137:BV137"/>
    <mergeCell ref="DE134:DF134"/>
    <mergeCell ref="DE131:DF131"/>
    <mergeCell ref="A132:B132"/>
    <mergeCell ref="M132:N132"/>
    <mergeCell ref="Y132:Z132"/>
    <mergeCell ref="AK132:AL132"/>
    <mergeCell ref="AW132:AX132"/>
    <mergeCell ref="BI132:BJ132"/>
    <mergeCell ref="BU132:BV132"/>
    <mergeCell ref="CG132:CH132"/>
    <mergeCell ref="CS132:CT132"/>
    <mergeCell ref="DE132:DF132"/>
    <mergeCell ref="A131:B131"/>
    <mergeCell ref="M131:N131"/>
    <mergeCell ref="Y131:Z131"/>
    <mergeCell ref="AK131:AL131"/>
    <mergeCell ref="AW131:AX131"/>
    <mergeCell ref="BI131:BJ131"/>
    <mergeCell ref="BU131:BV131"/>
    <mergeCell ref="CG131:CH131"/>
    <mergeCell ref="CS131:CT131"/>
    <mergeCell ref="A134:B134"/>
    <mergeCell ref="M134:N134"/>
    <mergeCell ref="Y134:Z134"/>
    <mergeCell ref="DE128:DF128"/>
    <mergeCell ref="A130:B130"/>
    <mergeCell ref="M130:N130"/>
    <mergeCell ref="Y130:Z130"/>
    <mergeCell ref="AK130:AL130"/>
    <mergeCell ref="AW130:AX130"/>
    <mergeCell ref="BI130:BJ130"/>
    <mergeCell ref="BU130:BV130"/>
    <mergeCell ref="CG130:CH130"/>
    <mergeCell ref="CS130:CT130"/>
    <mergeCell ref="DE130:DF130"/>
    <mergeCell ref="A128:B128"/>
    <mergeCell ref="M128:N128"/>
    <mergeCell ref="Y128:Z128"/>
    <mergeCell ref="AK128:AL128"/>
    <mergeCell ref="AW128:AX128"/>
    <mergeCell ref="BI128:BJ128"/>
    <mergeCell ref="BU128:BV128"/>
    <mergeCell ref="CG128:CH128"/>
    <mergeCell ref="CS128:CT128"/>
    <mergeCell ref="DE123:DF123"/>
    <mergeCell ref="A125:B125"/>
    <mergeCell ref="M125:N125"/>
    <mergeCell ref="Y125:Z125"/>
    <mergeCell ref="AK125:AL125"/>
    <mergeCell ref="AW125:AX125"/>
    <mergeCell ref="BI125:BJ125"/>
    <mergeCell ref="BU125:BV125"/>
    <mergeCell ref="CG125:CH125"/>
    <mergeCell ref="CS125:CT125"/>
    <mergeCell ref="DE125:DF125"/>
    <mergeCell ref="A123:B123"/>
    <mergeCell ref="M123:N123"/>
    <mergeCell ref="Y123:Z123"/>
    <mergeCell ref="AK123:AL123"/>
    <mergeCell ref="AW123:AX123"/>
    <mergeCell ref="BI123:BJ123"/>
    <mergeCell ref="BU123:BV123"/>
    <mergeCell ref="CG123:CH123"/>
    <mergeCell ref="CS123:CT123"/>
    <mergeCell ref="DE121:DF121"/>
    <mergeCell ref="A122:B122"/>
    <mergeCell ref="M122:N122"/>
    <mergeCell ref="Y122:Z122"/>
    <mergeCell ref="AK122:AL122"/>
    <mergeCell ref="AW122:AX122"/>
    <mergeCell ref="BI122:BJ122"/>
    <mergeCell ref="BU122:BV122"/>
    <mergeCell ref="CG122:CH122"/>
    <mergeCell ref="CS122:CT122"/>
    <mergeCell ref="DE122:DF122"/>
    <mergeCell ref="A121:B121"/>
    <mergeCell ref="M121:N121"/>
    <mergeCell ref="Y121:Z121"/>
    <mergeCell ref="AK121:AL121"/>
    <mergeCell ref="AW121:AX121"/>
    <mergeCell ref="BI121:BJ121"/>
    <mergeCell ref="BU121:BV121"/>
    <mergeCell ref="CG121:CH121"/>
    <mergeCell ref="CS121:CT121"/>
    <mergeCell ref="BU118:BV118"/>
    <mergeCell ref="CG118:CH118"/>
    <mergeCell ref="CS118:CT118"/>
    <mergeCell ref="DE118:DF118"/>
    <mergeCell ref="A120:B120"/>
    <mergeCell ref="M120:N120"/>
    <mergeCell ref="Y120:Z120"/>
    <mergeCell ref="AK120:AL120"/>
    <mergeCell ref="AW120:AX120"/>
    <mergeCell ref="BI120:BJ120"/>
    <mergeCell ref="BU120:BV120"/>
    <mergeCell ref="CG120:CH120"/>
    <mergeCell ref="CS120:CT120"/>
    <mergeCell ref="DE120:DF120"/>
    <mergeCell ref="A118:B118"/>
    <mergeCell ref="M118:N118"/>
    <mergeCell ref="Y118:Z118"/>
    <mergeCell ref="AK118:AL118"/>
    <mergeCell ref="AW118:AX118"/>
    <mergeCell ref="BI118:BJ118"/>
    <mergeCell ref="A115:B115"/>
    <mergeCell ref="M115:N115"/>
    <mergeCell ref="Y115:Z115"/>
    <mergeCell ref="AK115:AL115"/>
    <mergeCell ref="AW115:AX115"/>
    <mergeCell ref="BI115:BJ115"/>
    <mergeCell ref="CH109:CN109"/>
    <mergeCell ref="CO109:CO110"/>
    <mergeCell ref="CP109:CP110"/>
    <mergeCell ref="AX109:BD109"/>
    <mergeCell ref="BE109:BE110"/>
    <mergeCell ref="BU115:BV115"/>
    <mergeCell ref="CG115:CH115"/>
    <mergeCell ref="B109:H109"/>
    <mergeCell ref="I109:I110"/>
    <mergeCell ref="J109:J110"/>
    <mergeCell ref="N109:T109"/>
    <mergeCell ref="U109:U110"/>
    <mergeCell ref="V109:V110"/>
    <mergeCell ref="B110:H110"/>
    <mergeCell ref="N110:T110"/>
    <mergeCell ref="CS115:CT115"/>
    <mergeCell ref="DE115:DF115"/>
    <mergeCell ref="BR109:BR110"/>
    <mergeCell ref="Z109:AF109"/>
    <mergeCell ref="AG109:AG110"/>
    <mergeCell ref="AH109:AH110"/>
    <mergeCell ref="AL109:AR109"/>
    <mergeCell ref="AS109:AS110"/>
    <mergeCell ref="AT109:AT110"/>
    <mergeCell ref="DM109:DM110"/>
    <mergeCell ref="DN109:DN110"/>
    <mergeCell ref="Z110:AF110"/>
    <mergeCell ref="AL110:AR110"/>
    <mergeCell ref="AX110:BD110"/>
    <mergeCell ref="BJ110:BP110"/>
    <mergeCell ref="BV110:CB110"/>
    <mergeCell ref="CH110:CN110"/>
    <mergeCell ref="CT109:CZ109"/>
    <mergeCell ref="DA109:DA110"/>
    <mergeCell ref="DB109:DB110"/>
    <mergeCell ref="DF109:DL109"/>
    <mergeCell ref="CT110:CZ110"/>
    <mergeCell ref="DF110:DL110"/>
    <mergeCell ref="BV109:CB109"/>
    <mergeCell ref="CC109:CC110"/>
    <mergeCell ref="CD109:CD110"/>
    <mergeCell ref="BF109:BF110"/>
    <mergeCell ref="BJ109:BP109"/>
    <mergeCell ref="BQ109:BQ110"/>
    <mergeCell ref="DK92:DN92"/>
    <mergeCell ref="A108:L108"/>
    <mergeCell ref="M108:X108"/>
    <mergeCell ref="Y108:AJ108"/>
    <mergeCell ref="AK108:AV108"/>
    <mergeCell ref="AW108:BH108"/>
    <mergeCell ref="BI108:BT108"/>
    <mergeCell ref="BU108:CF108"/>
    <mergeCell ref="CG108:CR108"/>
    <mergeCell ref="CS108:DD108"/>
    <mergeCell ref="DE108:DP108"/>
    <mergeCell ref="DE90:DF90"/>
    <mergeCell ref="G92:J92"/>
    <mergeCell ref="S92:V92"/>
    <mergeCell ref="AE92:AH92"/>
    <mergeCell ref="AQ92:AT92"/>
    <mergeCell ref="BC92:BF92"/>
    <mergeCell ref="BO92:BR92"/>
    <mergeCell ref="CA92:CD92"/>
    <mergeCell ref="CM92:CP92"/>
    <mergeCell ref="CY92:DB92"/>
    <mergeCell ref="CG83:CH83"/>
    <mergeCell ref="CS83:CT83"/>
    <mergeCell ref="A90:B90"/>
    <mergeCell ref="M90:N90"/>
    <mergeCell ref="Y90:Z90"/>
    <mergeCell ref="AK90:AL90"/>
    <mergeCell ref="AW90:AX90"/>
    <mergeCell ref="BI90:BJ90"/>
    <mergeCell ref="BU90:BV90"/>
    <mergeCell ref="CG90:CH90"/>
    <mergeCell ref="CS90:CT90"/>
    <mergeCell ref="AK80:AL80"/>
    <mergeCell ref="AW80:AX80"/>
    <mergeCell ref="BI80:BJ80"/>
    <mergeCell ref="BU80:BV80"/>
    <mergeCell ref="CG80:CH80"/>
    <mergeCell ref="CS80:CT80"/>
    <mergeCell ref="DE83:DF83"/>
    <mergeCell ref="A86:B86"/>
    <mergeCell ref="M86:N86"/>
    <mergeCell ref="Y86:Z86"/>
    <mergeCell ref="AK86:AL86"/>
    <mergeCell ref="AW86:AX86"/>
    <mergeCell ref="BI86:BJ86"/>
    <mergeCell ref="BU86:BV86"/>
    <mergeCell ref="CG86:CH86"/>
    <mergeCell ref="CS86:CT86"/>
    <mergeCell ref="DE86:DF86"/>
    <mergeCell ref="A83:B83"/>
    <mergeCell ref="M83:N83"/>
    <mergeCell ref="Y83:Z83"/>
    <mergeCell ref="AK83:AL83"/>
    <mergeCell ref="AW83:AX83"/>
    <mergeCell ref="BI83:BJ83"/>
    <mergeCell ref="BU83:BV83"/>
    <mergeCell ref="DE80:DF80"/>
    <mergeCell ref="DE77:DF77"/>
    <mergeCell ref="A78:B78"/>
    <mergeCell ref="M78:N78"/>
    <mergeCell ref="Y78:Z78"/>
    <mergeCell ref="AK78:AL78"/>
    <mergeCell ref="AW78:AX78"/>
    <mergeCell ref="BI78:BJ78"/>
    <mergeCell ref="BU78:BV78"/>
    <mergeCell ref="CG78:CH78"/>
    <mergeCell ref="CS78:CT78"/>
    <mergeCell ref="DE78:DF78"/>
    <mergeCell ref="A77:B77"/>
    <mergeCell ref="M77:N77"/>
    <mergeCell ref="Y77:Z77"/>
    <mergeCell ref="AK77:AL77"/>
    <mergeCell ref="AW77:AX77"/>
    <mergeCell ref="BI77:BJ77"/>
    <mergeCell ref="BU77:BV77"/>
    <mergeCell ref="CG77:CH77"/>
    <mergeCell ref="CS77:CT77"/>
    <mergeCell ref="A80:B80"/>
    <mergeCell ref="M80:N80"/>
    <mergeCell ref="Y80:Z80"/>
    <mergeCell ref="DE74:DF74"/>
    <mergeCell ref="A76:B76"/>
    <mergeCell ref="M76:N76"/>
    <mergeCell ref="Y76:Z76"/>
    <mergeCell ref="AK76:AL76"/>
    <mergeCell ref="AW76:AX76"/>
    <mergeCell ref="BI76:BJ76"/>
    <mergeCell ref="BU76:BV76"/>
    <mergeCell ref="CG76:CH76"/>
    <mergeCell ref="CS76:CT76"/>
    <mergeCell ref="DE76:DF76"/>
    <mergeCell ref="A74:B74"/>
    <mergeCell ref="M74:N74"/>
    <mergeCell ref="Y74:Z74"/>
    <mergeCell ref="AK74:AL74"/>
    <mergeCell ref="AW74:AX74"/>
    <mergeCell ref="BI74:BJ74"/>
    <mergeCell ref="BU74:BV74"/>
    <mergeCell ref="CG74:CH74"/>
    <mergeCell ref="CS74:CT74"/>
    <mergeCell ref="DE69:DF69"/>
    <mergeCell ref="A71:B71"/>
    <mergeCell ref="M71:N71"/>
    <mergeCell ref="Y71:Z71"/>
    <mergeCell ref="AK71:AL71"/>
    <mergeCell ref="AW71:AX71"/>
    <mergeCell ref="BI71:BJ71"/>
    <mergeCell ref="BU71:BV71"/>
    <mergeCell ref="CG71:CH71"/>
    <mergeCell ref="CS71:CT71"/>
    <mergeCell ref="DE71:DF71"/>
    <mergeCell ref="A69:B69"/>
    <mergeCell ref="M69:N69"/>
    <mergeCell ref="Y69:Z69"/>
    <mergeCell ref="AK69:AL69"/>
    <mergeCell ref="AW69:AX69"/>
    <mergeCell ref="BI69:BJ69"/>
    <mergeCell ref="BU69:BV69"/>
    <mergeCell ref="CG69:CH69"/>
    <mergeCell ref="CS69:CT69"/>
    <mergeCell ref="DE67:DF67"/>
    <mergeCell ref="A68:B68"/>
    <mergeCell ref="M68:N68"/>
    <mergeCell ref="Y68:Z68"/>
    <mergeCell ref="AK68:AL68"/>
    <mergeCell ref="AW68:AX68"/>
    <mergeCell ref="BI68:BJ68"/>
    <mergeCell ref="BU68:BV68"/>
    <mergeCell ref="CG68:CH68"/>
    <mergeCell ref="CS68:CT68"/>
    <mergeCell ref="DE68:DF68"/>
    <mergeCell ref="A67:B67"/>
    <mergeCell ref="M67:N67"/>
    <mergeCell ref="Y67:Z67"/>
    <mergeCell ref="AK67:AL67"/>
    <mergeCell ref="AW67:AX67"/>
    <mergeCell ref="BI67:BJ67"/>
    <mergeCell ref="BU67:BV67"/>
    <mergeCell ref="CG67:CH67"/>
    <mergeCell ref="CS67:CT67"/>
    <mergeCell ref="BU64:BV64"/>
    <mergeCell ref="CG64:CH64"/>
    <mergeCell ref="CS64:CT64"/>
    <mergeCell ref="DE64:DF64"/>
    <mergeCell ref="A66:B66"/>
    <mergeCell ref="M66:N66"/>
    <mergeCell ref="Y66:Z66"/>
    <mergeCell ref="AK66:AL66"/>
    <mergeCell ref="AW66:AX66"/>
    <mergeCell ref="BI66:BJ66"/>
    <mergeCell ref="BU66:BV66"/>
    <mergeCell ref="CG66:CH66"/>
    <mergeCell ref="CS66:CT66"/>
    <mergeCell ref="DE66:DF66"/>
    <mergeCell ref="A64:B64"/>
    <mergeCell ref="M64:N64"/>
    <mergeCell ref="Y64:Z64"/>
    <mergeCell ref="AK64:AL64"/>
    <mergeCell ref="AW64:AX64"/>
    <mergeCell ref="BI64:BJ64"/>
    <mergeCell ref="A61:B61"/>
    <mergeCell ref="M61:N61"/>
    <mergeCell ref="Y61:Z61"/>
    <mergeCell ref="AK61:AL61"/>
    <mergeCell ref="AW61:AX61"/>
    <mergeCell ref="BI61:BJ61"/>
    <mergeCell ref="CH55:CN55"/>
    <mergeCell ref="CO55:CO56"/>
    <mergeCell ref="CP55:CP56"/>
    <mergeCell ref="AX55:BD55"/>
    <mergeCell ref="BE55:BE56"/>
    <mergeCell ref="BU61:BV61"/>
    <mergeCell ref="CG61:CH61"/>
    <mergeCell ref="B55:H55"/>
    <mergeCell ref="I55:I56"/>
    <mergeCell ref="J55:J56"/>
    <mergeCell ref="N55:T55"/>
    <mergeCell ref="U55:U56"/>
    <mergeCell ref="V55:V56"/>
    <mergeCell ref="B56:H56"/>
    <mergeCell ref="N56:T56"/>
    <mergeCell ref="CS61:CT61"/>
    <mergeCell ref="DE61:DF61"/>
    <mergeCell ref="BR55:BR56"/>
    <mergeCell ref="Z55:AF55"/>
    <mergeCell ref="AG55:AG56"/>
    <mergeCell ref="AH55:AH56"/>
    <mergeCell ref="AL55:AR55"/>
    <mergeCell ref="AS55:AS56"/>
    <mergeCell ref="AT55:AT56"/>
    <mergeCell ref="DM55:DM56"/>
    <mergeCell ref="DN55:DN56"/>
    <mergeCell ref="Z56:AF56"/>
    <mergeCell ref="AL56:AR56"/>
    <mergeCell ref="AX56:BD56"/>
    <mergeCell ref="BJ56:BP56"/>
    <mergeCell ref="BV56:CB56"/>
    <mergeCell ref="CH56:CN56"/>
    <mergeCell ref="CT55:CZ55"/>
    <mergeCell ref="DA55:DA56"/>
    <mergeCell ref="DB55:DB56"/>
    <mergeCell ref="DF55:DL55"/>
    <mergeCell ref="CT56:CZ56"/>
    <mergeCell ref="DF56:DL56"/>
    <mergeCell ref="BV55:CB55"/>
    <mergeCell ref="CC55:CC56"/>
    <mergeCell ref="CD55:CD56"/>
    <mergeCell ref="BF55:BF56"/>
    <mergeCell ref="BJ55:BP55"/>
    <mergeCell ref="BQ55:BQ56"/>
    <mergeCell ref="DK38:DN38"/>
    <mergeCell ref="A54:L54"/>
    <mergeCell ref="M54:X54"/>
    <mergeCell ref="Y54:AJ54"/>
    <mergeCell ref="AK54:AV54"/>
    <mergeCell ref="AW54:BH54"/>
    <mergeCell ref="BI54:BT54"/>
    <mergeCell ref="BU54:CF54"/>
    <mergeCell ref="CG54:CR54"/>
    <mergeCell ref="CS54:DD54"/>
    <mergeCell ref="DE54:DP54"/>
    <mergeCell ref="DE36:DF36"/>
    <mergeCell ref="G38:J38"/>
    <mergeCell ref="S38:V38"/>
    <mergeCell ref="AE38:AH38"/>
    <mergeCell ref="AQ38:AT38"/>
    <mergeCell ref="BC38:BF38"/>
    <mergeCell ref="BO38:BR38"/>
    <mergeCell ref="CA38:CD38"/>
    <mergeCell ref="CM38:CP38"/>
    <mergeCell ref="CY38:DB38"/>
    <mergeCell ref="CG29:CH29"/>
    <mergeCell ref="CS29:CT29"/>
    <mergeCell ref="A36:B36"/>
    <mergeCell ref="M36:N36"/>
    <mergeCell ref="Y36:Z36"/>
    <mergeCell ref="AK36:AL36"/>
    <mergeCell ref="AW36:AX36"/>
    <mergeCell ref="BI36:BJ36"/>
    <mergeCell ref="BU36:BV36"/>
    <mergeCell ref="CG36:CH36"/>
    <mergeCell ref="CS36:CT36"/>
    <mergeCell ref="AK26:AL26"/>
    <mergeCell ref="AW26:AX26"/>
    <mergeCell ref="BI26:BJ26"/>
    <mergeCell ref="BU26:BV26"/>
    <mergeCell ref="CG26:CH26"/>
    <mergeCell ref="CS26:CT26"/>
    <mergeCell ref="DE29:DF29"/>
    <mergeCell ref="A32:B32"/>
    <mergeCell ref="M32:N32"/>
    <mergeCell ref="Y32:Z32"/>
    <mergeCell ref="AK32:AL32"/>
    <mergeCell ref="AW32:AX32"/>
    <mergeCell ref="BI32:BJ32"/>
    <mergeCell ref="BU32:BV32"/>
    <mergeCell ref="CG32:CH32"/>
    <mergeCell ref="CS32:CT32"/>
    <mergeCell ref="DE32:DF32"/>
    <mergeCell ref="A29:B29"/>
    <mergeCell ref="M29:N29"/>
    <mergeCell ref="Y29:Z29"/>
    <mergeCell ref="AK29:AL29"/>
    <mergeCell ref="AW29:AX29"/>
    <mergeCell ref="BI29:BJ29"/>
    <mergeCell ref="BU29:BV29"/>
    <mergeCell ref="DE26:DF26"/>
    <mergeCell ref="DE23:DF23"/>
    <mergeCell ref="A24:B24"/>
    <mergeCell ref="M24:N24"/>
    <mergeCell ref="Y24:Z24"/>
    <mergeCell ref="AK24:AL24"/>
    <mergeCell ref="AW24:AX24"/>
    <mergeCell ref="BI24:BJ24"/>
    <mergeCell ref="BU24:BV24"/>
    <mergeCell ref="CG24:CH24"/>
    <mergeCell ref="CS24:CT24"/>
    <mergeCell ref="DE24:DF24"/>
    <mergeCell ref="A23:B23"/>
    <mergeCell ref="M23:N23"/>
    <mergeCell ref="Y23:Z23"/>
    <mergeCell ref="AK23:AL23"/>
    <mergeCell ref="AW23:AX23"/>
    <mergeCell ref="BI23:BJ23"/>
    <mergeCell ref="BU23:BV23"/>
    <mergeCell ref="CG23:CH23"/>
    <mergeCell ref="CS23:CT23"/>
    <mergeCell ref="A26:B26"/>
    <mergeCell ref="M26:N26"/>
    <mergeCell ref="Y26:Z26"/>
    <mergeCell ref="DE20:DF20"/>
    <mergeCell ref="A22:B22"/>
    <mergeCell ref="M22:N22"/>
    <mergeCell ref="Y22:Z22"/>
    <mergeCell ref="AK22:AL22"/>
    <mergeCell ref="AW22:AX22"/>
    <mergeCell ref="BI22:BJ22"/>
    <mergeCell ref="BU22:BV22"/>
    <mergeCell ref="CG22:CH22"/>
    <mergeCell ref="CS22:CT22"/>
    <mergeCell ref="DE22:DF22"/>
    <mergeCell ref="A20:B20"/>
    <mergeCell ref="M20:N20"/>
    <mergeCell ref="Y20:Z20"/>
    <mergeCell ref="AK20:AL20"/>
    <mergeCell ref="AW20:AX20"/>
    <mergeCell ref="BI20:BJ20"/>
    <mergeCell ref="BU20:BV20"/>
    <mergeCell ref="CG20:CH20"/>
    <mergeCell ref="CS20:CT20"/>
    <mergeCell ref="DE15:DF15"/>
    <mergeCell ref="A17:B17"/>
    <mergeCell ref="M17:N17"/>
    <mergeCell ref="Y17:Z17"/>
    <mergeCell ref="AK17:AL17"/>
    <mergeCell ref="AW17:AX17"/>
    <mergeCell ref="BI17:BJ17"/>
    <mergeCell ref="BU17:BV17"/>
    <mergeCell ref="CG17:CH17"/>
    <mergeCell ref="CS17:CT17"/>
    <mergeCell ref="DE17:DF17"/>
    <mergeCell ref="A15:B15"/>
    <mergeCell ref="M15:N15"/>
    <mergeCell ref="Y15:Z15"/>
    <mergeCell ref="AK15:AL15"/>
    <mergeCell ref="AW15:AX15"/>
    <mergeCell ref="BI15:BJ15"/>
    <mergeCell ref="BU15:BV15"/>
    <mergeCell ref="CG15:CH15"/>
    <mergeCell ref="CS15:CT15"/>
    <mergeCell ref="DE13:DF13"/>
    <mergeCell ref="A14:B14"/>
    <mergeCell ref="M14:N14"/>
    <mergeCell ref="Y14:Z14"/>
    <mergeCell ref="AK14:AL14"/>
    <mergeCell ref="AW14:AX14"/>
    <mergeCell ref="BI14:BJ14"/>
    <mergeCell ref="BU14:BV14"/>
    <mergeCell ref="CG14:CH14"/>
    <mergeCell ref="CS14:CT14"/>
    <mergeCell ref="DE14:DF14"/>
    <mergeCell ref="A13:B13"/>
    <mergeCell ref="M13:N13"/>
    <mergeCell ref="Y13:Z13"/>
    <mergeCell ref="AK13:AL13"/>
    <mergeCell ref="AW13:AX13"/>
    <mergeCell ref="BI13:BJ13"/>
    <mergeCell ref="BU13:BV13"/>
    <mergeCell ref="CG13:CH13"/>
    <mergeCell ref="CS13:CT13"/>
    <mergeCell ref="BU10:BV10"/>
    <mergeCell ref="CG10:CH10"/>
    <mergeCell ref="CS10:CT10"/>
    <mergeCell ref="DE10:DF10"/>
    <mergeCell ref="A12:B12"/>
    <mergeCell ref="M12:N12"/>
    <mergeCell ref="Y12:Z12"/>
    <mergeCell ref="AK12:AL12"/>
    <mergeCell ref="AW12:AX12"/>
    <mergeCell ref="BI12:BJ12"/>
    <mergeCell ref="BU12:BV12"/>
    <mergeCell ref="CG12:CH12"/>
    <mergeCell ref="CS12:CT12"/>
    <mergeCell ref="DE12:DF12"/>
    <mergeCell ref="A10:B10"/>
    <mergeCell ref="M10:N10"/>
    <mergeCell ref="Y10:Z10"/>
    <mergeCell ref="AK10:AL10"/>
    <mergeCell ref="AW10:AX10"/>
    <mergeCell ref="BI10:BJ10"/>
    <mergeCell ref="A7:B7"/>
    <mergeCell ref="M7:N7"/>
    <mergeCell ref="Y7:Z7"/>
    <mergeCell ref="AK7:AL7"/>
    <mergeCell ref="AW7:AX7"/>
    <mergeCell ref="BI7:BJ7"/>
    <mergeCell ref="CH1:CN1"/>
    <mergeCell ref="CO1:CO2"/>
    <mergeCell ref="CP1:CP2"/>
    <mergeCell ref="AX1:BD1"/>
    <mergeCell ref="BE1:BE2"/>
    <mergeCell ref="BU7:BV7"/>
    <mergeCell ref="CG7:CH7"/>
    <mergeCell ref="B1:H1"/>
    <mergeCell ref="I1:I2"/>
    <mergeCell ref="J1:J2"/>
    <mergeCell ref="N1:T1"/>
    <mergeCell ref="U1:U2"/>
    <mergeCell ref="V1:V2"/>
    <mergeCell ref="B2:H2"/>
    <mergeCell ref="N2:T2"/>
    <mergeCell ref="CS7:CT7"/>
    <mergeCell ref="DE7:DF7"/>
    <mergeCell ref="BR1:BR2"/>
    <mergeCell ref="Z1:AF1"/>
    <mergeCell ref="AG1:AG2"/>
    <mergeCell ref="AH1:AH2"/>
    <mergeCell ref="AL1:AR1"/>
    <mergeCell ref="AS1:AS2"/>
    <mergeCell ref="AT1:AT2"/>
    <mergeCell ref="DM1:DM2"/>
    <mergeCell ref="DN1:DN2"/>
    <mergeCell ref="Z2:AF2"/>
    <mergeCell ref="AL2:AR2"/>
    <mergeCell ref="AX2:BD2"/>
    <mergeCell ref="BJ2:BP2"/>
    <mergeCell ref="BV2:CB2"/>
    <mergeCell ref="CH2:CN2"/>
    <mergeCell ref="CT1:CZ1"/>
    <mergeCell ref="DA1:DA2"/>
    <mergeCell ref="DB1:DB2"/>
    <mergeCell ref="DF1:DL1"/>
    <mergeCell ref="CT2:CZ2"/>
    <mergeCell ref="DF2:DL2"/>
    <mergeCell ref="BV1:CB1"/>
    <mergeCell ref="CC1:CC2"/>
    <mergeCell ref="CD1:CD2"/>
    <mergeCell ref="BF1:BF2"/>
    <mergeCell ref="BJ1:BP1"/>
    <mergeCell ref="BQ1:BQ2"/>
  </mergeCells>
  <phoneticPr fontId="43" type="noConversion"/>
  <conditionalFormatting sqref="DI198 DM198 DK198 E198 G198 I198 Q198 S198 U198 CM198 AC198 AE198 AG198 AO198 AQ198 AS198 CY198 DA198 BA198 BC198 BE198 CW198 CK198 BM198 BO198 BQ198 BY198 CA198 CC198 CO198 E144 G144 I144 Q144 S144 U144 AC144 AE144 AG144 DK144 DM144 DI144 AO144 AQ144 AS144 BA144 BC144 BE144 BM144 BO144 BQ144 CY144 CW144 BY144 CA144 CC144 DA144 CK144 CM144 CO144 E90 G90 I90 CO90 DK90 Q90 S90 U90 DM90 DI90 AC90 AE90 AG90 AO90 AQ90 AS90 CM90 BA90 BC90 BE90 CK90 BM90 BO90 BQ90 CY90 CW90 BY90 CA90 CC90 DA90 E36 G36 I36 Q36 S36 U36 CW36 AC36 AE36 AG36 AO36 AQ36 AS36 DA36 DK36 DM36 DI36 BA36 BC36 BE36 BM36 BO36 BQ36 BY36 CA36 CC36 CK36 CM36 CO36 CY36">
    <cfRule type="cellIs" dxfId="85" priority="1" stopIfTrue="1" operator="lessThan">
      <formula>$C$36/2</formula>
    </cfRule>
    <cfRule type="cellIs" dxfId="84" priority="2" stopIfTrue="1" operator="notEqual">
      <formula>""</formula>
    </cfRule>
  </conditionalFormatting>
  <conditionalFormatting sqref="DI169 DK169 DM169 E169 G169 I169 CM169 Q169 S169 U169 AC169 AE169 AG169 AO169 AQ169 AS169 DA169 CY169 BA169 BC169 BE169 CW169 CK169 BM169 BO169 BQ169 BY169 CA169 CC169 CO169 E115 G115 I115 CO115 DM115 Q115 S115 U115 DK115 DI115 AC115 AE115 AG115 AO115 AQ115 AS115 CM115 BA115 BC115 BE115 CY115 BM115 BO115 BQ115 CK115 DA115 BY115 CA115 CC115 CW115 E61 G61 I61 Q61 S61 U61 AC61 AE61 AG61 DM61 DK61 DI61 AO61 AQ61 AS61 BA61 BC61 BE61 BM61 BO61 BQ61 CY61 CW61 BY61 CA61 CC61 DA61 CK61 CM61 CO61 E7 G7 I7 Q7 S7 U7 AC7 AE7 AG7 CW7 AO7 AQ7 AS7 DA7 DM7 DK7 DI7 BA7 BC7 BE7 BM7 BO7 BQ7 BY7 CA7 CC7 CK7 CM7 CO7 CY7">
    <cfRule type="cellIs" dxfId="83" priority="3" stopIfTrue="1" operator="lessThan">
      <formula>$C$7/2</formula>
    </cfRule>
  </conditionalFormatting>
  <conditionalFormatting sqref="DI174 DK174 DM174 E174 G174 I174 CM174 Q174 S174 U174 AC174 AE174 AG174 AO174 AQ174 AS174 DA174 CY174 BA174 BC174 BE174 CW174 CK174 BM174 BO174 BQ174 BY174 CA174 CC174 CO174 E120 G120 I120 CO120 DM120 Q120 S120 U120 DK120 DI120 AC120 AE120 AG120 AO120 AQ120 AS120 CM120 BA120 BC120 BE120 CY120 BM120 BO120 BQ120 CK120 DA120 BY120 CA120 CC120 CW120 E66 G66 I66 Q66 S66 U66 AC66 AE66 AG66 DM66 DK66 DI66 AO66 AQ66 AS66 BA66 BC66 BE66 BM66 BO66 BQ66 CY66 CW66 BY66 CA66 CC66 DA66 CK66 CM66 CO66 E12 G12 I12 Q12 S12 U12 AC12 AE12 AG12 CW12 AO12 AQ12 AS12 DA12 DM12 DK12 DI12 BA12 BC12 BE12 BM12 BO12 BQ12 BY12 CA12 CC12 CK12 CM12 CO12 CY12">
    <cfRule type="cellIs" dxfId="82" priority="4" stopIfTrue="1" operator="lessThan">
      <formula>$C$12/2</formula>
    </cfRule>
  </conditionalFormatting>
  <conditionalFormatting sqref="DI175 DK175 DM175 E175 G175 I175 CM175 Q175 S175 U175 AC175 AE175 AG175 AO175 AQ175 AS175 DA175 CY175 BA175 BC175 BE175 CW175 CK175 BM175 BO175 BQ175 BY175 CA175 CC175 CO175 E121 G121 I121 CO121 DM121 Q121 S121 U121 DK121 DI121 AC121 AE121 AG121 AO121 AQ121 AS121 CM121 BA121 BC121 BE121 CY121 BM121 BO121 BQ121 CK121 DA121 BY121 CA121 CC121 CW121 E67 G67 I67 Q67 S67 U67 AC67 AE67 AG67 DM67 DK67 DI67 AO67 AQ67 AS67 BA67 BC67 BE67 BM67 BO67 BQ67 CY67 CW67 BY67 CA67 CC67 DA67 CK67 CM67 CO67 E13 G13 I13 Q13 S13 U13 AC13 AE13 AG13 CW13 AO13 AQ13 AS13 DA13 DM13 DK13 DI13 BA13 BC13 BE13 BM13 BO13 BQ13 BY13 CA13 CC13 CK13 CM13 CO13 CY13">
    <cfRule type="cellIs" dxfId="81" priority="5" stopIfTrue="1" operator="lessThan">
      <formula>$C$13/2</formula>
    </cfRule>
  </conditionalFormatting>
  <conditionalFormatting sqref="DI176 DK176 DM176 E176 G176 I176 CM176 Q176 S176 U176 AC176 AE176 AG176 AO176 AQ176 AS176 DA176 CY176 BA176 BC176 BE176 CW176 CK176 BM176 BO176 BQ176 BY176 CA176 CC176 CO176 E122 G122 I122 CO122 DM122 Q122 S122 U122 DK122 DI122 AC122 AE122 AG122 AO122 AQ122 AS122 CM122 BA122 BC122 BE122 CY122 BM122 BO122 BQ122 CK122 DA122 BY122 CA122 CC122 CW122 E68 G68 I68 Q68 S68 U68 AC68 AE68 AG68 DM68 DK68 DI68 AO68 AQ68 AS68 BA68 BC68 BE68 BM68 BO68 BQ68 CY68 CW68 BY68 CA68 CC68 DA68 CK68 CM68 CO68 E14 G14 I14 Q14 S14 U14 AC14 AE14 AG14 CW14 AO14 AQ14 AS14 DA14 DM14 DK14 DI14 BA14 BC14 BE14 BM14 BO14 BQ14 BY14 CA14 CC14 CK14 CM14 CO14 CY14">
    <cfRule type="cellIs" dxfId="80" priority="6" stopIfTrue="1" operator="lessThan">
      <formula>$C$14/2</formula>
    </cfRule>
  </conditionalFormatting>
  <conditionalFormatting sqref="DI177 DK177 DM177 E177 G177 I177 CM177 Q177 S177 U177 AC177 AE177 AG177 AO177 AQ177 AS177 DA177 CY177 BA177 BC177 BE177 CW177 CK177 BM177 BO177 BQ177 BY177 CA177 CC177 CO177 E123 G123 I123 CO123 DM123 Q123 S123 U123 DK123 DI123 AC123 AE123 AG123 AO123 AQ123 AS123 CM123 BA123 BC123 BE123 CY123 BM123 BO123 BQ123 CK123 DA123 BY123 CA123 CC123 CW123 E69 G69 I69 Q69 S69 U69 AC69 AE69 AG69 DM69 DK69 DI69 AO69 AQ69 AS69 BA69 BC69 BE69 BM69 BO69 BQ69 CY69 CW69 BY69 CA69 CC69 DA69 CK69 CM69 CO69 E15 G15 I15 Q15 S15 U15 AC15 AE15 AG15 CW15 AO15 AQ15 AS15 DA15 DM15 DK15 DI15 BA15 BC15 BE15 BM15 BO15 BQ15 BY15 CA15 CC15 CK15 CM15 CO15 CY15">
    <cfRule type="cellIs" dxfId="79" priority="7" stopIfTrue="1" operator="lessThan">
      <formula>$C$15/2</formula>
    </cfRule>
  </conditionalFormatting>
  <conditionalFormatting sqref="DI179 DK179 DM179 E179 G179 I179 CM179 Q179 S179 U179 AC179 AE179 AG179 AO179 AQ179 AS179 DA179 CY179 BA179 BC179 BE179 CW179 CK179 BM179 BO179 BQ179 BY179 CA179 CC179 CO179 E125 G125 I125 CO125 DM125 Q125 S125 U125 DK125 DI125 AC125 AE125 AG125 AO125 AQ125 AS125 CM125 BA125 BC125 BE125 CY125 BM125 BO125 BQ125 CK125 DA125 BY125 CA125 CC125 CW125 E71 G71 I71 Q71 S71 U71 AC71 AE71 AG71 DM71 DK71 DI71 AO71 AQ71 AS71 BA71 BC71 BE71 BM71 BO71 BQ71 CY71 CW71 BY71 CA71 CC71 DA71 CK71 CM71 CO71 E17 G17 I17 Q17 S17 U17 AC17 AE17 AG17 CW17 AO17 AQ17 AS17 DA17 DM17 DK17 DI17 BA17 BC17 BE17 BM17 BO17 BQ17 BY17 CA17 CC17 CK17 CM17 CO17 CY17">
    <cfRule type="cellIs" dxfId="78" priority="8" stopIfTrue="1" operator="lessThan">
      <formula>$C$17/2</formula>
    </cfRule>
  </conditionalFormatting>
  <conditionalFormatting sqref="DI184 DK184 DM184 E184 G184 I184 CM184 Q184 S184 U184 AC184 AE184 AG184 AO184 AQ184 AS184 DA184 CY184 BA184 BC184 BE184 CW184 CK184 BM184 BO184 BQ184 BY184 CA184 CC184 CO184 E130 G130 I130 CO130 DM130 Q130 S130 U130 DK130 DI130 AC130 AE130 AG130 AO130 AQ130 AS130 CM130 BA130 BC130 BE130 CY130 BM130 BO130 BQ130 CK130 DA130 BY130 CA130 CC130 CW130 E76 G76 I76 Q76 S76 U76 AC76 AE76 AG76 DM76 DK76 DI76 AO76 AQ76 AS76 BA76 BC76 BE76 BM76 BO76 BQ76 CY76 CW76 BY76 CA76 CC76 DA76 CK76 CM76 CO76 E22 G22 I22 Q22 S22 U22 AC22 AE22 AG22 CW22 AO22 AQ22 AS22 DA22 DM22 DK22 DI22 BA22 BC22 BE22 BM22 BO22 BQ22 BY22 CA22 CC22 CK22 CM22 CO22 CY22">
    <cfRule type="cellIs" dxfId="77" priority="9" stopIfTrue="1" operator="lessThan">
      <formula>$C$22/2</formula>
    </cfRule>
  </conditionalFormatting>
  <conditionalFormatting sqref="DI185 DK185 DM185 E185 G185 I185 CM185 Q185 S185 U185 AC185 AE185 AG185 AO185 AQ185 AS185 DA185 CY185 BA185 BC185 BE185 CW185 CK185 BM185 BO185 BQ185 BY185 CA185 CC185 CO185 E131 G131 I131 CO131 DM131 Q131 S131 U131 DK131 DI131 AC131 AE131 AG131 AO131 AQ131 AS131 CM131 BA131 BC131 BE131 CY131 BM131 BO131 BQ131 CK131 DA131 BY131 CA131 CC131 CW131 E77 G77 I77 Q77 S77 U77 AC77 AE77 AG77 DM77 DK77 DI77 AO77 AQ77 AS77 BA77 BC77 BE77 BM77 BO77 BQ77 CY77 CW77 BY77 CA77 CC77 DA77 CK77 CM77 CO77 E23 G23 I23 Q23 S23 U23 AC23 AE23 AG23 CW23 AO23 AQ23 AS23 DA23 DM23 DK23 DI23 BA23 BC23 BE23 BM23 BO23 BQ23 BY23 CA23 CC23 CK23 CM23 CO23 CY23">
    <cfRule type="cellIs" dxfId="76" priority="10" stopIfTrue="1" operator="lessThan">
      <formula>$C$23/2</formula>
    </cfRule>
  </conditionalFormatting>
  <conditionalFormatting sqref="DI186 DK186 DM186 E186 G186 I186 CM186 Q186 S186 U186 AC186 AE186 AG186 AO186 AQ186 AS186 DA186 CY186 BA186 BC186 BE186 CW186 CK186 BM186 BO186 BQ186 BY186 CA186 CC186 CO186 E132 G132 I132 CO132 DM132 Q132 S132 U132 DK132 DI132 AC132 AE132 AG132 AO132 AQ132 AS132 CM132 BA132 BC132 BE132 CY132 BM132 BO132 BQ132 CK132 DA132 BY132 CA132 CC132 CW132 E78 G78 I78 Q78 S78 U78 AC78 AE78 AG78 DM78 DK78 DI78 AO78 AQ78 AS78 BA78 BC78 BE78 BM78 BO78 BQ78 CY78 CW78 BY78 CA78 CC78 DA78 CK78 CM78 CO78 E24 G24 I24 Q24 S24 U24 AC24 AE24 AG24 CW24 AO24 AQ24 AS24 DA24 DM24 DK24 DI24 BA24 BC24 BE24 BM24 BO24 BQ24 BY24 CA24 CC24 CK24 CM24 CO24 CY24">
    <cfRule type="cellIs" dxfId="75" priority="11" stopIfTrue="1" operator="lessThan">
      <formula>$C$24/2</formula>
    </cfRule>
  </conditionalFormatting>
  <conditionalFormatting sqref="DI191 DK191 DM191 E191 G191 I191 CM191 Q191 S191 U191 AC191 AE191 AG191 AO191 AQ191 AS191 DA191 CY191 BA191 BC191 BE191 CW191 CK191 BM191 BO191 BQ191 BY191 CA191 CC191 CO191 E137 G137 I137 CO137 DM137 Q137 S137 U137 DK137 DI137 AC137 AE137 AG137 AO137 AQ137 AS137 CM137 BA137 BC137 BE137 CY137 BM137 BO137 BQ137 CK137 DA137 BY137 CA137 CC137 CW137 E83 G83 I83 Q83 S83 U83 AC83 AE83 AG83 DM83 DK83 DI83 AO83 AQ83 AS83 BA83 BC83 BE83 BM83 BO83 BQ83 CY83 CW83 BY83 CA83 CC83 DA83 CK83 CM83 CO83 E29 G29 I29 Q29 S29 U29 AC29 AE29 AG29 CW29 AO29 AQ29 AS29 DA29 DM29 DK29 DI29 BA29 BC29 BE29 BM29 BO29 BQ29 BY29 CA29 CC29 CK29 CM29 CO29 CY29">
    <cfRule type="cellIs" dxfId="74" priority="13" stopIfTrue="1" operator="lessThan">
      <formula>$C$29/2</formula>
    </cfRule>
  </conditionalFormatting>
  <conditionalFormatting sqref="DI188 DK188 DM188 E188 G188 I188 CM188 Q188 S188 U188 AC188 AE188 AG188 AO188 AQ188 AS188 DA188 CY188 BA188 BC188 BE188 CW188 CK188 BM188 BO188 BQ188 BY188 CA188 CC188 CO188 E134 G134 I134 CO134 DM134 Q134 S134 U134 DK134 DI134 AC134 AE134 AG134 AO134 AQ134 AS134 CM134 BA134 BC134 BE134 CY134 BM134 BO134 BQ134 CK134 DA134 BY134 CA134 CC134 CW134 E80 G80 I80 Q80 S80 U80 AC80 AE80 AG80 DM80 DK80 DI80 AO80 AQ80 AS80 BA80 BC80 BE80 BM80 BO80 BQ80 CY80 CW80 BY80 CA80 CC80 DA80 CK80 CM80 CO80 E26 G26 I26 Q26 S26 U26 AC26 AE26 AG26 CW26 AO26 AQ26 AS26 DA26 DM26 DK26 DI26 BA26 BC26 BE26 BM26 BO26 BQ26 BY26 CA26 CC26 CK26 CM26 CO26 CY26">
    <cfRule type="cellIs" dxfId="73" priority="14" stopIfTrue="1" operator="lessThan">
      <formula>$C$26/2</formula>
    </cfRule>
  </conditionalFormatting>
  <conditionalFormatting sqref="DK194 DI194 DM194 G194 E194 I194 CK194 S194 Q194 U194 AE194 AC194 AG194 AQ194 AO194 AS194 DA194 CW194 BC194 BA194 BE194 CY194 CM194 BO194 BM194 BQ194 CA194 BY194 CC194 CO194 G140 E140 I140 CO140 DM140 S140 Q140 U140 DI140 DK140 AE140 AC140 AG140 AQ140 AO140 AS140 CK140 BC140 BA140 BE140 CW140 BO140 BM140 BQ140 CM140 DA140 CA140 BY140 CC140 CY140 G86 E86 I86 S86 Q86 U86 AE86 AC86 AG86 DM86 DI86 DK86 AQ86 AO86 AS86 BC86 BA86 BE86 BO86 BM86 BQ86 CW86 CY86 CA86 BY86 CC86 DA86 CM86 CK86 CO86 G32 E32 I32 S32 Q32 U32 AE32 AC32 AG32 CY32 AQ32 AO32 AS32 DA32 DM32 DI32 DK32 BC32 BA32 BE32 BO32 BM32 BQ32 CA32 BY32 CC32 CM32 CK32 CO32 CW32">
    <cfRule type="cellIs" dxfId="72" priority="15" stopIfTrue="1" operator="lessThan">
      <formula>$C$32/2</formula>
    </cfRule>
  </conditionalFormatting>
  <pageMargins left="0.59027777777777779" right="0.59027777777777779" top="0.59027777777777779" bottom="0.59027777777777779" header="0.51180555555555551" footer="0.51180555555555551"/>
  <pageSetup paperSize="9" firstPageNumber="0" orientation="portrait" horizontalDpi="300" verticalDpi="300" r:id="rId1"/>
  <headerFooter alignWithMargins="0"/>
  <colBreaks count="1" manualBreakCount="1">
    <brk id="84" max="1048575" man="1"/>
  </colBreaks>
  <drawing r:id="rId2"/>
</worksheet>
</file>

<file path=xl/worksheets/sheet2.xml><?xml version="1.0" encoding="utf-8"?>
<worksheet xmlns="http://schemas.openxmlformats.org/spreadsheetml/2006/main" xmlns:r="http://schemas.openxmlformats.org/officeDocument/2006/relationships">
  <sheetPr>
    <tabColor indexed="43"/>
  </sheetPr>
  <dimension ref="A1:G49"/>
  <sheetViews>
    <sheetView showGridLines="0" showRowColHeaders="0" showZeros="0" showOutlineSymbols="0" zoomScale="107" zoomScaleNormal="107" workbookViewId="0">
      <selection activeCell="C34" sqref="C34"/>
    </sheetView>
  </sheetViews>
  <sheetFormatPr baseColWidth="10" defaultRowHeight="12.75"/>
  <cols>
    <col min="1" max="1" width="6.5703125" style="1" customWidth="1"/>
    <col min="2" max="2" width="25.42578125" style="1" customWidth="1"/>
    <col min="3" max="5" width="11.42578125" style="1"/>
    <col min="6" max="6" width="37.140625" style="1" customWidth="1"/>
    <col min="7" max="7" width="7" style="1" customWidth="1"/>
    <col min="8" max="16384" width="11.42578125" style="1"/>
  </cols>
  <sheetData>
    <row r="1" spans="1:7" ht="15.75">
      <c r="A1" s="501" t="s">
        <v>0</v>
      </c>
      <c r="B1" s="501"/>
      <c r="C1" s="501"/>
      <c r="D1" s="501"/>
      <c r="F1" s="2" t="s">
        <v>1</v>
      </c>
      <c r="G1" s="2" t="s">
        <v>2</v>
      </c>
    </row>
    <row r="2" spans="1:7" ht="12.75" customHeight="1">
      <c r="A2" s="3"/>
      <c r="B2" s="3"/>
      <c r="C2" s="3"/>
      <c r="D2" s="3"/>
    </row>
    <row r="3" spans="1:7" ht="12.75" customHeight="1">
      <c r="A3" s="3"/>
      <c r="B3" s="4" t="s">
        <v>3</v>
      </c>
      <c r="C3" s="4" t="s">
        <v>4</v>
      </c>
      <c r="D3" s="5" t="s">
        <v>5</v>
      </c>
      <c r="F3" s="6" t="s">
        <v>6</v>
      </c>
      <c r="G3" s="7">
        <v>20</v>
      </c>
    </row>
    <row r="5" spans="1:7">
      <c r="A5" s="372">
        <v>1</v>
      </c>
      <c r="B5" s="381" t="s">
        <v>152</v>
      </c>
      <c r="C5" s="381" t="s">
        <v>153</v>
      </c>
      <c r="D5" s="373" t="s">
        <v>121</v>
      </c>
      <c r="F5" s="8" t="s">
        <v>105</v>
      </c>
      <c r="G5" s="9">
        <v>25</v>
      </c>
    </row>
    <row r="6" spans="1:7">
      <c r="A6" s="374">
        <v>2</v>
      </c>
      <c r="B6" s="380" t="s">
        <v>152</v>
      </c>
      <c r="C6" s="380" t="s">
        <v>158</v>
      </c>
      <c r="D6" s="375" t="s">
        <v>122</v>
      </c>
      <c r="F6" s="10" t="s">
        <v>119</v>
      </c>
      <c r="G6" s="11">
        <v>25</v>
      </c>
    </row>
    <row r="7" spans="1:7">
      <c r="A7" s="374">
        <v>3</v>
      </c>
      <c r="B7" s="380" t="s">
        <v>152</v>
      </c>
      <c r="C7" s="380" t="s">
        <v>159</v>
      </c>
      <c r="D7" s="375" t="s">
        <v>121</v>
      </c>
      <c r="F7" s="10" t="s">
        <v>108</v>
      </c>
      <c r="G7" s="11">
        <v>25</v>
      </c>
    </row>
    <row r="8" spans="1:7">
      <c r="A8" s="374">
        <v>4</v>
      </c>
      <c r="B8" s="380" t="s">
        <v>152</v>
      </c>
      <c r="C8" s="380" t="s">
        <v>161</v>
      </c>
      <c r="D8" s="375" t="s">
        <v>121</v>
      </c>
      <c r="F8" s="10" t="s">
        <v>120</v>
      </c>
      <c r="G8" s="11">
        <v>25</v>
      </c>
    </row>
    <row r="9" spans="1:7">
      <c r="A9" s="374">
        <v>5</v>
      </c>
      <c r="B9" s="380" t="s">
        <v>153</v>
      </c>
      <c r="C9" s="380" t="s">
        <v>156</v>
      </c>
      <c r="D9" s="375" t="s">
        <v>121</v>
      </c>
      <c r="F9" s="12" t="s">
        <v>7</v>
      </c>
      <c r="G9" s="13">
        <v>100</v>
      </c>
    </row>
    <row r="10" spans="1:7">
      <c r="A10" s="374">
        <v>6</v>
      </c>
      <c r="B10" s="380" t="s">
        <v>153</v>
      </c>
      <c r="C10" s="380" t="s">
        <v>165</v>
      </c>
      <c r="D10" s="375" t="s">
        <v>121</v>
      </c>
    </row>
    <row r="11" spans="1:7">
      <c r="A11" s="374">
        <v>7</v>
      </c>
      <c r="B11" s="380" t="s">
        <v>153</v>
      </c>
      <c r="C11" s="380" t="s">
        <v>160</v>
      </c>
      <c r="D11" s="375" t="s">
        <v>121</v>
      </c>
      <c r="F11" s="8" t="s">
        <v>93</v>
      </c>
      <c r="G11" s="9">
        <v>40</v>
      </c>
    </row>
    <row r="12" spans="1:7">
      <c r="A12" s="374">
        <v>8</v>
      </c>
      <c r="B12" s="380" t="s">
        <v>155</v>
      </c>
      <c r="C12" s="380" t="s">
        <v>166</v>
      </c>
      <c r="D12" s="375" t="s">
        <v>121</v>
      </c>
      <c r="F12" s="10" t="s">
        <v>94</v>
      </c>
      <c r="G12" s="11">
        <v>30</v>
      </c>
    </row>
    <row r="13" spans="1:7">
      <c r="A13" s="374">
        <v>9</v>
      </c>
      <c r="B13" s="380" t="s">
        <v>155</v>
      </c>
      <c r="C13" s="380" t="s">
        <v>158</v>
      </c>
      <c r="D13" s="375" t="s">
        <v>121</v>
      </c>
      <c r="F13" s="10" t="s">
        <v>95</v>
      </c>
      <c r="G13" s="11">
        <v>30</v>
      </c>
    </row>
    <row r="14" spans="1:7">
      <c r="A14" s="374">
        <v>10</v>
      </c>
      <c r="B14" s="380" t="s">
        <v>154</v>
      </c>
      <c r="C14" s="380" t="s">
        <v>154</v>
      </c>
      <c r="D14" s="375" t="s">
        <v>122</v>
      </c>
      <c r="F14" s="12" t="s">
        <v>8</v>
      </c>
      <c r="G14" s="13">
        <v>100</v>
      </c>
    </row>
    <row r="15" spans="1:7">
      <c r="A15" s="374">
        <v>11</v>
      </c>
      <c r="B15" s="380" t="s">
        <v>91</v>
      </c>
      <c r="C15" s="380" t="s">
        <v>166</v>
      </c>
      <c r="D15" s="375" t="s">
        <v>121</v>
      </c>
    </row>
    <row r="16" spans="1:7">
      <c r="A16" s="374">
        <v>12</v>
      </c>
      <c r="B16" s="380" t="s">
        <v>156</v>
      </c>
      <c r="C16" s="380" t="s">
        <v>166</v>
      </c>
      <c r="D16" s="375" t="s">
        <v>121</v>
      </c>
      <c r="F16" s="8" t="s">
        <v>9</v>
      </c>
      <c r="G16" s="9">
        <v>30</v>
      </c>
    </row>
    <row r="17" spans="1:7">
      <c r="A17" s="374">
        <v>13</v>
      </c>
      <c r="B17" s="380" t="s">
        <v>157</v>
      </c>
      <c r="C17" s="380" t="s">
        <v>166</v>
      </c>
      <c r="D17" s="375" t="s">
        <v>121</v>
      </c>
      <c r="F17" s="14" t="s">
        <v>10</v>
      </c>
      <c r="G17" s="15">
        <v>30</v>
      </c>
    </row>
    <row r="18" spans="1:7">
      <c r="A18" s="374">
        <v>14</v>
      </c>
      <c r="B18" s="380" t="s">
        <v>157</v>
      </c>
      <c r="C18" s="380" t="s">
        <v>166</v>
      </c>
      <c r="D18" s="375" t="s">
        <v>121</v>
      </c>
    </row>
    <row r="19" spans="1:7">
      <c r="A19" s="374">
        <v>15</v>
      </c>
      <c r="B19" s="380" t="s">
        <v>158</v>
      </c>
      <c r="C19" s="380" t="s">
        <v>158</v>
      </c>
      <c r="D19" s="375" t="s">
        <v>121</v>
      </c>
      <c r="F19" s="16" t="s">
        <v>11</v>
      </c>
      <c r="G19" s="17">
        <v>100</v>
      </c>
    </row>
    <row r="20" spans="1:7">
      <c r="A20" s="374">
        <v>16</v>
      </c>
      <c r="B20" s="380" t="s">
        <v>158</v>
      </c>
      <c r="C20" s="380" t="s">
        <v>155</v>
      </c>
      <c r="D20" s="375" t="s">
        <v>121</v>
      </c>
    </row>
    <row r="21" spans="1:7">
      <c r="A21" s="374">
        <v>17</v>
      </c>
      <c r="B21" s="380" t="s">
        <v>14</v>
      </c>
      <c r="C21" s="380" t="s">
        <v>91</v>
      </c>
      <c r="D21" s="375" t="s">
        <v>121</v>
      </c>
    </row>
    <row r="22" spans="1:7">
      <c r="A22" s="374">
        <v>18</v>
      </c>
      <c r="B22" s="380" t="s">
        <v>159</v>
      </c>
      <c r="C22" s="380" t="s">
        <v>166</v>
      </c>
      <c r="D22" s="375" t="s">
        <v>121</v>
      </c>
      <c r="F22" s="382" t="s">
        <v>106</v>
      </c>
    </row>
    <row r="23" spans="1:7" ht="14.25">
      <c r="A23" s="374">
        <v>19</v>
      </c>
      <c r="B23" s="380" t="s">
        <v>160</v>
      </c>
      <c r="C23" s="376" t="s">
        <v>91</v>
      </c>
      <c r="D23" s="375" t="s">
        <v>121</v>
      </c>
      <c r="F23" s="382" t="s">
        <v>107</v>
      </c>
    </row>
    <row r="24" spans="1:7">
      <c r="A24" s="374">
        <v>20</v>
      </c>
      <c r="B24" s="376" t="s">
        <v>160</v>
      </c>
      <c r="C24" s="376" t="s">
        <v>14</v>
      </c>
      <c r="D24" s="375" t="s">
        <v>121</v>
      </c>
    </row>
    <row r="25" spans="1:7">
      <c r="A25" s="374">
        <v>21</v>
      </c>
      <c r="B25" s="376" t="s">
        <v>160</v>
      </c>
      <c r="C25" s="376" t="s">
        <v>165</v>
      </c>
      <c r="D25" s="375" t="s">
        <v>121</v>
      </c>
    </row>
    <row r="26" spans="1:7">
      <c r="A26" s="374">
        <v>22</v>
      </c>
      <c r="B26" s="376" t="s">
        <v>161</v>
      </c>
      <c r="C26" s="376" t="s">
        <v>158</v>
      </c>
      <c r="D26" s="375" t="s">
        <v>121</v>
      </c>
    </row>
    <row r="27" spans="1:7">
      <c r="A27" s="374">
        <v>23</v>
      </c>
      <c r="B27" s="376" t="s">
        <v>161</v>
      </c>
      <c r="C27" s="376" t="s">
        <v>14</v>
      </c>
      <c r="D27" s="375" t="s">
        <v>122</v>
      </c>
    </row>
    <row r="28" spans="1:7">
      <c r="A28" s="374">
        <v>24</v>
      </c>
      <c r="B28" s="376" t="s">
        <v>161</v>
      </c>
      <c r="C28" s="376" t="s">
        <v>162</v>
      </c>
      <c r="D28" s="375" t="s">
        <v>121</v>
      </c>
      <c r="F28" s="18" t="s">
        <v>13</v>
      </c>
      <c r="G28" s="19" t="s">
        <v>14</v>
      </c>
    </row>
    <row r="29" spans="1:7">
      <c r="A29" s="374">
        <v>25</v>
      </c>
      <c r="B29" s="376" t="s">
        <v>162</v>
      </c>
      <c r="C29" s="376" t="s">
        <v>166</v>
      </c>
      <c r="D29" s="375" t="s">
        <v>121</v>
      </c>
    </row>
    <row r="30" spans="1:7">
      <c r="A30" s="374">
        <v>26</v>
      </c>
      <c r="B30" s="376" t="s">
        <v>162</v>
      </c>
      <c r="C30" s="376" t="s">
        <v>158</v>
      </c>
      <c r="D30" s="375" t="s">
        <v>121</v>
      </c>
      <c r="F30" s="20" t="str">
        <f>IF(G28="O","Maximum en français","")</f>
        <v/>
      </c>
      <c r="G30" s="21"/>
    </row>
    <row r="31" spans="1:7">
      <c r="A31" s="374">
        <v>27</v>
      </c>
      <c r="B31" s="376" t="s">
        <v>163</v>
      </c>
      <c r="C31" s="376" t="s">
        <v>154</v>
      </c>
      <c r="D31" s="375" t="s">
        <v>121</v>
      </c>
      <c r="F31" s="20" t="str">
        <f>IF(G28="O","Maximum en mathématique","")</f>
        <v/>
      </c>
      <c r="G31" s="21"/>
    </row>
    <row r="32" spans="1:7">
      <c r="A32" s="374">
        <v>28</v>
      </c>
      <c r="B32" s="376" t="s">
        <v>163</v>
      </c>
      <c r="C32" s="376" t="s">
        <v>152</v>
      </c>
      <c r="D32" s="375" t="s">
        <v>121</v>
      </c>
    </row>
    <row r="33" spans="1:4">
      <c r="A33" s="374">
        <v>29</v>
      </c>
      <c r="B33" s="376" t="s">
        <v>164</v>
      </c>
      <c r="C33" s="376" t="s">
        <v>152</v>
      </c>
      <c r="D33" s="375" t="s">
        <v>121</v>
      </c>
    </row>
    <row r="34" spans="1:4">
      <c r="A34" s="374">
        <v>30</v>
      </c>
      <c r="B34" s="376" t="s">
        <v>12</v>
      </c>
      <c r="C34" s="376" t="s">
        <v>12</v>
      </c>
      <c r="D34" s="375" t="s">
        <v>12</v>
      </c>
    </row>
    <row r="35" spans="1:4">
      <c r="A35" s="374">
        <v>31</v>
      </c>
      <c r="B35" s="376" t="s">
        <v>12</v>
      </c>
      <c r="C35" s="376" t="s">
        <v>12</v>
      </c>
      <c r="D35" s="375" t="s">
        <v>12</v>
      </c>
    </row>
    <row r="36" spans="1:4">
      <c r="A36" s="374">
        <v>32</v>
      </c>
      <c r="B36" s="376" t="s">
        <v>12</v>
      </c>
      <c r="C36" s="376" t="s">
        <v>12</v>
      </c>
      <c r="D36" s="375" t="s">
        <v>12</v>
      </c>
    </row>
    <row r="37" spans="1:4">
      <c r="A37" s="374">
        <v>33</v>
      </c>
      <c r="B37" s="376" t="s">
        <v>12</v>
      </c>
      <c r="C37" s="376" t="s">
        <v>12</v>
      </c>
      <c r="D37" s="375" t="s">
        <v>12</v>
      </c>
    </row>
    <row r="38" spans="1:4">
      <c r="A38" s="374">
        <v>34</v>
      </c>
      <c r="B38" s="376" t="s">
        <v>12</v>
      </c>
      <c r="C38" s="376" t="s">
        <v>12</v>
      </c>
      <c r="D38" s="375" t="s">
        <v>12</v>
      </c>
    </row>
    <row r="39" spans="1:4">
      <c r="A39" s="374">
        <v>35</v>
      </c>
      <c r="B39" s="376" t="s">
        <v>12</v>
      </c>
      <c r="C39" s="376" t="s">
        <v>12</v>
      </c>
      <c r="D39" s="375" t="s">
        <v>12</v>
      </c>
    </row>
    <row r="40" spans="1:4">
      <c r="A40" s="374">
        <v>36</v>
      </c>
      <c r="B40" s="376" t="s">
        <v>12</v>
      </c>
      <c r="C40" s="376" t="s">
        <v>12</v>
      </c>
      <c r="D40" s="375" t="s">
        <v>12</v>
      </c>
    </row>
    <row r="41" spans="1:4">
      <c r="A41" s="374">
        <v>37</v>
      </c>
      <c r="B41" s="376" t="s">
        <v>12</v>
      </c>
      <c r="C41" s="376" t="s">
        <v>12</v>
      </c>
      <c r="D41" s="375" t="s">
        <v>12</v>
      </c>
    </row>
    <row r="42" spans="1:4">
      <c r="A42" s="374">
        <v>38</v>
      </c>
      <c r="B42" s="376" t="s">
        <v>12</v>
      </c>
      <c r="C42" s="376" t="s">
        <v>12</v>
      </c>
      <c r="D42" s="375" t="s">
        <v>12</v>
      </c>
    </row>
    <row r="43" spans="1:4">
      <c r="A43" s="374">
        <v>39</v>
      </c>
      <c r="B43" s="376" t="s">
        <v>12</v>
      </c>
      <c r="C43" s="376" t="s">
        <v>12</v>
      </c>
      <c r="D43" s="375" t="s">
        <v>12</v>
      </c>
    </row>
    <row r="44" spans="1:4">
      <c r="A44" s="377">
        <v>40</v>
      </c>
      <c r="B44" s="378" t="s">
        <v>12</v>
      </c>
      <c r="C44" s="378" t="s">
        <v>12</v>
      </c>
      <c r="D44" s="379" t="s">
        <v>12</v>
      </c>
    </row>
    <row r="48" spans="1:4">
      <c r="C48" s="22" t="s">
        <v>15</v>
      </c>
      <c r="D48" s="23">
        <f>COUNTIF(D5:D44,"Anglais")</f>
        <v>26</v>
      </c>
    </row>
    <row r="49" spans="3:4">
      <c r="C49" s="24" t="s">
        <v>16</v>
      </c>
      <c r="D49" s="25">
        <f>COUNTIF(D5:D44,"Néerlandais")</f>
        <v>3</v>
      </c>
    </row>
  </sheetData>
  <sheetProtection password="CAC3" sheet="1" objects="1" scenarios="1"/>
  <mergeCells count="1">
    <mergeCell ref="A1:D1"/>
  </mergeCells>
  <phoneticPr fontId="43" type="noConversion"/>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sheetPr>
    <tabColor indexed="60"/>
  </sheetPr>
  <dimension ref="A1:DP203"/>
  <sheetViews>
    <sheetView showGridLines="0" showRowColHeaders="0" showZeros="0" showOutlineSymbols="0" view="pageBreakPreview" zoomScaleSheetLayoutView="100" workbookViewId="0"/>
  </sheetViews>
  <sheetFormatPr baseColWidth="10" defaultRowHeight="12.75"/>
  <cols>
    <col min="1" max="1" width="19.85546875" style="312" customWidth="1"/>
    <col min="2" max="2" width="16.42578125" style="312" customWidth="1"/>
    <col min="3" max="3" width="4.42578125" style="312" customWidth="1"/>
    <col min="4" max="4" width="1.140625" style="312" customWidth="1"/>
    <col min="5" max="5" width="9.42578125" style="313" customWidth="1"/>
    <col min="6" max="6" width="1.85546875" style="313" customWidth="1"/>
    <col min="7" max="7" width="9.42578125" style="313" customWidth="1"/>
    <col min="8" max="8" width="1.85546875" style="313" customWidth="1"/>
    <col min="9" max="9" width="9.42578125" style="313" customWidth="1"/>
    <col min="10" max="10" width="1.85546875" style="313" customWidth="1"/>
    <col min="11" max="11" width="9.42578125" style="313" customWidth="1"/>
    <col min="12" max="12" width="1.85546875" style="312" customWidth="1"/>
    <col min="13" max="13" width="19.85546875" style="312" customWidth="1"/>
    <col min="14" max="14" width="16.42578125" style="312" customWidth="1"/>
    <col min="15" max="15" width="4.42578125" style="312" customWidth="1"/>
    <col min="16" max="16" width="1.140625" style="312" customWidth="1"/>
    <col min="17" max="17" width="9.42578125" style="313" customWidth="1"/>
    <col min="18" max="18" width="1.85546875" style="313" customWidth="1"/>
    <col min="19" max="19" width="9.42578125" style="313" customWidth="1"/>
    <col min="20" max="20" width="1.85546875" style="313" customWidth="1"/>
    <col min="21" max="21" width="9.42578125" style="313" customWidth="1"/>
    <col min="22" max="22" width="1.85546875" style="313" customWidth="1"/>
    <col min="23" max="23" width="9.42578125" style="313" customWidth="1"/>
    <col min="24" max="24" width="1.85546875" style="312" customWidth="1"/>
    <col min="25" max="25" width="19.85546875" style="312" customWidth="1"/>
    <col min="26" max="26" width="16.42578125" style="312" customWidth="1"/>
    <col min="27" max="27" width="4.42578125" style="312" customWidth="1"/>
    <col min="28" max="28" width="1.140625" style="312" customWidth="1"/>
    <col min="29" max="29" width="9.42578125" style="313" customWidth="1"/>
    <col min="30" max="30" width="1.85546875" style="313" customWidth="1"/>
    <col min="31" max="31" width="9.42578125" style="313" customWidth="1"/>
    <col min="32" max="32" width="1.85546875" style="313" customWidth="1"/>
    <col min="33" max="33" width="9.42578125" style="313" customWidth="1"/>
    <col min="34" max="34" width="1.85546875" style="313" customWidth="1"/>
    <col min="35" max="35" width="9.42578125" style="313" customWidth="1"/>
    <col min="36" max="36" width="1.85546875" style="312" customWidth="1"/>
    <col min="37" max="37" width="19.85546875" style="312" customWidth="1"/>
    <col min="38" max="38" width="16.42578125" style="312" customWidth="1"/>
    <col min="39" max="39" width="4.42578125" style="312" customWidth="1"/>
    <col min="40" max="40" width="1.140625" style="312" customWidth="1"/>
    <col min="41" max="41" width="9.42578125" style="313" customWidth="1"/>
    <col min="42" max="42" width="1.85546875" style="313" customWidth="1"/>
    <col min="43" max="43" width="9.42578125" style="313" customWidth="1"/>
    <col min="44" max="44" width="1.85546875" style="313" customWidth="1"/>
    <col min="45" max="45" width="9.42578125" style="313" customWidth="1"/>
    <col min="46" max="46" width="1.85546875" style="313" customWidth="1"/>
    <col min="47" max="47" width="9.42578125" style="313" customWidth="1"/>
    <col min="48" max="48" width="1.85546875" style="312" customWidth="1"/>
    <col min="49" max="49" width="19.85546875" style="312" customWidth="1"/>
    <col min="50" max="50" width="16.42578125" style="312" customWidth="1"/>
    <col min="51" max="51" width="4.42578125" style="312" customWidth="1"/>
    <col min="52" max="52" width="1.140625" style="312" customWidth="1"/>
    <col min="53" max="53" width="9.42578125" style="313" customWidth="1"/>
    <col min="54" max="54" width="1.85546875" style="313" customWidth="1"/>
    <col min="55" max="55" width="9.42578125" style="313" customWidth="1"/>
    <col min="56" max="56" width="1.85546875" style="313" customWidth="1"/>
    <col min="57" max="57" width="9.42578125" style="313" customWidth="1"/>
    <col min="58" max="58" width="1.85546875" style="313" customWidth="1"/>
    <col min="59" max="59" width="9.42578125" style="313" customWidth="1"/>
    <col min="60" max="60" width="1.85546875" style="312" customWidth="1"/>
    <col min="61" max="61" width="19.85546875" style="312" customWidth="1"/>
    <col min="62" max="62" width="16.42578125" style="312" customWidth="1"/>
    <col min="63" max="63" width="4.42578125" style="312" customWidth="1"/>
    <col min="64" max="64" width="1.140625" style="312" customWidth="1"/>
    <col min="65" max="65" width="9.42578125" style="313" customWidth="1"/>
    <col min="66" max="66" width="1.85546875" style="313" customWidth="1"/>
    <col min="67" max="67" width="9.42578125" style="313" customWidth="1"/>
    <col min="68" max="68" width="1.85546875" style="313" customWidth="1"/>
    <col min="69" max="69" width="9.42578125" style="313" customWidth="1"/>
    <col min="70" max="70" width="1.85546875" style="313" customWidth="1"/>
    <col min="71" max="71" width="9.42578125" style="313" customWidth="1"/>
    <col min="72" max="72" width="1.85546875" style="312" customWidth="1"/>
    <col min="73" max="73" width="19.85546875" style="312" customWidth="1"/>
    <col min="74" max="74" width="16.42578125" style="312" customWidth="1"/>
    <col min="75" max="75" width="4.42578125" style="312" customWidth="1"/>
    <col min="76" max="76" width="1.140625" style="312" customWidth="1"/>
    <col min="77" max="77" width="9.42578125" style="313" customWidth="1"/>
    <col min="78" max="78" width="1.85546875" style="313" customWidth="1"/>
    <col min="79" max="79" width="9.42578125" style="313" customWidth="1"/>
    <col min="80" max="80" width="1.85546875" style="313" customWidth="1"/>
    <col min="81" max="81" width="9.42578125" style="313" customWidth="1"/>
    <col min="82" max="82" width="1.85546875" style="313" customWidth="1"/>
    <col min="83" max="83" width="9.42578125" style="313" customWidth="1"/>
    <col min="84" max="84" width="1.85546875" style="312" customWidth="1"/>
    <col min="85" max="85" width="19.85546875" style="312" customWidth="1"/>
    <col min="86" max="86" width="16.42578125" style="312" customWidth="1"/>
    <col min="87" max="87" width="4.42578125" style="312" customWidth="1"/>
    <col min="88" max="88" width="1.140625" style="312" customWidth="1"/>
    <col min="89" max="89" width="9.42578125" style="313" customWidth="1"/>
    <col min="90" max="90" width="1.85546875" style="313" customWidth="1"/>
    <col min="91" max="91" width="9.42578125" style="313" customWidth="1"/>
    <col min="92" max="92" width="1.85546875" style="313" customWidth="1"/>
    <col min="93" max="93" width="9.42578125" style="313" customWidth="1"/>
    <col min="94" max="94" width="1.85546875" style="313" customWidth="1"/>
    <col min="95" max="95" width="9.42578125" style="313" customWidth="1"/>
    <col min="96" max="96" width="1.85546875" style="312" customWidth="1"/>
    <col min="97" max="97" width="19.85546875" style="312" customWidth="1"/>
    <col min="98" max="98" width="16.42578125" style="312" customWidth="1"/>
    <col min="99" max="99" width="4.42578125" style="312" customWidth="1"/>
    <col min="100" max="100" width="1.140625" style="312" customWidth="1"/>
    <col min="101" max="101" width="9.42578125" style="313" customWidth="1"/>
    <col min="102" max="102" width="1.85546875" style="313" customWidth="1"/>
    <col min="103" max="103" width="9.42578125" style="313" customWidth="1"/>
    <col min="104" max="104" width="1.85546875" style="313" customWidth="1"/>
    <col min="105" max="105" width="9.42578125" style="313" customWidth="1"/>
    <col min="106" max="106" width="1.85546875" style="313" customWidth="1"/>
    <col min="107" max="107" width="9.42578125" style="313" customWidth="1"/>
    <col min="108" max="108" width="1.85546875" style="312" customWidth="1"/>
    <col min="109" max="109" width="19.85546875" style="312" customWidth="1"/>
    <col min="110" max="110" width="16.42578125" style="312" customWidth="1"/>
    <col min="111" max="111" width="4.42578125" style="312" customWidth="1"/>
    <col min="112" max="112" width="1.140625" style="312" customWidth="1"/>
    <col min="113" max="113" width="9.42578125" style="313" customWidth="1"/>
    <col min="114" max="114" width="1.85546875" style="313" customWidth="1"/>
    <col min="115" max="115" width="9.42578125" style="313" customWidth="1"/>
    <col min="116" max="116" width="1.85546875" style="313" customWidth="1"/>
    <col min="117" max="117" width="9.42578125" style="313" customWidth="1"/>
    <col min="118" max="118" width="1.85546875" style="313" customWidth="1"/>
    <col min="119" max="119" width="9.42578125" style="313" customWidth="1"/>
    <col min="120" max="120" width="1.85546875" style="312" customWidth="1"/>
    <col min="121" max="16384" width="11.42578125" style="312"/>
  </cols>
  <sheetData>
    <row r="1" spans="1:120" ht="37.5">
      <c r="B1" s="563" t="str">
        <f>PARAMETRES!$C5</f>
        <v>C</v>
      </c>
      <c r="C1" s="563"/>
      <c r="D1" s="563"/>
      <c r="E1" s="563"/>
      <c r="F1" s="563"/>
      <c r="G1" s="563"/>
      <c r="H1" s="563"/>
      <c r="I1" s="547" t="str">
        <f>IF(COUNTBLANK(K7:K36)=30,"",PARAMETRES!$F$22)</f>
        <v/>
      </c>
      <c r="J1" s="548" t="str">
        <f>IF(COUNTBLANK(K7:K36)=30,"",PARAMETRES!$F$23)</f>
        <v/>
      </c>
      <c r="N1" s="563" t="str">
        <f>PARAMETRES!$C9</f>
        <v>H</v>
      </c>
      <c r="O1" s="563"/>
      <c r="P1" s="563"/>
      <c r="Q1" s="563"/>
      <c r="R1" s="563"/>
      <c r="S1" s="563"/>
      <c r="T1" s="563"/>
      <c r="U1" s="547" t="str">
        <f>IF(COUNTBLANK(W7:W36)=30,"",PARAMETRES!$F$22)</f>
        <v/>
      </c>
      <c r="V1" s="548" t="str">
        <f>IF(COUNTBLANK(W7:W36)=30,"",PARAMETRES!$F$23)</f>
        <v/>
      </c>
      <c r="Z1" s="563" t="str">
        <f>PARAMETRES!$C13</f>
        <v>M</v>
      </c>
      <c r="AA1" s="563"/>
      <c r="AB1" s="563"/>
      <c r="AC1" s="563"/>
      <c r="AD1" s="563"/>
      <c r="AE1" s="563"/>
      <c r="AF1" s="563"/>
      <c r="AG1" s="547" t="str">
        <f>IF(COUNTBLANK(AI7:AI36)=30,"",PARAMETRES!$F$22)</f>
        <v/>
      </c>
      <c r="AH1" s="548" t="str">
        <f>IF(COUNTBLANK(AI7:AI36)=30,"",PARAMETRES!$F$23)</f>
        <v/>
      </c>
      <c r="AL1" s="563" t="str">
        <f>PARAMETRES!$C17</f>
        <v>L</v>
      </c>
      <c r="AM1" s="563"/>
      <c r="AN1" s="563"/>
      <c r="AO1" s="563"/>
      <c r="AP1" s="563"/>
      <c r="AQ1" s="563"/>
      <c r="AR1" s="563"/>
      <c r="AS1" s="547" t="str">
        <f>IF(COUNTBLANK(AU7:AU36)=30,"",PARAMETRES!$F$22)</f>
        <v/>
      </c>
      <c r="AT1" s="548" t="str">
        <f>IF(COUNTBLANK(AU7:AU36)=30,"",PARAMETRES!$F$23)</f>
        <v/>
      </c>
      <c r="AX1" s="563" t="str">
        <f>PARAMETRES!$C21</f>
        <v>G</v>
      </c>
      <c r="AY1" s="563"/>
      <c r="AZ1" s="563"/>
      <c r="BA1" s="563"/>
      <c r="BB1" s="563"/>
      <c r="BC1" s="563"/>
      <c r="BD1" s="563"/>
      <c r="BE1" s="547" t="str">
        <f>IF(COUNTBLANK(BG7:BG36)=30,"",PARAMETRES!$F$22)</f>
        <v/>
      </c>
      <c r="BF1" s="548" t="str">
        <f>IF(COUNTBLANK(BG7:BG36)=30,"",PARAMETRES!$F$23)</f>
        <v/>
      </c>
      <c r="BJ1" s="563" t="str">
        <f>PARAMETRES!$C25</f>
        <v>A</v>
      </c>
      <c r="BK1" s="563"/>
      <c r="BL1" s="563"/>
      <c r="BM1" s="563"/>
      <c r="BN1" s="563"/>
      <c r="BO1" s="563"/>
      <c r="BP1" s="563"/>
      <c r="BQ1" s="547" t="str">
        <f>IF(COUNTBLANK(BS7:BS36)=30,"",PARAMETRES!$F$22)</f>
        <v/>
      </c>
      <c r="BR1" s="548" t="str">
        <f>IF(COUNTBLANK(BS7:BS36)=30,"",PARAMETRES!$F$23)</f>
        <v/>
      </c>
      <c r="BV1" s="563" t="str">
        <f>PARAMETRES!$C29</f>
        <v>L</v>
      </c>
      <c r="BW1" s="563"/>
      <c r="BX1" s="563"/>
      <c r="BY1" s="563"/>
      <c r="BZ1" s="563"/>
      <c r="CA1" s="563"/>
      <c r="CB1" s="563"/>
      <c r="CC1" s="547" t="str">
        <f>IF(COUNTBLANK(CE7:CE36)=30,"",PARAMETRES!$F$22)</f>
        <v/>
      </c>
      <c r="CD1" s="548" t="str">
        <f>IF(COUNTBLANK(CE7:CE36)=30,"",PARAMETRES!$F$23)</f>
        <v/>
      </c>
      <c r="CH1" s="563" t="str">
        <f>PARAMETRES!$C33</f>
        <v>B</v>
      </c>
      <c r="CI1" s="563"/>
      <c r="CJ1" s="563"/>
      <c r="CK1" s="563"/>
      <c r="CL1" s="563"/>
      <c r="CM1" s="563"/>
      <c r="CN1" s="563"/>
      <c r="CO1" s="547" t="str">
        <f>IF(COUNTBLANK(CQ7:CQ36)=30,"",PARAMETRES!$F$22)</f>
        <v/>
      </c>
      <c r="CP1" s="548" t="str">
        <f>IF(COUNTBLANK(CQ7:CQ36)=30,"",PARAMETRES!$F$23)</f>
        <v/>
      </c>
      <c r="CT1" s="563" t="str">
        <f>PARAMETRES!$C37</f>
        <v>-</v>
      </c>
      <c r="CU1" s="563"/>
      <c r="CV1" s="563"/>
      <c r="CW1" s="563"/>
      <c r="CX1" s="563"/>
      <c r="CY1" s="563"/>
      <c r="CZ1" s="563"/>
      <c r="DA1" s="547" t="str">
        <f>IF(COUNTBLANK(DC7:DC36)=30,"",PARAMETRES!$F$22)</f>
        <v/>
      </c>
      <c r="DB1" s="548" t="str">
        <f>IF(COUNTBLANK(DC7:DC36)=30,"",PARAMETRES!$F$23)</f>
        <v/>
      </c>
      <c r="DF1" s="563" t="str">
        <f>PARAMETRES!$C41</f>
        <v>-</v>
      </c>
      <c r="DG1" s="563"/>
      <c r="DH1" s="563"/>
      <c r="DI1" s="563"/>
      <c r="DJ1" s="563"/>
      <c r="DK1" s="563"/>
      <c r="DL1" s="563"/>
      <c r="DM1" s="547" t="str">
        <f>IF(COUNTBLANK(DO7:DO36)=30,"",PARAMETRES!$F$22)</f>
        <v/>
      </c>
      <c r="DN1" s="548" t="str">
        <f>IF(COUNTBLANK(DO7:DO36)=30,"",PARAMETRES!$F$23)</f>
        <v/>
      </c>
    </row>
    <row r="2" spans="1:120" ht="25.5">
      <c r="B2" s="562" t="str">
        <f>PARAMETRES!$B5</f>
        <v>B</v>
      </c>
      <c r="C2" s="562"/>
      <c r="D2" s="562"/>
      <c r="E2" s="562"/>
      <c r="F2" s="562"/>
      <c r="G2" s="562"/>
      <c r="H2" s="562"/>
      <c r="I2" s="547"/>
      <c r="J2" s="548"/>
      <c r="N2" s="562" t="str">
        <f>PARAMETRES!$B9</f>
        <v>C</v>
      </c>
      <c r="O2" s="562"/>
      <c r="P2" s="562"/>
      <c r="Q2" s="562"/>
      <c r="R2" s="562"/>
      <c r="S2" s="562"/>
      <c r="T2" s="562"/>
      <c r="U2" s="547"/>
      <c r="V2" s="548"/>
      <c r="Z2" s="562" t="str">
        <f>PARAMETRES!$B13</f>
        <v>D</v>
      </c>
      <c r="AA2" s="562"/>
      <c r="AB2" s="562"/>
      <c r="AC2" s="562"/>
      <c r="AD2" s="562"/>
      <c r="AE2" s="562"/>
      <c r="AF2" s="562"/>
      <c r="AG2" s="547"/>
      <c r="AH2" s="548"/>
      <c r="AL2" s="562" t="str">
        <f>PARAMETRES!$B17</f>
        <v>K</v>
      </c>
      <c r="AM2" s="562"/>
      <c r="AN2" s="562"/>
      <c r="AO2" s="562"/>
      <c r="AP2" s="562"/>
      <c r="AQ2" s="562"/>
      <c r="AR2" s="562"/>
      <c r="AS2" s="547"/>
      <c r="AT2" s="548"/>
      <c r="AX2" s="562" t="str">
        <f>PARAMETRES!$B21</f>
        <v>N</v>
      </c>
      <c r="AY2" s="562"/>
      <c r="AZ2" s="562"/>
      <c r="BA2" s="562"/>
      <c r="BB2" s="562"/>
      <c r="BC2" s="562"/>
      <c r="BD2" s="562"/>
      <c r="BE2" s="547"/>
      <c r="BF2" s="548"/>
      <c r="BJ2" s="562" t="str">
        <f>PARAMETRES!$B25</f>
        <v>R</v>
      </c>
      <c r="BK2" s="562"/>
      <c r="BL2" s="562"/>
      <c r="BM2" s="562"/>
      <c r="BN2" s="562"/>
      <c r="BO2" s="562"/>
      <c r="BP2" s="562"/>
      <c r="BQ2" s="547"/>
      <c r="BR2" s="548"/>
      <c r="BV2" s="562" t="str">
        <f>PARAMETRES!$B29</f>
        <v>T</v>
      </c>
      <c r="BW2" s="562"/>
      <c r="BX2" s="562"/>
      <c r="BY2" s="562"/>
      <c r="BZ2" s="562"/>
      <c r="CA2" s="562"/>
      <c r="CB2" s="562"/>
      <c r="CC2" s="547"/>
      <c r="CD2" s="548"/>
      <c r="CH2" s="562" t="str">
        <f>PARAMETRES!$B33</f>
        <v>Z</v>
      </c>
      <c r="CI2" s="562"/>
      <c r="CJ2" s="562"/>
      <c r="CK2" s="562"/>
      <c r="CL2" s="562"/>
      <c r="CM2" s="562"/>
      <c r="CN2" s="562"/>
      <c r="CO2" s="547"/>
      <c r="CP2" s="548"/>
      <c r="CT2" s="562" t="str">
        <f>PARAMETRES!$B37</f>
        <v>-</v>
      </c>
      <c r="CU2" s="562"/>
      <c r="CV2" s="562"/>
      <c r="CW2" s="562"/>
      <c r="CX2" s="562"/>
      <c r="CY2" s="562"/>
      <c r="CZ2" s="562"/>
      <c r="DA2" s="547"/>
      <c r="DB2" s="548"/>
      <c r="DF2" s="562" t="str">
        <f>PARAMETRES!$B41</f>
        <v>-</v>
      </c>
      <c r="DG2" s="562"/>
      <c r="DH2" s="562"/>
      <c r="DI2" s="562"/>
      <c r="DJ2" s="562"/>
      <c r="DK2" s="562"/>
      <c r="DL2" s="562"/>
      <c r="DM2" s="547"/>
      <c r="DN2" s="548"/>
    </row>
    <row r="3" spans="1:120">
      <c r="B3" s="313"/>
      <c r="C3" s="313"/>
      <c r="D3" s="313"/>
      <c r="N3" s="313"/>
      <c r="O3" s="313"/>
      <c r="P3" s="313"/>
      <c r="Z3" s="313"/>
      <c r="AA3" s="313"/>
      <c r="AB3" s="313"/>
      <c r="AL3" s="313"/>
      <c r="AM3" s="313"/>
      <c r="AN3" s="313"/>
      <c r="AX3" s="313"/>
      <c r="AY3" s="313"/>
      <c r="AZ3" s="313"/>
      <c r="BJ3" s="313"/>
      <c r="BK3" s="313"/>
      <c r="BL3" s="313"/>
      <c r="BV3" s="313"/>
      <c r="BW3" s="313"/>
      <c r="BX3" s="313"/>
      <c r="CH3" s="313"/>
      <c r="CI3" s="313"/>
      <c r="CJ3" s="313"/>
      <c r="CT3" s="313"/>
      <c r="CU3" s="313"/>
      <c r="CV3" s="313"/>
      <c r="DF3" s="313"/>
      <c r="DG3" s="313"/>
      <c r="DH3" s="313"/>
    </row>
    <row r="5" spans="1:120" ht="25.5" customHeight="1">
      <c r="E5" s="314" t="s">
        <v>84</v>
      </c>
      <c r="G5" s="314" t="s">
        <v>85</v>
      </c>
      <c r="I5" s="314" t="s">
        <v>86</v>
      </c>
      <c r="K5" s="314" t="s">
        <v>87</v>
      </c>
      <c r="Q5" s="314" t="s">
        <v>84</v>
      </c>
      <c r="S5" s="314" t="s">
        <v>85</v>
      </c>
      <c r="U5" s="314" t="s">
        <v>86</v>
      </c>
      <c r="W5" s="314" t="s">
        <v>87</v>
      </c>
      <c r="AC5" s="314" t="s">
        <v>84</v>
      </c>
      <c r="AE5" s="314" t="s">
        <v>85</v>
      </c>
      <c r="AG5" s="314" t="s">
        <v>86</v>
      </c>
      <c r="AI5" s="314" t="s">
        <v>87</v>
      </c>
      <c r="AO5" s="314" t="s">
        <v>84</v>
      </c>
      <c r="AQ5" s="314" t="s">
        <v>85</v>
      </c>
      <c r="AS5" s="314" t="s">
        <v>86</v>
      </c>
      <c r="AU5" s="314" t="s">
        <v>87</v>
      </c>
      <c r="BA5" s="314" t="s">
        <v>84</v>
      </c>
      <c r="BC5" s="314" t="s">
        <v>85</v>
      </c>
      <c r="BE5" s="314" t="s">
        <v>86</v>
      </c>
      <c r="BG5" s="314" t="s">
        <v>87</v>
      </c>
      <c r="BM5" s="314" t="s">
        <v>84</v>
      </c>
      <c r="BO5" s="314" t="s">
        <v>85</v>
      </c>
      <c r="BQ5" s="314" t="s">
        <v>86</v>
      </c>
      <c r="BS5" s="314" t="s">
        <v>87</v>
      </c>
      <c r="BY5" s="314" t="s">
        <v>84</v>
      </c>
      <c r="CA5" s="314" t="s">
        <v>85</v>
      </c>
      <c r="CC5" s="314" t="s">
        <v>86</v>
      </c>
      <c r="CE5" s="314" t="s">
        <v>87</v>
      </c>
      <c r="CK5" s="314" t="s">
        <v>84</v>
      </c>
      <c r="CM5" s="314" t="s">
        <v>85</v>
      </c>
      <c r="CO5" s="314" t="s">
        <v>86</v>
      </c>
      <c r="CQ5" s="314" t="s">
        <v>87</v>
      </c>
      <c r="CW5" s="314" t="s">
        <v>84</v>
      </c>
      <c r="CY5" s="314" t="s">
        <v>85</v>
      </c>
      <c r="DA5" s="314" t="s">
        <v>86</v>
      </c>
      <c r="DC5" s="314" t="s">
        <v>87</v>
      </c>
      <c r="DI5" s="314" t="s">
        <v>84</v>
      </c>
      <c r="DK5" s="314" t="s">
        <v>85</v>
      </c>
      <c r="DM5" s="314" t="s">
        <v>86</v>
      </c>
      <c r="DO5" s="314" t="s">
        <v>87</v>
      </c>
    </row>
    <row r="6" spans="1:120">
      <c r="E6" s="315"/>
      <c r="G6" s="315"/>
      <c r="I6" s="315"/>
      <c r="K6" s="315"/>
      <c r="Q6" s="315"/>
      <c r="S6" s="315"/>
      <c r="U6" s="315"/>
      <c r="W6" s="315"/>
      <c r="AC6" s="315"/>
      <c r="AE6" s="315"/>
      <c r="AG6" s="315"/>
      <c r="AI6" s="315"/>
      <c r="AO6" s="315"/>
      <c r="AQ6" s="315"/>
      <c r="AS6" s="315"/>
      <c r="AU6" s="315"/>
      <c r="BA6" s="315"/>
      <c r="BC6" s="315"/>
      <c r="BE6" s="315"/>
      <c r="BG6" s="315"/>
      <c r="BM6" s="315"/>
      <c r="BO6" s="315"/>
      <c r="BQ6" s="315"/>
      <c r="BS6" s="315"/>
      <c r="BY6" s="315"/>
      <c r="CA6" s="315"/>
      <c r="CC6" s="315"/>
      <c r="CE6" s="315"/>
      <c r="CK6" s="315"/>
      <c r="CM6" s="315"/>
      <c r="CO6" s="315"/>
      <c r="CQ6" s="315"/>
      <c r="CW6" s="315"/>
      <c r="CY6" s="315"/>
      <c r="DA6" s="315"/>
      <c r="DC6" s="315"/>
      <c r="DI6" s="315"/>
      <c r="DK6" s="315"/>
      <c r="DM6" s="315"/>
      <c r="DO6" s="315"/>
    </row>
    <row r="7" spans="1:120">
      <c r="A7" s="551" t="str">
        <f>PARAMETRES!$F$3</f>
        <v>RELIGION</v>
      </c>
      <c r="B7" s="551"/>
      <c r="C7" s="316">
        <f>PARAMETRES!$G$3</f>
        <v>20</v>
      </c>
      <c r="D7" s="317"/>
      <c r="E7" s="318">
        <f>TOTALGENERAL!$E58</f>
        <v>5.3</v>
      </c>
      <c r="F7" s="319"/>
      <c r="G7" s="318" t="str">
        <f>TOTALGENERAL!$AF58</f>
        <v/>
      </c>
      <c r="H7" s="319"/>
      <c r="I7" s="318" t="str">
        <f>TOTALGENERAL!$BG58</f>
        <v/>
      </c>
      <c r="J7" s="319"/>
      <c r="K7" s="318" t="str">
        <f>TOTALGENERAL!$CH58</f>
        <v/>
      </c>
      <c r="L7" s="320"/>
      <c r="M7" s="551" t="str">
        <f>PARAMETRES!$F$3</f>
        <v>RELIGION</v>
      </c>
      <c r="N7" s="551"/>
      <c r="O7" s="316">
        <f>PARAMETRES!$G$3</f>
        <v>20</v>
      </c>
      <c r="P7" s="317"/>
      <c r="Q7" s="318">
        <f>TOTALGENERAL!$E62</f>
        <v>16.900000000000002</v>
      </c>
      <c r="R7" s="319"/>
      <c r="S7" s="318" t="str">
        <f>TOTALGENERAL!$AF62</f>
        <v/>
      </c>
      <c r="T7" s="319"/>
      <c r="U7" s="318" t="str">
        <f>TOTALGENERAL!$BG62</f>
        <v/>
      </c>
      <c r="V7" s="319"/>
      <c r="W7" s="318" t="str">
        <f>TOTALGENERAL!$CH62</f>
        <v/>
      </c>
      <c r="X7" s="320"/>
      <c r="Y7" s="551" t="str">
        <f>PARAMETRES!$F$3</f>
        <v>RELIGION</v>
      </c>
      <c r="Z7" s="551"/>
      <c r="AA7" s="316">
        <f>PARAMETRES!$G$3</f>
        <v>20</v>
      </c>
      <c r="AB7" s="317"/>
      <c r="AC7" s="318">
        <f>TOTALGENERAL!$E66</f>
        <v>8.5</v>
      </c>
      <c r="AD7" s="319"/>
      <c r="AE7" s="318" t="str">
        <f>TOTALGENERAL!$AF66</f>
        <v/>
      </c>
      <c r="AF7" s="319"/>
      <c r="AG7" s="318" t="str">
        <f>TOTALGENERAL!$BG66</f>
        <v/>
      </c>
      <c r="AH7" s="319"/>
      <c r="AI7" s="318" t="str">
        <f>TOTALGENERAL!$CH66</f>
        <v/>
      </c>
      <c r="AJ7" s="320"/>
      <c r="AK7" s="551" t="str">
        <f>PARAMETRES!$F$3</f>
        <v>RELIGION</v>
      </c>
      <c r="AL7" s="551"/>
      <c r="AM7" s="316">
        <f>PARAMETRES!$G$3</f>
        <v>20</v>
      </c>
      <c r="AN7" s="317"/>
      <c r="AO7" s="318">
        <f>TOTALGENERAL!$E70</f>
        <v>11.6</v>
      </c>
      <c r="AP7" s="319"/>
      <c r="AQ7" s="318" t="str">
        <f>TOTALGENERAL!$AF70</f>
        <v/>
      </c>
      <c r="AR7" s="319"/>
      <c r="AS7" s="318" t="str">
        <f>TOTALGENERAL!$BG70</f>
        <v/>
      </c>
      <c r="AT7" s="319"/>
      <c r="AU7" s="318" t="str">
        <f>TOTALGENERAL!$CH70</f>
        <v/>
      </c>
      <c r="AV7" s="320"/>
      <c r="AW7" s="551" t="str">
        <f>PARAMETRES!$F$3</f>
        <v>RELIGION</v>
      </c>
      <c r="AX7" s="551"/>
      <c r="AY7" s="316">
        <f>PARAMETRES!$G$3</f>
        <v>20</v>
      </c>
      <c r="AZ7" s="317"/>
      <c r="BA7" s="318">
        <f>TOTALGENERAL!$E74</f>
        <v>13.7</v>
      </c>
      <c r="BB7" s="319"/>
      <c r="BC7" s="318" t="str">
        <f>TOTALGENERAL!$AF74</f>
        <v/>
      </c>
      <c r="BD7" s="319"/>
      <c r="BE7" s="318" t="str">
        <f>TOTALGENERAL!$BG74</f>
        <v/>
      </c>
      <c r="BF7" s="319"/>
      <c r="BG7" s="318" t="str">
        <f>TOTALGENERAL!$CH74</f>
        <v/>
      </c>
      <c r="BH7" s="320"/>
      <c r="BI7" s="551" t="str">
        <f>PARAMETRES!$F$3</f>
        <v>RELIGION</v>
      </c>
      <c r="BJ7" s="551"/>
      <c r="BK7" s="316">
        <f>PARAMETRES!$G$3</f>
        <v>20</v>
      </c>
      <c r="BL7" s="317"/>
      <c r="BM7" s="318">
        <f>TOTALGENERAL!$E78</f>
        <v>7.3999999999999995</v>
      </c>
      <c r="BN7" s="319"/>
      <c r="BO7" s="318" t="str">
        <f>TOTALGENERAL!$AF78</f>
        <v/>
      </c>
      <c r="BP7" s="319"/>
      <c r="BQ7" s="318" t="str">
        <f>TOTALGENERAL!$BG78</f>
        <v/>
      </c>
      <c r="BR7" s="319"/>
      <c r="BS7" s="318" t="str">
        <f>TOTALGENERAL!$CH78</f>
        <v/>
      </c>
      <c r="BT7" s="320"/>
      <c r="BU7" s="551" t="str">
        <f>PARAMETRES!$F$3</f>
        <v>RELIGION</v>
      </c>
      <c r="BV7" s="551"/>
      <c r="BW7" s="316">
        <f>PARAMETRES!$G$3</f>
        <v>20</v>
      </c>
      <c r="BX7" s="317"/>
      <c r="BY7" s="318">
        <f>TOTALGENERAL!$E82</f>
        <v>20</v>
      </c>
      <c r="BZ7" s="319"/>
      <c r="CA7" s="318" t="str">
        <f>TOTALGENERAL!$AF82</f>
        <v/>
      </c>
      <c r="CB7" s="319"/>
      <c r="CC7" s="318" t="str">
        <f>TOTALGENERAL!$BG82</f>
        <v/>
      </c>
      <c r="CD7" s="319"/>
      <c r="CE7" s="318" t="str">
        <f>TOTALGENERAL!$CH82</f>
        <v/>
      </c>
      <c r="CF7" s="320"/>
      <c r="CG7" s="551" t="str">
        <f>PARAMETRES!$F$3</f>
        <v>RELIGION</v>
      </c>
      <c r="CH7" s="551"/>
      <c r="CI7" s="316">
        <f>PARAMETRES!$G$3</f>
        <v>20</v>
      </c>
      <c r="CJ7" s="317"/>
      <c r="CK7" s="318">
        <f>TOTALGENERAL!$E86</f>
        <v>10</v>
      </c>
      <c r="CL7" s="319"/>
      <c r="CM7" s="318" t="str">
        <f>TOTALGENERAL!$AF86</f>
        <v/>
      </c>
      <c r="CN7" s="319"/>
      <c r="CO7" s="318" t="str">
        <f>TOTALGENERAL!$BG86</f>
        <v/>
      </c>
      <c r="CP7" s="319"/>
      <c r="CQ7" s="318" t="str">
        <f>TOTALGENERAL!$CH86</f>
        <v/>
      </c>
      <c r="CR7" s="320"/>
      <c r="CS7" s="551" t="str">
        <f>PARAMETRES!$F$3</f>
        <v>RELIGION</v>
      </c>
      <c r="CT7" s="551"/>
      <c r="CU7" s="316">
        <f>PARAMETRES!$G$3</f>
        <v>20</v>
      </c>
      <c r="CV7" s="317"/>
      <c r="CW7" s="318" t="str">
        <f>TOTALGENERAL!$E90</f>
        <v>-</v>
      </c>
      <c r="CX7" s="319"/>
      <c r="CY7" s="318" t="str">
        <f>TOTALGENERAL!$AF90</f>
        <v/>
      </c>
      <c r="CZ7" s="319"/>
      <c r="DA7" s="318" t="str">
        <f>TOTALGENERAL!$BG90</f>
        <v/>
      </c>
      <c r="DB7" s="319"/>
      <c r="DC7" s="318" t="str">
        <f>TOTALGENERAL!$CH90</f>
        <v/>
      </c>
      <c r="DD7" s="320"/>
      <c r="DE7" s="551" t="str">
        <f>PARAMETRES!$F$3</f>
        <v>RELIGION</v>
      </c>
      <c r="DF7" s="551"/>
      <c r="DG7" s="316">
        <f>PARAMETRES!$G$3</f>
        <v>20</v>
      </c>
      <c r="DH7" s="317"/>
      <c r="DI7" s="318" t="str">
        <f>TOTALGENERAL!$E94</f>
        <v>-</v>
      </c>
      <c r="DJ7" s="319"/>
      <c r="DK7" s="318" t="str">
        <f>TOTALGENERAL!$AF94</f>
        <v/>
      </c>
      <c r="DL7" s="319"/>
      <c r="DM7" s="318" t="str">
        <f>TOTALGENERAL!$BG94</f>
        <v/>
      </c>
      <c r="DN7" s="319"/>
      <c r="DO7" s="318" t="str">
        <f>TOTALGENERAL!$CH94</f>
        <v/>
      </c>
      <c r="DP7" s="320"/>
    </row>
    <row r="8" spans="1:120">
      <c r="A8" s="321" t="str">
        <f>IF(COUNTBLANK(K7:K36)=30,"","Moyenne de l'année :")</f>
        <v/>
      </c>
      <c r="B8" s="322" t="str">
        <f>IF(COUNTBLANK(K7:K36)=30,"",CONCATENATE(TOTALGENERAL!$DJ58," %"))</f>
        <v/>
      </c>
      <c r="C8" s="323"/>
      <c r="D8" s="323"/>
      <c r="E8" s="315"/>
      <c r="F8" s="324"/>
      <c r="G8" s="315"/>
      <c r="H8" s="324"/>
      <c r="I8" s="315"/>
      <c r="J8" s="324"/>
      <c r="K8" s="315"/>
      <c r="L8" s="325"/>
      <c r="M8" s="321" t="str">
        <f>IF(COUNTBLANK(W7:W36)=30,"","Moyenne de l'année :")</f>
        <v/>
      </c>
      <c r="N8" s="322" t="str">
        <f>IF(COUNTBLANK(W7:W36)=30,"",CONCATENATE(TOTALGENERAL!$DJ62," %"))</f>
        <v/>
      </c>
      <c r="O8" s="323"/>
      <c r="P8" s="323"/>
      <c r="Q8" s="315"/>
      <c r="R8" s="324"/>
      <c r="S8" s="315"/>
      <c r="T8" s="324"/>
      <c r="U8" s="315"/>
      <c r="V8" s="324"/>
      <c r="W8" s="315"/>
      <c r="X8" s="325"/>
      <c r="Y8" s="321" t="str">
        <f>IF(COUNTBLANK(AI7:AI36)=30,"","Moyenne de l'année :")</f>
        <v/>
      </c>
      <c r="Z8" s="322" t="str">
        <f>IF(COUNTBLANK(AI7:AI36)=30,"",CONCATENATE(TOTALGENERAL!$DJ66," %"))</f>
        <v/>
      </c>
      <c r="AA8" s="323"/>
      <c r="AB8" s="323"/>
      <c r="AC8" s="315"/>
      <c r="AD8" s="324"/>
      <c r="AE8" s="315"/>
      <c r="AF8" s="324"/>
      <c r="AG8" s="315"/>
      <c r="AH8" s="324"/>
      <c r="AI8" s="315"/>
      <c r="AJ8" s="325"/>
      <c r="AK8" s="321" t="str">
        <f>IF(COUNTBLANK(AU7:AU36)=30,"","Moyenne de l'année :")</f>
        <v/>
      </c>
      <c r="AL8" s="322" t="str">
        <f>IF(COUNTBLANK(AU7:AU36)=30,"",CONCATENATE(TOTALGENERAL!$DJ70," %"))</f>
        <v/>
      </c>
      <c r="AM8" s="323"/>
      <c r="AN8" s="323"/>
      <c r="AO8" s="315"/>
      <c r="AP8" s="324"/>
      <c r="AQ8" s="315"/>
      <c r="AR8" s="324"/>
      <c r="AS8" s="315"/>
      <c r="AT8" s="324"/>
      <c r="AU8" s="315"/>
      <c r="AV8" s="325"/>
      <c r="AW8" s="321" t="str">
        <f>IF(COUNTBLANK(BG7:BG36)=30,"","Moyenne de l'année :")</f>
        <v/>
      </c>
      <c r="AX8" s="322" t="str">
        <f>IF(COUNTBLANK(BG7:BG36)=30,"",CONCATENATE(TOTALGENERAL!$DJ74," %"))</f>
        <v/>
      </c>
      <c r="AY8" s="323"/>
      <c r="AZ8" s="323"/>
      <c r="BA8" s="315"/>
      <c r="BB8" s="324"/>
      <c r="BC8" s="315"/>
      <c r="BD8" s="324"/>
      <c r="BE8" s="315"/>
      <c r="BF8" s="324"/>
      <c r="BG8" s="315"/>
      <c r="BH8" s="325"/>
      <c r="BI8" s="321" t="str">
        <f>IF(COUNTBLANK(BS7:BS36)=30,"","Moyenne de l'année :")</f>
        <v/>
      </c>
      <c r="BJ8" s="322" t="str">
        <f>IF(COUNTBLANK(BS7:BS36)=30,"",CONCATENATE(TOTALGENERAL!$DJ78," %"))</f>
        <v/>
      </c>
      <c r="BK8" s="323"/>
      <c r="BL8" s="323"/>
      <c r="BM8" s="315"/>
      <c r="BN8" s="324"/>
      <c r="BO8" s="315"/>
      <c r="BP8" s="324"/>
      <c r="BQ8" s="315"/>
      <c r="BR8" s="324"/>
      <c r="BS8" s="315"/>
      <c r="BT8" s="325"/>
      <c r="BU8" s="321" t="str">
        <f>IF(COUNTBLANK(CE7:CE36)=30,"","Moyenne de l'année :")</f>
        <v/>
      </c>
      <c r="BV8" s="322" t="str">
        <f>IF(COUNTBLANK(CE7:CE36)=30,"",CONCATENATE(TOTALGENERAL!$DJ82," %"))</f>
        <v/>
      </c>
      <c r="BW8" s="323"/>
      <c r="BX8" s="323"/>
      <c r="BY8" s="315"/>
      <c r="BZ8" s="324"/>
      <c r="CA8" s="315"/>
      <c r="CB8" s="324"/>
      <c r="CC8" s="315"/>
      <c r="CD8" s="324"/>
      <c r="CE8" s="315"/>
      <c r="CF8" s="325"/>
      <c r="CG8" s="321" t="str">
        <f>IF(COUNTBLANK(CQ7:CQ36)=30,"","Moyenne de l'année :")</f>
        <v/>
      </c>
      <c r="CH8" s="322" t="str">
        <f>IF(COUNTBLANK(CQ7:CQ36)=30,"",CONCATENATE(TOTALGENERAL!$DJ86," %"))</f>
        <v/>
      </c>
      <c r="CI8" s="323"/>
      <c r="CJ8" s="323"/>
      <c r="CK8" s="315"/>
      <c r="CL8" s="324"/>
      <c r="CM8" s="315"/>
      <c r="CN8" s="324"/>
      <c r="CO8" s="315"/>
      <c r="CP8" s="324"/>
      <c r="CQ8" s="315"/>
      <c r="CR8" s="325"/>
      <c r="CS8" s="321" t="str">
        <f>IF(COUNTBLANK(DC7:DC36)=30,"","Moyenne de l'année :")</f>
        <v/>
      </c>
      <c r="CT8" s="322" t="str">
        <f>IF(COUNTBLANK(DC7:DC36)=30,"",CONCATENATE(TOTALGENERAL!$DJ90," %"))</f>
        <v/>
      </c>
      <c r="CU8" s="323"/>
      <c r="CV8" s="323"/>
      <c r="CW8" s="315"/>
      <c r="CX8" s="324"/>
      <c r="CY8" s="315"/>
      <c r="CZ8" s="324"/>
      <c r="DA8" s="315"/>
      <c r="DB8" s="324"/>
      <c r="DC8" s="315"/>
      <c r="DD8" s="325"/>
      <c r="DE8" s="321" t="str">
        <f>IF(COUNTBLANK(DO7:DO36)=30,"","Moyenne de l'année :")</f>
        <v/>
      </c>
      <c r="DF8" s="322" t="str">
        <f>IF(COUNTBLANK(DO7:DO36)=30,"",CONCATENATE(TOTALGENERAL!$DJ94," %"))</f>
        <v/>
      </c>
      <c r="DG8" s="323"/>
      <c r="DH8" s="323"/>
      <c r="DI8" s="315"/>
      <c r="DJ8" s="324"/>
      <c r="DK8" s="315"/>
      <c r="DL8" s="324"/>
      <c r="DM8" s="315"/>
      <c r="DN8" s="324"/>
      <c r="DO8" s="315"/>
      <c r="DP8" s="325"/>
    </row>
    <row r="9" spans="1:120">
      <c r="A9" s="326"/>
      <c r="B9" s="326"/>
      <c r="C9" s="327"/>
      <c r="D9" s="327"/>
      <c r="E9" s="315"/>
      <c r="G9" s="315"/>
      <c r="I9" s="315"/>
      <c r="K9" s="315"/>
      <c r="M9" s="326"/>
      <c r="N9" s="326"/>
      <c r="O9" s="327"/>
      <c r="P9" s="327"/>
      <c r="Q9" s="315"/>
      <c r="S9" s="315"/>
      <c r="U9" s="315"/>
      <c r="W9" s="315"/>
      <c r="Y9" s="326"/>
      <c r="Z9" s="326"/>
      <c r="AA9" s="327"/>
      <c r="AB9" s="327"/>
      <c r="AC9" s="315"/>
      <c r="AE9" s="315"/>
      <c r="AG9" s="315"/>
      <c r="AI9" s="315"/>
      <c r="AK9" s="326"/>
      <c r="AL9" s="326"/>
      <c r="AM9" s="327"/>
      <c r="AN9" s="327"/>
      <c r="AO9" s="315"/>
      <c r="AQ9" s="315"/>
      <c r="AS9" s="315"/>
      <c r="AU9" s="315"/>
      <c r="AW9" s="326"/>
      <c r="AX9" s="326"/>
      <c r="AY9" s="327"/>
      <c r="AZ9" s="327"/>
      <c r="BA9" s="315"/>
      <c r="BC9" s="315"/>
      <c r="BE9" s="315"/>
      <c r="BG9" s="315"/>
      <c r="BI9" s="326"/>
      <c r="BJ9" s="326"/>
      <c r="BK9" s="327"/>
      <c r="BL9" s="327"/>
      <c r="BM9" s="315"/>
      <c r="BO9" s="315"/>
      <c r="BQ9" s="315"/>
      <c r="BS9" s="315"/>
      <c r="BU9" s="326"/>
      <c r="BV9" s="326"/>
      <c r="BW9" s="327"/>
      <c r="BX9" s="327"/>
      <c r="BY9" s="315"/>
      <c r="CA9" s="315"/>
      <c r="CC9" s="315"/>
      <c r="CE9" s="315"/>
      <c r="CG9" s="326"/>
      <c r="CH9" s="326"/>
      <c r="CI9" s="327"/>
      <c r="CJ9" s="327"/>
      <c r="CK9" s="315"/>
      <c r="CM9" s="315"/>
      <c r="CO9" s="315"/>
      <c r="CQ9" s="315"/>
      <c r="CS9" s="326"/>
      <c r="CT9" s="326"/>
      <c r="CU9" s="327"/>
      <c r="CV9" s="327"/>
      <c r="CW9" s="315"/>
      <c r="CY9" s="315"/>
      <c r="DA9" s="315"/>
      <c r="DC9" s="315"/>
      <c r="DE9" s="326"/>
      <c r="DF9" s="326"/>
      <c r="DG9" s="327"/>
      <c r="DH9" s="327"/>
      <c r="DI9" s="315"/>
      <c r="DK9" s="315"/>
      <c r="DM9" s="315"/>
      <c r="DO9" s="315"/>
    </row>
    <row r="10" spans="1:120" ht="13.5">
      <c r="A10" s="552" t="s">
        <v>88</v>
      </c>
      <c r="B10" s="552"/>
      <c r="C10" s="327"/>
      <c r="D10" s="327"/>
      <c r="E10" s="315"/>
      <c r="G10" s="315"/>
      <c r="I10" s="315"/>
      <c r="K10" s="315"/>
      <c r="M10" s="552" t="s">
        <v>88</v>
      </c>
      <c r="N10" s="552"/>
      <c r="O10" s="327"/>
      <c r="P10" s="327"/>
      <c r="Q10" s="315"/>
      <c r="S10" s="315"/>
      <c r="U10" s="315"/>
      <c r="W10" s="315"/>
      <c r="Y10" s="552" t="s">
        <v>88</v>
      </c>
      <c r="Z10" s="552"/>
      <c r="AA10" s="327"/>
      <c r="AB10" s="327"/>
      <c r="AC10" s="315"/>
      <c r="AE10" s="315"/>
      <c r="AG10" s="315"/>
      <c r="AI10" s="315"/>
      <c r="AK10" s="552" t="s">
        <v>88</v>
      </c>
      <c r="AL10" s="552"/>
      <c r="AM10" s="327"/>
      <c r="AN10" s="327"/>
      <c r="AO10" s="315"/>
      <c r="AQ10" s="315"/>
      <c r="AS10" s="315"/>
      <c r="AU10" s="315"/>
      <c r="AW10" s="552" t="s">
        <v>88</v>
      </c>
      <c r="AX10" s="552"/>
      <c r="AY10" s="327"/>
      <c r="AZ10" s="327"/>
      <c r="BA10" s="315"/>
      <c r="BC10" s="315"/>
      <c r="BE10" s="315"/>
      <c r="BG10" s="315"/>
      <c r="BI10" s="552" t="s">
        <v>88</v>
      </c>
      <c r="BJ10" s="552"/>
      <c r="BK10" s="327"/>
      <c r="BL10" s="327"/>
      <c r="BM10" s="315"/>
      <c r="BO10" s="315"/>
      <c r="BQ10" s="315"/>
      <c r="BS10" s="315"/>
      <c r="BU10" s="552" t="s">
        <v>88</v>
      </c>
      <c r="BV10" s="552"/>
      <c r="BW10" s="327"/>
      <c r="BX10" s="327"/>
      <c r="BY10" s="315"/>
      <c r="CA10" s="315"/>
      <c r="CC10" s="315"/>
      <c r="CE10" s="315"/>
      <c r="CG10" s="552" t="s">
        <v>88</v>
      </c>
      <c r="CH10" s="552"/>
      <c r="CI10" s="327"/>
      <c r="CJ10" s="327"/>
      <c r="CK10" s="315"/>
      <c r="CM10" s="315"/>
      <c r="CO10" s="315"/>
      <c r="CQ10" s="315"/>
      <c r="CS10" s="552" t="s">
        <v>88</v>
      </c>
      <c r="CT10" s="552"/>
      <c r="CU10" s="327"/>
      <c r="CV10" s="327"/>
      <c r="CW10" s="315"/>
      <c r="CY10" s="315"/>
      <c r="DA10" s="315"/>
      <c r="DC10" s="315"/>
      <c r="DE10" s="552" t="s">
        <v>88</v>
      </c>
      <c r="DF10" s="552"/>
      <c r="DG10" s="327"/>
      <c r="DH10" s="327"/>
      <c r="DI10" s="315"/>
      <c r="DK10" s="315"/>
      <c r="DM10" s="315"/>
      <c r="DO10" s="315"/>
    </row>
    <row r="11" spans="1:120">
      <c r="A11" s="326"/>
      <c r="B11" s="326"/>
      <c r="C11" s="327"/>
      <c r="D11" s="327"/>
      <c r="E11" s="315"/>
      <c r="G11" s="315"/>
      <c r="I11" s="315"/>
      <c r="K11" s="315"/>
      <c r="M11" s="326"/>
      <c r="N11" s="326"/>
      <c r="O11" s="327"/>
      <c r="P11" s="327"/>
      <c r="Q11" s="315"/>
      <c r="S11" s="315"/>
      <c r="U11" s="315"/>
      <c r="W11" s="315"/>
      <c r="Y11" s="326"/>
      <c r="Z11" s="326"/>
      <c r="AA11" s="327"/>
      <c r="AB11" s="327"/>
      <c r="AC11" s="315"/>
      <c r="AE11" s="315"/>
      <c r="AG11" s="315"/>
      <c r="AI11" s="315"/>
      <c r="AK11" s="326"/>
      <c r="AL11" s="326"/>
      <c r="AM11" s="327"/>
      <c r="AN11" s="327"/>
      <c r="AO11" s="315"/>
      <c r="AQ11" s="315"/>
      <c r="AS11" s="315"/>
      <c r="AU11" s="315"/>
      <c r="AW11" s="326"/>
      <c r="AX11" s="326"/>
      <c r="AY11" s="327"/>
      <c r="AZ11" s="327"/>
      <c r="BA11" s="315"/>
      <c r="BC11" s="315"/>
      <c r="BE11" s="315"/>
      <c r="BG11" s="315"/>
      <c r="BI11" s="326"/>
      <c r="BJ11" s="326"/>
      <c r="BK11" s="327"/>
      <c r="BL11" s="327"/>
      <c r="BM11" s="315"/>
      <c r="BO11" s="315"/>
      <c r="BQ11" s="315"/>
      <c r="BS11" s="315"/>
      <c r="BU11" s="326"/>
      <c r="BV11" s="326"/>
      <c r="BW11" s="327"/>
      <c r="BX11" s="327"/>
      <c r="BY11" s="315"/>
      <c r="CA11" s="315"/>
      <c r="CC11" s="315"/>
      <c r="CE11" s="315"/>
      <c r="CG11" s="326"/>
      <c r="CH11" s="326"/>
      <c r="CI11" s="327"/>
      <c r="CJ11" s="327"/>
      <c r="CK11" s="315"/>
      <c r="CM11" s="315"/>
      <c r="CO11" s="315"/>
      <c r="CQ11" s="315"/>
      <c r="CS11" s="326"/>
      <c r="CT11" s="326"/>
      <c r="CU11" s="327"/>
      <c r="CV11" s="327"/>
      <c r="CW11" s="315"/>
      <c r="CY11" s="315"/>
      <c r="DA11" s="315"/>
      <c r="DC11" s="315"/>
      <c r="DE11" s="326"/>
      <c r="DF11" s="326"/>
      <c r="DG11" s="327"/>
      <c r="DH11" s="327"/>
      <c r="DI11" s="315"/>
      <c r="DK11" s="315"/>
      <c r="DM11" s="315"/>
      <c r="DO11" s="315"/>
    </row>
    <row r="12" spans="1:120">
      <c r="A12" s="553" t="str">
        <f>PARAMETRES!$F$5</f>
        <v>LIRE</v>
      </c>
      <c r="B12" s="553"/>
      <c r="C12" s="328">
        <f>PARAMETRES!$G$5</f>
        <v>25</v>
      </c>
      <c r="D12" s="329"/>
      <c r="E12" s="330">
        <f>TOTALGENERAL!$H58</f>
        <v>13.1</v>
      </c>
      <c r="F12" s="331"/>
      <c r="G12" s="330" t="str">
        <f>TOTALGENERAL!$AI58</f>
        <v/>
      </c>
      <c r="H12" s="331"/>
      <c r="I12" s="330" t="str">
        <f>TOTALGENERAL!$BJ58</f>
        <v/>
      </c>
      <c r="J12" s="331"/>
      <c r="K12" s="330" t="str">
        <f>TOTALGENERAL!$CK58</f>
        <v/>
      </c>
      <c r="L12" s="332"/>
      <c r="M12" s="553" t="str">
        <f>PARAMETRES!$F$5</f>
        <v>LIRE</v>
      </c>
      <c r="N12" s="553"/>
      <c r="O12" s="328">
        <f>PARAMETRES!$G$5</f>
        <v>25</v>
      </c>
      <c r="P12" s="329"/>
      <c r="Q12" s="330">
        <f>TOTALGENERAL!$H62</f>
        <v>21.400000000000002</v>
      </c>
      <c r="R12" s="331"/>
      <c r="S12" s="330" t="str">
        <f>TOTALGENERAL!$AI62</f>
        <v/>
      </c>
      <c r="T12" s="331"/>
      <c r="U12" s="330" t="str">
        <f>TOTALGENERAL!$BJ62</f>
        <v/>
      </c>
      <c r="V12" s="331"/>
      <c r="W12" s="330" t="str">
        <f>TOTALGENERAL!$CK62</f>
        <v/>
      </c>
      <c r="X12" s="332"/>
      <c r="Y12" s="553" t="str">
        <f>PARAMETRES!$F$5</f>
        <v>LIRE</v>
      </c>
      <c r="Z12" s="553"/>
      <c r="AA12" s="328">
        <f>PARAMETRES!$G$5</f>
        <v>25</v>
      </c>
      <c r="AB12" s="329"/>
      <c r="AC12" s="330">
        <f>TOTALGENERAL!$H66</f>
        <v>18</v>
      </c>
      <c r="AD12" s="331"/>
      <c r="AE12" s="330" t="str">
        <f>TOTALGENERAL!$AI66</f>
        <v/>
      </c>
      <c r="AF12" s="331"/>
      <c r="AG12" s="330" t="str">
        <f>TOTALGENERAL!$BJ66</f>
        <v/>
      </c>
      <c r="AH12" s="331"/>
      <c r="AI12" s="330" t="str">
        <f>TOTALGENERAL!$CK66</f>
        <v/>
      </c>
      <c r="AJ12" s="332"/>
      <c r="AK12" s="553" t="str">
        <f>PARAMETRES!$F$5</f>
        <v>LIRE</v>
      </c>
      <c r="AL12" s="553"/>
      <c r="AM12" s="328">
        <f>PARAMETRES!$G$5</f>
        <v>25</v>
      </c>
      <c r="AN12" s="329"/>
      <c r="AO12" s="330">
        <f>TOTALGENERAL!$H70</f>
        <v>18</v>
      </c>
      <c r="AP12" s="331"/>
      <c r="AQ12" s="330" t="str">
        <f>TOTALGENERAL!$AI70</f>
        <v/>
      </c>
      <c r="AR12" s="331"/>
      <c r="AS12" s="330" t="str">
        <f>TOTALGENERAL!$BJ70</f>
        <v/>
      </c>
      <c r="AT12" s="331"/>
      <c r="AU12" s="330" t="str">
        <f>TOTALGENERAL!$CK70</f>
        <v/>
      </c>
      <c r="AV12" s="332"/>
      <c r="AW12" s="553" t="str">
        <f>PARAMETRES!$F$5</f>
        <v>LIRE</v>
      </c>
      <c r="AX12" s="553"/>
      <c r="AY12" s="328">
        <f>PARAMETRES!$G$5</f>
        <v>25</v>
      </c>
      <c r="AZ12" s="329"/>
      <c r="BA12" s="330">
        <f>TOTALGENERAL!$H74</f>
        <v>18.3</v>
      </c>
      <c r="BB12" s="331"/>
      <c r="BC12" s="330" t="str">
        <f>TOTALGENERAL!$AI74</f>
        <v/>
      </c>
      <c r="BD12" s="331"/>
      <c r="BE12" s="330" t="str">
        <f>TOTALGENERAL!$BJ74</f>
        <v/>
      </c>
      <c r="BF12" s="331"/>
      <c r="BG12" s="330" t="str">
        <f>TOTALGENERAL!$CK74</f>
        <v/>
      </c>
      <c r="BH12" s="332"/>
      <c r="BI12" s="553" t="str">
        <f>PARAMETRES!$F$5</f>
        <v>LIRE</v>
      </c>
      <c r="BJ12" s="553"/>
      <c r="BK12" s="328">
        <f>PARAMETRES!$G$5</f>
        <v>25</v>
      </c>
      <c r="BL12" s="329"/>
      <c r="BM12" s="330">
        <f>TOTALGENERAL!$H78</f>
        <v>21.900000000000002</v>
      </c>
      <c r="BN12" s="331"/>
      <c r="BO12" s="330" t="str">
        <f>TOTALGENERAL!$AI78</f>
        <v/>
      </c>
      <c r="BP12" s="331"/>
      <c r="BQ12" s="330" t="str">
        <f>TOTALGENERAL!$BJ78</f>
        <v/>
      </c>
      <c r="BR12" s="331"/>
      <c r="BS12" s="330" t="str">
        <f>TOTALGENERAL!$CK78</f>
        <v/>
      </c>
      <c r="BT12" s="332"/>
      <c r="BU12" s="553" t="str">
        <f>PARAMETRES!$F$5</f>
        <v>LIRE</v>
      </c>
      <c r="BV12" s="553"/>
      <c r="BW12" s="328">
        <f>PARAMETRES!$G$5</f>
        <v>25</v>
      </c>
      <c r="BX12" s="329"/>
      <c r="BY12" s="330">
        <f>TOTALGENERAL!$H82</f>
        <v>20.100000000000001</v>
      </c>
      <c r="BZ12" s="331"/>
      <c r="CA12" s="330" t="str">
        <f>TOTALGENERAL!$AI82</f>
        <v/>
      </c>
      <c r="CB12" s="331"/>
      <c r="CC12" s="330" t="str">
        <f>TOTALGENERAL!$BJ82</f>
        <v/>
      </c>
      <c r="CD12" s="331"/>
      <c r="CE12" s="330" t="str">
        <f>TOTALGENERAL!$CK82</f>
        <v/>
      </c>
      <c r="CF12" s="332"/>
      <c r="CG12" s="553" t="str">
        <f>PARAMETRES!$F$5</f>
        <v>LIRE</v>
      </c>
      <c r="CH12" s="553"/>
      <c r="CI12" s="328">
        <f>PARAMETRES!$G$5</f>
        <v>25</v>
      </c>
      <c r="CJ12" s="329"/>
      <c r="CK12" s="330">
        <f>TOTALGENERAL!$H86</f>
        <v>23.200000000000003</v>
      </c>
      <c r="CL12" s="331"/>
      <c r="CM12" s="330" t="str">
        <f>TOTALGENERAL!$AI86</f>
        <v/>
      </c>
      <c r="CN12" s="331"/>
      <c r="CO12" s="330" t="str">
        <f>TOTALGENERAL!$BJ86</f>
        <v/>
      </c>
      <c r="CP12" s="331"/>
      <c r="CQ12" s="330" t="str">
        <f>TOTALGENERAL!$CK86</f>
        <v/>
      </c>
      <c r="CR12" s="332"/>
      <c r="CS12" s="553" t="str">
        <f>PARAMETRES!$F$5</f>
        <v>LIRE</v>
      </c>
      <c r="CT12" s="553"/>
      <c r="CU12" s="328">
        <f>PARAMETRES!$G$5</f>
        <v>25</v>
      </c>
      <c r="CV12" s="329"/>
      <c r="CW12" s="330" t="str">
        <f>TOTALGENERAL!$H90</f>
        <v>-</v>
      </c>
      <c r="CX12" s="331"/>
      <c r="CY12" s="330" t="str">
        <f>TOTALGENERAL!$AI90</f>
        <v/>
      </c>
      <c r="CZ12" s="331"/>
      <c r="DA12" s="330" t="str">
        <f>TOTALGENERAL!$BJ90</f>
        <v/>
      </c>
      <c r="DB12" s="331"/>
      <c r="DC12" s="330" t="str">
        <f>TOTALGENERAL!$CK90</f>
        <v/>
      </c>
      <c r="DD12" s="332"/>
      <c r="DE12" s="553" t="str">
        <f>PARAMETRES!$F$5</f>
        <v>LIRE</v>
      </c>
      <c r="DF12" s="553"/>
      <c r="DG12" s="328">
        <f>PARAMETRES!$G$5</f>
        <v>25</v>
      </c>
      <c r="DH12" s="329"/>
      <c r="DI12" s="330" t="str">
        <f>TOTALGENERAL!$H94</f>
        <v>-</v>
      </c>
      <c r="DJ12" s="331"/>
      <c r="DK12" s="330" t="str">
        <f>TOTALGENERAL!$AI94</f>
        <v/>
      </c>
      <c r="DL12" s="331"/>
      <c r="DM12" s="330" t="str">
        <f>TOTALGENERAL!$BJ94</f>
        <v/>
      </c>
      <c r="DN12" s="331"/>
      <c r="DO12" s="330" t="str">
        <f>TOTALGENERAL!$CK94</f>
        <v/>
      </c>
      <c r="DP12" s="332"/>
    </row>
    <row r="13" spans="1:120">
      <c r="A13" s="553" t="str">
        <f>PARAMETRES!$F$6</f>
        <v>ÉCRIRE (dictées, orthographe, rédactions)</v>
      </c>
      <c r="B13" s="553"/>
      <c r="C13" s="328">
        <f>PARAMETRES!$G$6</f>
        <v>25</v>
      </c>
      <c r="D13" s="329"/>
      <c r="E13" s="330">
        <f>TOTALGENERAL!$I58</f>
        <v>15.799999999999999</v>
      </c>
      <c r="F13" s="331"/>
      <c r="G13" s="330" t="str">
        <f>TOTALGENERAL!$AJ58</f>
        <v/>
      </c>
      <c r="H13" s="331"/>
      <c r="I13" s="330" t="str">
        <f>TOTALGENERAL!$BK58</f>
        <v/>
      </c>
      <c r="J13" s="331"/>
      <c r="K13" s="330" t="str">
        <f>TOTALGENERAL!$CL58</f>
        <v/>
      </c>
      <c r="L13" s="332"/>
      <c r="M13" s="553" t="str">
        <f>PARAMETRES!$F$6</f>
        <v>ÉCRIRE (dictées, orthographe, rédactions)</v>
      </c>
      <c r="N13" s="553"/>
      <c r="O13" s="328">
        <f>PARAMETRES!$G$6</f>
        <v>25</v>
      </c>
      <c r="P13" s="329"/>
      <c r="Q13" s="330">
        <f>TOTALGENERAL!$I62</f>
        <v>21.400000000000002</v>
      </c>
      <c r="R13" s="331"/>
      <c r="S13" s="330" t="str">
        <f>TOTALGENERAL!$AJ62</f>
        <v/>
      </c>
      <c r="T13" s="331"/>
      <c r="U13" s="330" t="str">
        <f>TOTALGENERAL!$BK62</f>
        <v/>
      </c>
      <c r="V13" s="331"/>
      <c r="W13" s="330" t="str">
        <f>TOTALGENERAL!$CL62</f>
        <v/>
      </c>
      <c r="X13" s="332"/>
      <c r="Y13" s="553" t="str">
        <f>PARAMETRES!$F$6</f>
        <v>ÉCRIRE (dictées, orthographe, rédactions)</v>
      </c>
      <c r="Z13" s="553"/>
      <c r="AA13" s="328">
        <f>PARAMETRES!$G$6</f>
        <v>25</v>
      </c>
      <c r="AB13" s="329"/>
      <c r="AC13" s="330">
        <f>TOTALGENERAL!$I66</f>
        <v>16.3</v>
      </c>
      <c r="AD13" s="331"/>
      <c r="AE13" s="330" t="str">
        <f>TOTALGENERAL!$AJ66</f>
        <v/>
      </c>
      <c r="AF13" s="331"/>
      <c r="AG13" s="330" t="str">
        <f>TOTALGENERAL!$BK66</f>
        <v/>
      </c>
      <c r="AH13" s="331"/>
      <c r="AI13" s="330" t="str">
        <f>TOTALGENERAL!$CL66</f>
        <v/>
      </c>
      <c r="AJ13" s="332"/>
      <c r="AK13" s="553" t="str">
        <f>PARAMETRES!$F$6</f>
        <v>ÉCRIRE (dictées, orthographe, rédactions)</v>
      </c>
      <c r="AL13" s="553"/>
      <c r="AM13" s="328">
        <f>PARAMETRES!$G$6</f>
        <v>25</v>
      </c>
      <c r="AN13" s="329"/>
      <c r="AO13" s="330">
        <f>TOTALGENERAL!$I70</f>
        <v>18</v>
      </c>
      <c r="AP13" s="331"/>
      <c r="AQ13" s="330" t="str">
        <f>TOTALGENERAL!$AJ70</f>
        <v/>
      </c>
      <c r="AR13" s="331"/>
      <c r="AS13" s="330" t="str">
        <f>TOTALGENERAL!$BK70</f>
        <v/>
      </c>
      <c r="AT13" s="331"/>
      <c r="AU13" s="330" t="str">
        <f>TOTALGENERAL!$CL70</f>
        <v/>
      </c>
      <c r="AV13" s="332"/>
      <c r="AW13" s="553" t="str">
        <f>PARAMETRES!$F$6</f>
        <v>ÉCRIRE (dictées, orthographe, rédactions)</v>
      </c>
      <c r="AX13" s="553"/>
      <c r="AY13" s="328">
        <f>PARAMETRES!$G$6</f>
        <v>25</v>
      </c>
      <c r="AZ13" s="329"/>
      <c r="BA13" s="330">
        <f>TOTALGENERAL!$I74</f>
        <v>15</v>
      </c>
      <c r="BB13" s="331"/>
      <c r="BC13" s="330" t="str">
        <f>TOTALGENERAL!$AJ74</f>
        <v/>
      </c>
      <c r="BD13" s="331"/>
      <c r="BE13" s="330" t="str">
        <f>TOTALGENERAL!$BK74</f>
        <v/>
      </c>
      <c r="BF13" s="331"/>
      <c r="BG13" s="330" t="str">
        <f>TOTALGENERAL!$CL74</f>
        <v/>
      </c>
      <c r="BH13" s="332"/>
      <c r="BI13" s="553" t="str">
        <f>PARAMETRES!$F$6</f>
        <v>ÉCRIRE (dictées, orthographe, rédactions)</v>
      </c>
      <c r="BJ13" s="553"/>
      <c r="BK13" s="328">
        <f>PARAMETRES!$G$6</f>
        <v>25</v>
      </c>
      <c r="BL13" s="329"/>
      <c r="BM13" s="330">
        <f>TOTALGENERAL!$I78</f>
        <v>20.6</v>
      </c>
      <c r="BN13" s="331"/>
      <c r="BO13" s="330" t="str">
        <f>TOTALGENERAL!$AJ78</f>
        <v/>
      </c>
      <c r="BP13" s="331"/>
      <c r="BQ13" s="330" t="str">
        <f>TOTALGENERAL!$BK78</f>
        <v/>
      </c>
      <c r="BR13" s="331"/>
      <c r="BS13" s="330" t="str">
        <f>TOTALGENERAL!$CL78</f>
        <v/>
      </c>
      <c r="BT13" s="332"/>
      <c r="BU13" s="553" t="str">
        <f>PARAMETRES!$F$6</f>
        <v>ÉCRIRE (dictées, orthographe, rédactions)</v>
      </c>
      <c r="BV13" s="553"/>
      <c r="BW13" s="328">
        <f>PARAMETRES!$G$6</f>
        <v>25</v>
      </c>
      <c r="BX13" s="329"/>
      <c r="BY13" s="330">
        <f>TOTALGENERAL!$I82</f>
        <v>22</v>
      </c>
      <c r="BZ13" s="331"/>
      <c r="CA13" s="330" t="str">
        <f>TOTALGENERAL!$AJ82</f>
        <v/>
      </c>
      <c r="CB13" s="331"/>
      <c r="CC13" s="330" t="str">
        <f>TOTALGENERAL!$BK82</f>
        <v/>
      </c>
      <c r="CD13" s="331"/>
      <c r="CE13" s="330" t="str">
        <f>TOTALGENERAL!$CL82</f>
        <v/>
      </c>
      <c r="CF13" s="332"/>
      <c r="CG13" s="553" t="str">
        <f>PARAMETRES!$F$6</f>
        <v>ÉCRIRE (dictées, orthographe, rédactions)</v>
      </c>
      <c r="CH13" s="553"/>
      <c r="CI13" s="328">
        <f>PARAMETRES!$G$6</f>
        <v>25</v>
      </c>
      <c r="CJ13" s="329"/>
      <c r="CK13" s="330">
        <f>TOTALGENERAL!$I86</f>
        <v>21.1</v>
      </c>
      <c r="CL13" s="331"/>
      <c r="CM13" s="330" t="str">
        <f>TOTALGENERAL!$AJ86</f>
        <v/>
      </c>
      <c r="CN13" s="331"/>
      <c r="CO13" s="330" t="str">
        <f>TOTALGENERAL!$BK86</f>
        <v/>
      </c>
      <c r="CP13" s="331"/>
      <c r="CQ13" s="330" t="str">
        <f>TOTALGENERAL!$CL86</f>
        <v/>
      </c>
      <c r="CR13" s="332"/>
      <c r="CS13" s="553" t="str">
        <f>PARAMETRES!$F$6</f>
        <v>ÉCRIRE (dictées, orthographe, rédactions)</v>
      </c>
      <c r="CT13" s="553"/>
      <c r="CU13" s="328">
        <f>PARAMETRES!$G$6</f>
        <v>25</v>
      </c>
      <c r="CV13" s="329"/>
      <c r="CW13" s="330" t="str">
        <f>TOTALGENERAL!$I90</f>
        <v>-</v>
      </c>
      <c r="CX13" s="331"/>
      <c r="CY13" s="330" t="str">
        <f>TOTALGENERAL!$AJ90</f>
        <v/>
      </c>
      <c r="CZ13" s="331"/>
      <c r="DA13" s="330" t="str">
        <f>TOTALGENERAL!$BK90</f>
        <v/>
      </c>
      <c r="DB13" s="331"/>
      <c r="DC13" s="330" t="str">
        <f>TOTALGENERAL!$CL90</f>
        <v/>
      </c>
      <c r="DD13" s="332"/>
      <c r="DE13" s="553" t="str">
        <f>PARAMETRES!$F$6</f>
        <v>ÉCRIRE (dictées, orthographe, rédactions)</v>
      </c>
      <c r="DF13" s="553"/>
      <c r="DG13" s="328">
        <f>PARAMETRES!$G$6</f>
        <v>25</v>
      </c>
      <c r="DH13" s="329"/>
      <c r="DI13" s="330" t="str">
        <f>TOTALGENERAL!$I94</f>
        <v>-</v>
      </c>
      <c r="DJ13" s="331"/>
      <c r="DK13" s="330" t="str">
        <f>TOTALGENERAL!$AJ94</f>
        <v/>
      </c>
      <c r="DL13" s="331"/>
      <c r="DM13" s="330" t="str">
        <f>TOTALGENERAL!$BK94</f>
        <v/>
      </c>
      <c r="DN13" s="331"/>
      <c r="DO13" s="330" t="str">
        <f>TOTALGENERAL!$CL94</f>
        <v/>
      </c>
      <c r="DP13" s="332"/>
    </row>
    <row r="14" spans="1:120">
      <c r="A14" s="553" t="str">
        <f>PARAMETRES!$F$7</f>
        <v>ÉCOUTER / PARLER</v>
      </c>
      <c r="B14" s="553"/>
      <c r="C14" s="328">
        <f>PARAMETRES!$G$7</f>
        <v>25</v>
      </c>
      <c r="D14" s="329"/>
      <c r="E14" s="330">
        <f>TOTALGENERAL!$J58</f>
        <v>16.400000000000002</v>
      </c>
      <c r="F14" s="331"/>
      <c r="G14" s="330" t="str">
        <f>TOTALGENERAL!$AK58</f>
        <v/>
      </c>
      <c r="H14" s="331"/>
      <c r="I14" s="330" t="str">
        <f>TOTALGENERAL!$BL58</f>
        <v/>
      </c>
      <c r="J14" s="331"/>
      <c r="K14" s="330" t="str">
        <f>TOTALGENERAL!$CM58</f>
        <v/>
      </c>
      <c r="L14" s="332"/>
      <c r="M14" s="553" t="str">
        <f>PARAMETRES!$F$7</f>
        <v>ÉCOUTER / PARLER</v>
      </c>
      <c r="N14" s="553"/>
      <c r="O14" s="328">
        <f>PARAMETRES!$G$7</f>
        <v>25</v>
      </c>
      <c r="P14" s="329"/>
      <c r="Q14" s="330">
        <f>TOTALGENERAL!$J62</f>
        <v>21.700000000000003</v>
      </c>
      <c r="R14" s="331"/>
      <c r="S14" s="330" t="str">
        <f>TOTALGENERAL!$AK62</f>
        <v/>
      </c>
      <c r="T14" s="331"/>
      <c r="U14" s="330" t="str">
        <f>TOTALGENERAL!$BL62</f>
        <v/>
      </c>
      <c r="V14" s="331"/>
      <c r="W14" s="330" t="str">
        <f>TOTALGENERAL!$CM62</f>
        <v/>
      </c>
      <c r="X14" s="332"/>
      <c r="Y14" s="553" t="str">
        <f>PARAMETRES!$F$7</f>
        <v>ÉCOUTER / PARLER</v>
      </c>
      <c r="Z14" s="553"/>
      <c r="AA14" s="328">
        <f>PARAMETRES!$G$7</f>
        <v>25</v>
      </c>
      <c r="AB14" s="329"/>
      <c r="AC14" s="330">
        <f>TOTALGENERAL!$J66</f>
        <v>18.100000000000001</v>
      </c>
      <c r="AD14" s="331"/>
      <c r="AE14" s="330" t="str">
        <f>TOTALGENERAL!$AK66</f>
        <v/>
      </c>
      <c r="AF14" s="331"/>
      <c r="AG14" s="330" t="str">
        <f>TOTALGENERAL!$BL66</f>
        <v/>
      </c>
      <c r="AH14" s="331"/>
      <c r="AI14" s="330" t="str">
        <f>TOTALGENERAL!$CM66</f>
        <v/>
      </c>
      <c r="AJ14" s="332"/>
      <c r="AK14" s="553" t="str">
        <f>PARAMETRES!$F$7</f>
        <v>ÉCOUTER / PARLER</v>
      </c>
      <c r="AL14" s="553"/>
      <c r="AM14" s="328">
        <f>PARAMETRES!$G$7</f>
        <v>25</v>
      </c>
      <c r="AN14" s="329"/>
      <c r="AO14" s="330">
        <f>TOTALGENERAL!$J70</f>
        <v>16.400000000000002</v>
      </c>
      <c r="AP14" s="331"/>
      <c r="AQ14" s="330" t="str">
        <f>TOTALGENERAL!$AK70</f>
        <v/>
      </c>
      <c r="AR14" s="331"/>
      <c r="AS14" s="330" t="str">
        <f>TOTALGENERAL!$BL70</f>
        <v/>
      </c>
      <c r="AT14" s="331"/>
      <c r="AU14" s="330" t="str">
        <f>TOTALGENERAL!$CM70</f>
        <v/>
      </c>
      <c r="AV14" s="332"/>
      <c r="AW14" s="553" t="str">
        <f>PARAMETRES!$F$7</f>
        <v>ÉCOUTER / PARLER</v>
      </c>
      <c r="AX14" s="553"/>
      <c r="AY14" s="328">
        <f>PARAMETRES!$G$7</f>
        <v>25</v>
      </c>
      <c r="AZ14" s="329"/>
      <c r="BA14" s="330">
        <f>TOTALGENERAL!$J74</f>
        <v>21.3</v>
      </c>
      <c r="BB14" s="331"/>
      <c r="BC14" s="330" t="str">
        <f>TOTALGENERAL!$AK74</f>
        <v/>
      </c>
      <c r="BD14" s="331"/>
      <c r="BE14" s="330" t="str">
        <f>TOTALGENERAL!$BL74</f>
        <v/>
      </c>
      <c r="BF14" s="331"/>
      <c r="BG14" s="330" t="str">
        <f>TOTALGENERAL!$CM74</f>
        <v/>
      </c>
      <c r="BH14" s="332"/>
      <c r="BI14" s="553" t="str">
        <f>PARAMETRES!$F$7</f>
        <v>ÉCOUTER / PARLER</v>
      </c>
      <c r="BJ14" s="553"/>
      <c r="BK14" s="328">
        <f>PARAMETRES!$G$7</f>
        <v>25</v>
      </c>
      <c r="BL14" s="329"/>
      <c r="BM14" s="330">
        <f>TOTALGENERAL!$J78</f>
        <v>18.900000000000002</v>
      </c>
      <c r="BN14" s="331"/>
      <c r="BO14" s="330" t="str">
        <f>TOTALGENERAL!$AK78</f>
        <v/>
      </c>
      <c r="BP14" s="331"/>
      <c r="BQ14" s="330" t="str">
        <f>TOTALGENERAL!$BL78</f>
        <v/>
      </c>
      <c r="BR14" s="331"/>
      <c r="BS14" s="330" t="str">
        <f>TOTALGENERAL!$CM78</f>
        <v/>
      </c>
      <c r="BT14" s="332"/>
      <c r="BU14" s="553" t="str">
        <f>PARAMETRES!$F$7</f>
        <v>ÉCOUTER / PARLER</v>
      </c>
      <c r="BV14" s="553"/>
      <c r="BW14" s="328">
        <f>PARAMETRES!$G$7</f>
        <v>25</v>
      </c>
      <c r="BX14" s="329"/>
      <c r="BY14" s="330">
        <f>TOTALGENERAL!$J82</f>
        <v>19.200000000000003</v>
      </c>
      <c r="BZ14" s="331"/>
      <c r="CA14" s="330" t="str">
        <f>TOTALGENERAL!$AK82</f>
        <v/>
      </c>
      <c r="CB14" s="331"/>
      <c r="CC14" s="330" t="str">
        <f>TOTALGENERAL!$BL82</f>
        <v/>
      </c>
      <c r="CD14" s="331"/>
      <c r="CE14" s="330" t="str">
        <f>TOTALGENERAL!$CM82</f>
        <v/>
      </c>
      <c r="CF14" s="332"/>
      <c r="CG14" s="553" t="str">
        <f>PARAMETRES!$F$7</f>
        <v>ÉCOUTER / PARLER</v>
      </c>
      <c r="CH14" s="553"/>
      <c r="CI14" s="328">
        <f>PARAMETRES!$G$7</f>
        <v>25</v>
      </c>
      <c r="CJ14" s="329"/>
      <c r="CK14" s="330">
        <f>TOTALGENERAL!$J86</f>
        <v>18.100000000000001</v>
      </c>
      <c r="CL14" s="331"/>
      <c r="CM14" s="330" t="str">
        <f>TOTALGENERAL!$AK86</f>
        <v/>
      </c>
      <c r="CN14" s="331"/>
      <c r="CO14" s="330" t="str">
        <f>TOTALGENERAL!$BL86</f>
        <v/>
      </c>
      <c r="CP14" s="331"/>
      <c r="CQ14" s="330" t="str">
        <f>TOTALGENERAL!$CM86</f>
        <v/>
      </c>
      <c r="CR14" s="332"/>
      <c r="CS14" s="553" t="str">
        <f>PARAMETRES!$F$7</f>
        <v>ÉCOUTER / PARLER</v>
      </c>
      <c r="CT14" s="553"/>
      <c r="CU14" s="328">
        <f>PARAMETRES!$G$7</f>
        <v>25</v>
      </c>
      <c r="CV14" s="329"/>
      <c r="CW14" s="330" t="str">
        <f>TOTALGENERAL!$J90</f>
        <v>-</v>
      </c>
      <c r="CX14" s="331"/>
      <c r="CY14" s="330" t="str">
        <f>TOTALGENERAL!$AK90</f>
        <v/>
      </c>
      <c r="CZ14" s="331"/>
      <c r="DA14" s="330" t="str">
        <f>TOTALGENERAL!$BL90</f>
        <v/>
      </c>
      <c r="DB14" s="331"/>
      <c r="DC14" s="330" t="str">
        <f>TOTALGENERAL!$CM90</f>
        <v/>
      </c>
      <c r="DD14" s="332"/>
      <c r="DE14" s="553" t="str">
        <f>PARAMETRES!$F$7</f>
        <v>ÉCOUTER / PARLER</v>
      </c>
      <c r="DF14" s="553"/>
      <c r="DG14" s="328">
        <f>PARAMETRES!$G$7</f>
        <v>25</v>
      </c>
      <c r="DH14" s="329"/>
      <c r="DI14" s="330" t="str">
        <f>TOTALGENERAL!$J94</f>
        <v>-</v>
      </c>
      <c r="DJ14" s="331"/>
      <c r="DK14" s="330" t="str">
        <f>TOTALGENERAL!$AK94</f>
        <v/>
      </c>
      <c r="DL14" s="331"/>
      <c r="DM14" s="330" t="str">
        <f>TOTALGENERAL!$BL94</f>
        <v/>
      </c>
      <c r="DN14" s="331"/>
      <c r="DO14" s="330" t="str">
        <f>TOTALGENERAL!$CM94</f>
        <v/>
      </c>
      <c r="DP14" s="332"/>
    </row>
    <row r="15" spans="1:120">
      <c r="A15" s="553" t="str">
        <f>PARAMETRES!$F$8</f>
        <v>LIRE-ÉCRIRE (conjugaison, grammaire, …)</v>
      </c>
      <c r="B15" s="553"/>
      <c r="C15" s="328">
        <f>PARAMETRES!$G$8</f>
        <v>25</v>
      </c>
      <c r="D15" s="329"/>
      <c r="E15" s="330">
        <f>TOTALGENERAL!$K58</f>
        <v>10.6</v>
      </c>
      <c r="F15" s="331"/>
      <c r="G15" s="330" t="str">
        <f>TOTALGENERAL!$AL58</f>
        <v/>
      </c>
      <c r="H15" s="331"/>
      <c r="I15" s="330" t="str">
        <f>TOTALGENERAL!$BM58</f>
        <v/>
      </c>
      <c r="J15" s="331"/>
      <c r="K15" s="330" t="str">
        <f>TOTALGENERAL!$CN58</f>
        <v/>
      </c>
      <c r="L15" s="332"/>
      <c r="M15" s="553" t="str">
        <f>PARAMETRES!$F$8</f>
        <v>LIRE-ÉCRIRE (conjugaison, grammaire, …)</v>
      </c>
      <c r="N15" s="553"/>
      <c r="O15" s="328">
        <f>PARAMETRES!$G$8</f>
        <v>25</v>
      </c>
      <c r="P15" s="329"/>
      <c r="Q15" s="330">
        <f>TOTALGENERAL!$K62</f>
        <v>20.700000000000003</v>
      </c>
      <c r="R15" s="331"/>
      <c r="S15" s="330" t="str">
        <f>TOTALGENERAL!$AL62</f>
        <v/>
      </c>
      <c r="T15" s="331"/>
      <c r="U15" s="330" t="str">
        <f>TOTALGENERAL!$BM62</f>
        <v/>
      </c>
      <c r="V15" s="331"/>
      <c r="W15" s="330" t="str">
        <f>TOTALGENERAL!$CN62</f>
        <v/>
      </c>
      <c r="X15" s="332"/>
      <c r="Y15" s="553" t="str">
        <f>PARAMETRES!$F$8</f>
        <v>LIRE-ÉCRIRE (conjugaison, grammaire, …)</v>
      </c>
      <c r="Z15" s="553"/>
      <c r="AA15" s="328">
        <f>PARAMETRES!$G$8</f>
        <v>25</v>
      </c>
      <c r="AB15" s="329"/>
      <c r="AC15" s="330">
        <f>TOTALGENERAL!$K66</f>
        <v>17.400000000000002</v>
      </c>
      <c r="AD15" s="331"/>
      <c r="AE15" s="330" t="str">
        <f>TOTALGENERAL!$AL66</f>
        <v/>
      </c>
      <c r="AF15" s="331"/>
      <c r="AG15" s="330" t="str">
        <f>TOTALGENERAL!$BM66</f>
        <v/>
      </c>
      <c r="AH15" s="331"/>
      <c r="AI15" s="330" t="str">
        <f>TOTALGENERAL!$CN66</f>
        <v/>
      </c>
      <c r="AJ15" s="332"/>
      <c r="AK15" s="553" t="str">
        <f>PARAMETRES!$F$8</f>
        <v>LIRE-ÉCRIRE (conjugaison, grammaire, …)</v>
      </c>
      <c r="AL15" s="553"/>
      <c r="AM15" s="328">
        <f>PARAMETRES!$G$8</f>
        <v>25</v>
      </c>
      <c r="AN15" s="329"/>
      <c r="AO15" s="330">
        <f>TOTALGENERAL!$K70</f>
        <v>13.799999999999999</v>
      </c>
      <c r="AP15" s="331"/>
      <c r="AQ15" s="330" t="str">
        <f>TOTALGENERAL!$AL70</f>
        <v/>
      </c>
      <c r="AR15" s="331"/>
      <c r="AS15" s="330" t="str">
        <f>TOTALGENERAL!$BM70</f>
        <v/>
      </c>
      <c r="AT15" s="331"/>
      <c r="AU15" s="330" t="str">
        <f>TOTALGENERAL!$CN70</f>
        <v/>
      </c>
      <c r="AV15" s="332"/>
      <c r="AW15" s="553" t="str">
        <f>PARAMETRES!$F$8</f>
        <v>LIRE-ÉCRIRE (conjugaison, grammaire, …)</v>
      </c>
      <c r="AX15" s="553"/>
      <c r="AY15" s="328">
        <f>PARAMETRES!$G$8</f>
        <v>25</v>
      </c>
      <c r="AZ15" s="329"/>
      <c r="BA15" s="330">
        <f>TOTALGENERAL!$K74</f>
        <v>17.8</v>
      </c>
      <c r="BB15" s="331"/>
      <c r="BC15" s="330" t="str">
        <f>TOTALGENERAL!$AL74</f>
        <v/>
      </c>
      <c r="BD15" s="331"/>
      <c r="BE15" s="330" t="str">
        <f>TOTALGENERAL!$BM74</f>
        <v/>
      </c>
      <c r="BF15" s="331"/>
      <c r="BG15" s="330" t="str">
        <f>TOTALGENERAL!$CN74</f>
        <v/>
      </c>
      <c r="BH15" s="332"/>
      <c r="BI15" s="553" t="str">
        <f>PARAMETRES!$F$8</f>
        <v>LIRE-ÉCRIRE (conjugaison, grammaire, …)</v>
      </c>
      <c r="BJ15" s="553"/>
      <c r="BK15" s="328">
        <f>PARAMETRES!$G$8</f>
        <v>25</v>
      </c>
      <c r="BL15" s="329"/>
      <c r="BM15" s="330">
        <f>TOTALGENERAL!$K78</f>
        <v>21.8</v>
      </c>
      <c r="BN15" s="331"/>
      <c r="BO15" s="330" t="str">
        <f>TOTALGENERAL!$AL78</f>
        <v/>
      </c>
      <c r="BP15" s="331"/>
      <c r="BQ15" s="330" t="str">
        <f>TOTALGENERAL!$BM78</f>
        <v/>
      </c>
      <c r="BR15" s="331"/>
      <c r="BS15" s="330" t="str">
        <f>TOTALGENERAL!$CN78</f>
        <v/>
      </c>
      <c r="BT15" s="332"/>
      <c r="BU15" s="553" t="str">
        <f>PARAMETRES!$F$8</f>
        <v>LIRE-ÉCRIRE (conjugaison, grammaire, …)</v>
      </c>
      <c r="BV15" s="553"/>
      <c r="BW15" s="328">
        <f>PARAMETRES!$G$8</f>
        <v>25</v>
      </c>
      <c r="BX15" s="329"/>
      <c r="BY15" s="330">
        <f>TOTALGENERAL!$K82</f>
        <v>18.200000000000003</v>
      </c>
      <c r="BZ15" s="331"/>
      <c r="CA15" s="330" t="str">
        <f>TOTALGENERAL!$AL82</f>
        <v/>
      </c>
      <c r="CB15" s="331"/>
      <c r="CC15" s="330" t="str">
        <f>TOTALGENERAL!$BM82</f>
        <v/>
      </c>
      <c r="CD15" s="331"/>
      <c r="CE15" s="330" t="str">
        <f>TOTALGENERAL!$CN82</f>
        <v/>
      </c>
      <c r="CF15" s="332"/>
      <c r="CG15" s="553" t="str">
        <f>PARAMETRES!$F$8</f>
        <v>LIRE-ÉCRIRE (conjugaison, grammaire, …)</v>
      </c>
      <c r="CH15" s="553"/>
      <c r="CI15" s="328">
        <f>PARAMETRES!$G$8</f>
        <v>25</v>
      </c>
      <c r="CJ15" s="329"/>
      <c r="CK15" s="330">
        <f>TOTALGENERAL!$K86</f>
        <v>16.600000000000001</v>
      </c>
      <c r="CL15" s="331"/>
      <c r="CM15" s="330" t="str">
        <f>TOTALGENERAL!$AL86</f>
        <v/>
      </c>
      <c r="CN15" s="331"/>
      <c r="CO15" s="330" t="str">
        <f>TOTALGENERAL!$BM86</f>
        <v/>
      </c>
      <c r="CP15" s="331"/>
      <c r="CQ15" s="330" t="str">
        <f>TOTALGENERAL!$CN86</f>
        <v/>
      </c>
      <c r="CR15" s="332"/>
      <c r="CS15" s="553" t="str">
        <f>PARAMETRES!$F$8</f>
        <v>LIRE-ÉCRIRE (conjugaison, grammaire, …)</v>
      </c>
      <c r="CT15" s="553"/>
      <c r="CU15" s="328">
        <f>PARAMETRES!$G$8</f>
        <v>25</v>
      </c>
      <c r="CV15" s="329"/>
      <c r="CW15" s="330" t="str">
        <f>TOTALGENERAL!$K90</f>
        <v>-</v>
      </c>
      <c r="CX15" s="331"/>
      <c r="CY15" s="330" t="str">
        <f>TOTALGENERAL!$AL90</f>
        <v/>
      </c>
      <c r="CZ15" s="331"/>
      <c r="DA15" s="330" t="str">
        <f>TOTALGENERAL!$BM90</f>
        <v/>
      </c>
      <c r="DB15" s="331"/>
      <c r="DC15" s="330" t="str">
        <f>TOTALGENERAL!$CN90</f>
        <v/>
      </c>
      <c r="DD15" s="332"/>
      <c r="DE15" s="553" t="str">
        <f>PARAMETRES!$F$8</f>
        <v>LIRE-ÉCRIRE (conjugaison, grammaire, …)</v>
      </c>
      <c r="DF15" s="553"/>
      <c r="DG15" s="328">
        <f>PARAMETRES!$G$8</f>
        <v>25</v>
      </c>
      <c r="DH15" s="329"/>
      <c r="DI15" s="330" t="str">
        <f>TOTALGENERAL!$K94</f>
        <v>-</v>
      </c>
      <c r="DJ15" s="331"/>
      <c r="DK15" s="330" t="str">
        <f>TOTALGENERAL!$AL94</f>
        <v/>
      </c>
      <c r="DL15" s="331"/>
      <c r="DM15" s="330" t="str">
        <f>TOTALGENERAL!$BM94</f>
        <v/>
      </c>
      <c r="DN15" s="331"/>
      <c r="DO15" s="330" t="str">
        <f>TOTALGENERAL!$CN94</f>
        <v/>
      </c>
      <c r="DP15" s="332"/>
    </row>
    <row r="16" spans="1:120">
      <c r="A16" s="326"/>
      <c r="B16" s="326"/>
      <c r="C16" s="327"/>
      <c r="D16" s="327"/>
      <c r="E16" s="315"/>
      <c r="G16" s="315"/>
      <c r="I16" s="315"/>
      <c r="K16" s="315"/>
      <c r="M16" s="326"/>
      <c r="N16" s="326"/>
      <c r="O16" s="327"/>
      <c r="P16" s="327"/>
      <c r="Q16" s="315"/>
      <c r="S16" s="315"/>
      <c r="U16" s="315"/>
      <c r="W16" s="315"/>
      <c r="Y16" s="326"/>
      <c r="Z16" s="326"/>
      <c r="AA16" s="327"/>
      <c r="AB16" s="327"/>
      <c r="AC16" s="315"/>
      <c r="AE16" s="315"/>
      <c r="AG16" s="315"/>
      <c r="AI16" s="315"/>
      <c r="AK16" s="326"/>
      <c r="AL16" s="326"/>
      <c r="AM16" s="327"/>
      <c r="AN16" s="327"/>
      <c r="AO16" s="315"/>
      <c r="AQ16" s="315"/>
      <c r="AS16" s="315"/>
      <c r="AU16" s="315"/>
      <c r="AW16" s="326"/>
      <c r="AX16" s="326"/>
      <c r="AY16" s="327"/>
      <c r="AZ16" s="327"/>
      <c r="BA16" s="315"/>
      <c r="BC16" s="315"/>
      <c r="BE16" s="315"/>
      <c r="BG16" s="315"/>
      <c r="BI16" s="326"/>
      <c r="BJ16" s="326"/>
      <c r="BK16" s="327"/>
      <c r="BL16" s="327"/>
      <c r="BM16" s="315"/>
      <c r="BO16" s="315"/>
      <c r="BQ16" s="315"/>
      <c r="BS16" s="315"/>
      <c r="BU16" s="326"/>
      <c r="BV16" s="326"/>
      <c r="BW16" s="327"/>
      <c r="BX16" s="327"/>
      <c r="BY16" s="315"/>
      <c r="CA16" s="315"/>
      <c r="CC16" s="315"/>
      <c r="CE16" s="315"/>
      <c r="CG16" s="326"/>
      <c r="CH16" s="326"/>
      <c r="CI16" s="327"/>
      <c r="CJ16" s="327"/>
      <c r="CK16" s="315"/>
      <c r="CM16" s="315"/>
      <c r="CO16" s="315"/>
      <c r="CQ16" s="315"/>
      <c r="CS16" s="326"/>
      <c r="CT16" s="326"/>
      <c r="CU16" s="327"/>
      <c r="CV16" s="327"/>
      <c r="CW16" s="315"/>
      <c r="CY16" s="315"/>
      <c r="DA16" s="315"/>
      <c r="DC16" s="315"/>
      <c r="DE16" s="326"/>
      <c r="DF16" s="326"/>
      <c r="DG16" s="327"/>
      <c r="DH16" s="327"/>
      <c r="DI16" s="315"/>
      <c r="DK16" s="315"/>
      <c r="DM16" s="315"/>
      <c r="DO16" s="315"/>
    </row>
    <row r="17" spans="1:120" ht="13.5">
      <c r="A17" s="554" t="str">
        <f>PARAMETRES!$F$9</f>
        <v>TOTAL LANGUE MATERNELLE</v>
      </c>
      <c r="B17" s="554"/>
      <c r="C17" s="333">
        <f>PARAMETRES!$G$9</f>
        <v>100</v>
      </c>
      <c r="D17" s="334"/>
      <c r="E17" s="335">
        <f>TOTALGENERAL!$L58</f>
        <v>55.800000000000004</v>
      </c>
      <c r="F17" s="319"/>
      <c r="G17" s="335" t="str">
        <f>TOTALGENERAL!$AM58</f>
        <v/>
      </c>
      <c r="H17" s="319"/>
      <c r="I17" s="335" t="str">
        <f>TOTALGENERAL!$BN58</f>
        <v/>
      </c>
      <c r="J17" s="319"/>
      <c r="K17" s="335" t="str">
        <f>TOTALGENERAL!$CO58</f>
        <v/>
      </c>
      <c r="L17" s="320"/>
      <c r="M17" s="554" t="str">
        <f>PARAMETRES!$F$9</f>
        <v>TOTAL LANGUE MATERNELLE</v>
      </c>
      <c r="N17" s="554"/>
      <c r="O17" s="333">
        <f>PARAMETRES!$G$9</f>
        <v>100</v>
      </c>
      <c r="P17" s="334"/>
      <c r="Q17" s="335">
        <f>TOTALGENERAL!$L62</f>
        <v>85.1</v>
      </c>
      <c r="R17" s="319"/>
      <c r="S17" s="335" t="str">
        <f>TOTALGENERAL!$AM62</f>
        <v/>
      </c>
      <c r="T17" s="319"/>
      <c r="U17" s="335" t="str">
        <f>TOTALGENERAL!$BN62</f>
        <v/>
      </c>
      <c r="V17" s="319"/>
      <c r="W17" s="335" t="str">
        <f>TOTALGENERAL!$CO62</f>
        <v/>
      </c>
      <c r="X17" s="320"/>
      <c r="Y17" s="554" t="str">
        <f>PARAMETRES!$F$9</f>
        <v>TOTAL LANGUE MATERNELLE</v>
      </c>
      <c r="Z17" s="554"/>
      <c r="AA17" s="333">
        <f>PARAMETRES!$G$9</f>
        <v>100</v>
      </c>
      <c r="AB17" s="334"/>
      <c r="AC17" s="335">
        <f>TOTALGENERAL!$L66</f>
        <v>69.599999999999994</v>
      </c>
      <c r="AD17" s="319"/>
      <c r="AE17" s="335" t="str">
        <f>TOTALGENERAL!$AM66</f>
        <v/>
      </c>
      <c r="AF17" s="319"/>
      <c r="AG17" s="335" t="str">
        <f>TOTALGENERAL!$BN66</f>
        <v/>
      </c>
      <c r="AH17" s="319"/>
      <c r="AI17" s="335" t="str">
        <f>TOTALGENERAL!$CO66</f>
        <v/>
      </c>
      <c r="AJ17" s="320"/>
      <c r="AK17" s="554" t="str">
        <f>PARAMETRES!$F$9</f>
        <v>TOTAL LANGUE MATERNELLE</v>
      </c>
      <c r="AL17" s="554"/>
      <c r="AM17" s="333">
        <f>PARAMETRES!$G$9</f>
        <v>100</v>
      </c>
      <c r="AN17" s="334"/>
      <c r="AO17" s="335">
        <f>TOTALGENERAL!$L70</f>
        <v>66.199999999999989</v>
      </c>
      <c r="AP17" s="319"/>
      <c r="AQ17" s="335" t="str">
        <f>TOTALGENERAL!$AM70</f>
        <v/>
      </c>
      <c r="AR17" s="319"/>
      <c r="AS17" s="335" t="str">
        <f>TOTALGENERAL!$BN70</f>
        <v/>
      </c>
      <c r="AT17" s="319"/>
      <c r="AU17" s="335" t="str">
        <f>TOTALGENERAL!$CO70</f>
        <v/>
      </c>
      <c r="AV17" s="320"/>
      <c r="AW17" s="554" t="str">
        <f>PARAMETRES!$F$9</f>
        <v>TOTAL LANGUE MATERNELLE</v>
      </c>
      <c r="AX17" s="554"/>
      <c r="AY17" s="333">
        <f>PARAMETRES!$G$9</f>
        <v>100</v>
      </c>
      <c r="AZ17" s="334"/>
      <c r="BA17" s="335">
        <f>TOTALGENERAL!$L74</f>
        <v>72.3</v>
      </c>
      <c r="BB17" s="319"/>
      <c r="BC17" s="335" t="str">
        <f>TOTALGENERAL!$AM74</f>
        <v/>
      </c>
      <c r="BD17" s="319"/>
      <c r="BE17" s="335" t="str">
        <f>TOTALGENERAL!$BN74</f>
        <v/>
      </c>
      <c r="BF17" s="319"/>
      <c r="BG17" s="335" t="str">
        <f>TOTALGENERAL!$CO74</f>
        <v/>
      </c>
      <c r="BH17" s="320"/>
      <c r="BI17" s="554" t="str">
        <f>PARAMETRES!$F$9</f>
        <v>TOTAL LANGUE MATERNELLE</v>
      </c>
      <c r="BJ17" s="554"/>
      <c r="BK17" s="333">
        <f>PARAMETRES!$G$9</f>
        <v>100</v>
      </c>
      <c r="BL17" s="334"/>
      <c r="BM17" s="335">
        <f>TOTALGENERAL!$L78</f>
        <v>83.1</v>
      </c>
      <c r="BN17" s="319"/>
      <c r="BO17" s="335" t="str">
        <f>TOTALGENERAL!$AM78</f>
        <v/>
      </c>
      <c r="BP17" s="319"/>
      <c r="BQ17" s="335" t="str">
        <f>TOTALGENERAL!$BN78</f>
        <v/>
      </c>
      <c r="BR17" s="319"/>
      <c r="BS17" s="335" t="str">
        <f>TOTALGENERAL!$CO78</f>
        <v/>
      </c>
      <c r="BT17" s="320"/>
      <c r="BU17" s="554" t="str">
        <f>PARAMETRES!$F$9</f>
        <v>TOTAL LANGUE MATERNELLE</v>
      </c>
      <c r="BV17" s="554"/>
      <c r="BW17" s="333">
        <f>PARAMETRES!$G$9</f>
        <v>100</v>
      </c>
      <c r="BX17" s="334"/>
      <c r="BY17" s="335">
        <f>TOTALGENERAL!$L82</f>
        <v>79.3</v>
      </c>
      <c r="BZ17" s="319"/>
      <c r="CA17" s="335" t="str">
        <f>TOTALGENERAL!$AM82</f>
        <v/>
      </c>
      <c r="CB17" s="319"/>
      <c r="CC17" s="335" t="str">
        <f>TOTALGENERAL!$BN82</f>
        <v/>
      </c>
      <c r="CD17" s="319"/>
      <c r="CE17" s="335" t="str">
        <f>TOTALGENERAL!$CO82</f>
        <v/>
      </c>
      <c r="CF17" s="320"/>
      <c r="CG17" s="554" t="str">
        <f>PARAMETRES!$F$9</f>
        <v>TOTAL LANGUE MATERNELLE</v>
      </c>
      <c r="CH17" s="554"/>
      <c r="CI17" s="333">
        <f>PARAMETRES!$G$9</f>
        <v>100</v>
      </c>
      <c r="CJ17" s="334"/>
      <c r="CK17" s="335">
        <f>TOTALGENERAL!$L86</f>
        <v>78.899999999999991</v>
      </c>
      <c r="CL17" s="319"/>
      <c r="CM17" s="335" t="str">
        <f>TOTALGENERAL!$AM86</f>
        <v/>
      </c>
      <c r="CN17" s="319"/>
      <c r="CO17" s="335" t="str">
        <f>TOTALGENERAL!$BN86</f>
        <v/>
      </c>
      <c r="CP17" s="319"/>
      <c r="CQ17" s="335" t="str">
        <f>TOTALGENERAL!$CO86</f>
        <v/>
      </c>
      <c r="CR17" s="320"/>
      <c r="CS17" s="554" t="str">
        <f>PARAMETRES!$F$9</f>
        <v>TOTAL LANGUE MATERNELLE</v>
      </c>
      <c r="CT17" s="554"/>
      <c r="CU17" s="333">
        <f>PARAMETRES!$G$9</f>
        <v>100</v>
      </c>
      <c r="CV17" s="334"/>
      <c r="CW17" s="335" t="str">
        <f>TOTALGENERAL!$L90</f>
        <v>-</v>
      </c>
      <c r="CX17" s="319"/>
      <c r="CY17" s="335" t="str">
        <f>TOTALGENERAL!$AM90</f>
        <v/>
      </c>
      <c r="CZ17" s="319"/>
      <c r="DA17" s="335" t="str">
        <f>TOTALGENERAL!$BN90</f>
        <v/>
      </c>
      <c r="DB17" s="319"/>
      <c r="DC17" s="335" t="str">
        <f>TOTALGENERAL!$CO90</f>
        <v/>
      </c>
      <c r="DD17" s="320"/>
      <c r="DE17" s="554" t="str">
        <f>PARAMETRES!$F$9</f>
        <v>TOTAL LANGUE MATERNELLE</v>
      </c>
      <c r="DF17" s="554"/>
      <c r="DG17" s="333">
        <f>PARAMETRES!$G$9</f>
        <v>100</v>
      </c>
      <c r="DH17" s="334"/>
      <c r="DI17" s="335" t="str">
        <f>TOTALGENERAL!$L94</f>
        <v>-</v>
      </c>
      <c r="DJ17" s="319"/>
      <c r="DK17" s="335" t="str">
        <f>TOTALGENERAL!$AM94</f>
        <v/>
      </c>
      <c r="DL17" s="319"/>
      <c r="DM17" s="335" t="str">
        <f>TOTALGENERAL!$BN94</f>
        <v/>
      </c>
      <c r="DN17" s="319"/>
      <c r="DO17" s="335" t="str">
        <f>TOTALGENERAL!$CO94</f>
        <v/>
      </c>
      <c r="DP17" s="320"/>
    </row>
    <row r="18" spans="1:120" ht="13.5">
      <c r="A18" s="321" t="str">
        <f>IF(COUNTBLANK(K7:K36)=30,"","Moyenne de l'année :")</f>
        <v/>
      </c>
      <c r="B18" s="322" t="str">
        <f>IF(COUNTBLANK(K7:K36)=30,"",CONCATENATE(TOTALGENERAL!$DK58," %"))</f>
        <v/>
      </c>
      <c r="C18" s="336"/>
      <c r="D18" s="336"/>
      <c r="E18" s="315"/>
      <c r="F18" s="324"/>
      <c r="G18" s="315"/>
      <c r="H18" s="324"/>
      <c r="I18" s="315"/>
      <c r="J18" s="324"/>
      <c r="K18" s="315"/>
      <c r="L18" s="325"/>
      <c r="M18" s="321" t="str">
        <f>IF(COUNTBLANK(W7:W36)=30,"","Moyenne de l'année :")</f>
        <v/>
      </c>
      <c r="N18" s="322" t="str">
        <f>IF(COUNTBLANK(W7:W36)=30,"",CONCATENATE(TOTALGENERAL!$DK62," %"))</f>
        <v/>
      </c>
      <c r="O18" s="336"/>
      <c r="P18" s="336"/>
      <c r="Q18" s="315"/>
      <c r="R18" s="324"/>
      <c r="S18" s="315"/>
      <c r="T18" s="324"/>
      <c r="U18" s="315"/>
      <c r="V18" s="324"/>
      <c r="W18" s="315"/>
      <c r="X18" s="325"/>
      <c r="Y18" s="321" t="str">
        <f>IF(COUNTBLANK(AI7:AI36)=30,"","Moyenne de l'année :")</f>
        <v/>
      </c>
      <c r="Z18" s="322" t="str">
        <f>IF(COUNTBLANK(AI7:AI36)=30,"",CONCATENATE(TOTALGENERAL!$DK66," %"))</f>
        <v/>
      </c>
      <c r="AA18" s="336"/>
      <c r="AB18" s="336"/>
      <c r="AC18" s="315"/>
      <c r="AD18" s="324"/>
      <c r="AE18" s="315"/>
      <c r="AF18" s="324"/>
      <c r="AG18" s="315"/>
      <c r="AH18" s="324"/>
      <c r="AI18" s="315"/>
      <c r="AJ18" s="325"/>
      <c r="AK18" s="321" t="str">
        <f>IF(COUNTBLANK(AU7:AU36)=30,"","Moyenne de l'année :")</f>
        <v/>
      </c>
      <c r="AL18" s="322" t="str">
        <f>IF(COUNTBLANK(AU7:AU36)=30,"",CONCATENATE(TOTALGENERAL!$DK70," %"))</f>
        <v/>
      </c>
      <c r="AM18" s="336"/>
      <c r="AN18" s="336"/>
      <c r="AO18" s="315"/>
      <c r="AP18" s="324"/>
      <c r="AQ18" s="315"/>
      <c r="AR18" s="324"/>
      <c r="AS18" s="315"/>
      <c r="AT18" s="324"/>
      <c r="AU18" s="315"/>
      <c r="AV18" s="325"/>
      <c r="AW18" s="321" t="str">
        <f>IF(COUNTBLANK(BG7:BG36)=30,"","Moyenne de l'année :")</f>
        <v/>
      </c>
      <c r="AX18" s="322" t="str">
        <f>IF(COUNTBLANK(BG7:BG36)=30,"",CONCATENATE(TOTALGENERAL!$DK74," %"))</f>
        <v/>
      </c>
      <c r="AY18" s="336"/>
      <c r="AZ18" s="336"/>
      <c r="BA18" s="315"/>
      <c r="BB18" s="324"/>
      <c r="BC18" s="315"/>
      <c r="BD18" s="324"/>
      <c r="BE18" s="315"/>
      <c r="BF18" s="324"/>
      <c r="BG18" s="315"/>
      <c r="BH18" s="325"/>
      <c r="BI18" s="321" t="str">
        <f>IF(COUNTBLANK(BS7:BS36)=30,"","Moyenne de l'année :")</f>
        <v/>
      </c>
      <c r="BJ18" s="322" t="str">
        <f>IF(COUNTBLANK(BS7:BS36)=30,"",CONCATENATE(TOTALGENERAL!$DK78," %"))</f>
        <v/>
      </c>
      <c r="BK18" s="336"/>
      <c r="BL18" s="336"/>
      <c r="BM18" s="315"/>
      <c r="BN18" s="324"/>
      <c r="BO18" s="315"/>
      <c r="BP18" s="324"/>
      <c r="BQ18" s="315"/>
      <c r="BR18" s="324"/>
      <c r="BS18" s="315"/>
      <c r="BT18" s="325"/>
      <c r="BU18" s="321" t="str">
        <f>IF(COUNTBLANK(CE7:CE36)=30,"","Moyenne de l'année :")</f>
        <v/>
      </c>
      <c r="BV18" s="322" t="str">
        <f>IF(COUNTBLANK(CE7:CE36)=30,"",CONCATENATE(TOTALGENERAL!$DK82," %"))</f>
        <v/>
      </c>
      <c r="BW18" s="336"/>
      <c r="BX18" s="336"/>
      <c r="BY18" s="315"/>
      <c r="BZ18" s="324"/>
      <c r="CA18" s="315"/>
      <c r="CB18" s="324"/>
      <c r="CC18" s="315"/>
      <c r="CD18" s="324"/>
      <c r="CE18" s="315"/>
      <c r="CF18" s="325"/>
      <c r="CG18" s="321" t="str">
        <f>IF(COUNTBLANK(CQ7:CQ36)=30,"","Moyenne de l'année :")</f>
        <v/>
      </c>
      <c r="CH18" s="322" t="str">
        <f>IF(COUNTBLANK(CQ7:CQ36)=30,"",CONCATENATE(TOTALGENERAL!$DK86," %"))</f>
        <v/>
      </c>
      <c r="CI18" s="336"/>
      <c r="CJ18" s="336"/>
      <c r="CK18" s="315"/>
      <c r="CL18" s="324"/>
      <c r="CM18" s="315"/>
      <c r="CN18" s="324"/>
      <c r="CO18" s="315"/>
      <c r="CP18" s="324"/>
      <c r="CQ18" s="315"/>
      <c r="CR18" s="325"/>
      <c r="CS18" s="321" t="str">
        <f>IF(COUNTBLANK(DC7:DC36)=30,"","Moyenne de l'année :")</f>
        <v/>
      </c>
      <c r="CT18" s="322" t="str">
        <f>IF(COUNTBLANK(DC7:DC36)=30,"",CONCATENATE(TOTALGENERAL!$DK90," %"))</f>
        <v/>
      </c>
      <c r="CU18" s="336"/>
      <c r="CV18" s="336"/>
      <c r="CW18" s="315"/>
      <c r="CX18" s="324"/>
      <c r="CY18" s="315"/>
      <c r="CZ18" s="324"/>
      <c r="DA18" s="315"/>
      <c r="DB18" s="324"/>
      <c r="DC18" s="315"/>
      <c r="DD18" s="325"/>
      <c r="DE18" s="321" t="str">
        <f>IF(COUNTBLANK(DO7:DO36)=30,"","Moyenne de l'année :")</f>
        <v/>
      </c>
      <c r="DF18" s="322" t="str">
        <f>IF(COUNTBLANK(DO7:DO36)=30,"",CONCATENATE(TOTALGENERAL!$DK94," %"))</f>
        <v/>
      </c>
      <c r="DG18" s="336"/>
      <c r="DH18" s="336"/>
      <c r="DI18" s="315"/>
      <c r="DJ18" s="324"/>
      <c r="DK18" s="315"/>
      <c r="DL18" s="324"/>
      <c r="DM18" s="315"/>
      <c r="DN18" s="324"/>
      <c r="DO18" s="315"/>
      <c r="DP18" s="325"/>
    </row>
    <row r="19" spans="1:120">
      <c r="A19" s="326"/>
      <c r="B19" s="326"/>
      <c r="C19" s="327"/>
      <c r="D19" s="327"/>
      <c r="E19" s="315"/>
      <c r="G19" s="315"/>
      <c r="I19" s="315"/>
      <c r="K19" s="315"/>
      <c r="M19" s="326"/>
      <c r="N19" s="326"/>
      <c r="O19" s="327"/>
      <c r="P19" s="327"/>
      <c r="Q19" s="315"/>
      <c r="S19" s="315"/>
      <c r="U19" s="315"/>
      <c r="W19" s="315"/>
      <c r="Y19" s="326"/>
      <c r="Z19" s="326"/>
      <c r="AA19" s="327"/>
      <c r="AB19" s="327"/>
      <c r="AC19" s="315"/>
      <c r="AE19" s="315"/>
      <c r="AG19" s="315"/>
      <c r="AI19" s="315"/>
      <c r="AK19" s="326"/>
      <c r="AL19" s="326"/>
      <c r="AM19" s="327"/>
      <c r="AN19" s="327"/>
      <c r="AO19" s="315"/>
      <c r="AQ19" s="315"/>
      <c r="AS19" s="315"/>
      <c r="AU19" s="315"/>
      <c r="AW19" s="326"/>
      <c r="AX19" s="326"/>
      <c r="AY19" s="327"/>
      <c r="AZ19" s="327"/>
      <c r="BA19" s="315"/>
      <c r="BC19" s="315"/>
      <c r="BE19" s="315"/>
      <c r="BG19" s="315"/>
      <c r="BI19" s="326"/>
      <c r="BJ19" s="326"/>
      <c r="BK19" s="327"/>
      <c r="BL19" s="327"/>
      <c r="BM19" s="315"/>
      <c r="BO19" s="315"/>
      <c r="BQ19" s="315"/>
      <c r="BS19" s="315"/>
      <c r="BU19" s="326"/>
      <c r="BV19" s="326"/>
      <c r="BW19" s="327"/>
      <c r="BX19" s="327"/>
      <c r="BY19" s="315"/>
      <c r="CA19" s="315"/>
      <c r="CC19" s="315"/>
      <c r="CE19" s="315"/>
      <c r="CG19" s="326"/>
      <c r="CH19" s="326"/>
      <c r="CI19" s="327"/>
      <c r="CJ19" s="327"/>
      <c r="CK19" s="315"/>
      <c r="CM19" s="315"/>
      <c r="CO19" s="315"/>
      <c r="CQ19" s="315"/>
      <c r="CS19" s="326"/>
      <c r="CT19" s="326"/>
      <c r="CU19" s="327"/>
      <c r="CV19" s="327"/>
      <c r="CW19" s="315"/>
      <c r="CY19" s="315"/>
      <c r="DA19" s="315"/>
      <c r="DC19" s="315"/>
      <c r="DE19" s="326"/>
      <c r="DF19" s="326"/>
      <c r="DG19" s="327"/>
      <c r="DH19" s="327"/>
      <c r="DI19" s="315"/>
      <c r="DK19" s="315"/>
      <c r="DM19" s="315"/>
      <c r="DO19" s="315"/>
    </row>
    <row r="20" spans="1:120" ht="13.5">
      <c r="A20" s="552" t="s">
        <v>89</v>
      </c>
      <c r="B20" s="552"/>
      <c r="C20" s="327"/>
      <c r="D20" s="327"/>
      <c r="E20" s="315"/>
      <c r="G20" s="315"/>
      <c r="I20" s="315"/>
      <c r="K20" s="315"/>
      <c r="M20" s="552" t="s">
        <v>89</v>
      </c>
      <c r="N20" s="552"/>
      <c r="O20" s="327"/>
      <c r="P20" s="327"/>
      <c r="Q20" s="315"/>
      <c r="S20" s="315"/>
      <c r="U20" s="315"/>
      <c r="W20" s="315"/>
      <c r="Y20" s="552" t="s">
        <v>89</v>
      </c>
      <c r="Z20" s="552"/>
      <c r="AA20" s="327"/>
      <c r="AB20" s="327"/>
      <c r="AC20" s="315"/>
      <c r="AE20" s="315"/>
      <c r="AG20" s="315"/>
      <c r="AI20" s="315"/>
      <c r="AK20" s="552" t="s">
        <v>89</v>
      </c>
      <c r="AL20" s="552"/>
      <c r="AM20" s="327"/>
      <c r="AN20" s="327"/>
      <c r="AO20" s="315"/>
      <c r="AQ20" s="315"/>
      <c r="AS20" s="315"/>
      <c r="AU20" s="315"/>
      <c r="AW20" s="552" t="s">
        <v>89</v>
      </c>
      <c r="AX20" s="552"/>
      <c r="AY20" s="327"/>
      <c r="AZ20" s="327"/>
      <c r="BA20" s="315"/>
      <c r="BC20" s="315"/>
      <c r="BE20" s="315"/>
      <c r="BG20" s="315"/>
      <c r="BI20" s="552" t="s">
        <v>89</v>
      </c>
      <c r="BJ20" s="552"/>
      <c r="BK20" s="327"/>
      <c r="BL20" s="327"/>
      <c r="BM20" s="315"/>
      <c r="BO20" s="315"/>
      <c r="BQ20" s="315"/>
      <c r="BS20" s="315"/>
      <c r="BU20" s="552" t="s">
        <v>89</v>
      </c>
      <c r="BV20" s="552"/>
      <c r="BW20" s="327"/>
      <c r="BX20" s="327"/>
      <c r="BY20" s="315"/>
      <c r="CA20" s="315"/>
      <c r="CC20" s="315"/>
      <c r="CE20" s="315"/>
      <c r="CG20" s="552" t="s">
        <v>89</v>
      </c>
      <c r="CH20" s="552"/>
      <c r="CI20" s="327"/>
      <c r="CJ20" s="327"/>
      <c r="CK20" s="315"/>
      <c r="CM20" s="315"/>
      <c r="CO20" s="315"/>
      <c r="CQ20" s="315"/>
      <c r="CS20" s="552" t="s">
        <v>89</v>
      </c>
      <c r="CT20" s="552"/>
      <c r="CU20" s="327"/>
      <c r="CV20" s="327"/>
      <c r="CW20" s="315"/>
      <c r="CY20" s="315"/>
      <c r="DA20" s="315"/>
      <c r="DC20" s="315"/>
      <c r="DE20" s="552" t="s">
        <v>89</v>
      </c>
      <c r="DF20" s="552"/>
      <c r="DG20" s="327"/>
      <c r="DH20" s="327"/>
      <c r="DI20" s="315"/>
      <c r="DK20" s="315"/>
      <c r="DM20" s="315"/>
      <c r="DO20" s="315"/>
    </row>
    <row r="21" spans="1:120">
      <c r="A21" s="326"/>
      <c r="B21" s="326"/>
      <c r="C21" s="327"/>
      <c r="D21" s="327"/>
      <c r="E21" s="315"/>
      <c r="G21" s="315"/>
      <c r="I21" s="315"/>
      <c r="K21" s="315"/>
      <c r="M21" s="326"/>
      <c r="N21" s="326"/>
      <c r="O21" s="327"/>
      <c r="P21" s="327"/>
      <c r="Q21" s="315"/>
      <c r="S21" s="315"/>
      <c r="U21" s="315"/>
      <c r="W21" s="315"/>
      <c r="Y21" s="326"/>
      <c r="Z21" s="326"/>
      <c r="AA21" s="327"/>
      <c r="AB21" s="327"/>
      <c r="AC21" s="315"/>
      <c r="AE21" s="315"/>
      <c r="AG21" s="315"/>
      <c r="AI21" s="315"/>
      <c r="AK21" s="326"/>
      <c r="AL21" s="326"/>
      <c r="AM21" s="327"/>
      <c r="AN21" s="327"/>
      <c r="AO21" s="315"/>
      <c r="AQ21" s="315"/>
      <c r="AS21" s="315"/>
      <c r="AU21" s="315"/>
      <c r="AW21" s="326"/>
      <c r="AX21" s="326"/>
      <c r="AY21" s="327"/>
      <c r="AZ21" s="327"/>
      <c r="BA21" s="315"/>
      <c r="BC21" s="315"/>
      <c r="BE21" s="315"/>
      <c r="BG21" s="315"/>
      <c r="BI21" s="326"/>
      <c r="BJ21" s="326"/>
      <c r="BK21" s="327"/>
      <c r="BL21" s="327"/>
      <c r="BM21" s="315"/>
      <c r="BO21" s="315"/>
      <c r="BQ21" s="315"/>
      <c r="BS21" s="315"/>
      <c r="BU21" s="326"/>
      <c r="BV21" s="326"/>
      <c r="BW21" s="327"/>
      <c r="BX21" s="327"/>
      <c r="BY21" s="315"/>
      <c r="CA21" s="315"/>
      <c r="CC21" s="315"/>
      <c r="CE21" s="315"/>
      <c r="CG21" s="326"/>
      <c r="CH21" s="326"/>
      <c r="CI21" s="327"/>
      <c r="CJ21" s="327"/>
      <c r="CK21" s="315"/>
      <c r="CM21" s="315"/>
      <c r="CO21" s="315"/>
      <c r="CQ21" s="315"/>
      <c r="CS21" s="326"/>
      <c r="CT21" s="326"/>
      <c r="CU21" s="327"/>
      <c r="CV21" s="327"/>
      <c r="CW21" s="315"/>
      <c r="CY21" s="315"/>
      <c r="DA21" s="315"/>
      <c r="DC21" s="315"/>
      <c r="DE21" s="326"/>
      <c r="DF21" s="326"/>
      <c r="DG21" s="327"/>
      <c r="DH21" s="327"/>
      <c r="DI21" s="315"/>
      <c r="DK21" s="315"/>
      <c r="DM21" s="315"/>
      <c r="DO21" s="315"/>
    </row>
    <row r="22" spans="1:120">
      <c r="A22" s="553" t="str">
        <f>PARAMETRES!$F$11</f>
        <v>NOMBRES ET OPÉRATIONS</v>
      </c>
      <c r="B22" s="553"/>
      <c r="C22" s="328">
        <f>PARAMETRES!$G$11</f>
        <v>40</v>
      </c>
      <c r="D22" s="329"/>
      <c r="E22" s="330">
        <f>TOTALGENERAL!$O58</f>
        <v>20.6</v>
      </c>
      <c r="F22" s="331"/>
      <c r="G22" s="330" t="str">
        <f>TOTALGENERAL!$AP58</f>
        <v/>
      </c>
      <c r="H22" s="331"/>
      <c r="I22" s="330" t="str">
        <f>TOTALGENERAL!$BQ58</f>
        <v/>
      </c>
      <c r="J22" s="331"/>
      <c r="K22" s="330" t="str">
        <f>TOTALGENERAL!$CR58</f>
        <v/>
      </c>
      <c r="L22" s="332"/>
      <c r="M22" s="553" t="str">
        <f>PARAMETRES!$F$11</f>
        <v>NOMBRES ET OPÉRATIONS</v>
      </c>
      <c r="N22" s="553"/>
      <c r="O22" s="328">
        <f>PARAMETRES!$G$11</f>
        <v>40</v>
      </c>
      <c r="P22" s="329"/>
      <c r="Q22" s="330">
        <f>TOTALGENERAL!$O62</f>
        <v>33.800000000000004</v>
      </c>
      <c r="R22" s="331"/>
      <c r="S22" s="330" t="str">
        <f>TOTALGENERAL!$AP62</f>
        <v/>
      </c>
      <c r="T22" s="331"/>
      <c r="U22" s="330" t="str">
        <f>TOTALGENERAL!$BQ62</f>
        <v/>
      </c>
      <c r="V22" s="331"/>
      <c r="W22" s="330" t="str">
        <f>TOTALGENERAL!$CR62</f>
        <v/>
      </c>
      <c r="X22" s="332"/>
      <c r="Y22" s="553" t="str">
        <f>PARAMETRES!$F$11</f>
        <v>NOMBRES ET OPÉRATIONS</v>
      </c>
      <c r="Z22" s="553"/>
      <c r="AA22" s="328">
        <f>PARAMETRES!$G$11</f>
        <v>40</v>
      </c>
      <c r="AB22" s="329"/>
      <c r="AC22" s="330">
        <f>TOTALGENERAL!$O66</f>
        <v>32.800000000000004</v>
      </c>
      <c r="AD22" s="331"/>
      <c r="AE22" s="330" t="str">
        <f>TOTALGENERAL!$AP66</f>
        <v/>
      </c>
      <c r="AF22" s="331"/>
      <c r="AG22" s="330" t="str">
        <f>TOTALGENERAL!$BQ66</f>
        <v/>
      </c>
      <c r="AH22" s="331"/>
      <c r="AI22" s="330" t="str">
        <f>TOTALGENERAL!$CR66</f>
        <v/>
      </c>
      <c r="AJ22" s="332"/>
      <c r="AK22" s="553" t="str">
        <f>PARAMETRES!$F$11</f>
        <v>NOMBRES ET OPÉRATIONS</v>
      </c>
      <c r="AL22" s="553"/>
      <c r="AM22" s="328">
        <f>PARAMETRES!$G$11</f>
        <v>40</v>
      </c>
      <c r="AN22" s="329"/>
      <c r="AO22" s="330">
        <f>TOTALGENERAL!$O70</f>
        <v>32.1</v>
      </c>
      <c r="AP22" s="331"/>
      <c r="AQ22" s="330" t="str">
        <f>TOTALGENERAL!$AP70</f>
        <v/>
      </c>
      <c r="AR22" s="331"/>
      <c r="AS22" s="330" t="str">
        <f>TOTALGENERAL!$BQ70</f>
        <v/>
      </c>
      <c r="AT22" s="331"/>
      <c r="AU22" s="330" t="str">
        <f>TOTALGENERAL!$CR70</f>
        <v/>
      </c>
      <c r="AV22" s="332"/>
      <c r="AW22" s="553" t="str">
        <f>PARAMETRES!$F$11</f>
        <v>NOMBRES ET OPÉRATIONS</v>
      </c>
      <c r="AX22" s="553"/>
      <c r="AY22" s="328">
        <f>PARAMETRES!$G$11</f>
        <v>40</v>
      </c>
      <c r="AZ22" s="329"/>
      <c r="BA22" s="330">
        <f>TOTALGENERAL!$O74</f>
        <v>32.5</v>
      </c>
      <c r="BB22" s="331"/>
      <c r="BC22" s="330" t="str">
        <f>TOTALGENERAL!$AP74</f>
        <v/>
      </c>
      <c r="BD22" s="331"/>
      <c r="BE22" s="330" t="str">
        <f>TOTALGENERAL!$BQ74</f>
        <v/>
      </c>
      <c r="BF22" s="331"/>
      <c r="BG22" s="330" t="str">
        <f>TOTALGENERAL!$CR74</f>
        <v/>
      </c>
      <c r="BH22" s="332"/>
      <c r="BI22" s="553" t="str">
        <f>PARAMETRES!$F$11</f>
        <v>NOMBRES ET OPÉRATIONS</v>
      </c>
      <c r="BJ22" s="553"/>
      <c r="BK22" s="328">
        <f>PARAMETRES!$G$11</f>
        <v>40</v>
      </c>
      <c r="BL22" s="329"/>
      <c r="BM22" s="330">
        <f>TOTALGENERAL!$O78</f>
        <v>36.300000000000004</v>
      </c>
      <c r="BN22" s="331"/>
      <c r="BO22" s="330" t="str">
        <f>TOTALGENERAL!$AP78</f>
        <v/>
      </c>
      <c r="BP22" s="331"/>
      <c r="BQ22" s="330" t="str">
        <f>TOTALGENERAL!$BQ78</f>
        <v/>
      </c>
      <c r="BR22" s="331"/>
      <c r="BS22" s="330" t="str">
        <f>TOTALGENERAL!$CR78</f>
        <v/>
      </c>
      <c r="BT22" s="332"/>
      <c r="BU22" s="553" t="str">
        <f>PARAMETRES!$F$11</f>
        <v>NOMBRES ET OPÉRATIONS</v>
      </c>
      <c r="BV22" s="553"/>
      <c r="BW22" s="328">
        <f>PARAMETRES!$G$11</f>
        <v>40</v>
      </c>
      <c r="BX22" s="329"/>
      <c r="BY22" s="330">
        <f>TOTALGENERAL!$O82</f>
        <v>33.4</v>
      </c>
      <c r="BZ22" s="331"/>
      <c r="CA22" s="330" t="str">
        <f>TOTALGENERAL!$AP82</f>
        <v/>
      </c>
      <c r="CB22" s="331"/>
      <c r="CC22" s="330" t="str">
        <f>TOTALGENERAL!$BQ82</f>
        <v/>
      </c>
      <c r="CD22" s="331"/>
      <c r="CE22" s="330" t="str">
        <f>TOTALGENERAL!$CR82</f>
        <v/>
      </c>
      <c r="CF22" s="332"/>
      <c r="CG22" s="553" t="str">
        <f>PARAMETRES!$F$11</f>
        <v>NOMBRES ET OPÉRATIONS</v>
      </c>
      <c r="CH22" s="553"/>
      <c r="CI22" s="328">
        <f>PARAMETRES!$G$11</f>
        <v>40</v>
      </c>
      <c r="CJ22" s="329"/>
      <c r="CK22" s="330">
        <f>TOTALGENERAL!$O86</f>
        <v>37.200000000000003</v>
      </c>
      <c r="CL22" s="331"/>
      <c r="CM22" s="330" t="str">
        <f>TOTALGENERAL!$AP86</f>
        <v/>
      </c>
      <c r="CN22" s="331"/>
      <c r="CO22" s="330" t="str">
        <f>TOTALGENERAL!$BQ86</f>
        <v/>
      </c>
      <c r="CP22" s="331"/>
      <c r="CQ22" s="330" t="str">
        <f>TOTALGENERAL!$CR86</f>
        <v/>
      </c>
      <c r="CR22" s="332"/>
      <c r="CS22" s="553" t="str">
        <f>PARAMETRES!$F$11</f>
        <v>NOMBRES ET OPÉRATIONS</v>
      </c>
      <c r="CT22" s="553"/>
      <c r="CU22" s="328">
        <f>PARAMETRES!$G$11</f>
        <v>40</v>
      </c>
      <c r="CV22" s="329"/>
      <c r="CW22" s="330" t="str">
        <f>TOTALGENERAL!$O90</f>
        <v>-</v>
      </c>
      <c r="CX22" s="331"/>
      <c r="CY22" s="330" t="str">
        <f>TOTALGENERAL!$AP90</f>
        <v/>
      </c>
      <c r="CZ22" s="331"/>
      <c r="DA22" s="330" t="str">
        <f>TOTALGENERAL!$BQ90</f>
        <v/>
      </c>
      <c r="DB22" s="331"/>
      <c r="DC22" s="330" t="str">
        <f>TOTALGENERAL!$CR90</f>
        <v/>
      </c>
      <c r="DD22" s="332"/>
      <c r="DE22" s="553" t="str">
        <f>PARAMETRES!$F$11</f>
        <v>NOMBRES ET OPÉRATIONS</v>
      </c>
      <c r="DF22" s="553"/>
      <c r="DG22" s="328">
        <f>PARAMETRES!$G$11</f>
        <v>40</v>
      </c>
      <c r="DH22" s="329"/>
      <c r="DI22" s="330" t="str">
        <f>TOTALGENERAL!$O94</f>
        <v>-</v>
      </c>
      <c r="DJ22" s="331"/>
      <c r="DK22" s="330" t="str">
        <f>TOTALGENERAL!$AP94</f>
        <v/>
      </c>
      <c r="DL22" s="331"/>
      <c r="DM22" s="330" t="str">
        <f>TOTALGENERAL!$BQ94</f>
        <v/>
      </c>
      <c r="DN22" s="331"/>
      <c r="DO22" s="330" t="str">
        <f>TOTALGENERAL!$CR94</f>
        <v/>
      </c>
      <c r="DP22" s="332"/>
    </row>
    <row r="23" spans="1:120">
      <c r="A23" s="553" t="str">
        <f>PARAMETRES!$F$12</f>
        <v>GRANDEURS</v>
      </c>
      <c r="B23" s="553"/>
      <c r="C23" s="328">
        <f>PARAMETRES!$G$12</f>
        <v>30</v>
      </c>
      <c r="D23" s="329"/>
      <c r="E23" s="330" t="str">
        <f>TOTALGENERAL!$P58</f>
        <v/>
      </c>
      <c r="F23" s="331"/>
      <c r="G23" s="330" t="str">
        <f>TOTALGENERAL!$AQ58</f>
        <v/>
      </c>
      <c r="H23" s="331"/>
      <c r="I23" s="330" t="str">
        <f>TOTALGENERAL!$BR58</f>
        <v/>
      </c>
      <c r="J23" s="331"/>
      <c r="K23" s="330" t="str">
        <f>TOTALGENERAL!$CS58</f>
        <v/>
      </c>
      <c r="L23" s="332"/>
      <c r="M23" s="553" t="str">
        <f>PARAMETRES!$F$12</f>
        <v>GRANDEURS</v>
      </c>
      <c r="N23" s="553"/>
      <c r="O23" s="328">
        <f>PARAMETRES!$G$12</f>
        <v>30</v>
      </c>
      <c r="P23" s="329"/>
      <c r="Q23" s="330" t="str">
        <f>TOTALGENERAL!$P62</f>
        <v/>
      </c>
      <c r="R23" s="331"/>
      <c r="S23" s="330" t="str">
        <f>TOTALGENERAL!$AQ62</f>
        <v/>
      </c>
      <c r="T23" s="331"/>
      <c r="U23" s="330" t="str">
        <f>TOTALGENERAL!$BR62</f>
        <v/>
      </c>
      <c r="V23" s="331"/>
      <c r="W23" s="330" t="str">
        <f>TOTALGENERAL!$CS62</f>
        <v/>
      </c>
      <c r="X23" s="332"/>
      <c r="Y23" s="553" t="str">
        <f>PARAMETRES!$F$12</f>
        <v>GRANDEURS</v>
      </c>
      <c r="Z23" s="553"/>
      <c r="AA23" s="328">
        <f>PARAMETRES!$G$12</f>
        <v>30</v>
      </c>
      <c r="AB23" s="329"/>
      <c r="AC23" s="330" t="str">
        <f>TOTALGENERAL!$P66</f>
        <v/>
      </c>
      <c r="AD23" s="331"/>
      <c r="AE23" s="330" t="str">
        <f>TOTALGENERAL!$AQ66</f>
        <v/>
      </c>
      <c r="AF23" s="331"/>
      <c r="AG23" s="330" t="str">
        <f>TOTALGENERAL!$BR66</f>
        <v/>
      </c>
      <c r="AH23" s="331"/>
      <c r="AI23" s="330" t="str">
        <f>TOTALGENERAL!$CS66</f>
        <v/>
      </c>
      <c r="AJ23" s="332"/>
      <c r="AK23" s="553" t="str">
        <f>PARAMETRES!$F$12</f>
        <v>GRANDEURS</v>
      </c>
      <c r="AL23" s="553"/>
      <c r="AM23" s="328">
        <f>PARAMETRES!$G$12</f>
        <v>30</v>
      </c>
      <c r="AN23" s="329"/>
      <c r="AO23" s="330" t="str">
        <f>TOTALGENERAL!$P70</f>
        <v/>
      </c>
      <c r="AP23" s="331"/>
      <c r="AQ23" s="330" t="str">
        <f>TOTALGENERAL!$AQ70</f>
        <v/>
      </c>
      <c r="AR23" s="331"/>
      <c r="AS23" s="330" t="str">
        <f>TOTALGENERAL!$BR70</f>
        <v/>
      </c>
      <c r="AT23" s="331"/>
      <c r="AU23" s="330" t="str">
        <f>TOTALGENERAL!$CS70</f>
        <v/>
      </c>
      <c r="AV23" s="332"/>
      <c r="AW23" s="553" t="str">
        <f>PARAMETRES!$F$12</f>
        <v>GRANDEURS</v>
      </c>
      <c r="AX23" s="553"/>
      <c r="AY23" s="328">
        <f>PARAMETRES!$G$12</f>
        <v>30</v>
      </c>
      <c r="AZ23" s="329"/>
      <c r="BA23" s="330" t="str">
        <f>TOTALGENERAL!$P74</f>
        <v/>
      </c>
      <c r="BB23" s="331"/>
      <c r="BC23" s="330" t="str">
        <f>TOTALGENERAL!$AQ74</f>
        <v/>
      </c>
      <c r="BD23" s="331"/>
      <c r="BE23" s="330" t="str">
        <f>TOTALGENERAL!$BR74</f>
        <v/>
      </c>
      <c r="BF23" s="331"/>
      <c r="BG23" s="330" t="str">
        <f>TOTALGENERAL!$CS74</f>
        <v/>
      </c>
      <c r="BH23" s="332"/>
      <c r="BI23" s="553" t="str">
        <f>PARAMETRES!$F$12</f>
        <v>GRANDEURS</v>
      </c>
      <c r="BJ23" s="553"/>
      <c r="BK23" s="328">
        <f>PARAMETRES!$G$12</f>
        <v>30</v>
      </c>
      <c r="BL23" s="329"/>
      <c r="BM23" s="330" t="str">
        <f>TOTALGENERAL!$P78</f>
        <v/>
      </c>
      <c r="BN23" s="331"/>
      <c r="BO23" s="330" t="str">
        <f>TOTALGENERAL!$AQ78</f>
        <v/>
      </c>
      <c r="BP23" s="331"/>
      <c r="BQ23" s="330" t="str">
        <f>TOTALGENERAL!$BR78</f>
        <v/>
      </c>
      <c r="BR23" s="331"/>
      <c r="BS23" s="330" t="str">
        <f>TOTALGENERAL!$CS78</f>
        <v/>
      </c>
      <c r="BT23" s="332"/>
      <c r="BU23" s="553" t="str">
        <f>PARAMETRES!$F$12</f>
        <v>GRANDEURS</v>
      </c>
      <c r="BV23" s="553"/>
      <c r="BW23" s="328">
        <f>PARAMETRES!$G$12</f>
        <v>30</v>
      </c>
      <c r="BX23" s="329"/>
      <c r="BY23" s="330" t="str">
        <f>TOTALGENERAL!$P82</f>
        <v/>
      </c>
      <c r="BZ23" s="331"/>
      <c r="CA23" s="330" t="str">
        <f>TOTALGENERAL!$AQ82</f>
        <v/>
      </c>
      <c r="CB23" s="331"/>
      <c r="CC23" s="330" t="str">
        <f>TOTALGENERAL!$BR82</f>
        <v/>
      </c>
      <c r="CD23" s="331"/>
      <c r="CE23" s="330" t="str">
        <f>TOTALGENERAL!$CS82</f>
        <v/>
      </c>
      <c r="CF23" s="332"/>
      <c r="CG23" s="553" t="str">
        <f>PARAMETRES!$F$12</f>
        <v>GRANDEURS</v>
      </c>
      <c r="CH23" s="553"/>
      <c r="CI23" s="328">
        <f>PARAMETRES!$G$12</f>
        <v>30</v>
      </c>
      <c r="CJ23" s="329"/>
      <c r="CK23" s="330" t="str">
        <f>TOTALGENERAL!$P86</f>
        <v/>
      </c>
      <c r="CL23" s="331"/>
      <c r="CM23" s="330" t="str">
        <f>TOTALGENERAL!$AQ86</f>
        <v/>
      </c>
      <c r="CN23" s="331"/>
      <c r="CO23" s="330" t="str">
        <f>TOTALGENERAL!$BR86</f>
        <v/>
      </c>
      <c r="CP23" s="331"/>
      <c r="CQ23" s="330" t="str">
        <f>TOTALGENERAL!$CS86</f>
        <v/>
      </c>
      <c r="CR23" s="332"/>
      <c r="CS23" s="553" t="str">
        <f>PARAMETRES!$F$12</f>
        <v>GRANDEURS</v>
      </c>
      <c r="CT23" s="553"/>
      <c r="CU23" s="328">
        <f>PARAMETRES!$G$12</f>
        <v>30</v>
      </c>
      <c r="CV23" s="329"/>
      <c r="CW23" s="330" t="str">
        <f>TOTALGENERAL!$P90</f>
        <v/>
      </c>
      <c r="CX23" s="331"/>
      <c r="CY23" s="330" t="str">
        <f>TOTALGENERAL!$AQ90</f>
        <v/>
      </c>
      <c r="CZ23" s="331"/>
      <c r="DA23" s="330" t="str">
        <f>TOTALGENERAL!$BR90</f>
        <v/>
      </c>
      <c r="DB23" s="331"/>
      <c r="DC23" s="330" t="str">
        <f>TOTALGENERAL!$CS90</f>
        <v/>
      </c>
      <c r="DD23" s="332"/>
      <c r="DE23" s="553" t="str">
        <f>PARAMETRES!$F$12</f>
        <v>GRANDEURS</v>
      </c>
      <c r="DF23" s="553"/>
      <c r="DG23" s="328">
        <f>PARAMETRES!$G$12</f>
        <v>30</v>
      </c>
      <c r="DH23" s="329"/>
      <c r="DI23" s="330" t="str">
        <f>TOTALGENERAL!$P94</f>
        <v/>
      </c>
      <c r="DJ23" s="331"/>
      <c r="DK23" s="330" t="str">
        <f>TOTALGENERAL!$AQ94</f>
        <v/>
      </c>
      <c r="DL23" s="331"/>
      <c r="DM23" s="330" t="str">
        <f>TOTALGENERAL!$BR94</f>
        <v/>
      </c>
      <c r="DN23" s="331"/>
      <c r="DO23" s="330" t="str">
        <f>TOTALGENERAL!$CS94</f>
        <v/>
      </c>
      <c r="DP23" s="332"/>
    </row>
    <row r="24" spans="1:120">
      <c r="A24" s="553" t="str">
        <f>PARAMETRES!$F$13</f>
        <v>SOLIDES ET FIGURES</v>
      </c>
      <c r="B24" s="553"/>
      <c r="C24" s="328">
        <f>PARAMETRES!$G$13</f>
        <v>30</v>
      </c>
      <c r="D24" s="329"/>
      <c r="E24" s="330" t="str">
        <f>TOTALGENERAL!$Q58</f>
        <v/>
      </c>
      <c r="F24" s="331"/>
      <c r="G24" s="330" t="str">
        <f>TOTALGENERAL!$AR58</f>
        <v/>
      </c>
      <c r="H24" s="331"/>
      <c r="I24" s="330" t="str">
        <f>TOTALGENERAL!$BS58</f>
        <v/>
      </c>
      <c r="J24" s="331"/>
      <c r="K24" s="330" t="str">
        <f>TOTALGENERAL!$CT58</f>
        <v/>
      </c>
      <c r="L24" s="332"/>
      <c r="M24" s="553" t="str">
        <f>PARAMETRES!$F$13</f>
        <v>SOLIDES ET FIGURES</v>
      </c>
      <c r="N24" s="553"/>
      <c r="O24" s="328">
        <f>PARAMETRES!$G$13</f>
        <v>30</v>
      </c>
      <c r="P24" s="329"/>
      <c r="Q24" s="330" t="str">
        <f>TOTALGENERAL!$Q62</f>
        <v/>
      </c>
      <c r="R24" s="331"/>
      <c r="S24" s="330" t="str">
        <f>TOTALGENERAL!$AR62</f>
        <v/>
      </c>
      <c r="T24" s="331"/>
      <c r="U24" s="330" t="str">
        <f>TOTALGENERAL!$BS62</f>
        <v/>
      </c>
      <c r="V24" s="331"/>
      <c r="W24" s="330" t="str">
        <f>TOTALGENERAL!$CT62</f>
        <v/>
      </c>
      <c r="X24" s="332"/>
      <c r="Y24" s="553" t="str">
        <f>PARAMETRES!$F$13</f>
        <v>SOLIDES ET FIGURES</v>
      </c>
      <c r="Z24" s="553"/>
      <c r="AA24" s="328">
        <f>PARAMETRES!$G$13</f>
        <v>30</v>
      </c>
      <c r="AB24" s="329"/>
      <c r="AC24" s="330" t="str">
        <f>TOTALGENERAL!$Q66</f>
        <v/>
      </c>
      <c r="AD24" s="331"/>
      <c r="AE24" s="330" t="str">
        <f>TOTALGENERAL!$AR66</f>
        <v/>
      </c>
      <c r="AF24" s="331"/>
      <c r="AG24" s="330" t="str">
        <f>TOTALGENERAL!$BS66</f>
        <v/>
      </c>
      <c r="AH24" s="331"/>
      <c r="AI24" s="330" t="str">
        <f>TOTALGENERAL!$CT66</f>
        <v/>
      </c>
      <c r="AJ24" s="332"/>
      <c r="AK24" s="553" t="str">
        <f>PARAMETRES!$F$13</f>
        <v>SOLIDES ET FIGURES</v>
      </c>
      <c r="AL24" s="553"/>
      <c r="AM24" s="328">
        <f>PARAMETRES!$G$13</f>
        <v>30</v>
      </c>
      <c r="AN24" s="329"/>
      <c r="AO24" s="330" t="str">
        <f>TOTALGENERAL!$Q70</f>
        <v/>
      </c>
      <c r="AP24" s="331"/>
      <c r="AQ24" s="330" t="str">
        <f>TOTALGENERAL!$AR70</f>
        <v/>
      </c>
      <c r="AR24" s="331"/>
      <c r="AS24" s="330" t="str">
        <f>TOTALGENERAL!$BS70</f>
        <v/>
      </c>
      <c r="AT24" s="331"/>
      <c r="AU24" s="330" t="str">
        <f>TOTALGENERAL!$CT70</f>
        <v/>
      </c>
      <c r="AV24" s="332"/>
      <c r="AW24" s="553" t="str">
        <f>PARAMETRES!$F$13</f>
        <v>SOLIDES ET FIGURES</v>
      </c>
      <c r="AX24" s="553"/>
      <c r="AY24" s="328">
        <f>PARAMETRES!$G$13</f>
        <v>30</v>
      </c>
      <c r="AZ24" s="329"/>
      <c r="BA24" s="330" t="str">
        <f>TOTALGENERAL!$Q74</f>
        <v/>
      </c>
      <c r="BB24" s="331"/>
      <c r="BC24" s="330" t="str">
        <f>TOTALGENERAL!$AR74</f>
        <v/>
      </c>
      <c r="BD24" s="331"/>
      <c r="BE24" s="330" t="str">
        <f>TOTALGENERAL!$BS74</f>
        <v/>
      </c>
      <c r="BF24" s="331"/>
      <c r="BG24" s="330" t="str">
        <f>TOTALGENERAL!$CT74</f>
        <v/>
      </c>
      <c r="BH24" s="332"/>
      <c r="BI24" s="553" t="str">
        <f>PARAMETRES!$F$13</f>
        <v>SOLIDES ET FIGURES</v>
      </c>
      <c r="BJ24" s="553"/>
      <c r="BK24" s="328">
        <f>PARAMETRES!$G$13</f>
        <v>30</v>
      </c>
      <c r="BL24" s="329"/>
      <c r="BM24" s="330" t="str">
        <f>TOTALGENERAL!$Q78</f>
        <v/>
      </c>
      <c r="BN24" s="331"/>
      <c r="BO24" s="330" t="str">
        <f>TOTALGENERAL!$AR78</f>
        <v/>
      </c>
      <c r="BP24" s="331"/>
      <c r="BQ24" s="330" t="str">
        <f>TOTALGENERAL!$BS78</f>
        <v/>
      </c>
      <c r="BR24" s="331"/>
      <c r="BS24" s="330" t="str">
        <f>TOTALGENERAL!$CT78</f>
        <v/>
      </c>
      <c r="BT24" s="332"/>
      <c r="BU24" s="553" t="str">
        <f>PARAMETRES!$F$13</f>
        <v>SOLIDES ET FIGURES</v>
      </c>
      <c r="BV24" s="553"/>
      <c r="BW24" s="328">
        <f>PARAMETRES!$G$13</f>
        <v>30</v>
      </c>
      <c r="BX24" s="329"/>
      <c r="BY24" s="330" t="str">
        <f>TOTALGENERAL!$Q82</f>
        <v/>
      </c>
      <c r="BZ24" s="331"/>
      <c r="CA24" s="330" t="str">
        <f>TOTALGENERAL!$AR82</f>
        <v/>
      </c>
      <c r="CB24" s="331"/>
      <c r="CC24" s="330" t="str">
        <f>TOTALGENERAL!$BS82</f>
        <v/>
      </c>
      <c r="CD24" s="331"/>
      <c r="CE24" s="330" t="str">
        <f>TOTALGENERAL!$CT82</f>
        <v/>
      </c>
      <c r="CF24" s="332"/>
      <c r="CG24" s="553" t="str">
        <f>PARAMETRES!$F$13</f>
        <v>SOLIDES ET FIGURES</v>
      </c>
      <c r="CH24" s="553"/>
      <c r="CI24" s="328">
        <f>PARAMETRES!$G$13</f>
        <v>30</v>
      </c>
      <c r="CJ24" s="329"/>
      <c r="CK24" s="330" t="str">
        <f>TOTALGENERAL!$Q86</f>
        <v/>
      </c>
      <c r="CL24" s="331"/>
      <c r="CM24" s="330" t="str">
        <f>TOTALGENERAL!$AR86</f>
        <v/>
      </c>
      <c r="CN24" s="331"/>
      <c r="CO24" s="330" t="str">
        <f>TOTALGENERAL!$BS86</f>
        <v/>
      </c>
      <c r="CP24" s="331"/>
      <c r="CQ24" s="330" t="str">
        <f>TOTALGENERAL!$CT86</f>
        <v/>
      </c>
      <c r="CR24" s="332"/>
      <c r="CS24" s="553" t="str">
        <f>PARAMETRES!$F$13</f>
        <v>SOLIDES ET FIGURES</v>
      </c>
      <c r="CT24" s="553"/>
      <c r="CU24" s="328">
        <f>PARAMETRES!$G$13</f>
        <v>30</v>
      </c>
      <c r="CV24" s="329"/>
      <c r="CW24" s="330" t="str">
        <f>TOTALGENERAL!$Q90</f>
        <v/>
      </c>
      <c r="CX24" s="331"/>
      <c r="CY24" s="330" t="str">
        <f>TOTALGENERAL!$AR90</f>
        <v/>
      </c>
      <c r="CZ24" s="331"/>
      <c r="DA24" s="330" t="str">
        <f>TOTALGENERAL!$BS90</f>
        <v/>
      </c>
      <c r="DB24" s="331"/>
      <c r="DC24" s="330" t="str">
        <f>TOTALGENERAL!$CT90</f>
        <v/>
      </c>
      <c r="DD24" s="332"/>
      <c r="DE24" s="553" t="str">
        <f>PARAMETRES!$F$13</f>
        <v>SOLIDES ET FIGURES</v>
      </c>
      <c r="DF24" s="553"/>
      <c r="DG24" s="328">
        <f>PARAMETRES!$G$13</f>
        <v>30</v>
      </c>
      <c r="DH24" s="329"/>
      <c r="DI24" s="330" t="str">
        <f>TOTALGENERAL!$Q94</f>
        <v/>
      </c>
      <c r="DJ24" s="331"/>
      <c r="DK24" s="330" t="str">
        <f>TOTALGENERAL!$AR94</f>
        <v/>
      </c>
      <c r="DL24" s="331"/>
      <c r="DM24" s="330" t="str">
        <f>TOTALGENERAL!$BS94</f>
        <v/>
      </c>
      <c r="DN24" s="331"/>
      <c r="DO24" s="330" t="str">
        <f>TOTALGENERAL!$CT94</f>
        <v/>
      </c>
      <c r="DP24" s="332"/>
    </row>
    <row r="25" spans="1:120">
      <c r="A25" s="326"/>
      <c r="B25" s="326"/>
      <c r="C25" s="327"/>
      <c r="D25" s="327"/>
      <c r="E25" s="315"/>
      <c r="G25" s="315"/>
      <c r="I25" s="315"/>
      <c r="K25" s="315"/>
      <c r="M25" s="326"/>
      <c r="N25" s="326"/>
      <c r="O25" s="327"/>
      <c r="P25" s="327"/>
      <c r="Q25" s="315"/>
      <c r="S25" s="315"/>
      <c r="U25" s="315"/>
      <c r="W25" s="315"/>
      <c r="Y25" s="326"/>
      <c r="Z25" s="326"/>
      <c r="AA25" s="327"/>
      <c r="AB25" s="327"/>
      <c r="AC25" s="315"/>
      <c r="AE25" s="315"/>
      <c r="AG25" s="315"/>
      <c r="AI25" s="315"/>
      <c r="AK25" s="326"/>
      <c r="AL25" s="326"/>
      <c r="AM25" s="327"/>
      <c r="AN25" s="327"/>
      <c r="AO25" s="315"/>
      <c r="AQ25" s="315"/>
      <c r="AS25" s="315"/>
      <c r="AU25" s="315"/>
      <c r="AW25" s="326"/>
      <c r="AX25" s="326"/>
      <c r="AY25" s="327"/>
      <c r="AZ25" s="327"/>
      <c r="BA25" s="315"/>
      <c r="BC25" s="315"/>
      <c r="BE25" s="315"/>
      <c r="BG25" s="315"/>
      <c r="BI25" s="326"/>
      <c r="BJ25" s="326"/>
      <c r="BK25" s="327"/>
      <c r="BL25" s="327"/>
      <c r="BM25" s="315"/>
      <c r="BO25" s="315"/>
      <c r="BQ25" s="315"/>
      <c r="BS25" s="315"/>
      <c r="BU25" s="326"/>
      <c r="BV25" s="326"/>
      <c r="BW25" s="327"/>
      <c r="BX25" s="327"/>
      <c r="BY25" s="315"/>
      <c r="CA25" s="315"/>
      <c r="CC25" s="315"/>
      <c r="CE25" s="315"/>
      <c r="CG25" s="326"/>
      <c r="CH25" s="326"/>
      <c r="CI25" s="327"/>
      <c r="CJ25" s="327"/>
      <c r="CK25" s="315"/>
      <c r="CM25" s="315"/>
      <c r="CO25" s="315"/>
      <c r="CQ25" s="315"/>
      <c r="CS25" s="326"/>
      <c r="CT25" s="326"/>
      <c r="CU25" s="327"/>
      <c r="CV25" s="327"/>
      <c r="CW25" s="315"/>
      <c r="CY25" s="315"/>
      <c r="DA25" s="315"/>
      <c r="DC25" s="315"/>
      <c r="DE25" s="326"/>
      <c r="DF25" s="326"/>
      <c r="DG25" s="327"/>
      <c r="DH25" s="327"/>
      <c r="DI25" s="315"/>
      <c r="DK25" s="315"/>
      <c r="DM25" s="315"/>
      <c r="DO25" s="315"/>
    </row>
    <row r="26" spans="1:120" ht="13.5">
      <c r="A26" s="554" t="str">
        <f>PARAMETRES!$F$14</f>
        <v>TOTAL MATHÉMATIQUE</v>
      </c>
      <c r="B26" s="554"/>
      <c r="C26" s="333">
        <f>PARAMETRES!$G$14</f>
        <v>100</v>
      </c>
      <c r="D26" s="334"/>
      <c r="E26" s="335">
        <f>TOTALGENERAL!$R58</f>
        <v>51.300000000000004</v>
      </c>
      <c r="F26" s="319"/>
      <c r="G26" s="335" t="str">
        <f>TOTALGENERAL!$AS58</f>
        <v/>
      </c>
      <c r="H26" s="319"/>
      <c r="I26" s="335" t="str">
        <f>TOTALGENERAL!$BT58</f>
        <v/>
      </c>
      <c r="J26" s="319"/>
      <c r="K26" s="335" t="str">
        <f>TOTALGENERAL!$CU58</f>
        <v/>
      </c>
      <c r="L26" s="320"/>
      <c r="M26" s="554" t="str">
        <f>PARAMETRES!$F$14</f>
        <v>TOTAL MATHÉMATIQUE</v>
      </c>
      <c r="N26" s="554"/>
      <c r="O26" s="333">
        <f>PARAMETRES!$G$14</f>
        <v>100</v>
      </c>
      <c r="P26" s="334"/>
      <c r="Q26" s="335">
        <f>TOTALGENERAL!$R62</f>
        <v>84.399999999999991</v>
      </c>
      <c r="R26" s="319"/>
      <c r="S26" s="335" t="str">
        <f>TOTALGENERAL!$AS62</f>
        <v/>
      </c>
      <c r="T26" s="319"/>
      <c r="U26" s="335" t="str">
        <f>TOTALGENERAL!$BT62</f>
        <v/>
      </c>
      <c r="V26" s="319"/>
      <c r="W26" s="335" t="str">
        <f>TOTALGENERAL!$CU62</f>
        <v/>
      </c>
      <c r="X26" s="320"/>
      <c r="Y26" s="554" t="str">
        <f>PARAMETRES!$F$14</f>
        <v>TOTAL MATHÉMATIQUE</v>
      </c>
      <c r="Z26" s="554"/>
      <c r="AA26" s="333">
        <f>PARAMETRES!$G$14</f>
        <v>100</v>
      </c>
      <c r="AB26" s="334"/>
      <c r="AC26" s="335">
        <f>TOTALGENERAL!$R66</f>
        <v>81.8</v>
      </c>
      <c r="AD26" s="319"/>
      <c r="AE26" s="335" t="str">
        <f>TOTALGENERAL!$AS66</f>
        <v/>
      </c>
      <c r="AF26" s="319"/>
      <c r="AG26" s="335" t="str">
        <f>TOTALGENERAL!$BT66</f>
        <v/>
      </c>
      <c r="AH26" s="319"/>
      <c r="AI26" s="335" t="str">
        <f>TOTALGENERAL!$CU66</f>
        <v/>
      </c>
      <c r="AJ26" s="320"/>
      <c r="AK26" s="554" t="str">
        <f>PARAMETRES!$F$14</f>
        <v>TOTAL MATHÉMATIQUE</v>
      </c>
      <c r="AL26" s="554"/>
      <c r="AM26" s="333">
        <f>PARAMETRES!$G$14</f>
        <v>100</v>
      </c>
      <c r="AN26" s="334"/>
      <c r="AO26" s="335">
        <f>TOTALGENERAL!$R70</f>
        <v>80.099999999999994</v>
      </c>
      <c r="AP26" s="319"/>
      <c r="AQ26" s="335" t="str">
        <f>TOTALGENERAL!$AS70</f>
        <v/>
      </c>
      <c r="AR26" s="319"/>
      <c r="AS26" s="335" t="str">
        <f>TOTALGENERAL!$BT70</f>
        <v/>
      </c>
      <c r="AT26" s="319"/>
      <c r="AU26" s="335" t="str">
        <f>TOTALGENERAL!$CU70</f>
        <v/>
      </c>
      <c r="AV26" s="320"/>
      <c r="AW26" s="554" t="str">
        <f>PARAMETRES!$F$14</f>
        <v>TOTAL MATHÉMATIQUE</v>
      </c>
      <c r="AX26" s="554"/>
      <c r="AY26" s="333">
        <f>PARAMETRES!$G$14</f>
        <v>100</v>
      </c>
      <c r="AZ26" s="334"/>
      <c r="BA26" s="335">
        <f>TOTALGENERAL!$R74</f>
        <v>81.3</v>
      </c>
      <c r="BB26" s="319"/>
      <c r="BC26" s="335" t="str">
        <f>TOTALGENERAL!$AS74</f>
        <v/>
      </c>
      <c r="BD26" s="319"/>
      <c r="BE26" s="335" t="str">
        <f>TOTALGENERAL!$BT74</f>
        <v/>
      </c>
      <c r="BF26" s="319"/>
      <c r="BG26" s="335" t="str">
        <f>TOTALGENERAL!$CU74</f>
        <v/>
      </c>
      <c r="BH26" s="320"/>
      <c r="BI26" s="554" t="str">
        <f>PARAMETRES!$F$14</f>
        <v>TOTAL MATHÉMATIQUE</v>
      </c>
      <c r="BJ26" s="554"/>
      <c r="BK26" s="333">
        <f>PARAMETRES!$G$14</f>
        <v>100</v>
      </c>
      <c r="BL26" s="334"/>
      <c r="BM26" s="335">
        <f>TOTALGENERAL!$R78</f>
        <v>90.699999999999989</v>
      </c>
      <c r="BN26" s="319"/>
      <c r="BO26" s="335" t="str">
        <f>TOTALGENERAL!$AS78</f>
        <v/>
      </c>
      <c r="BP26" s="319"/>
      <c r="BQ26" s="335" t="str">
        <f>TOTALGENERAL!$BT78</f>
        <v/>
      </c>
      <c r="BR26" s="319"/>
      <c r="BS26" s="335" t="str">
        <f>TOTALGENERAL!$CU78</f>
        <v/>
      </c>
      <c r="BT26" s="320"/>
      <c r="BU26" s="554" t="str">
        <f>PARAMETRES!$F$14</f>
        <v>TOTAL MATHÉMATIQUE</v>
      </c>
      <c r="BV26" s="554"/>
      <c r="BW26" s="333">
        <f>PARAMETRES!$G$14</f>
        <v>100</v>
      </c>
      <c r="BX26" s="334"/>
      <c r="BY26" s="335">
        <f>TOTALGENERAL!$R82</f>
        <v>83.5</v>
      </c>
      <c r="BZ26" s="319"/>
      <c r="CA26" s="335" t="str">
        <f>TOTALGENERAL!$AS82</f>
        <v/>
      </c>
      <c r="CB26" s="319"/>
      <c r="CC26" s="335" t="str">
        <f>TOTALGENERAL!$BT82</f>
        <v/>
      </c>
      <c r="CD26" s="319"/>
      <c r="CE26" s="335" t="str">
        <f>TOTALGENERAL!$CU82</f>
        <v/>
      </c>
      <c r="CF26" s="320"/>
      <c r="CG26" s="554" t="str">
        <f>PARAMETRES!$F$14</f>
        <v>TOTAL MATHÉMATIQUE</v>
      </c>
      <c r="CH26" s="554"/>
      <c r="CI26" s="333">
        <f>PARAMETRES!$G$14</f>
        <v>100</v>
      </c>
      <c r="CJ26" s="334"/>
      <c r="CK26" s="335">
        <f>TOTALGENERAL!$R86</f>
        <v>92.8</v>
      </c>
      <c r="CL26" s="319"/>
      <c r="CM26" s="335" t="str">
        <f>TOTALGENERAL!$AS86</f>
        <v/>
      </c>
      <c r="CN26" s="319"/>
      <c r="CO26" s="335" t="str">
        <f>TOTALGENERAL!$BT86</f>
        <v/>
      </c>
      <c r="CP26" s="319"/>
      <c r="CQ26" s="335" t="str">
        <f>TOTALGENERAL!$CU86</f>
        <v/>
      </c>
      <c r="CR26" s="320"/>
      <c r="CS26" s="554" t="str">
        <f>PARAMETRES!$F$14</f>
        <v>TOTAL MATHÉMATIQUE</v>
      </c>
      <c r="CT26" s="554"/>
      <c r="CU26" s="333">
        <f>PARAMETRES!$G$14</f>
        <v>100</v>
      </c>
      <c r="CV26" s="334"/>
      <c r="CW26" s="335" t="str">
        <f>TOTALGENERAL!$R90</f>
        <v>-</v>
      </c>
      <c r="CX26" s="319"/>
      <c r="CY26" s="335" t="str">
        <f>TOTALGENERAL!$AS90</f>
        <v/>
      </c>
      <c r="CZ26" s="319"/>
      <c r="DA26" s="335" t="str">
        <f>TOTALGENERAL!$BT90</f>
        <v/>
      </c>
      <c r="DB26" s="319"/>
      <c r="DC26" s="335" t="str">
        <f>TOTALGENERAL!$CU90</f>
        <v/>
      </c>
      <c r="DD26" s="320"/>
      <c r="DE26" s="554" t="str">
        <f>PARAMETRES!$F$14</f>
        <v>TOTAL MATHÉMATIQUE</v>
      </c>
      <c r="DF26" s="554"/>
      <c r="DG26" s="333">
        <f>PARAMETRES!$G$14</f>
        <v>100</v>
      </c>
      <c r="DH26" s="334"/>
      <c r="DI26" s="335" t="str">
        <f>TOTALGENERAL!$R94</f>
        <v>-</v>
      </c>
      <c r="DJ26" s="319"/>
      <c r="DK26" s="335" t="str">
        <f>TOTALGENERAL!$AS94</f>
        <v/>
      </c>
      <c r="DL26" s="319"/>
      <c r="DM26" s="335" t="str">
        <f>TOTALGENERAL!$BT94</f>
        <v/>
      </c>
      <c r="DN26" s="319"/>
      <c r="DO26" s="335" t="str">
        <f>TOTALGENERAL!$CU94</f>
        <v/>
      </c>
      <c r="DP26" s="320"/>
    </row>
    <row r="27" spans="1:120" ht="13.5">
      <c r="A27" s="321" t="str">
        <f>IF(COUNTBLANK(K7:K36)=30,"","Moyenne de l'année :")</f>
        <v/>
      </c>
      <c r="B27" s="322" t="str">
        <f>IF(COUNTBLANK(K7:K36)=30,"",CONCATENATE(TOTALGENERAL!$DL58," %"))</f>
        <v/>
      </c>
      <c r="C27" s="336"/>
      <c r="D27" s="336"/>
      <c r="E27" s="315"/>
      <c r="F27" s="324"/>
      <c r="G27" s="315"/>
      <c r="H27" s="324"/>
      <c r="I27" s="315"/>
      <c r="J27" s="324"/>
      <c r="K27" s="315"/>
      <c r="L27" s="325"/>
      <c r="M27" s="321" t="str">
        <f>IF(COUNTBLANK(W7:W36)=30,"","Moyenne de l'année :")</f>
        <v/>
      </c>
      <c r="N27" s="322" t="str">
        <f>IF(COUNTBLANK(W7:W36)=30,"",CONCATENATE(TOTALGENERAL!$DL62," %"))</f>
        <v/>
      </c>
      <c r="O27" s="336"/>
      <c r="P27" s="336"/>
      <c r="Q27" s="315"/>
      <c r="R27" s="324"/>
      <c r="S27" s="315"/>
      <c r="T27" s="324"/>
      <c r="U27" s="315"/>
      <c r="V27" s="324"/>
      <c r="W27" s="315"/>
      <c r="X27" s="325"/>
      <c r="Y27" s="321" t="str">
        <f>IF(COUNTBLANK(AI7:AI36)=30,"","Moyenne de l'année :")</f>
        <v/>
      </c>
      <c r="Z27" s="322" t="str">
        <f>IF(COUNTBLANK(AI7:AI36)=30,"",CONCATENATE(TOTALGENERAL!$DL66," %"))</f>
        <v/>
      </c>
      <c r="AA27" s="336"/>
      <c r="AB27" s="336"/>
      <c r="AC27" s="315"/>
      <c r="AD27" s="324"/>
      <c r="AE27" s="315"/>
      <c r="AF27" s="324"/>
      <c r="AG27" s="315"/>
      <c r="AH27" s="324"/>
      <c r="AI27" s="315"/>
      <c r="AJ27" s="325"/>
      <c r="AK27" s="321" t="str">
        <f>IF(COUNTBLANK(AU7:AU36)=30,"","Moyenne de l'année :")</f>
        <v/>
      </c>
      <c r="AL27" s="322" t="str">
        <f>IF(COUNTBLANK(AU7:AU36)=30,"",CONCATENATE(TOTALGENERAL!$DL70," %"))</f>
        <v/>
      </c>
      <c r="AM27" s="336"/>
      <c r="AN27" s="336"/>
      <c r="AO27" s="315"/>
      <c r="AP27" s="324"/>
      <c r="AQ27" s="315"/>
      <c r="AR27" s="324"/>
      <c r="AS27" s="315"/>
      <c r="AT27" s="324"/>
      <c r="AU27" s="315"/>
      <c r="AV27" s="325"/>
      <c r="AW27" s="321" t="str">
        <f>IF(COUNTBLANK(BG7:BG36)=30,"","Moyenne de l'année :")</f>
        <v/>
      </c>
      <c r="AX27" s="322" t="str">
        <f>IF(COUNTBLANK(BG7:BG36)=30,"",CONCATENATE(TOTALGENERAL!$DL74," %"))</f>
        <v/>
      </c>
      <c r="AY27" s="336"/>
      <c r="AZ27" s="336"/>
      <c r="BA27" s="315"/>
      <c r="BB27" s="324"/>
      <c r="BC27" s="315"/>
      <c r="BD27" s="324"/>
      <c r="BE27" s="315"/>
      <c r="BF27" s="324"/>
      <c r="BG27" s="315"/>
      <c r="BH27" s="325"/>
      <c r="BI27" s="321" t="str">
        <f>IF(COUNTBLANK(BS7:BS36)=30,"","Moyenne de l'année :")</f>
        <v/>
      </c>
      <c r="BJ27" s="322" t="str">
        <f>IF(COUNTBLANK(BS7:BS36)=30,"",CONCATENATE(TOTALGENERAL!$DL78," %"))</f>
        <v/>
      </c>
      <c r="BK27" s="336"/>
      <c r="BL27" s="336"/>
      <c r="BM27" s="315"/>
      <c r="BN27" s="324"/>
      <c r="BO27" s="315"/>
      <c r="BP27" s="324"/>
      <c r="BQ27" s="315"/>
      <c r="BR27" s="324"/>
      <c r="BS27" s="315"/>
      <c r="BT27" s="325"/>
      <c r="BU27" s="321" t="str">
        <f>IF(COUNTBLANK(CE7:CE36)=30,"","Moyenne de l'année :")</f>
        <v/>
      </c>
      <c r="BV27" s="322" t="str">
        <f>IF(COUNTBLANK(CE7:CE36)=30,"",CONCATENATE(TOTALGENERAL!$DL82," %"))</f>
        <v/>
      </c>
      <c r="BW27" s="336"/>
      <c r="BX27" s="336"/>
      <c r="BY27" s="315"/>
      <c r="BZ27" s="324"/>
      <c r="CA27" s="315"/>
      <c r="CB27" s="324"/>
      <c r="CC27" s="315"/>
      <c r="CD27" s="324"/>
      <c r="CE27" s="315"/>
      <c r="CF27" s="325"/>
      <c r="CG27" s="321" t="str">
        <f>IF(COUNTBLANK(CQ7:CQ36)=30,"","Moyenne de l'année :")</f>
        <v/>
      </c>
      <c r="CH27" s="322" t="str">
        <f>IF(COUNTBLANK(CQ7:CQ36)=30,"",CONCATENATE(TOTALGENERAL!$DL86," %"))</f>
        <v/>
      </c>
      <c r="CI27" s="336"/>
      <c r="CJ27" s="336"/>
      <c r="CK27" s="315"/>
      <c r="CL27" s="324"/>
      <c r="CM27" s="315"/>
      <c r="CN27" s="324"/>
      <c r="CO27" s="315"/>
      <c r="CP27" s="324"/>
      <c r="CQ27" s="315"/>
      <c r="CR27" s="325"/>
      <c r="CS27" s="321" t="str">
        <f>IF(COUNTBLANK(DC7:DC36)=30,"","Moyenne de l'année :")</f>
        <v/>
      </c>
      <c r="CT27" s="322" t="str">
        <f>IF(COUNTBLANK(DC7:DC36)=30,"",CONCATENATE(TOTALGENERAL!$DL90," %"))</f>
        <v/>
      </c>
      <c r="CU27" s="336"/>
      <c r="CV27" s="336"/>
      <c r="CW27" s="315"/>
      <c r="CX27" s="324"/>
      <c r="CY27" s="315"/>
      <c r="CZ27" s="324"/>
      <c r="DA27" s="315"/>
      <c r="DB27" s="324"/>
      <c r="DC27" s="315"/>
      <c r="DD27" s="325"/>
      <c r="DE27" s="321" t="str">
        <f>IF(COUNTBLANK(DO7:DO36)=30,"","Moyenne de l'année :")</f>
        <v/>
      </c>
      <c r="DF27" s="322" t="str">
        <f>IF(COUNTBLANK(DO7:DO36)=30,"",CONCATENATE(TOTALGENERAL!$DL94," %"))</f>
        <v/>
      </c>
      <c r="DG27" s="336"/>
      <c r="DH27" s="336"/>
      <c r="DI27" s="315"/>
      <c r="DJ27" s="324"/>
      <c r="DK27" s="315"/>
      <c r="DL27" s="324"/>
      <c r="DM27" s="315"/>
      <c r="DN27" s="324"/>
      <c r="DO27" s="315"/>
      <c r="DP27" s="325"/>
    </row>
    <row r="28" spans="1:120">
      <c r="A28" s="326"/>
      <c r="B28" s="326"/>
      <c r="C28" s="327"/>
      <c r="D28" s="327"/>
      <c r="E28" s="315"/>
      <c r="G28" s="315"/>
      <c r="I28" s="315"/>
      <c r="K28" s="315"/>
      <c r="M28" s="326"/>
      <c r="N28" s="326"/>
      <c r="O28" s="327"/>
      <c r="P28" s="327"/>
      <c r="Q28" s="315"/>
      <c r="S28" s="315"/>
      <c r="U28" s="315"/>
      <c r="W28" s="315"/>
      <c r="Y28" s="326"/>
      <c r="Z28" s="326"/>
      <c r="AA28" s="327"/>
      <c r="AB28" s="327"/>
      <c r="AC28" s="315"/>
      <c r="AE28" s="315"/>
      <c r="AG28" s="315"/>
      <c r="AI28" s="315"/>
      <c r="AK28" s="326"/>
      <c r="AL28" s="326"/>
      <c r="AM28" s="327"/>
      <c r="AN28" s="327"/>
      <c r="AO28" s="315"/>
      <c r="AQ28" s="315"/>
      <c r="AS28" s="315"/>
      <c r="AU28" s="315"/>
      <c r="AW28" s="326"/>
      <c r="AX28" s="326"/>
      <c r="AY28" s="327"/>
      <c r="AZ28" s="327"/>
      <c r="BA28" s="315"/>
      <c r="BC28" s="315"/>
      <c r="BE28" s="315"/>
      <c r="BG28" s="315"/>
      <c r="BI28" s="326"/>
      <c r="BJ28" s="326"/>
      <c r="BK28" s="327"/>
      <c r="BL28" s="327"/>
      <c r="BM28" s="315"/>
      <c r="BO28" s="315"/>
      <c r="BQ28" s="315"/>
      <c r="BS28" s="315"/>
      <c r="BU28" s="326"/>
      <c r="BV28" s="326"/>
      <c r="BW28" s="327"/>
      <c r="BX28" s="327"/>
      <c r="BY28" s="315"/>
      <c r="CA28" s="315"/>
      <c r="CC28" s="315"/>
      <c r="CE28" s="315"/>
      <c r="CG28" s="326"/>
      <c r="CH28" s="326"/>
      <c r="CI28" s="327"/>
      <c r="CJ28" s="327"/>
      <c r="CK28" s="315"/>
      <c r="CM28" s="315"/>
      <c r="CO28" s="315"/>
      <c r="CQ28" s="315"/>
      <c r="CS28" s="326"/>
      <c r="CT28" s="326"/>
      <c r="CU28" s="327"/>
      <c r="CV28" s="327"/>
      <c r="CW28" s="315"/>
      <c r="CY28" s="315"/>
      <c r="DA28" s="315"/>
      <c r="DC28" s="315"/>
      <c r="DE28" s="326"/>
      <c r="DF28" s="326"/>
      <c r="DG28" s="327"/>
      <c r="DH28" s="327"/>
      <c r="DI28" s="315"/>
      <c r="DK28" s="315"/>
      <c r="DM28" s="315"/>
      <c r="DO28" s="315"/>
    </row>
    <row r="29" spans="1:120">
      <c r="A29" s="551" t="str">
        <f>PARAMETRES!$F$16</f>
        <v>ÉVEIL</v>
      </c>
      <c r="B29" s="551"/>
      <c r="C29" s="316">
        <f>PARAMETRES!$G$16</f>
        <v>30</v>
      </c>
      <c r="D29" s="317"/>
      <c r="E29" s="318">
        <f>TOTALGENERAL!$U58</f>
        <v>12</v>
      </c>
      <c r="F29" s="319"/>
      <c r="G29" s="318" t="str">
        <f>TOTALGENERAL!$AV58</f>
        <v/>
      </c>
      <c r="H29" s="319"/>
      <c r="I29" s="318" t="str">
        <f>TOTALGENERAL!$BW58</f>
        <v/>
      </c>
      <c r="J29" s="319"/>
      <c r="K29" s="318" t="str">
        <f>TOTALGENERAL!$CX58</f>
        <v/>
      </c>
      <c r="L29" s="320"/>
      <c r="M29" s="551" t="str">
        <f>PARAMETRES!$F$16</f>
        <v>ÉVEIL</v>
      </c>
      <c r="N29" s="551"/>
      <c r="O29" s="316">
        <f>PARAMETRES!$G$16</f>
        <v>30</v>
      </c>
      <c r="P29" s="317"/>
      <c r="Q29" s="318">
        <f>TOTALGENERAL!$U62</f>
        <v>25.5</v>
      </c>
      <c r="R29" s="319"/>
      <c r="S29" s="318" t="str">
        <f>TOTALGENERAL!$AV62</f>
        <v/>
      </c>
      <c r="T29" s="319"/>
      <c r="U29" s="318" t="str">
        <f>TOTALGENERAL!$BW62</f>
        <v/>
      </c>
      <c r="V29" s="319"/>
      <c r="W29" s="318" t="str">
        <f>TOTALGENERAL!$CX62</f>
        <v/>
      </c>
      <c r="X29" s="320"/>
      <c r="Y29" s="551" t="str">
        <f>PARAMETRES!$F$16</f>
        <v>ÉVEIL</v>
      </c>
      <c r="Z29" s="551"/>
      <c r="AA29" s="316">
        <f>PARAMETRES!$G$16</f>
        <v>30</v>
      </c>
      <c r="AB29" s="317"/>
      <c r="AC29" s="318">
        <f>TOTALGENERAL!$U66</f>
        <v>21</v>
      </c>
      <c r="AD29" s="319"/>
      <c r="AE29" s="318" t="str">
        <f>TOTALGENERAL!$AV66</f>
        <v/>
      </c>
      <c r="AF29" s="319"/>
      <c r="AG29" s="318" t="str">
        <f>TOTALGENERAL!$BW66</f>
        <v/>
      </c>
      <c r="AH29" s="319"/>
      <c r="AI29" s="318" t="str">
        <f>TOTALGENERAL!$CX66</f>
        <v/>
      </c>
      <c r="AJ29" s="320"/>
      <c r="AK29" s="551" t="str">
        <f>PARAMETRES!$F$16</f>
        <v>ÉVEIL</v>
      </c>
      <c r="AL29" s="551"/>
      <c r="AM29" s="316">
        <f>PARAMETRES!$G$16</f>
        <v>30</v>
      </c>
      <c r="AN29" s="317"/>
      <c r="AO29" s="318">
        <f>TOTALGENERAL!$U70</f>
        <v>20.7</v>
      </c>
      <c r="AP29" s="319"/>
      <c r="AQ29" s="318" t="str">
        <f>TOTALGENERAL!$AV70</f>
        <v/>
      </c>
      <c r="AR29" s="319"/>
      <c r="AS29" s="318" t="str">
        <f>TOTALGENERAL!$BW70</f>
        <v/>
      </c>
      <c r="AT29" s="319"/>
      <c r="AU29" s="318" t="str">
        <f>TOTALGENERAL!$CX70</f>
        <v/>
      </c>
      <c r="AV29" s="320"/>
      <c r="AW29" s="551" t="str">
        <f>PARAMETRES!$F$16</f>
        <v>ÉVEIL</v>
      </c>
      <c r="AX29" s="551"/>
      <c r="AY29" s="316">
        <f>PARAMETRES!$G$16</f>
        <v>30</v>
      </c>
      <c r="AZ29" s="317"/>
      <c r="BA29" s="318">
        <f>TOTALGENERAL!$U74</f>
        <v>24</v>
      </c>
      <c r="BB29" s="319"/>
      <c r="BC29" s="318" t="str">
        <f>TOTALGENERAL!$AV74</f>
        <v/>
      </c>
      <c r="BD29" s="319"/>
      <c r="BE29" s="318" t="str">
        <f>TOTALGENERAL!$BW74</f>
        <v/>
      </c>
      <c r="BF29" s="319"/>
      <c r="BG29" s="318" t="str">
        <f>TOTALGENERAL!$CX74</f>
        <v/>
      </c>
      <c r="BH29" s="320"/>
      <c r="BI29" s="551" t="str">
        <f>PARAMETRES!$F$16</f>
        <v>ÉVEIL</v>
      </c>
      <c r="BJ29" s="551"/>
      <c r="BK29" s="316">
        <f>PARAMETRES!$G$16</f>
        <v>30</v>
      </c>
      <c r="BL29" s="317"/>
      <c r="BM29" s="318">
        <f>TOTALGENERAL!$U78</f>
        <v>25.8</v>
      </c>
      <c r="BN29" s="319"/>
      <c r="BO29" s="318" t="str">
        <f>TOTALGENERAL!$AV78</f>
        <v/>
      </c>
      <c r="BP29" s="319"/>
      <c r="BQ29" s="318" t="str">
        <f>TOTALGENERAL!$BW78</f>
        <v/>
      </c>
      <c r="BR29" s="319"/>
      <c r="BS29" s="318" t="str">
        <f>TOTALGENERAL!$CX78</f>
        <v/>
      </c>
      <c r="BT29" s="320"/>
      <c r="BU29" s="551" t="str">
        <f>PARAMETRES!$F$16</f>
        <v>ÉVEIL</v>
      </c>
      <c r="BV29" s="551"/>
      <c r="BW29" s="316">
        <f>PARAMETRES!$G$16</f>
        <v>30</v>
      </c>
      <c r="BX29" s="317"/>
      <c r="BY29" s="318">
        <f>TOTALGENERAL!$U82</f>
        <v>26.4</v>
      </c>
      <c r="BZ29" s="319"/>
      <c r="CA29" s="318" t="str">
        <f>TOTALGENERAL!$AV82</f>
        <v/>
      </c>
      <c r="CB29" s="319"/>
      <c r="CC29" s="318" t="str">
        <f>TOTALGENERAL!$BW82</f>
        <v/>
      </c>
      <c r="CD29" s="319"/>
      <c r="CE29" s="318" t="str">
        <f>TOTALGENERAL!$CX82</f>
        <v/>
      </c>
      <c r="CF29" s="320"/>
      <c r="CG29" s="551" t="str">
        <f>PARAMETRES!$F$16</f>
        <v>ÉVEIL</v>
      </c>
      <c r="CH29" s="551"/>
      <c r="CI29" s="316">
        <f>PARAMETRES!$G$16</f>
        <v>30</v>
      </c>
      <c r="CJ29" s="317"/>
      <c r="CK29" s="318">
        <f>TOTALGENERAL!$U86</f>
        <v>21.9</v>
      </c>
      <c r="CL29" s="319"/>
      <c r="CM29" s="318" t="str">
        <f>TOTALGENERAL!$AV86</f>
        <v/>
      </c>
      <c r="CN29" s="319"/>
      <c r="CO29" s="318" t="str">
        <f>TOTALGENERAL!$BW86</f>
        <v/>
      </c>
      <c r="CP29" s="319"/>
      <c r="CQ29" s="318" t="str">
        <f>TOTALGENERAL!$CX86</f>
        <v/>
      </c>
      <c r="CR29" s="320"/>
      <c r="CS29" s="551" t="str">
        <f>PARAMETRES!$F$16</f>
        <v>ÉVEIL</v>
      </c>
      <c r="CT29" s="551"/>
      <c r="CU29" s="316">
        <f>PARAMETRES!$G$16</f>
        <v>30</v>
      </c>
      <c r="CV29" s="317"/>
      <c r="CW29" s="318" t="str">
        <f>TOTALGENERAL!$U90</f>
        <v>-</v>
      </c>
      <c r="CX29" s="319"/>
      <c r="CY29" s="318" t="str">
        <f>TOTALGENERAL!$AV90</f>
        <v/>
      </c>
      <c r="CZ29" s="319"/>
      <c r="DA29" s="318" t="str">
        <f>TOTALGENERAL!$BW90</f>
        <v/>
      </c>
      <c r="DB29" s="319"/>
      <c r="DC29" s="318" t="str">
        <f>TOTALGENERAL!$CX90</f>
        <v/>
      </c>
      <c r="DD29" s="320"/>
      <c r="DE29" s="551" t="str">
        <f>PARAMETRES!$F$16</f>
        <v>ÉVEIL</v>
      </c>
      <c r="DF29" s="551"/>
      <c r="DG29" s="316">
        <f>PARAMETRES!$G$16</f>
        <v>30</v>
      </c>
      <c r="DH29" s="317"/>
      <c r="DI29" s="318" t="str">
        <f>TOTALGENERAL!$U94</f>
        <v>-</v>
      </c>
      <c r="DJ29" s="319"/>
      <c r="DK29" s="318" t="str">
        <f>TOTALGENERAL!$AV94</f>
        <v/>
      </c>
      <c r="DL29" s="319"/>
      <c r="DM29" s="318" t="str">
        <f>TOTALGENERAL!$BW94</f>
        <v/>
      </c>
      <c r="DN29" s="319"/>
      <c r="DO29" s="318" t="str">
        <f>TOTALGENERAL!$CX94</f>
        <v/>
      </c>
      <c r="DP29" s="320"/>
    </row>
    <row r="30" spans="1:120">
      <c r="A30" s="321" t="str">
        <f>IF(COUNTBLANK(K7:K36)=30,"","Moyenne de l'année :")</f>
        <v/>
      </c>
      <c r="B30" s="322" t="str">
        <f>IF(COUNTBLANK(K7:K36)=30,"",CONCATENATE(TOTALGENERAL!$DM58," %"))</f>
        <v/>
      </c>
      <c r="C30" s="323"/>
      <c r="D30" s="323"/>
      <c r="E30" s="315"/>
      <c r="F30" s="324"/>
      <c r="G30" s="315"/>
      <c r="H30" s="324"/>
      <c r="I30" s="315"/>
      <c r="J30" s="324"/>
      <c r="K30" s="315"/>
      <c r="L30" s="325"/>
      <c r="M30" s="321" t="str">
        <f>IF(COUNTBLANK(W7:W36)=30,"","Moyenne de l'année :")</f>
        <v/>
      </c>
      <c r="N30" s="322" t="str">
        <f>IF(COUNTBLANK(W7:W36)=30,"",CONCATENATE(TOTALGENERAL!$DM62," %"))</f>
        <v/>
      </c>
      <c r="O30" s="323"/>
      <c r="P30" s="323"/>
      <c r="Q30" s="315"/>
      <c r="R30" s="324"/>
      <c r="S30" s="315"/>
      <c r="T30" s="324"/>
      <c r="U30" s="315"/>
      <c r="V30" s="324"/>
      <c r="W30" s="315"/>
      <c r="X30" s="325"/>
      <c r="Y30" s="321" t="str">
        <f>IF(COUNTBLANK(AI7:AI36)=30,"","Moyenne de l'année :")</f>
        <v/>
      </c>
      <c r="Z30" s="322" t="str">
        <f>IF(COUNTBLANK(AI7:AI36)=30,"",CONCATENATE(TOTALGENERAL!$DM66," %"))</f>
        <v/>
      </c>
      <c r="AA30" s="323"/>
      <c r="AB30" s="323"/>
      <c r="AC30" s="315"/>
      <c r="AD30" s="324"/>
      <c r="AE30" s="315"/>
      <c r="AF30" s="324"/>
      <c r="AG30" s="315"/>
      <c r="AH30" s="324"/>
      <c r="AI30" s="315"/>
      <c r="AJ30" s="325"/>
      <c r="AK30" s="321" t="str">
        <f>IF(COUNTBLANK(AU7:AU36)=30,"","Moyenne de l'année :")</f>
        <v/>
      </c>
      <c r="AL30" s="322" t="str">
        <f>IF(COUNTBLANK(AU7:AU36)=30,"",CONCATENATE(TOTALGENERAL!$DM70," %"))</f>
        <v/>
      </c>
      <c r="AM30" s="323"/>
      <c r="AN30" s="323"/>
      <c r="AO30" s="315"/>
      <c r="AP30" s="324"/>
      <c r="AQ30" s="315"/>
      <c r="AR30" s="324"/>
      <c r="AS30" s="315"/>
      <c r="AT30" s="324"/>
      <c r="AU30" s="315"/>
      <c r="AV30" s="325"/>
      <c r="AW30" s="321" t="str">
        <f>IF(COUNTBLANK(BG7:BG36)=30,"","Moyenne de l'année :")</f>
        <v/>
      </c>
      <c r="AX30" s="322" t="str">
        <f>IF(COUNTBLANK(BG7:BG36)=30,"",CONCATENATE(TOTALGENERAL!$DM74," %"))</f>
        <v/>
      </c>
      <c r="AY30" s="323"/>
      <c r="AZ30" s="323"/>
      <c r="BA30" s="315"/>
      <c r="BB30" s="324"/>
      <c r="BC30" s="315"/>
      <c r="BD30" s="324"/>
      <c r="BE30" s="315"/>
      <c r="BF30" s="324"/>
      <c r="BG30" s="315"/>
      <c r="BH30" s="325"/>
      <c r="BI30" s="321" t="str">
        <f>IF(COUNTBLANK(BS7:BS36)=30,"","Moyenne de l'année :")</f>
        <v/>
      </c>
      <c r="BJ30" s="322" t="str">
        <f>IF(COUNTBLANK(BS7:BS36)=30,"",CONCATENATE(TOTALGENERAL!$DM78," %"))</f>
        <v/>
      </c>
      <c r="BK30" s="323"/>
      <c r="BL30" s="323"/>
      <c r="BM30" s="315"/>
      <c r="BN30" s="324"/>
      <c r="BO30" s="315"/>
      <c r="BP30" s="324"/>
      <c r="BQ30" s="315"/>
      <c r="BR30" s="324"/>
      <c r="BS30" s="315"/>
      <c r="BT30" s="325"/>
      <c r="BU30" s="321" t="str">
        <f>IF(COUNTBLANK(CE7:CE36)=30,"","Moyenne de l'année :")</f>
        <v/>
      </c>
      <c r="BV30" s="322" t="str">
        <f>IF(COUNTBLANK(CE7:CE36)=30,"",CONCATENATE(TOTALGENERAL!$DM82," %"))</f>
        <v/>
      </c>
      <c r="BW30" s="323"/>
      <c r="BX30" s="323"/>
      <c r="BY30" s="315"/>
      <c r="BZ30" s="324"/>
      <c r="CA30" s="315"/>
      <c r="CB30" s="324"/>
      <c r="CC30" s="315"/>
      <c r="CD30" s="324"/>
      <c r="CE30" s="315"/>
      <c r="CF30" s="325"/>
      <c r="CG30" s="321" t="str">
        <f>IF(COUNTBLANK(CQ7:CQ36)=30,"","Moyenne de l'année :")</f>
        <v/>
      </c>
      <c r="CH30" s="322" t="str">
        <f>IF(COUNTBLANK(CQ7:CQ36)=30,"",CONCATENATE(TOTALGENERAL!$DM86," %"))</f>
        <v/>
      </c>
      <c r="CI30" s="323"/>
      <c r="CJ30" s="323"/>
      <c r="CK30" s="315"/>
      <c r="CL30" s="324"/>
      <c r="CM30" s="315"/>
      <c r="CN30" s="324"/>
      <c r="CO30" s="315"/>
      <c r="CP30" s="324"/>
      <c r="CQ30" s="315"/>
      <c r="CR30" s="325"/>
      <c r="CS30" s="321" t="str">
        <f>IF(COUNTBLANK(DC7:DC36)=30,"","Moyenne de l'année :")</f>
        <v/>
      </c>
      <c r="CT30" s="322" t="str">
        <f>IF(COUNTBLANK(DC7:DC36)=30,"",CONCATENATE(TOTALGENERAL!$DM90," %"))</f>
        <v/>
      </c>
      <c r="CU30" s="323"/>
      <c r="CV30" s="323"/>
      <c r="CW30" s="315"/>
      <c r="CX30" s="324"/>
      <c r="CY30" s="315"/>
      <c r="CZ30" s="324"/>
      <c r="DA30" s="315"/>
      <c r="DB30" s="324"/>
      <c r="DC30" s="315"/>
      <c r="DD30" s="325"/>
      <c r="DE30" s="321" t="str">
        <f>IF(COUNTBLANK(DO7:DO36)=30,"","Moyenne de l'année :")</f>
        <v/>
      </c>
      <c r="DF30" s="322" t="str">
        <f>IF(COUNTBLANK(DO7:DO36)=30,"",CONCATENATE(TOTALGENERAL!$DM94," %"))</f>
        <v/>
      </c>
      <c r="DG30" s="323"/>
      <c r="DH30" s="323"/>
      <c r="DI30" s="315"/>
      <c r="DJ30" s="324"/>
      <c r="DK30" s="315"/>
      <c r="DL30" s="324"/>
      <c r="DM30" s="315"/>
      <c r="DN30" s="324"/>
      <c r="DO30" s="315"/>
      <c r="DP30" s="325"/>
    </row>
    <row r="31" spans="1:120">
      <c r="A31" s="321"/>
      <c r="B31" s="322"/>
      <c r="C31" s="323"/>
      <c r="D31" s="323"/>
      <c r="E31" s="315"/>
      <c r="F31" s="324"/>
      <c r="G31" s="315"/>
      <c r="H31" s="324"/>
      <c r="I31" s="315"/>
      <c r="J31" s="324"/>
      <c r="K31" s="315"/>
      <c r="L31" s="325"/>
      <c r="M31" s="321"/>
      <c r="N31" s="322"/>
      <c r="O31" s="323"/>
      <c r="P31" s="323"/>
      <c r="Q31" s="315"/>
      <c r="R31" s="324"/>
      <c r="S31" s="315"/>
      <c r="T31" s="324"/>
      <c r="U31" s="315"/>
      <c r="V31" s="324"/>
      <c r="W31" s="315"/>
      <c r="X31" s="325"/>
      <c r="Y31" s="321"/>
      <c r="Z31" s="322"/>
      <c r="AA31" s="323"/>
      <c r="AB31" s="323"/>
      <c r="AC31" s="315"/>
      <c r="AD31" s="324"/>
      <c r="AE31" s="315"/>
      <c r="AF31" s="324"/>
      <c r="AG31" s="315"/>
      <c r="AH31" s="324"/>
      <c r="AI31" s="315"/>
      <c r="AJ31" s="325"/>
      <c r="AK31" s="321"/>
      <c r="AL31" s="322"/>
      <c r="AM31" s="323"/>
      <c r="AN31" s="323"/>
      <c r="AO31" s="315"/>
      <c r="AP31" s="324"/>
      <c r="AQ31" s="315"/>
      <c r="AR31" s="324"/>
      <c r="AS31" s="315"/>
      <c r="AT31" s="324"/>
      <c r="AU31" s="315"/>
      <c r="AV31" s="325"/>
      <c r="AW31" s="321"/>
      <c r="AX31" s="322"/>
      <c r="AY31" s="323"/>
      <c r="AZ31" s="323"/>
      <c r="BA31" s="315"/>
      <c r="BB31" s="324"/>
      <c r="BC31" s="315"/>
      <c r="BD31" s="324"/>
      <c r="BE31" s="315"/>
      <c r="BF31" s="324"/>
      <c r="BG31" s="315"/>
      <c r="BH31" s="325"/>
      <c r="BI31" s="321"/>
      <c r="BJ31" s="322"/>
      <c r="BK31" s="323"/>
      <c r="BL31" s="323"/>
      <c r="BM31" s="315"/>
      <c r="BN31" s="324"/>
      <c r="BO31" s="315"/>
      <c r="BP31" s="324"/>
      <c r="BQ31" s="315"/>
      <c r="BR31" s="324"/>
      <c r="BS31" s="315"/>
      <c r="BT31" s="325"/>
      <c r="BU31" s="321"/>
      <c r="BV31" s="322"/>
      <c r="BW31" s="323"/>
      <c r="BX31" s="323"/>
      <c r="BY31" s="315"/>
      <c r="BZ31" s="324"/>
      <c r="CA31" s="315"/>
      <c r="CB31" s="324"/>
      <c r="CC31" s="315"/>
      <c r="CD31" s="324"/>
      <c r="CE31" s="315"/>
      <c r="CF31" s="325"/>
      <c r="CG31" s="321"/>
      <c r="CH31" s="322"/>
      <c r="CI31" s="323"/>
      <c r="CJ31" s="323"/>
      <c r="CK31" s="315"/>
      <c r="CL31" s="324"/>
      <c r="CM31" s="315"/>
      <c r="CN31" s="324"/>
      <c r="CO31" s="315"/>
      <c r="CP31" s="324"/>
      <c r="CQ31" s="315"/>
      <c r="CR31" s="325"/>
      <c r="CS31" s="321"/>
      <c r="CT31" s="322"/>
      <c r="CU31" s="323"/>
      <c r="CV31" s="323"/>
      <c r="CW31" s="315"/>
      <c r="CX31" s="324"/>
      <c r="CY31" s="315"/>
      <c r="CZ31" s="324"/>
      <c r="DA31" s="315"/>
      <c r="DB31" s="324"/>
      <c r="DC31" s="315"/>
      <c r="DD31" s="325"/>
      <c r="DE31" s="321"/>
      <c r="DF31" s="322"/>
      <c r="DG31" s="323"/>
      <c r="DH31" s="323"/>
      <c r="DI31" s="315"/>
      <c r="DJ31" s="324"/>
      <c r="DK31" s="315"/>
      <c r="DL31" s="324"/>
      <c r="DM31" s="315"/>
      <c r="DN31" s="324"/>
      <c r="DO31" s="315"/>
      <c r="DP31" s="325"/>
    </row>
    <row r="32" spans="1:120">
      <c r="A32" s="551" t="str">
        <f>IF(PARAMETRES!$D5="-",PARAMETRES!$F$17,CONCATENATE(UPPER(PARAMETRES!$D5)," (",LOWER(PARAMETRES!$F$17),")"))</f>
        <v>ANGLAIS (seconde langue)</v>
      </c>
      <c r="B32" s="551"/>
      <c r="C32" s="316">
        <f>PARAMETRES!$G$17</f>
        <v>30</v>
      </c>
      <c r="D32" s="317"/>
      <c r="E32" s="318" t="str">
        <f>TOTALGENERAL!$X58</f>
        <v/>
      </c>
      <c r="F32" s="319"/>
      <c r="G32" s="318" t="str">
        <f>TOTALGENERAL!$AY58</f>
        <v/>
      </c>
      <c r="H32" s="319"/>
      <c r="I32" s="318" t="str">
        <f>TOTALGENERAL!$BZ58</f>
        <v/>
      </c>
      <c r="J32" s="319"/>
      <c r="K32" s="318" t="str">
        <f>TOTALGENERAL!$DA58</f>
        <v/>
      </c>
      <c r="L32" s="320"/>
      <c r="M32" s="551" t="str">
        <f>IF(PARAMETRES!$D9="-",PARAMETRES!$F$17,CONCATENATE(UPPER(PARAMETRES!$D9)," (",LOWER(PARAMETRES!$F$17),")"))</f>
        <v>ANGLAIS (seconde langue)</v>
      </c>
      <c r="N32" s="551"/>
      <c r="O32" s="316">
        <f>PARAMETRES!$G$17</f>
        <v>30</v>
      </c>
      <c r="P32" s="317"/>
      <c r="Q32" s="318" t="str">
        <f>TOTALGENERAL!$X62</f>
        <v/>
      </c>
      <c r="R32" s="319"/>
      <c r="S32" s="318" t="str">
        <f>TOTALGENERAL!$AY62</f>
        <v/>
      </c>
      <c r="T32" s="319"/>
      <c r="U32" s="318" t="str">
        <f>TOTALGENERAL!$BZ62</f>
        <v/>
      </c>
      <c r="V32" s="319"/>
      <c r="W32" s="318" t="str">
        <f>TOTALGENERAL!$DA62</f>
        <v/>
      </c>
      <c r="X32" s="320"/>
      <c r="Y32" s="551" t="str">
        <f>IF(PARAMETRES!$D13="-",PARAMETRES!$F$17,CONCATENATE(UPPER(PARAMETRES!$D13)," (",LOWER(PARAMETRES!$F$17),")"))</f>
        <v>ANGLAIS (seconde langue)</v>
      </c>
      <c r="Z32" s="551"/>
      <c r="AA32" s="316">
        <f>PARAMETRES!$G$17</f>
        <v>30</v>
      </c>
      <c r="AB32" s="317"/>
      <c r="AC32" s="318" t="str">
        <f>TOTALGENERAL!$X66</f>
        <v/>
      </c>
      <c r="AD32" s="319"/>
      <c r="AE32" s="318" t="str">
        <f>TOTALGENERAL!$AY66</f>
        <v/>
      </c>
      <c r="AF32" s="319"/>
      <c r="AG32" s="318" t="str">
        <f>TOTALGENERAL!$BZ66</f>
        <v/>
      </c>
      <c r="AH32" s="319"/>
      <c r="AI32" s="318" t="str">
        <f>TOTALGENERAL!$DA66</f>
        <v/>
      </c>
      <c r="AJ32" s="320"/>
      <c r="AK32" s="551" t="str">
        <f>IF(PARAMETRES!$D17="-",PARAMETRES!$F$17,CONCATENATE(UPPER(PARAMETRES!$D17)," (",LOWER(PARAMETRES!$F$17),")"))</f>
        <v>ANGLAIS (seconde langue)</v>
      </c>
      <c r="AL32" s="551"/>
      <c r="AM32" s="316">
        <f>PARAMETRES!$G$17</f>
        <v>30</v>
      </c>
      <c r="AN32" s="317"/>
      <c r="AO32" s="318" t="str">
        <f>TOTALGENERAL!$X70</f>
        <v/>
      </c>
      <c r="AP32" s="319"/>
      <c r="AQ32" s="318" t="str">
        <f>TOTALGENERAL!$AY70</f>
        <v/>
      </c>
      <c r="AR32" s="319"/>
      <c r="AS32" s="318" t="str">
        <f>TOTALGENERAL!$BZ70</f>
        <v/>
      </c>
      <c r="AT32" s="319"/>
      <c r="AU32" s="318" t="str">
        <f>TOTALGENERAL!$DA70</f>
        <v/>
      </c>
      <c r="AV32" s="320"/>
      <c r="AW32" s="551" t="str">
        <f>IF(PARAMETRES!$D21="-",PARAMETRES!$F$17,CONCATENATE(UPPER(PARAMETRES!$D21)," (",LOWER(PARAMETRES!$F$17),")"))</f>
        <v>ANGLAIS (seconde langue)</v>
      </c>
      <c r="AX32" s="551"/>
      <c r="AY32" s="316">
        <f>PARAMETRES!$G$17</f>
        <v>30</v>
      </c>
      <c r="AZ32" s="317"/>
      <c r="BA32" s="318" t="str">
        <f>TOTALGENERAL!$X74</f>
        <v/>
      </c>
      <c r="BB32" s="319"/>
      <c r="BC32" s="318" t="str">
        <f>TOTALGENERAL!$AY74</f>
        <v/>
      </c>
      <c r="BD32" s="319"/>
      <c r="BE32" s="318" t="str">
        <f>TOTALGENERAL!$BZ74</f>
        <v/>
      </c>
      <c r="BF32" s="319"/>
      <c r="BG32" s="318" t="str">
        <f>TOTALGENERAL!$DA74</f>
        <v/>
      </c>
      <c r="BH32" s="320"/>
      <c r="BI32" s="551" t="str">
        <f>IF(PARAMETRES!$D25="-",PARAMETRES!$F$17,CONCATENATE(UPPER(PARAMETRES!$D25)," (",LOWER(PARAMETRES!$F$17),")"))</f>
        <v>ANGLAIS (seconde langue)</v>
      </c>
      <c r="BJ32" s="551"/>
      <c r="BK32" s="316">
        <f>PARAMETRES!$G$17</f>
        <v>30</v>
      </c>
      <c r="BL32" s="317"/>
      <c r="BM32" s="318" t="str">
        <f>TOTALGENERAL!$X78</f>
        <v/>
      </c>
      <c r="BN32" s="319"/>
      <c r="BO32" s="318" t="str">
        <f>TOTALGENERAL!$AY78</f>
        <v/>
      </c>
      <c r="BP32" s="319"/>
      <c r="BQ32" s="318" t="str">
        <f>TOTALGENERAL!$BZ78</f>
        <v/>
      </c>
      <c r="BR32" s="319"/>
      <c r="BS32" s="318" t="str">
        <f>TOTALGENERAL!$DA78</f>
        <v/>
      </c>
      <c r="BT32" s="320"/>
      <c r="BU32" s="551" t="str">
        <f>IF(PARAMETRES!$D29="-",PARAMETRES!$F$17,CONCATENATE(UPPER(PARAMETRES!$D29)," (",LOWER(PARAMETRES!$F$17),")"))</f>
        <v>ANGLAIS (seconde langue)</v>
      </c>
      <c r="BV32" s="551"/>
      <c r="BW32" s="316">
        <f>PARAMETRES!$G$17</f>
        <v>30</v>
      </c>
      <c r="BX32" s="317"/>
      <c r="BY32" s="318" t="str">
        <f>TOTALGENERAL!$X82</f>
        <v/>
      </c>
      <c r="BZ32" s="319"/>
      <c r="CA32" s="318" t="str">
        <f>TOTALGENERAL!$AY82</f>
        <v/>
      </c>
      <c r="CB32" s="319"/>
      <c r="CC32" s="318" t="str">
        <f>TOTALGENERAL!$BZ82</f>
        <v/>
      </c>
      <c r="CD32" s="319"/>
      <c r="CE32" s="318" t="str">
        <f>TOTALGENERAL!$DA82</f>
        <v/>
      </c>
      <c r="CF32" s="320"/>
      <c r="CG32" s="551" t="str">
        <f>IF(PARAMETRES!$D33="-",PARAMETRES!$F$17,CONCATENATE(UPPER(PARAMETRES!$D33)," (",LOWER(PARAMETRES!$F$17),")"))</f>
        <v>ANGLAIS (seconde langue)</v>
      </c>
      <c r="CH32" s="551"/>
      <c r="CI32" s="316">
        <f>PARAMETRES!$G$17</f>
        <v>30</v>
      </c>
      <c r="CJ32" s="317"/>
      <c r="CK32" s="318" t="str">
        <f>TOTALGENERAL!$X86</f>
        <v/>
      </c>
      <c r="CL32" s="319"/>
      <c r="CM32" s="318" t="str">
        <f>TOTALGENERAL!$AY86</f>
        <v/>
      </c>
      <c r="CN32" s="319"/>
      <c r="CO32" s="318" t="str">
        <f>TOTALGENERAL!$BZ86</f>
        <v/>
      </c>
      <c r="CP32" s="319"/>
      <c r="CQ32" s="318" t="str">
        <f>TOTALGENERAL!$DA86</f>
        <v/>
      </c>
      <c r="CR32" s="320"/>
      <c r="CS32" s="551" t="str">
        <f>IF(PARAMETRES!$D37="-",PARAMETRES!$F$17,CONCATENATE(UPPER(PARAMETRES!$D37)," (",LOWER(PARAMETRES!$F$17),")"))</f>
        <v>SECONDE LANGUE</v>
      </c>
      <c r="CT32" s="551"/>
      <c r="CU32" s="316">
        <f>PARAMETRES!$G$17</f>
        <v>30</v>
      </c>
      <c r="CV32" s="317"/>
      <c r="CW32" s="318" t="str">
        <f>TOTALGENERAL!$X90</f>
        <v/>
      </c>
      <c r="CX32" s="319"/>
      <c r="CY32" s="318" t="str">
        <f>TOTALGENERAL!$AY90</f>
        <v/>
      </c>
      <c r="CZ32" s="319"/>
      <c r="DA32" s="318" t="str">
        <f>TOTALGENERAL!$BZ90</f>
        <v/>
      </c>
      <c r="DB32" s="319"/>
      <c r="DC32" s="318" t="str">
        <f>TOTALGENERAL!$DA90</f>
        <v/>
      </c>
      <c r="DD32" s="320"/>
      <c r="DE32" s="551" t="str">
        <f>IF(PARAMETRES!$D41="-",PARAMETRES!$F$17,CONCATENATE(UPPER(PARAMETRES!$D41)," (",LOWER(PARAMETRES!$F$17),")"))</f>
        <v>SECONDE LANGUE</v>
      </c>
      <c r="DF32" s="551"/>
      <c r="DG32" s="316">
        <f>PARAMETRES!$G$17</f>
        <v>30</v>
      </c>
      <c r="DH32" s="317"/>
      <c r="DI32" s="318" t="str">
        <f>TOTALGENERAL!$X94</f>
        <v/>
      </c>
      <c r="DJ32" s="319"/>
      <c r="DK32" s="318" t="str">
        <f>TOTALGENERAL!$AY94</f>
        <v/>
      </c>
      <c r="DL32" s="319"/>
      <c r="DM32" s="318" t="str">
        <f>TOTALGENERAL!$BZ94</f>
        <v/>
      </c>
      <c r="DN32" s="319"/>
      <c r="DO32" s="318" t="str">
        <f>TOTALGENERAL!$DA94</f>
        <v/>
      </c>
      <c r="DP32" s="320"/>
    </row>
    <row r="33" spans="1:120">
      <c r="A33" s="321" t="str">
        <f>IF(COUNTBLANK(K7:K36)=30,"","Moyenne de l'année :")</f>
        <v/>
      </c>
      <c r="B33" s="322" t="str">
        <f>IF(COUNTBLANK(K7:K36)=30,"",CONCATENATE(TOTALGENERAL!$DN58," %"))</f>
        <v/>
      </c>
      <c r="C33" s="323"/>
      <c r="D33" s="323"/>
      <c r="E33" s="315"/>
      <c r="F33" s="324"/>
      <c r="G33" s="315"/>
      <c r="H33" s="324"/>
      <c r="I33" s="315"/>
      <c r="J33" s="324"/>
      <c r="K33" s="315"/>
      <c r="L33" s="325"/>
      <c r="M33" s="321" t="str">
        <f>IF(COUNTBLANK(W7:W36)=30,"","Moyenne de l'année :")</f>
        <v/>
      </c>
      <c r="N33" s="322" t="str">
        <f>IF(COUNTBLANK(W7:W36)=30,"",CONCATENATE(TOTALGENERAL!$DN62," %"))</f>
        <v/>
      </c>
      <c r="O33" s="323"/>
      <c r="P33" s="323"/>
      <c r="Q33" s="315"/>
      <c r="R33" s="324"/>
      <c r="S33" s="315"/>
      <c r="T33" s="324"/>
      <c r="U33" s="315"/>
      <c r="V33" s="324"/>
      <c r="W33" s="315"/>
      <c r="X33" s="325"/>
      <c r="Y33" s="321" t="str">
        <f>IF(COUNTBLANK(AI7:AI36)=30,"","Moyenne de l'année :")</f>
        <v/>
      </c>
      <c r="Z33" s="322" t="str">
        <f>IF(COUNTBLANK(AI7:AI36)=30,"",CONCATENATE(TOTALGENERAL!$DN66," %"))</f>
        <v/>
      </c>
      <c r="AA33" s="323"/>
      <c r="AB33" s="323"/>
      <c r="AC33" s="315"/>
      <c r="AD33" s="324"/>
      <c r="AE33" s="315"/>
      <c r="AF33" s="324"/>
      <c r="AG33" s="315"/>
      <c r="AH33" s="324"/>
      <c r="AI33" s="315"/>
      <c r="AJ33" s="325"/>
      <c r="AK33" s="321" t="str">
        <f>IF(COUNTBLANK(AU7:AU36)=30,"","Moyenne de l'année :")</f>
        <v/>
      </c>
      <c r="AL33" s="322" t="str">
        <f>IF(COUNTBLANK(AU7:AU36)=30,"",CONCATENATE(TOTALGENERAL!$DN70," %"))</f>
        <v/>
      </c>
      <c r="AM33" s="323"/>
      <c r="AN33" s="323"/>
      <c r="AO33" s="315"/>
      <c r="AP33" s="324"/>
      <c r="AQ33" s="315"/>
      <c r="AR33" s="324"/>
      <c r="AS33" s="315"/>
      <c r="AT33" s="324"/>
      <c r="AU33" s="315"/>
      <c r="AV33" s="325"/>
      <c r="AW33" s="321" t="str">
        <f>IF(COUNTBLANK(BG7:BG36)=30,"","Moyenne de l'année :")</f>
        <v/>
      </c>
      <c r="AX33" s="322" t="str">
        <f>IF(COUNTBLANK(BG7:BG36)=30,"",CONCATENATE(TOTALGENERAL!$DN74," %"))</f>
        <v/>
      </c>
      <c r="AY33" s="323"/>
      <c r="AZ33" s="323"/>
      <c r="BA33" s="315"/>
      <c r="BB33" s="324"/>
      <c r="BC33" s="315"/>
      <c r="BD33" s="324"/>
      <c r="BE33" s="315"/>
      <c r="BF33" s="324"/>
      <c r="BG33" s="315"/>
      <c r="BH33" s="325"/>
      <c r="BI33" s="321" t="str">
        <f>IF(COUNTBLANK(BS7:BS36)=30,"","Moyenne de l'année :")</f>
        <v/>
      </c>
      <c r="BJ33" s="322" t="str">
        <f>IF(COUNTBLANK(BS7:BS36)=30,"",CONCATENATE(TOTALGENERAL!$DN78," %"))</f>
        <v/>
      </c>
      <c r="BK33" s="323"/>
      <c r="BL33" s="323"/>
      <c r="BM33" s="315"/>
      <c r="BN33" s="324"/>
      <c r="BO33" s="315"/>
      <c r="BP33" s="324"/>
      <c r="BQ33" s="315"/>
      <c r="BR33" s="324"/>
      <c r="BS33" s="315"/>
      <c r="BT33" s="325"/>
      <c r="BU33" s="321" t="str">
        <f>IF(COUNTBLANK(CE7:CE36)=30,"","Moyenne de l'année :")</f>
        <v/>
      </c>
      <c r="BV33" s="322" t="str">
        <f>IF(COUNTBLANK(CE7:CE36)=30,"",CONCATENATE(TOTALGENERAL!$DN82," %"))</f>
        <v/>
      </c>
      <c r="BW33" s="323"/>
      <c r="BX33" s="323"/>
      <c r="BY33" s="315"/>
      <c r="BZ33" s="324"/>
      <c r="CA33" s="315"/>
      <c r="CB33" s="324"/>
      <c r="CC33" s="315"/>
      <c r="CD33" s="324"/>
      <c r="CE33" s="315"/>
      <c r="CF33" s="325"/>
      <c r="CG33" s="321" t="str">
        <f>IF(COUNTBLANK(CQ7:CQ36)=30,"","Moyenne de l'année :")</f>
        <v/>
      </c>
      <c r="CH33" s="322" t="str">
        <f>IF(COUNTBLANK(CQ7:CQ36)=30,"",CONCATENATE(TOTALGENERAL!$DN86," %"))</f>
        <v/>
      </c>
      <c r="CI33" s="323"/>
      <c r="CJ33" s="323"/>
      <c r="CK33" s="315"/>
      <c r="CL33" s="324"/>
      <c r="CM33" s="315"/>
      <c r="CN33" s="324"/>
      <c r="CO33" s="315"/>
      <c r="CP33" s="324"/>
      <c r="CQ33" s="315"/>
      <c r="CR33" s="325"/>
      <c r="CS33" s="321" t="str">
        <f>IF(COUNTBLANK(DC7:DC36)=30,"","Moyenne de l'année :")</f>
        <v/>
      </c>
      <c r="CT33" s="322" t="str">
        <f>IF(COUNTBLANK(DC7:DC36)=30,"",CONCATENATE(TOTALGENERAL!$DN90," %"))</f>
        <v/>
      </c>
      <c r="CU33" s="323"/>
      <c r="CV33" s="323"/>
      <c r="CW33" s="315"/>
      <c r="CX33" s="324"/>
      <c r="CY33" s="315"/>
      <c r="CZ33" s="324"/>
      <c r="DA33" s="315"/>
      <c r="DB33" s="324"/>
      <c r="DC33" s="315"/>
      <c r="DD33" s="325"/>
      <c r="DE33" s="321" t="str">
        <f>IF(COUNTBLANK(DO7:DO36)=30,"","Moyenne de l'année :")</f>
        <v/>
      </c>
      <c r="DF33" s="322" t="str">
        <f>IF(COUNTBLANK(DO7:DO36)=30,"",CONCATENATE(TOTALGENERAL!$DN94," %"))</f>
        <v/>
      </c>
      <c r="DG33" s="323"/>
      <c r="DH33" s="323"/>
      <c r="DI33" s="315"/>
      <c r="DJ33" s="324"/>
      <c r="DK33" s="315"/>
      <c r="DL33" s="324"/>
      <c r="DM33" s="315"/>
      <c r="DN33" s="324"/>
      <c r="DO33" s="315"/>
      <c r="DP33" s="325"/>
    </row>
    <row r="34" spans="1:120" ht="22.5" customHeight="1">
      <c r="A34" s="337"/>
      <c r="B34" s="338"/>
      <c r="C34" s="338"/>
      <c r="D34" s="339"/>
      <c r="E34" s="340"/>
      <c r="F34" s="324"/>
      <c r="G34" s="340"/>
      <c r="H34" s="324"/>
      <c r="I34" s="340"/>
      <c r="J34" s="324"/>
      <c r="K34" s="340"/>
      <c r="L34" s="325"/>
      <c r="M34" s="337"/>
      <c r="N34" s="338"/>
      <c r="O34" s="338"/>
      <c r="P34" s="339"/>
      <c r="Q34" s="340"/>
      <c r="R34" s="324"/>
      <c r="S34" s="340"/>
      <c r="T34" s="324"/>
      <c r="U34" s="340"/>
      <c r="V34" s="324"/>
      <c r="W34" s="340"/>
      <c r="X34" s="325"/>
      <c r="Y34" s="337"/>
      <c r="Z34" s="338"/>
      <c r="AA34" s="338"/>
      <c r="AB34" s="339"/>
      <c r="AC34" s="340"/>
      <c r="AD34" s="324"/>
      <c r="AE34" s="340"/>
      <c r="AF34" s="324"/>
      <c r="AG34" s="340"/>
      <c r="AH34" s="324"/>
      <c r="AI34" s="340"/>
      <c r="AJ34" s="325"/>
      <c r="AK34" s="337"/>
      <c r="AL34" s="338"/>
      <c r="AM34" s="338"/>
      <c r="AN34" s="339"/>
      <c r="AO34" s="340"/>
      <c r="AP34" s="324"/>
      <c r="AQ34" s="340"/>
      <c r="AR34" s="324"/>
      <c r="AS34" s="340"/>
      <c r="AT34" s="324"/>
      <c r="AU34" s="340"/>
      <c r="AV34" s="325"/>
      <c r="AW34" s="337"/>
      <c r="AX34" s="338"/>
      <c r="AY34" s="338"/>
      <c r="AZ34" s="339"/>
      <c r="BA34" s="340"/>
      <c r="BB34" s="324"/>
      <c r="BC34" s="340"/>
      <c r="BD34" s="324"/>
      <c r="BE34" s="340"/>
      <c r="BF34" s="324"/>
      <c r="BG34" s="340"/>
      <c r="BH34" s="325"/>
      <c r="BI34" s="337"/>
      <c r="BJ34" s="338"/>
      <c r="BK34" s="338"/>
      <c r="BL34" s="339"/>
      <c r="BM34" s="340"/>
      <c r="BN34" s="324"/>
      <c r="BO34" s="340"/>
      <c r="BP34" s="324"/>
      <c r="BQ34" s="340"/>
      <c r="BR34" s="324"/>
      <c r="BS34" s="340"/>
      <c r="BT34" s="325"/>
      <c r="BU34" s="337"/>
      <c r="BV34" s="338"/>
      <c r="BW34" s="338"/>
      <c r="BX34" s="339"/>
      <c r="BY34" s="340"/>
      <c r="BZ34" s="324"/>
      <c r="CA34" s="340"/>
      <c r="CB34" s="324"/>
      <c r="CC34" s="340"/>
      <c r="CD34" s="324"/>
      <c r="CE34" s="340"/>
      <c r="CF34" s="325"/>
      <c r="CG34" s="337"/>
      <c r="CH34" s="338"/>
      <c r="CI34" s="338"/>
      <c r="CJ34" s="339"/>
      <c r="CK34" s="340"/>
      <c r="CL34" s="324"/>
      <c r="CM34" s="340"/>
      <c r="CN34" s="324"/>
      <c r="CO34" s="340"/>
      <c r="CP34" s="324"/>
      <c r="CQ34" s="340"/>
      <c r="CR34" s="325"/>
      <c r="CS34" s="337"/>
      <c r="CT34" s="338"/>
      <c r="CU34" s="338"/>
      <c r="CV34" s="339"/>
      <c r="CW34" s="340"/>
      <c r="CX34" s="324"/>
      <c r="CY34" s="340"/>
      <c r="CZ34" s="324"/>
      <c r="DA34" s="340"/>
      <c r="DB34" s="324"/>
      <c r="DC34" s="340"/>
      <c r="DD34" s="325"/>
      <c r="DE34" s="337"/>
      <c r="DF34" s="338"/>
      <c r="DG34" s="338"/>
      <c r="DH34" s="339"/>
      <c r="DI34" s="340"/>
      <c r="DJ34" s="324"/>
      <c r="DK34" s="340"/>
      <c r="DL34" s="324"/>
      <c r="DM34" s="340"/>
      <c r="DN34" s="324"/>
      <c r="DO34" s="340"/>
      <c r="DP34" s="325"/>
    </row>
    <row r="35" spans="1:120" ht="4.5" customHeight="1">
      <c r="A35" s="326"/>
      <c r="B35" s="326"/>
      <c r="C35" s="327"/>
      <c r="D35" s="327"/>
      <c r="M35" s="326"/>
      <c r="N35" s="326"/>
      <c r="O35" s="327"/>
      <c r="P35" s="327"/>
      <c r="Y35" s="326"/>
      <c r="Z35" s="326"/>
      <c r="AA35" s="327"/>
      <c r="AB35" s="327"/>
      <c r="AK35" s="326"/>
      <c r="AL35" s="326"/>
      <c r="AM35" s="327"/>
      <c r="AN35" s="327"/>
      <c r="AW35" s="326"/>
      <c r="AX35" s="326"/>
      <c r="AY35" s="327"/>
      <c r="AZ35" s="327"/>
      <c r="BI35" s="326"/>
      <c r="BJ35" s="326"/>
      <c r="BK35" s="327"/>
      <c r="BL35" s="327"/>
      <c r="BU35" s="326"/>
      <c r="BV35" s="326"/>
      <c r="BW35" s="327"/>
      <c r="BX35" s="327"/>
      <c r="CG35" s="326"/>
      <c r="CH35" s="326"/>
      <c r="CI35" s="327"/>
      <c r="CJ35" s="327"/>
      <c r="CS35" s="326"/>
      <c r="CT35" s="326"/>
      <c r="CU35" s="327"/>
      <c r="CV35" s="327"/>
      <c r="DE35" s="326"/>
      <c r="DF35" s="326"/>
      <c r="DG35" s="327"/>
      <c r="DH35" s="327"/>
    </row>
    <row r="36" spans="1:120" ht="25.5" customHeight="1">
      <c r="A36" s="555" t="str">
        <f>PARAMETRES!$F$19</f>
        <v>TOTAL DE LA PÉRIODE</v>
      </c>
      <c r="B36" s="555"/>
      <c r="C36" s="341">
        <f>PARAMETRES!$G$19</f>
        <v>100</v>
      </c>
      <c r="D36" s="342"/>
      <c r="E36" s="343">
        <f>TOTALGENERAL!$AA58</f>
        <v>49.800000000000004</v>
      </c>
      <c r="F36" s="344"/>
      <c r="G36" s="343" t="str">
        <f>TOTALGENERAL!$BB58</f>
        <v/>
      </c>
      <c r="H36" s="344"/>
      <c r="I36" s="343" t="str">
        <f>TOTALGENERAL!$CC58</f>
        <v/>
      </c>
      <c r="J36" s="344"/>
      <c r="K36" s="343" t="str">
        <f>TOTALGENERAL!$DD58</f>
        <v/>
      </c>
      <c r="M36" s="555" t="str">
        <f>PARAMETRES!$F$19</f>
        <v>TOTAL DE LA PÉRIODE</v>
      </c>
      <c r="N36" s="555"/>
      <c r="O36" s="341">
        <f>PARAMETRES!$G$19</f>
        <v>100</v>
      </c>
      <c r="P36" s="342"/>
      <c r="Q36" s="343">
        <f>TOTALGENERAL!$AA62</f>
        <v>84.699999999999989</v>
      </c>
      <c r="R36" s="344"/>
      <c r="S36" s="343" t="str">
        <f>TOTALGENERAL!$BB62</f>
        <v/>
      </c>
      <c r="T36" s="344"/>
      <c r="U36" s="343" t="str">
        <f>TOTALGENERAL!$CC62</f>
        <v/>
      </c>
      <c r="V36" s="344"/>
      <c r="W36" s="343" t="str">
        <f>TOTALGENERAL!$DD62</f>
        <v/>
      </c>
      <c r="Y36" s="555" t="str">
        <f>PARAMETRES!$F$19</f>
        <v>TOTAL DE LA PÉRIODE</v>
      </c>
      <c r="Z36" s="555"/>
      <c r="AA36" s="341">
        <f>PARAMETRES!$G$19</f>
        <v>100</v>
      </c>
      <c r="AB36" s="342"/>
      <c r="AC36" s="343">
        <f>TOTALGENERAL!$AA66</f>
        <v>72.399999999999991</v>
      </c>
      <c r="AD36" s="344"/>
      <c r="AE36" s="343" t="str">
        <f>TOTALGENERAL!$BB66</f>
        <v/>
      </c>
      <c r="AF36" s="344"/>
      <c r="AG36" s="343" t="str">
        <f>TOTALGENERAL!$CC66</f>
        <v/>
      </c>
      <c r="AH36" s="344"/>
      <c r="AI36" s="343" t="str">
        <f>TOTALGENERAL!$DD66</f>
        <v/>
      </c>
      <c r="AK36" s="555" t="str">
        <f>PARAMETRES!$F$19</f>
        <v>TOTAL DE LA PÉRIODE</v>
      </c>
      <c r="AL36" s="555"/>
      <c r="AM36" s="341">
        <f>PARAMETRES!$G$19</f>
        <v>100</v>
      </c>
      <c r="AN36" s="342"/>
      <c r="AO36" s="343">
        <f>TOTALGENERAL!$AA70</f>
        <v>71.399999999999991</v>
      </c>
      <c r="AP36" s="344"/>
      <c r="AQ36" s="343" t="str">
        <f>TOTALGENERAL!$BB70</f>
        <v/>
      </c>
      <c r="AR36" s="344"/>
      <c r="AS36" s="343" t="str">
        <f>TOTALGENERAL!$CC70</f>
        <v/>
      </c>
      <c r="AT36" s="344"/>
      <c r="AU36" s="343" t="str">
        <f>TOTALGENERAL!$DD70</f>
        <v/>
      </c>
      <c r="AW36" s="555" t="str">
        <f>PARAMETRES!$F$19</f>
        <v>TOTAL DE LA PÉRIODE</v>
      </c>
      <c r="AX36" s="555"/>
      <c r="AY36" s="341">
        <f>PARAMETRES!$G$19</f>
        <v>100</v>
      </c>
      <c r="AZ36" s="342"/>
      <c r="BA36" s="343">
        <f>TOTALGENERAL!$AA74</f>
        <v>76.5</v>
      </c>
      <c r="BB36" s="344"/>
      <c r="BC36" s="343" t="str">
        <f>TOTALGENERAL!$BB74</f>
        <v/>
      </c>
      <c r="BD36" s="344"/>
      <c r="BE36" s="343" t="str">
        <f>TOTALGENERAL!$CC74</f>
        <v/>
      </c>
      <c r="BF36" s="344"/>
      <c r="BG36" s="343" t="str">
        <f>TOTALGENERAL!$DD74</f>
        <v/>
      </c>
      <c r="BI36" s="555" t="str">
        <f>PARAMETRES!$F$19</f>
        <v>TOTAL DE LA PÉRIODE</v>
      </c>
      <c r="BJ36" s="555"/>
      <c r="BK36" s="341">
        <f>PARAMETRES!$G$19</f>
        <v>100</v>
      </c>
      <c r="BL36" s="342"/>
      <c r="BM36" s="343">
        <f>TOTALGENERAL!$AA78</f>
        <v>82.8</v>
      </c>
      <c r="BN36" s="344"/>
      <c r="BO36" s="343" t="str">
        <f>TOTALGENERAL!$BB78</f>
        <v/>
      </c>
      <c r="BP36" s="344"/>
      <c r="BQ36" s="343" t="str">
        <f>TOTALGENERAL!$CC78</f>
        <v/>
      </c>
      <c r="BR36" s="344"/>
      <c r="BS36" s="343" t="str">
        <f>TOTALGENERAL!$DD78</f>
        <v/>
      </c>
      <c r="BU36" s="555" t="str">
        <f>PARAMETRES!$F$19</f>
        <v>TOTAL DE LA PÉRIODE</v>
      </c>
      <c r="BV36" s="555"/>
      <c r="BW36" s="341">
        <f>PARAMETRES!$G$19</f>
        <v>100</v>
      </c>
      <c r="BX36" s="342"/>
      <c r="BY36" s="343">
        <f>TOTALGENERAL!$AA82</f>
        <v>83.699999999999989</v>
      </c>
      <c r="BZ36" s="344"/>
      <c r="CA36" s="343" t="str">
        <f>TOTALGENERAL!$BB82</f>
        <v/>
      </c>
      <c r="CB36" s="344"/>
      <c r="CC36" s="343" t="str">
        <f>TOTALGENERAL!$CC82</f>
        <v/>
      </c>
      <c r="CD36" s="344"/>
      <c r="CE36" s="343" t="str">
        <f>TOTALGENERAL!$DD82</f>
        <v/>
      </c>
      <c r="CG36" s="555" t="str">
        <f>PARAMETRES!$F$19</f>
        <v>TOTAL DE LA PÉRIODE</v>
      </c>
      <c r="CH36" s="555"/>
      <c r="CI36" s="341">
        <f>PARAMETRES!$G$19</f>
        <v>100</v>
      </c>
      <c r="CJ36" s="342"/>
      <c r="CK36" s="343">
        <f>TOTALGENERAL!$AA86</f>
        <v>81.5</v>
      </c>
      <c r="CL36" s="344"/>
      <c r="CM36" s="343" t="str">
        <f>TOTALGENERAL!$BB86</f>
        <v/>
      </c>
      <c r="CN36" s="344"/>
      <c r="CO36" s="343" t="str">
        <f>TOTALGENERAL!$CC86</f>
        <v/>
      </c>
      <c r="CP36" s="344"/>
      <c r="CQ36" s="343" t="str">
        <f>TOTALGENERAL!$DD86</f>
        <v/>
      </c>
      <c r="CS36" s="555" t="str">
        <f>PARAMETRES!$F$19</f>
        <v>TOTAL DE LA PÉRIODE</v>
      </c>
      <c r="CT36" s="555"/>
      <c r="CU36" s="341">
        <f>PARAMETRES!$G$19</f>
        <v>100</v>
      </c>
      <c r="CV36" s="342"/>
      <c r="CW36" s="343" t="str">
        <f>TOTALGENERAL!$AA90</f>
        <v/>
      </c>
      <c r="CX36" s="344"/>
      <c r="CY36" s="343" t="str">
        <f>TOTALGENERAL!$BB90</f>
        <v/>
      </c>
      <c r="CZ36" s="344"/>
      <c r="DA36" s="343" t="str">
        <f>TOTALGENERAL!$CC90</f>
        <v/>
      </c>
      <c r="DB36" s="344"/>
      <c r="DC36" s="343" t="str">
        <f>TOTALGENERAL!$DD90</f>
        <v/>
      </c>
      <c r="DE36" s="555" t="str">
        <f>PARAMETRES!$F$19</f>
        <v>TOTAL DE LA PÉRIODE</v>
      </c>
      <c r="DF36" s="555"/>
      <c r="DG36" s="341">
        <f>PARAMETRES!$G$19</f>
        <v>100</v>
      </c>
      <c r="DH36" s="342"/>
      <c r="DI36" s="343" t="str">
        <f>TOTALGENERAL!$AA94</f>
        <v/>
      </c>
      <c r="DJ36" s="344"/>
      <c r="DK36" s="343" t="str">
        <f>TOTALGENERAL!$BB94</f>
        <v/>
      </c>
      <c r="DL36" s="344"/>
      <c r="DM36" s="343" t="str">
        <f>TOTALGENERAL!$CC94</f>
        <v/>
      </c>
      <c r="DN36" s="344"/>
      <c r="DO36" s="343" t="str">
        <f>TOTALGENERAL!$DD94</f>
        <v/>
      </c>
    </row>
    <row r="37" spans="1:120" ht="3.75" customHeight="1">
      <c r="G37" s="345"/>
      <c r="J37" s="345"/>
      <c r="S37" s="345"/>
      <c r="V37" s="345"/>
      <c r="AE37" s="345"/>
      <c r="AH37" s="345"/>
      <c r="AQ37" s="345"/>
      <c r="AT37" s="345"/>
      <c r="BC37" s="345"/>
      <c r="BF37" s="345"/>
      <c r="BO37" s="345"/>
      <c r="BR37" s="345"/>
      <c r="CA37" s="345"/>
      <c r="CD37" s="345"/>
      <c r="CM37" s="345"/>
      <c r="CP37" s="345"/>
      <c r="CY37" s="345"/>
      <c r="DB37" s="345"/>
      <c r="DK37" s="345"/>
      <c r="DN37" s="345"/>
    </row>
    <row r="38" spans="1:120">
      <c r="G38" s="556" t="str">
        <f>IF(COUNTBLANK(K7:K36)=30,"","Moyenne de l'année : ")</f>
        <v/>
      </c>
      <c r="H38" s="556"/>
      <c r="I38" s="556"/>
      <c r="J38" s="556"/>
      <c r="K38" s="346" t="str">
        <f>IF(COUNTBLANK(K7:K36)=30,"",CONCATENATE(TOTALGENERAL!$DO58," %"))</f>
        <v/>
      </c>
      <c r="S38" s="556" t="str">
        <f>IF(COUNTBLANK(W7:W36)=30,"","Moyenne de l'année : ")</f>
        <v/>
      </c>
      <c r="T38" s="556"/>
      <c r="U38" s="556"/>
      <c r="V38" s="556"/>
      <c r="W38" s="346" t="str">
        <f>IF(COUNTBLANK(W7:W36)=30,"",CONCATENATE(TOTALGENERAL!$DO62," %"))</f>
        <v/>
      </c>
      <c r="AE38" s="556" t="str">
        <f>IF(COUNTBLANK(AI7:AI36)=30,"","Moyenne de l'année : ")</f>
        <v/>
      </c>
      <c r="AF38" s="556"/>
      <c r="AG38" s="556"/>
      <c r="AH38" s="556"/>
      <c r="AI38" s="346" t="str">
        <f>IF(COUNTBLANK(AI7:AI36)=30,"",CONCATENATE(TOTALGENERAL!$DO66," %"))</f>
        <v/>
      </c>
      <c r="AQ38" s="556" t="str">
        <f>IF(COUNTBLANK(AU7:AU36)=30,"","Moyenne de l'année : ")</f>
        <v/>
      </c>
      <c r="AR38" s="556"/>
      <c r="AS38" s="556"/>
      <c r="AT38" s="556"/>
      <c r="AU38" s="346" t="str">
        <f>IF(COUNTBLANK(AU7:AU36)=30,"",CONCATENATE(TOTALGENERAL!$DO70," %"))</f>
        <v/>
      </c>
      <c r="BC38" s="556" t="str">
        <f>IF(COUNTBLANK(BG7:BG36)=30,"","Moyenne de l'année : ")</f>
        <v/>
      </c>
      <c r="BD38" s="556"/>
      <c r="BE38" s="556"/>
      <c r="BF38" s="556"/>
      <c r="BG38" s="346" t="str">
        <f>IF(COUNTBLANK(BG7:BG36)=30,"",CONCATENATE(TOTALGENERAL!$DO74," %"))</f>
        <v/>
      </c>
      <c r="BO38" s="556" t="str">
        <f>IF(COUNTBLANK(BS7:BS36)=30,"","Moyenne de l'année : ")</f>
        <v/>
      </c>
      <c r="BP38" s="556"/>
      <c r="BQ38" s="556"/>
      <c r="BR38" s="556"/>
      <c r="BS38" s="346" t="str">
        <f>IF(COUNTBLANK(BS7:BS36)=30,"",CONCATENATE(TOTALGENERAL!$DO78," %"))</f>
        <v/>
      </c>
      <c r="CA38" s="556" t="str">
        <f>IF(COUNTBLANK(CE7:CE36)=30,"","Moyenne de l'année : ")</f>
        <v/>
      </c>
      <c r="CB38" s="556"/>
      <c r="CC38" s="556"/>
      <c r="CD38" s="556"/>
      <c r="CE38" s="346" t="str">
        <f>IF(COUNTBLANK(CE7:CE36)=30,"",CONCATENATE(TOTALGENERAL!$DO82," %"))</f>
        <v/>
      </c>
      <c r="CM38" s="556" t="str">
        <f>IF(COUNTBLANK(CQ7:CQ36)=30,"","Moyenne de l'année : ")</f>
        <v/>
      </c>
      <c r="CN38" s="556"/>
      <c r="CO38" s="556"/>
      <c r="CP38" s="556"/>
      <c r="CQ38" s="346" t="str">
        <f>IF(COUNTBLANK(CQ7:CQ36)=30,"",CONCATENATE(TOTALGENERAL!$DO86," %"))</f>
        <v/>
      </c>
      <c r="CY38" s="556" t="str">
        <f>IF(COUNTBLANK(DC7:DC36)=30,"","Moyenne de l'année : ")</f>
        <v/>
      </c>
      <c r="CZ38" s="556"/>
      <c r="DA38" s="556"/>
      <c r="DB38" s="556"/>
      <c r="DC38" s="346" t="str">
        <f>IF(COUNTBLANK(DC7:DC36)=30,"",CONCATENATE(TOTALGENERAL!$DO90," %"))</f>
        <v/>
      </c>
      <c r="DK38" s="556" t="str">
        <f>IF(COUNTBLANK(DO7:DO36)=30,"","Moyenne de l'année : ")</f>
        <v/>
      </c>
      <c r="DL38" s="556"/>
      <c r="DM38" s="556"/>
      <c r="DN38" s="556"/>
      <c r="DO38" s="346" t="str">
        <f>IF(COUNTBLANK(DO7:DO36)=30,"",CONCATENATE(TOTALGENERAL!$DO94," %"))</f>
        <v/>
      </c>
    </row>
    <row r="39" spans="1:120" ht="21.75" customHeight="1">
      <c r="A39" s="312" t="str">
        <f>IF(PARAMETRES!$G$28="N","",IF(COUNTBLANK(K7:K36)=30,"","Epreuve récapitulative de fin d'année :"))</f>
        <v/>
      </c>
      <c r="M39" s="312" t="str">
        <f>IF(PARAMETRES!$G$28="N","",IF(COUNTBLANK(W7:W36)=30,"","Epreuve récapitulative de fin d'année :"))</f>
        <v/>
      </c>
      <c r="Y39" s="312" t="str">
        <f>IF(PARAMETRES!$G$28="N","",IF(COUNTBLANK(AI7:AI36)=30,"","Epreuve récapitulative de fin d'année :"))</f>
        <v/>
      </c>
      <c r="AK39" s="312" t="str">
        <f>IF(PARAMETRES!$G$28="N","",IF(COUNTBLANK(AU7:AU36)=30,"","Epreuve récapitulative de fin d'année :"))</f>
        <v/>
      </c>
      <c r="AW39" s="312" t="str">
        <f>IF(PARAMETRES!$G$28="N","",IF(COUNTBLANK(BG7:BG36)=30,"","Epreuve récapitulative de fin d'année :"))</f>
        <v/>
      </c>
      <c r="BI39" s="312" t="str">
        <f>IF(PARAMETRES!$G$28="N","",IF(COUNTBLANK(BS7:BS36)=30,"","Epreuve récapitulative de fin d'année :"))</f>
        <v/>
      </c>
      <c r="BU39" s="312" t="str">
        <f>IF(PARAMETRES!$G$28="N","",IF(COUNTBLANK(CE7:CE36)=30,"","Epreuve récapitulative de fin d'année :"))</f>
        <v/>
      </c>
      <c r="CG39" s="312" t="str">
        <f>IF(PARAMETRES!$G$28="N","",IF(COUNTBLANK(CQ7:CQ36)=30,"","Epreuve récapitulative de fin d'année :"))</f>
        <v/>
      </c>
      <c r="CS39" s="312" t="str">
        <f>IF(PARAMETRES!$G$28="N","",IF(COUNTBLANK(DC7:DC36)=30,"","Epreuve récapitulative de fin d'année :"))</f>
        <v/>
      </c>
      <c r="DE39" s="312" t="str">
        <f>IF(PARAMETRES!$G$28="N","",IF(COUNTBLANK(DO7:DO36)=30,"","Epreuve récapitulative de fin d'année :"))</f>
        <v/>
      </c>
    </row>
    <row r="40" spans="1:120">
      <c r="A40" s="312" t="str">
        <f>IF(PARAMETRES!$G$28="N","",IF(COUNTBLANK(K7:K36)=30,"",CONCATENATE("   - Savoir écrire : ",'ECRIRE (conj, gramm)'!$CQ6,"/",'ECRIRE (conj, gramm)'!$CR6," (",'ECRIRE (conj, gramm)'!$CN6,"/",'ECRIRE (conj, gramm)'!$CO6,")")))</f>
        <v/>
      </c>
      <c r="M40" s="312" t="str">
        <f>IF(PARAMETRES!$G$28="N","",IF(COUNTBLANK(W7:W36)=30,"",CONCATENATE("   - Savoir écrire : ",'ECRIRE (conj, gramm)'!$CQ10,"/",'ECRIRE (conj, gramm)'!$CR10," (",'ECRIRE (conj, gramm)'!$CN10,"/",'ECRIRE (conj, gramm)'!$CO10,")")))</f>
        <v/>
      </c>
      <c r="Y40" s="312" t="str">
        <f>IF(PARAMETRES!$G$28="N","",IF(COUNTBLANK(AI7:AI36)=30,"",CONCATENATE("   - Savoir écrire : ",'ECRIRE (conj, gramm)'!$CQ14,"/",'ECRIRE (conj, gramm)'!$CR14," (",'ECRIRE (conj, gramm)'!$CN14,"/",'ECRIRE (conj, gramm)'!$CO14,")")))</f>
        <v/>
      </c>
      <c r="AK40" s="312" t="str">
        <f>IF(PARAMETRES!$G$28="N","",IF(COUNTBLANK(AU7:AU36)=30,"",CONCATENATE("   - Savoir écrire : ",'ECRIRE (conj, gramm)'!$CQ18,"/",'ECRIRE (conj, gramm)'!$CR18," (",'ECRIRE (conj, gramm)'!$CN18,"/",'ECRIRE (conj, gramm)'!$CO18,")")))</f>
        <v/>
      </c>
      <c r="AW40" s="312" t="str">
        <f>IF(PARAMETRES!$G$28="N","",IF(COUNTBLANK(BG7:BG36)=30,"",CONCATENATE("   - Savoir écrire : ",'ECRIRE (conj, gramm)'!$CQ22,"/",'ECRIRE (conj, gramm)'!$CR22," (",'ECRIRE (conj, gramm)'!$CN22,"/",'ECRIRE (conj, gramm)'!$CO22,")")))</f>
        <v/>
      </c>
      <c r="BI40" s="312" t="str">
        <f>IF(PARAMETRES!$G$28="N","",IF(COUNTBLANK(BS7:BS36)=30,"",CONCATENATE("   - Savoir écrire : ",'ECRIRE (conj, gramm)'!$CQ26,"/",'ECRIRE (conj, gramm)'!$CR26," (",'ECRIRE (conj, gramm)'!$CN26,"/",'ECRIRE (conj, gramm)'!$CO26,")")))</f>
        <v/>
      </c>
      <c r="BU40" s="312" t="str">
        <f>IF(PARAMETRES!$G$28="N","",IF(COUNTBLANK(CE7:CE36)=30,"",CONCATENATE("   - Savoir écrire : ",'ECRIRE (conj, gramm)'!$CQ30,"/",'ECRIRE (conj, gramm)'!$CR30," (",'ECRIRE (conj, gramm)'!$CN30,"/",'ECRIRE (conj, gramm)'!$CO30,")")))</f>
        <v/>
      </c>
      <c r="CG40" s="312" t="str">
        <f>IF(PARAMETRES!$G$28="N","",IF(COUNTBLANK(CQ7:CQ36)=30,"",CONCATENATE("   - Savoir écrire : ",'ECRIRE (conj, gramm)'!$CQ34,"/",'ECRIRE (conj, gramm)'!$CR34," (",'ECRIRE (conj, gramm)'!$CN34,"/",'ECRIRE (conj, gramm)'!$CO34,")")))</f>
        <v/>
      </c>
      <c r="CS40" s="312" t="str">
        <f>IF(PARAMETRES!$G$28="N","",IF(COUNTBLANK(DC7:DC36)=30,"",CONCATENATE("   - Savoir écrire : ",'ECRIRE (conj, gramm)'!$CQ38,"/",'ECRIRE (conj, gramm)'!$CR38," (",'ECRIRE (conj, gramm)'!$CN38,"/",'ECRIRE (conj, gramm)'!$CO38,")")))</f>
        <v/>
      </c>
      <c r="DE40" s="312" t="str">
        <f>IF(PARAMETRES!$G$28="N","",IF(COUNTBLANK(DO7:DO36)=30,"",CONCATENATE("   - Savoir écrire : ",'ECRIRE (conj, gramm)'!$CQ42,"/",'ECRIRE (conj, gramm)'!$CR42," (",'ECRIRE (conj, gramm)'!$CN42,"/",'ECRIRE (conj, gramm)'!$CO42,")")))</f>
        <v/>
      </c>
    </row>
    <row r="41" spans="1:120">
      <c r="A41" s="312" t="str">
        <f>IF(PARAMETRES!$G$28="N","",IF(COUNTBLANK(K7:K36)=30,"",IF(NO!$CM6="",IF(G!$CM6="",IF(SF!$CM6="",IF(#REF!="","",CONCATENATE("   - ",#REF!," : ",#REF!,"/",#REF!," (",#REF!,"/",#REF!,")")),CONCATENATE("   - ",SF!$CN$2," : ",SF!$CM6,"/",SF!$CN6," (",SF!$CJ6,"/",SF!$CK6,")")),CONCATENATE("   - ",G!$CN$2," : ",G!$CM6,"/",G!$CN6," (",G!$CJ6,"/",G!$CK6,")")),CONCATENATE("   - ",NO!$CN$2," : ",NO!$CM6,"/",NO!$CN6," (",NO!$CJ6,"/",NO!$CK6,")"))))</f>
        <v/>
      </c>
      <c r="M41" s="312" t="str">
        <f>IF(PARAMETRES!$G$28="N","",IF(COUNTBLANK(W7:W36)=30,"",IF(NO!$CM10="",IF(G!$CM10="",IF(SF!$CM10="",IF(#REF!="","",CONCATENATE("   - ",#REF!," : ",#REF!,"/",#REF!," (",#REF!,"/",#REF!,")")),CONCATENATE("   - ",SF!$CN$2," : ",SF!$CM10,"/",SF!$CN10," (",SF!$CJ10,"/",SF!$CK10,")")),CONCATENATE("   - ",G!$CN$2," : ",G!$CM10,"/",G!$CN10," (",G!$CJ10,"/",G!$CK10,")")),CONCATENATE("   - ",NO!$CN$2," : ",NO!$CM10,"/",NO!$CN10," (",NO!$CJ10,"/",NO!$CK10,")"))))</f>
        <v/>
      </c>
      <c r="Y41" s="312" t="str">
        <f>IF(PARAMETRES!$G$28="N","",IF(COUNTBLANK(AI7:AI36)=30,"",IF(NO!$CM14="",IF(G!$CM14="",IF(SF!$CM14="",IF(#REF!="","",CONCATENATE("   - ",#REF!," : ",#REF!,"/",#REF!," (",#REF!,"/",#REF!,")")),CONCATENATE("   - ",SF!$CN$2," : ",SF!$CM14,"/",SF!$CN14," (",SF!$CJ14,"/",SF!$CK14,")")),CONCATENATE("   - ",G!$CN$2," : ",G!$CM14,"/",G!$CN14," (",G!$CJ14,"/",G!$CK14,")")),CONCATENATE("   - ",NO!$CN$2," : ",NO!$CM14,"/",NO!$CN14," (",NO!$CJ14,"/",NO!$CK14,")"))))</f>
        <v/>
      </c>
      <c r="AK41" s="312" t="str">
        <f>IF(PARAMETRES!$G$28="N","",IF(COUNTBLANK(AU7:AU36)=30,"",IF(NO!$CM18="",IF(G!$CM18="",IF(SF!$CM18="",IF(#REF!="","",CONCATENATE("   - ",#REF!," : ",#REF!,"/",#REF!," (",#REF!,"/",#REF!,")")),CONCATENATE("   - ",SF!$CN$2," : ",SF!$CM18,"/",SF!$CN18," (",SF!$CJ18,"/",SF!$CK18,")")),CONCATENATE("   - ",G!$CN$2," : ",G!$CM18,"/",G!$CN18," (",G!$CJ18,"/",G!$CK18,")")),CONCATENATE("   - ",NO!$CN$2," : ",NO!$CM18,"/",NO!$CN18," (",NO!$CJ18,"/",NO!$CK18,")"))))</f>
        <v/>
      </c>
      <c r="AW41" s="312" t="str">
        <f>IF(PARAMETRES!$G$28="N","",IF(COUNTBLANK(BG7:BG36)=30,"",IF(NO!$CM22="",IF(G!$CM22="",IF(SF!$CM22="",IF(#REF!="","",CONCATENATE("   - ",#REF!," : ",#REF!,"/",#REF!," (",#REF!,"/",#REF!,")")),CONCATENATE("   - ",SF!$CN$2," : ",SF!$CM22,"/",SF!$CN22," (",SF!$CJ22,"/",SF!$CK22,")")),CONCATENATE("   - ",G!$CN$2," : ",G!$CM22,"/",G!$CN22," (",G!$CJ22,"/",G!$CK22,")")),CONCATENATE("   - ",NO!$CN$2," : ",NO!$CM22,"/",NO!$CN22," (",NO!$CJ22,"/",NO!$CK22,")"))))</f>
        <v/>
      </c>
      <c r="BI41" s="312" t="str">
        <f>IF(PARAMETRES!$G$28="N","",IF(COUNTBLANK(BS7:BS36)=30,"",IF(NO!$CM26="",IF(G!$CM26="",IF(SF!$CM26="",IF(#REF!="","",CONCATENATE("   - ",#REF!," : ",#REF!,"/",#REF!," (",#REF!,"/",#REF!,")")),CONCATENATE("   - ",SF!$CN$2," : ",SF!$CM26,"/",SF!$CN26," (",SF!$CJ26,"/",SF!$CK26,")")),CONCATENATE("   - ",G!$CN$2," : ",G!$CM26,"/",G!$CN26," (",G!$CJ26,"/",G!$CK26,")")),CONCATENATE("   - ",NO!$CN$2," : ",NO!$CM26,"/",NO!$CN26," (",NO!$CJ26,"/",NO!$CK26,")"))))</f>
        <v/>
      </c>
      <c r="BU41" s="312" t="str">
        <f>IF(PARAMETRES!$G$28="N","",IF(COUNTBLANK(CE7:CE36)=30,"",IF(NO!$CM30="",IF(G!$CM30="",IF(SF!$CM30="",IF(#REF!="","",CONCATENATE("   - ",#REF!," : ",#REF!,"/",#REF!," (",#REF!,"/",#REF!,")")),CONCATENATE("   - ",SF!$CN$2," : ",SF!$CM30,"/",SF!$CN30," (",SF!$CJ30,"/",SF!$CK30,")")),CONCATENATE("   - ",G!$CN$2," : ",G!$CM30,"/",G!$CN30," (",G!$CJ30,"/",G!$CK30,")")),CONCATENATE("   - ",NO!$CN$2," : ",NO!$CM30,"/",NO!$CN30," (",NO!$CJ30,"/",NO!$CK30,")"))))</f>
        <v/>
      </c>
      <c r="CG41" s="312" t="str">
        <f>IF(PARAMETRES!$G$28="N","",IF(COUNTBLANK(CQ7:CQ36)=30,"",IF(NO!$CM34="",IF(G!$CM34="",IF(SF!$CM34="",IF(#REF!="","",CONCATENATE("   - ",#REF!," : ",#REF!,"/",#REF!," (",#REF!,"/",#REF!,")")),CONCATENATE("   - ",SF!$CN$2," : ",SF!$CM34,"/",SF!$CN34," (",SF!$CJ34,"/",SF!$CK34,")")),CONCATENATE("   - ",G!$CN$2," : ",G!$CM34,"/",G!$CN34," (",G!$CJ34,"/",G!$CK34,")")),CONCATENATE("   - ",NO!$CN$2," : ",NO!$CM34,"/",NO!$CN34," (",NO!$CJ34,"/",NO!$CK34,")"))))</f>
        <v/>
      </c>
      <c r="CS41" s="312" t="str">
        <f>IF(PARAMETRES!$G$28="N","",IF(COUNTBLANK(DC7:DC36)=30,"",IF(NO!$CM38="",IF(G!$CM38="",IF(SF!$CM38="",IF(#REF!="","",CONCATENATE("   - ",#REF!," : ",#REF!,"/",#REF!," (",#REF!,"/",#REF!,")")),CONCATENATE("   - ",SF!$CN$2," : ",SF!$CM38,"/",SF!$CN38," (",SF!$CJ38,"/",SF!$CK38,")")),CONCATENATE("   - ",G!$CN$2," : ",G!$CM38,"/",G!$CN38," (",G!$CJ38,"/",G!$CK38,")")),CONCATENATE("   - ",NO!$CN$2," : ",NO!$CM38,"/",NO!$CN38," (",NO!$CJ38,"/",NO!$CK38,")"))))</f>
        <v/>
      </c>
      <c r="DE41" s="312" t="str">
        <f>IF(PARAMETRES!$G$28="N","",IF(COUNTBLANK(DO7:DO36)=30,"",IF(NO!$CM42="",IF(G!$CM42="",IF(SF!$CM42="",IF(#REF!="","",CONCATENATE("   - ",#REF!," : ",#REF!,"/",#REF!," (",#REF!,"/",#REF!,")")),CONCATENATE("   - ",SF!$CN$2," : ",SF!$CM42,"/",SF!$CN42," (",SF!$CJ42,"/",SF!$CK42,")")),CONCATENATE("   - ",G!$CN$2," : ",G!$CM42,"/",G!$CN42," (",G!$CJ42,"/",G!$CK42,")")),CONCATENATE("   - ",NO!$CN$2," : ",NO!$CM42,"/",NO!$CN42," (",NO!$CJ42,"/",NO!$CK42,")"))))</f>
        <v/>
      </c>
    </row>
    <row r="54" spans="1:120">
      <c r="A54" s="557"/>
      <c r="B54" s="557"/>
      <c r="C54" s="557"/>
      <c r="D54" s="557"/>
      <c r="E54" s="557"/>
      <c r="F54" s="557"/>
      <c r="G54" s="557"/>
      <c r="H54" s="557"/>
      <c r="I54" s="557"/>
      <c r="J54" s="557"/>
      <c r="K54" s="557"/>
      <c r="L54" s="557"/>
      <c r="M54" s="557"/>
      <c r="N54" s="557"/>
      <c r="O54" s="557"/>
      <c r="P54" s="557"/>
      <c r="Q54" s="557"/>
      <c r="R54" s="557"/>
      <c r="S54" s="557"/>
      <c r="T54" s="557"/>
      <c r="U54" s="557"/>
      <c r="V54" s="557"/>
      <c r="W54" s="557"/>
      <c r="X54" s="557"/>
      <c r="Y54" s="557"/>
      <c r="Z54" s="557"/>
      <c r="AA54" s="557"/>
      <c r="AB54" s="557"/>
      <c r="AC54" s="557"/>
      <c r="AD54" s="557"/>
      <c r="AE54" s="557"/>
      <c r="AF54" s="557"/>
      <c r="AG54" s="557"/>
      <c r="AH54" s="557"/>
      <c r="AI54" s="557"/>
      <c r="AJ54" s="557"/>
      <c r="AK54" s="557"/>
      <c r="AL54" s="557"/>
      <c r="AM54" s="557"/>
      <c r="AN54" s="557"/>
      <c r="AO54" s="557"/>
      <c r="AP54" s="557"/>
      <c r="AQ54" s="557"/>
      <c r="AR54" s="557"/>
      <c r="AS54" s="557"/>
      <c r="AT54" s="557"/>
      <c r="AU54" s="557"/>
      <c r="AV54" s="557"/>
      <c r="AW54" s="557"/>
      <c r="AX54" s="557"/>
      <c r="AY54" s="557"/>
      <c r="AZ54" s="557"/>
      <c r="BA54" s="557"/>
      <c r="BB54" s="557"/>
      <c r="BC54" s="557"/>
      <c r="BD54" s="557"/>
      <c r="BE54" s="557"/>
      <c r="BF54" s="557"/>
      <c r="BG54" s="557"/>
      <c r="BH54" s="557"/>
      <c r="BI54" s="557"/>
      <c r="BJ54" s="557"/>
      <c r="BK54" s="557"/>
      <c r="BL54" s="557"/>
      <c r="BM54" s="557"/>
      <c r="BN54" s="557"/>
      <c r="BO54" s="557"/>
      <c r="BP54" s="557"/>
      <c r="BQ54" s="557"/>
      <c r="BR54" s="557"/>
      <c r="BS54" s="557"/>
      <c r="BT54" s="557"/>
      <c r="BU54" s="557"/>
      <c r="BV54" s="557"/>
      <c r="BW54" s="557"/>
      <c r="BX54" s="557"/>
      <c r="BY54" s="557"/>
      <c r="BZ54" s="557"/>
      <c r="CA54" s="557"/>
      <c r="CB54" s="557"/>
      <c r="CC54" s="557"/>
      <c r="CD54" s="557"/>
      <c r="CE54" s="557"/>
      <c r="CF54" s="557"/>
      <c r="CG54" s="557"/>
      <c r="CH54" s="557"/>
      <c r="CI54" s="557"/>
      <c r="CJ54" s="557"/>
      <c r="CK54" s="557"/>
      <c r="CL54" s="557"/>
      <c r="CM54" s="557"/>
      <c r="CN54" s="557"/>
      <c r="CO54" s="557"/>
      <c r="CP54" s="557"/>
      <c r="CQ54" s="557"/>
      <c r="CR54" s="557"/>
      <c r="CS54" s="557"/>
      <c r="CT54" s="557"/>
      <c r="CU54" s="557"/>
      <c r="CV54" s="557"/>
      <c r="CW54" s="557"/>
      <c r="CX54" s="557"/>
      <c r="CY54" s="557"/>
      <c r="CZ54" s="557"/>
      <c r="DA54" s="557"/>
      <c r="DB54" s="557"/>
      <c r="DC54" s="557"/>
      <c r="DD54" s="557"/>
      <c r="DE54" s="557"/>
      <c r="DF54" s="557"/>
      <c r="DG54" s="557"/>
      <c r="DH54" s="557"/>
      <c r="DI54" s="557"/>
      <c r="DJ54" s="557"/>
      <c r="DK54" s="557"/>
      <c r="DL54" s="557"/>
      <c r="DM54" s="557"/>
      <c r="DN54" s="557"/>
      <c r="DO54" s="557"/>
      <c r="DP54" s="557"/>
    </row>
    <row r="55" spans="1:120" ht="37.5">
      <c r="B55" s="563" t="str">
        <f>PARAMETRES!$C6</f>
        <v>M</v>
      </c>
      <c r="C55" s="563"/>
      <c r="D55" s="563"/>
      <c r="E55" s="563"/>
      <c r="F55" s="563"/>
      <c r="G55" s="563"/>
      <c r="H55" s="563"/>
      <c r="I55" s="547" t="str">
        <f>IF(COUNTBLANK(K61:K90)=30,"",PARAMETRES!$F$22)</f>
        <v/>
      </c>
      <c r="J55" s="548" t="str">
        <f>IF(COUNTBLANK(K61:K90)=30,"",PARAMETRES!$F$23)</f>
        <v/>
      </c>
      <c r="N55" s="563" t="str">
        <f>PARAMETRES!$C10</f>
        <v>A</v>
      </c>
      <c r="O55" s="563"/>
      <c r="P55" s="563"/>
      <c r="Q55" s="563"/>
      <c r="R55" s="563"/>
      <c r="S55" s="563"/>
      <c r="T55" s="563"/>
      <c r="U55" s="547" t="str">
        <f>IF(COUNTBLANK(W61:W90)=30,"",PARAMETRES!$F$22)</f>
        <v/>
      </c>
      <c r="V55" s="548" t="str">
        <f>IF(COUNTBLANK(W61:W90)=30,"",PARAMETRES!$F$23)</f>
        <v/>
      </c>
      <c r="Z55" s="563" t="str">
        <f>PARAMETRES!$C14</f>
        <v>F</v>
      </c>
      <c r="AA55" s="563"/>
      <c r="AB55" s="563"/>
      <c r="AC55" s="563"/>
      <c r="AD55" s="563"/>
      <c r="AE55" s="563"/>
      <c r="AF55" s="563"/>
      <c r="AG55" s="547" t="str">
        <f>IF(COUNTBLANK(AI61:AI90)=30,"",PARAMETRES!$F$22)</f>
        <v/>
      </c>
      <c r="AH55" s="548" t="str">
        <f>IF(COUNTBLANK(AI61:AI90)=30,"",PARAMETRES!$F$23)</f>
        <v/>
      </c>
      <c r="AL55" s="563" t="str">
        <f>PARAMETRES!$C18</f>
        <v>L</v>
      </c>
      <c r="AM55" s="563"/>
      <c r="AN55" s="563"/>
      <c r="AO55" s="563"/>
      <c r="AP55" s="563"/>
      <c r="AQ55" s="563"/>
      <c r="AR55" s="563"/>
      <c r="AS55" s="547" t="str">
        <f>IF(COUNTBLANK(AU61:AU90)=30,"",PARAMETRES!$F$22)</f>
        <v/>
      </c>
      <c r="AT55" s="548" t="str">
        <f>IF(COUNTBLANK(AU61:AU90)=30,"",PARAMETRES!$F$23)</f>
        <v/>
      </c>
      <c r="AX55" s="563" t="str">
        <f>PARAMETRES!$C22</f>
        <v>L</v>
      </c>
      <c r="AY55" s="563"/>
      <c r="AZ55" s="563"/>
      <c r="BA55" s="563"/>
      <c r="BB55" s="563"/>
      <c r="BC55" s="563"/>
      <c r="BD55" s="563"/>
      <c r="BE55" s="547" t="str">
        <f>IF(COUNTBLANK(BG61:BG90)=30,"",PARAMETRES!$F$22)</f>
        <v/>
      </c>
      <c r="BF55" s="548" t="str">
        <f>IF(COUNTBLANK(BG61:BG90)=30,"",PARAMETRES!$F$23)</f>
        <v/>
      </c>
      <c r="BJ55" s="563" t="str">
        <f>PARAMETRES!$C26</f>
        <v>M</v>
      </c>
      <c r="BK55" s="563"/>
      <c r="BL55" s="563"/>
      <c r="BM55" s="563"/>
      <c r="BN55" s="563"/>
      <c r="BO55" s="563"/>
      <c r="BP55" s="563"/>
      <c r="BQ55" s="547" t="str">
        <f>IF(COUNTBLANK(BS61:BS90)=30,"",PARAMETRES!$F$22)</f>
        <v/>
      </c>
      <c r="BR55" s="548" t="str">
        <f>IF(COUNTBLANK(BS61:BS90)=30,"",PARAMETRES!$F$23)</f>
        <v/>
      </c>
      <c r="BV55" s="563" t="str">
        <f>PARAMETRES!$C30</f>
        <v>M</v>
      </c>
      <c r="BW55" s="563"/>
      <c r="BX55" s="563"/>
      <c r="BY55" s="563"/>
      <c r="BZ55" s="563"/>
      <c r="CA55" s="563"/>
      <c r="CB55" s="563"/>
      <c r="CC55" s="547" t="str">
        <f>IF(COUNTBLANK(CE61:CE90)=30,"",PARAMETRES!$F$22)</f>
        <v/>
      </c>
      <c r="CD55" s="548" t="str">
        <f>IF(COUNTBLANK(CE61:CE90)=30,"",PARAMETRES!$F$23)</f>
        <v/>
      </c>
      <c r="CH55" s="563" t="str">
        <f>PARAMETRES!$C34</f>
        <v>-</v>
      </c>
      <c r="CI55" s="563"/>
      <c r="CJ55" s="563"/>
      <c r="CK55" s="563"/>
      <c r="CL55" s="563"/>
      <c r="CM55" s="563"/>
      <c r="CN55" s="563"/>
      <c r="CO55" s="547" t="str">
        <f>IF(COUNTBLANK(CQ61:CQ90)=30,"",PARAMETRES!$F$22)</f>
        <v/>
      </c>
      <c r="CP55" s="548" t="str">
        <f>IF(COUNTBLANK(CQ61:CQ90)=30,"",PARAMETRES!$F$23)</f>
        <v/>
      </c>
      <c r="CT55" s="563" t="str">
        <f>PARAMETRES!$C38</f>
        <v>-</v>
      </c>
      <c r="CU55" s="563"/>
      <c r="CV55" s="563"/>
      <c r="CW55" s="563"/>
      <c r="CX55" s="563"/>
      <c r="CY55" s="563"/>
      <c r="CZ55" s="563"/>
      <c r="DA55" s="547" t="str">
        <f>IF(COUNTBLANK(DC61:DC90)=30,"",PARAMETRES!$F$22)</f>
        <v/>
      </c>
      <c r="DB55" s="548" t="str">
        <f>IF(COUNTBLANK(DC61:DC90)=30,"",PARAMETRES!$F$23)</f>
        <v/>
      </c>
      <c r="DF55" s="563" t="str">
        <f>PARAMETRES!$C42</f>
        <v>-</v>
      </c>
      <c r="DG55" s="563"/>
      <c r="DH55" s="563"/>
      <c r="DI55" s="563"/>
      <c r="DJ55" s="563"/>
      <c r="DK55" s="563"/>
      <c r="DL55" s="563"/>
      <c r="DM55" s="547" t="str">
        <f>IF(COUNTBLANK(DO61:DO90)=30,"",PARAMETRES!$F$22)</f>
        <v/>
      </c>
      <c r="DN55" s="548" t="str">
        <f>IF(COUNTBLANK(DO61:DO90)=30,"",PARAMETRES!$F$23)</f>
        <v/>
      </c>
    </row>
    <row r="56" spans="1:120" ht="25.5">
      <c r="B56" s="562" t="str">
        <f>PARAMETRES!$B6</f>
        <v>B</v>
      </c>
      <c r="C56" s="562"/>
      <c r="D56" s="562"/>
      <c r="E56" s="562"/>
      <c r="F56" s="562"/>
      <c r="G56" s="562"/>
      <c r="H56" s="562"/>
      <c r="I56" s="547"/>
      <c r="J56" s="548"/>
      <c r="N56" s="562" t="str">
        <f>PARAMETRES!$B10</f>
        <v>C</v>
      </c>
      <c r="O56" s="562"/>
      <c r="P56" s="562"/>
      <c r="Q56" s="562"/>
      <c r="R56" s="562"/>
      <c r="S56" s="562"/>
      <c r="T56" s="562"/>
      <c r="U56" s="547"/>
      <c r="V56" s="548"/>
      <c r="Z56" s="562" t="str">
        <f>PARAMETRES!$B14</f>
        <v>F</v>
      </c>
      <c r="AA56" s="562"/>
      <c r="AB56" s="562"/>
      <c r="AC56" s="562"/>
      <c r="AD56" s="562"/>
      <c r="AE56" s="562"/>
      <c r="AF56" s="562"/>
      <c r="AG56" s="547"/>
      <c r="AH56" s="548"/>
      <c r="AL56" s="562" t="str">
        <f>PARAMETRES!$B18</f>
        <v>K</v>
      </c>
      <c r="AM56" s="562"/>
      <c r="AN56" s="562"/>
      <c r="AO56" s="562"/>
      <c r="AP56" s="562"/>
      <c r="AQ56" s="562"/>
      <c r="AR56" s="562"/>
      <c r="AS56" s="547"/>
      <c r="AT56" s="548"/>
      <c r="AX56" s="562" t="str">
        <f>PARAMETRES!$B22</f>
        <v>P</v>
      </c>
      <c r="AY56" s="562"/>
      <c r="AZ56" s="562"/>
      <c r="BA56" s="562"/>
      <c r="BB56" s="562"/>
      <c r="BC56" s="562"/>
      <c r="BD56" s="562"/>
      <c r="BE56" s="547"/>
      <c r="BF56" s="548"/>
      <c r="BJ56" s="562" t="str">
        <f>PARAMETRES!$B26</f>
        <v>S</v>
      </c>
      <c r="BK56" s="562"/>
      <c r="BL56" s="562"/>
      <c r="BM56" s="562"/>
      <c r="BN56" s="562"/>
      <c r="BO56" s="562"/>
      <c r="BP56" s="562"/>
      <c r="BQ56" s="547"/>
      <c r="BR56" s="548"/>
      <c r="BV56" s="562" t="str">
        <f>PARAMETRES!$B30</f>
        <v>T</v>
      </c>
      <c r="BW56" s="562"/>
      <c r="BX56" s="562"/>
      <c r="BY56" s="562"/>
      <c r="BZ56" s="562"/>
      <c r="CA56" s="562"/>
      <c r="CB56" s="562"/>
      <c r="CC56" s="547"/>
      <c r="CD56" s="548"/>
      <c r="CH56" s="562" t="str">
        <f>PARAMETRES!$B34</f>
        <v>-</v>
      </c>
      <c r="CI56" s="562"/>
      <c r="CJ56" s="562"/>
      <c r="CK56" s="562"/>
      <c r="CL56" s="562"/>
      <c r="CM56" s="562"/>
      <c r="CN56" s="562"/>
      <c r="CO56" s="547"/>
      <c r="CP56" s="548"/>
      <c r="CT56" s="562" t="str">
        <f>PARAMETRES!$B38</f>
        <v>-</v>
      </c>
      <c r="CU56" s="562"/>
      <c r="CV56" s="562"/>
      <c r="CW56" s="562"/>
      <c r="CX56" s="562"/>
      <c r="CY56" s="562"/>
      <c r="CZ56" s="562"/>
      <c r="DA56" s="547"/>
      <c r="DB56" s="548"/>
      <c r="DF56" s="562" t="str">
        <f>PARAMETRES!$B42</f>
        <v>-</v>
      </c>
      <c r="DG56" s="562"/>
      <c r="DH56" s="562"/>
      <c r="DI56" s="562"/>
      <c r="DJ56" s="562"/>
      <c r="DK56" s="562"/>
      <c r="DL56" s="562"/>
      <c r="DM56" s="547"/>
      <c r="DN56" s="548"/>
    </row>
    <row r="57" spans="1:120">
      <c r="B57" s="313"/>
      <c r="C57" s="313"/>
      <c r="D57" s="313"/>
      <c r="N57" s="313"/>
      <c r="O57" s="313"/>
      <c r="P57" s="313"/>
      <c r="Z57" s="313"/>
      <c r="AA57" s="313"/>
      <c r="AB57" s="313"/>
      <c r="AL57" s="313"/>
      <c r="AM57" s="313"/>
      <c r="AN57" s="313"/>
      <c r="AX57" s="313"/>
      <c r="AY57" s="313"/>
      <c r="AZ57" s="313"/>
      <c r="BJ57" s="313"/>
      <c r="BK57" s="313"/>
      <c r="BL57" s="313"/>
      <c r="BV57" s="313"/>
      <c r="BW57" s="313"/>
      <c r="BX57" s="313"/>
      <c r="CH57" s="313"/>
      <c r="CI57" s="313"/>
      <c r="CJ57" s="313"/>
      <c r="CT57" s="313"/>
      <c r="CU57" s="313"/>
      <c r="CV57" s="313"/>
      <c r="DF57" s="313"/>
      <c r="DG57" s="313"/>
      <c r="DH57" s="313"/>
    </row>
    <row r="59" spans="1:120" ht="25.5" customHeight="1">
      <c r="E59" s="314" t="s">
        <v>84</v>
      </c>
      <c r="G59" s="314" t="s">
        <v>85</v>
      </c>
      <c r="I59" s="314" t="s">
        <v>86</v>
      </c>
      <c r="K59" s="314" t="s">
        <v>87</v>
      </c>
      <c r="Q59" s="314" t="s">
        <v>84</v>
      </c>
      <c r="S59" s="314" t="s">
        <v>85</v>
      </c>
      <c r="U59" s="314" t="s">
        <v>86</v>
      </c>
      <c r="W59" s="314" t="s">
        <v>87</v>
      </c>
      <c r="AC59" s="314" t="s">
        <v>84</v>
      </c>
      <c r="AE59" s="314" t="s">
        <v>85</v>
      </c>
      <c r="AG59" s="314" t="s">
        <v>86</v>
      </c>
      <c r="AI59" s="314" t="s">
        <v>87</v>
      </c>
      <c r="AO59" s="314" t="s">
        <v>84</v>
      </c>
      <c r="AQ59" s="314" t="s">
        <v>85</v>
      </c>
      <c r="AS59" s="314" t="s">
        <v>86</v>
      </c>
      <c r="AU59" s="314" t="s">
        <v>87</v>
      </c>
      <c r="BA59" s="314" t="s">
        <v>84</v>
      </c>
      <c r="BC59" s="314" t="s">
        <v>85</v>
      </c>
      <c r="BE59" s="314" t="s">
        <v>86</v>
      </c>
      <c r="BG59" s="314" t="s">
        <v>87</v>
      </c>
      <c r="BM59" s="314" t="s">
        <v>84</v>
      </c>
      <c r="BO59" s="314" t="s">
        <v>85</v>
      </c>
      <c r="BQ59" s="314" t="s">
        <v>86</v>
      </c>
      <c r="BS59" s="314" t="s">
        <v>87</v>
      </c>
      <c r="BY59" s="314" t="s">
        <v>84</v>
      </c>
      <c r="CA59" s="314" t="s">
        <v>85</v>
      </c>
      <c r="CC59" s="314" t="s">
        <v>86</v>
      </c>
      <c r="CE59" s="314" t="s">
        <v>87</v>
      </c>
      <c r="CK59" s="314" t="s">
        <v>84</v>
      </c>
      <c r="CM59" s="314" t="s">
        <v>85</v>
      </c>
      <c r="CO59" s="314" t="s">
        <v>86</v>
      </c>
      <c r="CQ59" s="314" t="s">
        <v>87</v>
      </c>
      <c r="CW59" s="314" t="s">
        <v>84</v>
      </c>
      <c r="CY59" s="314" t="s">
        <v>85</v>
      </c>
      <c r="DA59" s="314" t="s">
        <v>86</v>
      </c>
      <c r="DC59" s="314" t="s">
        <v>87</v>
      </c>
      <c r="DI59" s="314" t="s">
        <v>84</v>
      </c>
      <c r="DK59" s="314" t="s">
        <v>85</v>
      </c>
      <c r="DM59" s="314" t="s">
        <v>86</v>
      </c>
      <c r="DO59" s="314" t="s">
        <v>87</v>
      </c>
    </row>
    <row r="60" spans="1:120">
      <c r="E60" s="315"/>
      <c r="G60" s="315"/>
      <c r="I60" s="315"/>
      <c r="K60" s="315"/>
      <c r="Q60" s="315"/>
      <c r="S60" s="315"/>
      <c r="U60" s="315"/>
      <c r="W60" s="315"/>
      <c r="AC60" s="315"/>
      <c r="AE60" s="315"/>
      <c r="AG60" s="315"/>
      <c r="AI60" s="315"/>
      <c r="AO60" s="315"/>
      <c r="AQ60" s="315"/>
      <c r="AS60" s="315"/>
      <c r="AU60" s="315"/>
      <c r="BA60" s="315"/>
      <c r="BC60" s="315"/>
      <c r="BE60" s="315"/>
      <c r="BG60" s="315"/>
      <c r="BM60" s="315"/>
      <c r="BO60" s="315"/>
      <c r="BQ60" s="315"/>
      <c r="BS60" s="315"/>
      <c r="BY60" s="315"/>
      <c r="CA60" s="315"/>
      <c r="CC60" s="315"/>
      <c r="CE60" s="315"/>
      <c r="CK60" s="315"/>
      <c r="CM60" s="315"/>
      <c r="CO60" s="315"/>
      <c r="CQ60" s="315"/>
      <c r="CW60" s="315"/>
      <c r="CY60" s="315"/>
      <c r="DA60" s="315"/>
      <c r="DC60" s="315"/>
      <c r="DI60" s="315"/>
      <c r="DK60" s="315"/>
      <c r="DM60" s="315"/>
      <c r="DO60" s="315"/>
    </row>
    <row r="61" spans="1:120">
      <c r="A61" s="551" t="str">
        <f>PARAMETRES!$F$3</f>
        <v>RELIGION</v>
      </c>
      <c r="B61" s="551"/>
      <c r="C61" s="316">
        <f>PARAMETRES!$G$3</f>
        <v>20</v>
      </c>
      <c r="D61" s="317"/>
      <c r="E61" s="318">
        <f>TOTALGENERAL!$E59</f>
        <v>13.7</v>
      </c>
      <c r="F61" s="319"/>
      <c r="G61" s="318" t="str">
        <f>TOTALGENERAL!$AF59</f>
        <v/>
      </c>
      <c r="H61" s="319"/>
      <c r="I61" s="318" t="str">
        <f>TOTALGENERAL!$BG59</f>
        <v/>
      </c>
      <c r="J61" s="319"/>
      <c r="K61" s="318" t="str">
        <f>TOTALGENERAL!$CH59</f>
        <v/>
      </c>
      <c r="L61" s="320"/>
      <c r="M61" s="551" t="str">
        <f>PARAMETRES!$F$3</f>
        <v>RELIGION</v>
      </c>
      <c r="N61" s="551"/>
      <c r="O61" s="316">
        <f>PARAMETRES!$G$3</f>
        <v>20</v>
      </c>
      <c r="P61" s="317"/>
      <c r="Q61" s="318">
        <f>TOTALGENERAL!$E63</f>
        <v>13.7</v>
      </c>
      <c r="R61" s="319"/>
      <c r="S61" s="318" t="str">
        <f>TOTALGENERAL!$AF63</f>
        <v/>
      </c>
      <c r="T61" s="319"/>
      <c r="U61" s="318" t="str">
        <f>TOTALGENERAL!$BG63</f>
        <v/>
      </c>
      <c r="V61" s="319"/>
      <c r="W61" s="318" t="str">
        <f>TOTALGENERAL!$CH63</f>
        <v/>
      </c>
      <c r="X61" s="320"/>
      <c r="Y61" s="551" t="str">
        <f>PARAMETRES!$F$3</f>
        <v>RELIGION</v>
      </c>
      <c r="Z61" s="551"/>
      <c r="AA61" s="316">
        <f>PARAMETRES!$G$3</f>
        <v>20</v>
      </c>
      <c r="AB61" s="317"/>
      <c r="AC61" s="318">
        <f>TOTALGENERAL!$E67</f>
        <v>15.799999999999999</v>
      </c>
      <c r="AD61" s="319"/>
      <c r="AE61" s="318" t="str">
        <f>TOTALGENERAL!$AF67</f>
        <v/>
      </c>
      <c r="AF61" s="319"/>
      <c r="AG61" s="318" t="str">
        <f>TOTALGENERAL!$BG67</f>
        <v/>
      </c>
      <c r="AH61" s="319"/>
      <c r="AI61" s="318" t="str">
        <f>TOTALGENERAL!$CH67</f>
        <v/>
      </c>
      <c r="AJ61" s="320"/>
      <c r="AK61" s="551" t="str">
        <f>PARAMETRES!$F$3</f>
        <v>RELIGION</v>
      </c>
      <c r="AL61" s="551"/>
      <c r="AM61" s="316">
        <f>PARAMETRES!$G$3</f>
        <v>20</v>
      </c>
      <c r="AN61" s="317"/>
      <c r="AO61" s="318">
        <f>TOTALGENERAL!$E71</f>
        <v>8.5</v>
      </c>
      <c r="AP61" s="319"/>
      <c r="AQ61" s="318" t="str">
        <f>TOTALGENERAL!$AF71</f>
        <v/>
      </c>
      <c r="AR61" s="319"/>
      <c r="AS61" s="318" t="str">
        <f>TOTALGENERAL!$BG71</f>
        <v/>
      </c>
      <c r="AT61" s="319"/>
      <c r="AU61" s="318" t="str">
        <f>TOTALGENERAL!$CH71</f>
        <v/>
      </c>
      <c r="AV61" s="320"/>
      <c r="AW61" s="551" t="str">
        <f>PARAMETRES!$F$3</f>
        <v>RELIGION</v>
      </c>
      <c r="AX61" s="551"/>
      <c r="AY61" s="316">
        <f>PARAMETRES!$G$3</f>
        <v>20</v>
      </c>
      <c r="AZ61" s="317"/>
      <c r="BA61" s="318">
        <f>TOTALGENERAL!$E75</f>
        <v>17.900000000000002</v>
      </c>
      <c r="BB61" s="319"/>
      <c r="BC61" s="318" t="str">
        <f>TOTALGENERAL!$AF75</f>
        <v/>
      </c>
      <c r="BD61" s="319"/>
      <c r="BE61" s="318" t="str">
        <f>TOTALGENERAL!$BG75</f>
        <v/>
      </c>
      <c r="BF61" s="319"/>
      <c r="BG61" s="318" t="str">
        <f>TOTALGENERAL!$CH75</f>
        <v/>
      </c>
      <c r="BH61" s="320"/>
      <c r="BI61" s="551" t="str">
        <f>PARAMETRES!$F$3</f>
        <v>RELIGION</v>
      </c>
      <c r="BJ61" s="551"/>
      <c r="BK61" s="316">
        <f>PARAMETRES!$G$3</f>
        <v>20</v>
      </c>
      <c r="BL61" s="317"/>
      <c r="BM61" s="318">
        <f>TOTALGENERAL!$E79</f>
        <v>14.799999999999999</v>
      </c>
      <c r="BN61" s="319"/>
      <c r="BO61" s="318" t="str">
        <f>TOTALGENERAL!$AF79</f>
        <v/>
      </c>
      <c r="BP61" s="319"/>
      <c r="BQ61" s="318" t="str">
        <f>TOTALGENERAL!$BG79</f>
        <v/>
      </c>
      <c r="BR61" s="319"/>
      <c r="BS61" s="318" t="str">
        <f>TOTALGENERAL!$CH79</f>
        <v/>
      </c>
      <c r="BT61" s="320"/>
      <c r="BU61" s="551" t="str">
        <f>PARAMETRES!$F$3</f>
        <v>RELIGION</v>
      </c>
      <c r="BV61" s="551"/>
      <c r="BW61" s="316">
        <f>PARAMETRES!$G$3</f>
        <v>20</v>
      </c>
      <c r="BX61" s="317"/>
      <c r="BY61" s="318">
        <f>TOTALGENERAL!$E83</f>
        <v>20</v>
      </c>
      <c r="BZ61" s="319"/>
      <c r="CA61" s="318" t="str">
        <f>TOTALGENERAL!$AF83</f>
        <v/>
      </c>
      <c r="CB61" s="319"/>
      <c r="CC61" s="318" t="str">
        <f>TOTALGENERAL!$BG83</f>
        <v/>
      </c>
      <c r="CD61" s="319"/>
      <c r="CE61" s="318" t="str">
        <f>TOTALGENERAL!$CH83</f>
        <v/>
      </c>
      <c r="CF61" s="320"/>
      <c r="CG61" s="551" t="str">
        <f>PARAMETRES!$F$3</f>
        <v>RELIGION</v>
      </c>
      <c r="CH61" s="551"/>
      <c r="CI61" s="316">
        <f>PARAMETRES!$G$3</f>
        <v>20</v>
      </c>
      <c r="CJ61" s="317"/>
      <c r="CK61" s="318" t="str">
        <f>TOTALGENERAL!$E87</f>
        <v>-</v>
      </c>
      <c r="CL61" s="319"/>
      <c r="CM61" s="318" t="str">
        <f>TOTALGENERAL!$AF87</f>
        <v/>
      </c>
      <c r="CN61" s="319"/>
      <c r="CO61" s="318" t="str">
        <f>TOTALGENERAL!$BG87</f>
        <v/>
      </c>
      <c r="CP61" s="319"/>
      <c r="CQ61" s="318" t="str">
        <f>TOTALGENERAL!$CH87</f>
        <v/>
      </c>
      <c r="CR61" s="320"/>
      <c r="CS61" s="551" t="str">
        <f>PARAMETRES!$F$3</f>
        <v>RELIGION</v>
      </c>
      <c r="CT61" s="551"/>
      <c r="CU61" s="316">
        <f>PARAMETRES!$G$3</f>
        <v>20</v>
      </c>
      <c r="CV61" s="317"/>
      <c r="CW61" s="318" t="str">
        <f>TOTALGENERAL!$E91</f>
        <v>-</v>
      </c>
      <c r="CX61" s="319"/>
      <c r="CY61" s="318" t="str">
        <f>TOTALGENERAL!$AF91</f>
        <v/>
      </c>
      <c r="CZ61" s="319"/>
      <c r="DA61" s="318" t="str">
        <f>TOTALGENERAL!$BG91</f>
        <v/>
      </c>
      <c r="DB61" s="319"/>
      <c r="DC61" s="318" t="str">
        <f>TOTALGENERAL!$CH91</f>
        <v/>
      </c>
      <c r="DD61" s="320"/>
      <c r="DE61" s="551" t="str">
        <f>PARAMETRES!$F$3</f>
        <v>RELIGION</v>
      </c>
      <c r="DF61" s="551"/>
      <c r="DG61" s="316">
        <f>PARAMETRES!$G$3</f>
        <v>20</v>
      </c>
      <c r="DH61" s="317"/>
      <c r="DI61" s="318" t="str">
        <f>TOTALGENERAL!$E95</f>
        <v>-</v>
      </c>
      <c r="DJ61" s="319"/>
      <c r="DK61" s="318" t="str">
        <f>TOTALGENERAL!$AF95</f>
        <v/>
      </c>
      <c r="DL61" s="319"/>
      <c r="DM61" s="318" t="str">
        <f>TOTALGENERAL!$BG95</f>
        <v/>
      </c>
      <c r="DN61" s="319"/>
      <c r="DO61" s="318" t="str">
        <f>TOTALGENERAL!$CH95</f>
        <v/>
      </c>
      <c r="DP61" s="320"/>
    </row>
    <row r="62" spans="1:120">
      <c r="A62" s="321" t="str">
        <f>IF(COUNTBLANK(K61:K90)=30,"","Moyenne de l'année :")</f>
        <v/>
      </c>
      <c r="B62" s="322" t="str">
        <f>IF(COUNTBLANK(K61:K90)=30,"",CONCATENATE(TOTALGENERAL!$DJ59," %"))</f>
        <v/>
      </c>
      <c r="C62" s="323"/>
      <c r="D62" s="323"/>
      <c r="E62" s="315"/>
      <c r="F62" s="324"/>
      <c r="G62" s="315"/>
      <c r="H62" s="324"/>
      <c r="I62" s="315"/>
      <c r="J62" s="324"/>
      <c r="K62" s="315"/>
      <c r="L62" s="325"/>
      <c r="M62" s="321" t="str">
        <f>IF(COUNTBLANK(W61:W90)=30,"","Moyenne de l'année :")</f>
        <v/>
      </c>
      <c r="N62" s="322" t="str">
        <f>IF(COUNTBLANK(W61:W90)=30,"",CONCATENATE(TOTALGENERAL!$DJ63," %"))</f>
        <v/>
      </c>
      <c r="O62" s="323"/>
      <c r="P62" s="323"/>
      <c r="Q62" s="315"/>
      <c r="R62" s="324"/>
      <c r="S62" s="315"/>
      <c r="T62" s="324"/>
      <c r="U62" s="315"/>
      <c r="V62" s="324"/>
      <c r="W62" s="315"/>
      <c r="X62" s="325"/>
      <c r="Y62" s="321" t="str">
        <f>IF(COUNTBLANK(AI61:AI90)=30,"","Moyenne de l'année :")</f>
        <v/>
      </c>
      <c r="Z62" s="322" t="str">
        <f>IF(COUNTBLANK(AI61:AI90)=30,"",CONCATENATE(TOTALGENERAL!$DJ67," %"))</f>
        <v/>
      </c>
      <c r="AA62" s="323"/>
      <c r="AB62" s="323"/>
      <c r="AC62" s="315"/>
      <c r="AD62" s="324"/>
      <c r="AE62" s="315"/>
      <c r="AF62" s="324"/>
      <c r="AG62" s="315"/>
      <c r="AH62" s="324"/>
      <c r="AI62" s="315"/>
      <c r="AJ62" s="325"/>
      <c r="AK62" s="321" t="str">
        <f>IF(COUNTBLANK(AU61:AU90)=30,"","Moyenne de l'année :")</f>
        <v/>
      </c>
      <c r="AL62" s="322" t="str">
        <f>IF(COUNTBLANK(AU61:AU90)=30,"",CONCATENATE(TOTALGENERAL!$DJ71," %"))</f>
        <v/>
      </c>
      <c r="AM62" s="323"/>
      <c r="AN62" s="323"/>
      <c r="AO62" s="315"/>
      <c r="AP62" s="324"/>
      <c r="AQ62" s="315"/>
      <c r="AR62" s="324"/>
      <c r="AS62" s="315"/>
      <c r="AT62" s="324"/>
      <c r="AU62" s="315"/>
      <c r="AV62" s="325"/>
      <c r="AW62" s="321" t="str">
        <f>IF(COUNTBLANK(BG61:BG90)=30,"","Moyenne de l'année :")</f>
        <v/>
      </c>
      <c r="AX62" s="322" t="str">
        <f>IF(COUNTBLANK(BG61:BG90)=30,"",CONCATENATE(TOTALGENERAL!$DJ75," %"))</f>
        <v/>
      </c>
      <c r="AY62" s="323"/>
      <c r="AZ62" s="323"/>
      <c r="BA62" s="315"/>
      <c r="BB62" s="324"/>
      <c r="BC62" s="315"/>
      <c r="BD62" s="324"/>
      <c r="BE62" s="315"/>
      <c r="BF62" s="324"/>
      <c r="BG62" s="315"/>
      <c r="BH62" s="325"/>
      <c r="BI62" s="321" t="str">
        <f>IF(COUNTBLANK(BS61:BS90)=30,"","Moyenne de l'année :")</f>
        <v/>
      </c>
      <c r="BJ62" s="322" t="str">
        <f>IF(COUNTBLANK(BS61:BS90)=30,"",CONCATENATE(TOTALGENERAL!$DJ79," %"))</f>
        <v/>
      </c>
      <c r="BK62" s="323"/>
      <c r="BL62" s="323"/>
      <c r="BM62" s="315"/>
      <c r="BN62" s="324"/>
      <c r="BO62" s="315"/>
      <c r="BP62" s="324"/>
      <c r="BQ62" s="315"/>
      <c r="BR62" s="324"/>
      <c r="BS62" s="315"/>
      <c r="BT62" s="325"/>
      <c r="BU62" s="321" t="str">
        <f>IF(COUNTBLANK(CE61:CE90)=30,"","Moyenne de l'année :")</f>
        <v/>
      </c>
      <c r="BV62" s="322" t="str">
        <f>IF(COUNTBLANK(CE61:CE90)=30,"",CONCATENATE(TOTALGENERAL!$DJ83," %"))</f>
        <v/>
      </c>
      <c r="BW62" s="323"/>
      <c r="BX62" s="323"/>
      <c r="BY62" s="315"/>
      <c r="BZ62" s="324"/>
      <c r="CA62" s="315"/>
      <c r="CB62" s="324"/>
      <c r="CC62" s="315"/>
      <c r="CD62" s="324"/>
      <c r="CE62" s="315"/>
      <c r="CF62" s="325"/>
      <c r="CG62" s="321" t="str">
        <f>IF(COUNTBLANK(CQ61:CQ90)=30,"","Moyenne de l'année :")</f>
        <v/>
      </c>
      <c r="CH62" s="322" t="str">
        <f>IF(COUNTBLANK(CQ61:CQ90)=30,"",CONCATENATE(TOTALGENERAL!$DJ87," %"))</f>
        <v/>
      </c>
      <c r="CI62" s="323"/>
      <c r="CJ62" s="323"/>
      <c r="CK62" s="315"/>
      <c r="CL62" s="324"/>
      <c r="CM62" s="315"/>
      <c r="CN62" s="324"/>
      <c r="CO62" s="315"/>
      <c r="CP62" s="324"/>
      <c r="CQ62" s="315"/>
      <c r="CR62" s="325"/>
      <c r="CS62" s="321" t="str">
        <f>IF(COUNTBLANK(DC61:DC90)=30,"","Moyenne de l'année :")</f>
        <v/>
      </c>
      <c r="CT62" s="322" t="str">
        <f>IF(COUNTBLANK(DC61:DC90)=30,"",CONCATENATE(TOTALGENERAL!$DJ91," %"))</f>
        <v/>
      </c>
      <c r="CU62" s="323"/>
      <c r="CV62" s="323"/>
      <c r="CW62" s="315"/>
      <c r="CX62" s="324"/>
      <c r="CY62" s="315"/>
      <c r="CZ62" s="324"/>
      <c r="DA62" s="315"/>
      <c r="DB62" s="324"/>
      <c r="DC62" s="315"/>
      <c r="DD62" s="325"/>
      <c r="DE62" s="321" t="str">
        <f>IF(COUNTBLANK(DO61:DO90)=30,"","Moyenne de l'année :")</f>
        <v/>
      </c>
      <c r="DF62" s="322" t="str">
        <f>IF(COUNTBLANK(DO61:DO90)=30,"",CONCATENATE(TOTALGENERAL!$DJ95," %"))</f>
        <v/>
      </c>
      <c r="DG62" s="323"/>
      <c r="DH62" s="323"/>
      <c r="DI62" s="315"/>
      <c r="DJ62" s="324"/>
      <c r="DK62" s="315"/>
      <c r="DL62" s="324"/>
      <c r="DM62" s="315"/>
      <c r="DN62" s="324"/>
      <c r="DO62" s="315"/>
      <c r="DP62" s="325"/>
    </row>
    <row r="63" spans="1:120">
      <c r="A63" s="326"/>
      <c r="B63" s="326"/>
      <c r="C63" s="327"/>
      <c r="D63" s="327"/>
      <c r="E63" s="315"/>
      <c r="G63" s="315"/>
      <c r="I63" s="315"/>
      <c r="K63" s="315"/>
      <c r="M63" s="326"/>
      <c r="N63" s="326"/>
      <c r="O63" s="327"/>
      <c r="P63" s="327"/>
      <c r="Q63" s="315"/>
      <c r="S63" s="315"/>
      <c r="U63" s="315"/>
      <c r="W63" s="315"/>
      <c r="Y63" s="326"/>
      <c r="Z63" s="326"/>
      <c r="AA63" s="327"/>
      <c r="AB63" s="327"/>
      <c r="AC63" s="315"/>
      <c r="AE63" s="315"/>
      <c r="AG63" s="315"/>
      <c r="AI63" s="315"/>
      <c r="AK63" s="326"/>
      <c r="AL63" s="326"/>
      <c r="AM63" s="327"/>
      <c r="AN63" s="327"/>
      <c r="AO63" s="315"/>
      <c r="AQ63" s="315"/>
      <c r="AS63" s="315"/>
      <c r="AU63" s="315"/>
      <c r="AW63" s="326"/>
      <c r="AX63" s="326"/>
      <c r="AY63" s="327"/>
      <c r="AZ63" s="327"/>
      <c r="BA63" s="315"/>
      <c r="BC63" s="315"/>
      <c r="BE63" s="315"/>
      <c r="BG63" s="315"/>
      <c r="BI63" s="326"/>
      <c r="BJ63" s="326"/>
      <c r="BK63" s="327"/>
      <c r="BL63" s="327"/>
      <c r="BM63" s="315"/>
      <c r="BO63" s="315"/>
      <c r="BQ63" s="315"/>
      <c r="BS63" s="315"/>
      <c r="BU63" s="326"/>
      <c r="BV63" s="326"/>
      <c r="BW63" s="327"/>
      <c r="BX63" s="327"/>
      <c r="BY63" s="315"/>
      <c r="CA63" s="315"/>
      <c r="CC63" s="315"/>
      <c r="CE63" s="315"/>
      <c r="CG63" s="326"/>
      <c r="CH63" s="326"/>
      <c r="CI63" s="327"/>
      <c r="CJ63" s="327"/>
      <c r="CK63" s="315"/>
      <c r="CM63" s="315"/>
      <c r="CO63" s="315"/>
      <c r="CQ63" s="315"/>
      <c r="CS63" s="326"/>
      <c r="CT63" s="326"/>
      <c r="CU63" s="327"/>
      <c r="CV63" s="327"/>
      <c r="CW63" s="315"/>
      <c r="CY63" s="315"/>
      <c r="DA63" s="315"/>
      <c r="DC63" s="315"/>
      <c r="DE63" s="326"/>
      <c r="DF63" s="326"/>
      <c r="DG63" s="327"/>
      <c r="DH63" s="327"/>
      <c r="DI63" s="315"/>
      <c r="DK63" s="315"/>
      <c r="DM63" s="315"/>
      <c r="DO63" s="315"/>
    </row>
    <row r="64" spans="1:120" ht="13.5">
      <c r="A64" s="552" t="s">
        <v>88</v>
      </c>
      <c r="B64" s="552"/>
      <c r="C64" s="327"/>
      <c r="D64" s="327"/>
      <c r="E64" s="315"/>
      <c r="G64" s="315"/>
      <c r="I64" s="315"/>
      <c r="K64" s="315"/>
      <c r="M64" s="552" t="s">
        <v>88</v>
      </c>
      <c r="N64" s="552"/>
      <c r="O64" s="327"/>
      <c r="P64" s="327"/>
      <c r="Q64" s="315"/>
      <c r="S64" s="315"/>
      <c r="U64" s="315"/>
      <c r="W64" s="315"/>
      <c r="Y64" s="552" t="s">
        <v>88</v>
      </c>
      <c r="Z64" s="552"/>
      <c r="AA64" s="327"/>
      <c r="AB64" s="327"/>
      <c r="AC64" s="315"/>
      <c r="AE64" s="315"/>
      <c r="AG64" s="315"/>
      <c r="AI64" s="315"/>
      <c r="AK64" s="552" t="s">
        <v>88</v>
      </c>
      <c r="AL64" s="552"/>
      <c r="AM64" s="327"/>
      <c r="AN64" s="327"/>
      <c r="AO64" s="315"/>
      <c r="AQ64" s="315"/>
      <c r="AS64" s="315"/>
      <c r="AU64" s="315"/>
      <c r="AW64" s="552" t="s">
        <v>88</v>
      </c>
      <c r="AX64" s="552"/>
      <c r="AY64" s="327"/>
      <c r="AZ64" s="327"/>
      <c r="BA64" s="315"/>
      <c r="BC64" s="315"/>
      <c r="BE64" s="315"/>
      <c r="BG64" s="315"/>
      <c r="BI64" s="552" t="s">
        <v>88</v>
      </c>
      <c r="BJ64" s="552"/>
      <c r="BK64" s="327"/>
      <c r="BL64" s="327"/>
      <c r="BM64" s="315"/>
      <c r="BO64" s="315"/>
      <c r="BQ64" s="315"/>
      <c r="BS64" s="315"/>
      <c r="BU64" s="552" t="s">
        <v>88</v>
      </c>
      <c r="BV64" s="552"/>
      <c r="BW64" s="327"/>
      <c r="BX64" s="327"/>
      <c r="BY64" s="315"/>
      <c r="CA64" s="315"/>
      <c r="CC64" s="315"/>
      <c r="CE64" s="315"/>
      <c r="CG64" s="552" t="s">
        <v>88</v>
      </c>
      <c r="CH64" s="552"/>
      <c r="CI64" s="327"/>
      <c r="CJ64" s="327"/>
      <c r="CK64" s="315"/>
      <c r="CM64" s="315"/>
      <c r="CO64" s="315"/>
      <c r="CQ64" s="315"/>
      <c r="CS64" s="552" t="s">
        <v>88</v>
      </c>
      <c r="CT64" s="552"/>
      <c r="CU64" s="327"/>
      <c r="CV64" s="327"/>
      <c r="CW64" s="315"/>
      <c r="CY64" s="315"/>
      <c r="DA64" s="315"/>
      <c r="DC64" s="315"/>
      <c r="DE64" s="552" t="s">
        <v>88</v>
      </c>
      <c r="DF64" s="552"/>
      <c r="DG64" s="327"/>
      <c r="DH64" s="327"/>
      <c r="DI64" s="315"/>
      <c r="DK64" s="315"/>
      <c r="DM64" s="315"/>
      <c r="DO64" s="315"/>
    </row>
    <row r="65" spans="1:120">
      <c r="A65" s="326"/>
      <c r="B65" s="326"/>
      <c r="C65" s="327"/>
      <c r="D65" s="327"/>
      <c r="E65" s="315"/>
      <c r="G65" s="315"/>
      <c r="I65" s="315"/>
      <c r="K65" s="315"/>
      <c r="M65" s="326"/>
      <c r="N65" s="326"/>
      <c r="O65" s="327"/>
      <c r="P65" s="327"/>
      <c r="Q65" s="315"/>
      <c r="S65" s="315"/>
      <c r="U65" s="315"/>
      <c r="W65" s="315"/>
      <c r="Y65" s="326"/>
      <c r="Z65" s="326"/>
      <c r="AA65" s="327"/>
      <c r="AB65" s="327"/>
      <c r="AC65" s="315"/>
      <c r="AE65" s="315"/>
      <c r="AG65" s="315"/>
      <c r="AI65" s="315"/>
      <c r="AK65" s="326"/>
      <c r="AL65" s="326"/>
      <c r="AM65" s="327"/>
      <c r="AN65" s="327"/>
      <c r="AO65" s="315"/>
      <c r="AQ65" s="315"/>
      <c r="AS65" s="315"/>
      <c r="AU65" s="315"/>
      <c r="AW65" s="326"/>
      <c r="AX65" s="326"/>
      <c r="AY65" s="327"/>
      <c r="AZ65" s="327"/>
      <c r="BA65" s="315"/>
      <c r="BC65" s="315"/>
      <c r="BE65" s="315"/>
      <c r="BG65" s="315"/>
      <c r="BI65" s="326"/>
      <c r="BJ65" s="326"/>
      <c r="BK65" s="327"/>
      <c r="BL65" s="327"/>
      <c r="BM65" s="315"/>
      <c r="BO65" s="315"/>
      <c r="BQ65" s="315"/>
      <c r="BS65" s="315"/>
      <c r="BU65" s="326"/>
      <c r="BV65" s="326"/>
      <c r="BW65" s="327"/>
      <c r="BX65" s="327"/>
      <c r="BY65" s="315"/>
      <c r="CA65" s="315"/>
      <c r="CC65" s="315"/>
      <c r="CE65" s="315"/>
      <c r="CG65" s="326"/>
      <c r="CH65" s="326"/>
      <c r="CI65" s="327"/>
      <c r="CJ65" s="327"/>
      <c r="CK65" s="315"/>
      <c r="CM65" s="315"/>
      <c r="CO65" s="315"/>
      <c r="CQ65" s="315"/>
      <c r="CS65" s="326"/>
      <c r="CT65" s="326"/>
      <c r="CU65" s="327"/>
      <c r="CV65" s="327"/>
      <c r="CW65" s="315"/>
      <c r="CY65" s="315"/>
      <c r="DA65" s="315"/>
      <c r="DC65" s="315"/>
      <c r="DE65" s="326"/>
      <c r="DF65" s="326"/>
      <c r="DG65" s="327"/>
      <c r="DH65" s="327"/>
      <c r="DI65" s="315"/>
      <c r="DK65" s="315"/>
      <c r="DM65" s="315"/>
      <c r="DO65" s="315"/>
    </row>
    <row r="66" spans="1:120">
      <c r="A66" s="553" t="str">
        <f>PARAMETRES!$F$5</f>
        <v>LIRE</v>
      </c>
      <c r="B66" s="553"/>
      <c r="C66" s="328">
        <f>PARAMETRES!$G$5</f>
        <v>25</v>
      </c>
      <c r="D66" s="329"/>
      <c r="E66" s="330">
        <f>TOTALGENERAL!$H59</f>
        <v>19.8</v>
      </c>
      <c r="F66" s="331"/>
      <c r="G66" s="330" t="str">
        <f>TOTALGENERAL!$AI59</f>
        <v/>
      </c>
      <c r="H66" s="331"/>
      <c r="I66" s="330" t="str">
        <f>TOTALGENERAL!$BJ59</f>
        <v/>
      </c>
      <c r="J66" s="331"/>
      <c r="K66" s="330" t="str">
        <f>TOTALGENERAL!$CK59</f>
        <v/>
      </c>
      <c r="L66" s="332"/>
      <c r="M66" s="553" t="str">
        <f>PARAMETRES!$F$5</f>
        <v>LIRE</v>
      </c>
      <c r="N66" s="553"/>
      <c r="O66" s="328">
        <f>PARAMETRES!$G$5</f>
        <v>25</v>
      </c>
      <c r="P66" s="329"/>
      <c r="Q66" s="330">
        <f>TOTALGENERAL!$H63</f>
        <v>16.5</v>
      </c>
      <c r="R66" s="331"/>
      <c r="S66" s="330" t="str">
        <f>TOTALGENERAL!$AI63</f>
        <v/>
      </c>
      <c r="T66" s="331"/>
      <c r="U66" s="330" t="str">
        <f>TOTALGENERAL!$BJ63</f>
        <v/>
      </c>
      <c r="V66" s="331"/>
      <c r="W66" s="330" t="str">
        <f>TOTALGENERAL!$CK63</f>
        <v/>
      </c>
      <c r="X66" s="332"/>
      <c r="Y66" s="553" t="str">
        <f>PARAMETRES!$F$5</f>
        <v>LIRE</v>
      </c>
      <c r="Z66" s="553"/>
      <c r="AA66" s="328">
        <f>PARAMETRES!$G$5</f>
        <v>25</v>
      </c>
      <c r="AB66" s="329"/>
      <c r="AC66" s="330">
        <f>TOTALGENERAL!$H67</f>
        <v>19.3</v>
      </c>
      <c r="AD66" s="331"/>
      <c r="AE66" s="330" t="str">
        <f>TOTALGENERAL!$AI67</f>
        <v/>
      </c>
      <c r="AF66" s="331"/>
      <c r="AG66" s="330" t="str">
        <f>TOTALGENERAL!$BJ67</f>
        <v/>
      </c>
      <c r="AH66" s="331"/>
      <c r="AI66" s="330" t="str">
        <f>TOTALGENERAL!$CK67</f>
        <v/>
      </c>
      <c r="AJ66" s="332"/>
      <c r="AK66" s="553" t="str">
        <f>PARAMETRES!$F$5</f>
        <v>LIRE</v>
      </c>
      <c r="AL66" s="553"/>
      <c r="AM66" s="328">
        <f>PARAMETRES!$G$5</f>
        <v>25</v>
      </c>
      <c r="AN66" s="329"/>
      <c r="AO66" s="330">
        <f>TOTALGENERAL!$H71</f>
        <v>18.5</v>
      </c>
      <c r="AP66" s="331"/>
      <c r="AQ66" s="330" t="str">
        <f>TOTALGENERAL!$AI71</f>
        <v/>
      </c>
      <c r="AR66" s="331"/>
      <c r="AS66" s="330" t="str">
        <f>TOTALGENERAL!$BJ71</f>
        <v/>
      </c>
      <c r="AT66" s="331"/>
      <c r="AU66" s="330" t="str">
        <f>TOTALGENERAL!$CK71</f>
        <v/>
      </c>
      <c r="AV66" s="332"/>
      <c r="AW66" s="553" t="str">
        <f>PARAMETRES!$F$5</f>
        <v>LIRE</v>
      </c>
      <c r="AX66" s="553"/>
      <c r="AY66" s="328">
        <f>PARAMETRES!$G$5</f>
        <v>25</v>
      </c>
      <c r="AZ66" s="329"/>
      <c r="BA66" s="330">
        <f>TOTALGENERAL!$H75</f>
        <v>24.5</v>
      </c>
      <c r="BB66" s="331"/>
      <c r="BC66" s="330" t="str">
        <f>TOTALGENERAL!$AI75</f>
        <v/>
      </c>
      <c r="BD66" s="331"/>
      <c r="BE66" s="330" t="str">
        <f>TOTALGENERAL!$BJ75</f>
        <v/>
      </c>
      <c r="BF66" s="331"/>
      <c r="BG66" s="330" t="str">
        <f>TOTALGENERAL!$CK75</f>
        <v/>
      </c>
      <c r="BH66" s="332"/>
      <c r="BI66" s="553" t="str">
        <f>PARAMETRES!$F$5</f>
        <v>LIRE</v>
      </c>
      <c r="BJ66" s="553"/>
      <c r="BK66" s="328">
        <f>PARAMETRES!$G$5</f>
        <v>25</v>
      </c>
      <c r="BL66" s="329"/>
      <c r="BM66" s="330">
        <f>TOTALGENERAL!$H79</f>
        <v>21.900000000000002</v>
      </c>
      <c r="BN66" s="331"/>
      <c r="BO66" s="330" t="str">
        <f>TOTALGENERAL!$AI79</f>
        <v/>
      </c>
      <c r="BP66" s="331"/>
      <c r="BQ66" s="330" t="str">
        <f>TOTALGENERAL!$BJ79</f>
        <v/>
      </c>
      <c r="BR66" s="331"/>
      <c r="BS66" s="330" t="str">
        <f>TOTALGENERAL!$CK79</f>
        <v/>
      </c>
      <c r="BT66" s="332"/>
      <c r="BU66" s="553" t="str">
        <f>PARAMETRES!$F$5</f>
        <v>LIRE</v>
      </c>
      <c r="BV66" s="553"/>
      <c r="BW66" s="328">
        <f>PARAMETRES!$G$5</f>
        <v>25</v>
      </c>
      <c r="BX66" s="329"/>
      <c r="BY66" s="330">
        <f>TOTALGENERAL!$H83</f>
        <v>22.200000000000003</v>
      </c>
      <c r="BZ66" s="331"/>
      <c r="CA66" s="330" t="str">
        <f>TOTALGENERAL!$AI83</f>
        <v/>
      </c>
      <c r="CB66" s="331"/>
      <c r="CC66" s="330" t="str">
        <f>TOTALGENERAL!$BJ83</f>
        <v/>
      </c>
      <c r="CD66" s="331"/>
      <c r="CE66" s="330" t="str">
        <f>TOTALGENERAL!$CK83</f>
        <v/>
      </c>
      <c r="CF66" s="332"/>
      <c r="CG66" s="553" t="str">
        <f>PARAMETRES!$F$5</f>
        <v>LIRE</v>
      </c>
      <c r="CH66" s="553"/>
      <c r="CI66" s="328">
        <f>PARAMETRES!$G$5</f>
        <v>25</v>
      </c>
      <c r="CJ66" s="329"/>
      <c r="CK66" s="330" t="str">
        <f>TOTALGENERAL!$H87</f>
        <v>-</v>
      </c>
      <c r="CL66" s="331"/>
      <c r="CM66" s="330" t="str">
        <f>TOTALGENERAL!$AI87</f>
        <v/>
      </c>
      <c r="CN66" s="331"/>
      <c r="CO66" s="330" t="str">
        <f>TOTALGENERAL!$BJ87</f>
        <v/>
      </c>
      <c r="CP66" s="331"/>
      <c r="CQ66" s="330" t="str">
        <f>TOTALGENERAL!$CK87</f>
        <v/>
      </c>
      <c r="CR66" s="332"/>
      <c r="CS66" s="553" t="str">
        <f>PARAMETRES!$F$5</f>
        <v>LIRE</v>
      </c>
      <c r="CT66" s="553"/>
      <c r="CU66" s="328">
        <f>PARAMETRES!$G$5</f>
        <v>25</v>
      </c>
      <c r="CV66" s="329"/>
      <c r="CW66" s="330" t="str">
        <f>TOTALGENERAL!$H91</f>
        <v>-</v>
      </c>
      <c r="CX66" s="331"/>
      <c r="CY66" s="330" t="str">
        <f>TOTALGENERAL!$AI91</f>
        <v/>
      </c>
      <c r="CZ66" s="331"/>
      <c r="DA66" s="330" t="str">
        <f>TOTALGENERAL!$BJ91</f>
        <v/>
      </c>
      <c r="DB66" s="331"/>
      <c r="DC66" s="330" t="str">
        <f>TOTALGENERAL!$CK91</f>
        <v/>
      </c>
      <c r="DD66" s="332"/>
      <c r="DE66" s="553" t="str">
        <f>PARAMETRES!$F$5</f>
        <v>LIRE</v>
      </c>
      <c r="DF66" s="553"/>
      <c r="DG66" s="328">
        <f>PARAMETRES!$G$5</f>
        <v>25</v>
      </c>
      <c r="DH66" s="329"/>
      <c r="DI66" s="330" t="str">
        <f>TOTALGENERAL!$H95</f>
        <v>-</v>
      </c>
      <c r="DJ66" s="331"/>
      <c r="DK66" s="330" t="str">
        <f>TOTALGENERAL!$AI95</f>
        <v/>
      </c>
      <c r="DL66" s="331"/>
      <c r="DM66" s="330" t="str">
        <f>TOTALGENERAL!$BJ95</f>
        <v/>
      </c>
      <c r="DN66" s="331"/>
      <c r="DO66" s="330" t="str">
        <f>TOTALGENERAL!$CK95</f>
        <v/>
      </c>
      <c r="DP66" s="332"/>
    </row>
    <row r="67" spans="1:120">
      <c r="A67" s="553" t="str">
        <f>PARAMETRES!$F$6</f>
        <v>ÉCRIRE (dictées, orthographe, rédactions)</v>
      </c>
      <c r="B67" s="553"/>
      <c r="C67" s="328">
        <f>PARAMETRES!$G$6</f>
        <v>25</v>
      </c>
      <c r="D67" s="329"/>
      <c r="E67" s="330">
        <f>TOTALGENERAL!$I59</f>
        <v>19.700000000000003</v>
      </c>
      <c r="F67" s="331"/>
      <c r="G67" s="330" t="str">
        <f>TOTALGENERAL!$AJ59</f>
        <v/>
      </c>
      <c r="H67" s="331"/>
      <c r="I67" s="330" t="str">
        <f>TOTALGENERAL!$BK59</f>
        <v/>
      </c>
      <c r="J67" s="331"/>
      <c r="K67" s="330" t="str">
        <f>TOTALGENERAL!$CL59</f>
        <v/>
      </c>
      <c r="L67" s="332"/>
      <c r="M67" s="553" t="str">
        <f>PARAMETRES!$F$6</f>
        <v>ÉCRIRE (dictées, orthographe, rédactions)</v>
      </c>
      <c r="N67" s="553"/>
      <c r="O67" s="328">
        <f>PARAMETRES!$G$6</f>
        <v>25</v>
      </c>
      <c r="P67" s="329"/>
      <c r="Q67" s="330">
        <f>TOTALGENERAL!$I63</f>
        <v>16.200000000000003</v>
      </c>
      <c r="R67" s="331"/>
      <c r="S67" s="330" t="str">
        <f>TOTALGENERAL!$AJ63</f>
        <v/>
      </c>
      <c r="T67" s="331"/>
      <c r="U67" s="330" t="str">
        <f>TOTALGENERAL!$BK63</f>
        <v/>
      </c>
      <c r="V67" s="331"/>
      <c r="W67" s="330" t="str">
        <f>TOTALGENERAL!$CL63</f>
        <v/>
      </c>
      <c r="X67" s="332"/>
      <c r="Y67" s="553" t="str">
        <f>PARAMETRES!$F$6</f>
        <v>ÉCRIRE (dictées, orthographe, rédactions)</v>
      </c>
      <c r="Z67" s="553"/>
      <c r="AA67" s="328">
        <f>PARAMETRES!$G$6</f>
        <v>25</v>
      </c>
      <c r="AB67" s="329"/>
      <c r="AC67" s="330">
        <f>TOTALGENERAL!$I67</f>
        <v>21.3</v>
      </c>
      <c r="AD67" s="331"/>
      <c r="AE67" s="330" t="str">
        <f>TOTALGENERAL!$AJ67</f>
        <v/>
      </c>
      <c r="AF67" s="331"/>
      <c r="AG67" s="330" t="str">
        <f>TOTALGENERAL!$BK67</f>
        <v/>
      </c>
      <c r="AH67" s="331"/>
      <c r="AI67" s="330" t="str">
        <f>TOTALGENERAL!$CL67</f>
        <v/>
      </c>
      <c r="AJ67" s="332"/>
      <c r="AK67" s="553" t="str">
        <f>PARAMETRES!$F$6</f>
        <v>ÉCRIRE (dictées, orthographe, rédactions)</v>
      </c>
      <c r="AL67" s="553"/>
      <c r="AM67" s="328">
        <f>PARAMETRES!$G$6</f>
        <v>25</v>
      </c>
      <c r="AN67" s="329"/>
      <c r="AO67" s="330">
        <f>TOTALGENERAL!$I71</f>
        <v>20.700000000000003</v>
      </c>
      <c r="AP67" s="331"/>
      <c r="AQ67" s="330" t="str">
        <f>TOTALGENERAL!$AJ71</f>
        <v/>
      </c>
      <c r="AR67" s="331"/>
      <c r="AS67" s="330" t="str">
        <f>TOTALGENERAL!$BK71</f>
        <v/>
      </c>
      <c r="AT67" s="331"/>
      <c r="AU67" s="330" t="str">
        <f>TOTALGENERAL!$CL71</f>
        <v/>
      </c>
      <c r="AV67" s="332"/>
      <c r="AW67" s="553" t="str">
        <f>PARAMETRES!$F$6</f>
        <v>ÉCRIRE (dictées, orthographe, rédactions)</v>
      </c>
      <c r="AX67" s="553"/>
      <c r="AY67" s="328">
        <f>PARAMETRES!$G$6</f>
        <v>25</v>
      </c>
      <c r="AZ67" s="329"/>
      <c r="BA67" s="330">
        <f>TOTALGENERAL!$I75</f>
        <v>18.700000000000003</v>
      </c>
      <c r="BB67" s="331"/>
      <c r="BC67" s="330" t="str">
        <f>TOTALGENERAL!$AJ75</f>
        <v/>
      </c>
      <c r="BD67" s="331"/>
      <c r="BE67" s="330" t="str">
        <f>TOTALGENERAL!$BK75</f>
        <v/>
      </c>
      <c r="BF67" s="331"/>
      <c r="BG67" s="330" t="str">
        <f>TOTALGENERAL!$CL75</f>
        <v/>
      </c>
      <c r="BH67" s="332"/>
      <c r="BI67" s="553" t="str">
        <f>PARAMETRES!$F$6</f>
        <v>ÉCRIRE (dictées, orthographe, rédactions)</v>
      </c>
      <c r="BJ67" s="553"/>
      <c r="BK67" s="328">
        <f>PARAMETRES!$G$6</f>
        <v>25</v>
      </c>
      <c r="BL67" s="329"/>
      <c r="BM67" s="330">
        <f>TOTALGENERAL!$I79</f>
        <v>18.600000000000001</v>
      </c>
      <c r="BN67" s="331"/>
      <c r="BO67" s="330" t="str">
        <f>TOTALGENERAL!$AJ79</f>
        <v/>
      </c>
      <c r="BP67" s="331"/>
      <c r="BQ67" s="330" t="str">
        <f>TOTALGENERAL!$BK79</f>
        <v/>
      </c>
      <c r="BR67" s="331"/>
      <c r="BS67" s="330" t="str">
        <f>TOTALGENERAL!$CL79</f>
        <v/>
      </c>
      <c r="BT67" s="332"/>
      <c r="BU67" s="553" t="str">
        <f>PARAMETRES!$F$6</f>
        <v>ÉCRIRE (dictées, orthographe, rédactions)</v>
      </c>
      <c r="BV67" s="553"/>
      <c r="BW67" s="328">
        <f>PARAMETRES!$G$6</f>
        <v>25</v>
      </c>
      <c r="BX67" s="329"/>
      <c r="BY67" s="330">
        <f>TOTALGENERAL!$I83</f>
        <v>20.900000000000002</v>
      </c>
      <c r="BZ67" s="331"/>
      <c r="CA67" s="330" t="str">
        <f>TOTALGENERAL!$AJ83</f>
        <v/>
      </c>
      <c r="CB67" s="331"/>
      <c r="CC67" s="330" t="str">
        <f>TOTALGENERAL!$BK83</f>
        <v/>
      </c>
      <c r="CD67" s="331"/>
      <c r="CE67" s="330" t="str">
        <f>TOTALGENERAL!$CL83</f>
        <v/>
      </c>
      <c r="CF67" s="332"/>
      <c r="CG67" s="553" t="str">
        <f>PARAMETRES!$F$6</f>
        <v>ÉCRIRE (dictées, orthographe, rédactions)</v>
      </c>
      <c r="CH67" s="553"/>
      <c r="CI67" s="328">
        <f>PARAMETRES!$G$6</f>
        <v>25</v>
      </c>
      <c r="CJ67" s="329"/>
      <c r="CK67" s="330" t="str">
        <f>TOTALGENERAL!$I87</f>
        <v>-</v>
      </c>
      <c r="CL67" s="331"/>
      <c r="CM67" s="330" t="str">
        <f>TOTALGENERAL!$AJ87</f>
        <v/>
      </c>
      <c r="CN67" s="331"/>
      <c r="CO67" s="330" t="str">
        <f>TOTALGENERAL!$BK87</f>
        <v/>
      </c>
      <c r="CP67" s="331"/>
      <c r="CQ67" s="330" t="str">
        <f>TOTALGENERAL!$CL87</f>
        <v/>
      </c>
      <c r="CR67" s="332"/>
      <c r="CS67" s="553" t="str">
        <f>PARAMETRES!$F$6</f>
        <v>ÉCRIRE (dictées, orthographe, rédactions)</v>
      </c>
      <c r="CT67" s="553"/>
      <c r="CU67" s="328">
        <f>PARAMETRES!$G$6</f>
        <v>25</v>
      </c>
      <c r="CV67" s="329"/>
      <c r="CW67" s="330" t="str">
        <f>TOTALGENERAL!$I91</f>
        <v>-</v>
      </c>
      <c r="CX67" s="331"/>
      <c r="CY67" s="330" t="str">
        <f>TOTALGENERAL!$AJ91</f>
        <v/>
      </c>
      <c r="CZ67" s="331"/>
      <c r="DA67" s="330" t="str">
        <f>TOTALGENERAL!$BK91</f>
        <v/>
      </c>
      <c r="DB67" s="331"/>
      <c r="DC67" s="330" t="str">
        <f>TOTALGENERAL!$CL91</f>
        <v/>
      </c>
      <c r="DD67" s="332"/>
      <c r="DE67" s="553" t="str">
        <f>PARAMETRES!$F$6</f>
        <v>ÉCRIRE (dictées, orthographe, rédactions)</v>
      </c>
      <c r="DF67" s="553"/>
      <c r="DG67" s="328">
        <f>PARAMETRES!$G$6</f>
        <v>25</v>
      </c>
      <c r="DH67" s="329"/>
      <c r="DI67" s="330" t="str">
        <f>TOTALGENERAL!$I95</f>
        <v>-</v>
      </c>
      <c r="DJ67" s="331"/>
      <c r="DK67" s="330" t="str">
        <f>TOTALGENERAL!$AJ95</f>
        <v/>
      </c>
      <c r="DL67" s="331"/>
      <c r="DM67" s="330" t="str">
        <f>TOTALGENERAL!$BK95</f>
        <v/>
      </c>
      <c r="DN67" s="331"/>
      <c r="DO67" s="330" t="str">
        <f>TOTALGENERAL!$CL95</f>
        <v/>
      </c>
      <c r="DP67" s="332"/>
    </row>
    <row r="68" spans="1:120">
      <c r="A68" s="553" t="str">
        <f>PARAMETRES!$F$7</f>
        <v>ÉCOUTER / PARLER</v>
      </c>
      <c r="B68" s="553"/>
      <c r="C68" s="328">
        <f>PARAMETRES!$G$7</f>
        <v>25</v>
      </c>
      <c r="D68" s="329"/>
      <c r="E68" s="330">
        <f>TOTALGENERAL!$J59</f>
        <v>24.200000000000003</v>
      </c>
      <c r="F68" s="331"/>
      <c r="G68" s="330" t="str">
        <f>TOTALGENERAL!$AK59</f>
        <v/>
      </c>
      <c r="H68" s="331"/>
      <c r="I68" s="330" t="str">
        <f>TOTALGENERAL!$BL59</f>
        <v/>
      </c>
      <c r="J68" s="331"/>
      <c r="K68" s="330" t="str">
        <f>TOTALGENERAL!$CM59</f>
        <v/>
      </c>
      <c r="L68" s="332"/>
      <c r="M68" s="553" t="str">
        <f>PARAMETRES!$F$7</f>
        <v>ÉCOUTER / PARLER</v>
      </c>
      <c r="N68" s="553"/>
      <c r="O68" s="328">
        <f>PARAMETRES!$G$7</f>
        <v>25</v>
      </c>
      <c r="P68" s="329"/>
      <c r="Q68" s="330">
        <f>TOTALGENERAL!$J63</f>
        <v>13.1</v>
      </c>
      <c r="R68" s="331"/>
      <c r="S68" s="330" t="str">
        <f>TOTALGENERAL!$AK63</f>
        <v/>
      </c>
      <c r="T68" s="331"/>
      <c r="U68" s="330" t="str">
        <f>TOTALGENERAL!$BL63</f>
        <v/>
      </c>
      <c r="V68" s="331"/>
      <c r="W68" s="330" t="str">
        <f>TOTALGENERAL!$CM63</f>
        <v/>
      </c>
      <c r="X68" s="332"/>
      <c r="Y68" s="553" t="str">
        <f>PARAMETRES!$F$7</f>
        <v>ÉCOUTER / PARLER</v>
      </c>
      <c r="Z68" s="553"/>
      <c r="AA68" s="328">
        <f>PARAMETRES!$G$7</f>
        <v>25</v>
      </c>
      <c r="AB68" s="329"/>
      <c r="AC68" s="330">
        <f>TOTALGENERAL!$J67</f>
        <v>13.9</v>
      </c>
      <c r="AD68" s="331"/>
      <c r="AE68" s="330" t="str">
        <f>TOTALGENERAL!$AK67</f>
        <v/>
      </c>
      <c r="AF68" s="331"/>
      <c r="AG68" s="330" t="str">
        <f>TOTALGENERAL!$BL67</f>
        <v/>
      </c>
      <c r="AH68" s="331"/>
      <c r="AI68" s="330" t="str">
        <f>TOTALGENERAL!$CM67</f>
        <v/>
      </c>
      <c r="AJ68" s="332"/>
      <c r="AK68" s="553" t="str">
        <f>PARAMETRES!$F$7</f>
        <v>ÉCOUTER / PARLER</v>
      </c>
      <c r="AL68" s="553"/>
      <c r="AM68" s="328">
        <f>PARAMETRES!$G$7</f>
        <v>25</v>
      </c>
      <c r="AN68" s="329"/>
      <c r="AO68" s="330">
        <f>TOTALGENERAL!$J71</f>
        <v>13.1</v>
      </c>
      <c r="AP68" s="331"/>
      <c r="AQ68" s="330" t="str">
        <f>TOTALGENERAL!$AK71</f>
        <v/>
      </c>
      <c r="AR68" s="331"/>
      <c r="AS68" s="330" t="str">
        <f>TOTALGENERAL!$BL71</f>
        <v/>
      </c>
      <c r="AT68" s="331"/>
      <c r="AU68" s="330" t="str">
        <f>TOTALGENERAL!$CM71</f>
        <v/>
      </c>
      <c r="AV68" s="332"/>
      <c r="AW68" s="553" t="str">
        <f>PARAMETRES!$F$7</f>
        <v>ÉCOUTER / PARLER</v>
      </c>
      <c r="AX68" s="553"/>
      <c r="AY68" s="328">
        <f>PARAMETRES!$G$7</f>
        <v>25</v>
      </c>
      <c r="AZ68" s="329"/>
      <c r="BA68" s="330">
        <f>TOTALGENERAL!$J75</f>
        <v>18.900000000000002</v>
      </c>
      <c r="BB68" s="331"/>
      <c r="BC68" s="330" t="str">
        <f>TOTALGENERAL!$AK75</f>
        <v/>
      </c>
      <c r="BD68" s="331"/>
      <c r="BE68" s="330" t="str">
        <f>TOTALGENERAL!$BL75</f>
        <v/>
      </c>
      <c r="BF68" s="331"/>
      <c r="BG68" s="330" t="str">
        <f>TOTALGENERAL!$CM75</f>
        <v/>
      </c>
      <c r="BH68" s="332"/>
      <c r="BI68" s="553" t="str">
        <f>PARAMETRES!$F$7</f>
        <v>ÉCOUTER / PARLER</v>
      </c>
      <c r="BJ68" s="553"/>
      <c r="BK68" s="328">
        <f>PARAMETRES!$G$7</f>
        <v>25</v>
      </c>
      <c r="BL68" s="329"/>
      <c r="BM68" s="330">
        <f>TOTALGENERAL!$J79</f>
        <v>20.3</v>
      </c>
      <c r="BN68" s="331"/>
      <c r="BO68" s="330" t="str">
        <f>TOTALGENERAL!$AK79</f>
        <v/>
      </c>
      <c r="BP68" s="331"/>
      <c r="BQ68" s="330" t="str">
        <f>TOTALGENERAL!$BL79</f>
        <v/>
      </c>
      <c r="BR68" s="331"/>
      <c r="BS68" s="330" t="str">
        <f>TOTALGENERAL!$CM79</f>
        <v/>
      </c>
      <c r="BT68" s="332"/>
      <c r="BU68" s="553" t="str">
        <f>PARAMETRES!$F$7</f>
        <v>ÉCOUTER / PARLER</v>
      </c>
      <c r="BV68" s="553"/>
      <c r="BW68" s="328">
        <f>PARAMETRES!$G$7</f>
        <v>25</v>
      </c>
      <c r="BX68" s="329"/>
      <c r="BY68" s="330">
        <f>TOTALGENERAL!$J83</f>
        <v>21.400000000000002</v>
      </c>
      <c r="BZ68" s="331"/>
      <c r="CA68" s="330" t="str">
        <f>TOTALGENERAL!$AK83</f>
        <v/>
      </c>
      <c r="CB68" s="331"/>
      <c r="CC68" s="330" t="str">
        <f>TOTALGENERAL!$BL83</f>
        <v/>
      </c>
      <c r="CD68" s="331"/>
      <c r="CE68" s="330" t="str">
        <f>TOTALGENERAL!$CM83</f>
        <v/>
      </c>
      <c r="CF68" s="332"/>
      <c r="CG68" s="553" t="str">
        <f>PARAMETRES!$F$7</f>
        <v>ÉCOUTER / PARLER</v>
      </c>
      <c r="CH68" s="553"/>
      <c r="CI68" s="328">
        <f>PARAMETRES!$G$7</f>
        <v>25</v>
      </c>
      <c r="CJ68" s="329"/>
      <c r="CK68" s="330" t="str">
        <f>TOTALGENERAL!$J87</f>
        <v>-</v>
      </c>
      <c r="CL68" s="331"/>
      <c r="CM68" s="330" t="str">
        <f>TOTALGENERAL!$AK87</f>
        <v/>
      </c>
      <c r="CN68" s="331"/>
      <c r="CO68" s="330" t="str">
        <f>TOTALGENERAL!$BL87</f>
        <v/>
      </c>
      <c r="CP68" s="331"/>
      <c r="CQ68" s="330" t="str">
        <f>TOTALGENERAL!$CM87</f>
        <v/>
      </c>
      <c r="CR68" s="332"/>
      <c r="CS68" s="553" t="str">
        <f>PARAMETRES!$F$7</f>
        <v>ÉCOUTER / PARLER</v>
      </c>
      <c r="CT68" s="553"/>
      <c r="CU68" s="328">
        <f>PARAMETRES!$G$7</f>
        <v>25</v>
      </c>
      <c r="CV68" s="329"/>
      <c r="CW68" s="330" t="str">
        <f>TOTALGENERAL!$J91</f>
        <v>-</v>
      </c>
      <c r="CX68" s="331"/>
      <c r="CY68" s="330" t="str">
        <f>TOTALGENERAL!$AK91</f>
        <v/>
      </c>
      <c r="CZ68" s="331"/>
      <c r="DA68" s="330" t="str">
        <f>TOTALGENERAL!$BL91</f>
        <v/>
      </c>
      <c r="DB68" s="331"/>
      <c r="DC68" s="330" t="str">
        <f>TOTALGENERAL!$CM91</f>
        <v/>
      </c>
      <c r="DD68" s="332"/>
      <c r="DE68" s="553" t="str">
        <f>PARAMETRES!$F$7</f>
        <v>ÉCOUTER / PARLER</v>
      </c>
      <c r="DF68" s="553"/>
      <c r="DG68" s="328">
        <f>PARAMETRES!$G$7</f>
        <v>25</v>
      </c>
      <c r="DH68" s="329"/>
      <c r="DI68" s="330" t="str">
        <f>TOTALGENERAL!$J95</f>
        <v>-</v>
      </c>
      <c r="DJ68" s="331"/>
      <c r="DK68" s="330" t="str">
        <f>TOTALGENERAL!$AK95</f>
        <v/>
      </c>
      <c r="DL68" s="331"/>
      <c r="DM68" s="330" t="str">
        <f>TOTALGENERAL!$BL95</f>
        <v/>
      </c>
      <c r="DN68" s="331"/>
      <c r="DO68" s="330" t="str">
        <f>TOTALGENERAL!$CM95</f>
        <v/>
      </c>
      <c r="DP68" s="332"/>
    </row>
    <row r="69" spans="1:120">
      <c r="A69" s="553" t="str">
        <f>PARAMETRES!$F$8</f>
        <v>LIRE-ÉCRIRE (conjugaison, grammaire, …)</v>
      </c>
      <c r="B69" s="553"/>
      <c r="C69" s="328">
        <f>PARAMETRES!$G$8</f>
        <v>25</v>
      </c>
      <c r="D69" s="329"/>
      <c r="E69" s="330">
        <f>TOTALGENERAL!$K59</f>
        <v>19.900000000000002</v>
      </c>
      <c r="F69" s="331"/>
      <c r="G69" s="330" t="str">
        <f>TOTALGENERAL!$AL59</f>
        <v/>
      </c>
      <c r="H69" s="331"/>
      <c r="I69" s="330" t="str">
        <f>TOTALGENERAL!$BM59</f>
        <v/>
      </c>
      <c r="J69" s="331"/>
      <c r="K69" s="330" t="str">
        <f>TOTALGENERAL!$CN59</f>
        <v/>
      </c>
      <c r="L69" s="332"/>
      <c r="M69" s="553" t="str">
        <f>PARAMETRES!$F$8</f>
        <v>LIRE-ÉCRIRE (conjugaison, grammaire, …)</v>
      </c>
      <c r="N69" s="553"/>
      <c r="O69" s="328">
        <f>PARAMETRES!$G$8</f>
        <v>25</v>
      </c>
      <c r="P69" s="329"/>
      <c r="Q69" s="330">
        <f>TOTALGENERAL!$K63</f>
        <v>15.299999999999999</v>
      </c>
      <c r="R69" s="331"/>
      <c r="S69" s="330" t="str">
        <f>TOTALGENERAL!$AL63</f>
        <v/>
      </c>
      <c r="T69" s="331"/>
      <c r="U69" s="330" t="str">
        <f>TOTALGENERAL!$BM63</f>
        <v/>
      </c>
      <c r="V69" s="331"/>
      <c r="W69" s="330" t="str">
        <f>TOTALGENERAL!$CN63</f>
        <v/>
      </c>
      <c r="X69" s="332"/>
      <c r="Y69" s="553" t="str">
        <f>PARAMETRES!$F$8</f>
        <v>LIRE-ÉCRIRE (conjugaison, grammaire, …)</v>
      </c>
      <c r="Z69" s="553"/>
      <c r="AA69" s="328">
        <f>PARAMETRES!$G$8</f>
        <v>25</v>
      </c>
      <c r="AB69" s="329"/>
      <c r="AC69" s="330">
        <f>TOTALGENERAL!$K67</f>
        <v>16.700000000000003</v>
      </c>
      <c r="AD69" s="331"/>
      <c r="AE69" s="330" t="str">
        <f>TOTALGENERAL!$AL67</f>
        <v/>
      </c>
      <c r="AF69" s="331"/>
      <c r="AG69" s="330" t="str">
        <f>TOTALGENERAL!$BM67</f>
        <v/>
      </c>
      <c r="AH69" s="331"/>
      <c r="AI69" s="330" t="str">
        <f>TOTALGENERAL!$CN67</f>
        <v/>
      </c>
      <c r="AJ69" s="332"/>
      <c r="AK69" s="553" t="str">
        <f>PARAMETRES!$F$8</f>
        <v>LIRE-ÉCRIRE (conjugaison, grammaire, …)</v>
      </c>
      <c r="AL69" s="553"/>
      <c r="AM69" s="328">
        <f>PARAMETRES!$G$8</f>
        <v>25</v>
      </c>
      <c r="AN69" s="329"/>
      <c r="AO69" s="330">
        <f>TOTALGENERAL!$K71</f>
        <v>15.1</v>
      </c>
      <c r="AP69" s="331"/>
      <c r="AQ69" s="330" t="str">
        <f>TOTALGENERAL!$AL71</f>
        <v/>
      </c>
      <c r="AR69" s="331"/>
      <c r="AS69" s="330" t="str">
        <f>TOTALGENERAL!$BM71</f>
        <v/>
      </c>
      <c r="AT69" s="331"/>
      <c r="AU69" s="330" t="str">
        <f>TOTALGENERAL!$CN71</f>
        <v/>
      </c>
      <c r="AV69" s="332"/>
      <c r="AW69" s="553" t="str">
        <f>PARAMETRES!$F$8</f>
        <v>LIRE-ÉCRIRE (conjugaison, grammaire, …)</v>
      </c>
      <c r="AX69" s="553"/>
      <c r="AY69" s="328">
        <f>PARAMETRES!$G$8</f>
        <v>25</v>
      </c>
      <c r="AZ69" s="329"/>
      <c r="BA69" s="330">
        <f>TOTALGENERAL!$K75</f>
        <v>18.8</v>
      </c>
      <c r="BB69" s="331"/>
      <c r="BC69" s="330" t="str">
        <f>TOTALGENERAL!$AL75</f>
        <v/>
      </c>
      <c r="BD69" s="331"/>
      <c r="BE69" s="330" t="str">
        <f>TOTALGENERAL!$BM75</f>
        <v/>
      </c>
      <c r="BF69" s="331"/>
      <c r="BG69" s="330" t="str">
        <f>TOTALGENERAL!$CN75</f>
        <v/>
      </c>
      <c r="BH69" s="332"/>
      <c r="BI69" s="553" t="str">
        <f>PARAMETRES!$F$8</f>
        <v>LIRE-ÉCRIRE (conjugaison, grammaire, …)</v>
      </c>
      <c r="BJ69" s="553"/>
      <c r="BK69" s="328">
        <f>PARAMETRES!$G$8</f>
        <v>25</v>
      </c>
      <c r="BL69" s="329"/>
      <c r="BM69" s="330">
        <f>TOTALGENERAL!$K79</f>
        <v>15.9</v>
      </c>
      <c r="BN69" s="331"/>
      <c r="BO69" s="330" t="str">
        <f>TOTALGENERAL!$AL79</f>
        <v/>
      </c>
      <c r="BP69" s="331"/>
      <c r="BQ69" s="330" t="str">
        <f>TOTALGENERAL!$BM79</f>
        <v/>
      </c>
      <c r="BR69" s="331"/>
      <c r="BS69" s="330" t="str">
        <f>TOTALGENERAL!$CN79</f>
        <v/>
      </c>
      <c r="BT69" s="332"/>
      <c r="BU69" s="553" t="str">
        <f>PARAMETRES!$F$8</f>
        <v>LIRE-ÉCRIRE (conjugaison, grammaire, …)</v>
      </c>
      <c r="BV69" s="553"/>
      <c r="BW69" s="328">
        <f>PARAMETRES!$G$8</f>
        <v>25</v>
      </c>
      <c r="BX69" s="329"/>
      <c r="BY69" s="330">
        <f>TOTALGENERAL!$K83</f>
        <v>21.400000000000002</v>
      </c>
      <c r="BZ69" s="331"/>
      <c r="CA69" s="330" t="str">
        <f>TOTALGENERAL!$AL83</f>
        <v/>
      </c>
      <c r="CB69" s="331"/>
      <c r="CC69" s="330" t="str">
        <f>TOTALGENERAL!$BM83</f>
        <v/>
      </c>
      <c r="CD69" s="331"/>
      <c r="CE69" s="330" t="str">
        <f>TOTALGENERAL!$CN83</f>
        <v/>
      </c>
      <c r="CF69" s="332"/>
      <c r="CG69" s="553" t="str">
        <f>PARAMETRES!$F$8</f>
        <v>LIRE-ÉCRIRE (conjugaison, grammaire, …)</v>
      </c>
      <c r="CH69" s="553"/>
      <c r="CI69" s="328">
        <f>PARAMETRES!$G$8</f>
        <v>25</v>
      </c>
      <c r="CJ69" s="329"/>
      <c r="CK69" s="330" t="str">
        <f>TOTALGENERAL!$K87</f>
        <v>-</v>
      </c>
      <c r="CL69" s="331"/>
      <c r="CM69" s="330" t="str">
        <f>TOTALGENERAL!$AL87</f>
        <v/>
      </c>
      <c r="CN69" s="331"/>
      <c r="CO69" s="330" t="str">
        <f>TOTALGENERAL!$BM87</f>
        <v/>
      </c>
      <c r="CP69" s="331"/>
      <c r="CQ69" s="330" t="str">
        <f>TOTALGENERAL!$CN87</f>
        <v/>
      </c>
      <c r="CR69" s="332"/>
      <c r="CS69" s="553" t="str">
        <f>PARAMETRES!$F$8</f>
        <v>LIRE-ÉCRIRE (conjugaison, grammaire, …)</v>
      </c>
      <c r="CT69" s="553"/>
      <c r="CU69" s="328">
        <f>PARAMETRES!$G$8</f>
        <v>25</v>
      </c>
      <c r="CV69" s="329"/>
      <c r="CW69" s="330" t="str">
        <f>TOTALGENERAL!$K91</f>
        <v>-</v>
      </c>
      <c r="CX69" s="331"/>
      <c r="CY69" s="330" t="str">
        <f>TOTALGENERAL!$AL91</f>
        <v/>
      </c>
      <c r="CZ69" s="331"/>
      <c r="DA69" s="330" t="str">
        <f>TOTALGENERAL!$BM91</f>
        <v/>
      </c>
      <c r="DB69" s="331"/>
      <c r="DC69" s="330" t="str">
        <f>TOTALGENERAL!$CN91</f>
        <v/>
      </c>
      <c r="DD69" s="332"/>
      <c r="DE69" s="553" t="str">
        <f>PARAMETRES!$F$8</f>
        <v>LIRE-ÉCRIRE (conjugaison, grammaire, …)</v>
      </c>
      <c r="DF69" s="553"/>
      <c r="DG69" s="328">
        <f>PARAMETRES!$G$8</f>
        <v>25</v>
      </c>
      <c r="DH69" s="329"/>
      <c r="DI69" s="330" t="str">
        <f>TOTALGENERAL!$K95</f>
        <v>-</v>
      </c>
      <c r="DJ69" s="331"/>
      <c r="DK69" s="330" t="str">
        <f>TOTALGENERAL!$AL95</f>
        <v/>
      </c>
      <c r="DL69" s="331"/>
      <c r="DM69" s="330" t="str">
        <f>TOTALGENERAL!$BM95</f>
        <v/>
      </c>
      <c r="DN69" s="331"/>
      <c r="DO69" s="330" t="str">
        <f>TOTALGENERAL!$CN95</f>
        <v/>
      </c>
      <c r="DP69" s="332"/>
    </row>
    <row r="70" spans="1:120">
      <c r="A70" s="326"/>
      <c r="B70" s="326"/>
      <c r="C70" s="327"/>
      <c r="D70" s="327"/>
      <c r="E70" s="315"/>
      <c r="G70" s="315"/>
      <c r="I70" s="315"/>
      <c r="K70" s="315"/>
      <c r="M70" s="326"/>
      <c r="N70" s="326"/>
      <c r="O70" s="327"/>
      <c r="P70" s="327"/>
      <c r="Q70" s="315"/>
      <c r="S70" s="315"/>
      <c r="U70" s="315"/>
      <c r="W70" s="315"/>
      <c r="Y70" s="326"/>
      <c r="Z70" s="326"/>
      <c r="AA70" s="327"/>
      <c r="AB70" s="327"/>
      <c r="AC70" s="315"/>
      <c r="AE70" s="315"/>
      <c r="AG70" s="315"/>
      <c r="AI70" s="315"/>
      <c r="AK70" s="326"/>
      <c r="AL70" s="326"/>
      <c r="AM70" s="327"/>
      <c r="AN70" s="327"/>
      <c r="AO70" s="315"/>
      <c r="AQ70" s="315"/>
      <c r="AS70" s="315"/>
      <c r="AU70" s="315"/>
      <c r="AW70" s="326"/>
      <c r="AX70" s="326"/>
      <c r="AY70" s="327"/>
      <c r="AZ70" s="327"/>
      <c r="BA70" s="315"/>
      <c r="BC70" s="315"/>
      <c r="BE70" s="315"/>
      <c r="BG70" s="315"/>
      <c r="BI70" s="326"/>
      <c r="BJ70" s="326"/>
      <c r="BK70" s="327"/>
      <c r="BL70" s="327"/>
      <c r="BM70" s="315"/>
      <c r="BO70" s="315"/>
      <c r="BQ70" s="315"/>
      <c r="BS70" s="315"/>
      <c r="BU70" s="326"/>
      <c r="BV70" s="326"/>
      <c r="BW70" s="327"/>
      <c r="BX70" s="327"/>
      <c r="BY70" s="315"/>
      <c r="CA70" s="315"/>
      <c r="CC70" s="315"/>
      <c r="CE70" s="315"/>
      <c r="CG70" s="326"/>
      <c r="CH70" s="326"/>
      <c r="CI70" s="327"/>
      <c r="CJ70" s="327"/>
      <c r="CK70" s="315"/>
      <c r="CM70" s="315"/>
      <c r="CO70" s="315"/>
      <c r="CQ70" s="315"/>
      <c r="CS70" s="326"/>
      <c r="CT70" s="326"/>
      <c r="CU70" s="327"/>
      <c r="CV70" s="327"/>
      <c r="CW70" s="315"/>
      <c r="CY70" s="315"/>
      <c r="DA70" s="315"/>
      <c r="DC70" s="315"/>
      <c r="DE70" s="326"/>
      <c r="DF70" s="326"/>
      <c r="DG70" s="327"/>
      <c r="DH70" s="327"/>
      <c r="DI70" s="315"/>
      <c r="DK70" s="315"/>
      <c r="DM70" s="315"/>
      <c r="DO70" s="315"/>
    </row>
    <row r="71" spans="1:120" ht="13.5">
      <c r="A71" s="554" t="str">
        <f>PARAMETRES!$F$9</f>
        <v>TOTAL LANGUE MATERNELLE</v>
      </c>
      <c r="B71" s="554"/>
      <c r="C71" s="333">
        <f>PARAMETRES!$G$9</f>
        <v>100</v>
      </c>
      <c r="D71" s="334"/>
      <c r="E71" s="335">
        <f>TOTALGENERAL!$L59</f>
        <v>83.6</v>
      </c>
      <c r="F71" s="319"/>
      <c r="G71" s="335" t="str">
        <f>TOTALGENERAL!$AM59</f>
        <v/>
      </c>
      <c r="H71" s="319"/>
      <c r="I71" s="335" t="str">
        <f>TOTALGENERAL!$BN59</f>
        <v/>
      </c>
      <c r="J71" s="319"/>
      <c r="K71" s="335" t="str">
        <f>TOTALGENERAL!$CO59</f>
        <v/>
      </c>
      <c r="L71" s="320"/>
      <c r="M71" s="554" t="str">
        <f>PARAMETRES!$F$9</f>
        <v>TOTAL LANGUE MATERNELLE</v>
      </c>
      <c r="N71" s="554"/>
      <c r="O71" s="333">
        <f>PARAMETRES!$G$9</f>
        <v>100</v>
      </c>
      <c r="P71" s="334"/>
      <c r="Q71" s="335">
        <f>TOTALGENERAL!$L63</f>
        <v>60.800000000000004</v>
      </c>
      <c r="R71" s="319"/>
      <c r="S71" s="335" t="str">
        <f>TOTALGENERAL!$AM63</f>
        <v/>
      </c>
      <c r="T71" s="319"/>
      <c r="U71" s="335" t="str">
        <f>TOTALGENERAL!$BN63</f>
        <v/>
      </c>
      <c r="V71" s="319"/>
      <c r="W71" s="335" t="str">
        <f>TOTALGENERAL!$CO63</f>
        <v/>
      </c>
      <c r="X71" s="320"/>
      <c r="Y71" s="554" t="str">
        <f>PARAMETRES!$F$9</f>
        <v>TOTAL LANGUE MATERNELLE</v>
      </c>
      <c r="Z71" s="554"/>
      <c r="AA71" s="333">
        <f>PARAMETRES!$G$9</f>
        <v>100</v>
      </c>
      <c r="AB71" s="334"/>
      <c r="AC71" s="335">
        <f>TOTALGENERAL!$L67</f>
        <v>71.099999999999994</v>
      </c>
      <c r="AD71" s="319"/>
      <c r="AE71" s="335" t="str">
        <f>TOTALGENERAL!$AM67</f>
        <v/>
      </c>
      <c r="AF71" s="319"/>
      <c r="AG71" s="335" t="str">
        <f>TOTALGENERAL!$BN67</f>
        <v/>
      </c>
      <c r="AH71" s="319"/>
      <c r="AI71" s="335" t="str">
        <f>TOTALGENERAL!$CO67</f>
        <v/>
      </c>
      <c r="AJ71" s="320"/>
      <c r="AK71" s="554" t="str">
        <f>PARAMETRES!$F$9</f>
        <v>TOTAL LANGUE MATERNELLE</v>
      </c>
      <c r="AL71" s="554"/>
      <c r="AM71" s="333">
        <f>PARAMETRES!$G$9</f>
        <v>100</v>
      </c>
      <c r="AN71" s="334"/>
      <c r="AO71" s="335">
        <f>TOTALGENERAL!$L71</f>
        <v>67.3</v>
      </c>
      <c r="AP71" s="319"/>
      <c r="AQ71" s="335" t="str">
        <f>TOTALGENERAL!$AM71</f>
        <v/>
      </c>
      <c r="AR71" s="319"/>
      <c r="AS71" s="335" t="str">
        <f>TOTALGENERAL!$BN71</f>
        <v/>
      </c>
      <c r="AT71" s="319"/>
      <c r="AU71" s="335" t="str">
        <f>TOTALGENERAL!$CO71</f>
        <v/>
      </c>
      <c r="AV71" s="320"/>
      <c r="AW71" s="554" t="str">
        <f>PARAMETRES!$F$9</f>
        <v>TOTAL LANGUE MATERNELLE</v>
      </c>
      <c r="AX71" s="554"/>
      <c r="AY71" s="333">
        <f>PARAMETRES!$G$9</f>
        <v>100</v>
      </c>
      <c r="AZ71" s="334"/>
      <c r="BA71" s="335">
        <f>TOTALGENERAL!$L75</f>
        <v>80.8</v>
      </c>
      <c r="BB71" s="319"/>
      <c r="BC71" s="335" t="str">
        <f>TOTALGENERAL!$AM75</f>
        <v/>
      </c>
      <c r="BD71" s="319"/>
      <c r="BE71" s="335" t="str">
        <f>TOTALGENERAL!$BN75</f>
        <v/>
      </c>
      <c r="BF71" s="319"/>
      <c r="BG71" s="335" t="str">
        <f>TOTALGENERAL!$CO75</f>
        <v/>
      </c>
      <c r="BH71" s="320"/>
      <c r="BI71" s="554" t="str">
        <f>PARAMETRES!$F$9</f>
        <v>TOTAL LANGUE MATERNELLE</v>
      </c>
      <c r="BJ71" s="554"/>
      <c r="BK71" s="333">
        <f>PARAMETRES!$G$9</f>
        <v>100</v>
      </c>
      <c r="BL71" s="334"/>
      <c r="BM71" s="335">
        <f>TOTALGENERAL!$L79</f>
        <v>76.599999999999994</v>
      </c>
      <c r="BN71" s="319"/>
      <c r="BO71" s="335" t="str">
        <f>TOTALGENERAL!$AM79</f>
        <v/>
      </c>
      <c r="BP71" s="319"/>
      <c r="BQ71" s="335" t="str">
        <f>TOTALGENERAL!$BN79</f>
        <v/>
      </c>
      <c r="BR71" s="319"/>
      <c r="BS71" s="335" t="str">
        <f>TOTALGENERAL!$CO79</f>
        <v/>
      </c>
      <c r="BT71" s="320"/>
      <c r="BU71" s="554" t="str">
        <f>PARAMETRES!$F$9</f>
        <v>TOTAL LANGUE MATERNELLE</v>
      </c>
      <c r="BV71" s="554"/>
      <c r="BW71" s="333">
        <f>PARAMETRES!$G$9</f>
        <v>100</v>
      </c>
      <c r="BX71" s="334"/>
      <c r="BY71" s="335">
        <f>TOTALGENERAL!$L83</f>
        <v>85.699999999999989</v>
      </c>
      <c r="BZ71" s="319"/>
      <c r="CA71" s="335" t="str">
        <f>TOTALGENERAL!$AM83</f>
        <v/>
      </c>
      <c r="CB71" s="319"/>
      <c r="CC71" s="335" t="str">
        <f>TOTALGENERAL!$BN83</f>
        <v/>
      </c>
      <c r="CD71" s="319"/>
      <c r="CE71" s="335" t="str">
        <f>TOTALGENERAL!$CO83</f>
        <v/>
      </c>
      <c r="CF71" s="320"/>
      <c r="CG71" s="554" t="str">
        <f>PARAMETRES!$F$9</f>
        <v>TOTAL LANGUE MATERNELLE</v>
      </c>
      <c r="CH71" s="554"/>
      <c r="CI71" s="333">
        <f>PARAMETRES!$G$9</f>
        <v>100</v>
      </c>
      <c r="CJ71" s="334"/>
      <c r="CK71" s="335" t="str">
        <f>TOTALGENERAL!$L87</f>
        <v>-</v>
      </c>
      <c r="CL71" s="319"/>
      <c r="CM71" s="335" t="str">
        <f>TOTALGENERAL!$AM87</f>
        <v/>
      </c>
      <c r="CN71" s="319"/>
      <c r="CO71" s="335" t="str">
        <f>TOTALGENERAL!$BN87</f>
        <v/>
      </c>
      <c r="CP71" s="319"/>
      <c r="CQ71" s="335" t="str">
        <f>TOTALGENERAL!$CO87</f>
        <v/>
      </c>
      <c r="CR71" s="320"/>
      <c r="CS71" s="554" t="str">
        <f>PARAMETRES!$F$9</f>
        <v>TOTAL LANGUE MATERNELLE</v>
      </c>
      <c r="CT71" s="554"/>
      <c r="CU71" s="333">
        <f>PARAMETRES!$G$9</f>
        <v>100</v>
      </c>
      <c r="CV71" s="334"/>
      <c r="CW71" s="335" t="str">
        <f>TOTALGENERAL!$L91</f>
        <v>-</v>
      </c>
      <c r="CX71" s="319"/>
      <c r="CY71" s="335" t="str">
        <f>TOTALGENERAL!$AM91</f>
        <v/>
      </c>
      <c r="CZ71" s="319"/>
      <c r="DA71" s="335" t="str">
        <f>TOTALGENERAL!$BN91</f>
        <v/>
      </c>
      <c r="DB71" s="319"/>
      <c r="DC71" s="335" t="str">
        <f>TOTALGENERAL!$CO91</f>
        <v/>
      </c>
      <c r="DD71" s="320"/>
      <c r="DE71" s="554" t="str">
        <f>PARAMETRES!$F$9</f>
        <v>TOTAL LANGUE MATERNELLE</v>
      </c>
      <c r="DF71" s="554"/>
      <c r="DG71" s="333">
        <f>PARAMETRES!$G$9</f>
        <v>100</v>
      </c>
      <c r="DH71" s="334"/>
      <c r="DI71" s="335" t="str">
        <f>TOTALGENERAL!$L95</f>
        <v>-</v>
      </c>
      <c r="DJ71" s="319"/>
      <c r="DK71" s="335" t="str">
        <f>TOTALGENERAL!$AM95</f>
        <v/>
      </c>
      <c r="DL71" s="319"/>
      <c r="DM71" s="335" t="str">
        <f>TOTALGENERAL!$BN95</f>
        <v/>
      </c>
      <c r="DN71" s="319"/>
      <c r="DO71" s="335" t="str">
        <f>TOTALGENERAL!$CO95</f>
        <v/>
      </c>
      <c r="DP71" s="320"/>
    </row>
    <row r="72" spans="1:120" ht="13.5">
      <c r="A72" s="321" t="str">
        <f>IF(COUNTBLANK(K61:K90)=30,"","Moyenne de l'année :")</f>
        <v/>
      </c>
      <c r="B72" s="322" t="str">
        <f>IF(COUNTBLANK(K61:K90)=30,"",CONCATENATE(TOTALGENERAL!$DK59," %"))</f>
        <v/>
      </c>
      <c r="C72" s="336"/>
      <c r="D72" s="336"/>
      <c r="E72" s="315"/>
      <c r="F72" s="324"/>
      <c r="G72" s="315"/>
      <c r="H72" s="324"/>
      <c r="I72" s="315"/>
      <c r="J72" s="324"/>
      <c r="K72" s="315"/>
      <c r="L72" s="325"/>
      <c r="M72" s="321" t="str">
        <f>IF(COUNTBLANK(W61:W90)=30,"","Moyenne de l'année :")</f>
        <v/>
      </c>
      <c r="N72" s="322" t="str">
        <f>IF(COUNTBLANK(W61:W90)=30,"",CONCATENATE(TOTALGENERAL!$DK63," %"))</f>
        <v/>
      </c>
      <c r="O72" s="336"/>
      <c r="P72" s="336"/>
      <c r="Q72" s="315"/>
      <c r="R72" s="324"/>
      <c r="S72" s="315"/>
      <c r="T72" s="324"/>
      <c r="U72" s="315"/>
      <c r="V72" s="324"/>
      <c r="W72" s="315"/>
      <c r="X72" s="325"/>
      <c r="Y72" s="321" t="str">
        <f>IF(COUNTBLANK(AI61:AI90)=30,"","Moyenne de l'année :")</f>
        <v/>
      </c>
      <c r="Z72" s="322" t="str">
        <f>IF(COUNTBLANK(AI61:AI90)=30,"",CONCATENATE(TOTALGENERAL!$DK67," %"))</f>
        <v/>
      </c>
      <c r="AA72" s="336"/>
      <c r="AB72" s="336"/>
      <c r="AC72" s="315"/>
      <c r="AD72" s="324"/>
      <c r="AE72" s="315"/>
      <c r="AF72" s="324"/>
      <c r="AG72" s="315"/>
      <c r="AH72" s="324"/>
      <c r="AI72" s="315"/>
      <c r="AJ72" s="325"/>
      <c r="AK72" s="321" t="str">
        <f>IF(COUNTBLANK(AU61:AU90)=30,"","Moyenne de l'année :")</f>
        <v/>
      </c>
      <c r="AL72" s="322" t="str">
        <f>IF(COUNTBLANK(AU61:AU90)=30,"",CONCATENATE(TOTALGENERAL!$DK71," %"))</f>
        <v/>
      </c>
      <c r="AM72" s="336"/>
      <c r="AN72" s="336"/>
      <c r="AO72" s="315"/>
      <c r="AP72" s="324"/>
      <c r="AQ72" s="315"/>
      <c r="AR72" s="324"/>
      <c r="AS72" s="315"/>
      <c r="AT72" s="324"/>
      <c r="AU72" s="315"/>
      <c r="AV72" s="325"/>
      <c r="AW72" s="321" t="str">
        <f>IF(COUNTBLANK(BG61:BG90)=30,"","Moyenne de l'année :")</f>
        <v/>
      </c>
      <c r="AX72" s="322" t="str">
        <f>IF(COUNTBLANK(BG61:BG90)=30,"",CONCATENATE(TOTALGENERAL!$DK75," %"))</f>
        <v/>
      </c>
      <c r="AY72" s="336"/>
      <c r="AZ72" s="336"/>
      <c r="BA72" s="315"/>
      <c r="BB72" s="324"/>
      <c r="BC72" s="315"/>
      <c r="BD72" s="324"/>
      <c r="BE72" s="315"/>
      <c r="BF72" s="324"/>
      <c r="BG72" s="315"/>
      <c r="BH72" s="325"/>
      <c r="BI72" s="321" t="str">
        <f>IF(COUNTBLANK(BS61:BS90)=30,"","Moyenne de l'année :")</f>
        <v/>
      </c>
      <c r="BJ72" s="322" t="str">
        <f>IF(COUNTBLANK(BS61:BS90)=30,"",CONCATENATE(TOTALGENERAL!$DK79," %"))</f>
        <v/>
      </c>
      <c r="BK72" s="336"/>
      <c r="BL72" s="336"/>
      <c r="BM72" s="315"/>
      <c r="BN72" s="324"/>
      <c r="BO72" s="315"/>
      <c r="BP72" s="324"/>
      <c r="BQ72" s="315"/>
      <c r="BR72" s="324"/>
      <c r="BS72" s="315"/>
      <c r="BT72" s="325"/>
      <c r="BU72" s="321" t="str">
        <f>IF(COUNTBLANK(CE61:CE90)=30,"","Moyenne de l'année :")</f>
        <v/>
      </c>
      <c r="BV72" s="322" t="str">
        <f>IF(COUNTBLANK(CE61:CE90)=30,"",CONCATENATE(TOTALGENERAL!$DK83," %"))</f>
        <v/>
      </c>
      <c r="BW72" s="336"/>
      <c r="BX72" s="336"/>
      <c r="BY72" s="315"/>
      <c r="BZ72" s="324"/>
      <c r="CA72" s="315"/>
      <c r="CB72" s="324"/>
      <c r="CC72" s="315"/>
      <c r="CD72" s="324"/>
      <c r="CE72" s="315"/>
      <c r="CF72" s="325"/>
      <c r="CG72" s="321" t="str">
        <f>IF(COUNTBLANK(CQ61:CQ90)=30,"","Moyenne de l'année :")</f>
        <v/>
      </c>
      <c r="CH72" s="322" t="str">
        <f>IF(COUNTBLANK(CQ61:CQ90)=30,"",CONCATENATE(TOTALGENERAL!$DK87," %"))</f>
        <v/>
      </c>
      <c r="CI72" s="336"/>
      <c r="CJ72" s="336"/>
      <c r="CK72" s="315"/>
      <c r="CL72" s="324"/>
      <c r="CM72" s="315"/>
      <c r="CN72" s="324"/>
      <c r="CO72" s="315"/>
      <c r="CP72" s="324"/>
      <c r="CQ72" s="315"/>
      <c r="CR72" s="325"/>
      <c r="CS72" s="321" t="str">
        <f>IF(COUNTBLANK(DC61:DC90)=30,"","Moyenne de l'année :")</f>
        <v/>
      </c>
      <c r="CT72" s="322" t="str">
        <f>IF(COUNTBLANK(DC61:DC90)=30,"",CONCATENATE(TOTALGENERAL!$DK91," %"))</f>
        <v/>
      </c>
      <c r="CU72" s="336"/>
      <c r="CV72" s="336"/>
      <c r="CW72" s="315"/>
      <c r="CX72" s="324"/>
      <c r="CY72" s="315"/>
      <c r="CZ72" s="324"/>
      <c r="DA72" s="315"/>
      <c r="DB72" s="324"/>
      <c r="DC72" s="315"/>
      <c r="DD72" s="325"/>
      <c r="DE72" s="321" t="str">
        <f>IF(COUNTBLANK(DO61:DO90)=30,"","Moyenne de l'année :")</f>
        <v/>
      </c>
      <c r="DF72" s="322" t="str">
        <f>IF(COUNTBLANK(DO61:DO90)=30,"",CONCATENATE(TOTALGENERAL!$DK95," %"))</f>
        <v/>
      </c>
      <c r="DG72" s="336"/>
      <c r="DH72" s="336"/>
      <c r="DI72" s="315"/>
      <c r="DJ72" s="324"/>
      <c r="DK72" s="315"/>
      <c r="DL72" s="324"/>
      <c r="DM72" s="315"/>
      <c r="DN72" s="324"/>
      <c r="DO72" s="315"/>
      <c r="DP72" s="325"/>
    </row>
    <row r="73" spans="1:120">
      <c r="A73" s="326"/>
      <c r="B73" s="326"/>
      <c r="C73" s="327"/>
      <c r="D73" s="327"/>
      <c r="E73" s="315"/>
      <c r="G73" s="315"/>
      <c r="I73" s="315"/>
      <c r="K73" s="315"/>
      <c r="M73" s="326"/>
      <c r="N73" s="326"/>
      <c r="O73" s="327"/>
      <c r="P73" s="327"/>
      <c r="Q73" s="315"/>
      <c r="S73" s="315"/>
      <c r="U73" s="315"/>
      <c r="W73" s="315"/>
      <c r="Y73" s="326"/>
      <c r="Z73" s="326"/>
      <c r="AA73" s="327"/>
      <c r="AB73" s="327"/>
      <c r="AC73" s="315"/>
      <c r="AE73" s="315"/>
      <c r="AG73" s="315"/>
      <c r="AI73" s="315"/>
      <c r="AK73" s="326"/>
      <c r="AL73" s="326"/>
      <c r="AM73" s="327"/>
      <c r="AN73" s="327"/>
      <c r="AO73" s="315"/>
      <c r="AQ73" s="315"/>
      <c r="AS73" s="315"/>
      <c r="AU73" s="315"/>
      <c r="AW73" s="326"/>
      <c r="AX73" s="326"/>
      <c r="AY73" s="327"/>
      <c r="AZ73" s="327"/>
      <c r="BA73" s="315"/>
      <c r="BC73" s="315"/>
      <c r="BE73" s="315"/>
      <c r="BG73" s="315"/>
      <c r="BI73" s="326"/>
      <c r="BJ73" s="326"/>
      <c r="BK73" s="327"/>
      <c r="BL73" s="327"/>
      <c r="BM73" s="315"/>
      <c r="BO73" s="315"/>
      <c r="BQ73" s="315"/>
      <c r="BS73" s="315"/>
      <c r="BU73" s="326"/>
      <c r="BV73" s="326"/>
      <c r="BW73" s="327"/>
      <c r="BX73" s="327"/>
      <c r="BY73" s="315"/>
      <c r="CA73" s="315"/>
      <c r="CC73" s="315"/>
      <c r="CE73" s="315"/>
      <c r="CG73" s="326"/>
      <c r="CH73" s="326"/>
      <c r="CI73" s="327"/>
      <c r="CJ73" s="327"/>
      <c r="CK73" s="315"/>
      <c r="CM73" s="315"/>
      <c r="CO73" s="315"/>
      <c r="CQ73" s="315"/>
      <c r="CS73" s="326"/>
      <c r="CT73" s="326"/>
      <c r="CU73" s="327"/>
      <c r="CV73" s="327"/>
      <c r="CW73" s="315"/>
      <c r="CY73" s="315"/>
      <c r="DA73" s="315"/>
      <c r="DC73" s="315"/>
      <c r="DE73" s="326"/>
      <c r="DF73" s="326"/>
      <c r="DG73" s="327"/>
      <c r="DH73" s="327"/>
      <c r="DI73" s="315"/>
      <c r="DK73" s="315"/>
      <c r="DM73" s="315"/>
      <c r="DO73" s="315"/>
    </row>
    <row r="74" spans="1:120" ht="13.5">
      <c r="A74" s="552" t="s">
        <v>89</v>
      </c>
      <c r="B74" s="552"/>
      <c r="C74" s="327"/>
      <c r="D74" s="327"/>
      <c r="E74" s="315"/>
      <c r="G74" s="315"/>
      <c r="I74" s="315"/>
      <c r="K74" s="315"/>
      <c r="M74" s="552" t="s">
        <v>89</v>
      </c>
      <c r="N74" s="552"/>
      <c r="O74" s="327"/>
      <c r="P74" s="327"/>
      <c r="Q74" s="315"/>
      <c r="S74" s="315"/>
      <c r="U74" s="315"/>
      <c r="W74" s="315"/>
      <c r="Y74" s="552" t="s">
        <v>89</v>
      </c>
      <c r="Z74" s="552"/>
      <c r="AA74" s="327"/>
      <c r="AB74" s="327"/>
      <c r="AC74" s="315"/>
      <c r="AE74" s="315"/>
      <c r="AG74" s="315"/>
      <c r="AI74" s="315"/>
      <c r="AK74" s="552" t="s">
        <v>89</v>
      </c>
      <c r="AL74" s="552"/>
      <c r="AM74" s="327"/>
      <c r="AN74" s="327"/>
      <c r="AO74" s="315"/>
      <c r="AQ74" s="315"/>
      <c r="AS74" s="315"/>
      <c r="AU74" s="315"/>
      <c r="AW74" s="552" t="s">
        <v>89</v>
      </c>
      <c r="AX74" s="552"/>
      <c r="AY74" s="327"/>
      <c r="AZ74" s="327"/>
      <c r="BA74" s="315"/>
      <c r="BC74" s="315"/>
      <c r="BE74" s="315"/>
      <c r="BG74" s="315"/>
      <c r="BI74" s="552" t="s">
        <v>89</v>
      </c>
      <c r="BJ74" s="552"/>
      <c r="BK74" s="327"/>
      <c r="BL74" s="327"/>
      <c r="BM74" s="315"/>
      <c r="BO74" s="315"/>
      <c r="BQ74" s="315"/>
      <c r="BS74" s="315"/>
      <c r="BU74" s="552" t="s">
        <v>89</v>
      </c>
      <c r="BV74" s="552"/>
      <c r="BW74" s="327"/>
      <c r="BX74" s="327"/>
      <c r="BY74" s="315"/>
      <c r="CA74" s="315"/>
      <c r="CC74" s="315"/>
      <c r="CE74" s="315"/>
      <c r="CG74" s="552" t="s">
        <v>89</v>
      </c>
      <c r="CH74" s="552"/>
      <c r="CI74" s="327"/>
      <c r="CJ74" s="327"/>
      <c r="CK74" s="315"/>
      <c r="CM74" s="315"/>
      <c r="CO74" s="315"/>
      <c r="CQ74" s="315"/>
      <c r="CS74" s="552" t="s">
        <v>89</v>
      </c>
      <c r="CT74" s="552"/>
      <c r="CU74" s="327"/>
      <c r="CV74" s="327"/>
      <c r="CW74" s="315"/>
      <c r="CY74" s="315"/>
      <c r="DA74" s="315"/>
      <c r="DC74" s="315"/>
      <c r="DE74" s="552" t="s">
        <v>89</v>
      </c>
      <c r="DF74" s="552"/>
      <c r="DG74" s="327"/>
      <c r="DH74" s="327"/>
      <c r="DI74" s="315"/>
      <c r="DK74" s="315"/>
      <c r="DM74" s="315"/>
      <c r="DO74" s="315"/>
    </row>
    <row r="75" spans="1:120">
      <c r="A75" s="326"/>
      <c r="B75" s="326"/>
      <c r="C75" s="327"/>
      <c r="D75" s="327"/>
      <c r="E75" s="315"/>
      <c r="G75" s="315"/>
      <c r="I75" s="315"/>
      <c r="K75" s="315"/>
      <c r="M75" s="326"/>
      <c r="N75" s="326"/>
      <c r="O75" s="327"/>
      <c r="P75" s="327"/>
      <c r="Q75" s="315"/>
      <c r="S75" s="315"/>
      <c r="U75" s="315"/>
      <c r="W75" s="315"/>
      <c r="Y75" s="326"/>
      <c r="Z75" s="326"/>
      <c r="AA75" s="327"/>
      <c r="AB75" s="327"/>
      <c r="AC75" s="315"/>
      <c r="AE75" s="315"/>
      <c r="AG75" s="315"/>
      <c r="AI75" s="315"/>
      <c r="AK75" s="326"/>
      <c r="AL75" s="326"/>
      <c r="AM75" s="327"/>
      <c r="AN75" s="327"/>
      <c r="AO75" s="315"/>
      <c r="AQ75" s="315"/>
      <c r="AS75" s="315"/>
      <c r="AU75" s="315"/>
      <c r="AW75" s="326"/>
      <c r="AX75" s="326"/>
      <c r="AY75" s="327"/>
      <c r="AZ75" s="327"/>
      <c r="BA75" s="315"/>
      <c r="BC75" s="315"/>
      <c r="BE75" s="315"/>
      <c r="BG75" s="315"/>
      <c r="BI75" s="326"/>
      <c r="BJ75" s="326"/>
      <c r="BK75" s="327"/>
      <c r="BL75" s="327"/>
      <c r="BM75" s="315"/>
      <c r="BO75" s="315"/>
      <c r="BQ75" s="315"/>
      <c r="BS75" s="315"/>
      <c r="BU75" s="326"/>
      <c r="BV75" s="326"/>
      <c r="BW75" s="327"/>
      <c r="BX75" s="327"/>
      <c r="BY75" s="315"/>
      <c r="CA75" s="315"/>
      <c r="CC75" s="315"/>
      <c r="CE75" s="315"/>
      <c r="CG75" s="326"/>
      <c r="CH75" s="326"/>
      <c r="CI75" s="327"/>
      <c r="CJ75" s="327"/>
      <c r="CK75" s="315"/>
      <c r="CM75" s="315"/>
      <c r="CO75" s="315"/>
      <c r="CQ75" s="315"/>
      <c r="CS75" s="326"/>
      <c r="CT75" s="326"/>
      <c r="CU75" s="327"/>
      <c r="CV75" s="327"/>
      <c r="CW75" s="315"/>
      <c r="CY75" s="315"/>
      <c r="DA75" s="315"/>
      <c r="DC75" s="315"/>
      <c r="DE75" s="326"/>
      <c r="DF75" s="326"/>
      <c r="DG75" s="327"/>
      <c r="DH75" s="327"/>
      <c r="DI75" s="315"/>
      <c r="DK75" s="315"/>
      <c r="DM75" s="315"/>
      <c r="DO75" s="315"/>
    </row>
    <row r="76" spans="1:120">
      <c r="A76" s="553" t="str">
        <f>PARAMETRES!$F$11</f>
        <v>NOMBRES ET OPÉRATIONS</v>
      </c>
      <c r="B76" s="553"/>
      <c r="C76" s="328">
        <f>PARAMETRES!$G$11</f>
        <v>40</v>
      </c>
      <c r="D76" s="329"/>
      <c r="E76" s="330">
        <f>TOTALGENERAL!$O59</f>
        <v>37.700000000000003</v>
      </c>
      <c r="F76" s="331"/>
      <c r="G76" s="330" t="str">
        <f>TOTALGENERAL!$AP59</f>
        <v/>
      </c>
      <c r="H76" s="331"/>
      <c r="I76" s="330" t="str">
        <f>TOTALGENERAL!$BQ59</f>
        <v/>
      </c>
      <c r="J76" s="331"/>
      <c r="K76" s="330" t="str">
        <f>TOTALGENERAL!$CR59</f>
        <v/>
      </c>
      <c r="L76" s="332"/>
      <c r="M76" s="553" t="str">
        <f>PARAMETRES!$F$11</f>
        <v>NOMBRES ET OPÉRATIONS</v>
      </c>
      <c r="N76" s="553"/>
      <c r="O76" s="328">
        <f>PARAMETRES!$G$11</f>
        <v>40</v>
      </c>
      <c r="P76" s="329"/>
      <c r="Q76" s="330">
        <f>TOTALGENERAL!$O63</f>
        <v>30.400000000000002</v>
      </c>
      <c r="R76" s="331"/>
      <c r="S76" s="330" t="str">
        <f>TOTALGENERAL!$AP63</f>
        <v/>
      </c>
      <c r="T76" s="331"/>
      <c r="U76" s="330" t="str">
        <f>TOTALGENERAL!$BQ63</f>
        <v/>
      </c>
      <c r="V76" s="331"/>
      <c r="W76" s="330" t="str">
        <f>TOTALGENERAL!$CR63</f>
        <v/>
      </c>
      <c r="X76" s="332"/>
      <c r="Y76" s="553" t="str">
        <f>PARAMETRES!$F$11</f>
        <v>NOMBRES ET OPÉRATIONS</v>
      </c>
      <c r="Z76" s="553"/>
      <c r="AA76" s="328">
        <f>PARAMETRES!$G$11</f>
        <v>40</v>
      </c>
      <c r="AB76" s="329"/>
      <c r="AC76" s="330">
        <f>TOTALGENERAL!$O67</f>
        <v>37.300000000000004</v>
      </c>
      <c r="AD76" s="331"/>
      <c r="AE76" s="330" t="str">
        <f>TOTALGENERAL!$AP67</f>
        <v/>
      </c>
      <c r="AF76" s="331"/>
      <c r="AG76" s="330" t="str">
        <f>TOTALGENERAL!$BQ67</f>
        <v/>
      </c>
      <c r="AH76" s="331"/>
      <c r="AI76" s="330" t="str">
        <f>TOTALGENERAL!$CR67</f>
        <v/>
      </c>
      <c r="AJ76" s="332"/>
      <c r="AK76" s="553" t="str">
        <f>PARAMETRES!$F$11</f>
        <v>NOMBRES ET OPÉRATIONS</v>
      </c>
      <c r="AL76" s="553"/>
      <c r="AM76" s="328">
        <f>PARAMETRES!$G$11</f>
        <v>40</v>
      </c>
      <c r="AN76" s="329"/>
      <c r="AO76" s="330">
        <f>TOTALGENERAL!$O71</f>
        <v>32.300000000000004</v>
      </c>
      <c r="AP76" s="331"/>
      <c r="AQ76" s="330" t="str">
        <f>TOTALGENERAL!$AP71</f>
        <v/>
      </c>
      <c r="AR76" s="331"/>
      <c r="AS76" s="330" t="str">
        <f>TOTALGENERAL!$BQ71</f>
        <v/>
      </c>
      <c r="AT76" s="331"/>
      <c r="AU76" s="330" t="str">
        <f>TOTALGENERAL!$CR71</f>
        <v/>
      </c>
      <c r="AV76" s="332"/>
      <c r="AW76" s="553" t="str">
        <f>PARAMETRES!$F$11</f>
        <v>NOMBRES ET OPÉRATIONS</v>
      </c>
      <c r="AX76" s="553"/>
      <c r="AY76" s="328">
        <f>PARAMETRES!$G$11</f>
        <v>40</v>
      </c>
      <c r="AZ76" s="329"/>
      <c r="BA76" s="330">
        <f>TOTALGENERAL!$O75</f>
        <v>39.200000000000003</v>
      </c>
      <c r="BB76" s="331"/>
      <c r="BC76" s="330" t="str">
        <f>TOTALGENERAL!$AP75</f>
        <v/>
      </c>
      <c r="BD76" s="331"/>
      <c r="BE76" s="330" t="str">
        <f>TOTALGENERAL!$BQ75</f>
        <v/>
      </c>
      <c r="BF76" s="331"/>
      <c r="BG76" s="330" t="str">
        <f>TOTALGENERAL!$CR75</f>
        <v/>
      </c>
      <c r="BH76" s="332"/>
      <c r="BI76" s="553" t="str">
        <f>PARAMETRES!$F$11</f>
        <v>NOMBRES ET OPÉRATIONS</v>
      </c>
      <c r="BJ76" s="553"/>
      <c r="BK76" s="328">
        <f>PARAMETRES!$G$11</f>
        <v>40</v>
      </c>
      <c r="BL76" s="329"/>
      <c r="BM76" s="330">
        <f>TOTALGENERAL!$O79</f>
        <v>32.800000000000004</v>
      </c>
      <c r="BN76" s="331"/>
      <c r="BO76" s="330" t="str">
        <f>TOTALGENERAL!$AP79</f>
        <v/>
      </c>
      <c r="BP76" s="331"/>
      <c r="BQ76" s="330" t="str">
        <f>TOTALGENERAL!$BQ79</f>
        <v/>
      </c>
      <c r="BR76" s="331"/>
      <c r="BS76" s="330" t="str">
        <f>TOTALGENERAL!$CR79</f>
        <v/>
      </c>
      <c r="BT76" s="332"/>
      <c r="BU76" s="553" t="str">
        <f>PARAMETRES!$F$11</f>
        <v>NOMBRES ET OPÉRATIONS</v>
      </c>
      <c r="BV76" s="553"/>
      <c r="BW76" s="328">
        <f>PARAMETRES!$G$11</f>
        <v>40</v>
      </c>
      <c r="BX76" s="329"/>
      <c r="BY76" s="330">
        <f>TOTALGENERAL!$O83</f>
        <v>40</v>
      </c>
      <c r="BZ76" s="331"/>
      <c r="CA76" s="330" t="str">
        <f>TOTALGENERAL!$AP83</f>
        <v/>
      </c>
      <c r="CB76" s="331"/>
      <c r="CC76" s="330" t="str">
        <f>TOTALGENERAL!$BQ83</f>
        <v/>
      </c>
      <c r="CD76" s="331"/>
      <c r="CE76" s="330" t="str">
        <f>TOTALGENERAL!$CR83</f>
        <v/>
      </c>
      <c r="CF76" s="332"/>
      <c r="CG76" s="553" t="str">
        <f>PARAMETRES!$F$11</f>
        <v>NOMBRES ET OPÉRATIONS</v>
      </c>
      <c r="CH76" s="553"/>
      <c r="CI76" s="328">
        <f>PARAMETRES!$G$11</f>
        <v>40</v>
      </c>
      <c r="CJ76" s="329"/>
      <c r="CK76" s="330" t="str">
        <f>TOTALGENERAL!$O87</f>
        <v>-</v>
      </c>
      <c r="CL76" s="331"/>
      <c r="CM76" s="330" t="str">
        <f>TOTALGENERAL!$AP87</f>
        <v/>
      </c>
      <c r="CN76" s="331"/>
      <c r="CO76" s="330" t="str">
        <f>TOTALGENERAL!$BQ87</f>
        <v/>
      </c>
      <c r="CP76" s="331"/>
      <c r="CQ76" s="330" t="str">
        <f>TOTALGENERAL!$CR87</f>
        <v/>
      </c>
      <c r="CR76" s="332"/>
      <c r="CS76" s="553" t="str">
        <f>PARAMETRES!$F$11</f>
        <v>NOMBRES ET OPÉRATIONS</v>
      </c>
      <c r="CT76" s="553"/>
      <c r="CU76" s="328">
        <f>PARAMETRES!$G$11</f>
        <v>40</v>
      </c>
      <c r="CV76" s="329"/>
      <c r="CW76" s="330" t="str">
        <f>TOTALGENERAL!$O91</f>
        <v>-</v>
      </c>
      <c r="CX76" s="331"/>
      <c r="CY76" s="330" t="str">
        <f>TOTALGENERAL!$AP91</f>
        <v/>
      </c>
      <c r="CZ76" s="331"/>
      <c r="DA76" s="330" t="str">
        <f>TOTALGENERAL!$BQ91</f>
        <v/>
      </c>
      <c r="DB76" s="331"/>
      <c r="DC76" s="330" t="str">
        <f>TOTALGENERAL!$CR91</f>
        <v/>
      </c>
      <c r="DD76" s="332"/>
      <c r="DE76" s="553" t="str">
        <f>PARAMETRES!$F$11</f>
        <v>NOMBRES ET OPÉRATIONS</v>
      </c>
      <c r="DF76" s="553"/>
      <c r="DG76" s="328">
        <f>PARAMETRES!$G$11</f>
        <v>40</v>
      </c>
      <c r="DH76" s="329"/>
      <c r="DI76" s="330" t="str">
        <f>TOTALGENERAL!$O95</f>
        <v>-</v>
      </c>
      <c r="DJ76" s="331"/>
      <c r="DK76" s="330" t="str">
        <f>TOTALGENERAL!$AP95</f>
        <v/>
      </c>
      <c r="DL76" s="331"/>
      <c r="DM76" s="330" t="str">
        <f>TOTALGENERAL!$BQ95</f>
        <v/>
      </c>
      <c r="DN76" s="331"/>
      <c r="DO76" s="330" t="str">
        <f>TOTALGENERAL!$CR95</f>
        <v/>
      </c>
      <c r="DP76" s="332"/>
    </row>
    <row r="77" spans="1:120">
      <c r="A77" s="553" t="str">
        <f>PARAMETRES!$F$12</f>
        <v>GRANDEURS</v>
      </c>
      <c r="B77" s="553"/>
      <c r="C77" s="328">
        <f>PARAMETRES!$G$12</f>
        <v>30</v>
      </c>
      <c r="D77" s="329"/>
      <c r="E77" s="330" t="str">
        <f>TOTALGENERAL!$P59</f>
        <v/>
      </c>
      <c r="F77" s="331"/>
      <c r="G77" s="330" t="str">
        <f>TOTALGENERAL!$AQ59</f>
        <v/>
      </c>
      <c r="H77" s="331"/>
      <c r="I77" s="330" t="str">
        <f>TOTALGENERAL!$BR59</f>
        <v/>
      </c>
      <c r="J77" s="331"/>
      <c r="K77" s="330" t="str">
        <f>TOTALGENERAL!$CS59</f>
        <v/>
      </c>
      <c r="L77" s="332"/>
      <c r="M77" s="553" t="str">
        <f>PARAMETRES!$F$12</f>
        <v>GRANDEURS</v>
      </c>
      <c r="N77" s="553"/>
      <c r="O77" s="328">
        <f>PARAMETRES!$G$12</f>
        <v>30</v>
      </c>
      <c r="P77" s="329"/>
      <c r="Q77" s="330" t="str">
        <f>TOTALGENERAL!$P63</f>
        <v/>
      </c>
      <c r="R77" s="331"/>
      <c r="S77" s="330" t="str">
        <f>TOTALGENERAL!$AQ63</f>
        <v/>
      </c>
      <c r="T77" s="331"/>
      <c r="U77" s="330" t="str">
        <f>TOTALGENERAL!$BR63</f>
        <v/>
      </c>
      <c r="V77" s="331"/>
      <c r="W77" s="330" t="str">
        <f>TOTALGENERAL!$CS63</f>
        <v/>
      </c>
      <c r="X77" s="332"/>
      <c r="Y77" s="553" t="str">
        <f>PARAMETRES!$F$12</f>
        <v>GRANDEURS</v>
      </c>
      <c r="Z77" s="553"/>
      <c r="AA77" s="328">
        <f>PARAMETRES!$G$12</f>
        <v>30</v>
      </c>
      <c r="AB77" s="329"/>
      <c r="AC77" s="330" t="str">
        <f>TOTALGENERAL!$P67</f>
        <v/>
      </c>
      <c r="AD77" s="331"/>
      <c r="AE77" s="330" t="str">
        <f>TOTALGENERAL!$AQ67</f>
        <v/>
      </c>
      <c r="AF77" s="331"/>
      <c r="AG77" s="330" t="str">
        <f>TOTALGENERAL!$BR67</f>
        <v/>
      </c>
      <c r="AH77" s="331"/>
      <c r="AI77" s="330" t="str">
        <f>TOTALGENERAL!$CS67</f>
        <v/>
      </c>
      <c r="AJ77" s="332"/>
      <c r="AK77" s="553" t="str">
        <f>PARAMETRES!$F$12</f>
        <v>GRANDEURS</v>
      </c>
      <c r="AL77" s="553"/>
      <c r="AM77" s="328">
        <f>PARAMETRES!$G$12</f>
        <v>30</v>
      </c>
      <c r="AN77" s="329"/>
      <c r="AO77" s="330" t="str">
        <f>TOTALGENERAL!$P71</f>
        <v/>
      </c>
      <c r="AP77" s="331"/>
      <c r="AQ77" s="330" t="str">
        <f>TOTALGENERAL!$AQ71</f>
        <v/>
      </c>
      <c r="AR77" s="331"/>
      <c r="AS77" s="330" t="str">
        <f>TOTALGENERAL!$BR71</f>
        <v/>
      </c>
      <c r="AT77" s="331"/>
      <c r="AU77" s="330" t="str">
        <f>TOTALGENERAL!$CS71</f>
        <v/>
      </c>
      <c r="AV77" s="332"/>
      <c r="AW77" s="553" t="str">
        <f>PARAMETRES!$F$12</f>
        <v>GRANDEURS</v>
      </c>
      <c r="AX77" s="553"/>
      <c r="AY77" s="328">
        <f>PARAMETRES!$G$12</f>
        <v>30</v>
      </c>
      <c r="AZ77" s="329"/>
      <c r="BA77" s="330" t="str">
        <f>TOTALGENERAL!$P75</f>
        <v/>
      </c>
      <c r="BB77" s="331"/>
      <c r="BC77" s="330" t="str">
        <f>TOTALGENERAL!$AQ75</f>
        <v/>
      </c>
      <c r="BD77" s="331"/>
      <c r="BE77" s="330" t="str">
        <f>TOTALGENERAL!$BR75</f>
        <v/>
      </c>
      <c r="BF77" s="331"/>
      <c r="BG77" s="330" t="str">
        <f>TOTALGENERAL!$CS75</f>
        <v/>
      </c>
      <c r="BH77" s="332"/>
      <c r="BI77" s="553" t="str">
        <f>PARAMETRES!$F$12</f>
        <v>GRANDEURS</v>
      </c>
      <c r="BJ77" s="553"/>
      <c r="BK77" s="328">
        <f>PARAMETRES!$G$12</f>
        <v>30</v>
      </c>
      <c r="BL77" s="329"/>
      <c r="BM77" s="330" t="str">
        <f>TOTALGENERAL!$P79</f>
        <v/>
      </c>
      <c r="BN77" s="331"/>
      <c r="BO77" s="330" t="str">
        <f>TOTALGENERAL!$AQ79</f>
        <v/>
      </c>
      <c r="BP77" s="331"/>
      <c r="BQ77" s="330" t="str">
        <f>TOTALGENERAL!$BR79</f>
        <v/>
      </c>
      <c r="BR77" s="331"/>
      <c r="BS77" s="330" t="str">
        <f>TOTALGENERAL!$CS79</f>
        <v/>
      </c>
      <c r="BT77" s="332"/>
      <c r="BU77" s="553" t="str">
        <f>PARAMETRES!$F$12</f>
        <v>GRANDEURS</v>
      </c>
      <c r="BV77" s="553"/>
      <c r="BW77" s="328">
        <f>PARAMETRES!$G$12</f>
        <v>30</v>
      </c>
      <c r="BX77" s="329"/>
      <c r="BY77" s="330" t="str">
        <f>TOTALGENERAL!$P83</f>
        <v/>
      </c>
      <c r="BZ77" s="331"/>
      <c r="CA77" s="330" t="str">
        <f>TOTALGENERAL!$AQ83</f>
        <v/>
      </c>
      <c r="CB77" s="331"/>
      <c r="CC77" s="330" t="str">
        <f>TOTALGENERAL!$BR83</f>
        <v/>
      </c>
      <c r="CD77" s="331"/>
      <c r="CE77" s="330" t="str">
        <f>TOTALGENERAL!$CS83</f>
        <v/>
      </c>
      <c r="CF77" s="332"/>
      <c r="CG77" s="553" t="str">
        <f>PARAMETRES!$F$12</f>
        <v>GRANDEURS</v>
      </c>
      <c r="CH77" s="553"/>
      <c r="CI77" s="328">
        <f>PARAMETRES!$G$12</f>
        <v>30</v>
      </c>
      <c r="CJ77" s="329"/>
      <c r="CK77" s="330" t="str">
        <f>TOTALGENERAL!$P87</f>
        <v/>
      </c>
      <c r="CL77" s="331"/>
      <c r="CM77" s="330" t="str">
        <f>TOTALGENERAL!$AQ87</f>
        <v/>
      </c>
      <c r="CN77" s="331"/>
      <c r="CO77" s="330" t="str">
        <f>TOTALGENERAL!$BR87</f>
        <v/>
      </c>
      <c r="CP77" s="331"/>
      <c r="CQ77" s="330" t="str">
        <f>TOTALGENERAL!$CS87</f>
        <v/>
      </c>
      <c r="CR77" s="332"/>
      <c r="CS77" s="553" t="str">
        <f>PARAMETRES!$F$12</f>
        <v>GRANDEURS</v>
      </c>
      <c r="CT77" s="553"/>
      <c r="CU77" s="328">
        <f>PARAMETRES!$G$12</f>
        <v>30</v>
      </c>
      <c r="CV77" s="329"/>
      <c r="CW77" s="330" t="str">
        <f>TOTALGENERAL!$P91</f>
        <v/>
      </c>
      <c r="CX77" s="331"/>
      <c r="CY77" s="330" t="str">
        <f>TOTALGENERAL!$AQ91</f>
        <v/>
      </c>
      <c r="CZ77" s="331"/>
      <c r="DA77" s="330" t="str">
        <f>TOTALGENERAL!$BR91</f>
        <v/>
      </c>
      <c r="DB77" s="331"/>
      <c r="DC77" s="330" t="str">
        <f>TOTALGENERAL!$CS91</f>
        <v/>
      </c>
      <c r="DD77" s="332"/>
      <c r="DE77" s="553" t="str">
        <f>PARAMETRES!$F$12</f>
        <v>GRANDEURS</v>
      </c>
      <c r="DF77" s="553"/>
      <c r="DG77" s="328">
        <f>PARAMETRES!$G$12</f>
        <v>30</v>
      </c>
      <c r="DH77" s="329"/>
      <c r="DI77" s="330" t="str">
        <f>TOTALGENERAL!$P95</f>
        <v/>
      </c>
      <c r="DJ77" s="331"/>
      <c r="DK77" s="330" t="str">
        <f>TOTALGENERAL!$AQ95</f>
        <v/>
      </c>
      <c r="DL77" s="331"/>
      <c r="DM77" s="330" t="str">
        <f>TOTALGENERAL!$BR95</f>
        <v/>
      </c>
      <c r="DN77" s="331"/>
      <c r="DO77" s="330" t="str">
        <f>TOTALGENERAL!$CS95</f>
        <v/>
      </c>
      <c r="DP77" s="332"/>
    </row>
    <row r="78" spans="1:120">
      <c r="A78" s="553" t="str">
        <f>PARAMETRES!$F$13</f>
        <v>SOLIDES ET FIGURES</v>
      </c>
      <c r="B78" s="553"/>
      <c r="C78" s="328">
        <f>PARAMETRES!$G$13</f>
        <v>30</v>
      </c>
      <c r="D78" s="329"/>
      <c r="E78" s="330" t="str">
        <f>TOTALGENERAL!$Q59</f>
        <v/>
      </c>
      <c r="F78" s="331"/>
      <c r="G78" s="330" t="str">
        <f>TOTALGENERAL!$AR59</f>
        <v/>
      </c>
      <c r="H78" s="331"/>
      <c r="I78" s="330" t="str">
        <f>TOTALGENERAL!$BS59</f>
        <v/>
      </c>
      <c r="J78" s="331"/>
      <c r="K78" s="330" t="str">
        <f>TOTALGENERAL!$CT59</f>
        <v/>
      </c>
      <c r="L78" s="332"/>
      <c r="M78" s="553" t="str">
        <f>PARAMETRES!$F$13</f>
        <v>SOLIDES ET FIGURES</v>
      </c>
      <c r="N78" s="553"/>
      <c r="O78" s="328">
        <f>PARAMETRES!$G$13</f>
        <v>30</v>
      </c>
      <c r="P78" s="329"/>
      <c r="Q78" s="330" t="str">
        <f>TOTALGENERAL!$Q63</f>
        <v/>
      </c>
      <c r="R78" s="331"/>
      <c r="S78" s="330" t="str">
        <f>TOTALGENERAL!$AR63</f>
        <v/>
      </c>
      <c r="T78" s="331"/>
      <c r="U78" s="330" t="str">
        <f>TOTALGENERAL!$BS63</f>
        <v/>
      </c>
      <c r="V78" s="331"/>
      <c r="W78" s="330" t="str">
        <f>TOTALGENERAL!$CT63</f>
        <v/>
      </c>
      <c r="X78" s="332"/>
      <c r="Y78" s="553" t="str">
        <f>PARAMETRES!$F$13</f>
        <v>SOLIDES ET FIGURES</v>
      </c>
      <c r="Z78" s="553"/>
      <c r="AA78" s="328">
        <f>PARAMETRES!$G$13</f>
        <v>30</v>
      </c>
      <c r="AB78" s="329"/>
      <c r="AC78" s="330" t="str">
        <f>TOTALGENERAL!$Q67</f>
        <v/>
      </c>
      <c r="AD78" s="331"/>
      <c r="AE78" s="330" t="str">
        <f>TOTALGENERAL!$AR67</f>
        <v/>
      </c>
      <c r="AF78" s="331"/>
      <c r="AG78" s="330" t="str">
        <f>TOTALGENERAL!$BS67</f>
        <v/>
      </c>
      <c r="AH78" s="331"/>
      <c r="AI78" s="330" t="str">
        <f>TOTALGENERAL!$CT67</f>
        <v/>
      </c>
      <c r="AJ78" s="332"/>
      <c r="AK78" s="553" t="str">
        <f>PARAMETRES!$F$13</f>
        <v>SOLIDES ET FIGURES</v>
      </c>
      <c r="AL78" s="553"/>
      <c r="AM78" s="328">
        <f>PARAMETRES!$G$13</f>
        <v>30</v>
      </c>
      <c r="AN78" s="329"/>
      <c r="AO78" s="330" t="str">
        <f>TOTALGENERAL!$Q71</f>
        <v/>
      </c>
      <c r="AP78" s="331"/>
      <c r="AQ78" s="330" t="str">
        <f>TOTALGENERAL!$AR71</f>
        <v/>
      </c>
      <c r="AR78" s="331"/>
      <c r="AS78" s="330" t="str">
        <f>TOTALGENERAL!$BS71</f>
        <v/>
      </c>
      <c r="AT78" s="331"/>
      <c r="AU78" s="330" t="str">
        <f>TOTALGENERAL!$CT71</f>
        <v/>
      </c>
      <c r="AV78" s="332"/>
      <c r="AW78" s="553" t="str">
        <f>PARAMETRES!$F$13</f>
        <v>SOLIDES ET FIGURES</v>
      </c>
      <c r="AX78" s="553"/>
      <c r="AY78" s="328">
        <f>PARAMETRES!$G$13</f>
        <v>30</v>
      </c>
      <c r="AZ78" s="329"/>
      <c r="BA78" s="330" t="str">
        <f>TOTALGENERAL!$Q75</f>
        <v/>
      </c>
      <c r="BB78" s="331"/>
      <c r="BC78" s="330" t="str">
        <f>TOTALGENERAL!$AR75</f>
        <v/>
      </c>
      <c r="BD78" s="331"/>
      <c r="BE78" s="330" t="str">
        <f>TOTALGENERAL!$BS75</f>
        <v/>
      </c>
      <c r="BF78" s="331"/>
      <c r="BG78" s="330" t="str">
        <f>TOTALGENERAL!$CT75</f>
        <v/>
      </c>
      <c r="BH78" s="332"/>
      <c r="BI78" s="553" t="str">
        <f>PARAMETRES!$F$13</f>
        <v>SOLIDES ET FIGURES</v>
      </c>
      <c r="BJ78" s="553"/>
      <c r="BK78" s="328">
        <f>PARAMETRES!$G$13</f>
        <v>30</v>
      </c>
      <c r="BL78" s="329"/>
      <c r="BM78" s="330" t="str">
        <f>TOTALGENERAL!$Q79</f>
        <v/>
      </c>
      <c r="BN78" s="331"/>
      <c r="BO78" s="330" t="str">
        <f>TOTALGENERAL!$AR79</f>
        <v/>
      </c>
      <c r="BP78" s="331"/>
      <c r="BQ78" s="330" t="str">
        <f>TOTALGENERAL!$BS79</f>
        <v/>
      </c>
      <c r="BR78" s="331"/>
      <c r="BS78" s="330" t="str">
        <f>TOTALGENERAL!$CT79</f>
        <v/>
      </c>
      <c r="BT78" s="332"/>
      <c r="BU78" s="553" t="str">
        <f>PARAMETRES!$F$13</f>
        <v>SOLIDES ET FIGURES</v>
      </c>
      <c r="BV78" s="553"/>
      <c r="BW78" s="328">
        <f>PARAMETRES!$G$13</f>
        <v>30</v>
      </c>
      <c r="BX78" s="329"/>
      <c r="BY78" s="330" t="str">
        <f>TOTALGENERAL!$Q83</f>
        <v/>
      </c>
      <c r="BZ78" s="331"/>
      <c r="CA78" s="330" t="str">
        <f>TOTALGENERAL!$AR83</f>
        <v/>
      </c>
      <c r="CB78" s="331"/>
      <c r="CC78" s="330" t="str">
        <f>TOTALGENERAL!$BS83</f>
        <v/>
      </c>
      <c r="CD78" s="331"/>
      <c r="CE78" s="330" t="str">
        <f>TOTALGENERAL!$CT83</f>
        <v/>
      </c>
      <c r="CF78" s="332"/>
      <c r="CG78" s="553" t="str">
        <f>PARAMETRES!$F$13</f>
        <v>SOLIDES ET FIGURES</v>
      </c>
      <c r="CH78" s="553"/>
      <c r="CI78" s="328">
        <f>PARAMETRES!$G$13</f>
        <v>30</v>
      </c>
      <c r="CJ78" s="329"/>
      <c r="CK78" s="330" t="str">
        <f>TOTALGENERAL!$Q87</f>
        <v/>
      </c>
      <c r="CL78" s="331"/>
      <c r="CM78" s="330" t="str">
        <f>TOTALGENERAL!$AR87</f>
        <v/>
      </c>
      <c r="CN78" s="331"/>
      <c r="CO78" s="330" t="str">
        <f>TOTALGENERAL!$BS87</f>
        <v/>
      </c>
      <c r="CP78" s="331"/>
      <c r="CQ78" s="330" t="str">
        <f>TOTALGENERAL!$CT87</f>
        <v/>
      </c>
      <c r="CR78" s="332"/>
      <c r="CS78" s="553" t="str">
        <f>PARAMETRES!$F$13</f>
        <v>SOLIDES ET FIGURES</v>
      </c>
      <c r="CT78" s="553"/>
      <c r="CU78" s="328">
        <f>PARAMETRES!$G$13</f>
        <v>30</v>
      </c>
      <c r="CV78" s="329"/>
      <c r="CW78" s="330" t="str">
        <f>TOTALGENERAL!$Q91</f>
        <v/>
      </c>
      <c r="CX78" s="331"/>
      <c r="CY78" s="330" t="str">
        <f>TOTALGENERAL!$AR91</f>
        <v/>
      </c>
      <c r="CZ78" s="331"/>
      <c r="DA78" s="330" t="str">
        <f>TOTALGENERAL!$BS91</f>
        <v/>
      </c>
      <c r="DB78" s="331"/>
      <c r="DC78" s="330" t="str">
        <f>TOTALGENERAL!$CT91</f>
        <v/>
      </c>
      <c r="DD78" s="332"/>
      <c r="DE78" s="553" t="str">
        <f>PARAMETRES!$F$13</f>
        <v>SOLIDES ET FIGURES</v>
      </c>
      <c r="DF78" s="553"/>
      <c r="DG78" s="328">
        <f>PARAMETRES!$G$13</f>
        <v>30</v>
      </c>
      <c r="DH78" s="329"/>
      <c r="DI78" s="330" t="str">
        <f>TOTALGENERAL!$Q95</f>
        <v/>
      </c>
      <c r="DJ78" s="331"/>
      <c r="DK78" s="330" t="str">
        <f>TOTALGENERAL!$AR95</f>
        <v/>
      </c>
      <c r="DL78" s="331"/>
      <c r="DM78" s="330" t="str">
        <f>TOTALGENERAL!$BS95</f>
        <v/>
      </c>
      <c r="DN78" s="331"/>
      <c r="DO78" s="330" t="str">
        <f>TOTALGENERAL!$CT95</f>
        <v/>
      </c>
      <c r="DP78" s="332"/>
    </row>
    <row r="79" spans="1:120">
      <c r="A79" s="326"/>
      <c r="B79" s="326"/>
      <c r="C79" s="327"/>
      <c r="D79" s="327"/>
      <c r="E79" s="315"/>
      <c r="G79" s="315"/>
      <c r="I79" s="315"/>
      <c r="K79" s="315"/>
      <c r="M79" s="326"/>
      <c r="N79" s="326"/>
      <c r="O79" s="327"/>
      <c r="P79" s="327"/>
      <c r="Q79" s="315"/>
      <c r="S79" s="315"/>
      <c r="U79" s="315"/>
      <c r="W79" s="315"/>
      <c r="Y79" s="326"/>
      <c r="Z79" s="326"/>
      <c r="AA79" s="327"/>
      <c r="AB79" s="327"/>
      <c r="AC79" s="315"/>
      <c r="AE79" s="315"/>
      <c r="AG79" s="315"/>
      <c r="AI79" s="315"/>
      <c r="AK79" s="326"/>
      <c r="AL79" s="326"/>
      <c r="AM79" s="327"/>
      <c r="AN79" s="327"/>
      <c r="AO79" s="315"/>
      <c r="AQ79" s="315"/>
      <c r="AS79" s="315"/>
      <c r="AU79" s="315"/>
      <c r="AW79" s="326"/>
      <c r="AX79" s="326"/>
      <c r="AY79" s="327"/>
      <c r="AZ79" s="327"/>
      <c r="BA79" s="315"/>
      <c r="BC79" s="315"/>
      <c r="BE79" s="315"/>
      <c r="BG79" s="315"/>
      <c r="BI79" s="326"/>
      <c r="BJ79" s="326"/>
      <c r="BK79" s="327"/>
      <c r="BL79" s="327"/>
      <c r="BM79" s="315"/>
      <c r="BO79" s="315"/>
      <c r="BQ79" s="315"/>
      <c r="BS79" s="315"/>
      <c r="BU79" s="326"/>
      <c r="BV79" s="326"/>
      <c r="BW79" s="327"/>
      <c r="BX79" s="327"/>
      <c r="BY79" s="315"/>
      <c r="CA79" s="315"/>
      <c r="CC79" s="315"/>
      <c r="CE79" s="315"/>
      <c r="CG79" s="326"/>
      <c r="CH79" s="326"/>
      <c r="CI79" s="327"/>
      <c r="CJ79" s="327"/>
      <c r="CK79" s="315"/>
      <c r="CM79" s="315"/>
      <c r="CO79" s="315"/>
      <c r="CQ79" s="315"/>
      <c r="CS79" s="326"/>
      <c r="CT79" s="326"/>
      <c r="CU79" s="327"/>
      <c r="CV79" s="327"/>
      <c r="CW79" s="315"/>
      <c r="CY79" s="315"/>
      <c r="DA79" s="315"/>
      <c r="DC79" s="315"/>
      <c r="DE79" s="326"/>
      <c r="DF79" s="326"/>
      <c r="DG79" s="327"/>
      <c r="DH79" s="327"/>
      <c r="DI79" s="315"/>
      <c r="DK79" s="315"/>
      <c r="DM79" s="315"/>
      <c r="DO79" s="315"/>
    </row>
    <row r="80" spans="1:120" ht="13.5">
      <c r="A80" s="554" t="str">
        <f>PARAMETRES!$F$14</f>
        <v>TOTAL MATHÉMATIQUE</v>
      </c>
      <c r="B80" s="554"/>
      <c r="C80" s="333">
        <f>PARAMETRES!$G$14</f>
        <v>100</v>
      </c>
      <c r="D80" s="334"/>
      <c r="E80" s="335">
        <f>TOTALGENERAL!$R59</f>
        <v>94.1</v>
      </c>
      <c r="F80" s="319"/>
      <c r="G80" s="335" t="str">
        <f>TOTALGENERAL!$AS59</f>
        <v/>
      </c>
      <c r="H80" s="319"/>
      <c r="I80" s="335" t="str">
        <f>TOTALGENERAL!$BT59</f>
        <v/>
      </c>
      <c r="J80" s="319"/>
      <c r="K80" s="335" t="str">
        <f>TOTALGENERAL!$CU59</f>
        <v/>
      </c>
      <c r="L80" s="320"/>
      <c r="M80" s="554" t="str">
        <f>PARAMETRES!$F$14</f>
        <v>TOTAL MATHÉMATIQUE</v>
      </c>
      <c r="N80" s="554"/>
      <c r="O80" s="333">
        <f>PARAMETRES!$G$14</f>
        <v>100</v>
      </c>
      <c r="P80" s="334"/>
      <c r="Q80" s="335">
        <f>TOTALGENERAL!$R63</f>
        <v>75.899999999999991</v>
      </c>
      <c r="R80" s="319"/>
      <c r="S80" s="335" t="str">
        <f>TOTALGENERAL!$AS63</f>
        <v/>
      </c>
      <c r="T80" s="319"/>
      <c r="U80" s="335" t="str">
        <f>TOTALGENERAL!$BT63</f>
        <v/>
      </c>
      <c r="V80" s="319"/>
      <c r="W80" s="335" t="str">
        <f>TOTALGENERAL!$CU63</f>
        <v/>
      </c>
      <c r="X80" s="320"/>
      <c r="Y80" s="554" t="str">
        <f>PARAMETRES!$F$14</f>
        <v>TOTAL MATHÉMATIQUE</v>
      </c>
      <c r="Z80" s="554"/>
      <c r="AA80" s="333">
        <f>PARAMETRES!$G$14</f>
        <v>100</v>
      </c>
      <c r="AB80" s="334"/>
      <c r="AC80" s="335">
        <f>TOTALGENERAL!$R67</f>
        <v>93.3</v>
      </c>
      <c r="AD80" s="319"/>
      <c r="AE80" s="335" t="str">
        <f>TOTALGENERAL!$AS67</f>
        <v/>
      </c>
      <c r="AF80" s="319"/>
      <c r="AG80" s="335" t="str">
        <f>TOTALGENERAL!$BT67</f>
        <v/>
      </c>
      <c r="AH80" s="319"/>
      <c r="AI80" s="335" t="str">
        <f>TOTALGENERAL!$CU67</f>
        <v/>
      </c>
      <c r="AJ80" s="320"/>
      <c r="AK80" s="554" t="str">
        <f>PARAMETRES!$F$14</f>
        <v>TOTAL MATHÉMATIQUE</v>
      </c>
      <c r="AL80" s="554"/>
      <c r="AM80" s="333">
        <f>PARAMETRES!$G$14</f>
        <v>100</v>
      </c>
      <c r="AN80" s="334"/>
      <c r="AO80" s="335">
        <f>TOTALGENERAL!$R71</f>
        <v>80.599999999999994</v>
      </c>
      <c r="AP80" s="319"/>
      <c r="AQ80" s="335" t="str">
        <f>TOTALGENERAL!$AS71</f>
        <v/>
      </c>
      <c r="AR80" s="319"/>
      <c r="AS80" s="335" t="str">
        <f>TOTALGENERAL!$BT71</f>
        <v/>
      </c>
      <c r="AT80" s="319"/>
      <c r="AU80" s="335" t="str">
        <f>TOTALGENERAL!$CU71</f>
        <v/>
      </c>
      <c r="AV80" s="320"/>
      <c r="AW80" s="554" t="str">
        <f>PARAMETRES!$F$14</f>
        <v>TOTAL MATHÉMATIQUE</v>
      </c>
      <c r="AX80" s="554"/>
      <c r="AY80" s="333">
        <f>PARAMETRES!$G$14</f>
        <v>100</v>
      </c>
      <c r="AZ80" s="334"/>
      <c r="BA80" s="335">
        <f>TOTALGENERAL!$R75</f>
        <v>97.899999999999991</v>
      </c>
      <c r="BB80" s="319"/>
      <c r="BC80" s="335" t="str">
        <f>TOTALGENERAL!$AS75</f>
        <v/>
      </c>
      <c r="BD80" s="319"/>
      <c r="BE80" s="335" t="str">
        <f>TOTALGENERAL!$BT75</f>
        <v/>
      </c>
      <c r="BF80" s="319"/>
      <c r="BG80" s="335" t="str">
        <f>TOTALGENERAL!$CU75</f>
        <v/>
      </c>
      <c r="BH80" s="320"/>
      <c r="BI80" s="554" t="str">
        <f>PARAMETRES!$F$14</f>
        <v>TOTAL MATHÉMATIQUE</v>
      </c>
      <c r="BJ80" s="554"/>
      <c r="BK80" s="333">
        <f>PARAMETRES!$G$14</f>
        <v>100</v>
      </c>
      <c r="BL80" s="334"/>
      <c r="BM80" s="335">
        <f>TOTALGENERAL!$R79</f>
        <v>81.8</v>
      </c>
      <c r="BN80" s="319"/>
      <c r="BO80" s="335" t="str">
        <f>TOTALGENERAL!$AS79</f>
        <v/>
      </c>
      <c r="BP80" s="319"/>
      <c r="BQ80" s="335" t="str">
        <f>TOTALGENERAL!$BT79</f>
        <v/>
      </c>
      <c r="BR80" s="319"/>
      <c r="BS80" s="335" t="str">
        <f>TOTALGENERAL!$CU79</f>
        <v/>
      </c>
      <c r="BT80" s="320"/>
      <c r="BU80" s="554" t="str">
        <f>PARAMETRES!$F$14</f>
        <v>TOTAL MATHÉMATIQUE</v>
      </c>
      <c r="BV80" s="554"/>
      <c r="BW80" s="333">
        <f>PARAMETRES!$G$14</f>
        <v>100</v>
      </c>
      <c r="BX80" s="334"/>
      <c r="BY80" s="335">
        <f>TOTALGENERAL!$R83</f>
        <v>100</v>
      </c>
      <c r="BZ80" s="319"/>
      <c r="CA80" s="335" t="str">
        <f>TOTALGENERAL!$AS83</f>
        <v/>
      </c>
      <c r="CB80" s="319"/>
      <c r="CC80" s="335" t="str">
        <f>TOTALGENERAL!$BT83</f>
        <v/>
      </c>
      <c r="CD80" s="319"/>
      <c r="CE80" s="335" t="str">
        <f>TOTALGENERAL!$CU83</f>
        <v/>
      </c>
      <c r="CF80" s="320"/>
      <c r="CG80" s="554" t="str">
        <f>PARAMETRES!$F$14</f>
        <v>TOTAL MATHÉMATIQUE</v>
      </c>
      <c r="CH80" s="554"/>
      <c r="CI80" s="333">
        <f>PARAMETRES!$G$14</f>
        <v>100</v>
      </c>
      <c r="CJ80" s="334"/>
      <c r="CK80" s="335" t="str">
        <f>TOTALGENERAL!$R87</f>
        <v>-</v>
      </c>
      <c r="CL80" s="319"/>
      <c r="CM80" s="335" t="str">
        <f>TOTALGENERAL!$AS87</f>
        <v/>
      </c>
      <c r="CN80" s="319"/>
      <c r="CO80" s="335" t="str">
        <f>TOTALGENERAL!$BT87</f>
        <v/>
      </c>
      <c r="CP80" s="319"/>
      <c r="CQ80" s="335" t="str">
        <f>TOTALGENERAL!$CU87</f>
        <v/>
      </c>
      <c r="CR80" s="320"/>
      <c r="CS80" s="554" t="str">
        <f>PARAMETRES!$F$14</f>
        <v>TOTAL MATHÉMATIQUE</v>
      </c>
      <c r="CT80" s="554"/>
      <c r="CU80" s="333">
        <f>PARAMETRES!$G$14</f>
        <v>100</v>
      </c>
      <c r="CV80" s="334"/>
      <c r="CW80" s="335" t="str">
        <f>TOTALGENERAL!$R91</f>
        <v>-</v>
      </c>
      <c r="CX80" s="319"/>
      <c r="CY80" s="335" t="str">
        <f>TOTALGENERAL!$AS91</f>
        <v/>
      </c>
      <c r="CZ80" s="319"/>
      <c r="DA80" s="335" t="str">
        <f>TOTALGENERAL!$BT91</f>
        <v/>
      </c>
      <c r="DB80" s="319"/>
      <c r="DC80" s="335" t="str">
        <f>TOTALGENERAL!$CU91</f>
        <v/>
      </c>
      <c r="DD80" s="320"/>
      <c r="DE80" s="554" t="str">
        <f>PARAMETRES!$F$14</f>
        <v>TOTAL MATHÉMATIQUE</v>
      </c>
      <c r="DF80" s="554"/>
      <c r="DG80" s="333">
        <f>PARAMETRES!$G$14</f>
        <v>100</v>
      </c>
      <c r="DH80" s="334"/>
      <c r="DI80" s="335" t="str">
        <f>TOTALGENERAL!$R95</f>
        <v>-</v>
      </c>
      <c r="DJ80" s="319"/>
      <c r="DK80" s="335" t="str">
        <f>TOTALGENERAL!$AS95</f>
        <v/>
      </c>
      <c r="DL80" s="319"/>
      <c r="DM80" s="335" t="str">
        <f>TOTALGENERAL!$BT95</f>
        <v/>
      </c>
      <c r="DN80" s="319"/>
      <c r="DO80" s="335" t="str">
        <f>TOTALGENERAL!$CU95</f>
        <v/>
      </c>
      <c r="DP80" s="320"/>
    </row>
    <row r="81" spans="1:120" ht="13.5">
      <c r="A81" s="321" t="str">
        <f>IF(COUNTBLANK(K61:K90)=30,"","Moyenne de l'année :")</f>
        <v/>
      </c>
      <c r="B81" s="322" t="str">
        <f>IF(COUNTBLANK(K61:K90)=30,"",CONCATENATE(TOTALGENERAL!$DL59," %"))</f>
        <v/>
      </c>
      <c r="C81" s="336"/>
      <c r="D81" s="336"/>
      <c r="E81" s="315"/>
      <c r="F81" s="324"/>
      <c r="G81" s="315"/>
      <c r="H81" s="324"/>
      <c r="I81" s="315"/>
      <c r="J81" s="324"/>
      <c r="K81" s="315"/>
      <c r="L81" s="325"/>
      <c r="M81" s="321" t="str">
        <f>IF(COUNTBLANK(W61:W90)=30,"","Moyenne de l'année :")</f>
        <v/>
      </c>
      <c r="N81" s="322" t="str">
        <f>IF(COUNTBLANK(W61:W90)=30,"",CONCATENATE(TOTALGENERAL!$DL63," %"))</f>
        <v/>
      </c>
      <c r="O81" s="336"/>
      <c r="P81" s="336"/>
      <c r="Q81" s="315"/>
      <c r="R81" s="324"/>
      <c r="S81" s="315"/>
      <c r="T81" s="324"/>
      <c r="U81" s="315"/>
      <c r="V81" s="324"/>
      <c r="W81" s="315"/>
      <c r="X81" s="325"/>
      <c r="Y81" s="321" t="str">
        <f>IF(COUNTBLANK(AI61:AI90)=30,"","Moyenne de l'année :")</f>
        <v/>
      </c>
      <c r="Z81" s="322" t="str">
        <f>IF(COUNTBLANK(AI61:AI90)=30,"",CONCATENATE(TOTALGENERAL!$DL67," %"))</f>
        <v/>
      </c>
      <c r="AA81" s="336"/>
      <c r="AB81" s="336"/>
      <c r="AC81" s="315"/>
      <c r="AD81" s="324"/>
      <c r="AE81" s="315"/>
      <c r="AF81" s="324"/>
      <c r="AG81" s="315"/>
      <c r="AH81" s="324"/>
      <c r="AI81" s="315"/>
      <c r="AJ81" s="325"/>
      <c r="AK81" s="321" t="str">
        <f>IF(COUNTBLANK(AU61:AU90)=30,"","Moyenne de l'année :")</f>
        <v/>
      </c>
      <c r="AL81" s="322" t="str">
        <f>IF(COUNTBLANK(AU61:AU90)=30,"",CONCATENATE(TOTALGENERAL!$DL71," %"))</f>
        <v/>
      </c>
      <c r="AM81" s="336"/>
      <c r="AN81" s="336"/>
      <c r="AO81" s="315"/>
      <c r="AP81" s="324"/>
      <c r="AQ81" s="315"/>
      <c r="AR81" s="324"/>
      <c r="AS81" s="315"/>
      <c r="AT81" s="324"/>
      <c r="AU81" s="315"/>
      <c r="AV81" s="325"/>
      <c r="AW81" s="321" t="str">
        <f>IF(COUNTBLANK(BG61:BG90)=30,"","Moyenne de l'année :")</f>
        <v/>
      </c>
      <c r="AX81" s="322" t="str">
        <f>IF(COUNTBLANK(BG61:BG90)=30,"",CONCATENATE(TOTALGENERAL!$DL75," %"))</f>
        <v/>
      </c>
      <c r="AY81" s="336"/>
      <c r="AZ81" s="336"/>
      <c r="BA81" s="315"/>
      <c r="BB81" s="324"/>
      <c r="BC81" s="315"/>
      <c r="BD81" s="324"/>
      <c r="BE81" s="315"/>
      <c r="BF81" s="324"/>
      <c r="BG81" s="315"/>
      <c r="BH81" s="325"/>
      <c r="BI81" s="321" t="str">
        <f>IF(COUNTBLANK(BS61:BS90)=30,"","Moyenne de l'année :")</f>
        <v/>
      </c>
      <c r="BJ81" s="322" t="str">
        <f>IF(COUNTBLANK(BS61:BS90)=30,"",CONCATENATE(TOTALGENERAL!$DL79," %"))</f>
        <v/>
      </c>
      <c r="BK81" s="336"/>
      <c r="BL81" s="336"/>
      <c r="BM81" s="315"/>
      <c r="BN81" s="324"/>
      <c r="BO81" s="315"/>
      <c r="BP81" s="324"/>
      <c r="BQ81" s="315"/>
      <c r="BR81" s="324"/>
      <c r="BS81" s="315"/>
      <c r="BT81" s="325"/>
      <c r="BU81" s="321" t="str">
        <f>IF(COUNTBLANK(CE61:CE90)=30,"","Moyenne de l'année :")</f>
        <v/>
      </c>
      <c r="BV81" s="322" t="str">
        <f>IF(COUNTBLANK(CE61:CE90)=30,"",CONCATENATE(TOTALGENERAL!$DL83," %"))</f>
        <v/>
      </c>
      <c r="BW81" s="336"/>
      <c r="BX81" s="336"/>
      <c r="BY81" s="315"/>
      <c r="BZ81" s="324"/>
      <c r="CA81" s="315"/>
      <c r="CB81" s="324"/>
      <c r="CC81" s="315"/>
      <c r="CD81" s="324"/>
      <c r="CE81" s="315"/>
      <c r="CF81" s="325"/>
      <c r="CG81" s="321" t="str">
        <f>IF(COUNTBLANK(CQ61:CQ90)=30,"","Moyenne de l'année :")</f>
        <v/>
      </c>
      <c r="CH81" s="322" t="str">
        <f>IF(COUNTBLANK(CQ61:CQ90)=30,"",CONCATENATE(TOTALGENERAL!$DL87," %"))</f>
        <v/>
      </c>
      <c r="CI81" s="336"/>
      <c r="CJ81" s="336"/>
      <c r="CK81" s="315"/>
      <c r="CL81" s="324"/>
      <c r="CM81" s="315"/>
      <c r="CN81" s="324"/>
      <c r="CO81" s="315"/>
      <c r="CP81" s="324"/>
      <c r="CQ81" s="315"/>
      <c r="CR81" s="325"/>
      <c r="CS81" s="321" t="str">
        <f>IF(COUNTBLANK(DC61:DC90)=30,"","Moyenne de l'année :")</f>
        <v/>
      </c>
      <c r="CT81" s="322" t="str">
        <f>IF(COUNTBLANK(DC61:DC90)=30,"",CONCATENATE(TOTALGENERAL!$DL91," %"))</f>
        <v/>
      </c>
      <c r="CU81" s="336"/>
      <c r="CV81" s="336"/>
      <c r="CW81" s="315"/>
      <c r="CX81" s="324"/>
      <c r="CY81" s="315"/>
      <c r="CZ81" s="324"/>
      <c r="DA81" s="315"/>
      <c r="DB81" s="324"/>
      <c r="DC81" s="315"/>
      <c r="DD81" s="325"/>
      <c r="DE81" s="321" t="str">
        <f>IF(COUNTBLANK(DO61:DO90)=30,"","Moyenne de l'année :")</f>
        <v/>
      </c>
      <c r="DF81" s="322" t="str">
        <f>IF(COUNTBLANK(DO61:DO90)=30,"",CONCATENATE(TOTALGENERAL!$DL95," %"))</f>
        <v/>
      </c>
      <c r="DG81" s="336"/>
      <c r="DH81" s="336"/>
      <c r="DI81" s="315"/>
      <c r="DJ81" s="324"/>
      <c r="DK81" s="315"/>
      <c r="DL81" s="324"/>
      <c r="DM81" s="315"/>
      <c r="DN81" s="324"/>
      <c r="DO81" s="315"/>
      <c r="DP81" s="325"/>
    </row>
    <row r="82" spans="1:120">
      <c r="A82" s="326"/>
      <c r="B82" s="326"/>
      <c r="C82" s="327"/>
      <c r="D82" s="327"/>
      <c r="E82" s="315"/>
      <c r="G82" s="315"/>
      <c r="I82" s="315"/>
      <c r="K82" s="315"/>
      <c r="M82" s="326"/>
      <c r="N82" s="326"/>
      <c r="O82" s="327"/>
      <c r="P82" s="327"/>
      <c r="Q82" s="315"/>
      <c r="S82" s="315"/>
      <c r="U82" s="315"/>
      <c r="W82" s="315"/>
      <c r="Y82" s="326"/>
      <c r="Z82" s="326"/>
      <c r="AA82" s="327"/>
      <c r="AB82" s="327"/>
      <c r="AC82" s="315"/>
      <c r="AE82" s="315"/>
      <c r="AG82" s="315"/>
      <c r="AI82" s="315"/>
      <c r="AK82" s="326"/>
      <c r="AL82" s="326"/>
      <c r="AM82" s="327"/>
      <c r="AN82" s="327"/>
      <c r="AO82" s="315"/>
      <c r="AQ82" s="315"/>
      <c r="AS82" s="315"/>
      <c r="AU82" s="315"/>
      <c r="AW82" s="326"/>
      <c r="AX82" s="326"/>
      <c r="AY82" s="327"/>
      <c r="AZ82" s="327"/>
      <c r="BA82" s="315"/>
      <c r="BC82" s="315"/>
      <c r="BE82" s="315"/>
      <c r="BG82" s="315"/>
      <c r="BI82" s="326"/>
      <c r="BJ82" s="326"/>
      <c r="BK82" s="327"/>
      <c r="BL82" s="327"/>
      <c r="BM82" s="315"/>
      <c r="BO82" s="315"/>
      <c r="BQ82" s="315"/>
      <c r="BS82" s="315"/>
      <c r="BU82" s="326"/>
      <c r="BV82" s="326"/>
      <c r="BW82" s="327"/>
      <c r="BX82" s="327"/>
      <c r="BY82" s="315"/>
      <c r="CA82" s="315"/>
      <c r="CC82" s="315"/>
      <c r="CE82" s="315"/>
      <c r="CG82" s="326"/>
      <c r="CH82" s="326"/>
      <c r="CI82" s="327"/>
      <c r="CJ82" s="327"/>
      <c r="CK82" s="315"/>
      <c r="CM82" s="315"/>
      <c r="CO82" s="315"/>
      <c r="CQ82" s="315"/>
      <c r="CS82" s="326"/>
      <c r="CT82" s="326"/>
      <c r="CU82" s="327"/>
      <c r="CV82" s="327"/>
      <c r="CW82" s="315"/>
      <c r="CY82" s="315"/>
      <c r="DA82" s="315"/>
      <c r="DC82" s="315"/>
      <c r="DE82" s="326"/>
      <c r="DF82" s="326"/>
      <c r="DG82" s="327"/>
      <c r="DH82" s="327"/>
      <c r="DI82" s="315"/>
      <c r="DK82" s="315"/>
      <c r="DM82" s="315"/>
      <c r="DO82" s="315"/>
    </row>
    <row r="83" spans="1:120">
      <c r="A83" s="551" t="str">
        <f>PARAMETRES!$F$16</f>
        <v>ÉVEIL</v>
      </c>
      <c r="B83" s="551"/>
      <c r="C83" s="316">
        <f>PARAMETRES!$G$16</f>
        <v>30</v>
      </c>
      <c r="D83" s="317"/>
      <c r="E83" s="318">
        <f>TOTALGENERAL!$U59</f>
        <v>14.7</v>
      </c>
      <c r="F83" s="319"/>
      <c r="G83" s="318" t="str">
        <f>TOTALGENERAL!$AV59</f>
        <v/>
      </c>
      <c r="H83" s="319"/>
      <c r="I83" s="318" t="str">
        <f>TOTALGENERAL!$BW59</f>
        <v/>
      </c>
      <c r="J83" s="319"/>
      <c r="K83" s="318" t="str">
        <f>TOTALGENERAL!$CX59</f>
        <v/>
      </c>
      <c r="L83" s="320"/>
      <c r="M83" s="551" t="str">
        <f>PARAMETRES!$F$16</f>
        <v>ÉVEIL</v>
      </c>
      <c r="N83" s="551"/>
      <c r="O83" s="316">
        <f>PARAMETRES!$G$16</f>
        <v>30</v>
      </c>
      <c r="P83" s="317"/>
      <c r="Q83" s="318">
        <f>TOTALGENERAL!$U63</f>
        <v>24</v>
      </c>
      <c r="R83" s="319"/>
      <c r="S83" s="318" t="str">
        <f>TOTALGENERAL!$AV63</f>
        <v/>
      </c>
      <c r="T83" s="319"/>
      <c r="U83" s="318" t="str">
        <f>TOTALGENERAL!$BW63</f>
        <v/>
      </c>
      <c r="V83" s="319"/>
      <c r="W83" s="318" t="str">
        <f>TOTALGENERAL!$CX63</f>
        <v/>
      </c>
      <c r="X83" s="320"/>
      <c r="Y83" s="551" t="str">
        <f>PARAMETRES!$F$16</f>
        <v>ÉVEIL</v>
      </c>
      <c r="Z83" s="551"/>
      <c r="AA83" s="316">
        <f>PARAMETRES!$G$16</f>
        <v>30</v>
      </c>
      <c r="AB83" s="317"/>
      <c r="AC83" s="318">
        <f>TOTALGENERAL!$U67</f>
        <v>15</v>
      </c>
      <c r="AD83" s="319"/>
      <c r="AE83" s="318" t="str">
        <f>TOTALGENERAL!$AV67</f>
        <v/>
      </c>
      <c r="AF83" s="319"/>
      <c r="AG83" s="318" t="str">
        <f>TOTALGENERAL!$BW67</f>
        <v/>
      </c>
      <c r="AH83" s="319"/>
      <c r="AI83" s="318" t="str">
        <f>TOTALGENERAL!$CX67</f>
        <v/>
      </c>
      <c r="AJ83" s="320"/>
      <c r="AK83" s="551" t="str">
        <f>PARAMETRES!$F$16</f>
        <v>ÉVEIL</v>
      </c>
      <c r="AL83" s="551"/>
      <c r="AM83" s="316">
        <f>PARAMETRES!$G$16</f>
        <v>30</v>
      </c>
      <c r="AN83" s="317"/>
      <c r="AO83" s="318">
        <f>TOTALGENERAL!$U71</f>
        <v>21.3</v>
      </c>
      <c r="AP83" s="319"/>
      <c r="AQ83" s="318" t="str">
        <f>TOTALGENERAL!$AV71</f>
        <v/>
      </c>
      <c r="AR83" s="319"/>
      <c r="AS83" s="318" t="str">
        <f>TOTALGENERAL!$BW71</f>
        <v/>
      </c>
      <c r="AT83" s="319"/>
      <c r="AU83" s="318" t="str">
        <f>TOTALGENERAL!$CX71</f>
        <v/>
      </c>
      <c r="AV83" s="320"/>
      <c r="AW83" s="551" t="str">
        <f>PARAMETRES!$F$16</f>
        <v>ÉVEIL</v>
      </c>
      <c r="AX83" s="551"/>
      <c r="AY83" s="316">
        <f>PARAMETRES!$G$16</f>
        <v>30</v>
      </c>
      <c r="AZ83" s="317"/>
      <c r="BA83" s="318">
        <f>TOTALGENERAL!$U75</f>
        <v>22.8</v>
      </c>
      <c r="BB83" s="319"/>
      <c r="BC83" s="318" t="str">
        <f>TOTALGENERAL!$AV75</f>
        <v/>
      </c>
      <c r="BD83" s="319"/>
      <c r="BE83" s="318" t="str">
        <f>TOTALGENERAL!$BW75</f>
        <v/>
      </c>
      <c r="BF83" s="319"/>
      <c r="BG83" s="318" t="str">
        <f>TOTALGENERAL!$CX75</f>
        <v/>
      </c>
      <c r="BH83" s="320"/>
      <c r="BI83" s="551" t="str">
        <f>PARAMETRES!$F$16</f>
        <v>ÉVEIL</v>
      </c>
      <c r="BJ83" s="551"/>
      <c r="BK83" s="316">
        <f>PARAMETRES!$G$16</f>
        <v>30</v>
      </c>
      <c r="BL83" s="317"/>
      <c r="BM83" s="318">
        <f>TOTALGENERAL!$U79</f>
        <v>25.8</v>
      </c>
      <c r="BN83" s="319"/>
      <c r="BO83" s="318" t="str">
        <f>TOTALGENERAL!$AV79</f>
        <v/>
      </c>
      <c r="BP83" s="319"/>
      <c r="BQ83" s="318" t="str">
        <f>TOTALGENERAL!$BW79</f>
        <v/>
      </c>
      <c r="BR83" s="319"/>
      <c r="BS83" s="318" t="str">
        <f>TOTALGENERAL!$CX79</f>
        <v/>
      </c>
      <c r="BT83" s="320"/>
      <c r="BU83" s="551" t="str">
        <f>PARAMETRES!$F$16</f>
        <v>ÉVEIL</v>
      </c>
      <c r="BV83" s="551"/>
      <c r="BW83" s="316">
        <f>PARAMETRES!$G$16</f>
        <v>30</v>
      </c>
      <c r="BX83" s="317"/>
      <c r="BY83" s="318">
        <f>TOTALGENERAL!$U83</f>
        <v>28.2</v>
      </c>
      <c r="BZ83" s="319"/>
      <c r="CA83" s="318" t="str">
        <f>TOTALGENERAL!$AV83</f>
        <v/>
      </c>
      <c r="CB83" s="319"/>
      <c r="CC83" s="318" t="str">
        <f>TOTALGENERAL!$BW83</f>
        <v/>
      </c>
      <c r="CD83" s="319"/>
      <c r="CE83" s="318" t="str">
        <f>TOTALGENERAL!$CX83</f>
        <v/>
      </c>
      <c r="CF83" s="320"/>
      <c r="CG83" s="551" t="str">
        <f>PARAMETRES!$F$16</f>
        <v>ÉVEIL</v>
      </c>
      <c r="CH83" s="551"/>
      <c r="CI83" s="316">
        <f>PARAMETRES!$G$16</f>
        <v>30</v>
      </c>
      <c r="CJ83" s="317"/>
      <c r="CK83" s="318" t="str">
        <f>TOTALGENERAL!$U87</f>
        <v>-</v>
      </c>
      <c r="CL83" s="319"/>
      <c r="CM83" s="318" t="str">
        <f>TOTALGENERAL!$AV87</f>
        <v/>
      </c>
      <c r="CN83" s="319"/>
      <c r="CO83" s="318" t="str">
        <f>TOTALGENERAL!$BW87</f>
        <v/>
      </c>
      <c r="CP83" s="319"/>
      <c r="CQ83" s="318" t="str">
        <f>TOTALGENERAL!$CX87</f>
        <v/>
      </c>
      <c r="CR83" s="320"/>
      <c r="CS83" s="551" t="str">
        <f>PARAMETRES!$F$16</f>
        <v>ÉVEIL</v>
      </c>
      <c r="CT83" s="551"/>
      <c r="CU83" s="316">
        <f>PARAMETRES!$G$16</f>
        <v>30</v>
      </c>
      <c r="CV83" s="317"/>
      <c r="CW83" s="318" t="str">
        <f>TOTALGENERAL!$U91</f>
        <v>-</v>
      </c>
      <c r="CX83" s="319"/>
      <c r="CY83" s="318" t="str">
        <f>TOTALGENERAL!$AV91</f>
        <v/>
      </c>
      <c r="CZ83" s="319"/>
      <c r="DA83" s="318" t="str">
        <f>TOTALGENERAL!$BW91</f>
        <v/>
      </c>
      <c r="DB83" s="319"/>
      <c r="DC83" s="318" t="str">
        <f>TOTALGENERAL!$CX91</f>
        <v/>
      </c>
      <c r="DD83" s="320"/>
      <c r="DE83" s="551" t="str">
        <f>PARAMETRES!$F$16</f>
        <v>ÉVEIL</v>
      </c>
      <c r="DF83" s="551"/>
      <c r="DG83" s="316">
        <f>PARAMETRES!$G$16</f>
        <v>30</v>
      </c>
      <c r="DH83" s="317"/>
      <c r="DI83" s="318" t="str">
        <f>TOTALGENERAL!$U95</f>
        <v>-</v>
      </c>
      <c r="DJ83" s="319"/>
      <c r="DK83" s="318" t="str">
        <f>TOTALGENERAL!$AV95</f>
        <v/>
      </c>
      <c r="DL83" s="319"/>
      <c r="DM83" s="318" t="str">
        <f>TOTALGENERAL!$BW95</f>
        <v/>
      </c>
      <c r="DN83" s="319"/>
      <c r="DO83" s="318" t="str">
        <f>TOTALGENERAL!$CX95</f>
        <v/>
      </c>
      <c r="DP83" s="320"/>
    </row>
    <row r="84" spans="1:120">
      <c r="A84" s="321" t="str">
        <f>IF(COUNTBLANK(K61:K90)=30,"","Moyenne de l'année :")</f>
        <v/>
      </c>
      <c r="B84" s="322" t="str">
        <f>IF(COUNTBLANK(K61:K90)=30,"",CONCATENATE(TOTALGENERAL!$DM59," %"))</f>
        <v/>
      </c>
      <c r="C84" s="323"/>
      <c r="D84" s="323"/>
      <c r="E84" s="315"/>
      <c r="F84" s="324"/>
      <c r="G84" s="315"/>
      <c r="H84" s="324"/>
      <c r="I84" s="315"/>
      <c r="J84" s="324"/>
      <c r="K84" s="315"/>
      <c r="L84" s="325"/>
      <c r="M84" s="321" t="str">
        <f>IF(COUNTBLANK(W61:W90)=30,"","Moyenne de l'année :")</f>
        <v/>
      </c>
      <c r="N84" s="322" t="str">
        <f>IF(COUNTBLANK(W61:W90)=30,"",CONCATENATE(TOTALGENERAL!$DM63," %"))</f>
        <v/>
      </c>
      <c r="O84" s="323"/>
      <c r="P84" s="323"/>
      <c r="Q84" s="315"/>
      <c r="R84" s="324"/>
      <c r="S84" s="315"/>
      <c r="T84" s="324"/>
      <c r="U84" s="315"/>
      <c r="V84" s="324"/>
      <c r="W84" s="315"/>
      <c r="X84" s="325"/>
      <c r="Y84" s="321" t="str">
        <f>IF(COUNTBLANK(AI61:AI90)=30,"","Moyenne de l'année :")</f>
        <v/>
      </c>
      <c r="Z84" s="322" t="str">
        <f>IF(COUNTBLANK(AI61:AI90)=30,"",CONCATENATE(TOTALGENERAL!$DM67," %"))</f>
        <v/>
      </c>
      <c r="AA84" s="323"/>
      <c r="AB84" s="323"/>
      <c r="AC84" s="315"/>
      <c r="AD84" s="324"/>
      <c r="AE84" s="315"/>
      <c r="AF84" s="324"/>
      <c r="AG84" s="315"/>
      <c r="AH84" s="324"/>
      <c r="AI84" s="315"/>
      <c r="AJ84" s="325"/>
      <c r="AK84" s="321" t="str">
        <f>IF(COUNTBLANK(AU61:AU90)=30,"","Moyenne de l'année :")</f>
        <v/>
      </c>
      <c r="AL84" s="322" t="str">
        <f>IF(COUNTBLANK(AU61:AU90)=30,"",CONCATENATE(TOTALGENERAL!$DM71," %"))</f>
        <v/>
      </c>
      <c r="AM84" s="323"/>
      <c r="AN84" s="323"/>
      <c r="AO84" s="315"/>
      <c r="AP84" s="324"/>
      <c r="AQ84" s="315"/>
      <c r="AR84" s="324"/>
      <c r="AS84" s="315"/>
      <c r="AT84" s="324"/>
      <c r="AU84" s="315"/>
      <c r="AV84" s="325"/>
      <c r="AW84" s="321" t="str">
        <f>IF(COUNTBLANK(BG61:BG90)=30,"","Moyenne de l'année :")</f>
        <v/>
      </c>
      <c r="AX84" s="322" t="str">
        <f>IF(COUNTBLANK(BG61:BG90)=30,"",CONCATENATE(TOTALGENERAL!$DM75," %"))</f>
        <v/>
      </c>
      <c r="AY84" s="323"/>
      <c r="AZ84" s="323"/>
      <c r="BA84" s="315"/>
      <c r="BB84" s="324"/>
      <c r="BC84" s="315"/>
      <c r="BD84" s="324"/>
      <c r="BE84" s="315"/>
      <c r="BF84" s="324"/>
      <c r="BG84" s="315"/>
      <c r="BH84" s="325"/>
      <c r="BI84" s="321" t="str">
        <f>IF(COUNTBLANK(BS61:BS90)=30,"","Moyenne de l'année :")</f>
        <v/>
      </c>
      <c r="BJ84" s="322" t="str">
        <f>IF(COUNTBLANK(BS61:BS90)=30,"",CONCATENATE(TOTALGENERAL!$DM79," %"))</f>
        <v/>
      </c>
      <c r="BK84" s="323"/>
      <c r="BL84" s="323"/>
      <c r="BM84" s="315"/>
      <c r="BN84" s="324"/>
      <c r="BO84" s="315"/>
      <c r="BP84" s="324"/>
      <c r="BQ84" s="315"/>
      <c r="BR84" s="324"/>
      <c r="BS84" s="315"/>
      <c r="BT84" s="325"/>
      <c r="BU84" s="321" t="str">
        <f>IF(COUNTBLANK(CE61:CE90)=30,"","Moyenne de l'année :")</f>
        <v/>
      </c>
      <c r="BV84" s="322" t="str">
        <f>IF(COUNTBLANK(CE61:CE90)=30,"",CONCATENATE(TOTALGENERAL!$DM83," %"))</f>
        <v/>
      </c>
      <c r="BW84" s="323"/>
      <c r="BX84" s="323"/>
      <c r="BY84" s="315"/>
      <c r="BZ84" s="324"/>
      <c r="CA84" s="315"/>
      <c r="CB84" s="324"/>
      <c r="CC84" s="315"/>
      <c r="CD84" s="324"/>
      <c r="CE84" s="315"/>
      <c r="CF84" s="325"/>
      <c r="CG84" s="321" t="str">
        <f>IF(COUNTBLANK(CQ61:CQ90)=30,"","Moyenne de l'année :")</f>
        <v/>
      </c>
      <c r="CH84" s="322" t="str">
        <f>IF(COUNTBLANK(CQ61:CQ90)=30,"",CONCATENATE(TOTALGENERAL!$DM87," %"))</f>
        <v/>
      </c>
      <c r="CI84" s="323"/>
      <c r="CJ84" s="323"/>
      <c r="CK84" s="315"/>
      <c r="CL84" s="324"/>
      <c r="CM84" s="315"/>
      <c r="CN84" s="324"/>
      <c r="CO84" s="315"/>
      <c r="CP84" s="324"/>
      <c r="CQ84" s="315"/>
      <c r="CR84" s="325"/>
      <c r="CS84" s="321" t="str">
        <f>IF(COUNTBLANK(DC61:DC90)=30,"","Moyenne de l'année :")</f>
        <v/>
      </c>
      <c r="CT84" s="322" t="str">
        <f>IF(COUNTBLANK(DC61:DC90)=30,"",CONCATENATE(TOTALGENERAL!$DM91," %"))</f>
        <v/>
      </c>
      <c r="CU84" s="323"/>
      <c r="CV84" s="323"/>
      <c r="CW84" s="315"/>
      <c r="CX84" s="324"/>
      <c r="CY84" s="315"/>
      <c r="CZ84" s="324"/>
      <c r="DA84" s="315"/>
      <c r="DB84" s="324"/>
      <c r="DC84" s="315"/>
      <c r="DD84" s="325"/>
      <c r="DE84" s="321" t="str">
        <f>IF(COUNTBLANK(DO61:DO90)=30,"","Moyenne de l'année :")</f>
        <v/>
      </c>
      <c r="DF84" s="322" t="str">
        <f>IF(COUNTBLANK(DO61:DO90)=30,"",CONCATENATE(TOTALGENERAL!$DM95," %"))</f>
        <v/>
      </c>
      <c r="DG84" s="323"/>
      <c r="DH84" s="323"/>
      <c r="DI84" s="315"/>
      <c r="DJ84" s="324"/>
      <c r="DK84" s="315"/>
      <c r="DL84" s="324"/>
      <c r="DM84" s="315"/>
      <c r="DN84" s="324"/>
      <c r="DO84" s="315"/>
      <c r="DP84" s="325"/>
    </row>
    <row r="85" spans="1:120">
      <c r="A85" s="321"/>
      <c r="B85" s="322"/>
      <c r="C85" s="323"/>
      <c r="D85" s="323"/>
      <c r="E85" s="315"/>
      <c r="F85" s="324"/>
      <c r="G85" s="315"/>
      <c r="H85" s="324"/>
      <c r="I85" s="315"/>
      <c r="J85" s="324"/>
      <c r="K85" s="315"/>
      <c r="L85" s="325"/>
      <c r="M85" s="321"/>
      <c r="N85" s="322"/>
      <c r="O85" s="323"/>
      <c r="P85" s="323"/>
      <c r="Q85" s="315"/>
      <c r="R85" s="324"/>
      <c r="S85" s="315"/>
      <c r="T85" s="324"/>
      <c r="U85" s="315"/>
      <c r="V85" s="324"/>
      <c r="W85" s="315"/>
      <c r="X85" s="325"/>
      <c r="Y85" s="321"/>
      <c r="Z85" s="322"/>
      <c r="AA85" s="323"/>
      <c r="AB85" s="323"/>
      <c r="AC85" s="315"/>
      <c r="AD85" s="324"/>
      <c r="AE85" s="315"/>
      <c r="AF85" s="324"/>
      <c r="AG85" s="315"/>
      <c r="AH85" s="324"/>
      <c r="AI85" s="315"/>
      <c r="AJ85" s="325"/>
      <c r="AK85" s="321"/>
      <c r="AL85" s="322"/>
      <c r="AM85" s="323"/>
      <c r="AN85" s="323"/>
      <c r="AO85" s="315"/>
      <c r="AP85" s="324"/>
      <c r="AQ85" s="315"/>
      <c r="AR85" s="324"/>
      <c r="AS85" s="315"/>
      <c r="AT85" s="324"/>
      <c r="AU85" s="315"/>
      <c r="AV85" s="325"/>
      <c r="AW85" s="321"/>
      <c r="AX85" s="322"/>
      <c r="AY85" s="323"/>
      <c r="AZ85" s="323"/>
      <c r="BA85" s="315"/>
      <c r="BB85" s="324"/>
      <c r="BC85" s="315"/>
      <c r="BD85" s="324"/>
      <c r="BE85" s="315"/>
      <c r="BF85" s="324"/>
      <c r="BG85" s="315"/>
      <c r="BH85" s="325"/>
      <c r="BI85" s="321"/>
      <c r="BJ85" s="322"/>
      <c r="BK85" s="323"/>
      <c r="BL85" s="323"/>
      <c r="BM85" s="315"/>
      <c r="BN85" s="324"/>
      <c r="BO85" s="315"/>
      <c r="BP85" s="324"/>
      <c r="BQ85" s="315"/>
      <c r="BR85" s="324"/>
      <c r="BS85" s="315"/>
      <c r="BT85" s="325"/>
      <c r="BU85" s="321"/>
      <c r="BV85" s="322"/>
      <c r="BW85" s="323"/>
      <c r="BX85" s="323"/>
      <c r="BY85" s="315"/>
      <c r="BZ85" s="324"/>
      <c r="CA85" s="315"/>
      <c r="CB85" s="324"/>
      <c r="CC85" s="315"/>
      <c r="CD85" s="324"/>
      <c r="CE85" s="315"/>
      <c r="CF85" s="325"/>
      <c r="CG85" s="321"/>
      <c r="CH85" s="322"/>
      <c r="CI85" s="323"/>
      <c r="CJ85" s="323"/>
      <c r="CK85" s="315"/>
      <c r="CL85" s="324"/>
      <c r="CM85" s="315"/>
      <c r="CN85" s="324"/>
      <c r="CO85" s="315"/>
      <c r="CP85" s="324"/>
      <c r="CQ85" s="315"/>
      <c r="CR85" s="325"/>
      <c r="CS85" s="321"/>
      <c r="CT85" s="322"/>
      <c r="CU85" s="323"/>
      <c r="CV85" s="323"/>
      <c r="CW85" s="315"/>
      <c r="CX85" s="324"/>
      <c r="CY85" s="315"/>
      <c r="CZ85" s="324"/>
      <c r="DA85" s="315"/>
      <c r="DB85" s="324"/>
      <c r="DC85" s="315"/>
      <c r="DD85" s="325"/>
      <c r="DE85" s="321"/>
      <c r="DF85" s="322"/>
      <c r="DG85" s="323"/>
      <c r="DH85" s="323"/>
      <c r="DI85" s="315"/>
      <c r="DJ85" s="324"/>
      <c r="DK85" s="315"/>
      <c r="DL85" s="324"/>
      <c r="DM85" s="315"/>
      <c r="DN85" s="324"/>
      <c r="DO85" s="315"/>
      <c r="DP85" s="325"/>
    </row>
    <row r="86" spans="1:120">
      <c r="A86" s="551" t="str">
        <f>IF(PARAMETRES!$D6="-",PARAMETRES!$F$17,CONCATENATE(UPPER(PARAMETRES!$D6)," (",LOWER(PARAMETRES!$F$17),")"))</f>
        <v>NÉERLANDAIS (seconde langue)</v>
      </c>
      <c r="B86" s="551"/>
      <c r="C86" s="316">
        <f>PARAMETRES!$G$17</f>
        <v>30</v>
      </c>
      <c r="D86" s="317"/>
      <c r="E86" s="318" t="str">
        <f>TOTALGENERAL!$X59</f>
        <v/>
      </c>
      <c r="F86" s="319"/>
      <c r="G86" s="318" t="str">
        <f>TOTALGENERAL!$AY59</f>
        <v/>
      </c>
      <c r="H86" s="319"/>
      <c r="I86" s="318" t="str">
        <f>TOTALGENERAL!$BZ59</f>
        <v/>
      </c>
      <c r="J86" s="319"/>
      <c r="K86" s="318" t="str">
        <f>TOTALGENERAL!$DA59</f>
        <v/>
      </c>
      <c r="L86" s="320"/>
      <c r="M86" s="551" t="str">
        <f>IF(PARAMETRES!$D10="-",PARAMETRES!$F$17,CONCATENATE(UPPER(PARAMETRES!$D10)," (",LOWER(PARAMETRES!$F$17),")"))</f>
        <v>ANGLAIS (seconde langue)</v>
      </c>
      <c r="N86" s="551"/>
      <c r="O86" s="316">
        <f>PARAMETRES!$G$17</f>
        <v>30</v>
      </c>
      <c r="P86" s="317"/>
      <c r="Q86" s="318" t="str">
        <f>TOTALGENERAL!$X63</f>
        <v/>
      </c>
      <c r="R86" s="319"/>
      <c r="S86" s="318" t="str">
        <f>TOTALGENERAL!$AY63</f>
        <v/>
      </c>
      <c r="T86" s="319"/>
      <c r="U86" s="318" t="str">
        <f>TOTALGENERAL!$BZ63</f>
        <v/>
      </c>
      <c r="V86" s="319"/>
      <c r="W86" s="318" t="str">
        <f>TOTALGENERAL!$DA63</f>
        <v/>
      </c>
      <c r="X86" s="320"/>
      <c r="Y86" s="551" t="str">
        <f>IF(PARAMETRES!$D14="-",PARAMETRES!$F$17,CONCATENATE(UPPER(PARAMETRES!$D14)," (",LOWER(PARAMETRES!$F$17),")"))</f>
        <v>NÉERLANDAIS (seconde langue)</v>
      </c>
      <c r="Z86" s="551"/>
      <c r="AA86" s="316">
        <f>PARAMETRES!$G$17</f>
        <v>30</v>
      </c>
      <c r="AB86" s="317"/>
      <c r="AC86" s="318" t="str">
        <f>TOTALGENERAL!$X67</f>
        <v/>
      </c>
      <c r="AD86" s="319"/>
      <c r="AE86" s="318" t="str">
        <f>TOTALGENERAL!$AY67</f>
        <v/>
      </c>
      <c r="AF86" s="319"/>
      <c r="AG86" s="318" t="str">
        <f>TOTALGENERAL!$BZ67</f>
        <v/>
      </c>
      <c r="AH86" s="319"/>
      <c r="AI86" s="318" t="str">
        <f>TOTALGENERAL!$DA67</f>
        <v/>
      </c>
      <c r="AJ86" s="320"/>
      <c r="AK86" s="551" t="str">
        <f>IF(PARAMETRES!$D18="-",PARAMETRES!$F$17,CONCATENATE(UPPER(PARAMETRES!$D18)," (",LOWER(PARAMETRES!$F$17),")"))</f>
        <v>ANGLAIS (seconde langue)</v>
      </c>
      <c r="AL86" s="551"/>
      <c r="AM86" s="316">
        <f>PARAMETRES!$G$17</f>
        <v>30</v>
      </c>
      <c r="AN86" s="317"/>
      <c r="AO86" s="318" t="str">
        <f>TOTALGENERAL!$X71</f>
        <v/>
      </c>
      <c r="AP86" s="319"/>
      <c r="AQ86" s="318" t="str">
        <f>TOTALGENERAL!$AY71</f>
        <v/>
      </c>
      <c r="AR86" s="319"/>
      <c r="AS86" s="318" t="str">
        <f>TOTALGENERAL!$BZ71</f>
        <v/>
      </c>
      <c r="AT86" s="319"/>
      <c r="AU86" s="318" t="str">
        <f>TOTALGENERAL!$DA71</f>
        <v/>
      </c>
      <c r="AV86" s="320"/>
      <c r="AW86" s="551" t="str">
        <f>IF(PARAMETRES!$D22="-",PARAMETRES!$F$17,CONCATENATE(UPPER(PARAMETRES!$D22)," (",LOWER(PARAMETRES!$F$17),")"))</f>
        <v>ANGLAIS (seconde langue)</v>
      </c>
      <c r="AX86" s="551"/>
      <c r="AY86" s="316">
        <f>PARAMETRES!$G$17</f>
        <v>30</v>
      </c>
      <c r="AZ86" s="317"/>
      <c r="BA86" s="318" t="str">
        <f>TOTALGENERAL!$X75</f>
        <v/>
      </c>
      <c r="BB86" s="319"/>
      <c r="BC86" s="318" t="str">
        <f>TOTALGENERAL!$AY75</f>
        <v/>
      </c>
      <c r="BD86" s="319"/>
      <c r="BE86" s="318" t="str">
        <f>TOTALGENERAL!$BZ75</f>
        <v/>
      </c>
      <c r="BF86" s="319"/>
      <c r="BG86" s="318" t="str">
        <f>TOTALGENERAL!$DA75</f>
        <v/>
      </c>
      <c r="BH86" s="320"/>
      <c r="BI86" s="551" t="str">
        <f>IF(PARAMETRES!$D26="-",PARAMETRES!$F$17,CONCATENATE(UPPER(PARAMETRES!$D26)," (",LOWER(PARAMETRES!$F$17),")"))</f>
        <v>ANGLAIS (seconde langue)</v>
      </c>
      <c r="BJ86" s="551"/>
      <c r="BK86" s="316">
        <f>PARAMETRES!$G$17</f>
        <v>30</v>
      </c>
      <c r="BL86" s="317"/>
      <c r="BM86" s="318" t="str">
        <f>TOTALGENERAL!$X79</f>
        <v/>
      </c>
      <c r="BN86" s="319"/>
      <c r="BO86" s="318" t="str">
        <f>TOTALGENERAL!$AY79</f>
        <v/>
      </c>
      <c r="BP86" s="319"/>
      <c r="BQ86" s="318" t="str">
        <f>TOTALGENERAL!$BZ79</f>
        <v/>
      </c>
      <c r="BR86" s="319"/>
      <c r="BS86" s="318" t="str">
        <f>TOTALGENERAL!$DA79</f>
        <v/>
      </c>
      <c r="BT86" s="320"/>
      <c r="BU86" s="551" t="str">
        <f>IF(PARAMETRES!$D30="-",PARAMETRES!$F$17,CONCATENATE(UPPER(PARAMETRES!$D30)," (",LOWER(PARAMETRES!$F$17),")"))</f>
        <v>ANGLAIS (seconde langue)</v>
      </c>
      <c r="BV86" s="551"/>
      <c r="BW86" s="316">
        <f>PARAMETRES!$G$17</f>
        <v>30</v>
      </c>
      <c r="BX86" s="317"/>
      <c r="BY86" s="318" t="str">
        <f>TOTALGENERAL!$X83</f>
        <v/>
      </c>
      <c r="BZ86" s="319"/>
      <c r="CA86" s="318" t="str">
        <f>TOTALGENERAL!$AY83</f>
        <v/>
      </c>
      <c r="CB86" s="319"/>
      <c r="CC86" s="318" t="str">
        <f>TOTALGENERAL!$BZ83</f>
        <v/>
      </c>
      <c r="CD86" s="319"/>
      <c r="CE86" s="318" t="str">
        <f>TOTALGENERAL!$DA83</f>
        <v/>
      </c>
      <c r="CF86" s="320"/>
      <c r="CG86" s="551" t="str">
        <f>IF(PARAMETRES!$D34="-",PARAMETRES!$F$17,CONCATENATE(UPPER(PARAMETRES!$D34)," (",LOWER(PARAMETRES!$F$17),")"))</f>
        <v>SECONDE LANGUE</v>
      </c>
      <c r="CH86" s="551"/>
      <c r="CI86" s="316">
        <f>PARAMETRES!$G$17</f>
        <v>30</v>
      </c>
      <c r="CJ86" s="317"/>
      <c r="CK86" s="318" t="str">
        <f>TOTALGENERAL!$X87</f>
        <v/>
      </c>
      <c r="CL86" s="319"/>
      <c r="CM86" s="318" t="str">
        <f>TOTALGENERAL!$AY87</f>
        <v/>
      </c>
      <c r="CN86" s="319"/>
      <c r="CO86" s="318" t="str">
        <f>TOTALGENERAL!$BZ87</f>
        <v/>
      </c>
      <c r="CP86" s="319"/>
      <c r="CQ86" s="318" t="str">
        <f>TOTALGENERAL!$DA87</f>
        <v/>
      </c>
      <c r="CR86" s="320"/>
      <c r="CS86" s="551" t="str">
        <f>IF(PARAMETRES!$D38="-",PARAMETRES!$F$17,CONCATENATE(UPPER(PARAMETRES!$D38)," (",LOWER(PARAMETRES!$F$17),")"))</f>
        <v>SECONDE LANGUE</v>
      </c>
      <c r="CT86" s="551"/>
      <c r="CU86" s="316">
        <f>PARAMETRES!$G$17</f>
        <v>30</v>
      </c>
      <c r="CV86" s="317"/>
      <c r="CW86" s="318" t="str">
        <f>TOTALGENERAL!$X91</f>
        <v/>
      </c>
      <c r="CX86" s="319"/>
      <c r="CY86" s="318" t="str">
        <f>TOTALGENERAL!$AY91</f>
        <v/>
      </c>
      <c r="CZ86" s="319"/>
      <c r="DA86" s="318" t="str">
        <f>TOTALGENERAL!$BZ91</f>
        <v/>
      </c>
      <c r="DB86" s="319"/>
      <c r="DC86" s="318" t="str">
        <f>TOTALGENERAL!$DA91</f>
        <v/>
      </c>
      <c r="DD86" s="320"/>
      <c r="DE86" s="551" t="str">
        <f>IF(PARAMETRES!$D42="-",PARAMETRES!$F$17,CONCATENATE(UPPER(PARAMETRES!$D42)," (",LOWER(PARAMETRES!$F$17),")"))</f>
        <v>SECONDE LANGUE</v>
      </c>
      <c r="DF86" s="551"/>
      <c r="DG86" s="316">
        <f>PARAMETRES!$G$17</f>
        <v>30</v>
      </c>
      <c r="DH86" s="317"/>
      <c r="DI86" s="318" t="str">
        <f>TOTALGENERAL!$X95</f>
        <v/>
      </c>
      <c r="DJ86" s="319"/>
      <c r="DK86" s="318" t="str">
        <f>TOTALGENERAL!$AY95</f>
        <v/>
      </c>
      <c r="DL86" s="319"/>
      <c r="DM86" s="318" t="str">
        <f>TOTALGENERAL!$BZ95</f>
        <v/>
      </c>
      <c r="DN86" s="319"/>
      <c r="DO86" s="318" t="str">
        <f>TOTALGENERAL!$DA95</f>
        <v/>
      </c>
      <c r="DP86" s="320"/>
    </row>
    <row r="87" spans="1:120">
      <c r="A87" s="321" t="str">
        <f>IF(COUNTBLANK(K61:K90)=30,"","Moyenne de l'année :")</f>
        <v/>
      </c>
      <c r="B87" s="322" t="str">
        <f>IF(COUNTBLANK(K61:K90)=30,"",CONCATENATE(TOTALGENERAL!$DN59," %"))</f>
        <v/>
      </c>
      <c r="C87" s="323"/>
      <c r="D87" s="323"/>
      <c r="E87" s="315"/>
      <c r="F87" s="324"/>
      <c r="G87" s="315"/>
      <c r="H87" s="324"/>
      <c r="I87" s="315"/>
      <c r="J87" s="324"/>
      <c r="K87" s="315"/>
      <c r="L87" s="325"/>
      <c r="M87" s="321" t="str">
        <f>IF(COUNTBLANK(W61:W90)=30,"","Moyenne de l'année :")</f>
        <v/>
      </c>
      <c r="N87" s="322" t="str">
        <f>IF(COUNTBLANK(W61:W90)=30,"",CONCATENATE(TOTALGENERAL!$DN63," %"))</f>
        <v/>
      </c>
      <c r="O87" s="323"/>
      <c r="P87" s="323"/>
      <c r="Q87" s="315"/>
      <c r="R87" s="324"/>
      <c r="S87" s="315"/>
      <c r="T87" s="324"/>
      <c r="U87" s="315"/>
      <c r="V87" s="324"/>
      <c r="W87" s="315"/>
      <c r="X87" s="325"/>
      <c r="Y87" s="321" t="str">
        <f>IF(COUNTBLANK(AI61:AI90)=30,"","Moyenne de l'année :")</f>
        <v/>
      </c>
      <c r="Z87" s="322" t="str">
        <f>IF(COUNTBLANK(AI61:AI90)=30,"",CONCATENATE(TOTALGENERAL!$DN67," %"))</f>
        <v/>
      </c>
      <c r="AA87" s="323"/>
      <c r="AB87" s="323"/>
      <c r="AC87" s="315"/>
      <c r="AD87" s="324"/>
      <c r="AE87" s="315"/>
      <c r="AF87" s="324"/>
      <c r="AG87" s="315"/>
      <c r="AH87" s="324"/>
      <c r="AI87" s="315"/>
      <c r="AJ87" s="325"/>
      <c r="AK87" s="321" t="str">
        <f>IF(COUNTBLANK(AU61:AU90)=30,"","Moyenne de l'année :")</f>
        <v/>
      </c>
      <c r="AL87" s="322" t="str">
        <f>IF(COUNTBLANK(AU61:AU90)=30,"",CONCATENATE(TOTALGENERAL!$DN71," %"))</f>
        <v/>
      </c>
      <c r="AM87" s="323"/>
      <c r="AN87" s="323"/>
      <c r="AO87" s="315"/>
      <c r="AP87" s="324"/>
      <c r="AQ87" s="315"/>
      <c r="AR87" s="324"/>
      <c r="AS87" s="315"/>
      <c r="AT87" s="324"/>
      <c r="AU87" s="315"/>
      <c r="AV87" s="325"/>
      <c r="AW87" s="321" t="str">
        <f>IF(COUNTBLANK(BG61:BG90)=30,"","Moyenne de l'année :")</f>
        <v/>
      </c>
      <c r="AX87" s="322" t="str">
        <f>IF(COUNTBLANK(BG61:BG90)=30,"",CONCATENATE(TOTALGENERAL!$DN75," %"))</f>
        <v/>
      </c>
      <c r="AY87" s="323"/>
      <c r="AZ87" s="323"/>
      <c r="BA87" s="315"/>
      <c r="BB87" s="324"/>
      <c r="BC87" s="315"/>
      <c r="BD87" s="324"/>
      <c r="BE87" s="315"/>
      <c r="BF87" s="324"/>
      <c r="BG87" s="315"/>
      <c r="BH87" s="325"/>
      <c r="BI87" s="321" t="str">
        <f>IF(COUNTBLANK(BS61:BS90)=30,"","Moyenne de l'année :")</f>
        <v/>
      </c>
      <c r="BJ87" s="322" t="str">
        <f>IF(COUNTBLANK(BS61:BS90)=30,"",CONCATENATE(TOTALGENERAL!$DN79," %"))</f>
        <v/>
      </c>
      <c r="BK87" s="323"/>
      <c r="BL87" s="323"/>
      <c r="BM87" s="315"/>
      <c r="BN87" s="324"/>
      <c r="BO87" s="315"/>
      <c r="BP87" s="324"/>
      <c r="BQ87" s="315"/>
      <c r="BR87" s="324"/>
      <c r="BS87" s="315"/>
      <c r="BT87" s="325"/>
      <c r="BU87" s="321" t="str">
        <f>IF(COUNTBLANK(CE61:CE90)=30,"","Moyenne de l'année :")</f>
        <v/>
      </c>
      <c r="BV87" s="322" t="str">
        <f>IF(COUNTBLANK(CE61:CE90)=30,"",CONCATENATE(TOTALGENERAL!$DN83," %"))</f>
        <v/>
      </c>
      <c r="BW87" s="323"/>
      <c r="BX87" s="323"/>
      <c r="BY87" s="315"/>
      <c r="BZ87" s="324"/>
      <c r="CA87" s="315"/>
      <c r="CB87" s="324"/>
      <c r="CC87" s="315"/>
      <c r="CD87" s="324"/>
      <c r="CE87" s="315"/>
      <c r="CF87" s="325"/>
      <c r="CG87" s="321" t="str">
        <f>IF(COUNTBLANK(CQ61:CQ90)=30,"","Moyenne de l'année :")</f>
        <v/>
      </c>
      <c r="CH87" s="322" t="str">
        <f>IF(COUNTBLANK(CQ61:CQ90)=30,"",CONCATENATE(TOTALGENERAL!$DN87," %"))</f>
        <v/>
      </c>
      <c r="CI87" s="323"/>
      <c r="CJ87" s="323"/>
      <c r="CK87" s="315"/>
      <c r="CL87" s="324"/>
      <c r="CM87" s="315"/>
      <c r="CN87" s="324"/>
      <c r="CO87" s="315"/>
      <c r="CP87" s="324"/>
      <c r="CQ87" s="315"/>
      <c r="CR87" s="325"/>
      <c r="CS87" s="321" t="str">
        <f>IF(COUNTBLANK(DC61:DC90)=30,"","Moyenne de l'année :")</f>
        <v/>
      </c>
      <c r="CT87" s="322" t="str">
        <f>IF(COUNTBLANK(DC61:DC90)=30,"",CONCATENATE(TOTALGENERAL!$DN91," %"))</f>
        <v/>
      </c>
      <c r="CU87" s="323"/>
      <c r="CV87" s="323"/>
      <c r="CW87" s="315"/>
      <c r="CX87" s="324"/>
      <c r="CY87" s="315"/>
      <c r="CZ87" s="324"/>
      <c r="DA87" s="315"/>
      <c r="DB87" s="324"/>
      <c r="DC87" s="315"/>
      <c r="DD87" s="325"/>
      <c r="DE87" s="321" t="str">
        <f>IF(COUNTBLANK(DO61:DO90)=30,"","Moyenne de l'année :")</f>
        <v/>
      </c>
      <c r="DF87" s="322" t="str">
        <f>IF(COUNTBLANK(DO61:DO90)=30,"",CONCATENATE(TOTALGENERAL!$DN95," %"))</f>
        <v/>
      </c>
      <c r="DG87" s="323"/>
      <c r="DH87" s="323"/>
      <c r="DI87" s="315"/>
      <c r="DJ87" s="324"/>
      <c r="DK87" s="315"/>
      <c r="DL87" s="324"/>
      <c r="DM87" s="315"/>
      <c r="DN87" s="324"/>
      <c r="DO87" s="315"/>
      <c r="DP87" s="325"/>
    </row>
    <row r="88" spans="1:120" ht="22.5" customHeight="1">
      <c r="A88" s="337"/>
      <c r="B88" s="338"/>
      <c r="C88" s="338"/>
      <c r="D88" s="339"/>
      <c r="E88" s="340"/>
      <c r="F88" s="324"/>
      <c r="G88" s="340"/>
      <c r="H88" s="324"/>
      <c r="I88" s="340"/>
      <c r="J88" s="324"/>
      <c r="K88" s="340"/>
      <c r="L88" s="325"/>
      <c r="M88" s="337"/>
      <c r="N88" s="338"/>
      <c r="O88" s="338"/>
      <c r="P88" s="339"/>
      <c r="Q88" s="340"/>
      <c r="R88" s="324"/>
      <c r="S88" s="340"/>
      <c r="T88" s="324"/>
      <c r="U88" s="340"/>
      <c r="V88" s="324"/>
      <c r="W88" s="340"/>
      <c r="X88" s="325"/>
      <c r="Y88" s="337"/>
      <c r="Z88" s="338"/>
      <c r="AA88" s="338"/>
      <c r="AB88" s="339"/>
      <c r="AC88" s="340"/>
      <c r="AD88" s="324"/>
      <c r="AE88" s="340"/>
      <c r="AF88" s="324"/>
      <c r="AG88" s="340"/>
      <c r="AH88" s="324"/>
      <c r="AI88" s="340"/>
      <c r="AJ88" s="325"/>
      <c r="AK88" s="337"/>
      <c r="AL88" s="338"/>
      <c r="AM88" s="338"/>
      <c r="AN88" s="339"/>
      <c r="AO88" s="340"/>
      <c r="AP88" s="324"/>
      <c r="AQ88" s="340"/>
      <c r="AR88" s="324"/>
      <c r="AS88" s="340"/>
      <c r="AT88" s="324"/>
      <c r="AU88" s="340"/>
      <c r="AV88" s="325"/>
      <c r="AW88" s="337"/>
      <c r="AX88" s="338"/>
      <c r="AY88" s="338"/>
      <c r="AZ88" s="339"/>
      <c r="BA88" s="340"/>
      <c r="BB88" s="324"/>
      <c r="BC88" s="340"/>
      <c r="BD88" s="324"/>
      <c r="BE88" s="340"/>
      <c r="BF88" s="324"/>
      <c r="BG88" s="340"/>
      <c r="BH88" s="325"/>
      <c r="BI88" s="337"/>
      <c r="BJ88" s="338"/>
      <c r="BK88" s="338"/>
      <c r="BL88" s="339"/>
      <c r="BM88" s="340"/>
      <c r="BN88" s="324"/>
      <c r="BO88" s="340"/>
      <c r="BP88" s="324"/>
      <c r="BQ88" s="340"/>
      <c r="BR88" s="324"/>
      <c r="BS88" s="340"/>
      <c r="BT88" s="325"/>
      <c r="BU88" s="337"/>
      <c r="BV88" s="338"/>
      <c r="BW88" s="338"/>
      <c r="BX88" s="339"/>
      <c r="BY88" s="340"/>
      <c r="BZ88" s="324"/>
      <c r="CA88" s="340"/>
      <c r="CB88" s="324"/>
      <c r="CC88" s="340"/>
      <c r="CD88" s="324"/>
      <c r="CE88" s="340"/>
      <c r="CF88" s="325"/>
      <c r="CG88" s="337"/>
      <c r="CH88" s="338"/>
      <c r="CI88" s="338"/>
      <c r="CJ88" s="339"/>
      <c r="CK88" s="340"/>
      <c r="CL88" s="324"/>
      <c r="CM88" s="340"/>
      <c r="CN88" s="324"/>
      <c r="CO88" s="340"/>
      <c r="CP88" s="324"/>
      <c r="CQ88" s="340"/>
      <c r="CR88" s="325"/>
      <c r="CS88" s="337"/>
      <c r="CT88" s="338"/>
      <c r="CU88" s="338"/>
      <c r="CV88" s="339"/>
      <c r="CW88" s="340"/>
      <c r="CX88" s="324"/>
      <c r="CY88" s="340"/>
      <c r="CZ88" s="324"/>
      <c r="DA88" s="340"/>
      <c r="DB88" s="324"/>
      <c r="DC88" s="340"/>
      <c r="DD88" s="325"/>
      <c r="DE88" s="337"/>
      <c r="DF88" s="338"/>
      <c r="DG88" s="338"/>
      <c r="DH88" s="339"/>
      <c r="DI88" s="340"/>
      <c r="DJ88" s="324"/>
      <c r="DK88" s="340"/>
      <c r="DL88" s="324"/>
      <c r="DM88" s="340"/>
      <c r="DN88" s="324"/>
      <c r="DO88" s="340"/>
      <c r="DP88" s="325"/>
    </row>
    <row r="89" spans="1:120" ht="4.5" customHeight="1">
      <c r="A89" s="326"/>
      <c r="B89" s="326"/>
      <c r="C89" s="327"/>
      <c r="D89" s="327"/>
      <c r="M89" s="326"/>
      <c r="N89" s="326"/>
      <c r="O89" s="327"/>
      <c r="P89" s="327"/>
      <c r="Y89" s="326"/>
      <c r="Z89" s="326"/>
      <c r="AA89" s="327"/>
      <c r="AB89" s="327"/>
      <c r="AK89" s="326"/>
      <c r="AL89" s="326"/>
      <c r="AM89" s="327"/>
      <c r="AN89" s="327"/>
      <c r="AW89" s="326"/>
      <c r="AX89" s="326"/>
      <c r="AY89" s="327"/>
      <c r="AZ89" s="327"/>
      <c r="BI89" s="326"/>
      <c r="BJ89" s="326"/>
      <c r="BK89" s="327"/>
      <c r="BL89" s="327"/>
      <c r="BU89" s="326"/>
      <c r="BV89" s="326"/>
      <c r="BW89" s="327"/>
      <c r="BX89" s="327"/>
      <c r="CG89" s="326"/>
      <c r="CH89" s="326"/>
      <c r="CI89" s="327"/>
      <c r="CJ89" s="327"/>
      <c r="CS89" s="326"/>
      <c r="CT89" s="326"/>
      <c r="CU89" s="327"/>
      <c r="CV89" s="327"/>
      <c r="DE89" s="326"/>
      <c r="DF89" s="326"/>
      <c r="DG89" s="327"/>
      <c r="DH89" s="327"/>
    </row>
    <row r="90" spans="1:120" ht="25.5" customHeight="1">
      <c r="A90" s="555" t="str">
        <f>PARAMETRES!$F$19</f>
        <v>TOTAL DE LA PÉRIODE</v>
      </c>
      <c r="B90" s="555"/>
      <c r="C90" s="341">
        <f>PARAMETRES!$G$19</f>
        <v>100</v>
      </c>
      <c r="D90" s="342"/>
      <c r="E90" s="343">
        <f>TOTALGENERAL!$AA59</f>
        <v>82.399999999999991</v>
      </c>
      <c r="F90" s="344"/>
      <c r="G90" s="343" t="str">
        <f>TOTALGENERAL!$BB59</f>
        <v/>
      </c>
      <c r="H90" s="344"/>
      <c r="I90" s="343" t="str">
        <f>TOTALGENERAL!$CC59</f>
        <v/>
      </c>
      <c r="J90" s="344"/>
      <c r="K90" s="343" t="str">
        <f>TOTALGENERAL!$DD59</f>
        <v/>
      </c>
      <c r="M90" s="555" t="str">
        <f>PARAMETRES!$F$19</f>
        <v>TOTAL DE LA PÉRIODE</v>
      </c>
      <c r="N90" s="555"/>
      <c r="O90" s="341">
        <f>PARAMETRES!$G$19</f>
        <v>100</v>
      </c>
      <c r="P90" s="342"/>
      <c r="Q90" s="343">
        <f>TOTALGENERAL!$AA63</f>
        <v>69.8</v>
      </c>
      <c r="R90" s="344"/>
      <c r="S90" s="343" t="str">
        <f>TOTALGENERAL!$BB63</f>
        <v/>
      </c>
      <c r="T90" s="344"/>
      <c r="U90" s="343" t="str">
        <f>TOTALGENERAL!$CC63</f>
        <v/>
      </c>
      <c r="V90" s="344"/>
      <c r="W90" s="343" t="str">
        <f>TOTALGENERAL!$DD63</f>
        <v/>
      </c>
      <c r="Y90" s="555" t="str">
        <f>PARAMETRES!$F$19</f>
        <v>TOTAL DE LA PÉRIODE</v>
      </c>
      <c r="Z90" s="555"/>
      <c r="AA90" s="341">
        <f>PARAMETRES!$G$19</f>
        <v>100</v>
      </c>
      <c r="AB90" s="342"/>
      <c r="AC90" s="343">
        <f>TOTALGENERAL!$AA67</f>
        <v>78.099999999999994</v>
      </c>
      <c r="AD90" s="344"/>
      <c r="AE90" s="343" t="str">
        <f>TOTALGENERAL!$BB67</f>
        <v/>
      </c>
      <c r="AF90" s="344"/>
      <c r="AG90" s="343" t="str">
        <f>TOTALGENERAL!$CC67</f>
        <v/>
      </c>
      <c r="AH90" s="344"/>
      <c r="AI90" s="343" t="str">
        <f>TOTALGENERAL!$DD67</f>
        <v/>
      </c>
      <c r="AK90" s="555" t="str">
        <f>PARAMETRES!$F$19</f>
        <v>TOTAL DE LA PÉRIODE</v>
      </c>
      <c r="AL90" s="555"/>
      <c r="AM90" s="341">
        <f>PARAMETRES!$G$19</f>
        <v>100</v>
      </c>
      <c r="AN90" s="342"/>
      <c r="AO90" s="343">
        <f>TOTALGENERAL!$AA71</f>
        <v>71.099999999999994</v>
      </c>
      <c r="AP90" s="344"/>
      <c r="AQ90" s="343" t="str">
        <f>TOTALGENERAL!$BB71</f>
        <v/>
      </c>
      <c r="AR90" s="344"/>
      <c r="AS90" s="343" t="str">
        <f>TOTALGENERAL!$CC71</f>
        <v/>
      </c>
      <c r="AT90" s="344"/>
      <c r="AU90" s="343" t="str">
        <f>TOTALGENERAL!$DD71</f>
        <v/>
      </c>
      <c r="AW90" s="555" t="str">
        <f>PARAMETRES!$F$19</f>
        <v>TOTAL DE LA PÉRIODE</v>
      </c>
      <c r="AX90" s="555"/>
      <c r="AY90" s="341">
        <f>PARAMETRES!$G$19</f>
        <v>100</v>
      </c>
      <c r="AZ90" s="342"/>
      <c r="BA90" s="343">
        <f>TOTALGENERAL!$AA75</f>
        <v>87.8</v>
      </c>
      <c r="BB90" s="344"/>
      <c r="BC90" s="343" t="str">
        <f>TOTALGENERAL!$BB75</f>
        <v/>
      </c>
      <c r="BD90" s="344"/>
      <c r="BE90" s="343" t="str">
        <f>TOTALGENERAL!$CC75</f>
        <v/>
      </c>
      <c r="BF90" s="344"/>
      <c r="BG90" s="343" t="str">
        <f>TOTALGENERAL!$DD75</f>
        <v/>
      </c>
      <c r="BI90" s="555" t="str">
        <f>PARAMETRES!$F$19</f>
        <v>TOTAL DE LA PÉRIODE</v>
      </c>
      <c r="BJ90" s="555"/>
      <c r="BK90" s="341">
        <f>PARAMETRES!$G$19</f>
        <v>100</v>
      </c>
      <c r="BL90" s="342"/>
      <c r="BM90" s="343">
        <f>TOTALGENERAL!$AA79</f>
        <v>79.599999999999994</v>
      </c>
      <c r="BN90" s="344"/>
      <c r="BO90" s="343" t="str">
        <f>TOTALGENERAL!$BB79</f>
        <v/>
      </c>
      <c r="BP90" s="344"/>
      <c r="BQ90" s="343" t="str">
        <f>TOTALGENERAL!$CC79</f>
        <v/>
      </c>
      <c r="BR90" s="344"/>
      <c r="BS90" s="343" t="str">
        <f>TOTALGENERAL!$DD79</f>
        <v/>
      </c>
      <c r="BU90" s="555" t="str">
        <f>PARAMETRES!$F$19</f>
        <v>TOTAL DE LA PÉRIODE</v>
      </c>
      <c r="BV90" s="555"/>
      <c r="BW90" s="341">
        <f>PARAMETRES!$G$19</f>
        <v>100</v>
      </c>
      <c r="BX90" s="342"/>
      <c r="BY90" s="343">
        <f>TOTALGENERAL!$AA83</f>
        <v>93.6</v>
      </c>
      <c r="BZ90" s="344"/>
      <c r="CA90" s="343" t="str">
        <f>TOTALGENERAL!$BB83</f>
        <v/>
      </c>
      <c r="CB90" s="344"/>
      <c r="CC90" s="343" t="str">
        <f>TOTALGENERAL!$CC83</f>
        <v/>
      </c>
      <c r="CD90" s="344"/>
      <c r="CE90" s="343" t="str">
        <f>TOTALGENERAL!$DD83</f>
        <v/>
      </c>
      <c r="CG90" s="555" t="str">
        <f>PARAMETRES!$F$19</f>
        <v>TOTAL DE LA PÉRIODE</v>
      </c>
      <c r="CH90" s="555"/>
      <c r="CI90" s="341">
        <f>PARAMETRES!$G$19</f>
        <v>100</v>
      </c>
      <c r="CJ90" s="342"/>
      <c r="CK90" s="343" t="str">
        <f>TOTALGENERAL!$AA87</f>
        <v/>
      </c>
      <c r="CL90" s="344"/>
      <c r="CM90" s="343" t="str">
        <f>TOTALGENERAL!$BB87</f>
        <v/>
      </c>
      <c r="CN90" s="344"/>
      <c r="CO90" s="343" t="str">
        <f>TOTALGENERAL!$CC87</f>
        <v/>
      </c>
      <c r="CP90" s="344"/>
      <c r="CQ90" s="343" t="str">
        <f>TOTALGENERAL!$DD87</f>
        <v/>
      </c>
      <c r="CS90" s="555" t="str">
        <f>PARAMETRES!$F$19</f>
        <v>TOTAL DE LA PÉRIODE</v>
      </c>
      <c r="CT90" s="555"/>
      <c r="CU90" s="341">
        <f>PARAMETRES!$G$19</f>
        <v>100</v>
      </c>
      <c r="CV90" s="342"/>
      <c r="CW90" s="343" t="str">
        <f>TOTALGENERAL!$AA91</f>
        <v/>
      </c>
      <c r="CX90" s="344"/>
      <c r="CY90" s="343" t="str">
        <f>TOTALGENERAL!$BB91</f>
        <v/>
      </c>
      <c r="CZ90" s="344"/>
      <c r="DA90" s="343" t="str">
        <f>TOTALGENERAL!$CC91</f>
        <v/>
      </c>
      <c r="DB90" s="344"/>
      <c r="DC90" s="343" t="str">
        <f>TOTALGENERAL!$DD91</f>
        <v/>
      </c>
      <c r="DE90" s="555" t="str">
        <f>PARAMETRES!$F$19</f>
        <v>TOTAL DE LA PÉRIODE</v>
      </c>
      <c r="DF90" s="555"/>
      <c r="DG90" s="341">
        <f>PARAMETRES!$G$19</f>
        <v>100</v>
      </c>
      <c r="DH90" s="342"/>
      <c r="DI90" s="343" t="str">
        <f>TOTALGENERAL!$AA95</f>
        <v/>
      </c>
      <c r="DJ90" s="344"/>
      <c r="DK90" s="343" t="str">
        <f>TOTALGENERAL!$BB95</f>
        <v/>
      </c>
      <c r="DL90" s="344"/>
      <c r="DM90" s="343" t="str">
        <f>TOTALGENERAL!$CC95</f>
        <v/>
      </c>
      <c r="DN90" s="344"/>
      <c r="DO90" s="343" t="str">
        <f>TOTALGENERAL!$DD95</f>
        <v/>
      </c>
    </row>
    <row r="91" spans="1:120" ht="3.75" customHeight="1">
      <c r="G91" s="345"/>
      <c r="J91" s="345"/>
      <c r="S91" s="345"/>
      <c r="V91" s="345"/>
      <c r="AE91" s="345"/>
      <c r="AH91" s="345"/>
      <c r="AQ91" s="345"/>
      <c r="AT91" s="345"/>
      <c r="BC91" s="345"/>
      <c r="BF91" s="345"/>
      <c r="BO91" s="345"/>
      <c r="BR91" s="345"/>
      <c r="CA91" s="345"/>
      <c r="CD91" s="345"/>
      <c r="CM91" s="345"/>
      <c r="CP91" s="345"/>
      <c r="CY91" s="345"/>
      <c r="DB91" s="345"/>
      <c r="DK91" s="345"/>
      <c r="DN91" s="345"/>
    </row>
    <row r="92" spans="1:120">
      <c r="G92" s="556" t="str">
        <f>IF(COUNTBLANK(K61:K90)=30,"","Moyenne de l'année : ")</f>
        <v/>
      </c>
      <c r="H92" s="556"/>
      <c r="I92" s="556"/>
      <c r="J92" s="556"/>
      <c r="K92" s="346" t="str">
        <f>IF(COUNTBLANK(K61:K90)=30,"",CONCATENATE(TOTALGENERAL!$DO59," %"))</f>
        <v/>
      </c>
      <c r="S92" s="556" t="str">
        <f>IF(COUNTBLANK(W61:W90)=30,"","Moyenne de l'année : ")</f>
        <v/>
      </c>
      <c r="T92" s="556"/>
      <c r="U92" s="556"/>
      <c r="V92" s="556"/>
      <c r="W92" s="346" t="str">
        <f>IF(COUNTBLANK(W61:W90)=30,"",CONCATENATE(TOTALGENERAL!$DO63," %"))</f>
        <v/>
      </c>
      <c r="AE92" s="556" t="str">
        <f>IF(COUNTBLANK(AI61:AI90)=30,"","Moyenne de l'année : ")</f>
        <v/>
      </c>
      <c r="AF92" s="556"/>
      <c r="AG92" s="556"/>
      <c r="AH92" s="556"/>
      <c r="AI92" s="346" t="str">
        <f>IF(COUNTBLANK(AI61:AI90)=30,"",CONCATENATE(TOTALGENERAL!$DO67," %"))</f>
        <v/>
      </c>
      <c r="AQ92" s="556" t="str">
        <f>IF(COUNTBLANK(AU61:AU90)=30,"","Moyenne de l'année : ")</f>
        <v/>
      </c>
      <c r="AR92" s="556"/>
      <c r="AS92" s="556"/>
      <c r="AT92" s="556"/>
      <c r="AU92" s="346" t="str">
        <f>IF(COUNTBLANK(AU61:AU90)=30,"",CONCATENATE(TOTALGENERAL!$DO71," %"))</f>
        <v/>
      </c>
      <c r="BC92" s="556" t="str">
        <f>IF(COUNTBLANK(BG61:BG90)=30,"","Moyenne de l'année : ")</f>
        <v/>
      </c>
      <c r="BD92" s="556"/>
      <c r="BE92" s="556"/>
      <c r="BF92" s="556"/>
      <c r="BG92" s="346" t="str">
        <f>IF(COUNTBLANK(BG61:BG90)=30,"",CONCATENATE(TOTALGENERAL!$DO75," %"))</f>
        <v/>
      </c>
      <c r="BO92" s="556" t="str">
        <f>IF(COUNTBLANK(BS61:BS90)=30,"","Moyenne de l'année : ")</f>
        <v/>
      </c>
      <c r="BP92" s="556"/>
      <c r="BQ92" s="556"/>
      <c r="BR92" s="556"/>
      <c r="BS92" s="346" t="str">
        <f>IF(COUNTBLANK(BS61:BS90)=30,"",CONCATENATE(TOTALGENERAL!$DO79," %"))</f>
        <v/>
      </c>
      <c r="CA92" s="556" t="str">
        <f>IF(COUNTBLANK(CE61:CE90)=30,"","Moyenne de l'année : ")</f>
        <v/>
      </c>
      <c r="CB92" s="556"/>
      <c r="CC92" s="556"/>
      <c r="CD92" s="556"/>
      <c r="CE92" s="346" t="str">
        <f>IF(COUNTBLANK(CE61:CE90)=30,"",CONCATENATE(TOTALGENERAL!$DO83," %"))</f>
        <v/>
      </c>
      <c r="CM92" s="556" t="str">
        <f>IF(COUNTBLANK(CQ61:CQ90)=30,"","Moyenne de l'année : ")</f>
        <v/>
      </c>
      <c r="CN92" s="556"/>
      <c r="CO92" s="556"/>
      <c r="CP92" s="556"/>
      <c r="CQ92" s="346" t="str">
        <f>IF(COUNTBLANK(CQ61:CQ90)=30,"",CONCATENATE(TOTALGENERAL!$DO87," %"))</f>
        <v/>
      </c>
      <c r="CY92" s="556" t="str">
        <f>IF(COUNTBLANK(DC61:DC90)=30,"","Moyenne de l'année : ")</f>
        <v/>
      </c>
      <c r="CZ92" s="556"/>
      <c r="DA92" s="556"/>
      <c r="DB92" s="556"/>
      <c r="DC92" s="346" t="str">
        <f>IF(COUNTBLANK(DC61:DC90)=30,"",CONCATENATE(TOTALGENERAL!$DO91," %"))</f>
        <v/>
      </c>
      <c r="DK92" s="556" t="str">
        <f>IF(COUNTBLANK(DO61:DO90)=30,"","Moyenne de l'année : ")</f>
        <v/>
      </c>
      <c r="DL92" s="556"/>
      <c r="DM92" s="556"/>
      <c r="DN92" s="556"/>
      <c r="DO92" s="346" t="str">
        <f>IF(COUNTBLANK(DO61:DO90)=30,"",CONCATENATE(TOTALGENERAL!$DO95," %"))</f>
        <v/>
      </c>
    </row>
    <row r="93" spans="1:120" ht="21.75" customHeight="1">
      <c r="A93" s="312" t="str">
        <f>IF(PARAMETRES!$G$28="N","",IF(COUNTBLANK(K61:K90)=30,"","Epreuve récapitulative de fin d'année :"))</f>
        <v/>
      </c>
      <c r="M93" s="312" t="str">
        <f>IF(PARAMETRES!$G$28="N","",IF(COUNTBLANK(W61:W90)=30,"","Epreuve récapitulative de fin d'année :"))</f>
        <v/>
      </c>
      <c r="Y93" s="312" t="str">
        <f>IF(PARAMETRES!$G$28="N","",IF(COUNTBLANK(AI61:AI90)=30,"","Epreuve récapitulative de fin d'année :"))</f>
        <v/>
      </c>
      <c r="AK93" s="312" t="str">
        <f>IF(PARAMETRES!$G$28="N","",IF(COUNTBLANK(AU61:AU90)=30,"","Epreuve récapitulative de fin d'année :"))</f>
        <v/>
      </c>
      <c r="AW93" s="312" t="str">
        <f>IF(PARAMETRES!$G$28="N","",IF(COUNTBLANK(BG61:BG90)=30,"","Epreuve récapitulative de fin d'année :"))</f>
        <v/>
      </c>
      <c r="BI93" s="312" t="str">
        <f>IF(PARAMETRES!$G$28="N","",IF(COUNTBLANK(BS61:BS90)=30,"","Epreuve récapitulative de fin d'année :"))</f>
        <v/>
      </c>
      <c r="BU93" s="312" t="str">
        <f>IF(PARAMETRES!$G$28="N","",IF(COUNTBLANK(CE61:CE90)=30,"","Epreuve récapitulative de fin d'année :"))</f>
        <v/>
      </c>
      <c r="CG93" s="312" t="str">
        <f>IF(PARAMETRES!$G$28="N","",IF(COUNTBLANK(CQ61:CQ90)=30,"","Epreuve récapitulative de fin d'année :"))</f>
        <v/>
      </c>
      <c r="CS93" s="312" t="str">
        <f>IF(PARAMETRES!$G$28="N","",IF(COUNTBLANK(DC61:DC90)=30,"","Epreuve récapitulative de fin d'année :"))</f>
        <v/>
      </c>
      <c r="DE93" s="312" t="str">
        <f>IF(PARAMETRES!$G$28="N","",IF(COUNTBLANK(DO61:DO90)=30,"","Epreuve récapitulative de fin d'année :"))</f>
        <v/>
      </c>
    </row>
    <row r="94" spans="1:120">
      <c r="A94" s="312" t="str">
        <f>IF(PARAMETRES!$G$28="N","",IF(COUNTBLANK(K61:K90)=30,"",CONCATENATE("   - Savoir écrire : ",'ECRIRE (conj, gramm)'!$CQ7,"/",'ECRIRE (conj, gramm)'!$CR7," (",'ECRIRE (conj, gramm)'!$CN7,"/",'ECRIRE (conj, gramm)'!$CO7,")")))</f>
        <v/>
      </c>
      <c r="M94" s="312" t="str">
        <f>IF(PARAMETRES!$G$28="N","",IF(COUNTBLANK(W61:W90)=30,"",CONCATENATE("   - Savoir écrire : ",'ECRIRE (conj, gramm)'!$CQ11,"/",'ECRIRE (conj, gramm)'!$CR11," (",'ECRIRE (conj, gramm)'!$CN11,"/",'ECRIRE (conj, gramm)'!$CO11,")")))</f>
        <v/>
      </c>
      <c r="Y94" s="312" t="str">
        <f>IF(PARAMETRES!$G$28="N","",IF(COUNTBLANK(AI61:AI90)=30,"",CONCATENATE("   - Savoir écrire : ",'ECRIRE (conj, gramm)'!$CQ15,"/",'ECRIRE (conj, gramm)'!$CR15," (",'ECRIRE (conj, gramm)'!$CN15,"/",'ECRIRE (conj, gramm)'!$CO15,")")))</f>
        <v/>
      </c>
      <c r="AK94" s="312" t="str">
        <f>IF(PARAMETRES!$G$28="N","",IF(COUNTBLANK(AU61:AU90)=30,"",CONCATENATE("   - Savoir écrire : ",'ECRIRE (conj, gramm)'!$CQ19,"/",'ECRIRE (conj, gramm)'!$CR19," (",'ECRIRE (conj, gramm)'!$CN19,"/",'ECRIRE (conj, gramm)'!$CO19,")")))</f>
        <v/>
      </c>
      <c r="AW94" s="312" t="str">
        <f>IF(PARAMETRES!$G$28="N","",IF(COUNTBLANK(BG61:BG90)=30,"",CONCATENATE("   - Savoir écrire : ",'ECRIRE (conj, gramm)'!$CQ23,"/",'ECRIRE (conj, gramm)'!$CR23," (",'ECRIRE (conj, gramm)'!$CN23,"/",'ECRIRE (conj, gramm)'!$CO23,")")))</f>
        <v/>
      </c>
      <c r="BI94" s="312" t="str">
        <f>IF(PARAMETRES!$G$28="N","",IF(COUNTBLANK(BS61:BS90)=30,"",CONCATENATE("   - Savoir écrire : ",'ECRIRE (conj, gramm)'!$CQ27,"/",'ECRIRE (conj, gramm)'!$CR27," (",'ECRIRE (conj, gramm)'!$CN27,"/",'ECRIRE (conj, gramm)'!$CO27,")")))</f>
        <v/>
      </c>
      <c r="BU94" s="312" t="str">
        <f>IF(PARAMETRES!$G$28="N","",IF(COUNTBLANK(CE61:CE90)=30,"",CONCATENATE("   - Savoir écrire : ",'ECRIRE (conj, gramm)'!$CQ30,"/",'ECRIRE (conj, gramm)'!$CR30," (",'ECRIRE (conj, gramm)'!$CN30,"/",'ECRIRE (conj, gramm)'!$CO30,")")))</f>
        <v/>
      </c>
      <c r="CG94" s="312" t="str">
        <f>IF(PARAMETRES!$G$28="N","",IF(COUNTBLANK(CQ61:CQ90)=30,"",CONCATENATE("   - Savoir écrire : ",'ECRIRE (conj, gramm)'!$CQ35,"/",'ECRIRE (conj, gramm)'!$CR35," (",'ECRIRE (conj, gramm)'!$CN35,"/",'ECRIRE (conj, gramm)'!$CO35,")")))</f>
        <v/>
      </c>
      <c r="CS94" s="312" t="str">
        <f>IF(PARAMETRES!$G$28="N","",IF(COUNTBLANK(DC61:DC90)=30,"",CONCATENATE("   - Savoir écrire : ",'ECRIRE (conj, gramm)'!$CQ39,"/",'ECRIRE (conj, gramm)'!$CR39," (",'ECRIRE (conj, gramm)'!$CN39,"/",'ECRIRE (conj, gramm)'!$CO39,")")))</f>
        <v/>
      </c>
      <c r="DE94" s="312" t="str">
        <f>IF(PARAMETRES!$G$28="N","",IF(COUNTBLANK(DO61:DO90)=30,"",CONCATENATE("   - Savoir écrire : ",'ECRIRE (conj, gramm)'!$CQ43,"/",'ECRIRE (conj, gramm)'!$CR43," (",'ECRIRE (conj, gramm)'!$CN43,"/",'ECRIRE (conj, gramm)'!$CO43,")")))</f>
        <v/>
      </c>
    </row>
    <row r="95" spans="1:120">
      <c r="A95" s="312" t="str">
        <f>IF(PARAMETRES!$G$28="N","",IF(COUNTBLANK(K61:K90)=30,"",IF(NO!$CM7="",IF(G!$CM7="",IF(SF!$CM7="",IF(#REF!="","",CONCATENATE("   - ",#REF!," : ",#REF!,"/",#REF!," (",#REF!,"/",#REF!,")")),CONCATENATE("   - ",SF!$CN$2," : ",SF!$CM7,"/",SF!$CN7," (",SF!$CJ7,"/",SF!$CK7,")")),CONCATENATE("   - ",G!$CN$2," : ",G!$CM7,"/",G!$CN7," (",G!$CJ7,"/",G!$CK7,")")),CONCATENATE("   - ",NO!$CN$2," : ",NO!$CM7,"/",NO!$CN7," (",NO!$CJ7,"/",NO!$CK7,")"))))</f>
        <v/>
      </c>
      <c r="M95" s="312" t="str">
        <f>IF(PARAMETRES!$G$28="N","",IF(COUNTBLANK(W61:W90)=30,"",IF(NO!$CM11="",IF(G!$CM11="",IF(SF!$CM11="",IF(#REF!="","",CONCATENATE("   - ",#REF!," : ",#REF!,"/",#REF!," (",#REF!,"/",#REF!,")")),CONCATENATE("   - ",SF!$CN$2," : ",SF!$CM11,"/",SF!$CN11," (",SF!$CJ11,"/",SF!$CK11,")")),CONCATENATE("   - ",G!$CN$2," : ",G!$CM11,"/",G!$CN11," (",G!$CJ11,"/",G!$CK11,")")),CONCATENATE("   - ",NO!$CN$2," : ",NO!$CM11,"/",NO!$CN11," (",NO!$CJ11,"/",NO!$CK11,")"))))</f>
        <v/>
      </c>
      <c r="Y95" s="312" t="str">
        <f>IF(PARAMETRES!$G$28="N","",IF(COUNTBLANK(AI61:AI90)=30,"",IF(NO!$CM15="",IF(G!$CM15="",IF(SF!$CM15="",IF(#REF!="","",CONCATENATE("   - ",#REF!," : ",#REF!,"/",#REF!," (",#REF!,"/",#REF!,")")),CONCATENATE("   - ",SF!$CN$2," : ",SF!$CM15,"/",SF!$CN15," (",SF!$CJ15,"/",SF!$CK15,")")),CONCATENATE("   - ",G!$CN$2," : ",G!$CM15,"/",G!$CN15," (",G!$CJ15,"/",G!$CK15,")")),CONCATENATE("   - ",NO!$CN$2," : ",NO!$CM15,"/",NO!$CN15," (",NO!$CJ15,"/",NO!$CK15,")"))))</f>
        <v/>
      </c>
      <c r="AK95" s="312" t="str">
        <f>IF(PARAMETRES!$G$28="N","",IF(COUNTBLANK(AU61:AU90)=30,"",IF(NO!$CM19="",IF(G!$CM19="",IF(SF!$CM19="",IF(#REF!="","",CONCATENATE("   - ",#REF!," : ",#REF!,"/",#REF!," (",#REF!,"/",#REF!,")")),CONCATENATE("   - ",SF!$CN$2," : ",SF!$CM19,"/",SF!$CN19," (",SF!$CJ19,"/",SF!$CK19,")")),CONCATENATE("   - ",G!$CN$2," : ",G!$CM19,"/",G!$CN19," (",G!$CJ19,"/",G!$CK19,")")),CONCATENATE("   - ",NO!$CN$2," : ",NO!$CM19,"/",NO!$CN19," (",NO!$CJ19,"/",NO!$CK19,")"))))</f>
        <v/>
      </c>
      <c r="AW95" s="312" t="str">
        <f>IF(PARAMETRES!$G$28="N","",IF(COUNTBLANK(BG61:BG90)=30,"",IF(NO!$CM23="",IF(G!$CM23="",IF(SF!$CM23="",IF(#REF!="","",CONCATENATE("   - ",#REF!," : ",#REF!,"/",#REF!," (",#REF!,"/",#REF!,")")),CONCATENATE("   - ",SF!$CN$2," : ",SF!$CM23,"/",SF!$CN23," (",SF!$CJ23,"/",SF!$CK23,")")),CONCATENATE("   - ",G!$CN$2," : ",G!$CM23,"/",G!$CN23," (",G!$CJ23,"/",G!$CK23,")")),CONCATENATE("   - ",NO!$CN$2," : ",NO!$CM23,"/",NO!$CN23," (",NO!$CJ23,"/",NO!$CK23,")"))))</f>
        <v/>
      </c>
      <c r="BI95" s="312" t="str">
        <f>IF(PARAMETRES!$G$28="N","",IF(COUNTBLANK(BS61:BS90)=30,"",IF(NO!$CM27="",IF(G!$CM27="",IF(SF!$CM27="",IF(#REF!="","",CONCATENATE("   - ",#REF!," : ",#REF!,"/",#REF!," (",#REF!,"/",#REF!,")")),CONCATENATE("   - ",SF!$CN$2," : ",SF!$CM27,"/",SF!$CN27," (",SF!$CJ27,"/",SF!$CK27,")")),CONCATENATE("   - ",G!$CN$2," : ",G!$CM27,"/",G!$CN27," (",G!$CJ27,"/",G!$CK27,")")),CONCATENATE("   - ",NO!$CN$2," : ",NO!$CM27,"/",NO!$CN27," (",NO!$CJ27,"/",NO!$CK27,")"))))</f>
        <v/>
      </c>
      <c r="BU95" s="312" t="str">
        <f>IF(PARAMETRES!$G$28="N","",IF(COUNTBLANK(CE61:CE90)=30,"",IF(NO!$CM30="",IF(G!$CM30="",IF(SF!$CM30="",IF(#REF!="","",CONCATENATE("   - ",#REF!," : ",#REF!,"/",#REF!," (",#REF!,"/",#REF!,")")),CONCATENATE("   - ",SF!$CN$2," : ",SF!$CM30,"/",SF!$CN30," (",SF!$CJ30,"/",SF!$CK30,")")),CONCATENATE("   - ",G!$CN$2," : ",G!$CM30,"/",G!$CN30," (",G!$CJ30,"/",G!$CK30,")")),CONCATENATE("   - ",NO!$CN$2," : ",NO!$CM30,"/",NO!$CN30," (",NO!$CJ30,"/",NO!$CK30,")"))))</f>
        <v/>
      </c>
      <c r="CG95" s="312" t="str">
        <f>IF(PARAMETRES!$G$28="N","",IF(COUNTBLANK(CQ61:CQ90)=30,"",IF(NO!$CM35="",IF(G!$CM35="",IF(SF!$CM35="",IF(#REF!="","",CONCATENATE("   - ",#REF!," : ",#REF!,"/",#REF!," (",#REF!,"/",#REF!,")")),CONCATENATE("   - ",SF!$CN$2," : ",SF!$CM35,"/",SF!$CN35," (",SF!$CJ35,"/",SF!$CK35,")")),CONCATENATE("   - ",G!$CN$2," : ",G!$CM35,"/",G!$CN35," (",G!$CJ35,"/",G!$CK35,")")),CONCATENATE("   - ",NO!$CN$2," : ",NO!$CM35,"/",NO!$CN35," (",NO!$CJ35,"/",NO!$CK35,")"))))</f>
        <v/>
      </c>
      <c r="CS95" s="312" t="str">
        <f>IF(PARAMETRES!$G$28="N","",IF(COUNTBLANK(DC61:DC90)=30,"",IF(NO!$CM39="",IF(G!$CM39="",IF(SF!$CM39="",IF(#REF!="","",CONCATENATE("   - ",#REF!," : ",#REF!,"/",#REF!," (",#REF!,"/",#REF!,")")),CONCATENATE("   - ",SF!$CN$2," : ",SF!$CM39,"/",SF!$CN39," (",SF!$CJ39,"/",SF!$CK39,")")),CONCATENATE("   - ",G!$CN$2," : ",G!$CM39,"/",G!$CN39," (",G!$CJ39,"/",G!$CK39,")")),CONCATENATE("   - ",NO!$CN$2," : ",NO!$CM39,"/",NO!$CN39," (",NO!$CJ39,"/",NO!$CK39,")"))))</f>
        <v/>
      </c>
      <c r="DE95" s="312" t="str">
        <f>IF(PARAMETRES!$G$28="N","",IF(COUNTBLANK(DO61:DO90)=30,"",IF(NO!$CM43="",IF(G!$CM43="",IF(SF!$CM43="",IF(#REF!="","",CONCATENATE("   - ",#REF!," : ",#REF!,"/",#REF!," (",#REF!,"/",#REF!,")")),CONCATENATE("   - ",SF!$CN$2," : ",SF!$CM43,"/",SF!$CN43," (",SF!$CJ43,"/",SF!$CK43,")")),CONCATENATE("   - ",G!$CN$2," : ",G!$CM43,"/",G!$CN43," (",G!$CJ43,"/",G!$CK43,")")),CONCATENATE("   - ",NO!$CN$2," : ",NO!$CM43,"/",NO!$CN43," (",NO!$CJ43,"/",NO!$CK43,")"))))</f>
        <v/>
      </c>
    </row>
    <row r="108" spans="1:120">
      <c r="A108" s="557"/>
      <c r="B108" s="557"/>
      <c r="C108" s="557"/>
      <c r="D108" s="557"/>
      <c r="E108" s="557"/>
      <c r="F108" s="557"/>
      <c r="G108" s="557"/>
      <c r="H108" s="557"/>
      <c r="I108" s="557"/>
      <c r="J108" s="557"/>
      <c r="K108" s="557"/>
      <c r="L108" s="557"/>
      <c r="M108" s="557"/>
      <c r="N108" s="557"/>
      <c r="O108" s="557"/>
      <c r="P108" s="557"/>
      <c r="Q108" s="557"/>
      <c r="R108" s="557"/>
      <c r="S108" s="557"/>
      <c r="T108" s="557"/>
      <c r="U108" s="557"/>
      <c r="V108" s="557"/>
      <c r="W108" s="557"/>
      <c r="X108" s="557"/>
      <c r="Y108" s="557"/>
      <c r="Z108" s="557"/>
      <c r="AA108" s="557"/>
      <c r="AB108" s="557"/>
      <c r="AC108" s="557"/>
      <c r="AD108" s="557"/>
      <c r="AE108" s="557"/>
      <c r="AF108" s="557"/>
      <c r="AG108" s="557"/>
      <c r="AH108" s="557"/>
      <c r="AI108" s="557"/>
      <c r="AJ108" s="557"/>
      <c r="AK108" s="557"/>
      <c r="AL108" s="557"/>
      <c r="AM108" s="557"/>
      <c r="AN108" s="557"/>
      <c r="AO108" s="557"/>
      <c r="AP108" s="557"/>
      <c r="AQ108" s="557"/>
      <c r="AR108" s="557"/>
      <c r="AS108" s="557"/>
      <c r="AT108" s="557"/>
      <c r="AU108" s="557"/>
      <c r="AV108" s="557"/>
      <c r="AW108" s="557"/>
      <c r="AX108" s="557"/>
      <c r="AY108" s="557"/>
      <c r="AZ108" s="557"/>
      <c r="BA108" s="557"/>
      <c r="BB108" s="557"/>
      <c r="BC108" s="557"/>
      <c r="BD108" s="557"/>
      <c r="BE108" s="557"/>
      <c r="BF108" s="557"/>
      <c r="BG108" s="557"/>
      <c r="BH108" s="557"/>
      <c r="BI108" s="557"/>
      <c r="BJ108" s="557"/>
      <c r="BK108" s="557"/>
      <c r="BL108" s="557"/>
      <c r="BM108" s="557"/>
      <c r="BN108" s="557"/>
      <c r="BO108" s="557"/>
      <c r="BP108" s="557"/>
      <c r="BQ108" s="557"/>
      <c r="BR108" s="557"/>
      <c r="BS108" s="557"/>
      <c r="BT108" s="557"/>
      <c r="BU108" s="557"/>
      <c r="BV108" s="557"/>
      <c r="BW108" s="557"/>
      <c r="BX108" s="557"/>
      <c r="BY108" s="557"/>
      <c r="BZ108" s="557"/>
      <c r="CA108" s="557"/>
      <c r="CB108" s="557"/>
      <c r="CC108" s="557"/>
      <c r="CD108" s="557"/>
      <c r="CE108" s="557"/>
      <c r="CF108" s="557"/>
      <c r="CG108" s="557"/>
      <c r="CH108" s="557"/>
      <c r="CI108" s="557"/>
      <c r="CJ108" s="557"/>
      <c r="CK108" s="557"/>
      <c r="CL108" s="557"/>
      <c r="CM108" s="557"/>
      <c r="CN108" s="557"/>
      <c r="CO108" s="557"/>
      <c r="CP108" s="557"/>
      <c r="CQ108" s="557"/>
      <c r="CR108" s="557"/>
      <c r="CS108" s="557"/>
      <c r="CT108" s="557"/>
      <c r="CU108" s="557"/>
      <c r="CV108" s="557"/>
      <c r="CW108" s="557"/>
      <c r="CX108" s="557"/>
      <c r="CY108" s="557"/>
      <c r="CZ108" s="557"/>
      <c r="DA108" s="557"/>
      <c r="DB108" s="557"/>
      <c r="DC108" s="557"/>
      <c r="DD108" s="557"/>
      <c r="DE108" s="557"/>
      <c r="DF108" s="557"/>
      <c r="DG108" s="557"/>
      <c r="DH108" s="557"/>
      <c r="DI108" s="557"/>
      <c r="DJ108" s="557"/>
      <c r="DK108" s="557"/>
      <c r="DL108" s="557"/>
      <c r="DM108" s="557"/>
      <c r="DN108" s="557"/>
      <c r="DO108" s="557"/>
      <c r="DP108" s="557"/>
    </row>
    <row r="109" spans="1:120" ht="37.5">
      <c r="B109" s="563" t="str">
        <f>PARAMETRES!$C7</f>
        <v>P</v>
      </c>
      <c r="C109" s="563"/>
      <c r="D109" s="563"/>
      <c r="E109" s="563"/>
      <c r="F109" s="563"/>
      <c r="G109" s="563"/>
      <c r="H109" s="563"/>
      <c r="I109" s="547" t="str">
        <f>IF(COUNTBLANK(K115:K144)=30,"",PARAMETRES!$F$22)</f>
        <v/>
      </c>
      <c r="J109" s="548" t="str">
        <f>IF(COUNTBLANK(K115:K144)=30,"",PARAMETRES!$F$23)</f>
        <v/>
      </c>
      <c r="N109" s="563" t="str">
        <f>PARAMETRES!$C11</f>
        <v>R</v>
      </c>
      <c r="O109" s="563"/>
      <c r="P109" s="563"/>
      <c r="Q109" s="563"/>
      <c r="R109" s="563"/>
      <c r="S109" s="563"/>
      <c r="T109" s="563"/>
      <c r="U109" s="547" t="str">
        <f>IF(COUNTBLANK(W115:W144)=30,"",PARAMETRES!$F$22)</f>
        <v/>
      </c>
      <c r="V109" s="548" t="str">
        <f>IF(COUNTBLANK(W115:W144)=30,"",PARAMETRES!$F$23)</f>
        <v/>
      </c>
      <c r="Z109" s="563" t="str">
        <f>PARAMETRES!$C15</f>
        <v>L</v>
      </c>
      <c r="AA109" s="563"/>
      <c r="AB109" s="563"/>
      <c r="AC109" s="563"/>
      <c r="AD109" s="563"/>
      <c r="AE109" s="563"/>
      <c r="AF109" s="563"/>
      <c r="AG109" s="547" t="str">
        <f>IF(COUNTBLANK(AI115:AI144)=30,"",PARAMETRES!$F$22)</f>
        <v/>
      </c>
      <c r="AH109" s="548" t="str">
        <f>IF(COUNTBLANK(AI115:AI144)=30,"",PARAMETRES!$F$23)</f>
        <v/>
      </c>
      <c r="AL109" s="563" t="str">
        <f>PARAMETRES!$C19</f>
        <v>M</v>
      </c>
      <c r="AM109" s="563"/>
      <c r="AN109" s="563"/>
      <c r="AO109" s="563"/>
      <c r="AP109" s="563"/>
      <c r="AQ109" s="563"/>
      <c r="AR109" s="563"/>
      <c r="AS109" s="547" t="str">
        <f>IF(COUNTBLANK(AU115:AU144)=30,"",PARAMETRES!$F$22)</f>
        <v/>
      </c>
      <c r="AT109" s="548" t="str">
        <f>IF(COUNTBLANK(AU115:AU144)=30,"",PARAMETRES!$F$23)</f>
        <v/>
      </c>
      <c r="AX109" s="563" t="str">
        <f>PARAMETRES!$C23</f>
        <v>G</v>
      </c>
      <c r="AY109" s="563"/>
      <c r="AZ109" s="563"/>
      <c r="BA109" s="563"/>
      <c r="BB109" s="563"/>
      <c r="BC109" s="563"/>
      <c r="BD109" s="563"/>
      <c r="BE109" s="547" t="str">
        <f>IF(COUNTBLANK(BG115:BG144)=30,"",PARAMETRES!$F$22)</f>
        <v/>
      </c>
      <c r="BF109" s="548" t="str">
        <f>IF(COUNTBLANK(BG115:BG144)=30,"",PARAMETRES!$F$23)</f>
        <v/>
      </c>
      <c r="BJ109" s="563" t="str">
        <f>PARAMETRES!$C27</f>
        <v>N</v>
      </c>
      <c r="BK109" s="563"/>
      <c r="BL109" s="563"/>
      <c r="BM109" s="563"/>
      <c r="BN109" s="563"/>
      <c r="BO109" s="563"/>
      <c r="BP109" s="563"/>
      <c r="BQ109" s="547" t="str">
        <f>IF(COUNTBLANK(BS115:BS144)=30,"",PARAMETRES!$F$22)</f>
        <v/>
      </c>
      <c r="BR109" s="548" t="str">
        <f>IF(COUNTBLANK(BS115:BS144)=30,"",PARAMETRES!$F$23)</f>
        <v/>
      </c>
      <c r="BV109" s="563" t="str">
        <f>PARAMETRES!$C30</f>
        <v>M</v>
      </c>
      <c r="BW109" s="563"/>
      <c r="BX109" s="563"/>
      <c r="BY109" s="563"/>
      <c r="BZ109" s="563"/>
      <c r="CA109" s="563"/>
      <c r="CB109" s="563"/>
      <c r="CC109" s="547" t="str">
        <f>IF(COUNTBLANK(CE115:CE144)=30,"",PARAMETRES!$F$22)</f>
        <v/>
      </c>
      <c r="CD109" s="548" t="str">
        <f>IF(COUNTBLANK(CE115:CE144)=30,"",PARAMETRES!$F$23)</f>
        <v/>
      </c>
      <c r="CH109" s="563" t="str">
        <f>PARAMETRES!$C35</f>
        <v>-</v>
      </c>
      <c r="CI109" s="563"/>
      <c r="CJ109" s="563"/>
      <c r="CK109" s="563"/>
      <c r="CL109" s="563"/>
      <c r="CM109" s="563"/>
      <c r="CN109" s="563"/>
      <c r="CO109" s="547" t="str">
        <f>IF(COUNTBLANK(CQ115:CQ144)=30,"",PARAMETRES!$F$22)</f>
        <v/>
      </c>
      <c r="CP109" s="548" t="str">
        <f>IF(COUNTBLANK(CQ115:CQ144)=30,"",PARAMETRES!$F$23)</f>
        <v/>
      </c>
      <c r="CT109" s="563" t="str">
        <f>PARAMETRES!$C39</f>
        <v>-</v>
      </c>
      <c r="CU109" s="563"/>
      <c r="CV109" s="563"/>
      <c r="CW109" s="563"/>
      <c r="CX109" s="563"/>
      <c r="CY109" s="563"/>
      <c r="CZ109" s="563"/>
      <c r="DA109" s="547" t="str">
        <f>IF(COUNTBLANK(DC115:DC144)=30,"",PARAMETRES!$F$22)</f>
        <v/>
      </c>
      <c r="DB109" s="548" t="str">
        <f>IF(COUNTBLANK(DC115:DC144)=30,"",PARAMETRES!$F$23)</f>
        <v/>
      </c>
      <c r="DF109" s="563" t="str">
        <f>PARAMETRES!$C43</f>
        <v>-</v>
      </c>
      <c r="DG109" s="563"/>
      <c r="DH109" s="563"/>
      <c r="DI109" s="563"/>
      <c r="DJ109" s="563"/>
      <c r="DK109" s="563"/>
      <c r="DL109" s="563"/>
      <c r="DM109" s="547" t="str">
        <f>IF(COUNTBLANK(DO115:DO144)=30,"",PARAMETRES!$F$22)</f>
        <v/>
      </c>
      <c r="DN109" s="548" t="str">
        <f>IF(COUNTBLANK(DO115:DO144)=30,"",PARAMETRES!$F$23)</f>
        <v/>
      </c>
    </row>
    <row r="110" spans="1:120" ht="25.5">
      <c r="B110" s="562" t="str">
        <f>PARAMETRES!$B7</f>
        <v>B</v>
      </c>
      <c r="C110" s="562"/>
      <c r="D110" s="562"/>
      <c r="E110" s="562"/>
      <c r="F110" s="562"/>
      <c r="G110" s="562"/>
      <c r="H110" s="562"/>
      <c r="I110" s="547"/>
      <c r="J110" s="548"/>
      <c r="N110" s="562" t="str">
        <f>PARAMETRES!$B11</f>
        <v>C</v>
      </c>
      <c r="O110" s="562"/>
      <c r="P110" s="562"/>
      <c r="Q110" s="562"/>
      <c r="R110" s="562"/>
      <c r="S110" s="562"/>
      <c r="T110" s="562"/>
      <c r="U110" s="547"/>
      <c r="V110" s="548"/>
      <c r="Z110" s="562" t="str">
        <f>PARAMETRES!$B15</f>
        <v>G</v>
      </c>
      <c r="AA110" s="562"/>
      <c r="AB110" s="562"/>
      <c r="AC110" s="562"/>
      <c r="AD110" s="562"/>
      <c r="AE110" s="562"/>
      <c r="AF110" s="562"/>
      <c r="AG110" s="547"/>
      <c r="AH110" s="548"/>
      <c r="AL110" s="562" t="str">
        <f>PARAMETRES!$B19</f>
        <v>M</v>
      </c>
      <c r="AM110" s="562"/>
      <c r="AN110" s="562"/>
      <c r="AO110" s="562"/>
      <c r="AP110" s="562"/>
      <c r="AQ110" s="562"/>
      <c r="AR110" s="562"/>
      <c r="AS110" s="547"/>
      <c r="AT110" s="548"/>
      <c r="AX110" s="562" t="str">
        <f>PARAMETRES!$B23</f>
        <v>R</v>
      </c>
      <c r="AY110" s="562"/>
      <c r="AZ110" s="562"/>
      <c r="BA110" s="562"/>
      <c r="BB110" s="562"/>
      <c r="BC110" s="562"/>
      <c r="BD110" s="562"/>
      <c r="BE110" s="547"/>
      <c r="BF110" s="548"/>
      <c r="BJ110" s="562" t="str">
        <f>PARAMETRES!$B27</f>
        <v>S</v>
      </c>
      <c r="BK110" s="562"/>
      <c r="BL110" s="562"/>
      <c r="BM110" s="562"/>
      <c r="BN110" s="562"/>
      <c r="BO110" s="562"/>
      <c r="BP110" s="562"/>
      <c r="BQ110" s="547"/>
      <c r="BR110" s="548"/>
      <c r="BV110" s="562" t="str">
        <f>PARAMETRES!$B30</f>
        <v>T</v>
      </c>
      <c r="BW110" s="562"/>
      <c r="BX110" s="562"/>
      <c r="BY110" s="562"/>
      <c r="BZ110" s="562"/>
      <c r="CA110" s="562"/>
      <c r="CB110" s="562"/>
      <c r="CC110" s="547"/>
      <c r="CD110" s="548"/>
      <c r="CH110" s="562" t="str">
        <f>PARAMETRES!$B35</f>
        <v>-</v>
      </c>
      <c r="CI110" s="562"/>
      <c r="CJ110" s="562"/>
      <c r="CK110" s="562"/>
      <c r="CL110" s="562"/>
      <c r="CM110" s="562"/>
      <c r="CN110" s="562"/>
      <c r="CO110" s="547"/>
      <c r="CP110" s="548"/>
      <c r="CT110" s="562" t="str">
        <f>PARAMETRES!$B39</f>
        <v>-</v>
      </c>
      <c r="CU110" s="562"/>
      <c r="CV110" s="562"/>
      <c r="CW110" s="562"/>
      <c r="CX110" s="562"/>
      <c r="CY110" s="562"/>
      <c r="CZ110" s="562"/>
      <c r="DA110" s="547"/>
      <c r="DB110" s="548"/>
      <c r="DF110" s="562" t="str">
        <f>PARAMETRES!$B43</f>
        <v>-</v>
      </c>
      <c r="DG110" s="562"/>
      <c r="DH110" s="562"/>
      <c r="DI110" s="562"/>
      <c r="DJ110" s="562"/>
      <c r="DK110" s="562"/>
      <c r="DL110" s="562"/>
      <c r="DM110" s="547"/>
      <c r="DN110" s="548"/>
    </row>
    <row r="111" spans="1:120">
      <c r="B111" s="313"/>
      <c r="C111" s="313"/>
      <c r="D111" s="313"/>
      <c r="N111" s="313"/>
      <c r="O111" s="313"/>
      <c r="P111" s="313"/>
      <c r="Z111" s="313"/>
      <c r="AA111" s="313"/>
      <c r="AB111" s="313"/>
      <c r="AL111" s="313"/>
      <c r="AM111" s="313"/>
      <c r="AN111" s="313"/>
      <c r="AX111" s="313"/>
      <c r="AY111" s="313"/>
      <c r="AZ111" s="313"/>
      <c r="BJ111" s="313"/>
      <c r="BK111" s="313"/>
      <c r="BL111" s="313"/>
      <c r="BV111" s="313"/>
      <c r="BW111" s="313"/>
      <c r="BX111" s="313"/>
      <c r="CH111" s="313"/>
      <c r="CI111" s="313"/>
      <c r="CJ111" s="313"/>
      <c r="CT111" s="313"/>
      <c r="CU111" s="313"/>
      <c r="CV111" s="313"/>
      <c r="DF111" s="313"/>
      <c r="DG111" s="313"/>
      <c r="DH111" s="313"/>
    </row>
    <row r="113" spans="1:120" ht="25.5" customHeight="1">
      <c r="E113" s="314" t="s">
        <v>84</v>
      </c>
      <c r="G113" s="314" t="s">
        <v>85</v>
      </c>
      <c r="I113" s="314" t="s">
        <v>86</v>
      </c>
      <c r="K113" s="314" t="s">
        <v>87</v>
      </c>
      <c r="Q113" s="314" t="s">
        <v>84</v>
      </c>
      <c r="S113" s="314" t="s">
        <v>85</v>
      </c>
      <c r="U113" s="314" t="s">
        <v>86</v>
      </c>
      <c r="W113" s="314" t="s">
        <v>87</v>
      </c>
      <c r="AC113" s="314" t="s">
        <v>84</v>
      </c>
      <c r="AE113" s="314" t="s">
        <v>85</v>
      </c>
      <c r="AG113" s="314" t="s">
        <v>86</v>
      </c>
      <c r="AI113" s="314" t="s">
        <v>87</v>
      </c>
      <c r="AO113" s="314" t="s">
        <v>84</v>
      </c>
      <c r="AQ113" s="314" t="s">
        <v>85</v>
      </c>
      <c r="AS113" s="314" t="s">
        <v>86</v>
      </c>
      <c r="AU113" s="314" t="s">
        <v>87</v>
      </c>
      <c r="BA113" s="314" t="s">
        <v>84</v>
      </c>
      <c r="BC113" s="314" t="s">
        <v>85</v>
      </c>
      <c r="BE113" s="314" t="s">
        <v>86</v>
      </c>
      <c r="BG113" s="314" t="s">
        <v>87</v>
      </c>
      <c r="BM113" s="314" t="s">
        <v>84</v>
      </c>
      <c r="BO113" s="314" t="s">
        <v>85</v>
      </c>
      <c r="BQ113" s="314" t="s">
        <v>86</v>
      </c>
      <c r="BS113" s="314" t="s">
        <v>87</v>
      </c>
      <c r="BY113" s="314" t="s">
        <v>84</v>
      </c>
      <c r="CA113" s="314" t="s">
        <v>85</v>
      </c>
      <c r="CC113" s="314" t="s">
        <v>86</v>
      </c>
      <c r="CE113" s="314" t="s">
        <v>87</v>
      </c>
      <c r="CK113" s="314" t="s">
        <v>84</v>
      </c>
      <c r="CM113" s="314" t="s">
        <v>85</v>
      </c>
      <c r="CO113" s="314" t="s">
        <v>86</v>
      </c>
      <c r="CQ113" s="314" t="s">
        <v>87</v>
      </c>
      <c r="CW113" s="314" t="s">
        <v>84</v>
      </c>
      <c r="CY113" s="314" t="s">
        <v>85</v>
      </c>
      <c r="DA113" s="314" t="s">
        <v>86</v>
      </c>
      <c r="DC113" s="314" t="s">
        <v>87</v>
      </c>
      <c r="DI113" s="314" t="s">
        <v>84</v>
      </c>
      <c r="DK113" s="314" t="s">
        <v>85</v>
      </c>
      <c r="DM113" s="314" t="s">
        <v>86</v>
      </c>
      <c r="DO113" s="314" t="s">
        <v>87</v>
      </c>
    </row>
    <row r="114" spans="1:120">
      <c r="E114" s="315"/>
      <c r="G114" s="315"/>
      <c r="I114" s="315"/>
      <c r="K114" s="315"/>
      <c r="Q114" s="315"/>
      <c r="S114" s="315"/>
      <c r="U114" s="315"/>
      <c r="W114" s="315"/>
      <c r="AC114" s="315"/>
      <c r="AE114" s="315"/>
      <c r="AG114" s="315"/>
      <c r="AI114" s="315"/>
      <c r="AO114" s="315"/>
      <c r="AQ114" s="315"/>
      <c r="AS114" s="315"/>
      <c r="AU114" s="315"/>
      <c r="BA114" s="315"/>
      <c r="BC114" s="315"/>
      <c r="BE114" s="315"/>
      <c r="BG114" s="315"/>
      <c r="BM114" s="315"/>
      <c r="BO114" s="315"/>
      <c r="BQ114" s="315"/>
      <c r="BS114" s="315"/>
      <c r="BY114" s="315"/>
      <c r="CA114" s="315"/>
      <c r="CC114" s="315"/>
      <c r="CE114" s="315"/>
      <c r="CK114" s="315"/>
      <c r="CM114" s="315"/>
      <c r="CO114" s="315"/>
      <c r="CQ114" s="315"/>
      <c r="CW114" s="315"/>
      <c r="CY114" s="315"/>
      <c r="DA114" s="315"/>
      <c r="DC114" s="315"/>
      <c r="DI114" s="315"/>
      <c r="DK114" s="315"/>
      <c r="DM114" s="315"/>
      <c r="DO114" s="315"/>
    </row>
    <row r="115" spans="1:120">
      <c r="A115" s="551" t="str">
        <f>PARAMETRES!$F$3</f>
        <v>RELIGION</v>
      </c>
      <c r="B115" s="551"/>
      <c r="C115" s="316">
        <f>PARAMETRES!$G$3</f>
        <v>20</v>
      </c>
      <c r="D115" s="317"/>
      <c r="E115" s="318">
        <f>TOTALGENERAL!$E60</f>
        <v>20</v>
      </c>
      <c r="F115" s="319"/>
      <c r="G115" s="318" t="str">
        <f>TOTALGENERAL!$AF60</f>
        <v/>
      </c>
      <c r="H115" s="319"/>
      <c r="I115" s="318" t="str">
        <f>TOTALGENERAL!$BG60</f>
        <v/>
      </c>
      <c r="J115" s="319"/>
      <c r="K115" s="318" t="str">
        <f>TOTALGENERAL!$CH60</f>
        <v/>
      </c>
      <c r="L115" s="320"/>
      <c r="M115" s="551" t="str">
        <f>PARAMETRES!$F$3</f>
        <v>RELIGION</v>
      </c>
      <c r="N115" s="551"/>
      <c r="O115" s="316">
        <f>PARAMETRES!$G$3</f>
        <v>20</v>
      </c>
      <c r="P115" s="317"/>
      <c r="Q115" s="318">
        <f>TOTALGENERAL!$E64</f>
        <v>20</v>
      </c>
      <c r="R115" s="319"/>
      <c r="S115" s="318" t="str">
        <f>TOTALGENERAL!$AF64</f>
        <v/>
      </c>
      <c r="T115" s="319"/>
      <c r="U115" s="318" t="str">
        <f>TOTALGENERAL!$BG64</f>
        <v/>
      </c>
      <c r="V115" s="319"/>
      <c r="W115" s="318" t="str">
        <f>TOTALGENERAL!$CH64</f>
        <v/>
      </c>
      <c r="X115" s="320"/>
      <c r="Y115" s="551" t="str">
        <f>PARAMETRES!$F$3</f>
        <v>RELIGION</v>
      </c>
      <c r="Z115" s="551"/>
      <c r="AA115" s="316">
        <f>PARAMETRES!$G$3</f>
        <v>20</v>
      </c>
      <c r="AB115" s="317"/>
      <c r="AC115" s="318">
        <f>TOTALGENERAL!$E68</f>
        <v>17.900000000000002</v>
      </c>
      <c r="AD115" s="319"/>
      <c r="AE115" s="318" t="str">
        <f>TOTALGENERAL!$AF68</f>
        <v/>
      </c>
      <c r="AF115" s="319"/>
      <c r="AG115" s="318" t="str">
        <f>TOTALGENERAL!$BG68</f>
        <v/>
      </c>
      <c r="AH115" s="319"/>
      <c r="AI115" s="318" t="str">
        <f>TOTALGENERAL!$CH68</f>
        <v/>
      </c>
      <c r="AJ115" s="320"/>
      <c r="AK115" s="551" t="str">
        <f>PARAMETRES!$F$3</f>
        <v>RELIGION</v>
      </c>
      <c r="AL115" s="551"/>
      <c r="AM115" s="316">
        <f>PARAMETRES!$G$3</f>
        <v>20</v>
      </c>
      <c r="AN115" s="317"/>
      <c r="AO115" s="318">
        <f>TOTALGENERAL!$E72</f>
        <v>15.799999999999999</v>
      </c>
      <c r="AP115" s="319"/>
      <c r="AQ115" s="318" t="str">
        <f>TOTALGENERAL!$AF72</f>
        <v/>
      </c>
      <c r="AR115" s="319"/>
      <c r="AS115" s="318" t="str">
        <f>TOTALGENERAL!$BG72</f>
        <v/>
      </c>
      <c r="AT115" s="319"/>
      <c r="AU115" s="318" t="str">
        <f>TOTALGENERAL!$CH72</f>
        <v/>
      </c>
      <c r="AV115" s="320"/>
      <c r="AW115" s="551" t="str">
        <f>PARAMETRES!$F$3</f>
        <v>RELIGION</v>
      </c>
      <c r="AX115" s="551"/>
      <c r="AY115" s="316">
        <f>PARAMETRES!$G$3</f>
        <v>20</v>
      </c>
      <c r="AZ115" s="317"/>
      <c r="BA115" s="318">
        <f>TOTALGENERAL!$E76</f>
        <v>9.5</v>
      </c>
      <c r="BB115" s="319"/>
      <c r="BC115" s="318" t="str">
        <f>TOTALGENERAL!$AF76</f>
        <v/>
      </c>
      <c r="BD115" s="319"/>
      <c r="BE115" s="318" t="str">
        <f>TOTALGENERAL!$BG76</f>
        <v/>
      </c>
      <c r="BF115" s="319"/>
      <c r="BG115" s="318" t="str">
        <f>TOTALGENERAL!$CH76</f>
        <v/>
      </c>
      <c r="BH115" s="320"/>
      <c r="BI115" s="551" t="str">
        <f>PARAMETRES!$F$3</f>
        <v>RELIGION</v>
      </c>
      <c r="BJ115" s="551"/>
      <c r="BK115" s="316">
        <f>PARAMETRES!$G$3</f>
        <v>20</v>
      </c>
      <c r="BL115" s="317"/>
      <c r="BM115" s="318">
        <f>TOTALGENERAL!$E80</f>
        <v>16.900000000000002</v>
      </c>
      <c r="BN115" s="319"/>
      <c r="BO115" s="318" t="str">
        <f>TOTALGENERAL!$AF80</f>
        <v/>
      </c>
      <c r="BP115" s="319"/>
      <c r="BQ115" s="318" t="str">
        <f>TOTALGENERAL!$BG80</f>
        <v/>
      </c>
      <c r="BR115" s="319"/>
      <c r="BS115" s="318" t="str">
        <f>TOTALGENERAL!$CH80</f>
        <v/>
      </c>
      <c r="BT115" s="320"/>
      <c r="BU115" s="551" t="str">
        <f>PARAMETRES!$F$3</f>
        <v>RELIGION</v>
      </c>
      <c r="BV115" s="551"/>
      <c r="BW115" s="316">
        <f>PARAMETRES!$G$3</f>
        <v>20</v>
      </c>
      <c r="BX115" s="317"/>
      <c r="BY115" s="318">
        <f>TOTALGENERAL!$E84</f>
        <v>20</v>
      </c>
      <c r="BZ115" s="319"/>
      <c r="CA115" s="318" t="str">
        <f>TOTALGENERAL!$AF84</f>
        <v/>
      </c>
      <c r="CB115" s="319"/>
      <c r="CC115" s="318" t="str">
        <f>TOTALGENERAL!$BG84</f>
        <v/>
      </c>
      <c r="CD115" s="319"/>
      <c r="CE115" s="318" t="str">
        <f>TOTALGENERAL!$CH84</f>
        <v/>
      </c>
      <c r="CF115" s="320"/>
      <c r="CG115" s="551" t="str">
        <f>PARAMETRES!$F$3</f>
        <v>RELIGION</v>
      </c>
      <c r="CH115" s="551"/>
      <c r="CI115" s="316">
        <f>PARAMETRES!$G$3</f>
        <v>20</v>
      </c>
      <c r="CJ115" s="317"/>
      <c r="CK115" s="318" t="str">
        <f>TOTALGENERAL!$E88</f>
        <v>-</v>
      </c>
      <c r="CL115" s="319"/>
      <c r="CM115" s="318" t="str">
        <f>TOTALGENERAL!$AF88</f>
        <v/>
      </c>
      <c r="CN115" s="319"/>
      <c r="CO115" s="318" t="str">
        <f>TOTALGENERAL!$BG88</f>
        <v/>
      </c>
      <c r="CP115" s="319"/>
      <c r="CQ115" s="318" t="str">
        <f>TOTALGENERAL!$CH88</f>
        <v/>
      </c>
      <c r="CR115" s="320"/>
      <c r="CS115" s="551" t="str">
        <f>PARAMETRES!$F$3</f>
        <v>RELIGION</v>
      </c>
      <c r="CT115" s="551"/>
      <c r="CU115" s="316">
        <f>PARAMETRES!$G$3</f>
        <v>20</v>
      </c>
      <c r="CV115" s="317"/>
      <c r="CW115" s="318" t="str">
        <f>TOTALGENERAL!$E92</f>
        <v>-</v>
      </c>
      <c r="CX115" s="319"/>
      <c r="CY115" s="318" t="str">
        <f>TOTALGENERAL!$AF92</f>
        <v/>
      </c>
      <c r="CZ115" s="319"/>
      <c r="DA115" s="318" t="str">
        <f>TOTALGENERAL!$BG92</f>
        <v/>
      </c>
      <c r="DB115" s="319"/>
      <c r="DC115" s="318" t="str">
        <f>TOTALGENERAL!$CH92</f>
        <v/>
      </c>
      <c r="DD115" s="320"/>
      <c r="DE115" s="551" t="str">
        <f>PARAMETRES!$F$3</f>
        <v>RELIGION</v>
      </c>
      <c r="DF115" s="551"/>
      <c r="DG115" s="316">
        <f>PARAMETRES!$G$3</f>
        <v>20</v>
      </c>
      <c r="DH115" s="317"/>
      <c r="DI115" s="318" t="str">
        <f>TOTALGENERAL!$E96</f>
        <v>-</v>
      </c>
      <c r="DJ115" s="319"/>
      <c r="DK115" s="318" t="str">
        <f>TOTALGENERAL!$AF96</f>
        <v/>
      </c>
      <c r="DL115" s="319"/>
      <c r="DM115" s="318" t="str">
        <f>TOTALGENERAL!$BG96</f>
        <v/>
      </c>
      <c r="DN115" s="319"/>
      <c r="DO115" s="318" t="str">
        <f>TOTALGENERAL!$CH96</f>
        <v/>
      </c>
      <c r="DP115" s="320"/>
    </row>
    <row r="116" spans="1:120">
      <c r="A116" s="321" t="str">
        <f>IF(COUNTBLANK(K115:K144)=30,"","Moyenne de l'année :")</f>
        <v/>
      </c>
      <c r="B116" s="322" t="str">
        <f>IF(COUNTBLANK(K115:K144)=30,"",CONCATENATE(TOTALGENERAL!$DJ60," %"))</f>
        <v/>
      </c>
      <c r="C116" s="323"/>
      <c r="D116" s="323"/>
      <c r="E116" s="315"/>
      <c r="F116" s="324"/>
      <c r="G116" s="315"/>
      <c r="H116" s="324"/>
      <c r="I116" s="315"/>
      <c r="J116" s="324"/>
      <c r="K116" s="315"/>
      <c r="L116" s="325"/>
      <c r="M116" s="321" t="str">
        <f>IF(COUNTBLANK(W115:W144)=30,"","Moyenne de l'année :")</f>
        <v/>
      </c>
      <c r="N116" s="322" t="str">
        <f>IF(COUNTBLANK(W115:W144)=30,"",CONCATENATE(TOTALGENERAL!$DJ64," %"))</f>
        <v/>
      </c>
      <c r="O116" s="323"/>
      <c r="P116" s="323"/>
      <c r="Q116" s="315"/>
      <c r="R116" s="324"/>
      <c r="S116" s="315"/>
      <c r="T116" s="324"/>
      <c r="U116" s="315"/>
      <c r="V116" s="324"/>
      <c r="W116" s="315"/>
      <c r="X116" s="325"/>
      <c r="Y116" s="321" t="str">
        <f>IF(COUNTBLANK(AI115:AI144)=30,"","Moyenne de l'année :")</f>
        <v/>
      </c>
      <c r="Z116" s="322" t="str">
        <f>IF(COUNTBLANK(AI115:AI144)=30,"",CONCATENATE(TOTALGENERAL!$DJ68," %"))</f>
        <v/>
      </c>
      <c r="AA116" s="323"/>
      <c r="AB116" s="323"/>
      <c r="AC116" s="315"/>
      <c r="AD116" s="324"/>
      <c r="AE116" s="315"/>
      <c r="AF116" s="324"/>
      <c r="AG116" s="315"/>
      <c r="AH116" s="324"/>
      <c r="AI116" s="315"/>
      <c r="AJ116" s="325"/>
      <c r="AK116" s="321" t="str">
        <f>IF(COUNTBLANK(AU115:AU144)=30,"","Moyenne de l'année :")</f>
        <v/>
      </c>
      <c r="AL116" s="322" t="str">
        <f>IF(COUNTBLANK(AU115:AU144)=30,"",CONCATENATE(TOTALGENERAL!$DJ72," %"))</f>
        <v/>
      </c>
      <c r="AM116" s="323"/>
      <c r="AN116" s="323"/>
      <c r="AO116" s="315"/>
      <c r="AP116" s="324"/>
      <c r="AQ116" s="315"/>
      <c r="AR116" s="324"/>
      <c r="AS116" s="315"/>
      <c r="AT116" s="324"/>
      <c r="AU116" s="315"/>
      <c r="AV116" s="325"/>
      <c r="AW116" s="321" t="str">
        <f>IF(COUNTBLANK(BG115:BG144)=30,"","Moyenne de l'année :")</f>
        <v/>
      </c>
      <c r="AX116" s="322" t="str">
        <f>IF(COUNTBLANK(BG115:BG144)=30,"",CONCATENATE(TOTALGENERAL!$DJ76," %"))</f>
        <v/>
      </c>
      <c r="AY116" s="323"/>
      <c r="AZ116" s="323"/>
      <c r="BA116" s="315"/>
      <c r="BB116" s="324"/>
      <c r="BC116" s="315"/>
      <c r="BD116" s="324"/>
      <c r="BE116" s="315"/>
      <c r="BF116" s="324"/>
      <c r="BG116" s="315"/>
      <c r="BH116" s="325"/>
      <c r="BI116" s="321" t="str">
        <f>IF(COUNTBLANK(BS115:BS144)=30,"","Moyenne de l'année :")</f>
        <v/>
      </c>
      <c r="BJ116" s="322" t="str">
        <f>IF(COUNTBLANK(BS115:BS144)=30,"",CONCATENATE(TOTALGENERAL!$DJ80," %"))</f>
        <v/>
      </c>
      <c r="BK116" s="323"/>
      <c r="BL116" s="323"/>
      <c r="BM116" s="315"/>
      <c r="BN116" s="324"/>
      <c r="BO116" s="315"/>
      <c r="BP116" s="324"/>
      <c r="BQ116" s="315"/>
      <c r="BR116" s="324"/>
      <c r="BS116" s="315"/>
      <c r="BT116" s="325"/>
      <c r="BU116" s="321" t="str">
        <f>IF(COUNTBLANK(CE115:CE144)=30,"","Moyenne de l'année :")</f>
        <v/>
      </c>
      <c r="BV116" s="322" t="str">
        <f>IF(COUNTBLANK(CE115:CE144)=30,"",CONCATENATE(TOTALGENERAL!$DJ84," %"))</f>
        <v/>
      </c>
      <c r="BW116" s="323"/>
      <c r="BX116" s="323"/>
      <c r="BY116" s="315"/>
      <c r="BZ116" s="324"/>
      <c r="CA116" s="315"/>
      <c r="CB116" s="324"/>
      <c r="CC116" s="315"/>
      <c r="CD116" s="324"/>
      <c r="CE116" s="315"/>
      <c r="CF116" s="325"/>
      <c r="CG116" s="321" t="str">
        <f>IF(COUNTBLANK(CQ115:CQ144)=30,"","Moyenne de l'année :")</f>
        <v/>
      </c>
      <c r="CH116" s="322" t="str">
        <f>IF(COUNTBLANK(CQ115:CQ144)=30,"",CONCATENATE(TOTALGENERAL!$DJ88," %"))</f>
        <v/>
      </c>
      <c r="CI116" s="323"/>
      <c r="CJ116" s="323"/>
      <c r="CK116" s="315"/>
      <c r="CL116" s="324"/>
      <c r="CM116" s="315"/>
      <c r="CN116" s="324"/>
      <c r="CO116" s="315"/>
      <c r="CP116" s="324"/>
      <c r="CQ116" s="315"/>
      <c r="CR116" s="325"/>
      <c r="CS116" s="321" t="str">
        <f>IF(COUNTBLANK(DC115:DC144)=30,"","Moyenne de l'année :")</f>
        <v/>
      </c>
      <c r="CT116" s="322" t="str">
        <f>IF(COUNTBLANK(DC115:DC144)=30,"",CONCATENATE(TOTALGENERAL!$DJ92," %"))</f>
        <v/>
      </c>
      <c r="CU116" s="323"/>
      <c r="CV116" s="323"/>
      <c r="CW116" s="315"/>
      <c r="CX116" s="324"/>
      <c r="CY116" s="315"/>
      <c r="CZ116" s="324"/>
      <c r="DA116" s="315"/>
      <c r="DB116" s="324"/>
      <c r="DC116" s="315"/>
      <c r="DD116" s="325"/>
      <c r="DE116" s="321" t="str">
        <f>IF(COUNTBLANK(DO115:DO144)=30,"","Moyenne de l'année :")</f>
        <v/>
      </c>
      <c r="DF116" s="322" t="str">
        <f>IF(COUNTBLANK(DO115:DO144)=30,"",CONCATENATE(TOTALGENERAL!$DJ96," %"))</f>
        <v/>
      </c>
      <c r="DG116" s="323"/>
      <c r="DH116" s="323"/>
      <c r="DI116" s="315"/>
      <c r="DJ116" s="324"/>
      <c r="DK116" s="315"/>
      <c r="DL116" s="324"/>
      <c r="DM116" s="315"/>
      <c r="DN116" s="324"/>
      <c r="DO116" s="315"/>
      <c r="DP116" s="325"/>
    </row>
    <row r="117" spans="1:120">
      <c r="A117" s="326"/>
      <c r="B117" s="326"/>
      <c r="C117" s="327"/>
      <c r="D117" s="327"/>
      <c r="E117" s="315"/>
      <c r="G117" s="315"/>
      <c r="I117" s="315"/>
      <c r="K117" s="315"/>
      <c r="M117" s="326"/>
      <c r="N117" s="326"/>
      <c r="O117" s="327"/>
      <c r="P117" s="327"/>
      <c r="Q117" s="315"/>
      <c r="S117" s="315"/>
      <c r="U117" s="315"/>
      <c r="W117" s="315"/>
      <c r="Y117" s="326"/>
      <c r="Z117" s="326"/>
      <c r="AA117" s="327"/>
      <c r="AB117" s="327"/>
      <c r="AC117" s="315"/>
      <c r="AE117" s="315"/>
      <c r="AG117" s="315"/>
      <c r="AI117" s="315"/>
      <c r="AK117" s="326"/>
      <c r="AL117" s="326"/>
      <c r="AM117" s="327"/>
      <c r="AN117" s="327"/>
      <c r="AO117" s="315"/>
      <c r="AQ117" s="315"/>
      <c r="AS117" s="315"/>
      <c r="AU117" s="315"/>
      <c r="AW117" s="326"/>
      <c r="AX117" s="326"/>
      <c r="AY117" s="327"/>
      <c r="AZ117" s="327"/>
      <c r="BA117" s="315"/>
      <c r="BC117" s="315"/>
      <c r="BE117" s="315"/>
      <c r="BG117" s="315"/>
      <c r="BI117" s="326"/>
      <c r="BJ117" s="326"/>
      <c r="BK117" s="327"/>
      <c r="BL117" s="327"/>
      <c r="BM117" s="315"/>
      <c r="BO117" s="315"/>
      <c r="BQ117" s="315"/>
      <c r="BS117" s="315"/>
      <c r="BU117" s="326"/>
      <c r="BV117" s="326"/>
      <c r="BW117" s="327"/>
      <c r="BX117" s="327"/>
      <c r="BY117" s="315"/>
      <c r="CA117" s="315"/>
      <c r="CC117" s="315"/>
      <c r="CE117" s="315"/>
      <c r="CG117" s="326"/>
      <c r="CH117" s="326"/>
      <c r="CI117" s="327"/>
      <c r="CJ117" s="327"/>
      <c r="CK117" s="315"/>
      <c r="CM117" s="315"/>
      <c r="CO117" s="315"/>
      <c r="CQ117" s="315"/>
      <c r="CS117" s="326"/>
      <c r="CT117" s="326"/>
      <c r="CU117" s="327"/>
      <c r="CV117" s="327"/>
      <c r="CW117" s="315"/>
      <c r="CY117" s="315"/>
      <c r="DA117" s="315"/>
      <c r="DC117" s="315"/>
      <c r="DE117" s="326"/>
      <c r="DF117" s="326"/>
      <c r="DG117" s="327"/>
      <c r="DH117" s="327"/>
      <c r="DI117" s="315"/>
      <c r="DK117" s="315"/>
      <c r="DM117" s="315"/>
      <c r="DO117" s="315"/>
    </row>
    <row r="118" spans="1:120" ht="13.5">
      <c r="A118" s="552" t="s">
        <v>88</v>
      </c>
      <c r="B118" s="552"/>
      <c r="C118" s="327"/>
      <c r="D118" s="327"/>
      <c r="E118" s="315"/>
      <c r="G118" s="315"/>
      <c r="I118" s="315"/>
      <c r="K118" s="315"/>
      <c r="M118" s="552" t="s">
        <v>88</v>
      </c>
      <c r="N118" s="552"/>
      <c r="O118" s="327"/>
      <c r="P118" s="327"/>
      <c r="Q118" s="315"/>
      <c r="S118" s="315"/>
      <c r="U118" s="315"/>
      <c r="W118" s="315"/>
      <c r="Y118" s="552" t="s">
        <v>88</v>
      </c>
      <c r="Z118" s="552"/>
      <c r="AA118" s="327"/>
      <c r="AB118" s="327"/>
      <c r="AC118" s="315"/>
      <c r="AE118" s="315"/>
      <c r="AG118" s="315"/>
      <c r="AI118" s="315"/>
      <c r="AK118" s="552" t="s">
        <v>88</v>
      </c>
      <c r="AL118" s="552"/>
      <c r="AM118" s="327"/>
      <c r="AN118" s="327"/>
      <c r="AO118" s="315"/>
      <c r="AQ118" s="315"/>
      <c r="AS118" s="315"/>
      <c r="AU118" s="315"/>
      <c r="AW118" s="552" t="s">
        <v>88</v>
      </c>
      <c r="AX118" s="552"/>
      <c r="AY118" s="327"/>
      <c r="AZ118" s="327"/>
      <c r="BA118" s="315"/>
      <c r="BC118" s="315"/>
      <c r="BE118" s="315"/>
      <c r="BG118" s="315"/>
      <c r="BI118" s="552" t="s">
        <v>88</v>
      </c>
      <c r="BJ118" s="552"/>
      <c r="BK118" s="327"/>
      <c r="BL118" s="327"/>
      <c r="BM118" s="315"/>
      <c r="BO118" s="315"/>
      <c r="BQ118" s="315"/>
      <c r="BS118" s="315"/>
      <c r="BU118" s="552" t="s">
        <v>88</v>
      </c>
      <c r="BV118" s="552"/>
      <c r="BW118" s="327"/>
      <c r="BX118" s="327"/>
      <c r="BY118" s="315"/>
      <c r="CA118" s="315"/>
      <c r="CC118" s="315"/>
      <c r="CE118" s="315"/>
      <c r="CG118" s="552" t="s">
        <v>88</v>
      </c>
      <c r="CH118" s="552"/>
      <c r="CI118" s="327"/>
      <c r="CJ118" s="327"/>
      <c r="CK118" s="315"/>
      <c r="CM118" s="315"/>
      <c r="CO118" s="315"/>
      <c r="CQ118" s="315"/>
      <c r="CS118" s="552" t="s">
        <v>88</v>
      </c>
      <c r="CT118" s="552"/>
      <c r="CU118" s="327"/>
      <c r="CV118" s="327"/>
      <c r="CW118" s="315"/>
      <c r="CY118" s="315"/>
      <c r="DA118" s="315"/>
      <c r="DC118" s="315"/>
      <c r="DE118" s="552" t="s">
        <v>88</v>
      </c>
      <c r="DF118" s="552"/>
      <c r="DG118" s="327"/>
      <c r="DH118" s="327"/>
      <c r="DI118" s="315"/>
      <c r="DK118" s="315"/>
      <c r="DM118" s="315"/>
      <c r="DO118" s="315"/>
    </row>
    <row r="119" spans="1:120">
      <c r="A119" s="326"/>
      <c r="B119" s="326"/>
      <c r="C119" s="327"/>
      <c r="D119" s="327"/>
      <c r="E119" s="315"/>
      <c r="G119" s="315"/>
      <c r="I119" s="315"/>
      <c r="K119" s="315"/>
      <c r="M119" s="326"/>
      <c r="N119" s="326"/>
      <c r="O119" s="327"/>
      <c r="P119" s="327"/>
      <c r="Q119" s="315"/>
      <c r="S119" s="315"/>
      <c r="U119" s="315"/>
      <c r="W119" s="315"/>
      <c r="Y119" s="326"/>
      <c r="Z119" s="326"/>
      <c r="AA119" s="327"/>
      <c r="AB119" s="327"/>
      <c r="AC119" s="315"/>
      <c r="AE119" s="315"/>
      <c r="AG119" s="315"/>
      <c r="AI119" s="315"/>
      <c r="AK119" s="326"/>
      <c r="AL119" s="326"/>
      <c r="AM119" s="327"/>
      <c r="AN119" s="327"/>
      <c r="AO119" s="315"/>
      <c r="AQ119" s="315"/>
      <c r="AS119" s="315"/>
      <c r="AU119" s="315"/>
      <c r="AW119" s="326"/>
      <c r="AX119" s="326"/>
      <c r="AY119" s="327"/>
      <c r="AZ119" s="327"/>
      <c r="BA119" s="315"/>
      <c r="BC119" s="315"/>
      <c r="BE119" s="315"/>
      <c r="BG119" s="315"/>
      <c r="BI119" s="326"/>
      <c r="BJ119" s="326"/>
      <c r="BK119" s="327"/>
      <c r="BL119" s="327"/>
      <c r="BM119" s="315"/>
      <c r="BO119" s="315"/>
      <c r="BQ119" s="315"/>
      <c r="BS119" s="315"/>
      <c r="BU119" s="326"/>
      <c r="BV119" s="326"/>
      <c r="BW119" s="327"/>
      <c r="BX119" s="327"/>
      <c r="BY119" s="315"/>
      <c r="CA119" s="315"/>
      <c r="CC119" s="315"/>
      <c r="CE119" s="315"/>
      <c r="CG119" s="326"/>
      <c r="CH119" s="326"/>
      <c r="CI119" s="327"/>
      <c r="CJ119" s="327"/>
      <c r="CK119" s="315"/>
      <c r="CM119" s="315"/>
      <c r="CO119" s="315"/>
      <c r="CQ119" s="315"/>
      <c r="CS119" s="326"/>
      <c r="CT119" s="326"/>
      <c r="CU119" s="327"/>
      <c r="CV119" s="327"/>
      <c r="CW119" s="315"/>
      <c r="CY119" s="315"/>
      <c r="DA119" s="315"/>
      <c r="DC119" s="315"/>
      <c r="DE119" s="326"/>
      <c r="DF119" s="326"/>
      <c r="DG119" s="327"/>
      <c r="DH119" s="327"/>
      <c r="DI119" s="315"/>
      <c r="DK119" s="315"/>
      <c r="DM119" s="315"/>
      <c r="DO119" s="315"/>
    </row>
    <row r="120" spans="1:120">
      <c r="A120" s="553" t="str">
        <f>PARAMETRES!$F$5</f>
        <v>LIRE</v>
      </c>
      <c r="B120" s="553"/>
      <c r="C120" s="328">
        <f>PARAMETRES!$G$5</f>
        <v>25</v>
      </c>
      <c r="D120" s="329"/>
      <c r="E120" s="330">
        <f>TOTALGENERAL!$H60</f>
        <v>21.900000000000002</v>
      </c>
      <c r="F120" s="331"/>
      <c r="G120" s="330" t="str">
        <f>TOTALGENERAL!$AI60</f>
        <v/>
      </c>
      <c r="H120" s="331"/>
      <c r="I120" s="330" t="str">
        <f>TOTALGENERAL!$BJ60</f>
        <v/>
      </c>
      <c r="J120" s="331"/>
      <c r="K120" s="330" t="str">
        <f>TOTALGENERAL!$CK60</f>
        <v/>
      </c>
      <c r="L120" s="332"/>
      <c r="M120" s="553" t="str">
        <f>PARAMETRES!$F$5</f>
        <v>LIRE</v>
      </c>
      <c r="N120" s="553"/>
      <c r="O120" s="328">
        <f>PARAMETRES!$G$5</f>
        <v>25</v>
      </c>
      <c r="P120" s="329"/>
      <c r="Q120" s="330">
        <f>TOTALGENERAL!$H64</f>
        <v>24</v>
      </c>
      <c r="R120" s="331"/>
      <c r="S120" s="330" t="str">
        <f>TOTALGENERAL!$AI64</f>
        <v/>
      </c>
      <c r="T120" s="331"/>
      <c r="U120" s="330" t="str">
        <f>TOTALGENERAL!$BJ64</f>
        <v/>
      </c>
      <c r="V120" s="331"/>
      <c r="W120" s="330" t="str">
        <f>TOTALGENERAL!$CK64</f>
        <v/>
      </c>
      <c r="X120" s="332"/>
      <c r="Y120" s="553" t="str">
        <f>PARAMETRES!$F$5</f>
        <v>LIRE</v>
      </c>
      <c r="Z120" s="553"/>
      <c r="AA120" s="328">
        <f>PARAMETRES!$G$5</f>
        <v>25</v>
      </c>
      <c r="AB120" s="329"/>
      <c r="AC120" s="330">
        <f>TOTALGENERAL!$H68</f>
        <v>20.6</v>
      </c>
      <c r="AD120" s="331"/>
      <c r="AE120" s="330" t="str">
        <f>TOTALGENERAL!$AI68</f>
        <v/>
      </c>
      <c r="AF120" s="331"/>
      <c r="AG120" s="330" t="str">
        <f>TOTALGENERAL!$BJ68</f>
        <v/>
      </c>
      <c r="AH120" s="331"/>
      <c r="AI120" s="330" t="str">
        <f>TOTALGENERAL!$CK68</f>
        <v/>
      </c>
      <c r="AJ120" s="332"/>
      <c r="AK120" s="553" t="str">
        <f>PARAMETRES!$F$5</f>
        <v>LIRE</v>
      </c>
      <c r="AL120" s="553"/>
      <c r="AM120" s="328">
        <f>PARAMETRES!$G$5</f>
        <v>25</v>
      </c>
      <c r="AN120" s="329"/>
      <c r="AO120" s="330">
        <f>TOTALGENERAL!$H72</f>
        <v>24.5</v>
      </c>
      <c r="AP120" s="331"/>
      <c r="AQ120" s="330" t="str">
        <f>TOTALGENERAL!$AI72</f>
        <v/>
      </c>
      <c r="AR120" s="331"/>
      <c r="AS120" s="330" t="str">
        <f>TOTALGENERAL!$BJ72</f>
        <v/>
      </c>
      <c r="AT120" s="331"/>
      <c r="AU120" s="330" t="str">
        <f>TOTALGENERAL!$CK72</f>
        <v/>
      </c>
      <c r="AV120" s="332"/>
      <c r="AW120" s="553" t="str">
        <f>PARAMETRES!$F$5</f>
        <v>LIRE</v>
      </c>
      <c r="AX120" s="553"/>
      <c r="AY120" s="328">
        <f>PARAMETRES!$G$5</f>
        <v>25</v>
      </c>
      <c r="AZ120" s="329"/>
      <c r="BA120" s="330">
        <f>TOTALGENERAL!$H76</f>
        <v>20.900000000000002</v>
      </c>
      <c r="BB120" s="331"/>
      <c r="BC120" s="330" t="str">
        <f>TOTALGENERAL!$AI76</f>
        <v/>
      </c>
      <c r="BD120" s="331"/>
      <c r="BE120" s="330" t="str">
        <f>TOTALGENERAL!$BJ76</f>
        <v/>
      </c>
      <c r="BF120" s="331"/>
      <c r="BG120" s="330" t="str">
        <f>TOTALGENERAL!$CK76</f>
        <v/>
      </c>
      <c r="BH120" s="332"/>
      <c r="BI120" s="553" t="str">
        <f>PARAMETRES!$F$5</f>
        <v>LIRE</v>
      </c>
      <c r="BJ120" s="553"/>
      <c r="BK120" s="328">
        <f>PARAMETRES!$G$5</f>
        <v>25</v>
      </c>
      <c r="BL120" s="329"/>
      <c r="BM120" s="330">
        <f>TOTALGENERAL!$H80</f>
        <v>14.4</v>
      </c>
      <c r="BN120" s="331"/>
      <c r="BO120" s="330" t="str">
        <f>TOTALGENERAL!$AI80</f>
        <v/>
      </c>
      <c r="BP120" s="331"/>
      <c r="BQ120" s="330" t="str">
        <f>TOTALGENERAL!$BJ80</f>
        <v/>
      </c>
      <c r="BR120" s="331"/>
      <c r="BS120" s="330" t="str">
        <f>TOTALGENERAL!$CK80</f>
        <v/>
      </c>
      <c r="BT120" s="332"/>
      <c r="BU120" s="553" t="str">
        <f>PARAMETRES!$F$5</f>
        <v>LIRE</v>
      </c>
      <c r="BV120" s="553"/>
      <c r="BW120" s="328">
        <f>PARAMETRES!$G$5</f>
        <v>25</v>
      </c>
      <c r="BX120" s="329"/>
      <c r="BY120" s="330">
        <f>TOTALGENERAL!$H84</f>
        <v>23</v>
      </c>
      <c r="BZ120" s="331"/>
      <c r="CA120" s="330" t="str">
        <f>TOTALGENERAL!$AI84</f>
        <v/>
      </c>
      <c r="CB120" s="331"/>
      <c r="CC120" s="330" t="str">
        <f>TOTALGENERAL!$BJ84</f>
        <v/>
      </c>
      <c r="CD120" s="331"/>
      <c r="CE120" s="330" t="str">
        <f>TOTALGENERAL!$CK84</f>
        <v/>
      </c>
      <c r="CF120" s="332"/>
      <c r="CG120" s="553" t="str">
        <f>PARAMETRES!$F$5</f>
        <v>LIRE</v>
      </c>
      <c r="CH120" s="553"/>
      <c r="CI120" s="328">
        <f>PARAMETRES!$G$5</f>
        <v>25</v>
      </c>
      <c r="CJ120" s="329"/>
      <c r="CK120" s="330" t="str">
        <f>TOTALGENERAL!$H88</f>
        <v>-</v>
      </c>
      <c r="CL120" s="331"/>
      <c r="CM120" s="330" t="str">
        <f>TOTALGENERAL!$AI88</f>
        <v/>
      </c>
      <c r="CN120" s="331"/>
      <c r="CO120" s="330" t="str">
        <f>TOTALGENERAL!$BJ88</f>
        <v/>
      </c>
      <c r="CP120" s="331"/>
      <c r="CQ120" s="330" t="str">
        <f>TOTALGENERAL!$CK88</f>
        <v/>
      </c>
      <c r="CR120" s="332"/>
      <c r="CS120" s="553" t="str">
        <f>PARAMETRES!$F$5</f>
        <v>LIRE</v>
      </c>
      <c r="CT120" s="553"/>
      <c r="CU120" s="328">
        <f>PARAMETRES!$G$5</f>
        <v>25</v>
      </c>
      <c r="CV120" s="329"/>
      <c r="CW120" s="330" t="str">
        <f>TOTALGENERAL!$H92</f>
        <v>-</v>
      </c>
      <c r="CX120" s="331"/>
      <c r="CY120" s="330" t="str">
        <f>TOTALGENERAL!$AI92</f>
        <v/>
      </c>
      <c r="CZ120" s="331"/>
      <c r="DA120" s="330" t="str">
        <f>TOTALGENERAL!$BJ92</f>
        <v/>
      </c>
      <c r="DB120" s="331"/>
      <c r="DC120" s="330" t="str">
        <f>TOTALGENERAL!$CK92</f>
        <v/>
      </c>
      <c r="DD120" s="332"/>
      <c r="DE120" s="553" t="str">
        <f>PARAMETRES!$F$5</f>
        <v>LIRE</v>
      </c>
      <c r="DF120" s="553"/>
      <c r="DG120" s="328">
        <f>PARAMETRES!$G$5</f>
        <v>25</v>
      </c>
      <c r="DH120" s="329"/>
      <c r="DI120" s="330" t="str">
        <f>TOTALGENERAL!$H96</f>
        <v>-</v>
      </c>
      <c r="DJ120" s="331"/>
      <c r="DK120" s="330" t="str">
        <f>TOTALGENERAL!$AI96</f>
        <v/>
      </c>
      <c r="DL120" s="331"/>
      <c r="DM120" s="330" t="str">
        <f>TOTALGENERAL!$BJ96</f>
        <v/>
      </c>
      <c r="DN120" s="331"/>
      <c r="DO120" s="330" t="str">
        <f>TOTALGENERAL!$CK96</f>
        <v/>
      </c>
      <c r="DP120" s="332"/>
    </row>
    <row r="121" spans="1:120">
      <c r="A121" s="553" t="str">
        <f>PARAMETRES!$F$6</f>
        <v>ÉCRIRE (dictées, orthographe, rédactions)</v>
      </c>
      <c r="B121" s="553"/>
      <c r="C121" s="328">
        <f>PARAMETRES!$G$6</f>
        <v>25</v>
      </c>
      <c r="D121" s="329"/>
      <c r="E121" s="330">
        <f>TOTALGENERAL!$I60</f>
        <v>22.900000000000002</v>
      </c>
      <c r="F121" s="331"/>
      <c r="G121" s="330" t="str">
        <f>TOTALGENERAL!$AJ60</f>
        <v/>
      </c>
      <c r="H121" s="331"/>
      <c r="I121" s="330" t="str">
        <f>TOTALGENERAL!$BK60</f>
        <v/>
      </c>
      <c r="J121" s="331"/>
      <c r="K121" s="330" t="str">
        <f>TOTALGENERAL!$CL60</f>
        <v/>
      </c>
      <c r="L121" s="332"/>
      <c r="M121" s="553" t="str">
        <f>PARAMETRES!$F$6</f>
        <v>ÉCRIRE (dictées, orthographe, rédactions)</v>
      </c>
      <c r="N121" s="553"/>
      <c r="O121" s="328">
        <f>PARAMETRES!$G$6</f>
        <v>25</v>
      </c>
      <c r="P121" s="329"/>
      <c r="Q121" s="330">
        <f>TOTALGENERAL!$I64</f>
        <v>23.5</v>
      </c>
      <c r="R121" s="331"/>
      <c r="S121" s="330" t="str">
        <f>TOTALGENERAL!$AJ64</f>
        <v/>
      </c>
      <c r="T121" s="331"/>
      <c r="U121" s="330" t="str">
        <f>TOTALGENERAL!$BK64</f>
        <v/>
      </c>
      <c r="V121" s="331"/>
      <c r="W121" s="330" t="str">
        <f>TOTALGENERAL!$CL64</f>
        <v/>
      </c>
      <c r="X121" s="332"/>
      <c r="Y121" s="553" t="str">
        <f>PARAMETRES!$F$6</f>
        <v>ÉCRIRE (dictées, orthographe, rédactions)</v>
      </c>
      <c r="Z121" s="553"/>
      <c r="AA121" s="328">
        <f>PARAMETRES!$G$6</f>
        <v>25</v>
      </c>
      <c r="AB121" s="329"/>
      <c r="AC121" s="330">
        <f>TOTALGENERAL!$I68</f>
        <v>22.5</v>
      </c>
      <c r="AD121" s="331"/>
      <c r="AE121" s="330" t="str">
        <f>TOTALGENERAL!$AJ68</f>
        <v/>
      </c>
      <c r="AF121" s="331"/>
      <c r="AG121" s="330" t="str">
        <f>TOTALGENERAL!$BK68</f>
        <v/>
      </c>
      <c r="AH121" s="331"/>
      <c r="AI121" s="330" t="str">
        <f>TOTALGENERAL!$CL68</f>
        <v/>
      </c>
      <c r="AJ121" s="332"/>
      <c r="AK121" s="553" t="str">
        <f>PARAMETRES!$F$6</f>
        <v>ÉCRIRE (dictées, orthographe, rédactions)</v>
      </c>
      <c r="AL121" s="553"/>
      <c r="AM121" s="328">
        <f>PARAMETRES!$G$6</f>
        <v>25</v>
      </c>
      <c r="AN121" s="329"/>
      <c r="AO121" s="330">
        <f>TOTALGENERAL!$I72</f>
        <v>22.8</v>
      </c>
      <c r="AP121" s="331"/>
      <c r="AQ121" s="330" t="str">
        <f>TOTALGENERAL!$AJ72</f>
        <v/>
      </c>
      <c r="AR121" s="331"/>
      <c r="AS121" s="330" t="str">
        <f>TOTALGENERAL!$BK72</f>
        <v/>
      </c>
      <c r="AT121" s="331"/>
      <c r="AU121" s="330" t="str">
        <f>TOTALGENERAL!$CL72</f>
        <v/>
      </c>
      <c r="AV121" s="332"/>
      <c r="AW121" s="553" t="str">
        <f>PARAMETRES!$F$6</f>
        <v>ÉCRIRE (dictées, orthographe, rédactions)</v>
      </c>
      <c r="AX121" s="553"/>
      <c r="AY121" s="328">
        <f>PARAMETRES!$G$6</f>
        <v>25</v>
      </c>
      <c r="AZ121" s="329"/>
      <c r="BA121" s="330">
        <f>TOTALGENERAL!$I76</f>
        <v>16.400000000000002</v>
      </c>
      <c r="BB121" s="331"/>
      <c r="BC121" s="330" t="str">
        <f>TOTALGENERAL!$AJ76</f>
        <v/>
      </c>
      <c r="BD121" s="331"/>
      <c r="BE121" s="330" t="str">
        <f>TOTALGENERAL!$BK76</f>
        <v/>
      </c>
      <c r="BF121" s="331"/>
      <c r="BG121" s="330" t="str">
        <f>TOTALGENERAL!$CL76</f>
        <v/>
      </c>
      <c r="BH121" s="332"/>
      <c r="BI121" s="553" t="str">
        <f>PARAMETRES!$F$6</f>
        <v>ÉCRIRE (dictées, orthographe, rédactions)</v>
      </c>
      <c r="BJ121" s="553"/>
      <c r="BK121" s="328">
        <f>PARAMETRES!$G$6</f>
        <v>25</v>
      </c>
      <c r="BL121" s="329"/>
      <c r="BM121" s="330">
        <f>TOTALGENERAL!$I80</f>
        <v>11.799999999999999</v>
      </c>
      <c r="BN121" s="331"/>
      <c r="BO121" s="330" t="str">
        <f>TOTALGENERAL!$AJ80</f>
        <v/>
      </c>
      <c r="BP121" s="331"/>
      <c r="BQ121" s="330" t="str">
        <f>TOTALGENERAL!$BK80</f>
        <v/>
      </c>
      <c r="BR121" s="331"/>
      <c r="BS121" s="330" t="str">
        <f>TOTALGENERAL!$CL80</f>
        <v/>
      </c>
      <c r="BT121" s="332"/>
      <c r="BU121" s="553" t="str">
        <f>PARAMETRES!$F$6</f>
        <v>ÉCRIRE (dictées, orthographe, rédactions)</v>
      </c>
      <c r="BV121" s="553"/>
      <c r="BW121" s="328">
        <f>PARAMETRES!$G$6</f>
        <v>25</v>
      </c>
      <c r="BX121" s="329"/>
      <c r="BY121" s="330">
        <f>TOTALGENERAL!$I84</f>
        <v>22.3</v>
      </c>
      <c r="BZ121" s="331"/>
      <c r="CA121" s="330" t="str">
        <f>TOTALGENERAL!$AJ84</f>
        <v/>
      </c>
      <c r="CB121" s="331"/>
      <c r="CC121" s="330" t="str">
        <f>TOTALGENERAL!$BK84</f>
        <v/>
      </c>
      <c r="CD121" s="331"/>
      <c r="CE121" s="330" t="str">
        <f>TOTALGENERAL!$CL84</f>
        <v/>
      </c>
      <c r="CF121" s="332"/>
      <c r="CG121" s="553" t="str">
        <f>PARAMETRES!$F$6</f>
        <v>ÉCRIRE (dictées, orthographe, rédactions)</v>
      </c>
      <c r="CH121" s="553"/>
      <c r="CI121" s="328">
        <f>PARAMETRES!$G$6</f>
        <v>25</v>
      </c>
      <c r="CJ121" s="329"/>
      <c r="CK121" s="330" t="str">
        <f>TOTALGENERAL!$I88</f>
        <v>-</v>
      </c>
      <c r="CL121" s="331"/>
      <c r="CM121" s="330" t="str">
        <f>TOTALGENERAL!$AJ88</f>
        <v/>
      </c>
      <c r="CN121" s="331"/>
      <c r="CO121" s="330" t="str">
        <f>TOTALGENERAL!$BK88</f>
        <v/>
      </c>
      <c r="CP121" s="331"/>
      <c r="CQ121" s="330" t="str">
        <f>TOTALGENERAL!$CL88</f>
        <v/>
      </c>
      <c r="CR121" s="332"/>
      <c r="CS121" s="553" t="str">
        <f>PARAMETRES!$F$6</f>
        <v>ÉCRIRE (dictées, orthographe, rédactions)</v>
      </c>
      <c r="CT121" s="553"/>
      <c r="CU121" s="328">
        <f>PARAMETRES!$G$6</f>
        <v>25</v>
      </c>
      <c r="CV121" s="329"/>
      <c r="CW121" s="330" t="str">
        <f>TOTALGENERAL!$I92</f>
        <v>-</v>
      </c>
      <c r="CX121" s="331"/>
      <c r="CY121" s="330" t="str">
        <f>TOTALGENERAL!$AJ92</f>
        <v/>
      </c>
      <c r="CZ121" s="331"/>
      <c r="DA121" s="330" t="str">
        <f>TOTALGENERAL!$BK92</f>
        <v/>
      </c>
      <c r="DB121" s="331"/>
      <c r="DC121" s="330" t="str">
        <f>TOTALGENERAL!$CL92</f>
        <v/>
      </c>
      <c r="DD121" s="332"/>
      <c r="DE121" s="553" t="str">
        <f>PARAMETRES!$F$6</f>
        <v>ÉCRIRE (dictées, orthographe, rédactions)</v>
      </c>
      <c r="DF121" s="553"/>
      <c r="DG121" s="328">
        <f>PARAMETRES!$G$6</f>
        <v>25</v>
      </c>
      <c r="DH121" s="329"/>
      <c r="DI121" s="330" t="str">
        <f>TOTALGENERAL!$I96</f>
        <v>-</v>
      </c>
      <c r="DJ121" s="331"/>
      <c r="DK121" s="330" t="str">
        <f>TOTALGENERAL!$AJ96</f>
        <v/>
      </c>
      <c r="DL121" s="331"/>
      <c r="DM121" s="330" t="str">
        <f>TOTALGENERAL!$BK96</f>
        <v/>
      </c>
      <c r="DN121" s="331"/>
      <c r="DO121" s="330" t="str">
        <f>TOTALGENERAL!$CL96</f>
        <v/>
      </c>
      <c r="DP121" s="332"/>
    </row>
    <row r="122" spans="1:120">
      <c r="A122" s="553" t="str">
        <f>PARAMETRES!$F$7</f>
        <v>ÉCOUTER / PARLER</v>
      </c>
      <c r="B122" s="553"/>
      <c r="C122" s="328">
        <f>PARAMETRES!$G$7</f>
        <v>25</v>
      </c>
      <c r="D122" s="329"/>
      <c r="E122" s="330">
        <f>TOTALGENERAL!$J60</f>
        <v>17.3</v>
      </c>
      <c r="F122" s="331"/>
      <c r="G122" s="330" t="str">
        <f>TOTALGENERAL!$AK60</f>
        <v/>
      </c>
      <c r="H122" s="331"/>
      <c r="I122" s="330" t="str">
        <f>TOTALGENERAL!$BL60</f>
        <v/>
      </c>
      <c r="J122" s="331"/>
      <c r="K122" s="330" t="str">
        <f>TOTALGENERAL!$CM60</f>
        <v/>
      </c>
      <c r="L122" s="332"/>
      <c r="M122" s="553" t="str">
        <f>PARAMETRES!$F$7</f>
        <v>ÉCOUTER / PARLER</v>
      </c>
      <c r="N122" s="553"/>
      <c r="O122" s="328">
        <f>PARAMETRES!$G$7</f>
        <v>25</v>
      </c>
      <c r="P122" s="329"/>
      <c r="Q122" s="330">
        <f>TOTALGENERAL!$J64</f>
        <v>23.400000000000002</v>
      </c>
      <c r="R122" s="331"/>
      <c r="S122" s="330" t="str">
        <f>TOTALGENERAL!$AK64</f>
        <v/>
      </c>
      <c r="T122" s="331"/>
      <c r="U122" s="330" t="str">
        <f>TOTALGENERAL!$BL64</f>
        <v/>
      </c>
      <c r="V122" s="331"/>
      <c r="W122" s="330" t="str">
        <f>TOTALGENERAL!$CM64</f>
        <v/>
      </c>
      <c r="X122" s="332"/>
      <c r="Y122" s="553" t="str">
        <f>PARAMETRES!$F$7</f>
        <v>ÉCOUTER / PARLER</v>
      </c>
      <c r="Z122" s="553"/>
      <c r="AA122" s="328">
        <f>PARAMETRES!$G$7</f>
        <v>25</v>
      </c>
      <c r="AB122" s="329"/>
      <c r="AC122" s="330">
        <f>TOTALGENERAL!$J68</f>
        <v>20.3</v>
      </c>
      <c r="AD122" s="331"/>
      <c r="AE122" s="330" t="str">
        <f>TOTALGENERAL!$AK68</f>
        <v/>
      </c>
      <c r="AF122" s="331"/>
      <c r="AG122" s="330" t="str">
        <f>TOTALGENERAL!$BL68</f>
        <v/>
      </c>
      <c r="AH122" s="331"/>
      <c r="AI122" s="330" t="str">
        <f>TOTALGENERAL!$CM68</f>
        <v/>
      </c>
      <c r="AJ122" s="332"/>
      <c r="AK122" s="553" t="str">
        <f>PARAMETRES!$F$7</f>
        <v>ÉCOUTER / PARLER</v>
      </c>
      <c r="AL122" s="553"/>
      <c r="AM122" s="328">
        <f>PARAMETRES!$G$7</f>
        <v>25</v>
      </c>
      <c r="AN122" s="329"/>
      <c r="AO122" s="330">
        <f>TOTALGENERAL!$J72</f>
        <v>18.900000000000002</v>
      </c>
      <c r="AP122" s="331"/>
      <c r="AQ122" s="330" t="str">
        <f>TOTALGENERAL!$AK72</f>
        <v/>
      </c>
      <c r="AR122" s="331"/>
      <c r="AS122" s="330" t="str">
        <f>TOTALGENERAL!$BL72</f>
        <v/>
      </c>
      <c r="AT122" s="331"/>
      <c r="AU122" s="330" t="str">
        <f>TOTALGENERAL!$CM72</f>
        <v/>
      </c>
      <c r="AV122" s="332"/>
      <c r="AW122" s="553" t="str">
        <f>PARAMETRES!$F$7</f>
        <v>ÉCOUTER / PARLER</v>
      </c>
      <c r="AX122" s="553"/>
      <c r="AY122" s="328">
        <f>PARAMETRES!$G$7</f>
        <v>25</v>
      </c>
      <c r="AZ122" s="329"/>
      <c r="BA122" s="330">
        <f>TOTALGENERAL!$J76</f>
        <v>19.200000000000003</v>
      </c>
      <c r="BB122" s="331"/>
      <c r="BC122" s="330" t="str">
        <f>TOTALGENERAL!$AK76</f>
        <v/>
      </c>
      <c r="BD122" s="331"/>
      <c r="BE122" s="330" t="str">
        <f>TOTALGENERAL!$BL76</f>
        <v/>
      </c>
      <c r="BF122" s="331"/>
      <c r="BG122" s="330" t="str">
        <f>TOTALGENERAL!$CM76</f>
        <v/>
      </c>
      <c r="BH122" s="332"/>
      <c r="BI122" s="553" t="str">
        <f>PARAMETRES!$F$7</f>
        <v>ÉCOUTER / PARLER</v>
      </c>
      <c r="BJ122" s="553"/>
      <c r="BK122" s="328">
        <f>PARAMETRES!$G$7</f>
        <v>25</v>
      </c>
      <c r="BL122" s="329"/>
      <c r="BM122" s="330">
        <f>TOTALGENERAL!$J80</f>
        <v>15</v>
      </c>
      <c r="BN122" s="331"/>
      <c r="BO122" s="330" t="str">
        <f>TOTALGENERAL!$AK80</f>
        <v/>
      </c>
      <c r="BP122" s="331"/>
      <c r="BQ122" s="330" t="str">
        <f>TOTALGENERAL!$BL80</f>
        <v/>
      </c>
      <c r="BR122" s="331"/>
      <c r="BS122" s="330" t="str">
        <f>TOTALGENERAL!$CM80</f>
        <v/>
      </c>
      <c r="BT122" s="332"/>
      <c r="BU122" s="553" t="str">
        <f>PARAMETRES!$F$7</f>
        <v>ÉCOUTER / PARLER</v>
      </c>
      <c r="BV122" s="553"/>
      <c r="BW122" s="328">
        <f>PARAMETRES!$G$7</f>
        <v>25</v>
      </c>
      <c r="BX122" s="329"/>
      <c r="BY122" s="330">
        <f>TOTALGENERAL!$J84</f>
        <v>20.3</v>
      </c>
      <c r="BZ122" s="331"/>
      <c r="CA122" s="330" t="str">
        <f>TOTALGENERAL!$AK84</f>
        <v/>
      </c>
      <c r="CB122" s="331"/>
      <c r="CC122" s="330" t="str">
        <f>TOTALGENERAL!$BL84</f>
        <v/>
      </c>
      <c r="CD122" s="331"/>
      <c r="CE122" s="330" t="str">
        <f>TOTALGENERAL!$CM84</f>
        <v/>
      </c>
      <c r="CF122" s="332"/>
      <c r="CG122" s="553" t="str">
        <f>PARAMETRES!$F$7</f>
        <v>ÉCOUTER / PARLER</v>
      </c>
      <c r="CH122" s="553"/>
      <c r="CI122" s="328">
        <f>PARAMETRES!$G$7</f>
        <v>25</v>
      </c>
      <c r="CJ122" s="329"/>
      <c r="CK122" s="330" t="str">
        <f>TOTALGENERAL!$J88</f>
        <v>-</v>
      </c>
      <c r="CL122" s="331"/>
      <c r="CM122" s="330" t="str">
        <f>TOTALGENERAL!$AK88</f>
        <v/>
      </c>
      <c r="CN122" s="331"/>
      <c r="CO122" s="330" t="str">
        <f>TOTALGENERAL!$BL88</f>
        <v/>
      </c>
      <c r="CP122" s="331"/>
      <c r="CQ122" s="330" t="str">
        <f>TOTALGENERAL!$CM88</f>
        <v/>
      </c>
      <c r="CR122" s="332"/>
      <c r="CS122" s="553" t="str">
        <f>PARAMETRES!$F$7</f>
        <v>ÉCOUTER / PARLER</v>
      </c>
      <c r="CT122" s="553"/>
      <c r="CU122" s="328">
        <f>PARAMETRES!$G$7</f>
        <v>25</v>
      </c>
      <c r="CV122" s="329"/>
      <c r="CW122" s="330" t="str">
        <f>TOTALGENERAL!$J92</f>
        <v>-</v>
      </c>
      <c r="CX122" s="331"/>
      <c r="CY122" s="330" t="str">
        <f>TOTALGENERAL!$AK92</f>
        <v/>
      </c>
      <c r="CZ122" s="331"/>
      <c r="DA122" s="330" t="str">
        <f>TOTALGENERAL!$BL92</f>
        <v/>
      </c>
      <c r="DB122" s="331"/>
      <c r="DC122" s="330" t="str">
        <f>TOTALGENERAL!$CM92</f>
        <v/>
      </c>
      <c r="DD122" s="332"/>
      <c r="DE122" s="553" t="str">
        <f>PARAMETRES!$F$7</f>
        <v>ÉCOUTER / PARLER</v>
      </c>
      <c r="DF122" s="553"/>
      <c r="DG122" s="328">
        <f>PARAMETRES!$G$7</f>
        <v>25</v>
      </c>
      <c r="DH122" s="329"/>
      <c r="DI122" s="330" t="str">
        <f>TOTALGENERAL!$J96</f>
        <v>-</v>
      </c>
      <c r="DJ122" s="331"/>
      <c r="DK122" s="330" t="str">
        <f>TOTALGENERAL!$AK96</f>
        <v/>
      </c>
      <c r="DL122" s="331"/>
      <c r="DM122" s="330" t="str">
        <f>TOTALGENERAL!$BL96</f>
        <v/>
      </c>
      <c r="DN122" s="331"/>
      <c r="DO122" s="330" t="str">
        <f>TOTALGENERAL!$CM96</f>
        <v/>
      </c>
      <c r="DP122" s="332"/>
    </row>
    <row r="123" spans="1:120">
      <c r="A123" s="553" t="str">
        <f>PARAMETRES!$F$8</f>
        <v>LIRE-ÉCRIRE (conjugaison, grammaire, …)</v>
      </c>
      <c r="B123" s="553"/>
      <c r="C123" s="328">
        <f>PARAMETRES!$G$8</f>
        <v>25</v>
      </c>
      <c r="D123" s="329"/>
      <c r="E123" s="330">
        <f>TOTALGENERAL!$K60</f>
        <v>19.3</v>
      </c>
      <c r="F123" s="331"/>
      <c r="G123" s="330" t="str">
        <f>TOTALGENERAL!$AL60</f>
        <v/>
      </c>
      <c r="H123" s="331"/>
      <c r="I123" s="330" t="str">
        <f>TOTALGENERAL!$BM60</f>
        <v/>
      </c>
      <c r="J123" s="331"/>
      <c r="K123" s="330" t="str">
        <f>TOTALGENERAL!$CN60</f>
        <v/>
      </c>
      <c r="L123" s="332"/>
      <c r="M123" s="553" t="str">
        <f>PARAMETRES!$F$8</f>
        <v>LIRE-ÉCRIRE (conjugaison, grammaire, …)</v>
      </c>
      <c r="N123" s="553"/>
      <c r="O123" s="328">
        <f>PARAMETRES!$G$8</f>
        <v>25</v>
      </c>
      <c r="P123" s="329"/>
      <c r="Q123" s="330">
        <f>TOTALGENERAL!$K64</f>
        <v>23.1</v>
      </c>
      <c r="R123" s="331"/>
      <c r="S123" s="330" t="str">
        <f>TOTALGENERAL!$AL64</f>
        <v/>
      </c>
      <c r="T123" s="331"/>
      <c r="U123" s="330" t="str">
        <f>TOTALGENERAL!$BM64</f>
        <v/>
      </c>
      <c r="V123" s="331"/>
      <c r="W123" s="330" t="str">
        <f>TOTALGENERAL!$CN64</f>
        <v/>
      </c>
      <c r="X123" s="332"/>
      <c r="Y123" s="553" t="str">
        <f>PARAMETRES!$F$8</f>
        <v>LIRE-ÉCRIRE (conjugaison, grammaire, …)</v>
      </c>
      <c r="Z123" s="553"/>
      <c r="AA123" s="328">
        <f>PARAMETRES!$G$8</f>
        <v>25</v>
      </c>
      <c r="AB123" s="329"/>
      <c r="AC123" s="330">
        <f>TOTALGENERAL!$K68</f>
        <v>19.400000000000002</v>
      </c>
      <c r="AD123" s="331"/>
      <c r="AE123" s="330" t="str">
        <f>TOTALGENERAL!$AL68</f>
        <v/>
      </c>
      <c r="AF123" s="331"/>
      <c r="AG123" s="330" t="str">
        <f>TOTALGENERAL!$BM68</f>
        <v/>
      </c>
      <c r="AH123" s="331"/>
      <c r="AI123" s="330" t="str">
        <f>TOTALGENERAL!$CN68</f>
        <v/>
      </c>
      <c r="AJ123" s="332"/>
      <c r="AK123" s="553" t="str">
        <f>PARAMETRES!$F$8</f>
        <v>LIRE-ÉCRIRE (conjugaison, grammaire, …)</v>
      </c>
      <c r="AL123" s="553"/>
      <c r="AM123" s="328">
        <f>PARAMETRES!$G$8</f>
        <v>25</v>
      </c>
      <c r="AN123" s="329"/>
      <c r="AO123" s="330">
        <f>TOTALGENERAL!$K72</f>
        <v>19.3</v>
      </c>
      <c r="AP123" s="331"/>
      <c r="AQ123" s="330" t="str">
        <f>TOTALGENERAL!$AL72</f>
        <v/>
      </c>
      <c r="AR123" s="331"/>
      <c r="AS123" s="330" t="str">
        <f>TOTALGENERAL!$BM72</f>
        <v/>
      </c>
      <c r="AT123" s="331"/>
      <c r="AU123" s="330" t="str">
        <f>TOTALGENERAL!$CN72</f>
        <v/>
      </c>
      <c r="AV123" s="332"/>
      <c r="AW123" s="553" t="str">
        <f>PARAMETRES!$F$8</f>
        <v>LIRE-ÉCRIRE (conjugaison, grammaire, …)</v>
      </c>
      <c r="AX123" s="553"/>
      <c r="AY123" s="328">
        <f>PARAMETRES!$G$8</f>
        <v>25</v>
      </c>
      <c r="AZ123" s="329"/>
      <c r="BA123" s="330">
        <f>TOTALGENERAL!$K76</f>
        <v>19.400000000000002</v>
      </c>
      <c r="BB123" s="331"/>
      <c r="BC123" s="330" t="str">
        <f>TOTALGENERAL!$AL76</f>
        <v/>
      </c>
      <c r="BD123" s="331"/>
      <c r="BE123" s="330" t="str">
        <f>TOTALGENERAL!$BM76</f>
        <v/>
      </c>
      <c r="BF123" s="331"/>
      <c r="BG123" s="330" t="str">
        <f>TOTALGENERAL!$CN76</f>
        <v/>
      </c>
      <c r="BH123" s="332"/>
      <c r="BI123" s="553" t="str">
        <f>PARAMETRES!$F$8</f>
        <v>LIRE-ÉCRIRE (conjugaison, grammaire, …)</v>
      </c>
      <c r="BJ123" s="553"/>
      <c r="BK123" s="328">
        <f>PARAMETRES!$G$8</f>
        <v>25</v>
      </c>
      <c r="BL123" s="329"/>
      <c r="BM123" s="330">
        <f>TOTALGENERAL!$K80</f>
        <v>14.299999999999999</v>
      </c>
      <c r="BN123" s="331"/>
      <c r="BO123" s="330" t="str">
        <f>TOTALGENERAL!$AL80</f>
        <v/>
      </c>
      <c r="BP123" s="331"/>
      <c r="BQ123" s="330" t="str">
        <f>TOTALGENERAL!$BM80</f>
        <v/>
      </c>
      <c r="BR123" s="331"/>
      <c r="BS123" s="330" t="str">
        <f>TOTALGENERAL!$CN80</f>
        <v/>
      </c>
      <c r="BT123" s="332"/>
      <c r="BU123" s="553" t="str">
        <f>PARAMETRES!$F$8</f>
        <v>LIRE-ÉCRIRE (conjugaison, grammaire, …)</v>
      </c>
      <c r="BV123" s="553"/>
      <c r="BW123" s="328">
        <f>PARAMETRES!$G$8</f>
        <v>25</v>
      </c>
      <c r="BX123" s="329"/>
      <c r="BY123" s="330">
        <f>TOTALGENERAL!$K84</f>
        <v>18</v>
      </c>
      <c r="BZ123" s="331"/>
      <c r="CA123" s="330" t="str">
        <f>TOTALGENERAL!$AL84</f>
        <v/>
      </c>
      <c r="CB123" s="331"/>
      <c r="CC123" s="330" t="str">
        <f>TOTALGENERAL!$BM84</f>
        <v/>
      </c>
      <c r="CD123" s="331"/>
      <c r="CE123" s="330" t="str">
        <f>TOTALGENERAL!$CN84</f>
        <v/>
      </c>
      <c r="CF123" s="332"/>
      <c r="CG123" s="553" t="str">
        <f>PARAMETRES!$F$8</f>
        <v>LIRE-ÉCRIRE (conjugaison, grammaire, …)</v>
      </c>
      <c r="CH123" s="553"/>
      <c r="CI123" s="328">
        <f>PARAMETRES!$G$8</f>
        <v>25</v>
      </c>
      <c r="CJ123" s="329"/>
      <c r="CK123" s="330" t="str">
        <f>TOTALGENERAL!$K88</f>
        <v>-</v>
      </c>
      <c r="CL123" s="331"/>
      <c r="CM123" s="330" t="str">
        <f>TOTALGENERAL!$AL88</f>
        <v/>
      </c>
      <c r="CN123" s="331"/>
      <c r="CO123" s="330" t="str">
        <f>TOTALGENERAL!$BM88</f>
        <v/>
      </c>
      <c r="CP123" s="331"/>
      <c r="CQ123" s="330" t="str">
        <f>TOTALGENERAL!$CN88</f>
        <v/>
      </c>
      <c r="CR123" s="332"/>
      <c r="CS123" s="553" t="str">
        <f>PARAMETRES!$F$8</f>
        <v>LIRE-ÉCRIRE (conjugaison, grammaire, …)</v>
      </c>
      <c r="CT123" s="553"/>
      <c r="CU123" s="328">
        <f>PARAMETRES!$G$8</f>
        <v>25</v>
      </c>
      <c r="CV123" s="329"/>
      <c r="CW123" s="330" t="str">
        <f>TOTALGENERAL!$K92</f>
        <v>-</v>
      </c>
      <c r="CX123" s="331"/>
      <c r="CY123" s="330" t="str">
        <f>TOTALGENERAL!$AL92</f>
        <v/>
      </c>
      <c r="CZ123" s="331"/>
      <c r="DA123" s="330" t="str">
        <f>TOTALGENERAL!$BM92</f>
        <v/>
      </c>
      <c r="DB123" s="331"/>
      <c r="DC123" s="330" t="str">
        <f>TOTALGENERAL!$CN92</f>
        <v/>
      </c>
      <c r="DD123" s="332"/>
      <c r="DE123" s="553" t="str">
        <f>PARAMETRES!$F$8</f>
        <v>LIRE-ÉCRIRE (conjugaison, grammaire, …)</v>
      </c>
      <c r="DF123" s="553"/>
      <c r="DG123" s="328">
        <f>PARAMETRES!$G$8</f>
        <v>25</v>
      </c>
      <c r="DH123" s="329"/>
      <c r="DI123" s="330" t="str">
        <f>TOTALGENERAL!$K96</f>
        <v>-</v>
      </c>
      <c r="DJ123" s="331"/>
      <c r="DK123" s="330" t="str">
        <f>TOTALGENERAL!$AL96</f>
        <v/>
      </c>
      <c r="DL123" s="331"/>
      <c r="DM123" s="330" t="str">
        <f>TOTALGENERAL!$BM96</f>
        <v/>
      </c>
      <c r="DN123" s="331"/>
      <c r="DO123" s="330" t="str">
        <f>TOTALGENERAL!$CN96</f>
        <v/>
      </c>
      <c r="DP123" s="332"/>
    </row>
    <row r="124" spans="1:120">
      <c r="A124" s="326"/>
      <c r="B124" s="326"/>
      <c r="C124" s="327"/>
      <c r="D124" s="327"/>
      <c r="E124" s="315"/>
      <c r="G124" s="315"/>
      <c r="I124" s="315"/>
      <c r="K124" s="315"/>
      <c r="M124" s="326"/>
      <c r="N124" s="326"/>
      <c r="O124" s="327"/>
      <c r="P124" s="327"/>
      <c r="Q124" s="315"/>
      <c r="S124" s="315"/>
      <c r="U124" s="315"/>
      <c r="W124" s="315"/>
      <c r="Y124" s="326"/>
      <c r="Z124" s="326"/>
      <c r="AA124" s="327"/>
      <c r="AB124" s="327"/>
      <c r="AC124" s="315"/>
      <c r="AE124" s="315"/>
      <c r="AG124" s="315"/>
      <c r="AI124" s="315"/>
      <c r="AK124" s="326"/>
      <c r="AL124" s="326"/>
      <c r="AM124" s="327"/>
      <c r="AN124" s="327"/>
      <c r="AO124" s="315"/>
      <c r="AQ124" s="315"/>
      <c r="AS124" s="315"/>
      <c r="AU124" s="315"/>
      <c r="AW124" s="326"/>
      <c r="AX124" s="326"/>
      <c r="AY124" s="327"/>
      <c r="AZ124" s="327"/>
      <c r="BA124" s="315"/>
      <c r="BC124" s="315"/>
      <c r="BE124" s="315"/>
      <c r="BG124" s="315"/>
      <c r="BI124" s="326"/>
      <c r="BJ124" s="326"/>
      <c r="BK124" s="327"/>
      <c r="BL124" s="327"/>
      <c r="BM124" s="315"/>
      <c r="BO124" s="315"/>
      <c r="BQ124" s="315"/>
      <c r="BS124" s="315"/>
      <c r="BU124" s="326"/>
      <c r="BV124" s="326"/>
      <c r="BW124" s="327"/>
      <c r="BX124" s="327"/>
      <c r="BY124" s="315"/>
      <c r="CA124" s="315"/>
      <c r="CC124" s="315"/>
      <c r="CE124" s="315"/>
      <c r="CG124" s="326"/>
      <c r="CH124" s="326"/>
      <c r="CI124" s="327"/>
      <c r="CJ124" s="327"/>
      <c r="CK124" s="315"/>
      <c r="CM124" s="315"/>
      <c r="CO124" s="315"/>
      <c r="CQ124" s="315"/>
      <c r="CS124" s="326"/>
      <c r="CT124" s="326"/>
      <c r="CU124" s="327"/>
      <c r="CV124" s="327"/>
      <c r="CW124" s="315"/>
      <c r="CY124" s="315"/>
      <c r="DA124" s="315"/>
      <c r="DC124" s="315"/>
      <c r="DE124" s="326"/>
      <c r="DF124" s="326"/>
      <c r="DG124" s="327"/>
      <c r="DH124" s="327"/>
      <c r="DI124" s="315"/>
      <c r="DK124" s="315"/>
      <c r="DM124" s="315"/>
      <c r="DO124" s="315"/>
    </row>
    <row r="125" spans="1:120" ht="13.5">
      <c r="A125" s="554" t="str">
        <f>PARAMETRES!$F$9</f>
        <v>TOTAL LANGUE MATERNELLE</v>
      </c>
      <c r="B125" s="554"/>
      <c r="C125" s="333">
        <f>PARAMETRES!$G$9</f>
        <v>100</v>
      </c>
      <c r="D125" s="334"/>
      <c r="E125" s="335">
        <f>TOTALGENERAL!$L60</f>
        <v>81.199999999999989</v>
      </c>
      <c r="F125" s="319"/>
      <c r="G125" s="335" t="str">
        <f>TOTALGENERAL!$AM60</f>
        <v/>
      </c>
      <c r="H125" s="319"/>
      <c r="I125" s="335" t="str">
        <f>TOTALGENERAL!$BN60</f>
        <v/>
      </c>
      <c r="J125" s="319"/>
      <c r="K125" s="335" t="str">
        <f>TOTALGENERAL!$CO60</f>
        <v/>
      </c>
      <c r="L125" s="320"/>
      <c r="M125" s="554" t="str">
        <f>PARAMETRES!$F$9</f>
        <v>TOTAL LANGUE MATERNELLE</v>
      </c>
      <c r="N125" s="554"/>
      <c r="O125" s="333">
        <f>PARAMETRES!$G$9</f>
        <v>100</v>
      </c>
      <c r="P125" s="334"/>
      <c r="Q125" s="335">
        <f>TOTALGENERAL!$L64</f>
        <v>93.899999999999991</v>
      </c>
      <c r="R125" s="319"/>
      <c r="S125" s="335" t="str">
        <f>TOTALGENERAL!$AM64</f>
        <v/>
      </c>
      <c r="T125" s="319"/>
      <c r="U125" s="335" t="str">
        <f>TOTALGENERAL!$BN64</f>
        <v/>
      </c>
      <c r="V125" s="319"/>
      <c r="W125" s="335" t="str">
        <f>TOTALGENERAL!$CO64</f>
        <v/>
      </c>
      <c r="X125" s="320"/>
      <c r="Y125" s="554" t="str">
        <f>PARAMETRES!$F$9</f>
        <v>TOTAL LANGUE MATERNELLE</v>
      </c>
      <c r="Z125" s="554"/>
      <c r="AA125" s="333">
        <f>PARAMETRES!$G$9</f>
        <v>100</v>
      </c>
      <c r="AB125" s="334"/>
      <c r="AC125" s="335">
        <f>TOTALGENERAL!$L68</f>
        <v>82.699999999999989</v>
      </c>
      <c r="AD125" s="319"/>
      <c r="AE125" s="335" t="str">
        <f>TOTALGENERAL!$AM68</f>
        <v/>
      </c>
      <c r="AF125" s="319"/>
      <c r="AG125" s="335" t="str">
        <f>TOTALGENERAL!$BN68</f>
        <v/>
      </c>
      <c r="AH125" s="319"/>
      <c r="AI125" s="335" t="str">
        <f>TOTALGENERAL!$CO68</f>
        <v/>
      </c>
      <c r="AJ125" s="320"/>
      <c r="AK125" s="554" t="str">
        <f>PARAMETRES!$F$9</f>
        <v>TOTAL LANGUE MATERNELLE</v>
      </c>
      <c r="AL125" s="554"/>
      <c r="AM125" s="333">
        <f>PARAMETRES!$G$9</f>
        <v>100</v>
      </c>
      <c r="AN125" s="334"/>
      <c r="AO125" s="335">
        <f>TOTALGENERAL!$L72</f>
        <v>85.399999999999991</v>
      </c>
      <c r="AP125" s="319"/>
      <c r="AQ125" s="335" t="str">
        <f>TOTALGENERAL!$AM72</f>
        <v/>
      </c>
      <c r="AR125" s="319"/>
      <c r="AS125" s="335" t="str">
        <f>TOTALGENERAL!$BN72</f>
        <v/>
      </c>
      <c r="AT125" s="319"/>
      <c r="AU125" s="335" t="str">
        <f>TOTALGENERAL!$CO72</f>
        <v/>
      </c>
      <c r="AV125" s="320"/>
      <c r="AW125" s="554" t="str">
        <f>PARAMETRES!$F$9</f>
        <v>TOTAL LANGUE MATERNELLE</v>
      </c>
      <c r="AX125" s="554"/>
      <c r="AY125" s="333">
        <f>PARAMETRES!$G$9</f>
        <v>100</v>
      </c>
      <c r="AZ125" s="334"/>
      <c r="BA125" s="335">
        <f>TOTALGENERAL!$L76</f>
        <v>75.8</v>
      </c>
      <c r="BB125" s="319"/>
      <c r="BC125" s="335" t="str">
        <f>TOTALGENERAL!$AM76</f>
        <v/>
      </c>
      <c r="BD125" s="319"/>
      <c r="BE125" s="335" t="str">
        <f>TOTALGENERAL!$BN76</f>
        <v/>
      </c>
      <c r="BF125" s="319"/>
      <c r="BG125" s="335" t="str">
        <f>TOTALGENERAL!$CO76</f>
        <v/>
      </c>
      <c r="BH125" s="320"/>
      <c r="BI125" s="554" t="str">
        <f>PARAMETRES!$F$9</f>
        <v>TOTAL LANGUE MATERNELLE</v>
      </c>
      <c r="BJ125" s="554"/>
      <c r="BK125" s="333">
        <f>PARAMETRES!$G$9</f>
        <v>100</v>
      </c>
      <c r="BL125" s="334"/>
      <c r="BM125" s="335">
        <f>TOTALGENERAL!$L80</f>
        <v>55.4</v>
      </c>
      <c r="BN125" s="319"/>
      <c r="BO125" s="335" t="str">
        <f>TOTALGENERAL!$AM80</f>
        <v/>
      </c>
      <c r="BP125" s="319"/>
      <c r="BQ125" s="335" t="str">
        <f>TOTALGENERAL!$BN80</f>
        <v/>
      </c>
      <c r="BR125" s="319"/>
      <c r="BS125" s="335" t="str">
        <f>TOTALGENERAL!$CO80</f>
        <v/>
      </c>
      <c r="BT125" s="320"/>
      <c r="BU125" s="554" t="str">
        <f>PARAMETRES!$F$9</f>
        <v>TOTAL LANGUE MATERNELLE</v>
      </c>
      <c r="BV125" s="554"/>
      <c r="BW125" s="333">
        <f>PARAMETRES!$G$9</f>
        <v>100</v>
      </c>
      <c r="BX125" s="334"/>
      <c r="BY125" s="335">
        <f>TOTALGENERAL!$L84</f>
        <v>83.5</v>
      </c>
      <c r="BZ125" s="319"/>
      <c r="CA125" s="335" t="str">
        <f>TOTALGENERAL!$AM84</f>
        <v/>
      </c>
      <c r="CB125" s="319"/>
      <c r="CC125" s="335" t="str">
        <f>TOTALGENERAL!$BN84</f>
        <v/>
      </c>
      <c r="CD125" s="319"/>
      <c r="CE125" s="335" t="str">
        <f>TOTALGENERAL!$CO84</f>
        <v/>
      </c>
      <c r="CF125" s="320"/>
      <c r="CG125" s="554" t="str">
        <f>PARAMETRES!$F$9</f>
        <v>TOTAL LANGUE MATERNELLE</v>
      </c>
      <c r="CH125" s="554"/>
      <c r="CI125" s="333">
        <f>PARAMETRES!$G$9</f>
        <v>100</v>
      </c>
      <c r="CJ125" s="334"/>
      <c r="CK125" s="335" t="str">
        <f>TOTALGENERAL!$L88</f>
        <v>-</v>
      </c>
      <c r="CL125" s="319"/>
      <c r="CM125" s="335" t="str">
        <f>TOTALGENERAL!$AM88</f>
        <v/>
      </c>
      <c r="CN125" s="319"/>
      <c r="CO125" s="335" t="str">
        <f>TOTALGENERAL!$BN88</f>
        <v/>
      </c>
      <c r="CP125" s="319"/>
      <c r="CQ125" s="335" t="str">
        <f>TOTALGENERAL!$CO88</f>
        <v/>
      </c>
      <c r="CR125" s="320"/>
      <c r="CS125" s="554" t="str">
        <f>PARAMETRES!$F$9</f>
        <v>TOTAL LANGUE MATERNELLE</v>
      </c>
      <c r="CT125" s="554"/>
      <c r="CU125" s="333">
        <f>PARAMETRES!$G$9</f>
        <v>100</v>
      </c>
      <c r="CV125" s="334"/>
      <c r="CW125" s="335" t="str">
        <f>TOTALGENERAL!$L92</f>
        <v>-</v>
      </c>
      <c r="CX125" s="319"/>
      <c r="CY125" s="335" t="str">
        <f>TOTALGENERAL!$AM92</f>
        <v/>
      </c>
      <c r="CZ125" s="319"/>
      <c r="DA125" s="335" t="str">
        <f>TOTALGENERAL!$BN92</f>
        <v/>
      </c>
      <c r="DB125" s="319"/>
      <c r="DC125" s="335" t="str">
        <f>TOTALGENERAL!$CO92</f>
        <v/>
      </c>
      <c r="DD125" s="320"/>
      <c r="DE125" s="554" t="str">
        <f>PARAMETRES!$F$9</f>
        <v>TOTAL LANGUE MATERNELLE</v>
      </c>
      <c r="DF125" s="554"/>
      <c r="DG125" s="333">
        <f>PARAMETRES!$G$9</f>
        <v>100</v>
      </c>
      <c r="DH125" s="334"/>
      <c r="DI125" s="335" t="str">
        <f>TOTALGENERAL!$L96</f>
        <v>-</v>
      </c>
      <c r="DJ125" s="319"/>
      <c r="DK125" s="335" t="str">
        <f>TOTALGENERAL!$AM96</f>
        <v/>
      </c>
      <c r="DL125" s="319"/>
      <c r="DM125" s="335" t="str">
        <f>TOTALGENERAL!$BN96</f>
        <v/>
      </c>
      <c r="DN125" s="319"/>
      <c r="DO125" s="335" t="str">
        <f>TOTALGENERAL!$CO96</f>
        <v/>
      </c>
      <c r="DP125" s="320"/>
    </row>
    <row r="126" spans="1:120" ht="13.5">
      <c r="A126" s="321" t="str">
        <f>IF(COUNTBLANK(K115:K144)=30,"","Moyenne de l'année :")</f>
        <v/>
      </c>
      <c r="B126" s="322" t="str">
        <f>IF(COUNTBLANK(K115:K144)=30,"",CONCATENATE(TOTALGENERAL!$DK60," %"))</f>
        <v/>
      </c>
      <c r="C126" s="336"/>
      <c r="D126" s="336"/>
      <c r="E126" s="315"/>
      <c r="F126" s="324"/>
      <c r="G126" s="315"/>
      <c r="H126" s="324"/>
      <c r="I126" s="315"/>
      <c r="J126" s="324"/>
      <c r="K126" s="315"/>
      <c r="L126" s="325"/>
      <c r="M126" s="321" t="str">
        <f>IF(COUNTBLANK(W115:W144)=30,"","Moyenne de l'année :")</f>
        <v/>
      </c>
      <c r="N126" s="322" t="str">
        <f>IF(COUNTBLANK(W115:W144)=30,"",CONCATENATE(TOTALGENERAL!$DK64," %"))</f>
        <v/>
      </c>
      <c r="O126" s="336"/>
      <c r="P126" s="336"/>
      <c r="Q126" s="315"/>
      <c r="R126" s="324"/>
      <c r="S126" s="315"/>
      <c r="T126" s="324"/>
      <c r="U126" s="315"/>
      <c r="V126" s="324"/>
      <c r="W126" s="315"/>
      <c r="X126" s="325"/>
      <c r="Y126" s="321" t="str">
        <f>IF(COUNTBLANK(AI115:AI144)=30,"","Moyenne de l'année :")</f>
        <v/>
      </c>
      <c r="Z126" s="322" t="str">
        <f>IF(COUNTBLANK(AI115:AI144)=30,"",CONCATENATE(TOTALGENERAL!$DK68," %"))</f>
        <v/>
      </c>
      <c r="AA126" s="336"/>
      <c r="AB126" s="336"/>
      <c r="AC126" s="315"/>
      <c r="AD126" s="324"/>
      <c r="AE126" s="315"/>
      <c r="AF126" s="324"/>
      <c r="AG126" s="315"/>
      <c r="AH126" s="324"/>
      <c r="AI126" s="315"/>
      <c r="AJ126" s="325"/>
      <c r="AK126" s="321" t="str">
        <f>IF(COUNTBLANK(AU115:AU144)=30,"","Moyenne de l'année :")</f>
        <v/>
      </c>
      <c r="AL126" s="322" t="str">
        <f>IF(COUNTBLANK(AU115:AU144)=30,"",CONCATENATE(TOTALGENERAL!$DK72," %"))</f>
        <v/>
      </c>
      <c r="AM126" s="336"/>
      <c r="AN126" s="336"/>
      <c r="AO126" s="315"/>
      <c r="AP126" s="324"/>
      <c r="AQ126" s="315"/>
      <c r="AR126" s="324"/>
      <c r="AS126" s="315"/>
      <c r="AT126" s="324"/>
      <c r="AU126" s="315"/>
      <c r="AV126" s="325"/>
      <c r="AW126" s="321" t="str">
        <f>IF(COUNTBLANK(BG115:BG144)=30,"","Moyenne de l'année :")</f>
        <v/>
      </c>
      <c r="AX126" s="322" t="str">
        <f>IF(COUNTBLANK(BG115:BG144)=30,"",CONCATENATE(TOTALGENERAL!$DK76," %"))</f>
        <v/>
      </c>
      <c r="AY126" s="336"/>
      <c r="AZ126" s="336"/>
      <c r="BA126" s="315"/>
      <c r="BB126" s="324"/>
      <c r="BC126" s="315"/>
      <c r="BD126" s="324"/>
      <c r="BE126" s="315"/>
      <c r="BF126" s="324"/>
      <c r="BG126" s="315"/>
      <c r="BH126" s="325"/>
      <c r="BI126" s="321" t="str">
        <f>IF(COUNTBLANK(BS115:BS144)=30,"","Moyenne de l'année :")</f>
        <v/>
      </c>
      <c r="BJ126" s="322" t="str">
        <f>IF(COUNTBLANK(BS115:BS144)=30,"",CONCATENATE(TOTALGENERAL!$DK80," %"))</f>
        <v/>
      </c>
      <c r="BK126" s="336"/>
      <c r="BL126" s="336"/>
      <c r="BM126" s="315"/>
      <c r="BN126" s="324"/>
      <c r="BO126" s="315"/>
      <c r="BP126" s="324"/>
      <c r="BQ126" s="315"/>
      <c r="BR126" s="324"/>
      <c r="BS126" s="315"/>
      <c r="BT126" s="325"/>
      <c r="BU126" s="321" t="str">
        <f>IF(COUNTBLANK(CE115:CE144)=30,"","Moyenne de l'année :")</f>
        <v/>
      </c>
      <c r="BV126" s="322" t="str">
        <f>IF(COUNTBLANK(CE115:CE144)=30,"",CONCATENATE(TOTALGENERAL!$DK84," %"))</f>
        <v/>
      </c>
      <c r="BW126" s="336"/>
      <c r="BX126" s="336"/>
      <c r="BY126" s="315"/>
      <c r="BZ126" s="324"/>
      <c r="CA126" s="315"/>
      <c r="CB126" s="324"/>
      <c r="CC126" s="315"/>
      <c r="CD126" s="324"/>
      <c r="CE126" s="315"/>
      <c r="CF126" s="325"/>
      <c r="CG126" s="321" t="str">
        <f>IF(COUNTBLANK(CQ115:CQ144)=30,"","Moyenne de l'année :")</f>
        <v/>
      </c>
      <c r="CH126" s="322" t="str">
        <f>IF(COUNTBLANK(CQ115:CQ144)=30,"",CONCATENATE(TOTALGENERAL!$DK88," %"))</f>
        <v/>
      </c>
      <c r="CI126" s="336"/>
      <c r="CJ126" s="336"/>
      <c r="CK126" s="315"/>
      <c r="CL126" s="324"/>
      <c r="CM126" s="315"/>
      <c r="CN126" s="324"/>
      <c r="CO126" s="315"/>
      <c r="CP126" s="324"/>
      <c r="CQ126" s="315"/>
      <c r="CR126" s="325"/>
      <c r="CS126" s="321" t="str">
        <f>IF(COUNTBLANK(DC115:DC144)=30,"","Moyenne de l'année :")</f>
        <v/>
      </c>
      <c r="CT126" s="322" t="str">
        <f>IF(COUNTBLANK(DC115:DC144)=30,"",CONCATENATE(TOTALGENERAL!$DK92," %"))</f>
        <v/>
      </c>
      <c r="CU126" s="336"/>
      <c r="CV126" s="336"/>
      <c r="CW126" s="315"/>
      <c r="CX126" s="324"/>
      <c r="CY126" s="315"/>
      <c r="CZ126" s="324"/>
      <c r="DA126" s="315"/>
      <c r="DB126" s="324"/>
      <c r="DC126" s="315"/>
      <c r="DD126" s="325"/>
      <c r="DE126" s="321" t="str">
        <f>IF(COUNTBLANK(DO115:DO144)=30,"","Moyenne de l'année :")</f>
        <v/>
      </c>
      <c r="DF126" s="322" t="str">
        <f>IF(COUNTBLANK(DO115:DO144)=30,"",CONCATENATE(TOTALGENERAL!$DK96," %"))</f>
        <v/>
      </c>
      <c r="DG126" s="336"/>
      <c r="DH126" s="336"/>
      <c r="DI126" s="315"/>
      <c r="DJ126" s="324"/>
      <c r="DK126" s="315"/>
      <c r="DL126" s="324"/>
      <c r="DM126" s="315"/>
      <c r="DN126" s="324"/>
      <c r="DO126" s="315"/>
      <c r="DP126" s="325"/>
    </row>
    <row r="127" spans="1:120">
      <c r="A127" s="326"/>
      <c r="B127" s="326"/>
      <c r="C127" s="327"/>
      <c r="D127" s="327"/>
      <c r="E127" s="315"/>
      <c r="G127" s="315"/>
      <c r="I127" s="315"/>
      <c r="K127" s="315"/>
      <c r="M127" s="326"/>
      <c r="N127" s="326"/>
      <c r="O127" s="327"/>
      <c r="P127" s="327"/>
      <c r="Q127" s="315"/>
      <c r="S127" s="315"/>
      <c r="U127" s="315"/>
      <c r="W127" s="315"/>
      <c r="Y127" s="326"/>
      <c r="Z127" s="326"/>
      <c r="AA127" s="327"/>
      <c r="AB127" s="327"/>
      <c r="AC127" s="315"/>
      <c r="AE127" s="315"/>
      <c r="AG127" s="315"/>
      <c r="AI127" s="315"/>
      <c r="AK127" s="326"/>
      <c r="AL127" s="326"/>
      <c r="AM127" s="327"/>
      <c r="AN127" s="327"/>
      <c r="AO127" s="315"/>
      <c r="AQ127" s="315"/>
      <c r="AS127" s="315"/>
      <c r="AU127" s="315"/>
      <c r="AW127" s="326"/>
      <c r="AX127" s="326"/>
      <c r="AY127" s="327"/>
      <c r="AZ127" s="327"/>
      <c r="BA127" s="315"/>
      <c r="BC127" s="315"/>
      <c r="BE127" s="315"/>
      <c r="BG127" s="315"/>
      <c r="BI127" s="326"/>
      <c r="BJ127" s="326"/>
      <c r="BK127" s="327"/>
      <c r="BL127" s="327"/>
      <c r="BM127" s="315"/>
      <c r="BO127" s="315"/>
      <c r="BQ127" s="315"/>
      <c r="BS127" s="315"/>
      <c r="BU127" s="326"/>
      <c r="BV127" s="326"/>
      <c r="BW127" s="327"/>
      <c r="BX127" s="327"/>
      <c r="BY127" s="315"/>
      <c r="CA127" s="315"/>
      <c r="CC127" s="315"/>
      <c r="CE127" s="315"/>
      <c r="CG127" s="326"/>
      <c r="CH127" s="326"/>
      <c r="CI127" s="327"/>
      <c r="CJ127" s="327"/>
      <c r="CK127" s="315"/>
      <c r="CM127" s="315"/>
      <c r="CO127" s="315"/>
      <c r="CQ127" s="315"/>
      <c r="CS127" s="326"/>
      <c r="CT127" s="326"/>
      <c r="CU127" s="327"/>
      <c r="CV127" s="327"/>
      <c r="CW127" s="315"/>
      <c r="CY127" s="315"/>
      <c r="DA127" s="315"/>
      <c r="DC127" s="315"/>
      <c r="DE127" s="326"/>
      <c r="DF127" s="326"/>
      <c r="DG127" s="327"/>
      <c r="DH127" s="327"/>
      <c r="DI127" s="315"/>
      <c r="DK127" s="315"/>
      <c r="DM127" s="315"/>
      <c r="DO127" s="315"/>
    </row>
    <row r="128" spans="1:120" ht="13.5">
      <c r="A128" s="552" t="s">
        <v>89</v>
      </c>
      <c r="B128" s="552"/>
      <c r="C128" s="327"/>
      <c r="D128" s="327"/>
      <c r="E128" s="315"/>
      <c r="G128" s="315"/>
      <c r="I128" s="315"/>
      <c r="K128" s="315"/>
      <c r="M128" s="552" t="s">
        <v>89</v>
      </c>
      <c r="N128" s="552"/>
      <c r="O128" s="327"/>
      <c r="P128" s="327"/>
      <c r="Q128" s="315"/>
      <c r="S128" s="315"/>
      <c r="U128" s="315"/>
      <c r="W128" s="315"/>
      <c r="Y128" s="552" t="s">
        <v>89</v>
      </c>
      <c r="Z128" s="552"/>
      <c r="AA128" s="327"/>
      <c r="AB128" s="327"/>
      <c r="AC128" s="315"/>
      <c r="AE128" s="315"/>
      <c r="AG128" s="315"/>
      <c r="AI128" s="315"/>
      <c r="AK128" s="552" t="s">
        <v>89</v>
      </c>
      <c r="AL128" s="552"/>
      <c r="AM128" s="327"/>
      <c r="AN128" s="327"/>
      <c r="AO128" s="315"/>
      <c r="AQ128" s="315"/>
      <c r="AS128" s="315"/>
      <c r="AU128" s="315"/>
      <c r="AW128" s="552" t="s">
        <v>89</v>
      </c>
      <c r="AX128" s="552"/>
      <c r="AY128" s="327"/>
      <c r="AZ128" s="327"/>
      <c r="BA128" s="315"/>
      <c r="BC128" s="315"/>
      <c r="BE128" s="315"/>
      <c r="BG128" s="315"/>
      <c r="BI128" s="552" t="s">
        <v>89</v>
      </c>
      <c r="BJ128" s="552"/>
      <c r="BK128" s="327"/>
      <c r="BL128" s="327"/>
      <c r="BM128" s="315"/>
      <c r="BO128" s="315"/>
      <c r="BQ128" s="315"/>
      <c r="BS128" s="315"/>
      <c r="BU128" s="552" t="s">
        <v>89</v>
      </c>
      <c r="BV128" s="552"/>
      <c r="BW128" s="327"/>
      <c r="BX128" s="327"/>
      <c r="BY128" s="315"/>
      <c r="CA128" s="315"/>
      <c r="CC128" s="315"/>
      <c r="CE128" s="315"/>
      <c r="CG128" s="552" t="s">
        <v>89</v>
      </c>
      <c r="CH128" s="552"/>
      <c r="CI128" s="327"/>
      <c r="CJ128" s="327"/>
      <c r="CK128" s="315"/>
      <c r="CM128" s="315"/>
      <c r="CO128" s="315"/>
      <c r="CQ128" s="315"/>
      <c r="CS128" s="552" t="s">
        <v>89</v>
      </c>
      <c r="CT128" s="552"/>
      <c r="CU128" s="327"/>
      <c r="CV128" s="327"/>
      <c r="CW128" s="315"/>
      <c r="CY128" s="315"/>
      <c r="DA128" s="315"/>
      <c r="DC128" s="315"/>
      <c r="DE128" s="552" t="s">
        <v>89</v>
      </c>
      <c r="DF128" s="552"/>
      <c r="DG128" s="327"/>
      <c r="DH128" s="327"/>
      <c r="DI128" s="315"/>
      <c r="DK128" s="315"/>
      <c r="DM128" s="315"/>
      <c r="DO128" s="315"/>
    </row>
    <row r="129" spans="1:120">
      <c r="A129" s="326"/>
      <c r="B129" s="326"/>
      <c r="C129" s="327"/>
      <c r="D129" s="327"/>
      <c r="E129" s="315"/>
      <c r="G129" s="315"/>
      <c r="I129" s="315"/>
      <c r="K129" s="315"/>
      <c r="M129" s="326"/>
      <c r="N129" s="326"/>
      <c r="O129" s="327"/>
      <c r="P129" s="327"/>
      <c r="Q129" s="315"/>
      <c r="S129" s="315"/>
      <c r="U129" s="315"/>
      <c r="W129" s="315"/>
      <c r="Y129" s="326"/>
      <c r="Z129" s="326"/>
      <c r="AA129" s="327"/>
      <c r="AB129" s="327"/>
      <c r="AC129" s="315"/>
      <c r="AE129" s="315"/>
      <c r="AG129" s="315"/>
      <c r="AI129" s="315"/>
      <c r="AK129" s="326"/>
      <c r="AL129" s="326"/>
      <c r="AM129" s="327"/>
      <c r="AN129" s="327"/>
      <c r="AO129" s="315"/>
      <c r="AQ129" s="315"/>
      <c r="AS129" s="315"/>
      <c r="AU129" s="315"/>
      <c r="AW129" s="326"/>
      <c r="AX129" s="326"/>
      <c r="AY129" s="327"/>
      <c r="AZ129" s="327"/>
      <c r="BA129" s="315"/>
      <c r="BC129" s="315"/>
      <c r="BE129" s="315"/>
      <c r="BG129" s="315"/>
      <c r="BI129" s="326"/>
      <c r="BJ129" s="326"/>
      <c r="BK129" s="327"/>
      <c r="BL129" s="327"/>
      <c r="BM129" s="315"/>
      <c r="BO129" s="315"/>
      <c r="BQ129" s="315"/>
      <c r="BS129" s="315"/>
      <c r="BU129" s="326"/>
      <c r="BV129" s="326"/>
      <c r="BW129" s="327"/>
      <c r="BX129" s="327"/>
      <c r="BY129" s="315"/>
      <c r="CA129" s="315"/>
      <c r="CC129" s="315"/>
      <c r="CE129" s="315"/>
      <c r="CG129" s="326"/>
      <c r="CH129" s="326"/>
      <c r="CI129" s="327"/>
      <c r="CJ129" s="327"/>
      <c r="CK129" s="315"/>
      <c r="CM129" s="315"/>
      <c r="CO129" s="315"/>
      <c r="CQ129" s="315"/>
      <c r="CS129" s="326"/>
      <c r="CT129" s="326"/>
      <c r="CU129" s="327"/>
      <c r="CV129" s="327"/>
      <c r="CW129" s="315"/>
      <c r="CY129" s="315"/>
      <c r="DA129" s="315"/>
      <c r="DC129" s="315"/>
      <c r="DE129" s="326"/>
      <c r="DF129" s="326"/>
      <c r="DG129" s="327"/>
      <c r="DH129" s="327"/>
      <c r="DI129" s="315"/>
      <c r="DK129" s="315"/>
      <c r="DM129" s="315"/>
      <c r="DO129" s="315"/>
    </row>
    <row r="130" spans="1:120">
      <c r="A130" s="553" t="str">
        <f>PARAMETRES!$F$11</f>
        <v>NOMBRES ET OPÉRATIONS</v>
      </c>
      <c r="B130" s="553"/>
      <c r="C130" s="328">
        <f>PARAMETRES!$G$11</f>
        <v>40</v>
      </c>
      <c r="D130" s="329"/>
      <c r="E130" s="330">
        <f>TOTALGENERAL!$O60</f>
        <v>39.700000000000003</v>
      </c>
      <c r="F130" s="331"/>
      <c r="G130" s="330" t="str">
        <f>TOTALGENERAL!$AP60</f>
        <v/>
      </c>
      <c r="H130" s="331"/>
      <c r="I130" s="330" t="str">
        <f>TOTALGENERAL!$BQ60</f>
        <v/>
      </c>
      <c r="J130" s="331"/>
      <c r="K130" s="330" t="str">
        <f>TOTALGENERAL!$CR60</f>
        <v/>
      </c>
      <c r="L130" s="332"/>
      <c r="M130" s="553" t="str">
        <f>PARAMETRES!$F$11</f>
        <v>NOMBRES ET OPÉRATIONS</v>
      </c>
      <c r="N130" s="553"/>
      <c r="O130" s="328">
        <f>PARAMETRES!$G$11</f>
        <v>40</v>
      </c>
      <c r="P130" s="329"/>
      <c r="Q130" s="330">
        <f>TOTALGENERAL!$O64</f>
        <v>40</v>
      </c>
      <c r="R130" s="331"/>
      <c r="S130" s="330" t="str">
        <f>TOTALGENERAL!$AP64</f>
        <v/>
      </c>
      <c r="T130" s="331"/>
      <c r="U130" s="330" t="str">
        <f>TOTALGENERAL!$BQ64</f>
        <v/>
      </c>
      <c r="V130" s="331"/>
      <c r="W130" s="330" t="str">
        <f>TOTALGENERAL!$CR64</f>
        <v/>
      </c>
      <c r="X130" s="332"/>
      <c r="Y130" s="553" t="str">
        <f>PARAMETRES!$F$11</f>
        <v>NOMBRES ET OPÉRATIONS</v>
      </c>
      <c r="Z130" s="553"/>
      <c r="AA130" s="328">
        <f>PARAMETRES!$G$11</f>
        <v>40</v>
      </c>
      <c r="AB130" s="329"/>
      <c r="AC130" s="330">
        <f>TOTALGENERAL!$O68</f>
        <v>40</v>
      </c>
      <c r="AD130" s="331"/>
      <c r="AE130" s="330" t="str">
        <f>TOTALGENERAL!$AP68</f>
        <v/>
      </c>
      <c r="AF130" s="331"/>
      <c r="AG130" s="330" t="str">
        <f>TOTALGENERAL!$BQ68</f>
        <v/>
      </c>
      <c r="AH130" s="331"/>
      <c r="AI130" s="330" t="str">
        <f>TOTALGENERAL!$CR68</f>
        <v/>
      </c>
      <c r="AJ130" s="332"/>
      <c r="AK130" s="553" t="str">
        <f>PARAMETRES!$F$11</f>
        <v>NOMBRES ET OPÉRATIONS</v>
      </c>
      <c r="AL130" s="553"/>
      <c r="AM130" s="328">
        <f>PARAMETRES!$G$11</f>
        <v>40</v>
      </c>
      <c r="AN130" s="329"/>
      <c r="AO130" s="330">
        <f>TOTALGENERAL!$O72</f>
        <v>37.300000000000004</v>
      </c>
      <c r="AP130" s="331"/>
      <c r="AQ130" s="330" t="str">
        <f>TOTALGENERAL!$AP72</f>
        <v/>
      </c>
      <c r="AR130" s="331"/>
      <c r="AS130" s="330" t="str">
        <f>TOTALGENERAL!$BQ72</f>
        <v/>
      </c>
      <c r="AT130" s="331"/>
      <c r="AU130" s="330" t="str">
        <f>TOTALGENERAL!$CR72</f>
        <v/>
      </c>
      <c r="AV130" s="332"/>
      <c r="AW130" s="553" t="str">
        <f>PARAMETRES!$F$11</f>
        <v>NOMBRES ET OPÉRATIONS</v>
      </c>
      <c r="AX130" s="553"/>
      <c r="AY130" s="328">
        <f>PARAMETRES!$G$11</f>
        <v>40</v>
      </c>
      <c r="AZ130" s="329"/>
      <c r="BA130" s="330">
        <f>TOTALGENERAL!$O76</f>
        <v>31.6</v>
      </c>
      <c r="BB130" s="331"/>
      <c r="BC130" s="330" t="str">
        <f>TOTALGENERAL!$AP76</f>
        <v/>
      </c>
      <c r="BD130" s="331"/>
      <c r="BE130" s="330" t="str">
        <f>TOTALGENERAL!$BQ76</f>
        <v/>
      </c>
      <c r="BF130" s="331"/>
      <c r="BG130" s="330" t="str">
        <f>TOTALGENERAL!$CR76</f>
        <v/>
      </c>
      <c r="BH130" s="332"/>
      <c r="BI130" s="553" t="str">
        <f>PARAMETRES!$F$11</f>
        <v>NOMBRES ET OPÉRATIONS</v>
      </c>
      <c r="BJ130" s="553"/>
      <c r="BK130" s="328">
        <f>PARAMETRES!$G$11</f>
        <v>40</v>
      </c>
      <c r="BL130" s="329"/>
      <c r="BM130" s="330">
        <f>TOTALGENERAL!$O80</f>
        <v>36.800000000000004</v>
      </c>
      <c r="BN130" s="331"/>
      <c r="BO130" s="330" t="str">
        <f>TOTALGENERAL!$AP80</f>
        <v/>
      </c>
      <c r="BP130" s="331"/>
      <c r="BQ130" s="330" t="str">
        <f>TOTALGENERAL!$BQ80</f>
        <v/>
      </c>
      <c r="BR130" s="331"/>
      <c r="BS130" s="330" t="str">
        <f>TOTALGENERAL!$CR80</f>
        <v/>
      </c>
      <c r="BT130" s="332"/>
      <c r="BU130" s="553" t="str">
        <f>PARAMETRES!$F$11</f>
        <v>NOMBRES ET OPÉRATIONS</v>
      </c>
      <c r="BV130" s="553"/>
      <c r="BW130" s="328">
        <f>PARAMETRES!$G$11</f>
        <v>40</v>
      </c>
      <c r="BX130" s="329"/>
      <c r="BY130" s="330">
        <f>TOTALGENERAL!$O84</f>
        <v>33.6</v>
      </c>
      <c r="BZ130" s="331"/>
      <c r="CA130" s="330" t="str">
        <f>TOTALGENERAL!$AP84</f>
        <v/>
      </c>
      <c r="CB130" s="331"/>
      <c r="CC130" s="330" t="str">
        <f>TOTALGENERAL!$BQ84</f>
        <v/>
      </c>
      <c r="CD130" s="331"/>
      <c r="CE130" s="330" t="str">
        <f>TOTALGENERAL!$CR84</f>
        <v/>
      </c>
      <c r="CF130" s="332"/>
      <c r="CG130" s="553" t="str">
        <f>PARAMETRES!$F$11</f>
        <v>NOMBRES ET OPÉRATIONS</v>
      </c>
      <c r="CH130" s="553"/>
      <c r="CI130" s="328">
        <f>PARAMETRES!$G$11</f>
        <v>40</v>
      </c>
      <c r="CJ130" s="329"/>
      <c r="CK130" s="330" t="str">
        <f>TOTALGENERAL!$O88</f>
        <v>-</v>
      </c>
      <c r="CL130" s="331"/>
      <c r="CM130" s="330" t="str">
        <f>TOTALGENERAL!$AP88</f>
        <v/>
      </c>
      <c r="CN130" s="331"/>
      <c r="CO130" s="330" t="str">
        <f>TOTALGENERAL!$BQ88</f>
        <v/>
      </c>
      <c r="CP130" s="331"/>
      <c r="CQ130" s="330" t="str">
        <f>TOTALGENERAL!$CR88</f>
        <v/>
      </c>
      <c r="CR130" s="332"/>
      <c r="CS130" s="553" t="str">
        <f>PARAMETRES!$F$11</f>
        <v>NOMBRES ET OPÉRATIONS</v>
      </c>
      <c r="CT130" s="553"/>
      <c r="CU130" s="328">
        <f>PARAMETRES!$G$11</f>
        <v>40</v>
      </c>
      <c r="CV130" s="329"/>
      <c r="CW130" s="330" t="str">
        <f>TOTALGENERAL!$O92</f>
        <v>-</v>
      </c>
      <c r="CX130" s="331"/>
      <c r="CY130" s="330" t="str">
        <f>TOTALGENERAL!$AP92</f>
        <v/>
      </c>
      <c r="CZ130" s="331"/>
      <c r="DA130" s="330" t="str">
        <f>TOTALGENERAL!$BQ92</f>
        <v/>
      </c>
      <c r="DB130" s="331"/>
      <c r="DC130" s="330" t="str">
        <f>TOTALGENERAL!$CR92</f>
        <v/>
      </c>
      <c r="DD130" s="332"/>
      <c r="DE130" s="553" t="str">
        <f>PARAMETRES!$F$11</f>
        <v>NOMBRES ET OPÉRATIONS</v>
      </c>
      <c r="DF130" s="553"/>
      <c r="DG130" s="328">
        <f>PARAMETRES!$G$11</f>
        <v>40</v>
      </c>
      <c r="DH130" s="329"/>
      <c r="DI130" s="330" t="str">
        <f>TOTALGENERAL!$O96</f>
        <v>-</v>
      </c>
      <c r="DJ130" s="331"/>
      <c r="DK130" s="330" t="str">
        <f>TOTALGENERAL!$AP96</f>
        <v/>
      </c>
      <c r="DL130" s="331"/>
      <c r="DM130" s="330" t="str">
        <f>TOTALGENERAL!$BQ96</f>
        <v/>
      </c>
      <c r="DN130" s="331"/>
      <c r="DO130" s="330" t="str">
        <f>TOTALGENERAL!$CR96</f>
        <v/>
      </c>
      <c r="DP130" s="332"/>
    </row>
    <row r="131" spans="1:120">
      <c r="A131" s="553" t="str">
        <f>PARAMETRES!$F$12</f>
        <v>GRANDEURS</v>
      </c>
      <c r="B131" s="553"/>
      <c r="C131" s="328">
        <f>PARAMETRES!$G$12</f>
        <v>30</v>
      </c>
      <c r="D131" s="329"/>
      <c r="E131" s="330" t="str">
        <f>TOTALGENERAL!$P60</f>
        <v/>
      </c>
      <c r="F131" s="331"/>
      <c r="G131" s="330" t="str">
        <f>TOTALGENERAL!$AQ60</f>
        <v/>
      </c>
      <c r="H131" s="331"/>
      <c r="I131" s="330" t="str">
        <f>TOTALGENERAL!$BR60</f>
        <v/>
      </c>
      <c r="J131" s="331"/>
      <c r="K131" s="330" t="str">
        <f>TOTALGENERAL!$CS60</f>
        <v/>
      </c>
      <c r="L131" s="332"/>
      <c r="M131" s="553" t="str">
        <f>PARAMETRES!$F$12</f>
        <v>GRANDEURS</v>
      </c>
      <c r="N131" s="553"/>
      <c r="O131" s="328">
        <f>PARAMETRES!$G$12</f>
        <v>30</v>
      </c>
      <c r="P131" s="329"/>
      <c r="Q131" s="330" t="str">
        <f>TOTALGENERAL!$P64</f>
        <v/>
      </c>
      <c r="R131" s="331"/>
      <c r="S131" s="330" t="str">
        <f>TOTALGENERAL!$AQ64</f>
        <v/>
      </c>
      <c r="T131" s="331"/>
      <c r="U131" s="330" t="str">
        <f>TOTALGENERAL!$BR64</f>
        <v/>
      </c>
      <c r="V131" s="331"/>
      <c r="W131" s="330" t="str">
        <f>TOTALGENERAL!$CS64</f>
        <v/>
      </c>
      <c r="X131" s="332"/>
      <c r="Y131" s="553" t="str">
        <f>PARAMETRES!$F$12</f>
        <v>GRANDEURS</v>
      </c>
      <c r="Z131" s="553"/>
      <c r="AA131" s="328">
        <f>PARAMETRES!$G$12</f>
        <v>30</v>
      </c>
      <c r="AB131" s="329"/>
      <c r="AC131" s="330" t="str">
        <f>TOTALGENERAL!$P68</f>
        <v/>
      </c>
      <c r="AD131" s="331"/>
      <c r="AE131" s="330" t="str">
        <f>TOTALGENERAL!$AQ68</f>
        <v/>
      </c>
      <c r="AF131" s="331"/>
      <c r="AG131" s="330" t="str">
        <f>TOTALGENERAL!$BR68</f>
        <v/>
      </c>
      <c r="AH131" s="331"/>
      <c r="AI131" s="330" t="str">
        <f>TOTALGENERAL!$CS68</f>
        <v/>
      </c>
      <c r="AJ131" s="332"/>
      <c r="AK131" s="553" t="str">
        <f>PARAMETRES!$F$12</f>
        <v>GRANDEURS</v>
      </c>
      <c r="AL131" s="553"/>
      <c r="AM131" s="328">
        <f>PARAMETRES!$G$12</f>
        <v>30</v>
      </c>
      <c r="AN131" s="329"/>
      <c r="AO131" s="330" t="str">
        <f>TOTALGENERAL!$P72</f>
        <v/>
      </c>
      <c r="AP131" s="331"/>
      <c r="AQ131" s="330" t="str">
        <f>TOTALGENERAL!$AQ72</f>
        <v/>
      </c>
      <c r="AR131" s="331"/>
      <c r="AS131" s="330" t="str">
        <f>TOTALGENERAL!$BR72</f>
        <v/>
      </c>
      <c r="AT131" s="331"/>
      <c r="AU131" s="330" t="str">
        <f>TOTALGENERAL!$CS72</f>
        <v/>
      </c>
      <c r="AV131" s="332"/>
      <c r="AW131" s="553" t="str">
        <f>PARAMETRES!$F$12</f>
        <v>GRANDEURS</v>
      </c>
      <c r="AX131" s="553"/>
      <c r="AY131" s="328">
        <f>PARAMETRES!$G$12</f>
        <v>30</v>
      </c>
      <c r="AZ131" s="329"/>
      <c r="BA131" s="330" t="str">
        <f>TOTALGENERAL!$P76</f>
        <v/>
      </c>
      <c r="BB131" s="331"/>
      <c r="BC131" s="330" t="str">
        <f>TOTALGENERAL!$AQ76</f>
        <v/>
      </c>
      <c r="BD131" s="331"/>
      <c r="BE131" s="330" t="str">
        <f>TOTALGENERAL!$BR76</f>
        <v/>
      </c>
      <c r="BF131" s="331"/>
      <c r="BG131" s="330" t="str">
        <f>TOTALGENERAL!$CS76</f>
        <v/>
      </c>
      <c r="BH131" s="332"/>
      <c r="BI131" s="553" t="str">
        <f>PARAMETRES!$F$12</f>
        <v>GRANDEURS</v>
      </c>
      <c r="BJ131" s="553"/>
      <c r="BK131" s="328">
        <f>PARAMETRES!$G$12</f>
        <v>30</v>
      </c>
      <c r="BL131" s="329"/>
      <c r="BM131" s="330" t="str">
        <f>TOTALGENERAL!$P80</f>
        <v/>
      </c>
      <c r="BN131" s="331"/>
      <c r="BO131" s="330" t="str">
        <f>TOTALGENERAL!$AQ80</f>
        <v/>
      </c>
      <c r="BP131" s="331"/>
      <c r="BQ131" s="330" t="str">
        <f>TOTALGENERAL!$BR80</f>
        <v/>
      </c>
      <c r="BR131" s="331"/>
      <c r="BS131" s="330" t="str">
        <f>TOTALGENERAL!$CS80</f>
        <v/>
      </c>
      <c r="BT131" s="332"/>
      <c r="BU131" s="553" t="str">
        <f>PARAMETRES!$F$12</f>
        <v>GRANDEURS</v>
      </c>
      <c r="BV131" s="553"/>
      <c r="BW131" s="328">
        <f>PARAMETRES!$G$12</f>
        <v>30</v>
      </c>
      <c r="BX131" s="329"/>
      <c r="BY131" s="330" t="str">
        <f>TOTALGENERAL!$P84</f>
        <v/>
      </c>
      <c r="BZ131" s="331"/>
      <c r="CA131" s="330" t="str">
        <f>TOTALGENERAL!$AQ84</f>
        <v/>
      </c>
      <c r="CB131" s="331"/>
      <c r="CC131" s="330" t="str">
        <f>TOTALGENERAL!$BR84</f>
        <v/>
      </c>
      <c r="CD131" s="331"/>
      <c r="CE131" s="330" t="str">
        <f>TOTALGENERAL!$CS84</f>
        <v/>
      </c>
      <c r="CF131" s="332"/>
      <c r="CG131" s="553" t="str">
        <f>PARAMETRES!$F$12</f>
        <v>GRANDEURS</v>
      </c>
      <c r="CH131" s="553"/>
      <c r="CI131" s="328">
        <f>PARAMETRES!$G$12</f>
        <v>30</v>
      </c>
      <c r="CJ131" s="329"/>
      <c r="CK131" s="330" t="str">
        <f>TOTALGENERAL!$P88</f>
        <v/>
      </c>
      <c r="CL131" s="331"/>
      <c r="CM131" s="330" t="str">
        <f>TOTALGENERAL!$AQ88</f>
        <v/>
      </c>
      <c r="CN131" s="331"/>
      <c r="CO131" s="330" t="str">
        <f>TOTALGENERAL!$BR88</f>
        <v/>
      </c>
      <c r="CP131" s="331"/>
      <c r="CQ131" s="330" t="str">
        <f>TOTALGENERAL!$CS88</f>
        <v/>
      </c>
      <c r="CR131" s="332"/>
      <c r="CS131" s="553" t="str">
        <f>PARAMETRES!$F$12</f>
        <v>GRANDEURS</v>
      </c>
      <c r="CT131" s="553"/>
      <c r="CU131" s="328">
        <f>PARAMETRES!$G$12</f>
        <v>30</v>
      </c>
      <c r="CV131" s="329"/>
      <c r="CW131" s="330" t="str">
        <f>TOTALGENERAL!$P92</f>
        <v/>
      </c>
      <c r="CX131" s="331"/>
      <c r="CY131" s="330" t="str">
        <f>TOTALGENERAL!$AQ92</f>
        <v/>
      </c>
      <c r="CZ131" s="331"/>
      <c r="DA131" s="330" t="str">
        <f>TOTALGENERAL!$BR92</f>
        <v/>
      </c>
      <c r="DB131" s="331"/>
      <c r="DC131" s="330" t="str">
        <f>TOTALGENERAL!$CS92</f>
        <v/>
      </c>
      <c r="DD131" s="332"/>
      <c r="DE131" s="553" t="str">
        <f>PARAMETRES!$F$12</f>
        <v>GRANDEURS</v>
      </c>
      <c r="DF131" s="553"/>
      <c r="DG131" s="328">
        <f>PARAMETRES!$G$12</f>
        <v>30</v>
      </c>
      <c r="DH131" s="329"/>
      <c r="DI131" s="330" t="str">
        <f>TOTALGENERAL!$P96</f>
        <v/>
      </c>
      <c r="DJ131" s="331"/>
      <c r="DK131" s="330" t="str">
        <f>TOTALGENERAL!$AQ96</f>
        <v/>
      </c>
      <c r="DL131" s="331"/>
      <c r="DM131" s="330" t="str">
        <f>TOTALGENERAL!$BR96</f>
        <v/>
      </c>
      <c r="DN131" s="331"/>
      <c r="DO131" s="330" t="str">
        <f>TOTALGENERAL!$CS96</f>
        <v/>
      </c>
      <c r="DP131" s="332"/>
    </row>
    <row r="132" spans="1:120">
      <c r="A132" s="553" t="str">
        <f>PARAMETRES!$F$13</f>
        <v>SOLIDES ET FIGURES</v>
      </c>
      <c r="B132" s="553"/>
      <c r="C132" s="328">
        <f>PARAMETRES!$G$13</f>
        <v>30</v>
      </c>
      <c r="D132" s="329"/>
      <c r="E132" s="330" t="str">
        <f>TOTALGENERAL!$Q60</f>
        <v/>
      </c>
      <c r="F132" s="331"/>
      <c r="G132" s="330" t="str">
        <f>TOTALGENERAL!$AR60</f>
        <v/>
      </c>
      <c r="H132" s="331"/>
      <c r="I132" s="330" t="str">
        <f>TOTALGENERAL!$BS60</f>
        <v/>
      </c>
      <c r="J132" s="331"/>
      <c r="K132" s="330" t="str">
        <f>TOTALGENERAL!$CT60</f>
        <v/>
      </c>
      <c r="L132" s="332"/>
      <c r="M132" s="553" t="str">
        <f>PARAMETRES!$F$13</f>
        <v>SOLIDES ET FIGURES</v>
      </c>
      <c r="N132" s="553"/>
      <c r="O132" s="328">
        <f>PARAMETRES!$G$13</f>
        <v>30</v>
      </c>
      <c r="P132" s="329"/>
      <c r="Q132" s="330" t="str">
        <f>TOTALGENERAL!$Q64</f>
        <v/>
      </c>
      <c r="R132" s="331"/>
      <c r="S132" s="330" t="str">
        <f>TOTALGENERAL!$AR64</f>
        <v/>
      </c>
      <c r="T132" s="331"/>
      <c r="U132" s="330" t="str">
        <f>TOTALGENERAL!$BS64</f>
        <v/>
      </c>
      <c r="V132" s="331"/>
      <c r="W132" s="330" t="str">
        <f>TOTALGENERAL!$CT64</f>
        <v/>
      </c>
      <c r="X132" s="332"/>
      <c r="Y132" s="553" t="str">
        <f>PARAMETRES!$F$13</f>
        <v>SOLIDES ET FIGURES</v>
      </c>
      <c r="Z132" s="553"/>
      <c r="AA132" s="328">
        <f>PARAMETRES!$G$13</f>
        <v>30</v>
      </c>
      <c r="AB132" s="329"/>
      <c r="AC132" s="330" t="str">
        <f>TOTALGENERAL!$Q68</f>
        <v/>
      </c>
      <c r="AD132" s="331"/>
      <c r="AE132" s="330" t="str">
        <f>TOTALGENERAL!$AR68</f>
        <v/>
      </c>
      <c r="AF132" s="331"/>
      <c r="AG132" s="330" t="str">
        <f>TOTALGENERAL!$BS68</f>
        <v/>
      </c>
      <c r="AH132" s="331"/>
      <c r="AI132" s="330" t="str">
        <f>TOTALGENERAL!$CT68</f>
        <v/>
      </c>
      <c r="AJ132" s="332"/>
      <c r="AK132" s="553" t="str">
        <f>PARAMETRES!$F$13</f>
        <v>SOLIDES ET FIGURES</v>
      </c>
      <c r="AL132" s="553"/>
      <c r="AM132" s="328">
        <f>PARAMETRES!$G$13</f>
        <v>30</v>
      </c>
      <c r="AN132" s="329"/>
      <c r="AO132" s="330" t="str">
        <f>TOTALGENERAL!$Q72</f>
        <v/>
      </c>
      <c r="AP132" s="331"/>
      <c r="AQ132" s="330" t="str">
        <f>TOTALGENERAL!$AR72</f>
        <v/>
      </c>
      <c r="AR132" s="331"/>
      <c r="AS132" s="330" t="str">
        <f>TOTALGENERAL!$BS72</f>
        <v/>
      </c>
      <c r="AT132" s="331"/>
      <c r="AU132" s="330" t="str">
        <f>TOTALGENERAL!$CT72</f>
        <v/>
      </c>
      <c r="AV132" s="332"/>
      <c r="AW132" s="553" t="str">
        <f>PARAMETRES!$F$13</f>
        <v>SOLIDES ET FIGURES</v>
      </c>
      <c r="AX132" s="553"/>
      <c r="AY132" s="328">
        <f>PARAMETRES!$G$13</f>
        <v>30</v>
      </c>
      <c r="AZ132" s="329"/>
      <c r="BA132" s="330" t="str">
        <f>TOTALGENERAL!$Q76</f>
        <v/>
      </c>
      <c r="BB132" s="331"/>
      <c r="BC132" s="330" t="str">
        <f>TOTALGENERAL!$AR76</f>
        <v/>
      </c>
      <c r="BD132" s="331"/>
      <c r="BE132" s="330" t="str">
        <f>TOTALGENERAL!$BS76</f>
        <v/>
      </c>
      <c r="BF132" s="331"/>
      <c r="BG132" s="330" t="str">
        <f>TOTALGENERAL!$CT76</f>
        <v/>
      </c>
      <c r="BH132" s="332"/>
      <c r="BI132" s="553" t="str">
        <f>PARAMETRES!$F$13</f>
        <v>SOLIDES ET FIGURES</v>
      </c>
      <c r="BJ132" s="553"/>
      <c r="BK132" s="328">
        <f>PARAMETRES!$G$13</f>
        <v>30</v>
      </c>
      <c r="BL132" s="329"/>
      <c r="BM132" s="330" t="str">
        <f>TOTALGENERAL!$Q80</f>
        <v/>
      </c>
      <c r="BN132" s="331"/>
      <c r="BO132" s="330" t="str">
        <f>TOTALGENERAL!$AR80</f>
        <v/>
      </c>
      <c r="BP132" s="331"/>
      <c r="BQ132" s="330" t="str">
        <f>TOTALGENERAL!$BS80</f>
        <v/>
      </c>
      <c r="BR132" s="331"/>
      <c r="BS132" s="330" t="str">
        <f>TOTALGENERAL!$CT80</f>
        <v/>
      </c>
      <c r="BT132" s="332"/>
      <c r="BU132" s="553" t="str">
        <f>PARAMETRES!$F$13</f>
        <v>SOLIDES ET FIGURES</v>
      </c>
      <c r="BV132" s="553"/>
      <c r="BW132" s="328">
        <f>PARAMETRES!$G$13</f>
        <v>30</v>
      </c>
      <c r="BX132" s="329"/>
      <c r="BY132" s="330" t="str">
        <f>TOTALGENERAL!$Q84</f>
        <v/>
      </c>
      <c r="BZ132" s="331"/>
      <c r="CA132" s="330" t="str">
        <f>TOTALGENERAL!$AR84</f>
        <v/>
      </c>
      <c r="CB132" s="331"/>
      <c r="CC132" s="330" t="str">
        <f>TOTALGENERAL!$BS84</f>
        <v/>
      </c>
      <c r="CD132" s="331"/>
      <c r="CE132" s="330" t="str">
        <f>TOTALGENERAL!$CT84</f>
        <v/>
      </c>
      <c r="CF132" s="332"/>
      <c r="CG132" s="553" t="str">
        <f>PARAMETRES!$F$13</f>
        <v>SOLIDES ET FIGURES</v>
      </c>
      <c r="CH132" s="553"/>
      <c r="CI132" s="328">
        <f>PARAMETRES!$G$13</f>
        <v>30</v>
      </c>
      <c r="CJ132" s="329"/>
      <c r="CK132" s="330" t="str">
        <f>TOTALGENERAL!$Q88</f>
        <v/>
      </c>
      <c r="CL132" s="331"/>
      <c r="CM132" s="330" t="str">
        <f>TOTALGENERAL!$AR88</f>
        <v/>
      </c>
      <c r="CN132" s="331"/>
      <c r="CO132" s="330" t="str">
        <f>TOTALGENERAL!$BS88</f>
        <v/>
      </c>
      <c r="CP132" s="331"/>
      <c r="CQ132" s="330" t="str">
        <f>TOTALGENERAL!$CT88</f>
        <v/>
      </c>
      <c r="CR132" s="332"/>
      <c r="CS132" s="553" t="str">
        <f>PARAMETRES!$F$13</f>
        <v>SOLIDES ET FIGURES</v>
      </c>
      <c r="CT132" s="553"/>
      <c r="CU132" s="328">
        <f>PARAMETRES!$G$13</f>
        <v>30</v>
      </c>
      <c r="CV132" s="329"/>
      <c r="CW132" s="330" t="str">
        <f>TOTALGENERAL!$Q92</f>
        <v/>
      </c>
      <c r="CX132" s="331"/>
      <c r="CY132" s="330" t="str">
        <f>TOTALGENERAL!$AR92</f>
        <v/>
      </c>
      <c r="CZ132" s="331"/>
      <c r="DA132" s="330" t="str">
        <f>TOTALGENERAL!$BS92</f>
        <v/>
      </c>
      <c r="DB132" s="331"/>
      <c r="DC132" s="330" t="str">
        <f>TOTALGENERAL!$CT92</f>
        <v/>
      </c>
      <c r="DD132" s="332"/>
      <c r="DE132" s="553" t="str">
        <f>PARAMETRES!$F$13</f>
        <v>SOLIDES ET FIGURES</v>
      </c>
      <c r="DF132" s="553"/>
      <c r="DG132" s="328">
        <f>PARAMETRES!$G$13</f>
        <v>30</v>
      </c>
      <c r="DH132" s="329"/>
      <c r="DI132" s="330" t="str">
        <f>TOTALGENERAL!$Q96</f>
        <v/>
      </c>
      <c r="DJ132" s="331"/>
      <c r="DK132" s="330" t="str">
        <f>TOTALGENERAL!$AR96</f>
        <v/>
      </c>
      <c r="DL132" s="331"/>
      <c r="DM132" s="330" t="str">
        <f>TOTALGENERAL!$BS96</f>
        <v/>
      </c>
      <c r="DN132" s="331"/>
      <c r="DO132" s="330" t="str">
        <f>TOTALGENERAL!$CT96</f>
        <v/>
      </c>
      <c r="DP132" s="332"/>
    </row>
    <row r="133" spans="1:120">
      <c r="A133" s="326"/>
      <c r="B133" s="326"/>
      <c r="C133" s="327"/>
      <c r="D133" s="327"/>
      <c r="E133" s="315"/>
      <c r="G133" s="315"/>
      <c r="I133" s="315"/>
      <c r="K133" s="315"/>
      <c r="M133" s="326"/>
      <c r="N133" s="326"/>
      <c r="O133" s="327"/>
      <c r="P133" s="327"/>
      <c r="Q133" s="315"/>
      <c r="S133" s="315"/>
      <c r="U133" s="315"/>
      <c r="W133" s="315"/>
      <c r="Y133" s="326"/>
      <c r="Z133" s="326"/>
      <c r="AA133" s="327"/>
      <c r="AB133" s="327"/>
      <c r="AC133" s="315"/>
      <c r="AE133" s="315"/>
      <c r="AG133" s="315"/>
      <c r="AI133" s="315"/>
      <c r="AK133" s="326"/>
      <c r="AL133" s="326"/>
      <c r="AM133" s="327"/>
      <c r="AN133" s="327"/>
      <c r="AO133" s="315"/>
      <c r="AQ133" s="315"/>
      <c r="AS133" s="315"/>
      <c r="AU133" s="315"/>
      <c r="AW133" s="326"/>
      <c r="AX133" s="326"/>
      <c r="AY133" s="327"/>
      <c r="AZ133" s="327"/>
      <c r="BA133" s="315"/>
      <c r="BC133" s="315"/>
      <c r="BE133" s="315"/>
      <c r="BG133" s="315"/>
      <c r="BI133" s="326"/>
      <c r="BJ133" s="326"/>
      <c r="BK133" s="327"/>
      <c r="BL133" s="327"/>
      <c r="BM133" s="315"/>
      <c r="BO133" s="315"/>
      <c r="BQ133" s="315"/>
      <c r="BS133" s="315"/>
      <c r="BU133" s="326"/>
      <c r="BV133" s="326"/>
      <c r="BW133" s="327"/>
      <c r="BX133" s="327"/>
      <c r="BY133" s="315"/>
      <c r="CA133" s="315"/>
      <c r="CC133" s="315"/>
      <c r="CE133" s="315"/>
      <c r="CG133" s="326"/>
      <c r="CH133" s="326"/>
      <c r="CI133" s="327"/>
      <c r="CJ133" s="327"/>
      <c r="CK133" s="315"/>
      <c r="CM133" s="315"/>
      <c r="CO133" s="315"/>
      <c r="CQ133" s="315"/>
      <c r="CS133" s="326"/>
      <c r="CT133" s="326"/>
      <c r="CU133" s="327"/>
      <c r="CV133" s="327"/>
      <c r="CW133" s="315"/>
      <c r="CY133" s="315"/>
      <c r="DA133" s="315"/>
      <c r="DC133" s="315"/>
      <c r="DE133" s="326"/>
      <c r="DF133" s="326"/>
      <c r="DG133" s="327"/>
      <c r="DH133" s="327"/>
      <c r="DI133" s="315"/>
      <c r="DK133" s="315"/>
      <c r="DM133" s="315"/>
      <c r="DO133" s="315"/>
    </row>
    <row r="134" spans="1:120" ht="13.5">
      <c r="A134" s="554" t="str">
        <f>PARAMETRES!$F$14</f>
        <v>TOTAL MATHÉMATIQUE</v>
      </c>
      <c r="B134" s="554"/>
      <c r="C134" s="333">
        <f>PARAMETRES!$G$14</f>
        <v>100</v>
      </c>
      <c r="D134" s="334"/>
      <c r="E134" s="335">
        <f>TOTALGENERAL!$R60</f>
        <v>99.199999999999989</v>
      </c>
      <c r="F134" s="319"/>
      <c r="G134" s="335" t="str">
        <f>TOTALGENERAL!$AS60</f>
        <v/>
      </c>
      <c r="H134" s="319"/>
      <c r="I134" s="335" t="str">
        <f>TOTALGENERAL!$BT60</f>
        <v/>
      </c>
      <c r="J134" s="319"/>
      <c r="K134" s="335" t="str">
        <f>TOTALGENERAL!$CU60</f>
        <v/>
      </c>
      <c r="L134" s="320"/>
      <c r="M134" s="554" t="str">
        <f>PARAMETRES!$F$14</f>
        <v>TOTAL MATHÉMATIQUE</v>
      </c>
      <c r="N134" s="554"/>
      <c r="O134" s="333">
        <f>PARAMETRES!$G$14</f>
        <v>100</v>
      </c>
      <c r="P134" s="334"/>
      <c r="Q134" s="335">
        <f>TOTALGENERAL!$R64</f>
        <v>100</v>
      </c>
      <c r="R134" s="319"/>
      <c r="S134" s="335" t="str">
        <f>TOTALGENERAL!$AS64</f>
        <v/>
      </c>
      <c r="T134" s="319"/>
      <c r="U134" s="335" t="str">
        <f>TOTALGENERAL!$BT64</f>
        <v/>
      </c>
      <c r="V134" s="319"/>
      <c r="W134" s="335" t="str">
        <f>TOTALGENERAL!$CU64</f>
        <v/>
      </c>
      <c r="X134" s="320"/>
      <c r="Y134" s="554" t="str">
        <f>PARAMETRES!$F$14</f>
        <v>TOTAL MATHÉMATIQUE</v>
      </c>
      <c r="Z134" s="554"/>
      <c r="AA134" s="333">
        <f>PARAMETRES!$G$14</f>
        <v>100</v>
      </c>
      <c r="AB134" s="334"/>
      <c r="AC134" s="335">
        <f>TOTALGENERAL!$R68</f>
        <v>100</v>
      </c>
      <c r="AD134" s="319"/>
      <c r="AE134" s="335" t="str">
        <f>TOTALGENERAL!$AS68</f>
        <v/>
      </c>
      <c r="AF134" s="319"/>
      <c r="AG134" s="335" t="str">
        <f>TOTALGENERAL!$BT68</f>
        <v/>
      </c>
      <c r="AH134" s="319"/>
      <c r="AI134" s="335" t="str">
        <f>TOTALGENERAL!$CU68</f>
        <v/>
      </c>
      <c r="AJ134" s="320"/>
      <c r="AK134" s="554" t="str">
        <f>PARAMETRES!$F$14</f>
        <v>TOTAL MATHÉMATIQUE</v>
      </c>
      <c r="AL134" s="554"/>
      <c r="AM134" s="333">
        <f>PARAMETRES!$G$14</f>
        <v>100</v>
      </c>
      <c r="AN134" s="334"/>
      <c r="AO134" s="335">
        <f>TOTALGENERAL!$R72</f>
        <v>93.3</v>
      </c>
      <c r="AP134" s="319"/>
      <c r="AQ134" s="335" t="str">
        <f>TOTALGENERAL!$AS72</f>
        <v/>
      </c>
      <c r="AR134" s="319"/>
      <c r="AS134" s="335" t="str">
        <f>TOTALGENERAL!$BT72</f>
        <v/>
      </c>
      <c r="AT134" s="319"/>
      <c r="AU134" s="335" t="str">
        <f>TOTALGENERAL!$CU72</f>
        <v/>
      </c>
      <c r="AV134" s="320"/>
      <c r="AW134" s="554" t="str">
        <f>PARAMETRES!$F$14</f>
        <v>TOTAL MATHÉMATIQUE</v>
      </c>
      <c r="AX134" s="554"/>
      <c r="AY134" s="333">
        <f>PARAMETRES!$G$14</f>
        <v>100</v>
      </c>
      <c r="AZ134" s="334"/>
      <c r="BA134" s="335">
        <f>TOTALGENERAL!$R76</f>
        <v>78.899999999999991</v>
      </c>
      <c r="BB134" s="319"/>
      <c r="BC134" s="335" t="str">
        <f>TOTALGENERAL!$AS76</f>
        <v/>
      </c>
      <c r="BD134" s="319"/>
      <c r="BE134" s="335" t="str">
        <f>TOTALGENERAL!$BT76</f>
        <v/>
      </c>
      <c r="BF134" s="319"/>
      <c r="BG134" s="335" t="str">
        <f>TOTALGENERAL!$CU76</f>
        <v/>
      </c>
      <c r="BH134" s="320"/>
      <c r="BI134" s="554" t="str">
        <f>PARAMETRES!$F$14</f>
        <v>TOTAL MATHÉMATIQUE</v>
      </c>
      <c r="BJ134" s="554"/>
      <c r="BK134" s="333">
        <f>PARAMETRES!$G$14</f>
        <v>100</v>
      </c>
      <c r="BL134" s="334"/>
      <c r="BM134" s="335">
        <f>TOTALGENERAL!$R80</f>
        <v>92</v>
      </c>
      <c r="BN134" s="319"/>
      <c r="BO134" s="335" t="str">
        <f>TOTALGENERAL!$AS80</f>
        <v/>
      </c>
      <c r="BP134" s="319"/>
      <c r="BQ134" s="335" t="str">
        <f>TOTALGENERAL!$BT80</f>
        <v/>
      </c>
      <c r="BR134" s="319"/>
      <c r="BS134" s="335" t="str">
        <f>TOTALGENERAL!$CU80</f>
        <v/>
      </c>
      <c r="BT134" s="320"/>
      <c r="BU134" s="554" t="str">
        <f>PARAMETRES!$F$14</f>
        <v>TOTAL MATHÉMATIQUE</v>
      </c>
      <c r="BV134" s="554"/>
      <c r="BW134" s="333">
        <f>PARAMETRES!$G$14</f>
        <v>100</v>
      </c>
      <c r="BX134" s="334"/>
      <c r="BY134" s="335">
        <f>TOTALGENERAL!$R84</f>
        <v>83.899999999999991</v>
      </c>
      <c r="BZ134" s="319"/>
      <c r="CA134" s="335" t="str">
        <f>TOTALGENERAL!$AS84</f>
        <v/>
      </c>
      <c r="CB134" s="319"/>
      <c r="CC134" s="335" t="str">
        <f>TOTALGENERAL!$BT84</f>
        <v/>
      </c>
      <c r="CD134" s="319"/>
      <c r="CE134" s="335" t="str">
        <f>TOTALGENERAL!$CU84</f>
        <v/>
      </c>
      <c r="CF134" s="320"/>
      <c r="CG134" s="554" t="str">
        <f>PARAMETRES!$F$14</f>
        <v>TOTAL MATHÉMATIQUE</v>
      </c>
      <c r="CH134" s="554"/>
      <c r="CI134" s="333">
        <f>PARAMETRES!$G$14</f>
        <v>100</v>
      </c>
      <c r="CJ134" s="334"/>
      <c r="CK134" s="335" t="str">
        <f>TOTALGENERAL!$R88</f>
        <v>-</v>
      </c>
      <c r="CL134" s="319"/>
      <c r="CM134" s="335" t="str">
        <f>TOTALGENERAL!$AS88</f>
        <v/>
      </c>
      <c r="CN134" s="319"/>
      <c r="CO134" s="335" t="str">
        <f>TOTALGENERAL!$BT88</f>
        <v/>
      </c>
      <c r="CP134" s="319"/>
      <c r="CQ134" s="335" t="str">
        <f>TOTALGENERAL!$CU88</f>
        <v/>
      </c>
      <c r="CR134" s="320"/>
      <c r="CS134" s="554" t="str">
        <f>PARAMETRES!$F$14</f>
        <v>TOTAL MATHÉMATIQUE</v>
      </c>
      <c r="CT134" s="554"/>
      <c r="CU134" s="333">
        <f>PARAMETRES!$G$14</f>
        <v>100</v>
      </c>
      <c r="CV134" s="334"/>
      <c r="CW134" s="335" t="str">
        <f>TOTALGENERAL!$R92</f>
        <v>-</v>
      </c>
      <c r="CX134" s="319"/>
      <c r="CY134" s="335" t="str">
        <f>TOTALGENERAL!$AS92</f>
        <v/>
      </c>
      <c r="CZ134" s="319"/>
      <c r="DA134" s="335" t="str">
        <f>TOTALGENERAL!$BT92</f>
        <v/>
      </c>
      <c r="DB134" s="319"/>
      <c r="DC134" s="335" t="str">
        <f>TOTALGENERAL!$CU92</f>
        <v/>
      </c>
      <c r="DD134" s="320"/>
      <c r="DE134" s="554" t="str">
        <f>PARAMETRES!$F$14</f>
        <v>TOTAL MATHÉMATIQUE</v>
      </c>
      <c r="DF134" s="554"/>
      <c r="DG134" s="333">
        <f>PARAMETRES!$G$14</f>
        <v>100</v>
      </c>
      <c r="DH134" s="334"/>
      <c r="DI134" s="335" t="str">
        <f>TOTALGENERAL!$R96</f>
        <v>-</v>
      </c>
      <c r="DJ134" s="319"/>
      <c r="DK134" s="335" t="str">
        <f>TOTALGENERAL!$AS96</f>
        <v/>
      </c>
      <c r="DL134" s="319"/>
      <c r="DM134" s="335" t="str">
        <f>TOTALGENERAL!$BT96</f>
        <v/>
      </c>
      <c r="DN134" s="319"/>
      <c r="DO134" s="335" t="str">
        <f>TOTALGENERAL!$CU96</f>
        <v/>
      </c>
      <c r="DP134" s="320"/>
    </row>
    <row r="135" spans="1:120" ht="13.5">
      <c r="A135" s="321" t="str">
        <f>IF(COUNTBLANK(K115:K144)=30,"","Moyenne de l'année :")</f>
        <v/>
      </c>
      <c r="B135" s="322" t="str">
        <f>IF(COUNTBLANK(K115:K144)=30,"",CONCATENATE(TOTALGENERAL!$DL60," %"))</f>
        <v/>
      </c>
      <c r="C135" s="336"/>
      <c r="D135" s="336"/>
      <c r="E135" s="315"/>
      <c r="F135" s="324"/>
      <c r="G135" s="315"/>
      <c r="H135" s="324"/>
      <c r="I135" s="315"/>
      <c r="J135" s="324"/>
      <c r="K135" s="315"/>
      <c r="L135" s="325"/>
      <c r="M135" s="321" t="str">
        <f>IF(COUNTBLANK(W115:W144)=30,"","Moyenne de l'année :")</f>
        <v/>
      </c>
      <c r="N135" s="322" t="str">
        <f>IF(COUNTBLANK(W115:W144)=30,"",CONCATENATE(TOTALGENERAL!$DL64," %"))</f>
        <v/>
      </c>
      <c r="O135" s="336"/>
      <c r="P135" s="336"/>
      <c r="Q135" s="315"/>
      <c r="R135" s="324"/>
      <c r="S135" s="315"/>
      <c r="T135" s="324"/>
      <c r="U135" s="315"/>
      <c r="V135" s="324"/>
      <c r="W135" s="315"/>
      <c r="X135" s="325"/>
      <c r="Y135" s="321" t="str">
        <f>IF(COUNTBLANK(AI115:AI144)=30,"","Moyenne de l'année :")</f>
        <v/>
      </c>
      <c r="Z135" s="322" t="str">
        <f>IF(COUNTBLANK(AI115:AI144)=30,"",CONCATENATE(TOTALGENERAL!$DL68," %"))</f>
        <v/>
      </c>
      <c r="AA135" s="336"/>
      <c r="AB135" s="336"/>
      <c r="AC135" s="315"/>
      <c r="AD135" s="324"/>
      <c r="AE135" s="315"/>
      <c r="AF135" s="324"/>
      <c r="AG135" s="315"/>
      <c r="AH135" s="324"/>
      <c r="AI135" s="315"/>
      <c r="AJ135" s="325"/>
      <c r="AK135" s="321" t="str">
        <f>IF(COUNTBLANK(AU115:AU144)=30,"","Moyenne de l'année :")</f>
        <v/>
      </c>
      <c r="AL135" s="322" t="str">
        <f>IF(COUNTBLANK(AU115:AU144)=30,"",CONCATENATE(TOTALGENERAL!$DL72," %"))</f>
        <v/>
      </c>
      <c r="AM135" s="336"/>
      <c r="AN135" s="336"/>
      <c r="AO135" s="315"/>
      <c r="AP135" s="324"/>
      <c r="AQ135" s="315"/>
      <c r="AR135" s="324"/>
      <c r="AS135" s="315"/>
      <c r="AT135" s="324"/>
      <c r="AU135" s="315"/>
      <c r="AV135" s="325"/>
      <c r="AW135" s="321" t="str">
        <f>IF(COUNTBLANK(BG115:BG144)=30,"","Moyenne de l'année :")</f>
        <v/>
      </c>
      <c r="AX135" s="322" t="str">
        <f>IF(COUNTBLANK(BG115:BG144)=30,"",CONCATENATE(TOTALGENERAL!$DL76," %"))</f>
        <v/>
      </c>
      <c r="AY135" s="336"/>
      <c r="AZ135" s="336"/>
      <c r="BA135" s="315"/>
      <c r="BB135" s="324"/>
      <c r="BC135" s="315"/>
      <c r="BD135" s="324"/>
      <c r="BE135" s="315"/>
      <c r="BF135" s="324"/>
      <c r="BG135" s="315"/>
      <c r="BH135" s="325"/>
      <c r="BI135" s="321" t="str">
        <f>IF(COUNTBLANK(BS115:BS144)=30,"","Moyenne de l'année :")</f>
        <v/>
      </c>
      <c r="BJ135" s="322" t="str">
        <f>IF(COUNTBLANK(BS115:BS144)=30,"",CONCATENATE(TOTALGENERAL!$DL80," %"))</f>
        <v/>
      </c>
      <c r="BK135" s="336"/>
      <c r="BL135" s="336"/>
      <c r="BM135" s="315"/>
      <c r="BN135" s="324"/>
      <c r="BO135" s="315"/>
      <c r="BP135" s="324"/>
      <c r="BQ135" s="315"/>
      <c r="BR135" s="324"/>
      <c r="BS135" s="315"/>
      <c r="BT135" s="325"/>
      <c r="BU135" s="321" t="str">
        <f>IF(COUNTBLANK(CE115:CE144)=30,"","Moyenne de l'année :")</f>
        <v/>
      </c>
      <c r="BV135" s="322" t="str">
        <f>IF(COUNTBLANK(CE115:CE144)=30,"",CONCATENATE(TOTALGENERAL!$DL84," %"))</f>
        <v/>
      </c>
      <c r="BW135" s="336"/>
      <c r="BX135" s="336"/>
      <c r="BY135" s="315"/>
      <c r="BZ135" s="324"/>
      <c r="CA135" s="315"/>
      <c r="CB135" s="324"/>
      <c r="CC135" s="315"/>
      <c r="CD135" s="324"/>
      <c r="CE135" s="315"/>
      <c r="CF135" s="325"/>
      <c r="CG135" s="321" t="str">
        <f>IF(COUNTBLANK(CQ115:CQ144)=30,"","Moyenne de l'année :")</f>
        <v/>
      </c>
      <c r="CH135" s="322" t="str">
        <f>IF(COUNTBLANK(CQ115:CQ144)=30,"",CONCATENATE(TOTALGENERAL!$DL88," %"))</f>
        <v/>
      </c>
      <c r="CI135" s="336"/>
      <c r="CJ135" s="336"/>
      <c r="CK135" s="315"/>
      <c r="CL135" s="324"/>
      <c r="CM135" s="315"/>
      <c r="CN135" s="324"/>
      <c r="CO135" s="315"/>
      <c r="CP135" s="324"/>
      <c r="CQ135" s="315"/>
      <c r="CR135" s="325"/>
      <c r="CS135" s="321" t="str">
        <f>IF(COUNTBLANK(DC115:DC144)=30,"","Moyenne de l'année :")</f>
        <v/>
      </c>
      <c r="CT135" s="322" t="str">
        <f>IF(COUNTBLANK(DC115:DC144)=30,"",CONCATENATE(TOTALGENERAL!$DL92," %"))</f>
        <v/>
      </c>
      <c r="CU135" s="336"/>
      <c r="CV135" s="336"/>
      <c r="CW135" s="315"/>
      <c r="CX135" s="324"/>
      <c r="CY135" s="315"/>
      <c r="CZ135" s="324"/>
      <c r="DA135" s="315"/>
      <c r="DB135" s="324"/>
      <c r="DC135" s="315"/>
      <c r="DD135" s="325"/>
      <c r="DE135" s="321" t="str">
        <f>IF(COUNTBLANK(DO115:DO144)=30,"","Moyenne de l'année :")</f>
        <v/>
      </c>
      <c r="DF135" s="322" t="str">
        <f>IF(COUNTBLANK(DO115:DO144)=30,"",CONCATENATE(TOTALGENERAL!$DL96," %"))</f>
        <v/>
      </c>
      <c r="DG135" s="336"/>
      <c r="DH135" s="336"/>
      <c r="DI135" s="315"/>
      <c r="DJ135" s="324"/>
      <c r="DK135" s="315"/>
      <c r="DL135" s="324"/>
      <c r="DM135" s="315"/>
      <c r="DN135" s="324"/>
      <c r="DO135" s="315"/>
      <c r="DP135" s="325"/>
    </row>
    <row r="136" spans="1:120">
      <c r="A136" s="326"/>
      <c r="B136" s="326"/>
      <c r="C136" s="327"/>
      <c r="D136" s="327"/>
      <c r="E136" s="315"/>
      <c r="G136" s="315"/>
      <c r="I136" s="315"/>
      <c r="K136" s="315"/>
      <c r="M136" s="326"/>
      <c r="N136" s="326"/>
      <c r="O136" s="327"/>
      <c r="P136" s="327"/>
      <c r="Q136" s="315"/>
      <c r="S136" s="315"/>
      <c r="U136" s="315"/>
      <c r="W136" s="315"/>
      <c r="Y136" s="326"/>
      <c r="Z136" s="326"/>
      <c r="AA136" s="327"/>
      <c r="AB136" s="327"/>
      <c r="AC136" s="315"/>
      <c r="AE136" s="315"/>
      <c r="AG136" s="315"/>
      <c r="AI136" s="315"/>
      <c r="AK136" s="326"/>
      <c r="AL136" s="326"/>
      <c r="AM136" s="327"/>
      <c r="AN136" s="327"/>
      <c r="AO136" s="315"/>
      <c r="AQ136" s="315"/>
      <c r="AS136" s="315"/>
      <c r="AU136" s="315"/>
      <c r="AW136" s="326"/>
      <c r="AX136" s="326"/>
      <c r="AY136" s="327"/>
      <c r="AZ136" s="327"/>
      <c r="BA136" s="315"/>
      <c r="BC136" s="315"/>
      <c r="BE136" s="315"/>
      <c r="BG136" s="315"/>
      <c r="BI136" s="326"/>
      <c r="BJ136" s="326"/>
      <c r="BK136" s="327"/>
      <c r="BL136" s="327"/>
      <c r="BM136" s="315"/>
      <c r="BO136" s="315"/>
      <c r="BQ136" s="315"/>
      <c r="BS136" s="315"/>
      <c r="BU136" s="326"/>
      <c r="BV136" s="326"/>
      <c r="BW136" s="327"/>
      <c r="BX136" s="327"/>
      <c r="BY136" s="315"/>
      <c r="CA136" s="315"/>
      <c r="CC136" s="315"/>
      <c r="CE136" s="315"/>
      <c r="CG136" s="326"/>
      <c r="CH136" s="326"/>
      <c r="CI136" s="327"/>
      <c r="CJ136" s="327"/>
      <c r="CK136" s="315"/>
      <c r="CM136" s="315"/>
      <c r="CO136" s="315"/>
      <c r="CQ136" s="315"/>
      <c r="CS136" s="326"/>
      <c r="CT136" s="326"/>
      <c r="CU136" s="327"/>
      <c r="CV136" s="327"/>
      <c r="CW136" s="315"/>
      <c r="CY136" s="315"/>
      <c r="DA136" s="315"/>
      <c r="DC136" s="315"/>
      <c r="DE136" s="326"/>
      <c r="DF136" s="326"/>
      <c r="DG136" s="327"/>
      <c r="DH136" s="327"/>
      <c r="DI136" s="315"/>
      <c r="DK136" s="315"/>
      <c r="DM136" s="315"/>
      <c r="DO136" s="315"/>
    </row>
    <row r="137" spans="1:120">
      <c r="A137" s="551" t="str">
        <f>PARAMETRES!$F$16</f>
        <v>ÉVEIL</v>
      </c>
      <c r="B137" s="551"/>
      <c r="C137" s="316">
        <f>PARAMETRES!$G$16</f>
        <v>30</v>
      </c>
      <c r="D137" s="317"/>
      <c r="E137" s="318">
        <f>TOTALGENERAL!$U60</f>
        <v>28.2</v>
      </c>
      <c r="F137" s="319"/>
      <c r="G137" s="318" t="str">
        <f>TOTALGENERAL!$AV60</f>
        <v/>
      </c>
      <c r="H137" s="319"/>
      <c r="I137" s="318" t="str">
        <f>TOTALGENERAL!$BW60</f>
        <v/>
      </c>
      <c r="J137" s="319"/>
      <c r="K137" s="318" t="str">
        <f>TOTALGENERAL!$CX60</f>
        <v/>
      </c>
      <c r="L137" s="320"/>
      <c r="M137" s="551" t="str">
        <f>PARAMETRES!$F$16</f>
        <v>ÉVEIL</v>
      </c>
      <c r="N137" s="551"/>
      <c r="O137" s="316">
        <f>PARAMETRES!$G$16</f>
        <v>30</v>
      </c>
      <c r="P137" s="317"/>
      <c r="Q137" s="318">
        <f>TOTALGENERAL!$U64</f>
        <v>29.4</v>
      </c>
      <c r="R137" s="319"/>
      <c r="S137" s="318" t="str">
        <f>TOTALGENERAL!$AV64</f>
        <v/>
      </c>
      <c r="T137" s="319"/>
      <c r="U137" s="318" t="str">
        <f>TOTALGENERAL!$BW64</f>
        <v/>
      </c>
      <c r="V137" s="319"/>
      <c r="W137" s="318" t="str">
        <f>TOTALGENERAL!$CX64</f>
        <v/>
      </c>
      <c r="X137" s="320"/>
      <c r="Y137" s="551" t="str">
        <f>PARAMETRES!$F$16</f>
        <v>ÉVEIL</v>
      </c>
      <c r="Z137" s="551"/>
      <c r="AA137" s="316">
        <f>PARAMETRES!$G$16</f>
        <v>30</v>
      </c>
      <c r="AB137" s="317"/>
      <c r="AC137" s="318">
        <f>TOTALGENERAL!$U68</f>
        <v>27</v>
      </c>
      <c r="AD137" s="319"/>
      <c r="AE137" s="318" t="str">
        <f>TOTALGENERAL!$AV68</f>
        <v/>
      </c>
      <c r="AF137" s="319"/>
      <c r="AG137" s="318" t="str">
        <f>TOTALGENERAL!$BW68</f>
        <v/>
      </c>
      <c r="AH137" s="319"/>
      <c r="AI137" s="318" t="str">
        <f>TOTALGENERAL!$CX68</f>
        <v/>
      </c>
      <c r="AJ137" s="320"/>
      <c r="AK137" s="551" t="str">
        <f>PARAMETRES!$F$16</f>
        <v>ÉVEIL</v>
      </c>
      <c r="AL137" s="551"/>
      <c r="AM137" s="316">
        <f>PARAMETRES!$G$16</f>
        <v>30</v>
      </c>
      <c r="AN137" s="317"/>
      <c r="AO137" s="318">
        <f>TOTALGENERAL!$U72</f>
        <v>25.8</v>
      </c>
      <c r="AP137" s="319"/>
      <c r="AQ137" s="318" t="str">
        <f>TOTALGENERAL!$AV72</f>
        <v/>
      </c>
      <c r="AR137" s="319"/>
      <c r="AS137" s="318" t="str">
        <f>TOTALGENERAL!$BW72</f>
        <v/>
      </c>
      <c r="AT137" s="319"/>
      <c r="AU137" s="318" t="str">
        <f>TOTALGENERAL!$CX72</f>
        <v/>
      </c>
      <c r="AV137" s="320"/>
      <c r="AW137" s="551" t="str">
        <f>PARAMETRES!$F$16</f>
        <v>ÉVEIL</v>
      </c>
      <c r="AX137" s="551"/>
      <c r="AY137" s="316">
        <f>PARAMETRES!$G$16</f>
        <v>30</v>
      </c>
      <c r="AZ137" s="317"/>
      <c r="BA137" s="318">
        <f>TOTALGENERAL!$U76</f>
        <v>24.3</v>
      </c>
      <c r="BB137" s="319"/>
      <c r="BC137" s="318" t="str">
        <f>TOTALGENERAL!$AV76</f>
        <v/>
      </c>
      <c r="BD137" s="319"/>
      <c r="BE137" s="318" t="str">
        <f>TOTALGENERAL!$BW76</f>
        <v/>
      </c>
      <c r="BF137" s="319"/>
      <c r="BG137" s="318" t="str">
        <f>TOTALGENERAL!$CX76</f>
        <v/>
      </c>
      <c r="BH137" s="320"/>
      <c r="BI137" s="551" t="str">
        <f>PARAMETRES!$F$16</f>
        <v>ÉVEIL</v>
      </c>
      <c r="BJ137" s="551"/>
      <c r="BK137" s="316">
        <f>PARAMETRES!$G$16</f>
        <v>30</v>
      </c>
      <c r="BL137" s="317"/>
      <c r="BM137" s="318">
        <f>TOTALGENERAL!$U80</f>
        <v>18.600000000000001</v>
      </c>
      <c r="BN137" s="319"/>
      <c r="BO137" s="318" t="str">
        <f>TOTALGENERAL!$AV80</f>
        <v/>
      </c>
      <c r="BP137" s="319"/>
      <c r="BQ137" s="318" t="str">
        <f>TOTALGENERAL!$BW80</f>
        <v/>
      </c>
      <c r="BR137" s="319"/>
      <c r="BS137" s="318" t="str">
        <f>TOTALGENERAL!$CX80</f>
        <v/>
      </c>
      <c r="BT137" s="320"/>
      <c r="BU137" s="551" t="str">
        <f>PARAMETRES!$F$16</f>
        <v>ÉVEIL</v>
      </c>
      <c r="BV137" s="551"/>
      <c r="BW137" s="316">
        <f>PARAMETRES!$G$16</f>
        <v>30</v>
      </c>
      <c r="BX137" s="317"/>
      <c r="BY137" s="318">
        <f>TOTALGENERAL!$U84</f>
        <v>23.1</v>
      </c>
      <c r="BZ137" s="319"/>
      <c r="CA137" s="318" t="str">
        <f>TOTALGENERAL!$AV84</f>
        <v/>
      </c>
      <c r="CB137" s="319"/>
      <c r="CC137" s="318" t="str">
        <f>TOTALGENERAL!$BW84</f>
        <v/>
      </c>
      <c r="CD137" s="319"/>
      <c r="CE137" s="318" t="str">
        <f>TOTALGENERAL!$CX84</f>
        <v/>
      </c>
      <c r="CF137" s="320"/>
      <c r="CG137" s="551" t="str">
        <f>PARAMETRES!$F$16</f>
        <v>ÉVEIL</v>
      </c>
      <c r="CH137" s="551"/>
      <c r="CI137" s="316">
        <f>PARAMETRES!$G$16</f>
        <v>30</v>
      </c>
      <c r="CJ137" s="317"/>
      <c r="CK137" s="318" t="str">
        <f>TOTALGENERAL!$U88</f>
        <v>-</v>
      </c>
      <c r="CL137" s="319"/>
      <c r="CM137" s="318" t="str">
        <f>TOTALGENERAL!$AV88</f>
        <v/>
      </c>
      <c r="CN137" s="319"/>
      <c r="CO137" s="318" t="str">
        <f>TOTALGENERAL!$BW88</f>
        <v/>
      </c>
      <c r="CP137" s="319"/>
      <c r="CQ137" s="318" t="str">
        <f>TOTALGENERAL!$CX88</f>
        <v/>
      </c>
      <c r="CR137" s="320"/>
      <c r="CS137" s="551" t="str">
        <f>PARAMETRES!$F$16</f>
        <v>ÉVEIL</v>
      </c>
      <c r="CT137" s="551"/>
      <c r="CU137" s="316">
        <f>PARAMETRES!$G$16</f>
        <v>30</v>
      </c>
      <c r="CV137" s="317"/>
      <c r="CW137" s="318" t="str">
        <f>TOTALGENERAL!$U92</f>
        <v>-</v>
      </c>
      <c r="CX137" s="319"/>
      <c r="CY137" s="318" t="str">
        <f>TOTALGENERAL!$AV92</f>
        <v/>
      </c>
      <c r="CZ137" s="319"/>
      <c r="DA137" s="318" t="str">
        <f>TOTALGENERAL!$BW92</f>
        <v/>
      </c>
      <c r="DB137" s="319"/>
      <c r="DC137" s="318" t="str">
        <f>TOTALGENERAL!$CX92</f>
        <v/>
      </c>
      <c r="DD137" s="320"/>
      <c r="DE137" s="551" t="str">
        <f>PARAMETRES!$F$16</f>
        <v>ÉVEIL</v>
      </c>
      <c r="DF137" s="551"/>
      <c r="DG137" s="316">
        <f>PARAMETRES!$G$16</f>
        <v>30</v>
      </c>
      <c r="DH137" s="317"/>
      <c r="DI137" s="318" t="str">
        <f>TOTALGENERAL!$U96</f>
        <v>-</v>
      </c>
      <c r="DJ137" s="319"/>
      <c r="DK137" s="318" t="str">
        <f>TOTALGENERAL!$AV96</f>
        <v/>
      </c>
      <c r="DL137" s="319"/>
      <c r="DM137" s="318" t="str">
        <f>TOTALGENERAL!$BW96</f>
        <v/>
      </c>
      <c r="DN137" s="319"/>
      <c r="DO137" s="318" t="str">
        <f>TOTALGENERAL!$CX96</f>
        <v/>
      </c>
      <c r="DP137" s="320"/>
    </row>
    <row r="138" spans="1:120">
      <c r="A138" s="321" t="str">
        <f>IF(COUNTBLANK(K115:K144)=30,"","Moyenne de l'année :")</f>
        <v/>
      </c>
      <c r="B138" s="322" t="str">
        <f>IF(COUNTBLANK(K115:K144)=30,"",CONCATENATE(TOTALGENERAL!$DM60," %"))</f>
        <v/>
      </c>
      <c r="C138" s="323"/>
      <c r="D138" s="323"/>
      <c r="E138" s="315"/>
      <c r="F138" s="324"/>
      <c r="G138" s="315"/>
      <c r="H138" s="324"/>
      <c r="I138" s="315"/>
      <c r="J138" s="324"/>
      <c r="K138" s="315"/>
      <c r="L138" s="325"/>
      <c r="M138" s="321" t="str">
        <f>IF(COUNTBLANK(W115:W144)=30,"","Moyenne de l'année :")</f>
        <v/>
      </c>
      <c r="N138" s="322" t="str">
        <f>IF(COUNTBLANK(W115:W144)=30,"",CONCATENATE(TOTALGENERAL!$DM64," %"))</f>
        <v/>
      </c>
      <c r="O138" s="323"/>
      <c r="P138" s="323"/>
      <c r="Q138" s="315"/>
      <c r="R138" s="324"/>
      <c r="S138" s="315"/>
      <c r="T138" s="324"/>
      <c r="U138" s="315"/>
      <c r="V138" s="324"/>
      <c r="W138" s="315"/>
      <c r="X138" s="325"/>
      <c r="Y138" s="321" t="str">
        <f>IF(COUNTBLANK(AI115:AI144)=30,"","Moyenne de l'année :")</f>
        <v/>
      </c>
      <c r="Z138" s="322" t="str">
        <f>IF(COUNTBLANK(AI115:AI144)=30,"",CONCATENATE(TOTALGENERAL!$DM68," %"))</f>
        <v/>
      </c>
      <c r="AA138" s="323"/>
      <c r="AB138" s="323"/>
      <c r="AC138" s="315"/>
      <c r="AD138" s="324"/>
      <c r="AE138" s="315"/>
      <c r="AF138" s="324"/>
      <c r="AG138" s="315"/>
      <c r="AH138" s="324"/>
      <c r="AI138" s="315"/>
      <c r="AJ138" s="325"/>
      <c r="AK138" s="321" t="str">
        <f>IF(COUNTBLANK(AU115:AU144)=30,"","Moyenne de l'année :")</f>
        <v/>
      </c>
      <c r="AL138" s="322" t="str">
        <f>IF(COUNTBLANK(AU115:AU144)=30,"",CONCATENATE(TOTALGENERAL!$DM72," %"))</f>
        <v/>
      </c>
      <c r="AM138" s="323"/>
      <c r="AN138" s="323"/>
      <c r="AO138" s="315"/>
      <c r="AP138" s="324"/>
      <c r="AQ138" s="315"/>
      <c r="AR138" s="324"/>
      <c r="AS138" s="315"/>
      <c r="AT138" s="324"/>
      <c r="AU138" s="315"/>
      <c r="AV138" s="325"/>
      <c r="AW138" s="321" t="str">
        <f>IF(COUNTBLANK(BG115:BG144)=30,"","Moyenne de l'année :")</f>
        <v/>
      </c>
      <c r="AX138" s="322" t="str">
        <f>IF(COUNTBLANK(BG115:BG144)=30,"",CONCATENATE(TOTALGENERAL!$DM76," %"))</f>
        <v/>
      </c>
      <c r="AY138" s="323"/>
      <c r="AZ138" s="323"/>
      <c r="BA138" s="315"/>
      <c r="BB138" s="324"/>
      <c r="BC138" s="315"/>
      <c r="BD138" s="324"/>
      <c r="BE138" s="315"/>
      <c r="BF138" s="324"/>
      <c r="BG138" s="315"/>
      <c r="BH138" s="325"/>
      <c r="BI138" s="321" t="str">
        <f>IF(COUNTBLANK(BS115:BS144)=30,"","Moyenne de l'année :")</f>
        <v/>
      </c>
      <c r="BJ138" s="322" t="str">
        <f>IF(COUNTBLANK(BS115:BS144)=30,"",CONCATENATE(TOTALGENERAL!$DM80," %"))</f>
        <v/>
      </c>
      <c r="BK138" s="323"/>
      <c r="BL138" s="323"/>
      <c r="BM138" s="315"/>
      <c r="BN138" s="324"/>
      <c r="BO138" s="315"/>
      <c r="BP138" s="324"/>
      <c r="BQ138" s="315"/>
      <c r="BR138" s="324"/>
      <c r="BS138" s="315"/>
      <c r="BT138" s="325"/>
      <c r="BU138" s="321" t="str">
        <f>IF(COUNTBLANK(CE115:CE144)=30,"","Moyenne de l'année :")</f>
        <v/>
      </c>
      <c r="BV138" s="322" t="str">
        <f>IF(COUNTBLANK(CE115:CE144)=30,"",CONCATENATE(TOTALGENERAL!$DM84," %"))</f>
        <v/>
      </c>
      <c r="BW138" s="323"/>
      <c r="BX138" s="323"/>
      <c r="BY138" s="315"/>
      <c r="BZ138" s="324"/>
      <c r="CA138" s="315"/>
      <c r="CB138" s="324"/>
      <c r="CC138" s="315"/>
      <c r="CD138" s="324"/>
      <c r="CE138" s="315"/>
      <c r="CF138" s="325"/>
      <c r="CG138" s="321" t="str">
        <f>IF(COUNTBLANK(CQ115:CQ144)=30,"","Moyenne de l'année :")</f>
        <v/>
      </c>
      <c r="CH138" s="322" t="str">
        <f>IF(COUNTBLANK(CQ115:CQ144)=30,"",CONCATENATE(TOTALGENERAL!$DM88," %"))</f>
        <v/>
      </c>
      <c r="CI138" s="323"/>
      <c r="CJ138" s="323"/>
      <c r="CK138" s="315"/>
      <c r="CL138" s="324"/>
      <c r="CM138" s="315"/>
      <c r="CN138" s="324"/>
      <c r="CO138" s="315"/>
      <c r="CP138" s="324"/>
      <c r="CQ138" s="315"/>
      <c r="CR138" s="325"/>
      <c r="CS138" s="321" t="str">
        <f>IF(COUNTBLANK(DC115:DC144)=30,"","Moyenne de l'année :")</f>
        <v/>
      </c>
      <c r="CT138" s="322" t="str">
        <f>IF(COUNTBLANK(DC115:DC144)=30,"",CONCATENATE(TOTALGENERAL!$DM92," %"))</f>
        <v/>
      </c>
      <c r="CU138" s="323"/>
      <c r="CV138" s="323"/>
      <c r="CW138" s="315"/>
      <c r="CX138" s="324"/>
      <c r="CY138" s="315"/>
      <c r="CZ138" s="324"/>
      <c r="DA138" s="315"/>
      <c r="DB138" s="324"/>
      <c r="DC138" s="315"/>
      <c r="DD138" s="325"/>
      <c r="DE138" s="321" t="str">
        <f>IF(COUNTBLANK(DO115:DO144)=30,"","Moyenne de l'année :")</f>
        <v/>
      </c>
      <c r="DF138" s="322" t="str">
        <f>IF(COUNTBLANK(DO115:DO144)=30,"",CONCATENATE(TOTALGENERAL!$DM96," %"))</f>
        <v/>
      </c>
      <c r="DG138" s="323"/>
      <c r="DH138" s="323"/>
      <c r="DI138" s="315"/>
      <c r="DJ138" s="324"/>
      <c r="DK138" s="315"/>
      <c r="DL138" s="324"/>
      <c r="DM138" s="315"/>
      <c r="DN138" s="324"/>
      <c r="DO138" s="315"/>
      <c r="DP138" s="325"/>
    </row>
    <row r="139" spans="1:120">
      <c r="A139" s="321"/>
      <c r="B139" s="322"/>
      <c r="C139" s="323"/>
      <c r="D139" s="323"/>
      <c r="E139" s="315"/>
      <c r="F139" s="324"/>
      <c r="G139" s="315"/>
      <c r="H139" s="324"/>
      <c r="I139" s="315"/>
      <c r="J139" s="324"/>
      <c r="K139" s="315"/>
      <c r="L139" s="325"/>
      <c r="M139" s="321"/>
      <c r="N139" s="322"/>
      <c r="O139" s="323"/>
      <c r="P139" s="323"/>
      <c r="Q139" s="315"/>
      <c r="R139" s="324"/>
      <c r="S139" s="315"/>
      <c r="T139" s="324"/>
      <c r="U139" s="315"/>
      <c r="V139" s="324"/>
      <c r="W139" s="315"/>
      <c r="X139" s="325"/>
      <c r="Y139" s="321"/>
      <c r="Z139" s="322"/>
      <c r="AA139" s="323"/>
      <c r="AB139" s="323"/>
      <c r="AC139" s="315"/>
      <c r="AD139" s="324"/>
      <c r="AE139" s="315"/>
      <c r="AF139" s="324"/>
      <c r="AG139" s="315"/>
      <c r="AH139" s="324"/>
      <c r="AI139" s="315"/>
      <c r="AJ139" s="325"/>
      <c r="AK139" s="321"/>
      <c r="AL139" s="322"/>
      <c r="AM139" s="323"/>
      <c r="AN139" s="323"/>
      <c r="AO139" s="315"/>
      <c r="AP139" s="324"/>
      <c r="AQ139" s="315"/>
      <c r="AR139" s="324"/>
      <c r="AS139" s="315"/>
      <c r="AT139" s="324"/>
      <c r="AU139" s="315"/>
      <c r="AV139" s="325"/>
      <c r="AW139" s="321"/>
      <c r="AX139" s="322"/>
      <c r="AY139" s="323"/>
      <c r="AZ139" s="323"/>
      <c r="BA139" s="315"/>
      <c r="BB139" s="324"/>
      <c r="BC139" s="315"/>
      <c r="BD139" s="324"/>
      <c r="BE139" s="315"/>
      <c r="BF139" s="324"/>
      <c r="BG139" s="315"/>
      <c r="BH139" s="325"/>
      <c r="BI139" s="321"/>
      <c r="BJ139" s="322"/>
      <c r="BK139" s="323"/>
      <c r="BL139" s="323"/>
      <c r="BM139" s="315"/>
      <c r="BN139" s="324"/>
      <c r="BO139" s="315"/>
      <c r="BP139" s="324"/>
      <c r="BQ139" s="315"/>
      <c r="BR139" s="324"/>
      <c r="BS139" s="315"/>
      <c r="BT139" s="325"/>
      <c r="BU139" s="321"/>
      <c r="BV139" s="322"/>
      <c r="BW139" s="323"/>
      <c r="BX139" s="323"/>
      <c r="BY139" s="315"/>
      <c r="BZ139" s="324"/>
      <c r="CA139" s="315"/>
      <c r="CB139" s="324"/>
      <c r="CC139" s="315"/>
      <c r="CD139" s="324"/>
      <c r="CE139" s="315"/>
      <c r="CF139" s="325"/>
      <c r="CG139" s="321"/>
      <c r="CH139" s="322"/>
      <c r="CI139" s="323"/>
      <c r="CJ139" s="323"/>
      <c r="CK139" s="315"/>
      <c r="CL139" s="324"/>
      <c r="CM139" s="315"/>
      <c r="CN139" s="324"/>
      <c r="CO139" s="315"/>
      <c r="CP139" s="324"/>
      <c r="CQ139" s="315"/>
      <c r="CR139" s="325"/>
      <c r="CS139" s="321"/>
      <c r="CT139" s="322"/>
      <c r="CU139" s="323"/>
      <c r="CV139" s="323"/>
      <c r="CW139" s="315"/>
      <c r="CX139" s="324"/>
      <c r="CY139" s="315"/>
      <c r="CZ139" s="324"/>
      <c r="DA139" s="315"/>
      <c r="DB139" s="324"/>
      <c r="DC139" s="315"/>
      <c r="DD139" s="325"/>
      <c r="DE139" s="321"/>
      <c r="DF139" s="322"/>
      <c r="DG139" s="323"/>
      <c r="DH139" s="323"/>
      <c r="DI139" s="315"/>
      <c r="DJ139" s="324"/>
      <c r="DK139" s="315"/>
      <c r="DL139" s="324"/>
      <c r="DM139" s="315"/>
      <c r="DN139" s="324"/>
      <c r="DO139" s="315"/>
      <c r="DP139" s="325"/>
    </row>
    <row r="140" spans="1:120">
      <c r="A140" s="551" t="str">
        <f>IF(PARAMETRES!$D7="-",PARAMETRES!$F$17,CONCATENATE(UPPER(PARAMETRES!$D7)," (",LOWER(PARAMETRES!$F$17),")"))</f>
        <v>ANGLAIS (seconde langue)</v>
      </c>
      <c r="B140" s="551"/>
      <c r="C140" s="316">
        <f>PARAMETRES!$G$17</f>
        <v>30</v>
      </c>
      <c r="D140" s="317"/>
      <c r="E140" s="318" t="str">
        <f>TOTALGENERAL!$X60</f>
        <v/>
      </c>
      <c r="F140" s="319"/>
      <c r="G140" s="318" t="str">
        <f>TOTALGENERAL!$AY60</f>
        <v/>
      </c>
      <c r="H140" s="319"/>
      <c r="I140" s="318" t="str">
        <f>TOTALGENERAL!$BZ60</f>
        <v/>
      </c>
      <c r="J140" s="319"/>
      <c r="K140" s="318" t="str">
        <f>TOTALGENERAL!$DA60</f>
        <v/>
      </c>
      <c r="L140" s="320"/>
      <c r="M140" s="551" t="str">
        <f>IF(PARAMETRES!$D11="-",PARAMETRES!$F$17,CONCATENATE(UPPER(PARAMETRES!$D11)," (",LOWER(PARAMETRES!$F$17),")"))</f>
        <v>ANGLAIS (seconde langue)</v>
      </c>
      <c r="N140" s="551"/>
      <c r="O140" s="316">
        <f>PARAMETRES!$G$17</f>
        <v>30</v>
      </c>
      <c r="P140" s="317"/>
      <c r="Q140" s="318" t="str">
        <f>TOTALGENERAL!$X64</f>
        <v/>
      </c>
      <c r="R140" s="319"/>
      <c r="S140" s="318" t="str">
        <f>TOTALGENERAL!$AY64</f>
        <v/>
      </c>
      <c r="T140" s="319"/>
      <c r="U140" s="318" t="str">
        <f>TOTALGENERAL!$BZ64</f>
        <v/>
      </c>
      <c r="V140" s="319"/>
      <c r="W140" s="318" t="str">
        <f>TOTALGENERAL!$DA64</f>
        <v/>
      </c>
      <c r="X140" s="320"/>
      <c r="Y140" s="551" t="str">
        <f>IF(PARAMETRES!$D15="-",PARAMETRES!$F$17,CONCATENATE(UPPER(PARAMETRES!$D15)," (",LOWER(PARAMETRES!$F$17),")"))</f>
        <v>ANGLAIS (seconde langue)</v>
      </c>
      <c r="Z140" s="551"/>
      <c r="AA140" s="316">
        <f>PARAMETRES!$G$17</f>
        <v>30</v>
      </c>
      <c r="AB140" s="317"/>
      <c r="AC140" s="318" t="str">
        <f>TOTALGENERAL!$X68</f>
        <v/>
      </c>
      <c r="AD140" s="319"/>
      <c r="AE140" s="318" t="str">
        <f>TOTALGENERAL!$AY68</f>
        <v/>
      </c>
      <c r="AF140" s="319"/>
      <c r="AG140" s="318" t="str">
        <f>TOTALGENERAL!$BZ68</f>
        <v/>
      </c>
      <c r="AH140" s="319"/>
      <c r="AI140" s="318" t="str">
        <f>TOTALGENERAL!$DA68</f>
        <v/>
      </c>
      <c r="AJ140" s="320"/>
      <c r="AK140" s="551" t="str">
        <f>IF(PARAMETRES!$D19="-",PARAMETRES!$F$17,CONCATENATE(UPPER(PARAMETRES!$D19)," (",LOWER(PARAMETRES!$F$17),")"))</f>
        <v>ANGLAIS (seconde langue)</v>
      </c>
      <c r="AL140" s="551"/>
      <c r="AM140" s="316">
        <f>PARAMETRES!$G$17</f>
        <v>30</v>
      </c>
      <c r="AN140" s="317"/>
      <c r="AO140" s="318" t="str">
        <f>TOTALGENERAL!$X72</f>
        <v/>
      </c>
      <c r="AP140" s="319"/>
      <c r="AQ140" s="318" t="str">
        <f>TOTALGENERAL!$AY72</f>
        <v/>
      </c>
      <c r="AR140" s="319"/>
      <c r="AS140" s="318" t="str">
        <f>TOTALGENERAL!$BZ72</f>
        <v/>
      </c>
      <c r="AT140" s="319"/>
      <c r="AU140" s="318" t="str">
        <f>TOTALGENERAL!$DA72</f>
        <v/>
      </c>
      <c r="AV140" s="320"/>
      <c r="AW140" s="551" t="str">
        <f>IF(PARAMETRES!$D23="-",PARAMETRES!$F$17,CONCATENATE(UPPER(PARAMETRES!$D23)," (",LOWER(PARAMETRES!$F$17),")"))</f>
        <v>ANGLAIS (seconde langue)</v>
      </c>
      <c r="AX140" s="551"/>
      <c r="AY140" s="316">
        <f>PARAMETRES!$G$17</f>
        <v>30</v>
      </c>
      <c r="AZ140" s="317"/>
      <c r="BA140" s="318" t="str">
        <f>TOTALGENERAL!$X76</f>
        <v/>
      </c>
      <c r="BB140" s="319"/>
      <c r="BC140" s="318" t="str">
        <f>TOTALGENERAL!$AY76</f>
        <v/>
      </c>
      <c r="BD140" s="319"/>
      <c r="BE140" s="318" t="str">
        <f>TOTALGENERAL!$BZ76</f>
        <v/>
      </c>
      <c r="BF140" s="319"/>
      <c r="BG140" s="318" t="str">
        <f>TOTALGENERAL!$DA76</f>
        <v/>
      </c>
      <c r="BH140" s="320"/>
      <c r="BI140" s="551" t="str">
        <f>IF(PARAMETRES!$D27="-",PARAMETRES!$F$17,CONCATENATE(UPPER(PARAMETRES!$D27)," (",LOWER(PARAMETRES!$F$17),")"))</f>
        <v>NÉERLANDAIS (seconde langue)</v>
      </c>
      <c r="BJ140" s="551"/>
      <c r="BK140" s="316">
        <f>PARAMETRES!$G$17</f>
        <v>30</v>
      </c>
      <c r="BL140" s="317"/>
      <c r="BM140" s="318" t="str">
        <f>TOTALGENERAL!$X80</f>
        <v/>
      </c>
      <c r="BN140" s="319"/>
      <c r="BO140" s="318" t="str">
        <f>TOTALGENERAL!$AY80</f>
        <v/>
      </c>
      <c r="BP140" s="319"/>
      <c r="BQ140" s="318" t="str">
        <f>TOTALGENERAL!$BZ80</f>
        <v/>
      </c>
      <c r="BR140" s="319"/>
      <c r="BS140" s="318" t="str">
        <f>TOTALGENERAL!$DA80</f>
        <v/>
      </c>
      <c r="BT140" s="320"/>
      <c r="BU140" s="551" t="str">
        <f>IF(PARAMETRES!$D30="-",PARAMETRES!$F$17,CONCATENATE(UPPER(PARAMETRES!$D30)," (",LOWER(PARAMETRES!$F$17),")"))</f>
        <v>ANGLAIS (seconde langue)</v>
      </c>
      <c r="BV140" s="551"/>
      <c r="BW140" s="316">
        <f>PARAMETRES!$G$17</f>
        <v>30</v>
      </c>
      <c r="BX140" s="317"/>
      <c r="BY140" s="318" t="str">
        <f>TOTALGENERAL!$X84</f>
        <v/>
      </c>
      <c r="BZ140" s="319"/>
      <c r="CA140" s="318" t="str">
        <f>TOTALGENERAL!$AY84</f>
        <v/>
      </c>
      <c r="CB140" s="319"/>
      <c r="CC140" s="318" t="str">
        <f>TOTALGENERAL!$BZ84</f>
        <v/>
      </c>
      <c r="CD140" s="319"/>
      <c r="CE140" s="318" t="str">
        <f>TOTALGENERAL!$DA84</f>
        <v/>
      </c>
      <c r="CF140" s="320"/>
      <c r="CG140" s="551" t="str">
        <f>IF(PARAMETRES!$D35="-",PARAMETRES!$F$17,CONCATENATE(UPPER(PARAMETRES!$D35)," (",LOWER(PARAMETRES!$F$17),")"))</f>
        <v>SECONDE LANGUE</v>
      </c>
      <c r="CH140" s="551"/>
      <c r="CI140" s="316">
        <f>PARAMETRES!$G$17</f>
        <v>30</v>
      </c>
      <c r="CJ140" s="317"/>
      <c r="CK140" s="318" t="str">
        <f>TOTALGENERAL!$X88</f>
        <v/>
      </c>
      <c r="CL140" s="319"/>
      <c r="CM140" s="318" t="str">
        <f>TOTALGENERAL!$AY88</f>
        <v/>
      </c>
      <c r="CN140" s="319"/>
      <c r="CO140" s="318" t="str">
        <f>TOTALGENERAL!$BZ88</f>
        <v/>
      </c>
      <c r="CP140" s="319"/>
      <c r="CQ140" s="318" t="str">
        <f>TOTALGENERAL!$DA88</f>
        <v/>
      </c>
      <c r="CR140" s="320"/>
      <c r="CS140" s="551" t="str">
        <f>IF(PARAMETRES!$D39="-",PARAMETRES!$F$17,CONCATENATE(UPPER(PARAMETRES!$D39)," (",LOWER(PARAMETRES!$F$17),")"))</f>
        <v>SECONDE LANGUE</v>
      </c>
      <c r="CT140" s="551"/>
      <c r="CU140" s="316">
        <f>PARAMETRES!$G$17</f>
        <v>30</v>
      </c>
      <c r="CV140" s="317"/>
      <c r="CW140" s="318" t="str">
        <f>TOTALGENERAL!$X92</f>
        <v/>
      </c>
      <c r="CX140" s="319"/>
      <c r="CY140" s="318" t="str">
        <f>TOTALGENERAL!$AY92</f>
        <v/>
      </c>
      <c r="CZ140" s="319"/>
      <c r="DA140" s="318" t="str">
        <f>TOTALGENERAL!$BZ92</f>
        <v/>
      </c>
      <c r="DB140" s="319"/>
      <c r="DC140" s="318" t="str">
        <f>TOTALGENERAL!$DA92</f>
        <v/>
      </c>
      <c r="DD140" s="320"/>
      <c r="DE140" s="551" t="str">
        <f>IF(PARAMETRES!$D43="-",PARAMETRES!$F$17,CONCATENATE(UPPER(PARAMETRES!$D43)," (",LOWER(PARAMETRES!$F$17),")"))</f>
        <v>SECONDE LANGUE</v>
      </c>
      <c r="DF140" s="551"/>
      <c r="DG140" s="316">
        <f>PARAMETRES!$G$17</f>
        <v>30</v>
      </c>
      <c r="DH140" s="317"/>
      <c r="DI140" s="318" t="str">
        <f>TOTALGENERAL!$X96</f>
        <v/>
      </c>
      <c r="DJ140" s="319"/>
      <c r="DK140" s="318" t="str">
        <f>TOTALGENERAL!$AY96</f>
        <v/>
      </c>
      <c r="DL140" s="319"/>
      <c r="DM140" s="318" t="str">
        <f>TOTALGENERAL!$BZ96</f>
        <v/>
      </c>
      <c r="DN140" s="319"/>
      <c r="DO140" s="318" t="str">
        <f>TOTALGENERAL!$DA96</f>
        <v/>
      </c>
      <c r="DP140" s="320"/>
    </row>
    <row r="141" spans="1:120">
      <c r="A141" s="321" t="str">
        <f>IF(COUNTBLANK(K115:K144)=30,"","Moyenne de l'année :")</f>
        <v/>
      </c>
      <c r="B141" s="322" t="str">
        <f>IF(COUNTBLANK(K115:K144)=30,"",CONCATENATE(TOTALGENERAL!$DN60," %"))</f>
        <v/>
      </c>
      <c r="C141" s="323"/>
      <c r="D141" s="323"/>
      <c r="E141" s="315"/>
      <c r="F141" s="324"/>
      <c r="G141" s="315"/>
      <c r="H141" s="324"/>
      <c r="I141" s="315"/>
      <c r="J141" s="324"/>
      <c r="K141" s="315"/>
      <c r="L141" s="325"/>
      <c r="M141" s="321" t="str">
        <f>IF(COUNTBLANK(W115:W144)=30,"","Moyenne de l'année :")</f>
        <v/>
      </c>
      <c r="N141" s="322" t="str">
        <f>IF(COUNTBLANK(W115:W144)=30,"",CONCATENATE(TOTALGENERAL!$DN64," %"))</f>
        <v/>
      </c>
      <c r="O141" s="323"/>
      <c r="P141" s="323"/>
      <c r="Q141" s="315"/>
      <c r="R141" s="324"/>
      <c r="S141" s="315"/>
      <c r="T141" s="324"/>
      <c r="U141" s="315"/>
      <c r="V141" s="324"/>
      <c r="W141" s="315"/>
      <c r="X141" s="325"/>
      <c r="Y141" s="321" t="str">
        <f>IF(COUNTBLANK(AI115:AI144)=30,"","Moyenne de l'année :")</f>
        <v/>
      </c>
      <c r="Z141" s="322" t="str">
        <f>IF(COUNTBLANK(AI115:AI144)=30,"",CONCATENATE(TOTALGENERAL!$DN68," %"))</f>
        <v/>
      </c>
      <c r="AA141" s="323"/>
      <c r="AB141" s="323"/>
      <c r="AC141" s="315"/>
      <c r="AD141" s="324"/>
      <c r="AE141" s="315"/>
      <c r="AF141" s="324"/>
      <c r="AG141" s="315"/>
      <c r="AH141" s="324"/>
      <c r="AI141" s="315"/>
      <c r="AJ141" s="325"/>
      <c r="AK141" s="321" t="str">
        <f>IF(COUNTBLANK(AU115:AU144)=30,"","Moyenne de l'année :")</f>
        <v/>
      </c>
      <c r="AL141" s="322" t="str">
        <f>IF(COUNTBLANK(AU115:AU144)=30,"",CONCATENATE(TOTALGENERAL!$DN72," %"))</f>
        <v/>
      </c>
      <c r="AM141" s="323"/>
      <c r="AN141" s="323"/>
      <c r="AO141" s="315"/>
      <c r="AP141" s="324"/>
      <c r="AQ141" s="315"/>
      <c r="AR141" s="324"/>
      <c r="AS141" s="315"/>
      <c r="AT141" s="324"/>
      <c r="AU141" s="315"/>
      <c r="AV141" s="325"/>
      <c r="AW141" s="321" t="str">
        <f>IF(COUNTBLANK(BG115:BG144)=30,"","Moyenne de l'année :")</f>
        <v/>
      </c>
      <c r="AX141" s="322" t="str">
        <f>IF(COUNTBLANK(BG115:BG144)=30,"",CONCATENATE(TOTALGENERAL!$DN76," %"))</f>
        <v/>
      </c>
      <c r="AY141" s="323"/>
      <c r="AZ141" s="323"/>
      <c r="BA141" s="315"/>
      <c r="BB141" s="324"/>
      <c r="BC141" s="315"/>
      <c r="BD141" s="324"/>
      <c r="BE141" s="315"/>
      <c r="BF141" s="324"/>
      <c r="BG141" s="315"/>
      <c r="BH141" s="325"/>
      <c r="BI141" s="321" t="str">
        <f>IF(COUNTBLANK(BS115:BS144)=30,"","Moyenne de l'année :")</f>
        <v/>
      </c>
      <c r="BJ141" s="322" t="str">
        <f>IF(COUNTBLANK(BS115:BS144)=30,"",CONCATENATE(TOTALGENERAL!$DN80," %"))</f>
        <v/>
      </c>
      <c r="BK141" s="323"/>
      <c r="BL141" s="323"/>
      <c r="BM141" s="315"/>
      <c r="BN141" s="324"/>
      <c r="BO141" s="315"/>
      <c r="BP141" s="324"/>
      <c r="BQ141" s="315"/>
      <c r="BR141" s="324"/>
      <c r="BS141" s="315"/>
      <c r="BT141" s="325"/>
      <c r="BU141" s="321" t="str">
        <f>IF(COUNTBLANK(CE115:CE144)=30,"","Moyenne de l'année :")</f>
        <v/>
      </c>
      <c r="BV141" s="322" t="str">
        <f>IF(COUNTBLANK(CE115:CE144)=30,"",CONCATENATE(TOTALGENERAL!$DN84," %"))</f>
        <v/>
      </c>
      <c r="BW141" s="323"/>
      <c r="BX141" s="323"/>
      <c r="BY141" s="315"/>
      <c r="BZ141" s="324"/>
      <c r="CA141" s="315"/>
      <c r="CB141" s="324"/>
      <c r="CC141" s="315"/>
      <c r="CD141" s="324"/>
      <c r="CE141" s="315"/>
      <c r="CF141" s="325"/>
      <c r="CG141" s="321" t="str">
        <f>IF(COUNTBLANK(CQ115:CQ144)=30,"","Moyenne de l'année :")</f>
        <v/>
      </c>
      <c r="CH141" s="322" t="str">
        <f>IF(COUNTBLANK(CQ115:CQ144)=30,"",CONCATENATE(TOTALGENERAL!$DN88," %"))</f>
        <v/>
      </c>
      <c r="CI141" s="323"/>
      <c r="CJ141" s="323"/>
      <c r="CK141" s="315"/>
      <c r="CL141" s="324"/>
      <c r="CM141" s="315"/>
      <c r="CN141" s="324"/>
      <c r="CO141" s="315"/>
      <c r="CP141" s="324"/>
      <c r="CQ141" s="315"/>
      <c r="CR141" s="325"/>
      <c r="CS141" s="321" t="str">
        <f>IF(COUNTBLANK(DC115:DC144)=30,"","Moyenne de l'année :")</f>
        <v/>
      </c>
      <c r="CT141" s="322" t="str">
        <f>IF(COUNTBLANK(DC115:DC144)=30,"",CONCATENATE(TOTALGENERAL!$DN92," %"))</f>
        <v/>
      </c>
      <c r="CU141" s="323"/>
      <c r="CV141" s="323"/>
      <c r="CW141" s="315"/>
      <c r="CX141" s="324"/>
      <c r="CY141" s="315"/>
      <c r="CZ141" s="324"/>
      <c r="DA141" s="315"/>
      <c r="DB141" s="324"/>
      <c r="DC141" s="315"/>
      <c r="DD141" s="325"/>
      <c r="DE141" s="321" t="str">
        <f>IF(COUNTBLANK(DO115:DO144)=30,"","Moyenne de l'année :")</f>
        <v/>
      </c>
      <c r="DF141" s="322" t="str">
        <f>IF(COUNTBLANK(DO115:DO144)=30,"",CONCATENATE(TOTALGENERAL!$DN96," %"))</f>
        <v/>
      </c>
      <c r="DG141" s="323"/>
      <c r="DH141" s="323"/>
      <c r="DI141" s="315"/>
      <c r="DJ141" s="324"/>
      <c r="DK141" s="315"/>
      <c r="DL141" s="324"/>
      <c r="DM141" s="315"/>
      <c r="DN141" s="324"/>
      <c r="DO141" s="315"/>
      <c r="DP141" s="325"/>
    </row>
    <row r="142" spans="1:120" ht="22.5" customHeight="1">
      <c r="A142" s="337"/>
      <c r="B142" s="338"/>
      <c r="C142" s="338"/>
      <c r="D142" s="339"/>
      <c r="E142" s="340"/>
      <c r="F142" s="324"/>
      <c r="G142" s="340"/>
      <c r="H142" s="324"/>
      <c r="I142" s="340"/>
      <c r="J142" s="324"/>
      <c r="K142" s="340"/>
      <c r="L142" s="325"/>
      <c r="M142" s="337"/>
      <c r="N142" s="338"/>
      <c r="O142" s="338"/>
      <c r="P142" s="339"/>
      <c r="Q142" s="340"/>
      <c r="R142" s="324"/>
      <c r="S142" s="340"/>
      <c r="T142" s="324"/>
      <c r="U142" s="340"/>
      <c r="V142" s="324"/>
      <c r="W142" s="340"/>
      <c r="X142" s="325"/>
      <c r="Y142" s="337"/>
      <c r="Z142" s="338"/>
      <c r="AA142" s="338"/>
      <c r="AB142" s="339"/>
      <c r="AC142" s="340"/>
      <c r="AD142" s="324"/>
      <c r="AE142" s="340"/>
      <c r="AF142" s="324"/>
      <c r="AG142" s="340"/>
      <c r="AH142" s="324"/>
      <c r="AI142" s="340"/>
      <c r="AJ142" s="325"/>
      <c r="AK142" s="337"/>
      <c r="AL142" s="338"/>
      <c r="AM142" s="338"/>
      <c r="AN142" s="339"/>
      <c r="AO142" s="340"/>
      <c r="AP142" s="324"/>
      <c r="AQ142" s="340"/>
      <c r="AR142" s="324"/>
      <c r="AS142" s="340"/>
      <c r="AT142" s="324"/>
      <c r="AU142" s="340"/>
      <c r="AV142" s="325"/>
      <c r="AW142" s="337"/>
      <c r="AX142" s="338"/>
      <c r="AY142" s="338"/>
      <c r="AZ142" s="339"/>
      <c r="BA142" s="340"/>
      <c r="BB142" s="324"/>
      <c r="BC142" s="340"/>
      <c r="BD142" s="324"/>
      <c r="BE142" s="340"/>
      <c r="BF142" s="324"/>
      <c r="BG142" s="340"/>
      <c r="BH142" s="325"/>
      <c r="BI142" s="337"/>
      <c r="BJ142" s="338"/>
      <c r="BK142" s="338"/>
      <c r="BL142" s="339"/>
      <c r="BM142" s="340"/>
      <c r="BN142" s="324"/>
      <c r="BO142" s="340"/>
      <c r="BP142" s="324"/>
      <c r="BQ142" s="340"/>
      <c r="BR142" s="324"/>
      <c r="BS142" s="340"/>
      <c r="BT142" s="325"/>
      <c r="BU142" s="337"/>
      <c r="BV142" s="338"/>
      <c r="BW142" s="338"/>
      <c r="BX142" s="339"/>
      <c r="BY142" s="340"/>
      <c r="BZ142" s="324"/>
      <c r="CA142" s="340"/>
      <c r="CB142" s="324"/>
      <c r="CC142" s="340"/>
      <c r="CD142" s="324"/>
      <c r="CE142" s="340"/>
      <c r="CF142" s="325"/>
      <c r="CG142" s="337"/>
      <c r="CH142" s="338"/>
      <c r="CI142" s="338"/>
      <c r="CJ142" s="339"/>
      <c r="CK142" s="340"/>
      <c r="CL142" s="324"/>
      <c r="CM142" s="340"/>
      <c r="CN142" s="324"/>
      <c r="CO142" s="340"/>
      <c r="CP142" s="324"/>
      <c r="CQ142" s="340"/>
      <c r="CR142" s="325"/>
      <c r="CS142" s="337"/>
      <c r="CT142" s="338"/>
      <c r="CU142" s="338"/>
      <c r="CV142" s="339"/>
      <c r="CW142" s="340"/>
      <c r="CX142" s="324"/>
      <c r="CY142" s="340"/>
      <c r="CZ142" s="324"/>
      <c r="DA142" s="340"/>
      <c r="DB142" s="324"/>
      <c r="DC142" s="340"/>
      <c r="DD142" s="325"/>
      <c r="DE142" s="337"/>
      <c r="DF142" s="338"/>
      <c r="DG142" s="338"/>
      <c r="DH142" s="339"/>
      <c r="DI142" s="340"/>
      <c r="DJ142" s="324"/>
      <c r="DK142" s="340"/>
      <c r="DL142" s="324"/>
      <c r="DM142" s="340"/>
      <c r="DN142" s="324"/>
      <c r="DO142" s="340"/>
      <c r="DP142" s="325"/>
    </row>
    <row r="143" spans="1:120" ht="4.5" customHeight="1">
      <c r="A143" s="326"/>
      <c r="B143" s="326"/>
      <c r="C143" s="327"/>
      <c r="D143" s="327"/>
      <c r="M143" s="326"/>
      <c r="N143" s="326"/>
      <c r="O143" s="327"/>
      <c r="P143" s="327"/>
      <c r="Y143" s="326"/>
      <c r="Z143" s="326"/>
      <c r="AA143" s="327"/>
      <c r="AB143" s="327"/>
      <c r="AK143" s="326"/>
      <c r="AL143" s="326"/>
      <c r="AM143" s="327"/>
      <c r="AN143" s="327"/>
      <c r="AW143" s="326"/>
      <c r="AX143" s="326"/>
      <c r="AY143" s="327"/>
      <c r="AZ143" s="327"/>
      <c r="BI143" s="326"/>
      <c r="BJ143" s="326"/>
      <c r="BK143" s="327"/>
      <c r="BL143" s="327"/>
      <c r="BU143" s="326"/>
      <c r="BV143" s="326"/>
      <c r="BW143" s="327"/>
      <c r="BX143" s="327"/>
      <c r="CG143" s="326"/>
      <c r="CH143" s="326"/>
      <c r="CI143" s="327"/>
      <c r="CJ143" s="327"/>
      <c r="CS143" s="326"/>
      <c r="CT143" s="326"/>
      <c r="CU143" s="327"/>
      <c r="CV143" s="327"/>
      <c r="DE143" s="326"/>
      <c r="DF143" s="326"/>
      <c r="DG143" s="327"/>
      <c r="DH143" s="327"/>
    </row>
    <row r="144" spans="1:120" ht="25.5" customHeight="1">
      <c r="A144" s="555" t="str">
        <f>PARAMETRES!$F$19</f>
        <v>TOTAL DE LA PÉRIODE</v>
      </c>
      <c r="B144" s="555"/>
      <c r="C144" s="341">
        <f>PARAMETRES!$G$19</f>
        <v>100</v>
      </c>
      <c r="D144" s="342"/>
      <c r="E144" s="343">
        <f>TOTALGENERAL!$AA60</f>
        <v>91.5</v>
      </c>
      <c r="F144" s="344"/>
      <c r="G144" s="343" t="str">
        <f>TOTALGENERAL!$BB60</f>
        <v/>
      </c>
      <c r="H144" s="344"/>
      <c r="I144" s="343" t="str">
        <f>TOTALGENERAL!$CC60</f>
        <v/>
      </c>
      <c r="J144" s="344"/>
      <c r="K144" s="343" t="str">
        <f>TOTALGENERAL!$DD60</f>
        <v/>
      </c>
      <c r="M144" s="555" t="str">
        <f>PARAMETRES!$F$19</f>
        <v>TOTAL DE LA PÉRIODE</v>
      </c>
      <c r="N144" s="555"/>
      <c r="O144" s="341">
        <f>PARAMETRES!$G$19</f>
        <v>100</v>
      </c>
      <c r="P144" s="342"/>
      <c r="Q144" s="343">
        <f>TOTALGENERAL!$AA64</f>
        <v>97.3</v>
      </c>
      <c r="R144" s="344"/>
      <c r="S144" s="343" t="str">
        <f>TOTALGENERAL!$BB64</f>
        <v/>
      </c>
      <c r="T144" s="344"/>
      <c r="U144" s="343" t="str">
        <f>TOTALGENERAL!$CC64</f>
        <v/>
      </c>
      <c r="V144" s="344"/>
      <c r="W144" s="343" t="str">
        <f>TOTALGENERAL!$DD64</f>
        <v/>
      </c>
      <c r="Y144" s="555" t="str">
        <f>PARAMETRES!$F$19</f>
        <v>TOTAL DE LA PÉRIODE</v>
      </c>
      <c r="Z144" s="555"/>
      <c r="AA144" s="341">
        <f>PARAMETRES!$G$19</f>
        <v>100</v>
      </c>
      <c r="AB144" s="342"/>
      <c r="AC144" s="343">
        <f>TOTALGENERAL!$AA68</f>
        <v>91.199999999999989</v>
      </c>
      <c r="AD144" s="344"/>
      <c r="AE144" s="343" t="str">
        <f>TOTALGENERAL!$BB68</f>
        <v/>
      </c>
      <c r="AF144" s="344"/>
      <c r="AG144" s="343" t="str">
        <f>TOTALGENERAL!$CC68</f>
        <v/>
      </c>
      <c r="AH144" s="344"/>
      <c r="AI144" s="343" t="str">
        <f>TOTALGENERAL!$DD68</f>
        <v/>
      </c>
      <c r="AK144" s="555" t="str">
        <f>PARAMETRES!$F$19</f>
        <v>TOTAL DE LA PÉRIODE</v>
      </c>
      <c r="AL144" s="555"/>
      <c r="AM144" s="341">
        <f>PARAMETRES!$G$19</f>
        <v>100</v>
      </c>
      <c r="AN144" s="342"/>
      <c r="AO144" s="343">
        <f>TOTALGENERAL!$AA72</f>
        <v>88.1</v>
      </c>
      <c r="AP144" s="344"/>
      <c r="AQ144" s="343" t="str">
        <f>TOTALGENERAL!$BB72</f>
        <v/>
      </c>
      <c r="AR144" s="344"/>
      <c r="AS144" s="343" t="str">
        <f>TOTALGENERAL!$CC72</f>
        <v/>
      </c>
      <c r="AT144" s="344"/>
      <c r="AU144" s="343" t="str">
        <f>TOTALGENERAL!$DD72</f>
        <v/>
      </c>
      <c r="AW144" s="555" t="str">
        <f>PARAMETRES!$F$19</f>
        <v>TOTAL DE LA PÉRIODE</v>
      </c>
      <c r="AX144" s="555"/>
      <c r="AY144" s="341">
        <f>PARAMETRES!$G$19</f>
        <v>100</v>
      </c>
      <c r="AZ144" s="342"/>
      <c r="BA144" s="343">
        <f>TOTALGENERAL!$AA76</f>
        <v>75.399999999999991</v>
      </c>
      <c r="BB144" s="344"/>
      <c r="BC144" s="343" t="str">
        <f>TOTALGENERAL!$BB76</f>
        <v/>
      </c>
      <c r="BD144" s="344"/>
      <c r="BE144" s="343" t="str">
        <f>TOTALGENERAL!$CC76</f>
        <v/>
      </c>
      <c r="BF144" s="344"/>
      <c r="BG144" s="343" t="str">
        <f>TOTALGENERAL!$DD76</f>
        <v/>
      </c>
      <c r="BI144" s="555" t="str">
        <f>PARAMETRES!$F$19</f>
        <v>TOTAL DE LA PÉRIODE</v>
      </c>
      <c r="BJ144" s="555"/>
      <c r="BK144" s="341">
        <f>PARAMETRES!$G$19</f>
        <v>100</v>
      </c>
      <c r="BL144" s="342"/>
      <c r="BM144" s="343">
        <f>TOTALGENERAL!$AA80</f>
        <v>73.199999999999989</v>
      </c>
      <c r="BN144" s="344"/>
      <c r="BO144" s="343" t="str">
        <f>TOTALGENERAL!$BB80</f>
        <v/>
      </c>
      <c r="BP144" s="344"/>
      <c r="BQ144" s="343" t="str">
        <f>TOTALGENERAL!$CC80</f>
        <v/>
      </c>
      <c r="BR144" s="344"/>
      <c r="BS144" s="343" t="str">
        <f>TOTALGENERAL!$DD80</f>
        <v/>
      </c>
      <c r="BU144" s="555" t="str">
        <f>PARAMETRES!$F$19</f>
        <v>TOTAL DE LA PÉRIODE</v>
      </c>
      <c r="BV144" s="555"/>
      <c r="BW144" s="341">
        <f>PARAMETRES!$G$19</f>
        <v>100</v>
      </c>
      <c r="BX144" s="342"/>
      <c r="BY144" s="343">
        <f>TOTALGENERAL!$AA84</f>
        <v>84.199999999999989</v>
      </c>
      <c r="BZ144" s="344"/>
      <c r="CA144" s="343" t="str">
        <f>TOTALGENERAL!$BB84</f>
        <v/>
      </c>
      <c r="CB144" s="344"/>
      <c r="CC144" s="343" t="str">
        <f>TOTALGENERAL!$CC84</f>
        <v/>
      </c>
      <c r="CD144" s="344"/>
      <c r="CE144" s="343" t="str">
        <f>TOTALGENERAL!$DD84</f>
        <v/>
      </c>
      <c r="CG144" s="555" t="str">
        <f>PARAMETRES!$F$19</f>
        <v>TOTAL DE LA PÉRIODE</v>
      </c>
      <c r="CH144" s="555"/>
      <c r="CI144" s="341">
        <f>PARAMETRES!$G$19</f>
        <v>100</v>
      </c>
      <c r="CJ144" s="342"/>
      <c r="CK144" s="343" t="str">
        <f>TOTALGENERAL!$AA88</f>
        <v/>
      </c>
      <c r="CL144" s="344"/>
      <c r="CM144" s="343" t="str">
        <f>TOTALGENERAL!$BB88</f>
        <v/>
      </c>
      <c r="CN144" s="344"/>
      <c r="CO144" s="343" t="str">
        <f>TOTALGENERAL!$CC88</f>
        <v/>
      </c>
      <c r="CP144" s="344"/>
      <c r="CQ144" s="343" t="str">
        <f>TOTALGENERAL!$DD88</f>
        <v/>
      </c>
      <c r="CS144" s="555" t="str">
        <f>PARAMETRES!$F$19</f>
        <v>TOTAL DE LA PÉRIODE</v>
      </c>
      <c r="CT144" s="555"/>
      <c r="CU144" s="341">
        <f>PARAMETRES!$G$19</f>
        <v>100</v>
      </c>
      <c r="CV144" s="342"/>
      <c r="CW144" s="343" t="str">
        <f>TOTALGENERAL!$AA92</f>
        <v/>
      </c>
      <c r="CX144" s="344"/>
      <c r="CY144" s="343" t="str">
        <f>TOTALGENERAL!$BB92</f>
        <v/>
      </c>
      <c r="CZ144" s="344"/>
      <c r="DA144" s="343" t="str">
        <f>TOTALGENERAL!$CC92</f>
        <v/>
      </c>
      <c r="DB144" s="344"/>
      <c r="DC144" s="343" t="str">
        <f>TOTALGENERAL!$DD92</f>
        <v/>
      </c>
      <c r="DE144" s="555" t="str">
        <f>PARAMETRES!$F$19</f>
        <v>TOTAL DE LA PÉRIODE</v>
      </c>
      <c r="DF144" s="555"/>
      <c r="DG144" s="341">
        <f>PARAMETRES!$G$19</f>
        <v>100</v>
      </c>
      <c r="DH144" s="342"/>
      <c r="DI144" s="343" t="str">
        <f>TOTALGENERAL!$AA96</f>
        <v/>
      </c>
      <c r="DJ144" s="344"/>
      <c r="DK144" s="343" t="str">
        <f>TOTALGENERAL!$BB96</f>
        <v/>
      </c>
      <c r="DL144" s="344"/>
      <c r="DM144" s="343" t="str">
        <f>TOTALGENERAL!$CC96</f>
        <v/>
      </c>
      <c r="DN144" s="344"/>
      <c r="DO144" s="343" t="str">
        <f>TOTALGENERAL!$DD96</f>
        <v/>
      </c>
    </row>
    <row r="145" spans="1:119" ht="3.75" customHeight="1">
      <c r="G145" s="345"/>
      <c r="J145" s="345"/>
      <c r="S145" s="345"/>
      <c r="V145" s="345"/>
      <c r="AE145" s="345"/>
      <c r="AH145" s="345"/>
      <c r="AQ145" s="345"/>
      <c r="AT145" s="345"/>
      <c r="BC145" s="345"/>
      <c r="BF145" s="345"/>
      <c r="BO145" s="345"/>
      <c r="BR145" s="345"/>
      <c r="CA145" s="345"/>
      <c r="CD145" s="345"/>
      <c r="CM145" s="345"/>
      <c r="CP145" s="345"/>
      <c r="CY145" s="345"/>
      <c r="DB145" s="345"/>
      <c r="DK145" s="345"/>
      <c r="DN145" s="345"/>
    </row>
    <row r="146" spans="1:119">
      <c r="G146" s="556" t="str">
        <f>IF(COUNTBLANK(K115:K144)=30,"","Moyenne de l'année : ")</f>
        <v/>
      </c>
      <c r="H146" s="556"/>
      <c r="I146" s="556"/>
      <c r="J146" s="556"/>
      <c r="K146" s="346" t="str">
        <f>IF(COUNTBLANK(K115:K144)=30,"",CONCATENATE(TOTALGENERAL!$DO60," %"))</f>
        <v/>
      </c>
      <c r="S146" s="556" t="str">
        <f>IF(COUNTBLANK(W115:W144)=30,"","Moyenne de l'année : ")</f>
        <v/>
      </c>
      <c r="T146" s="556"/>
      <c r="U146" s="556"/>
      <c r="V146" s="556"/>
      <c r="W146" s="346" t="str">
        <f>IF(COUNTBLANK(W115:W144)=30,"",CONCATENATE(TOTALGENERAL!$DO64," %"))</f>
        <v/>
      </c>
      <c r="AE146" s="556" t="str">
        <f>IF(COUNTBLANK(AI115:AI144)=30,"","Moyenne de l'année : ")</f>
        <v/>
      </c>
      <c r="AF146" s="556"/>
      <c r="AG146" s="556"/>
      <c r="AH146" s="556"/>
      <c r="AI146" s="346" t="str">
        <f>IF(COUNTBLANK(AI115:AI144)=30,"",CONCATENATE(TOTALGENERAL!$DO68," %"))</f>
        <v/>
      </c>
      <c r="AQ146" s="556" t="str">
        <f>IF(COUNTBLANK(AU115:AU144)=30,"","Moyenne de l'année : ")</f>
        <v/>
      </c>
      <c r="AR146" s="556"/>
      <c r="AS146" s="556"/>
      <c r="AT146" s="556"/>
      <c r="AU146" s="346" t="str">
        <f>IF(COUNTBLANK(AU115:AU144)=30,"",CONCATENATE(TOTALGENERAL!$DO72," %"))</f>
        <v/>
      </c>
      <c r="BC146" s="556" t="str">
        <f>IF(COUNTBLANK(BG115:BG144)=30,"","Moyenne de l'année : ")</f>
        <v/>
      </c>
      <c r="BD146" s="556"/>
      <c r="BE146" s="556"/>
      <c r="BF146" s="556"/>
      <c r="BG146" s="346" t="str">
        <f>IF(COUNTBLANK(BG115:BG144)=30,"",CONCATENATE(TOTALGENERAL!$DO76," %"))</f>
        <v/>
      </c>
      <c r="BO146" s="556" t="str">
        <f>IF(COUNTBLANK(BS115:BS144)=30,"","Moyenne de l'année : ")</f>
        <v/>
      </c>
      <c r="BP146" s="556"/>
      <c r="BQ146" s="556"/>
      <c r="BR146" s="556"/>
      <c r="BS146" s="346" t="str">
        <f>IF(COUNTBLANK(BS115:BS144)=30,"",CONCATENATE(TOTALGENERAL!$DO80," %"))</f>
        <v/>
      </c>
      <c r="CA146" s="556" t="str">
        <f>IF(COUNTBLANK(CE115:CE144)=30,"","Moyenne de l'année : ")</f>
        <v/>
      </c>
      <c r="CB146" s="556"/>
      <c r="CC146" s="556"/>
      <c r="CD146" s="556"/>
      <c r="CE146" s="346" t="str">
        <f>IF(COUNTBLANK(CE115:CE144)=30,"",CONCATENATE(TOTALGENERAL!$DO84," %"))</f>
        <v/>
      </c>
      <c r="CM146" s="556" t="str">
        <f>IF(COUNTBLANK(CQ115:CQ144)=30,"","Moyenne de l'année : ")</f>
        <v/>
      </c>
      <c r="CN146" s="556"/>
      <c r="CO146" s="556"/>
      <c r="CP146" s="556"/>
      <c r="CQ146" s="346" t="str">
        <f>IF(COUNTBLANK(CQ115:CQ144)=30,"",CONCATENATE(TOTALGENERAL!$DO88," %"))</f>
        <v/>
      </c>
      <c r="CY146" s="556" t="str">
        <f>IF(COUNTBLANK(DC115:DC144)=30,"","Moyenne de l'année : ")</f>
        <v/>
      </c>
      <c r="CZ146" s="556"/>
      <c r="DA146" s="556"/>
      <c r="DB146" s="556"/>
      <c r="DC146" s="346" t="str">
        <f>IF(COUNTBLANK(DC115:DC144)=30,"",CONCATENATE(TOTALGENERAL!$DO92," %"))</f>
        <v/>
      </c>
      <c r="DK146" s="556" t="str">
        <f>IF(COUNTBLANK(DO115:DO144)=30,"","Moyenne de l'année : ")</f>
        <v/>
      </c>
      <c r="DL146" s="556"/>
      <c r="DM146" s="556"/>
      <c r="DN146" s="556"/>
      <c r="DO146" s="346" t="str">
        <f>IF(COUNTBLANK(DO115:DO144)=30,"",CONCATENATE(TOTALGENERAL!$DO96," %"))</f>
        <v/>
      </c>
    </row>
    <row r="147" spans="1:119" ht="21.75" customHeight="1">
      <c r="A147" s="312" t="str">
        <f>IF(PARAMETRES!$G$28="N","",IF(COUNTBLANK(K115:K144)=30,"","Epreuve récapitulative de fin d'année :"))</f>
        <v/>
      </c>
      <c r="M147" s="312" t="str">
        <f>IF(PARAMETRES!$G$28="N","",IF(COUNTBLANK(W115:W144)=30,"","Epreuve récapitulative de fin d'année :"))</f>
        <v/>
      </c>
      <c r="Y147" s="312" t="str">
        <f>IF(PARAMETRES!$G$28="N","",IF(COUNTBLANK(AI115:AI144)=30,"","Epreuve récapitulative de fin d'année :"))</f>
        <v/>
      </c>
      <c r="AK147" s="312" t="str">
        <f>IF(PARAMETRES!$G$28="N","",IF(COUNTBLANK(AU115:AU144)=30,"","Epreuve récapitulative de fin d'année :"))</f>
        <v/>
      </c>
      <c r="AW147" s="312" t="str">
        <f>IF(PARAMETRES!$G$28="N","",IF(COUNTBLANK(BG115:BG144)=30,"","Epreuve récapitulative de fin d'année :"))</f>
        <v/>
      </c>
      <c r="BI147" s="312" t="str">
        <f>IF(PARAMETRES!$G$28="N","",IF(COUNTBLANK(BS115:BS144)=30,"","Epreuve récapitulative de fin d'année :"))</f>
        <v/>
      </c>
      <c r="BU147" s="312" t="str">
        <f>IF(PARAMETRES!$G$28="N","",IF(COUNTBLANK(CE115:CE144)=30,"","Epreuve récapitulative de fin d'année :"))</f>
        <v/>
      </c>
      <c r="CG147" s="312" t="str">
        <f>IF(PARAMETRES!$G$28="N","",IF(COUNTBLANK(CQ115:CQ144)=30,"","Epreuve récapitulative de fin d'année :"))</f>
        <v/>
      </c>
      <c r="CS147" s="312" t="str">
        <f>IF(PARAMETRES!$G$28="N","",IF(COUNTBLANK(DC115:DC144)=30,"","Epreuve récapitulative de fin d'année :"))</f>
        <v/>
      </c>
      <c r="DE147" s="312" t="str">
        <f>IF(PARAMETRES!$G$28="N","",IF(COUNTBLANK(DO115:DO144)=30,"","Epreuve récapitulative de fin d'année :"))</f>
        <v/>
      </c>
    </row>
    <row r="148" spans="1:119">
      <c r="A148" s="312" t="str">
        <f>IF(PARAMETRES!$G$28="N","",IF(COUNTBLANK(K115:K144)=30,"",CONCATENATE("   - Savoir écrire : ",'ECRIRE (conj, gramm)'!$CQ8,"/",'ECRIRE (conj, gramm)'!$CR8," (",'ECRIRE (conj, gramm)'!$CN8,"/",'ECRIRE (conj, gramm)'!$CO8,")")))</f>
        <v/>
      </c>
      <c r="M148" s="312" t="str">
        <f>IF(PARAMETRES!$G$28="N","",IF(COUNTBLANK(W115:W144)=30,"",CONCATENATE("   - Savoir écrire : ",'ECRIRE (conj, gramm)'!$CQ12,"/",'ECRIRE (conj, gramm)'!$CR12," (",'ECRIRE (conj, gramm)'!$CN12,"/",'ECRIRE (conj, gramm)'!$CO12,")")))</f>
        <v/>
      </c>
      <c r="Y148" s="312" t="str">
        <f>IF(PARAMETRES!$G$28="N","",IF(COUNTBLANK(AI115:AI144)=30,"",CONCATENATE("   - Savoir écrire : ",'ECRIRE (conj, gramm)'!$CQ16,"/",'ECRIRE (conj, gramm)'!$CR16," (",'ECRIRE (conj, gramm)'!$CN16,"/",'ECRIRE (conj, gramm)'!$CO16,")")))</f>
        <v/>
      </c>
      <c r="AK148" s="312" t="str">
        <f>IF(PARAMETRES!$G$28="N","",IF(COUNTBLANK(AU115:AU144)=30,"",CONCATENATE("   - Savoir écrire : ",'ECRIRE (conj, gramm)'!$CQ20,"/",'ECRIRE (conj, gramm)'!$CR20," (",'ECRIRE (conj, gramm)'!$CN20,"/",'ECRIRE (conj, gramm)'!$CO20,")")))</f>
        <v/>
      </c>
      <c r="AW148" s="312" t="str">
        <f>IF(PARAMETRES!$G$28="N","",IF(COUNTBLANK(BG115:BG144)=30,"",CONCATENATE("   - Savoir écrire : ",'ECRIRE (conj, gramm)'!$CQ24,"/",'ECRIRE (conj, gramm)'!$CR24," (",'ECRIRE (conj, gramm)'!$CN24,"/",'ECRIRE (conj, gramm)'!$CO24,")")))</f>
        <v/>
      </c>
      <c r="BI148" s="312" t="str">
        <f>IF(PARAMETRES!$G$28="N","",IF(COUNTBLANK(BS115:BS144)=30,"",CONCATENATE("   - Savoir écrire : ",'ECRIRE (conj, gramm)'!$CQ28,"/",'ECRIRE (conj, gramm)'!$CR28," (",'ECRIRE (conj, gramm)'!$CN28,"/",'ECRIRE (conj, gramm)'!$CO28,")")))</f>
        <v/>
      </c>
      <c r="BU148" s="312" t="str">
        <f>IF(PARAMETRES!$G$28="N","",IF(COUNTBLANK(CE115:CE144)=30,"",CONCATENATE("   - Savoir écrire : ",'ECRIRE (conj, gramm)'!$CQ32,"/",'ECRIRE (conj, gramm)'!$CR32," (",'ECRIRE (conj, gramm)'!$CN32,"/",'ECRIRE (conj, gramm)'!$CO32,")")))</f>
        <v/>
      </c>
      <c r="CG148" s="312" t="str">
        <f>IF(PARAMETRES!$G$28="N","",IF(COUNTBLANK(CQ115:CQ144)=30,"",CONCATENATE("   - Savoir écrire : ",'ECRIRE (conj, gramm)'!$CQ36,"/",'ECRIRE (conj, gramm)'!$CR36," (",'ECRIRE (conj, gramm)'!$CN36,"/",'ECRIRE (conj, gramm)'!$CO36,")")))</f>
        <v/>
      </c>
      <c r="CS148" s="312" t="str">
        <f>IF(PARAMETRES!$G$28="N","",IF(COUNTBLANK(DC115:DC144)=30,"",CONCATENATE("   - Savoir écrire : ",'ECRIRE (conj, gramm)'!$CQ40,"/",'ECRIRE (conj, gramm)'!$CR40," (",'ECRIRE (conj, gramm)'!$CN40,"/",'ECRIRE (conj, gramm)'!$CO40,")")))</f>
        <v/>
      </c>
      <c r="DE148" s="312" t="str">
        <f>IF(PARAMETRES!$G$28="N","",IF(COUNTBLANK(DO115:DO144)=30,"",CONCATENATE("   - Savoir écrire : ",'ECRIRE (conj, gramm)'!$CQ44,"/",'ECRIRE (conj, gramm)'!$CR44," (",'ECRIRE (conj, gramm)'!$CN44,"/",'ECRIRE (conj, gramm)'!$CO44,")")))</f>
        <v/>
      </c>
    </row>
    <row r="149" spans="1:119">
      <c r="A149" s="312" t="str">
        <f>IF(PARAMETRES!$G$28="N","",IF(COUNTBLANK(K115:K144)=30,"",IF(NO!$CM8="",IF(G!$CM8="",IF(SF!$CM8="",IF(#REF!="","",CONCATENATE("   - ",#REF!," : ",#REF!,"/",#REF!," (",#REF!,"/",#REF!,")")),CONCATENATE("   - ",SF!$CN$2," : ",SF!$CM8,"/",SF!$CN8," (",SF!$CJ8,"/",SF!$CK8,")")),CONCATENATE("   - ",G!$CN$2," : ",G!$CM8,"/",G!$CN8," (",G!$CJ8,"/",G!$CK8,")")),CONCATENATE("   - ",NO!$CN$2," : ",NO!$CM8,"/",NO!$CN8," (",NO!$CJ8,"/",NO!$CK8,")"))))</f>
        <v/>
      </c>
      <c r="M149" s="312" t="str">
        <f>IF(PARAMETRES!$G$28="N","",IF(COUNTBLANK(W115:W144)=30,"",IF(NO!$CM12="",IF(G!$CM12="",IF(SF!$CM12="",IF(#REF!="","",CONCATENATE("   - ",#REF!," : ",#REF!,"/",#REF!," (",#REF!,"/",#REF!,")")),CONCATENATE("   - ",SF!$CN$2," : ",SF!$CM12,"/",SF!$CN12," (",SF!$CJ12,"/",SF!$CK12,")")),CONCATENATE("   - ",G!$CN$2," : ",G!$CM12,"/",G!$CN12," (",G!$CJ12,"/",G!$CK12,")")),CONCATENATE("   - ",NO!$CN$2," : ",NO!$CM12,"/",NO!$CN12," (",NO!$CJ12,"/",NO!$CK12,")"))))</f>
        <v/>
      </c>
      <c r="Y149" s="312" t="str">
        <f>IF(PARAMETRES!$G$28="N","",IF(COUNTBLANK(AI115:AI144)=30,"",IF(NO!$CM16="",IF(G!$CM16="",IF(SF!$CM16="",IF(#REF!="","",CONCATENATE("   - ",#REF!," : ",#REF!,"/",#REF!," (",#REF!,"/",#REF!,")")),CONCATENATE("   - ",SF!$CN$2," : ",SF!$CM16,"/",SF!$CN16," (",SF!$CJ16,"/",SF!$CK16,")")),CONCATENATE("   - ",G!$CN$2," : ",G!$CM16,"/",G!$CN16," (",G!$CJ16,"/",G!$CK16,")")),CONCATENATE("   - ",NO!$CN$2," : ",NO!$CM16,"/",NO!$CN16," (",NO!$CJ16,"/",NO!$CK16,")"))))</f>
        <v/>
      </c>
      <c r="AK149" s="312" t="str">
        <f>IF(PARAMETRES!$G$28="N","",IF(COUNTBLANK(AU115:AU144)=30,"",IF(NO!$CM20="",IF(G!$CM20="",IF(SF!$CM20="",IF(#REF!="","",CONCATENATE("   - ",#REF!," : ",#REF!,"/",#REF!," (",#REF!,"/",#REF!,")")),CONCATENATE("   - ",SF!$CN$2," : ",SF!$CM20,"/",SF!$CN20," (",SF!$CJ20,"/",SF!$CK20,")")),CONCATENATE("   - ",G!$CN$2," : ",G!$CM20,"/",G!$CN20," (",G!$CJ20,"/",G!$CK20,")")),CONCATENATE("   - ",NO!$CN$2," : ",NO!$CM20,"/",NO!$CN20," (",NO!$CJ20,"/",NO!$CK20,")"))))</f>
        <v/>
      </c>
      <c r="AW149" s="312" t="str">
        <f>IF(PARAMETRES!$G$28="N","",IF(COUNTBLANK(BG115:BG144)=30,"",IF(NO!$CM24="",IF(G!$CM24="",IF(SF!$CM24="",IF(#REF!="","",CONCATENATE("   - ",#REF!," : ",#REF!,"/",#REF!," (",#REF!,"/",#REF!,")")),CONCATENATE("   - ",SF!$CN$2," : ",SF!$CM24,"/",SF!$CN24," (",SF!$CJ24,"/",SF!$CK24,")")),CONCATENATE("   - ",G!$CN$2," : ",G!$CM24,"/",G!$CN24," (",G!$CJ24,"/",G!$CK24,")")),CONCATENATE("   - ",NO!$CN$2," : ",NO!$CM24,"/",NO!$CN24," (",NO!$CJ24,"/",NO!$CK24,")"))))</f>
        <v/>
      </c>
      <c r="BI149" s="312" t="str">
        <f>IF(PARAMETRES!$G$28="N","",IF(COUNTBLANK(BS115:BS144)=30,"",IF(NO!$CM28="",IF(G!$CM28="",IF(SF!$CM28="",IF(#REF!="","",CONCATENATE("   - ",#REF!," : ",#REF!,"/",#REF!," (",#REF!,"/",#REF!,")")),CONCATENATE("   - ",SF!$CN$2," : ",SF!$CM28,"/",SF!$CN28," (",SF!$CJ28,"/",SF!$CK28,")")),CONCATENATE("   - ",G!$CN$2," : ",G!$CM28,"/",G!$CN28," (",G!$CJ28,"/",G!$CK28,")")),CONCATENATE("   - ",NO!$CN$2," : ",NO!$CM28,"/",NO!$CN28," (",NO!$CJ28,"/",NO!$CK28,")"))))</f>
        <v/>
      </c>
      <c r="BU149" s="312" t="str">
        <f>IF(PARAMETRES!$G$28="N","",IF(COUNTBLANK(CE115:CE144)=30,"",IF(NO!$CM32="",IF(G!$CM32="",IF(SF!$CM32="",IF(#REF!="","",CONCATENATE("   - ",#REF!," : ",#REF!,"/",#REF!," (",#REF!,"/",#REF!,")")),CONCATENATE("   - ",SF!$CN$2," : ",SF!$CM32,"/",SF!$CN32," (",SF!$CJ32,"/",SF!$CK32,")")),CONCATENATE("   - ",G!$CN$2," : ",G!$CM32,"/",G!$CN32," (",G!$CJ32,"/",G!$CK32,")")),CONCATENATE("   - ",NO!$CN$2," : ",NO!$CM32,"/",NO!$CN32," (",NO!$CJ32,"/",NO!$CK32,")"))))</f>
        <v/>
      </c>
      <c r="CG149" s="312" t="str">
        <f>IF(PARAMETRES!$G$28="N","",IF(COUNTBLANK(CQ115:CQ144)=30,"",IF(NO!$CM36="",IF(G!$CM36="",IF(SF!$CM36="",IF(#REF!="","",CONCATENATE("   - ",#REF!," : ",#REF!,"/",#REF!," (",#REF!,"/",#REF!,")")),CONCATENATE("   - ",SF!$CN$2," : ",SF!$CM36,"/",SF!$CN36," (",SF!$CJ36,"/",SF!$CK36,")")),CONCATENATE("   - ",G!$CN$2," : ",G!$CM36,"/",G!$CN36," (",G!$CJ36,"/",G!$CK36,")")),CONCATENATE("   - ",NO!$CN$2," : ",NO!$CM36,"/",NO!$CN36," (",NO!$CJ36,"/",NO!$CK36,")"))))</f>
        <v/>
      </c>
      <c r="CS149" s="312" t="str">
        <f>IF(PARAMETRES!$G$28="N","",IF(COUNTBLANK(DC115:DC144)=30,"",IF(NO!$CM40="",IF(G!$CM40="",IF(SF!$CM40="",IF(#REF!="","",CONCATENATE("   - ",#REF!," : ",#REF!,"/",#REF!," (",#REF!,"/",#REF!,")")),CONCATENATE("   - ",SF!$CN$2," : ",SF!$CM40,"/",SF!$CN40," (",SF!$CJ40,"/",SF!$CK40,")")),CONCATENATE("   - ",G!$CN$2," : ",G!$CM40,"/",G!$CN40," (",G!$CJ40,"/",G!$CK40,")")),CONCATENATE("   - ",NO!$CN$2," : ",NO!$CM40,"/",NO!$CN40," (",NO!$CJ40,"/",NO!$CK40,")"))))</f>
        <v/>
      </c>
      <c r="DE149" s="312" t="str">
        <f>IF(PARAMETRES!$G$28="N","",IF(COUNTBLANK(DO115:DO144)=30,"",IF(NO!$CM44="",IF(G!$CM44="",IF(SF!$CM44="",IF(#REF!="","",CONCATENATE("   - ",#REF!," : ",#REF!,"/",#REF!," (",#REF!,"/",#REF!,")")),CONCATENATE("   - ",SF!$CN$2," : ",SF!$CM44,"/",SF!$CN44," (",SF!$CJ44,"/",SF!$CK44,")")),CONCATENATE("   - ",G!$CN$2," : ",G!$CM44,"/",G!$CN44," (",G!$CJ44,"/",G!$CK44,")")),CONCATENATE("   - ",NO!$CN$2," : ",NO!$CM44,"/",NO!$CN44," (",NO!$CJ44,"/",NO!$CK44,")"))))</f>
        <v/>
      </c>
    </row>
    <row r="162" spans="1:120">
      <c r="A162" s="557"/>
      <c r="B162" s="557"/>
      <c r="C162" s="557"/>
      <c r="D162" s="557"/>
      <c r="E162" s="557"/>
      <c r="F162" s="557"/>
      <c r="G162" s="557"/>
      <c r="H162" s="557"/>
      <c r="I162" s="557"/>
      <c r="J162" s="557"/>
      <c r="K162" s="557"/>
      <c r="L162" s="557"/>
      <c r="M162" s="557"/>
      <c r="N162" s="557"/>
      <c r="O162" s="557"/>
      <c r="P162" s="557"/>
      <c r="Q162" s="557"/>
      <c r="R162" s="557"/>
      <c r="S162" s="557"/>
      <c r="T162" s="557"/>
      <c r="U162" s="557"/>
      <c r="V162" s="557"/>
      <c r="W162" s="557"/>
      <c r="X162" s="557"/>
      <c r="Y162" s="557"/>
      <c r="Z162" s="557"/>
      <c r="AA162" s="557"/>
      <c r="AB162" s="557"/>
      <c r="AC162" s="557"/>
      <c r="AD162" s="557"/>
      <c r="AE162" s="557"/>
      <c r="AF162" s="557"/>
      <c r="AG162" s="557"/>
      <c r="AH162" s="557"/>
      <c r="AI162" s="557"/>
      <c r="AJ162" s="557"/>
      <c r="AK162" s="557"/>
      <c r="AL162" s="557"/>
      <c r="AM162" s="557"/>
      <c r="AN162" s="557"/>
      <c r="AO162" s="557"/>
      <c r="AP162" s="557"/>
      <c r="AQ162" s="557"/>
      <c r="AR162" s="557"/>
      <c r="AS162" s="557"/>
      <c r="AT162" s="557"/>
      <c r="AU162" s="557"/>
      <c r="AV162" s="557"/>
      <c r="AW162" s="557"/>
      <c r="AX162" s="557"/>
      <c r="AY162" s="557"/>
      <c r="AZ162" s="557"/>
      <c r="BA162" s="557"/>
      <c r="BB162" s="557"/>
      <c r="BC162" s="557"/>
      <c r="BD162" s="557"/>
      <c r="BE162" s="557"/>
      <c r="BF162" s="557"/>
      <c r="BG162" s="557"/>
      <c r="BH162" s="557"/>
      <c r="BI162" s="557"/>
      <c r="BJ162" s="557"/>
      <c r="BK162" s="557"/>
      <c r="BL162" s="557"/>
      <c r="BM162" s="557"/>
      <c r="BN162" s="557"/>
      <c r="BO162" s="557"/>
      <c r="BP162" s="557"/>
      <c r="BQ162" s="557"/>
      <c r="BR162" s="557"/>
      <c r="BS162" s="557"/>
      <c r="BT162" s="557"/>
      <c r="BU162" s="557"/>
      <c r="BV162" s="557"/>
      <c r="BW162" s="557"/>
      <c r="BX162" s="557"/>
      <c r="BY162" s="557"/>
      <c r="BZ162" s="557"/>
      <c r="CA162" s="557"/>
      <c r="CB162" s="557"/>
      <c r="CC162" s="557"/>
      <c r="CD162" s="557"/>
      <c r="CE162" s="557"/>
      <c r="CF162" s="557"/>
      <c r="CG162" s="557"/>
      <c r="CH162" s="557"/>
      <c r="CI162" s="557"/>
      <c r="CJ162" s="557"/>
      <c r="CK162" s="557"/>
      <c r="CL162" s="557"/>
      <c r="CM162" s="557"/>
      <c r="CN162" s="557"/>
      <c r="CO162" s="557"/>
      <c r="CP162" s="557"/>
      <c r="CQ162" s="557"/>
      <c r="CR162" s="557"/>
      <c r="CS162" s="557"/>
      <c r="CT162" s="557"/>
      <c r="CU162" s="557"/>
      <c r="CV162" s="557"/>
      <c r="CW162" s="557"/>
      <c r="CX162" s="557"/>
      <c r="CY162" s="557"/>
      <c r="CZ162" s="557"/>
      <c r="DA162" s="557"/>
      <c r="DB162" s="557"/>
      <c r="DC162" s="557"/>
      <c r="DD162" s="557"/>
      <c r="DE162" s="557"/>
      <c r="DF162" s="557"/>
      <c r="DG162" s="557"/>
      <c r="DH162" s="557"/>
      <c r="DI162" s="557"/>
      <c r="DJ162" s="557"/>
      <c r="DK162" s="557"/>
      <c r="DL162" s="557"/>
      <c r="DM162" s="557"/>
      <c r="DN162" s="557"/>
      <c r="DO162" s="557"/>
      <c r="DP162" s="557"/>
    </row>
    <row r="163" spans="1:120" ht="37.5">
      <c r="B163" s="563" t="str">
        <f>PARAMETRES!$C8</f>
        <v>S</v>
      </c>
      <c r="C163" s="563"/>
      <c r="D163" s="563"/>
      <c r="E163" s="563"/>
      <c r="F163" s="563"/>
      <c r="G163" s="563"/>
      <c r="H163" s="563"/>
      <c r="I163" s="547" t="str">
        <f>IF(COUNTBLANK(K169:K198)=30,"",PARAMETRES!$F$22)</f>
        <v/>
      </c>
      <c r="J163" s="548" t="str">
        <f>IF(COUNTBLANK(K169:K198)=30,"",PARAMETRES!$F$23)</f>
        <v/>
      </c>
      <c r="N163" s="563" t="str">
        <f>PARAMETRES!$C12</f>
        <v>L</v>
      </c>
      <c r="O163" s="563"/>
      <c r="P163" s="563"/>
      <c r="Q163" s="563"/>
      <c r="R163" s="563"/>
      <c r="S163" s="563"/>
      <c r="T163" s="563"/>
      <c r="U163" s="547" t="str">
        <f>IF(COUNTBLANK(W169:W198)=30,"",PARAMETRES!$F$22)</f>
        <v/>
      </c>
      <c r="V163" s="548" t="str">
        <f>IF(COUNTBLANK(W169:W198)=30,"",PARAMETRES!$F$23)</f>
        <v/>
      </c>
      <c r="Z163" s="563" t="str">
        <f>PARAMETRES!$C16</f>
        <v>L</v>
      </c>
      <c r="AA163" s="563"/>
      <c r="AB163" s="563"/>
      <c r="AC163" s="563"/>
      <c r="AD163" s="563"/>
      <c r="AE163" s="563"/>
      <c r="AF163" s="563"/>
      <c r="AG163" s="547" t="str">
        <f>IF(COUNTBLANK(AI169:AI198)=30,"",PARAMETRES!$F$22)</f>
        <v/>
      </c>
      <c r="AH163" s="548" t="str">
        <f>IF(COUNTBLANK(AI169:AI198)=30,"",PARAMETRES!$F$23)</f>
        <v/>
      </c>
      <c r="AL163" s="563" t="str">
        <f>PARAMETRES!$C20</f>
        <v>D</v>
      </c>
      <c r="AM163" s="563"/>
      <c r="AN163" s="563"/>
      <c r="AO163" s="563"/>
      <c r="AP163" s="563"/>
      <c r="AQ163" s="563"/>
      <c r="AR163" s="563"/>
      <c r="AS163" s="547" t="str">
        <f>IF(COUNTBLANK(AU169:AU198)=30,"",PARAMETRES!$F$22)</f>
        <v/>
      </c>
      <c r="AT163" s="548" t="str">
        <f>IF(COUNTBLANK(AU169:AU198)=30,"",PARAMETRES!$F$23)</f>
        <v/>
      </c>
      <c r="AX163" s="563" t="str">
        <f>PARAMETRES!$C24</f>
        <v>N</v>
      </c>
      <c r="AY163" s="563"/>
      <c r="AZ163" s="563"/>
      <c r="BA163" s="563"/>
      <c r="BB163" s="563"/>
      <c r="BC163" s="563"/>
      <c r="BD163" s="563"/>
      <c r="BE163" s="547" t="str">
        <f>IF(COUNTBLANK(BG169:BG198)=30,"",PARAMETRES!$F$22)</f>
        <v/>
      </c>
      <c r="BF163" s="548" t="str">
        <f>IF(COUNTBLANK(BG169:BG198)=30,"",PARAMETRES!$F$23)</f>
        <v/>
      </c>
      <c r="BJ163" s="563" t="str">
        <f>PARAMETRES!$C28</f>
        <v>T</v>
      </c>
      <c r="BK163" s="563"/>
      <c r="BL163" s="563"/>
      <c r="BM163" s="563"/>
      <c r="BN163" s="563"/>
      <c r="BO163" s="563"/>
      <c r="BP163" s="563"/>
      <c r="BQ163" s="547" t="str">
        <f>IF(COUNTBLANK(BS169:BS198)=30,"",PARAMETRES!$F$22)</f>
        <v/>
      </c>
      <c r="BR163" s="548" t="str">
        <f>IF(COUNTBLANK(BS169:BS198)=30,"",PARAMETRES!$F$23)</f>
        <v/>
      </c>
      <c r="BV163" s="563" t="str">
        <f>PARAMETRES!$C32</f>
        <v>B</v>
      </c>
      <c r="BW163" s="563"/>
      <c r="BX163" s="563"/>
      <c r="BY163" s="563"/>
      <c r="BZ163" s="563"/>
      <c r="CA163" s="563"/>
      <c r="CB163" s="563"/>
      <c r="CC163" s="547" t="str">
        <f>IF(COUNTBLANK(CE169:CE198)=30,"",PARAMETRES!$F$22)</f>
        <v/>
      </c>
      <c r="CD163" s="548" t="str">
        <f>IF(COUNTBLANK(CE169:CE198)=30,"",PARAMETRES!$F$23)</f>
        <v/>
      </c>
      <c r="CH163" s="563" t="str">
        <f>PARAMETRES!$C36</f>
        <v>-</v>
      </c>
      <c r="CI163" s="563"/>
      <c r="CJ163" s="563"/>
      <c r="CK163" s="563"/>
      <c r="CL163" s="563"/>
      <c r="CM163" s="563"/>
      <c r="CN163" s="563"/>
      <c r="CO163" s="547" t="str">
        <f>IF(COUNTBLANK(CQ169:CQ198)=30,"",PARAMETRES!$F$22)</f>
        <v/>
      </c>
      <c r="CP163" s="548" t="str">
        <f>IF(COUNTBLANK(CQ169:CQ198)=30,"",PARAMETRES!$F$23)</f>
        <v/>
      </c>
      <c r="CT163" s="563" t="str">
        <f>PARAMETRES!$C40</f>
        <v>-</v>
      </c>
      <c r="CU163" s="563"/>
      <c r="CV163" s="563"/>
      <c r="CW163" s="563"/>
      <c r="CX163" s="563"/>
      <c r="CY163" s="563"/>
      <c r="CZ163" s="563"/>
      <c r="DA163" s="547" t="str">
        <f>IF(COUNTBLANK(DC169:DC198)=30,"",PARAMETRES!$F$22)</f>
        <v/>
      </c>
      <c r="DB163" s="548" t="str">
        <f>IF(COUNTBLANK(DC169:DC198)=30,"",PARAMETRES!$F$23)</f>
        <v/>
      </c>
      <c r="DF163" s="563" t="str">
        <f>PARAMETRES!$C44</f>
        <v>-</v>
      </c>
      <c r="DG163" s="563"/>
      <c r="DH163" s="563"/>
      <c r="DI163" s="563"/>
      <c r="DJ163" s="563"/>
      <c r="DK163" s="563"/>
      <c r="DL163" s="563"/>
      <c r="DM163" s="547" t="str">
        <f>IF(COUNTBLANK(DO169:DO198)=30,"",PARAMETRES!$F$22)</f>
        <v/>
      </c>
      <c r="DN163" s="548" t="str">
        <f>IF(COUNTBLANK(DO169:DO198)=30,"",PARAMETRES!$F$23)</f>
        <v/>
      </c>
    </row>
    <row r="164" spans="1:120" ht="25.5">
      <c r="B164" s="562" t="str">
        <f>PARAMETRES!$B8</f>
        <v>B</v>
      </c>
      <c r="C164" s="562"/>
      <c r="D164" s="562"/>
      <c r="E164" s="562"/>
      <c r="F164" s="562"/>
      <c r="G164" s="562"/>
      <c r="H164" s="562"/>
      <c r="I164" s="547"/>
      <c r="J164" s="548"/>
      <c r="N164" s="562" t="str">
        <f>PARAMETRES!$B12</f>
        <v>D</v>
      </c>
      <c r="O164" s="562"/>
      <c r="P164" s="562"/>
      <c r="Q164" s="562"/>
      <c r="R164" s="562"/>
      <c r="S164" s="562"/>
      <c r="T164" s="562"/>
      <c r="U164" s="547"/>
      <c r="V164" s="548"/>
      <c r="Z164" s="562" t="str">
        <f>PARAMETRES!$B16</f>
        <v>H</v>
      </c>
      <c r="AA164" s="562"/>
      <c r="AB164" s="562"/>
      <c r="AC164" s="562"/>
      <c r="AD164" s="562"/>
      <c r="AE164" s="562"/>
      <c r="AF164" s="562"/>
      <c r="AG164" s="547"/>
      <c r="AH164" s="548"/>
      <c r="AL164" s="562" t="str">
        <f>PARAMETRES!$B20</f>
        <v>M</v>
      </c>
      <c r="AM164" s="562"/>
      <c r="AN164" s="562"/>
      <c r="AO164" s="562"/>
      <c r="AP164" s="562"/>
      <c r="AQ164" s="562"/>
      <c r="AR164" s="562"/>
      <c r="AS164" s="547"/>
      <c r="AT164" s="548"/>
      <c r="AX164" s="562" t="str">
        <f>PARAMETRES!$B24</f>
        <v>R</v>
      </c>
      <c r="AY164" s="562"/>
      <c r="AZ164" s="562"/>
      <c r="BA164" s="562"/>
      <c r="BB164" s="562"/>
      <c r="BC164" s="562"/>
      <c r="BD164" s="562"/>
      <c r="BE164" s="547"/>
      <c r="BF164" s="548"/>
      <c r="BJ164" s="562" t="str">
        <f>PARAMETRES!$B28</f>
        <v>S</v>
      </c>
      <c r="BK164" s="562"/>
      <c r="BL164" s="562"/>
      <c r="BM164" s="562"/>
      <c r="BN164" s="562"/>
      <c r="BO164" s="562"/>
      <c r="BP164" s="562"/>
      <c r="BQ164" s="547"/>
      <c r="BR164" s="548"/>
      <c r="BV164" s="562" t="str">
        <f>PARAMETRES!$B32</f>
        <v>V</v>
      </c>
      <c r="BW164" s="562"/>
      <c r="BX164" s="562"/>
      <c r="BY164" s="562"/>
      <c r="BZ164" s="562"/>
      <c r="CA164" s="562"/>
      <c r="CB164" s="562"/>
      <c r="CC164" s="547"/>
      <c r="CD164" s="548"/>
      <c r="CH164" s="562" t="str">
        <f>PARAMETRES!$B36</f>
        <v>-</v>
      </c>
      <c r="CI164" s="562"/>
      <c r="CJ164" s="562"/>
      <c r="CK164" s="562"/>
      <c r="CL164" s="562"/>
      <c r="CM164" s="562"/>
      <c r="CN164" s="562"/>
      <c r="CO164" s="547"/>
      <c r="CP164" s="548"/>
      <c r="CT164" s="562" t="str">
        <f>PARAMETRES!$B40</f>
        <v>-</v>
      </c>
      <c r="CU164" s="562"/>
      <c r="CV164" s="562"/>
      <c r="CW164" s="562"/>
      <c r="CX164" s="562"/>
      <c r="CY164" s="562"/>
      <c r="CZ164" s="562"/>
      <c r="DA164" s="547"/>
      <c r="DB164" s="548"/>
      <c r="DF164" s="562" t="str">
        <f>PARAMETRES!$B44</f>
        <v>-</v>
      </c>
      <c r="DG164" s="562"/>
      <c r="DH164" s="562"/>
      <c r="DI164" s="562"/>
      <c r="DJ164" s="562"/>
      <c r="DK164" s="562"/>
      <c r="DL164" s="562"/>
      <c r="DM164" s="547"/>
      <c r="DN164" s="548"/>
    </row>
    <row r="165" spans="1:120">
      <c r="B165" s="313"/>
      <c r="C165" s="313"/>
      <c r="D165" s="313"/>
      <c r="N165" s="313"/>
      <c r="O165" s="313"/>
      <c r="P165" s="313"/>
      <c r="Z165" s="313"/>
      <c r="AA165" s="313"/>
      <c r="AB165" s="313"/>
      <c r="AL165" s="313"/>
      <c r="AM165" s="313"/>
      <c r="AN165" s="313"/>
      <c r="AX165" s="313"/>
      <c r="AY165" s="313"/>
      <c r="AZ165" s="313"/>
      <c r="BJ165" s="313"/>
      <c r="BK165" s="313"/>
      <c r="BL165" s="313"/>
      <c r="BV165" s="313"/>
      <c r="BW165" s="313"/>
      <c r="BX165" s="313"/>
      <c r="CH165" s="313"/>
      <c r="CI165" s="313"/>
      <c r="CJ165" s="313"/>
      <c r="CT165" s="313"/>
      <c r="CU165" s="313"/>
      <c r="CV165" s="313"/>
      <c r="DF165" s="313"/>
      <c r="DG165" s="313"/>
      <c r="DH165" s="313"/>
    </row>
    <row r="167" spans="1:120" ht="25.5" customHeight="1">
      <c r="E167" s="314" t="s">
        <v>84</v>
      </c>
      <c r="G167" s="314" t="s">
        <v>85</v>
      </c>
      <c r="I167" s="314" t="s">
        <v>86</v>
      </c>
      <c r="K167" s="314" t="s">
        <v>87</v>
      </c>
      <c r="Q167" s="314" t="s">
        <v>84</v>
      </c>
      <c r="S167" s="314" t="s">
        <v>85</v>
      </c>
      <c r="U167" s="314" t="s">
        <v>86</v>
      </c>
      <c r="W167" s="314" t="s">
        <v>87</v>
      </c>
      <c r="AC167" s="314" t="s">
        <v>84</v>
      </c>
      <c r="AE167" s="314" t="s">
        <v>85</v>
      </c>
      <c r="AG167" s="314" t="s">
        <v>86</v>
      </c>
      <c r="AI167" s="314" t="s">
        <v>87</v>
      </c>
      <c r="AO167" s="314" t="s">
        <v>84</v>
      </c>
      <c r="AQ167" s="314" t="s">
        <v>85</v>
      </c>
      <c r="AS167" s="314" t="s">
        <v>86</v>
      </c>
      <c r="AU167" s="314" t="s">
        <v>87</v>
      </c>
      <c r="BA167" s="314" t="s">
        <v>84</v>
      </c>
      <c r="BC167" s="314" t="s">
        <v>85</v>
      </c>
      <c r="BE167" s="314" t="s">
        <v>86</v>
      </c>
      <c r="BG167" s="314" t="s">
        <v>87</v>
      </c>
      <c r="BM167" s="314" t="s">
        <v>84</v>
      </c>
      <c r="BO167" s="314" t="s">
        <v>85</v>
      </c>
      <c r="BQ167" s="314" t="s">
        <v>86</v>
      </c>
      <c r="BS167" s="314" t="s">
        <v>87</v>
      </c>
      <c r="BY167" s="314" t="s">
        <v>84</v>
      </c>
      <c r="CA167" s="314" t="s">
        <v>85</v>
      </c>
      <c r="CC167" s="314" t="s">
        <v>86</v>
      </c>
      <c r="CE167" s="314" t="s">
        <v>87</v>
      </c>
      <c r="CK167" s="314" t="s">
        <v>84</v>
      </c>
      <c r="CM167" s="314" t="s">
        <v>85</v>
      </c>
      <c r="CO167" s="314" t="s">
        <v>86</v>
      </c>
      <c r="CQ167" s="314" t="s">
        <v>87</v>
      </c>
      <c r="CW167" s="314" t="s">
        <v>84</v>
      </c>
      <c r="CY167" s="314" t="s">
        <v>85</v>
      </c>
      <c r="DA167" s="314" t="s">
        <v>86</v>
      </c>
      <c r="DC167" s="314" t="s">
        <v>87</v>
      </c>
      <c r="DI167" s="314" t="s">
        <v>84</v>
      </c>
      <c r="DK167" s="314" t="s">
        <v>85</v>
      </c>
      <c r="DM167" s="314" t="s">
        <v>86</v>
      </c>
      <c r="DO167" s="314" t="s">
        <v>87</v>
      </c>
    </row>
    <row r="168" spans="1:120">
      <c r="E168" s="315"/>
      <c r="G168" s="315"/>
      <c r="I168" s="315"/>
      <c r="K168" s="315"/>
      <c r="Q168" s="315"/>
      <c r="S168" s="315"/>
      <c r="U168" s="315"/>
      <c r="W168" s="315"/>
      <c r="AC168" s="315"/>
      <c r="AE168" s="315"/>
      <c r="AG168" s="315"/>
      <c r="AI168" s="315"/>
      <c r="AO168" s="315"/>
      <c r="AQ168" s="315"/>
      <c r="AS168" s="315"/>
      <c r="AU168" s="315"/>
      <c r="BA168" s="315"/>
      <c r="BC168" s="315"/>
      <c r="BE168" s="315"/>
      <c r="BG168" s="315"/>
      <c r="BM168" s="315"/>
      <c r="BO168" s="315"/>
      <c r="BQ168" s="315"/>
      <c r="BS168" s="315"/>
      <c r="BY168" s="315"/>
      <c r="CA168" s="315"/>
      <c r="CC168" s="315"/>
      <c r="CE168" s="315"/>
      <c r="CK168" s="315"/>
      <c r="CM168" s="315"/>
      <c r="CO168" s="315"/>
      <c r="CQ168" s="315"/>
      <c r="CW168" s="315"/>
      <c r="CY168" s="315"/>
      <c r="DA168" s="315"/>
      <c r="DC168" s="315"/>
      <c r="DI168" s="315"/>
      <c r="DK168" s="315"/>
      <c r="DM168" s="315"/>
      <c r="DO168" s="315"/>
    </row>
    <row r="169" spans="1:120">
      <c r="A169" s="551" t="str">
        <f>PARAMETRES!$F$3</f>
        <v>RELIGION</v>
      </c>
      <c r="B169" s="551"/>
      <c r="C169" s="316">
        <f>PARAMETRES!$G$3</f>
        <v>20</v>
      </c>
      <c r="D169" s="317"/>
      <c r="E169" s="318" t="str">
        <f>TOTALGENERAL!$E61</f>
        <v>-</v>
      </c>
      <c r="F169" s="319"/>
      <c r="G169" s="318" t="str">
        <f>TOTALGENERAL!$AF61</f>
        <v/>
      </c>
      <c r="H169" s="319"/>
      <c r="I169" s="318" t="str">
        <f>TOTALGENERAL!$BG61</f>
        <v/>
      </c>
      <c r="J169" s="319"/>
      <c r="K169" s="318" t="str">
        <f>TOTALGENERAL!$CH61</f>
        <v/>
      </c>
      <c r="L169" s="320"/>
      <c r="M169" s="551" t="str">
        <f>PARAMETRES!$F$3</f>
        <v>RELIGION</v>
      </c>
      <c r="N169" s="551"/>
      <c r="O169" s="316">
        <f>PARAMETRES!$G$3</f>
        <v>20</v>
      </c>
      <c r="P169" s="317"/>
      <c r="Q169" s="318">
        <f>TOTALGENERAL!$E65</f>
        <v>10.6</v>
      </c>
      <c r="R169" s="319"/>
      <c r="S169" s="318" t="str">
        <f>TOTALGENERAL!$AF65</f>
        <v/>
      </c>
      <c r="T169" s="319"/>
      <c r="U169" s="318" t="str">
        <f>TOTALGENERAL!$BG65</f>
        <v/>
      </c>
      <c r="V169" s="319"/>
      <c r="W169" s="318" t="str">
        <f>TOTALGENERAL!$CH65</f>
        <v/>
      </c>
      <c r="X169" s="320"/>
      <c r="Y169" s="551" t="str">
        <f>PARAMETRES!$F$3</f>
        <v>RELIGION</v>
      </c>
      <c r="Z169" s="551"/>
      <c r="AA169" s="316">
        <f>PARAMETRES!$G$3</f>
        <v>20</v>
      </c>
      <c r="AB169" s="317"/>
      <c r="AC169" s="318">
        <f>TOTALGENERAL!$E69</f>
        <v>11.6</v>
      </c>
      <c r="AD169" s="319"/>
      <c r="AE169" s="318" t="str">
        <f>TOTALGENERAL!$AF69</f>
        <v/>
      </c>
      <c r="AF169" s="319"/>
      <c r="AG169" s="318" t="str">
        <f>TOTALGENERAL!$BG69</f>
        <v/>
      </c>
      <c r="AH169" s="319"/>
      <c r="AI169" s="318" t="str">
        <f>TOTALGENERAL!$CH69</f>
        <v/>
      </c>
      <c r="AJ169" s="320"/>
      <c r="AK169" s="551" t="str">
        <f>PARAMETRES!$F$3</f>
        <v>RELIGION</v>
      </c>
      <c r="AL169" s="551"/>
      <c r="AM169" s="316">
        <f>PARAMETRES!$G$3</f>
        <v>20</v>
      </c>
      <c r="AN169" s="317"/>
      <c r="AO169" s="318">
        <f>TOTALGENERAL!$E73</f>
        <v>16.900000000000002</v>
      </c>
      <c r="AP169" s="319"/>
      <c r="AQ169" s="318" t="str">
        <f>TOTALGENERAL!$AF73</f>
        <v/>
      </c>
      <c r="AR169" s="319"/>
      <c r="AS169" s="318" t="str">
        <f>TOTALGENERAL!$BG73</f>
        <v/>
      </c>
      <c r="AT169" s="319"/>
      <c r="AU169" s="318" t="str">
        <f>TOTALGENERAL!$CH73</f>
        <v/>
      </c>
      <c r="AV169" s="320"/>
      <c r="AW169" s="551" t="str">
        <f>PARAMETRES!$F$3</f>
        <v>RELIGION</v>
      </c>
      <c r="AX169" s="551"/>
      <c r="AY169" s="316">
        <f>PARAMETRES!$G$3</f>
        <v>20</v>
      </c>
      <c r="AZ169" s="317"/>
      <c r="BA169" s="318">
        <f>TOTALGENERAL!$E77</f>
        <v>20</v>
      </c>
      <c r="BB169" s="319"/>
      <c r="BC169" s="318" t="str">
        <f>TOTALGENERAL!$AF77</f>
        <v/>
      </c>
      <c r="BD169" s="319"/>
      <c r="BE169" s="318" t="str">
        <f>TOTALGENERAL!$BG77</f>
        <v/>
      </c>
      <c r="BF169" s="319"/>
      <c r="BG169" s="318" t="str">
        <f>TOTALGENERAL!$CH77</f>
        <v/>
      </c>
      <c r="BH169" s="320"/>
      <c r="BI169" s="551" t="str">
        <f>PARAMETRES!$F$3</f>
        <v>RELIGION</v>
      </c>
      <c r="BJ169" s="551"/>
      <c r="BK169" s="316">
        <f>PARAMETRES!$G$3</f>
        <v>20</v>
      </c>
      <c r="BL169" s="317"/>
      <c r="BM169" s="318">
        <f>TOTALGENERAL!$E81</f>
        <v>14.799999999999999</v>
      </c>
      <c r="BN169" s="319"/>
      <c r="BO169" s="318" t="str">
        <f>TOTALGENERAL!$AF81</f>
        <v/>
      </c>
      <c r="BP169" s="319"/>
      <c r="BQ169" s="318" t="str">
        <f>TOTALGENERAL!$BG81</f>
        <v/>
      </c>
      <c r="BR169" s="319"/>
      <c r="BS169" s="318" t="str">
        <f>TOTALGENERAL!$CH81</f>
        <v/>
      </c>
      <c r="BT169" s="320"/>
      <c r="BU169" s="551" t="str">
        <f>PARAMETRES!$F$3</f>
        <v>RELIGION</v>
      </c>
      <c r="BV169" s="551"/>
      <c r="BW169" s="316">
        <f>PARAMETRES!$G$3</f>
        <v>20</v>
      </c>
      <c r="BX169" s="317"/>
      <c r="BY169" s="318">
        <f>TOTALGENERAL!$E85</f>
        <v>19</v>
      </c>
      <c r="BZ169" s="319"/>
      <c r="CA169" s="318" t="str">
        <f>TOTALGENERAL!$AF85</f>
        <v/>
      </c>
      <c r="CB169" s="319"/>
      <c r="CC169" s="318" t="str">
        <f>TOTALGENERAL!$BG85</f>
        <v/>
      </c>
      <c r="CD169" s="319"/>
      <c r="CE169" s="318" t="str">
        <f>TOTALGENERAL!$CH85</f>
        <v/>
      </c>
      <c r="CF169" s="320"/>
      <c r="CG169" s="551" t="str">
        <f>PARAMETRES!$F$3</f>
        <v>RELIGION</v>
      </c>
      <c r="CH169" s="551"/>
      <c r="CI169" s="316">
        <f>PARAMETRES!$G$3</f>
        <v>20</v>
      </c>
      <c r="CJ169" s="317"/>
      <c r="CK169" s="318" t="str">
        <f>TOTALGENERAL!$E89</f>
        <v>-</v>
      </c>
      <c r="CL169" s="319"/>
      <c r="CM169" s="318" t="str">
        <f>TOTALGENERAL!$AF89</f>
        <v/>
      </c>
      <c r="CN169" s="319"/>
      <c r="CO169" s="318" t="str">
        <f>TOTALGENERAL!$BG89</f>
        <v/>
      </c>
      <c r="CP169" s="319"/>
      <c r="CQ169" s="318" t="str">
        <f>TOTALGENERAL!$CH89</f>
        <v/>
      </c>
      <c r="CR169" s="320"/>
      <c r="CS169" s="551" t="str">
        <f>PARAMETRES!$F$3</f>
        <v>RELIGION</v>
      </c>
      <c r="CT169" s="551"/>
      <c r="CU169" s="316">
        <f>PARAMETRES!$G$3</f>
        <v>20</v>
      </c>
      <c r="CV169" s="317"/>
      <c r="CW169" s="318" t="str">
        <f>TOTALGENERAL!$E93</f>
        <v>-</v>
      </c>
      <c r="CX169" s="319"/>
      <c r="CY169" s="318" t="str">
        <f>TOTALGENERAL!$AF93</f>
        <v/>
      </c>
      <c r="CZ169" s="319"/>
      <c r="DA169" s="318" t="str">
        <f>TOTALGENERAL!$BG93</f>
        <v/>
      </c>
      <c r="DB169" s="319"/>
      <c r="DC169" s="318" t="str">
        <f>TOTALGENERAL!$CH93</f>
        <v/>
      </c>
      <c r="DD169" s="320"/>
      <c r="DE169" s="551" t="str">
        <f>PARAMETRES!$F$3</f>
        <v>RELIGION</v>
      </c>
      <c r="DF169" s="551"/>
      <c r="DG169" s="316">
        <f>PARAMETRES!$G$3</f>
        <v>20</v>
      </c>
      <c r="DH169" s="317"/>
      <c r="DI169" s="318" t="str">
        <f>TOTALGENERAL!$E97</f>
        <v>-</v>
      </c>
      <c r="DJ169" s="319"/>
      <c r="DK169" s="318" t="str">
        <f>TOTALGENERAL!$AF97</f>
        <v/>
      </c>
      <c r="DL169" s="319"/>
      <c r="DM169" s="318" t="str">
        <f>TOTALGENERAL!$BG97</f>
        <v/>
      </c>
      <c r="DN169" s="319"/>
      <c r="DO169" s="318" t="str">
        <f>TOTALGENERAL!$CH97</f>
        <v/>
      </c>
      <c r="DP169" s="320"/>
    </row>
    <row r="170" spans="1:120">
      <c r="A170" s="321" t="str">
        <f>IF(COUNTBLANK(K169:K198)=30,"","Moyenne de l'année :")</f>
        <v/>
      </c>
      <c r="B170" s="322" t="str">
        <f>IF(COUNTBLANK(K169:K198)=30,"",CONCATENATE(TOTALGENERAL!$DJ61," %"))</f>
        <v/>
      </c>
      <c r="C170" s="323"/>
      <c r="D170" s="323"/>
      <c r="E170" s="315"/>
      <c r="F170" s="324"/>
      <c r="G170" s="315"/>
      <c r="H170" s="324"/>
      <c r="I170" s="315"/>
      <c r="J170" s="324"/>
      <c r="K170" s="315"/>
      <c r="L170" s="325"/>
      <c r="M170" s="321" t="str">
        <f>IF(COUNTBLANK(W169:W198)=30,"","Moyenne de l'année :")</f>
        <v/>
      </c>
      <c r="N170" s="322" t="str">
        <f>IF(COUNTBLANK(W169:W198)=30,"",CONCATENATE(TOTALGENERAL!$DJ65," %"))</f>
        <v/>
      </c>
      <c r="O170" s="323"/>
      <c r="P170" s="323"/>
      <c r="Q170" s="315"/>
      <c r="R170" s="324"/>
      <c r="S170" s="315"/>
      <c r="T170" s="324"/>
      <c r="U170" s="315"/>
      <c r="V170" s="324"/>
      <c r="W170" s="315"/>
      <c r="X170" s="325"/>
      <c r="Y170" s="321" t="str">
        <f>IF(COUNTBLANK(AI169:AI198)=30,"","Moyenne de l'année :")</f>
        <v/>
      </c>
      <c r="Z170" s="322" t="str">
        <f>IF(COUNTBLANK(AI169:AI198)=30,"",CONCATENATE(TOTALGENERAL!$DJ69," %"))</f>
        <v/>
      </c>
      <c r="AA170" s="323"/>
      <c r="AB170" s="323"/>
      <c r="AC170" s="315"/>
      <c r="AD170" s="324"/>
      <c r="AE170" s="315"/>
      <c r="AF170" s="324"/>
      <c r="AG170" s="315"/>
      <c r="AH170" s="324"/>
      <c r="AI170" s="315"/>
      <c r="AJ170" s="325"/>
      <c r="AK170" s="321" t="str">
        <f>IF(COUNTBLANK(AU169:AU198)=30,"","Moyenne de l'année :")</f>
        <v/>
      </c>
      <c r="AL170" s="322" t="str">
        <f>IF(COUNTBLANK(AU169:AU198)=30,"",CONCATENATE(TOTALGENERAL!$DJ73," %"))</f>
        <v/>
      </c>
      <c r="AM170" s="323"/>
      <c r="AN170" s="323"/>
      <c r="AO170" s="315"/>
      <c r="AP170" s="324"/>
      <c r="AQ170" s="315"/>
      <c r="AR170" s="324"/>
      <c r="AS170" s="315"/>
      <c r="AT170" s="324"/>
      <c r="AU170" s="315"/>
      <c r="AV170" s="325"/>
      <c r="AW170" s="321" t="str">
        <f>IF(COUNTBLANK(BG169:BG198)=30,"","Moyenne de l'année :")</f>
        <v/>
      </c>
      <c r="AX170" s="322" t="str">
        <f>IF(COUNTBLANK(BG169:BG198)=30,"",CONCATENATE(TOTALGENERAL!$DJ77," %"))</f>
        <v/>
      </c>
      <c r="AY170" s="323"/>
      <c r="AZ170" s="323"/>
      <c r="BA170" s="315"/>
      <c r="BB170" s="324"/>
      <c r="BC170" s="315"/>
      <c r="BD170" s="324"/>
      <c r="BE170" s="315"/>
      <c r="BF170" s="324"/>
      <c r="BG170" s="315"/>
      <c r="BH170" s="325"/>
      <c r="BI170" s="321" t="str">
        <f>IF(COUNTBLANK(BS169:BS198)=30,"","Moyenne de l'année :")</f>
        <v/>
      </c>
      <c r="BJ170" s="322" t="str">
        <f>IF(COUNTBLANK(BS169:BS198)=30,"",CONCATENATE(TOTALGENERAL!$DJ81," %"))</f>
        <v/>
      </c>
      <c r="BK170" s="323"/>
      <c r="BL170" s="323"/>
      <c r="BM170" s="315"/>
      <c r="BN170" s="324"/>
      <c r="BO170" s="315"/>
      <c r="BP170" s="324"/>
      <c r="BQ170" s="315"/>
      <c r="BR170" s="324"/>
      <c r="BS170" s="315"/>
      <c r="BT170" s="325"/>
      <c r="BU170" s="321" t="str">
        <f>IF(COUNTBLANK(CE169:CE198)=30,"","Moyenne de l'année :")</f>
        <v/>
      </c>
      <c r="BV170" s="322" t="str">
        <f>IF(COUNTBLANK(CE169:CE198)=30,"",CONCATENATE(TOTALGENERAL!$DJ85," %"))</f>
        <v/>
      </c>
      <c r="BW170" s="323"/>
      <c r="BX170" s="323"/>
      <c r="BY170" s="315"/>
      <c r="BZ170" s="324"/>
      <c r="CA170" s="315"/>
      <c r="CB170" s="324"/>
      <c r="CC170" s="315"/>
      <c r="CD170" s="324"/>
      <c r="CE170" s="315"/>
      <c r="CF170" s="325"/>
      <c r="CG170" s="321" t="str">
        <f>IF(COUNTBLANK(CQ169:CQ198)=30,"","Moyenne de l'année :")</f>
        <v/>
      </c>
      <c r="CH170" s="322" t="str">
        <f>IF(COUNTBLANK(CQ169:CQ198)=30,"",CONCATENATE(TOTALGENERAL!$DJ89," %"))</f>
        <v/>
      </c>
      <c r="CI170" s="323"/>
      <c r="CJ170" s="323"/>
      <c r="CK170" s="315"/>
      <c r="CL170" s="324"/>
      <c r="CM170" s="315"/>
      <c r="CN170" s="324"/>
      <c r="CO170" s="315"/>
      <c r="CP170" s="324"/>
      <c r="CQ170" s="315"/>
      <c r="CR170" s="325"/>
      <c r="CS170" s="321" t="str">
        <f>IF(COUNTBLANK(DC169:DC198)=30,"","Moyenne de l'année :")</f>
        <v/>
      </c>
      <c r="CT170" s="322" t="str">
        <f>IF(COUNTBLANK(DC169:DC198)=30,"",CONCATENATE(TOTALGENERAL!$DJ93," %"))</f>
        <v/>
      </c>
      <c r="CU170" s="323"/>
      <c r="CV170" s="323"/>
      <c r="CW170" s="315"/>
      <c r="CX170" s="324"/>
      <c r="CY170" s="315"/>
      <c r="CZ170" s="324"/>
      <c r="DA170" s="315"/>
      <c r="DB170" s="324"/>
      <c r="DC170" s="315"/>
      <c r="DD170" s="325"/>
      <c r="DE170" s="321" t="str">
        <f>IF(COUNTBLANK(DO169:DO198)=30,"","Moyenne de l'année :")</f>
        <v/>
      </c>
      <c r="DF170" s="322" t="str">
        <f>IF(COUNTBLANK(DO169:DO198)=30,"",CONCATENATE(TOTALGENERAL!$DJ97," %"))</f>
        <v/>
      </c>
      <c r="DG170" s="323"/>
      <c r="DH170" s="323"/>
      <c r="DI170" s="315"/>
      <c r="DJ170" s="324"/>
      <c r="DK170" s="315"/>
      <c r="DL170" s="324"/>
      <c r="DM170" s="315"/>
      <c r="DN170" s="324"/>
      <c r="DO170" s="315"/>
      <c r="DP170" s="325"/>
    </row>
    <row r="171" spans="1:120">
      <c r="A171" s="326"/>
      <c r="B171" s="326"/>
      <c r="C171" s="327"/>
      <c r="D171" s="327"/>
      <c r="E171" s="315"/>
      <c r="G171" s="315"/>
      <c r="I171" s="315"/>
      <c r="K171" s="315"/>
      <c r="M171" s="326"/>
      <c r="N171" s="326"/>
      <c r="O171" s="327"/>
      <c r="P171" s="327"/>
      <c r="Q171" s="315"/>
      <c r="S171" s="315"/>
      <c r="U171" s="315"/>
      <c r="W171" s="315"/>
      <c r="Y171" s="326"/>
      <c r="Z171" s="326"/>
      <c r="AA171" s="327"/>
      <c r="AB171" s="327"/>
      <c r="AC171" s="315"/>
      <c r="AE171" s="315"/>
      <c r="AG171" s="315"/>
      <c r="AI171" s="315"/>
      <c r="AK171" s="326"/>
      <c r="AL171" s="326"/>
      <c r="AM171" s="327"/>
      <c r="AN171" s="327"/>
      <c r="AO171" s="315"/>
      <c r="AQ171" s="315"/>
      <c r="AS171" s="315"/>
      <c r="AU171" s="315"/>
      <c r="AW171" s="326"/>
      <c r="AX171" s="326"/>
      <c r="AY171" s="327"/>
      <c r="AZ171" s="327"/>
      <c r="BA171" s="315"/>
      <c r="BC171" s="315"/>
      <c r="BE171" s="315"/>
      <c r="BG171" s="315"/>
      <c r="BI171" s="326"/>
      <c r="BJ171" s="326"/>
      <c r="BK171" s="327"/>
      <c r="BL171" s="327"/>
      <c r="BM171" s="315"/>
      <c r="BO171" s="315"/>
      <c r="BQ171" s="315"/>
      <c r="BS171" s="315"/>
      <c r="BU171" s="326"/>
      <c r="BV171" s="326"/>
      <c r="BW171" s="327"/>
      <c r="BX171" s="327"/>
      <c r="BY171" s="315"/>
      <c r="CA171" s="315"/>
      <c r="CC171" s="315"/>
      <c r="CE171" s="315"/>
      <c r="CG171" s="326"/>
      <c r="CH171" s="326"/>
      <c r="CI171" s="327"/>
      <c r="CJ171" s="327"/>
      <c r="CK171" s="315"/>
      <c r="CM171" s="315"/>
      <c r="CO171" s="315"/>
      <c r="CQ171" s="315"/>
      <c r="CS171" s="326"/>
      <c r="CT171" s="326"/>
      <c r="CU171" s="327"/>
      <c r="CV171" s="327"/>
      <c r="CW171" s="315"/>
      <c r="CY171" s="315"/>
      <c r="DA171" s="315"/>
      <c r="DC171" s="315"/>
      <c r="DE171" s="326"/>
      <c r="DF171" s="326"/>
      <c r="DG171" s="327"/>
      <c r="DH171" s="327"/>
      <c r="DI171" s="315"/>
      <c r="DK171" s="315"/>
      <c r="DM171" s="315"/>
      <c r="DO171" s="315"/>
    </row>
    <row r="172" spans="1:120" ht="13.5">
      <c r="A172" s="552" t="s">
        <v>88</v>
      </c>
      <c r="B172" s="552"/>
      <c r="C172" s="327"/>
      <c r="D172" s="327"/>
      <c r="E172" s="315"/>
      <c r="G172" s="315"/>
      <c r="I172" s="315"/>
      <c r="K172" s="315"/>
      <c r="M172" s="552" t="s">
        <v>88</v>
      </c>
      <c r="N172" s="552"/>
      <c r="O172" s="327"/>
      <c r="P172" s="327"/>
      <c r="Q172" s="315"/>
      <c r="S172" s="315"/>
      <c r="U172" s="315"/>
      <c r="W172" s="315"/>
      <c r="Y172" s="552" t="s">
        <v>88</v>
      </c>
      <c r="Z172" s="552"/>
      <c r="AA172" s="327"/>
      <c r="AB172" s="327"/>
      <c r="AC172" s="315"/>
      <c r="AE172" s="315"/>
      <c r="AG172" s="315"/>
      <c r="AI172" s="315"/>
      <c r="AK172" s="552" t="s">
        <v>88</v>
      </c>
      <c r="AL172" s="552"/>
      <c r="AM172" s="327"/>
      <c r="AN172" s="327"/>
      <c r="AO172" s="315"/>
      <c r="AQ172" s="315"/>
      <c r="AS172" s="315"/>
      <c r="AU172" s="315"/>
      <c r="AW172" s="552" t="s">
        <v>88</v>
      </c>
      <c r="AX172" s="552"/>
      <c r="AY172" s="327"/>
      <c r="AZ172" s="327"/>
      <c r="BA172" s="315"/>
      <c r="BC172" s="315"/>
      <c r="BE172" s="315"/>
      <c r="BG172" s="315"/>
      <c r="BI172" s="552" t="s">
        <v>88</v>
      </c>
      <c r="BJ172" s="552"/>
      <c r="BK172" s="327"/>
      <c r="BL172" s="327"/>
      <c r="BM172" s="315"/>
      <c r="BO172" s="315"/>
      <c r="BQ172" s="315"/>
      <c r="BS172" s="315"/>
      <c r="BU172" s="552" t="s">
        <v>88</v>
      </c>
      <c r="BV172" s="552"/>
      <c r="BW172" s="327"/>
      <c r="BX172" s="327"/>
      <c r="BY172" s="315"/>
      <c r="CA172" s="315"/>
      <c r="CC172" s="315"/>
      <c r="CE172" s="315"/>
      <c r="CG172" s="552" t="s">
        <v>88</v>
      </c>
      <c r="CH172" s="552"/>
      <c r="CI172" s="327"/>
      <c r="CJ172" s="327"/>
      <c r="CK172" s="315"/>
      <c r="CM172" s="315"/>
      <c r="CO172" s="315"/>
      <c r="CQ172" s="315"/>
      <c r="CS172" s="552" t="s">
        <v>88</v>
      </c>
      <c r="CT172" s="552"/>
      <c r="CU172" s="327"/>
      <c r="CV172" s="327"/>
      <c r="CW172" s="315"/>
      <c r="CY172" s="315"/>
      <c r="DA172" s="315"/>
      <c r="DC172" s="315"/>
      <c r="DE172" s="552" t="s">
        <v>88</v>
      </c>
      <c r="DF172" s="552"/>
      <c r="DG172" s="327"/>
      <c r="DH172" s="327"/>
      <c r="DI172" s="315"/>
      <c r="DK172" s="315"/>
      <c r="DM172" s="315"/>
      <c r="DO172" s="315"/>
    </row>
    <row r="173" spans="1:120">
      <c r="A173" s="326"/>
      <c r="B173" s="326"/>
      <c r="C173" s="327"/>
      <c r="D173" s="327"/>
      <c r="E173" s="315"/>
      <c r="G173" s="315"/>
      <c r="I173" s="315"/>
      <c r="K173" s="315"/>
      <c r="M173" s="326"/>
      <c r="N173" s="326"/>
      <c r="O173" s="327"/>
      <c r="P173" s="327"/>
      <c r="Q173" s="315"/>
      <c r="S173" s="315"/>
      <c r="U173" s="315"/>
      <c r="W173" s="315"/>
      <c r="Y173" s="326"/>
      <c r="Z173" s="326"/>
      <c r="AA173" s="327"/>
      <c r="AB173" s="327"/>
      <c r="AC173" s="315"/>
      <c r="AE173" s="315"/>
      <c r="AG173" s="315"/>
      <c r="AI173" s="315"/>
      <c r="AK173" s="326"/>
      <c r="AL173" s="326"/>
      <c r="AM173" s="327"/>
      <c r="AN173" s="327"/>
      <c r="AO173" s="315"/>
      <c r="AQ173" s="315"/>
      <c r="AS173" s="315"/>
      <c r="AU173" s="315"/>
      <c r="AW173" s="326"/>
      <c r="AX173" s="326"/>
      <c r="AY173" s="327"/>
      <c r="AZ173" s="327"/>
      <c r="BA173" s="315"/>
      <c r="BC173" s="315"/>
      <c r="BE173" s="315"/>
      <c r="BG173" s="315"/>
      <c r="BI173" s="326"/>
      <c r="BJ173" s="326"/>
      <c r="BK173" s="327"/>
      <c r="BL173" s="327"/>
      <c r="BM173" s="315"/>
      <c r="BO173" s="315"/>
      <c r="BQ173" s="315"/>
      <c r="BS173" s="315"/>
      <c r="BU173" s="326"/>
      <c r="BV173" s="326"/>
      <c r="BW173" s="327"/>
      <c r="BX173" s="327"/>
      <c r="BY173" s="315"/>
      <c r="CA173" s="315"/>
      <c r="CC173" s="315"/>
      <c r="CE173" s="315"/>
      <c r="CG173" s="326"/>
      <c r="CH173" s="326"/>
      <c r="CI173" s="327"/>
      <c r="CJ173" s="327"/>
      <c r="CK173" s="315"/>
      <c r="CM173" s="315"/>
      <c r="CO173" s="315"/>
      <c r="CQ173" s="315"/>
      <c r="CS173" s="326"/>
      <c r="CT173" s="326"/>
      <c r="CU173" s="327"/>
      <c r="CV173" s="327"/>
      <c r="CW173" s="315"/>
      <c r="CY173" s="315"/>
      <c r="DA173" s="315"/>
      <c r="DC173" s="315"/>
      <c r="DE173" s="326"/>
      <c r="DF173" s="326"/>
      <c r="DG173" s="327"/>
      <c r="DH173" s="327"/>
      <c r="DI173" s="315"/>
      <c r="DK173" s="315"/>
      <c r="DM173" s="315"/>
      <c r="DO173" s="315"/>
    </row>
    <row r="174" spans="1:120">
      <c r="A174" s="553" t="str">
        <f>PARAMETRES!$F$5</f>
        <v>LIRE</v>
      </c>
      <c r="B174" s="553"/>
      <c r="C174" s="328">
        <f>PARAMETRES!$G$5</f>
        <v>25</v>
      </c>
      <c r="D174" s="329"/>
      <c r="E174" s="330">
        <f>TOTALGENERAL!$H61</f>
        <v>22.200000000000003</v>
      </c>
      <c r="F174" s="331"/>
      <c r="G174" s="330" t="str">
        <f>TOTALGENERAL!$AI61</f>
        <v/>
      </c>
      <c r="H174" s="331"/>
      <c r="I174" s="330" t="str">
        <f>TOTALGENERAL!$BJ61</f>
        <v/>
      </c>
      <c r="J174" s="331"/>
      <c r="K174" s="330" t="str">
        <f>TOTALGENERAL!$CK61</f>
        <v/>
      </c>
      <c r="L174" s="332"/>
      <c r="M174" s="553" t="str">
        <f>PARAMETRES!$F$5</f>
        <v>LIRE</v>
      </c>
      <c r="N174" s="553"/>
      <c r="O174" s="328">
        <f>PARAMETRES!$G$5</f>
        <v>25</v>
      </c>
      <c r="P174" s="329"/>
      <c r="Q174" s="330">
        <f>TOTALGENERAL!$H65</f>
        <v>19.3</v>
      </c>
      <c r="R174" s="331"/>
      <c r="S174" s="330" t="str">
        <f>TOTALGENERAL!$AI65</f>
        <v/>
      </c>
      <c r="T174" s="331"/>
      <c r="U174" s="330" t="str">
        <f>TOTALGENERAL!$BJ65</f>
        <v/>
      </c>
      <c r="V174" s="331"/>
      <c r="W174" s="330" t="str">
        <f>TOTALGENERAL!$CK65</f>
        <v/>
      </c>
      <c r="X174" s="332"/>
      <c r="Y174" s="553" t="str">
        <f>PARAMETRES!$F$5</f>
        <v>LIRE</v>
      </c>
      <c r="Z174" s="553"/>
      <c r="AA174" s="328">
        <f>PARAMETRES!$G$5</f>
        <v>25</v>
      </c>
      <c r="AB174" s="329"/>
      <c r="AC174" s="330">
        <f>TOTALGENERAL!$H69</f>
        <v>20.400000000000002</v>
      </c>
      <c r="AD174" s="331"/>
      <c r="AE174" s="330" t="str">
        <f>TOTALGENERAL!$AI69</f>
        <v/>
      </c>
      <c r="AF174" s="331"/>
      <c r="AG174" s="330" t="str">
        <f>TOTALGENERAL!$BJ69</f>
        <v/>
      </c>
      <c r="AH174" s="331"/>
      <c r="AI174" s="330" t="str">
        <f>TOTALGENERAL!$CK69</f>
        <v/>
      </c>
      <c r="AJ174" s="332"/>
      <c r="AK174" s="553" t="str">
        <f>PARAMETRES!$F$5</f>
        <v>LIRE</v>
      </c>
      <c r="AL174" s="553"/>
      <c r="AM174" s="328">
        <f>PARAMETRES!$G$5</f>
        <v>25</v>
      </c>
      <c r="AN174" s="329"/>
      <c r="AO174" s="330">
        <f>TOTALGENERAL!$H73</f>
        <v>21.700000000000003</v>
      </c>
      <c r="AP174" s="331"/>
      <c r="AQ174" s="330" t="str">
        <f>TOTALGENERAL!$AI73</f>
        <v/>
      </c>
      <c r="AR174" s="331"/>
      <c r="AS174" s="330" t="str">
        <f>TOTALGENERAL!$BJ73</f>
        <v/>
      </c>
      <c r="AT174" s="331"/>
      <c r="AU174" s="330" t="str">
        <f>TOTALGENERAL!$CK73</f>
        <v/>
      </c>
      <c r="AV174" s="332"/>
      <c r="AW174" s="553" t="str">
        <f>PARAMETRES!$F$5</f>
        <v>LIRE</v>
      </c>
      <c r="AX174" s="553"/>
      <c r="AY174" s="328">
        <f>PARAMETRES!$G$5</f>
        <v>25</v>
      </c>
      <c r="AZ174" s="329"/>
      <c r="BA174" s="330">
        <f>TOTALGENERAL!$H77</f>
        <v>24</v>
      </c>
      <c r="BB174" s="331"/>
      <c r="BC174" s="330" t="str">
        <f>TOTALGENERAL!$AI77</f>
        <v/>
      </c>
      <c r="BD174" s="331"/>
      <c r="BE174" s="330" t="str">
        <f>TOTALGENERAL!$BJ77</f>
        <v/>
      </c>
      <c r="BF174" s="331"/>
      <c r="BG174" s="330" t="str">
        <f>TOTALGENERAL!$CK77</f>
        <v/>
      </c>
      <c r="BH174" s="332"/>
      <c r="BI174" s="553" t="str">
        <f>PARAMETRES!$F$5</f>
        <v>LIRE</v>
      </c>
      <c r="BJ174" s="553"/>
      <c r="BK174" s="328">
        <f>PARAMETRES!$G$5</f>
        <v>25</v>
      </c>
      <c r="BL174" s="329"/>
      <c r="BM174" s="330">
        <f>TOTALGENERAL!$H81</f>
        <v>23</v>
      </c>
      <c r="BN174" s="331"/>
      <c r="BO174" s="330" t="str">
        <f>TOTALGENERAL!$AI81</f>
        <v/>
      </c>
      <c r="BP174" s="331"/>
      <c r="BQ174" s="330" t="str">
        <f>TOTALGENERAL!$BJ81</f>
        <v/>
      </c>
      <c r="BR174" s="331"/>
      <c r="BS174" s="330" t="str">
        <f>TOTALGENERAL!$CK81</f>
        <v/>
      </c>
      <c r="BT174" s="332"/>
      <c r="BU174" s="553" t="str">
        <f>PARAMETRES!$F$5</f>
        <v>LIRE</v>
      </c>
      <c r="BV174" s="553"/>
      <c r="BW174" s="328">
        <f>PARAMETRES!$G$5</f>
        <v>25</v>
      </c>
      <c r="BX174" s="329"/>
      <c r="BY174" s="330">
        <f>TOTALGENERAL!$H85</f>
        <v>20.6</v>
      </c>
      <c r="BZ174" s="331"/>
      <c r="CA174" s="330" t="str">
        <f>TOTALGENERAL!$AI85</f>
        <v/>
      </c>
      <c r="CB174" s="331"/>
      <c r="CC174" s="330" t="str">
        <f>TOTALGENERAL!$BJ85</f>
        <v/>
      </c>
      <c r="CD174" s="331"/>
      <c r="CE174" s="330" t="str">
        <f>TOTALGENERAL!$CK85</f>
        <v/>
      </c>
      <c r="CF174" s="332"/>
      <c r="CG174" s="553" t="str">
        <f>PARAMETRES!$F$5</f>
        <v>LIRE</v>
      </c>
      <c r="CH174" s="553"/>
      <c r="CI174" s="328">
        <f>PARAMETRES!$G$5</f>
        <v>25</v>
      </c>
      <c r="CJ174" s="329"/>
      <c r="CK174" s="330" t="str">
        <f>TOTALGENERAL!$H89</f>
        <v>-</v>
      </c>
      <c r="CL174" s="331"/>
      <c r="CM174" s="330" t="str">
        <f>TOTALGENERAL!$AI89</f>
        <v/>
      </c>
      <c r="CN174" s="331"/>
      <c r="CO174" s="330" t="str">
        <f>TOTALGENERAL!$BJ89</f>
        <v/>
      </c>
      <c r="CP174" s="331"/>
      <c r="CQ174" s="330" t="str">
        <f>TOTALGENERAL!$CK89</f>
        <v/>
      </c>
      <c r="CR174" s="332"/>
      <c r="CS174" s="553" t="str">
        <f>PARAMETRES!$F$5</f>
        <v>LIRE</v>
      </c>
      <c r="CT174" s="553"/>
      <c r="CU174" s="328">
        <f>PARAMETRES!$G$5</f>
        <v>25</v>
      </c>
      <c r="CV174" s="329"/>
      <c r="CW174" s="330" t="str">
        <f>TOTALGENERAL!$H93</f>
        <v>-</v>
      </c>
      <c r="CX174" s="331"/>
      <c r="CY174" s="330" t="str">
        <f>TOTALGENERAL!$AI93</f>
        <v/>
      </c>
      <c r="CZ174" s="331"/>
      <c r="DA174" s="330" t="str">
        <f>TOTALGENERAL!$BJ93</f>
        <v/>
      </c>
      <c r="DB174" s="331"/>
      <c r="DC174" s="330" t="str">
        <f>TOTALGENERAL!$CK93</f>
        <v/>
      </c>
      <c r="DD174" s="332"/>
      <c r="DE174" s="553" t="str">
        <f>PARAMETRES!$F$5</f>
        <v>LIRE</v>
      </c>
      <c r="DF174" s="553"/>
      <c r="DG174" s="328">
        <f>PARAMETRES!$G$5</f>
        <v>25</v>
      </c>
      <c r="DH174" s="329"/>
      <c r="DI174" s="330" t="str">
        <f>TOTALGENERAL!$H97</f>
        <v>-</v>
      </c>
      <c r="DJ174" s="331"/>
      <c r="DK174" s="330" t="str">
        <f>TOTALGENERAL!$AI97</f>
        <v/>
      </c>
      <c r="DL174" s="331"/>
      <c r="DM174" s="330" t="str">
        <f>TOTALGENERAL!$BJ97</f>
        <v/>
      </c>
      <c r="DN174" s="331"/>
      <c r="DO174" s="330" t="str">
        <f>TOTALGENERAL!$CK97</f>
        <v/>
      </c>
      <c r="DP174" s="332"/>
    </row>
    <row r="175" spans="1:120">
      <c r="A175" s="553" t="str">
        <f>PARAMETRES!$F$6</f>
        <v>ÉCRIRE (dictées, orthographe, rédactions)</v>
      </c>
      <c r="B175" s="553"/>
      <c r="C175" s="328">
        <f>PARAMETRES!$G$6</f>
        <v>25</v>
      </c>
      <c r="D175" s="329"/>
      <c r="E175" s="330">
        <f>TOTALGENERAL!$I61</f>
        <v>22.200000000000003</v>
      </c>
      <c r="F175" s="331"/>
      <c r="G175" s="330" t="str">
        <f>TOTALGENERAL!$AJ61</f>
        <v/>
      </c>
      <c r="H175" s="331"/>
      <c r="I175" s="330" t="str">
        <f>TOTALGENERAL!$BK61</f>
        <v/>
      </c>
      <c r="J175" s="331"/>
      <c r="K175" s="330" t="str">
        <f>TOTALGENERAL!$CL61</f>
        <v/>
      </c>
      <c r="L175" s="332"/>
      <c r="M175" s="553" t="str">
        <f>PARAMETRES!$F$6</f>
        <v>ÉCRIRE (dictées, orthographe, rédactions)</v>
      </c>
      <c r="N175" s="553"/>
      <c r="O175" s="328">
        <f>PARAMETRES!$G$6</f>
        <v>25</v>
      </c>
      <c r="P175" s="329"/>
      <c r="Q175" s="330">
        <f>TOTALGENERAL!$I65</f>
        <v>23.900000000000002</v>
      </c>
      <c r="R175" s="331"/>
      <c r="S175" s="330" t="str">
        <f>TOTALGENERAL!$AJ65</f>
        <v/>
      </c>
      <c r="T175" s="331"/>
      <c r="U175" s="330" t="str">
        <f>TOTALGENERAL!$BK65</f>
        <v/>
      </c>
      <c r="V175" s="331"/>
      <c r="W175" s="330" t="str">
        <f>TOTALGENERAL!$CL65</f>
        <v/>
      </c>
      <c r="X175" s="332"/>
      <c r="Y175" s="553" t="str">
        <f>PARAMETRES!$F$6</f>
        <v>ÉCRIRE (dictées, orthographe, rédactions)</v>
      </c>
      <c r="Z175" s="553"/>
      <c r="AA175" s="328">
        <f>PARAMETRES!$G$6</f>
        <v>25</v>
      </c>
      <c r="AB175" s="329"/>
      <c r="AC175" s="330">
        <f>TOTALGENERAL!$I69</f>
        <v>19</v>
      </c>
      <c r="AD175" s="331"/>
      <c r="AE175" s="330" t="str">
        <f>TOTALGENERAL!$AJ69</f>
        <v/>
      </c>
      <c r="AF175" s="331"/>
      <c r="AG175" s="330" t="str">
        <f>TOTALGENERAL!$BK69</f>
        <v/>
      </c>
      <c r="AH175" s="331"/>
      <c r="AI175" s="330" t="str">
        <f>TOTALGENERAL!$CL69</f>
        <v/>
      </c>
      <c r="AJ175" s="332"/>
      <c r="AK175" s="553" t="str">
        <f>PARAMETRES!$F$6</f>
        <v>ÉCRIRE (dictées, orthographe, rédactions)</v>
      </c>
      <c r="AL175" s="553"/>
      <c r="AM175" s="328">
        <f>PARAMETRES!$G$6</f>
        <v>25</v>
      </c>
      <c r="AN175" s="329"/>
      <c r="AO175" s="330">
        <f>TOTALGENERAL!$I73</f>
        <v>18.8</v>
      </c>
      <c r="AP175" s="331"/>
      <c r="AQ175" s="330" t="str">
        <f>TOTALGENERAL!$AJ73</f>
        <v/>
      </c>
      <c r="AR175" s="331"/>
      <c r="AS175" s="330" t="str">
        <f>TOTALGENERAL!$BK73</f>
        <v/>
      </c>
      <c r="AT175" s="331"/>
      <c r="AU175" s="330" t="str">
        <f>TOTALGENERAL!$CL73</f>
        <v/>
      </c>
      <c r="AV175" s="332"/>
      <c r="AW175" s="553" t="str">
        <f>PARAMETRES!$F$6</f>
        <v>ÉCRIRE (dictées, orthographe, rédactions)</v>
      </c>
      <c r="AX175" s="553"/>
      <c r="AY175" s="328">
        <f>PARAMETRES!$G$6</f>
        <v>25</v>
      </c>
      <c r="AZ175" s="329"/>
      <c r="BA175" s="330">
        <f>TOTALGENERAL!$I77</f>
        <v>20</v>
      </c>
      <c r="BB175" s="331"/>
      <c r="BC175" s="330" t="str">
        <f>TOTALGENERAL!$AJ77</f>
        <v/>
      </c>
      <c r="BD175" s="331"/>
      <c r="BE175" s="330" t="str">
        <f>TOTALGENERAL!$BK77</f>
        <v/>
      </c>
      <c r="BF175" s="331"/>
      <c r="BG175" s="330" t="str">
        <f>TOTALGENERAL!$CL77</f>
        <v/>
      </c>
      <c r="BH175" s="332"/>
      <c r="BI175" s="553" t="str">
        <f>PARAMETRES!$F$6</f>
        <v>ÉCRIRE (dictées, orthographe, rédactions)</v>
      </c>
      <c r="BJ175" s="553"/>
      <c r="BK175" s="328">
        <f>PARAMETRES!$G$6</f>
        <v>25</v>
      </c>
      <c r="BL175" s="329"/>
      <c r="BM175" s="330">
        <f>TOTALGENERAL!$I81</f>
        <v>22.8</v>
      </c>
      <c r="BN175" s="331"/>
      <c r="BO175" s="330" t="str">
        <f>TOTALGENERAL!$AJ81</f>
        <v/>
      </c>
      <c r="BP175" s="331"/>
      <c r="BQ175" s="330" t="str">
        <f>TOTALGENERAL!$BK81</f>
        <v/>
      </c>
      <c r="BR175" s="331"/>
      <c r="BS175" s="330" t="str">
        <f>TOTALGENERAL!$CL81</f>
        <v/>
      </c>
      <c r="BT175" s="332"/>
      <c r="BU175" s="553" t="str">
        <f>PARAMETRES!$F$6</f>
        <v>ÉCRIRE (dictées, orthographe, rédactions)</v>
      </c>
      <c r="BV175" s="553"/>
      <c r="BW175" s="328">
        <f>PARAMETRES!$G$6</f>
        <v>25</v>
      </c>
      <c r="BX175" s="329"/>
      <c r="BY175" s="330">
        <f>TOTALGENERAL!$I85</f>
        <v>16.5</v>
      </c>
      <c r="BZ175" s="331"/>
      <c r="CA175" s="330" t="str">
        <f>TOTALGENERAL!$AJ85</f>
        <v/>
      </c>
      <c r="CB175" s="331"/>
      <c r="CC175" s="330" t="str">
        <f>TOTALGENERAL!$BK85</f>
        <v/>
      </c>
      <c r="CD175" s="331"/>
      <c r="CE175" s="330" t="str">
        <f>TOTALGENERAL!$CL85</f>
        <v/>
      </c>
      <c r="CF175" s="332"/>
      <c r="CG175" s="553" t="str">
        <f>PARAMETRES!$F$6</f>
        <v>ÉCRIRE (dictées, orthographe, rédactions)</v>
      </c>
      <c r="CH175" s="553"/>
      <c r="CI175" s="328">
        <f>PARAMETRES!$G$6</f>
        <v>25</v>
      </c>
      <c r="CJ175" s="329"/>
      <c r="CK175" s="330" t="str">
        <f>TOTALGENERAL!$I89</f>
        <v>-</v>
      </c>
      <c r="CL175" s="331"/>
      <c r="CM175" s="330" t="str">
        <f>TOTALGENERAL!$AJ89</f>
        <v/>
      </c>
      <c r="CN175" s="331"/>
      <c r="CO175" s="330" t="str">
        <f>TOTALGENERAL!$BK89</f>
        <v/>
      </c>
      <c r="CP175" s="331"/>
      <c r="CQ175" s="330" t="str">
        <f>TOTALGENERAL!$CL89</f>
        <v/>
      </c>
      <c r="CR175" s="332"/>
      <c r="CS175" s="553" t="str">
        <f>PARAMETRES!$F$6</f>
        <v>ÉCRIRE (dictées, orthographe, rédactions)</v>
      </c>
      <c r="CT175" s="553"/>
      <c r="CU175" s="328">
        <f>PARAMETRES!$G$6</f>
        <v>25</v>
      </c>
      <c r="CV175" s="329"/>
      <c r="CW175" s="330" t="str">
        <f>TOTALGENERAL!$I93</f>
        <v>-</v>
      </c>
      <c r="CX175" s="331"/>
      <c r="CY175" s="330" t="str">
        <f>TOTALGENERAL!$AJ93</f>
        <v/>
      </c>
      <c r="CZ175" s="331"/>
      <c r="DA175" s="330" t="str">
        <f>TOTALGENERAL!$BK93</f>
        <v/>
      </c>
      <c r="DB175" s="331"/>
      <c r="DC175" s="330" t="str">
        <f>TOTALGENERAL!$CL93</f>
        <v/>
      </c>
      <c r="DD175" s="332"/>
      <c r="DE175" s="553" t="str">
        <f>PARAMETRES!$F$6</f>
        <v>ÉCRIRE (dictées, orthographe, rédactions)</v>
      </c>
      <c r="DF175" s="553"/>
      <c r="DG175" s="328">
        <f>PARAMETRES!$G$6</f>
        <v>25</v>
      </c>
      <c r="DH175" s="329"/>
      <c r="DI175" s="330" t="str">
        <f>TOTALGENERAL!$I97</f>
        <v>-</v>
      </c>
      <c r="DJ175" s="331"/>
      <c r="DK175" s="330" t="str">
        <f>TOTALGENERAL!$AJ97</f>
        <v/>
      </c>
      <c r="DL175" s="331"/>
      <c r="DM175" s="330" t="str">
        <f>TOTALGENERAL!$BK97</f>
        <v/>
      </c>
      <c r="DN175" s="331"/>
      <c r="DO175" s="330" t="str">
        <f>TOTALGENERAL!$CL97</f>
        <v/>
      </c>
      <c r="DP175" s="332"/>
    </row>
    <row r="176" spans="1:120">
      <c r="A176" s="553" t="str">
        <f>PARAMETRES!$F$7</f>
        <v>ÉCOUTER / PARLER</v>
      </c>
      <c r="B176" s="553"/>
      <c r="C176" s="328">
        <f>PARAMETRES!$G$7</f>
        <v>25</v>
      </c>
      <c r="D176" s="329"/>
      <c r="E176" s="330">
        <f>TOTALGENERAL!$J61</f>
        <v>19.8</v>
      </c>
      <c r="F176" s="331"/>
      <c r="G176" s="330" t="str">
        <f>TOTALGENERAL!$AK61</f>
        <v/>
      </c>
      <c r="H176" s="331"/>
      <c r="I176" s="330" t="str">
        <f>TOTALGENERAL!$BL61</f>
        <v/>
      </c>
      <c r="J176" s="331"/>
      <c r="K176" s="330" t="str">
        <f>TOTALGENERAL!$CM61</f>
        <v/>
      </c>
      <c r="L176" s="332"/>
      <c r="M176" s="553" t="str">
        <f>PARAMETRES!$F$7</f>
        <v>ÉCOUTER / PARLER</v>
      </c>
      <c r="N176" s="553"/>
      <c r="O176" s="328">
        <f>PARAMETRES!$G$7</f>
        <v>25</v>
      </c>
      <c r="P176" s="329"/>
      <c r="Q176" s="330">
        <f>TOTALGENERAL!$J65</f>
        <v>14.5</v>
      </c>
      <c r="R176" s="331"/>
      <c r="S176" s="330" t="str">
        <f>TOTALGENERAL!$AK65</f>
        <v/>
      </c>
      <c r="T176" s="331"/>
      <c r="U176" s="330" t="str">
        <f>TOTALGENERAL!$BL65</f>
        <v/>
      </c>
      <c r="V176" s="331"/>
      <c r="W176" s="330" t="str">
        <f>TOTALGENERAL!$CM65</f>
        <v/>
      </c>
      <c r="X176" s="332"/>
      <c r="Y176" s="553" t="str">
        <f>PARAMETRES!$F$7</f>
        <v>ÉCOUTER / PARLER</v>
      </c>
      <c r="Z176" s="553"/>
      <c r="AA176" s="328">
        <f>PARAMETRES!$G$7</f>
        <v>25</v>
      </c>
      <c r="AB176" s="329"/>
      <c r="AC176" s="330">
        <f>TOTALGENERAL!$J69</f>
        <v>14.799999999999999</v>
      </c>
      <c r="AD176" s="331"/>
      <c r="AE176" s="330" t="str">
        <f>TOTALGENERAL!$AK69</f>
        <v/>
      </c>
      <c r="AF176" s="331"/>
      <c r="AG176" s="330" t="str">
        <f>TOTALGENERAL!$BL69</f>
        <v/>
      </c>
      <c r="AH176" s="331"/>
      <c r="AI176" s="330" t="str">
        <f>TOTALGENERAL!$CM69</f>
        <v/>
      </c>
      <c r="AJ176" s="332"/>
      <c r="AK176" s="553" t="str">
        <f>PARAMETRES!$F$7</f>
        <v>ÉCOUTER / PARLER</v>
      </c>
      <c r="AL176" s="553"/>
      <c r="AM176" s="328">
        <f>PARAMETRES!$G$7</f>
        <v>25</v>
      </c>
      <c r="AN176" s="329"/>
      <c r="AO176" s="330">
        <f>TOTALGENERAL!$J73</f>
        <v>18.100000000000001</v>
      </c>
      <c r="AP176" s="331"/>
      <c r="AQ176" s="330" t="str">
        <f>TOTALGENERAL!$AK73</f>
        <v/>
      </c>
      <c r="AR176" s="331"/>
      <c r="AS176" s="330" t="str">
        <f>TOTALGENERAL!$BL73</f>
        <v/>
      </c>
      <c r="AT176" s="331"/>
      <c r="AU176" s="330" t="str">
        <f>TOTALGENERAL!$CM73</f>
        <v/>
      </c>
      <c r="AV176" s="332"/>
      <c r="AW176" s="553" t="str">
        <f>PARAMETRES!$F$7</f>
        <v>ÉCOUTER / PARLER</v>
      </c>
      <c r="AX176" s="553"/>
      <c r="AY176" s="328">
        <f>PARAMETRES!$G$7</f>
        <v>25</v>
      </c>
      <c r="AZ176" s="329"/>
      <c r="BA176" s="330">
        <f>TOTALGENERAL!$J77</f>
        <v>19.5</v>
      </c>
      <c r="BB176" s="331"/>
      <c r="BC176" s="330" t="str">
        <f>TOTALGENERAL!$AK77</f>
        <v/>
      </c>
      <c r="BD176" s="331"/>
      <c r="BE176" s="330" t="str">
        <f>TOTALGENERAL!$BL77</f>
        <v/>
      </c>
      <c r="BF176" s="331"/>
      <c r="BG176" s="330" t="str">
        <f>TOTALGENERAL!$CM77</f>
        <v/>
      </c>
      <c r="BH176" s="332"/>
      <c r="BI176" s="553" t="str">
        <f>PARAMETRES!$F$7</f>
        <v>ÉCOUTER / PARLER</v>
      </c>
      <c r="BJ176" s="553"/>
      <c r="BK176" s="328">
        <f>PARAMETRES!$G$7</f>
        <v>25</v>
      </c>
      <c r="BL176" s="329"/>
      <c r="BM176" s="330">
        <f>TOTALGENERAL!$J81</f>
        <v>17.8</v>
      </c>
      <c r="BN176" s="331"/>
      <c r="BO176" s="330" t="str">
        <f>TOTALGENERAL!$AK81</f>
        <v/>
      </c>
      <c r="BP176" s="331"/>
      <c r="BQ176" s="330" t="str">
        <f>TOTALGENERAL!$BL81</f>
        <v/>
      </c>
      <c r="BR176" s="331"/>
      <c r="BS176" s="330" t="str">
        <f>TOTALGENERAL!$CM81</f>
        <v/>
      </c>
      <c r="BT176" s="332"/>
      <c r="BU176" s="553" t="str">
        <f>PARAMETRES!$F$7</f>
        <v>ÉCOUTER / PARLER</v>
      </c>
      <c r="BV176" s="553"/>
      <c r="BW176" s="328">
        <f>PARAMETRES!$G$7</f>
        <v>25</v>
      </c>
      <c r="BX176" s="329"/>
      <c r="BY176" s="330">
        <f>TOTALGENERAL!$J85</f>
        <v>15</v>
      </c>
      <c r="BZ176" s="331"/>
      <c r="CA176" s="330" t="str">
        <f>TOTALGENERAL!$AK85</f>
        <v/>
      </c>
      <c r="CB176" s="331"/>
      <c r="CC176" s="330" t="str">
        <f>TOTALGENERAL!$BL85</f>
        <v/>
      </c>
      <c r="CD176" s="331"/>
      <c r="CE176" s="330" t="str">
        <f>TOTALGENERAL!$CM85</f>
        <v/>
      </c>
      <c r="CF176" s="332"/>
      <c r="CG176" s="553" t="str">
        <f>PARAMETRES!$F$7</f>
        <v>ÉCOUTER / PARLER</v>
      </c>
      <c r="CH176" s="553"/>
      <c r="CI176" s="328">
        <f>PARAMETRES!$G$7</f>
        <v>25</v>
      </c>
      <c r="CJ176" s="329"/>
      <c r="CK176" s="330" t="str">
        <f>TOTALGENERAL!$J89</f>
        <v>-</v>
      </c>
      <c r="CL176" s="331"/>
      <c r="CM176" s="330" t="str">
        <f>TOTALGENERAL!$AK89</f>
        <v/>
      </c>
      <c r="CN176" s="331"/>
      <c r="CO176" s="330" t="str">
        <f>TOTALGENERAL!$BL89</f>
        <v/>
      </c>
      <c r="CP176" s="331"/>
      <c r="CQ176" s="330" t="str">
        <f>TOTALGENERAL!$CM89</f>
        <v/>
      </c>
      <c r="CR176" s="332"/>
      <c r="CS176" s="553" t="str">
        <f>PARAMETRES!$F$7</f>
        <v>ÉCOUTER / PARLER</v>
      </c>
      <c r="CT176" s="553"/>
      <c r="CU176" s="328">
        <f>PARAMETRES!$G$7</f>
        <v>25</v>
      </c>
      <c r="CV176" s="329"/>
      <c r="CW176" s="330" t="str">
        <f>TOTALGENERAL!$J93</f>
        <v>-</v>
      </c>
      <c r="CX176" s="331"/>
      <c r="CY176" s="330" t="str">
        <f>TOTALGENERAL!$AK93</f>
        <v/>
      </c>
      <c r="CZ176" s="331"/>
      <c r="DA176" s="330" t="str">
        <f>TOTALGENERAL!$BL93</f>
        <v/>
      </c>
      <c r="DB176" s="331"/>
      <c r="DC176" s="330" t="str">
        <f>TOTALGENERAL!$CM93</f>
        <v/>
      </c>
      <c r="DD176" s="332"/>
      <c r="DE176" s="553" t="str">
        <f>PARAMETRES!$F$7</f>
        <v>ÉCOUTER / PARLER</v>
      </c>
      <c r="DF176" s="553"/>
      <c r="DG176" s="328">
        <f>PARAMETRES!$G$7</f>
        <v>25</v>
      </c>
      <c r="DH176" s="329"/>
      <c r="DI176" s="330" t="str">
        <f>TOTALGENERAL!$J97</f>
        <v>-</v>
      </c>
      <c r="DJ176" s="331"/>
      <c r="DK176" s="330" t="str">
        <f>TOTALGENERAL!$AK97</f>
        <v/>
      </c>
      <c r="DL176" s="331"/>
      <c r="DM176" s="330" t="str">
        <f>TOTALGENERAL!$BL97</f>
        <v/>
      </c>
      <c r="DN176" s="331"/>
      <c r="DO176" s="330" t="str">
        <f>TOTALGENERAL!$CM97</f>
        <v/>
      </c>
      <c r="DP176" s="332"/>
    </row>
    <row r="177" spans="1:120">
      <c r="A177" s="553" t="str">
        <f>PARAMETRES!$F$8</f>
        <v>LIRE-ÉCRIRE (conjugaison, grammaire, …)</v>
      </c>
      <c r="B177" s="553"/>
      <c r="C177" s="328">
        <f>PARAMETRES!$G$8</f>
        <v>25</v>
      </c>
      <c r="D177" s="329"/>
      <c r="E177" s="330">
        <f>TOTALGENERAL!$K61</f>
        <v>15.9</v>
      </c>
      <c r="F177" s="331"/>
      <c r="G177" s="330" t="str">
        <f>TOTALGENERAL!$AL61</f>
        <v/>
      </c>
      <c r="H177" s="331"/>
      <c r="I177" s="330" t="str">
        <f>TOTALGENERAL!$BM61</f>
        <v/>
      </c>
      <c r="J177" s="331"/>
      <c r="K177" s="330" t="str">
        <f>TOTALGENERAL!$CN61</f>
        <v/>
      </c>
      <c r="L177" s="332"/>
      <c r="M177" s="553" t="str">
        <f>PARAMETRES!$F$8</f>
        <v>LIRE-ÉCRIRE (conjugaison, grammaire, …)</v>
      </c>
      <c r="N177" s="553"/>
      <c r="O177" s="328">
        <f>PARAMETRES!$G$8</f>
        <v>25</v>
      </c>
      <c r="P177" s="329"/>
      <c r="Q177" s="330">
        <f>TOTALGENERAL!$K65</f>
        <v>16.600000000000001</v>
      </c>
      <c r="R177" s="331"/>
      <c r="S177" s="330" t="str">
        <f>TOTALGENERAL!$AL65</f>
        <v/>
      </c>
      <c r="T177" s="331"/>
      <c r="U177" s="330" t="str">
        <f>TOTALGENERAL!$BM65</f>
        <v/>
      </c>
      <c r="V177" s="331"/>
      <c r="W177" s="330" t="str">
        <f>TOTALGENERAL!$CN65</f>
        <v/>
      </c>
      <c r="X177" s="332"/>
      <c r="Y177" s="553" t="str">
        <f>PARAMETRES!$F$8</f>
        <v>LIRE-ÉCRIRE (conjugaison, grammaire, …)</v>
      </c>
      <c r="Z177" s="553"/>
      <c r="AA177" s="328">
        <f>PARAMETRES!$G$8</f>
        <v>25</v>
      </c>
      <c r="AB177" s="329"/>
      <c r="AC177" s="330">
        <f>TOTALGENERAL!$K69</f>
        <v>13.2</v>
      </c>
      <c r="AD177" s="331"/>
      <c r="AE177" s="330" t="str">
        <f>TOTALGENERAL!$AL69</f>
        <v/>
      </c>
      <c r="AF177" s="331"/>
      <c r="AG177" s="330" t="str">
        <f>TOTALGENERAL!$BM69</f>
        <v/>
      </c>
      <c r="AH177" s="331"/>
      <c r="AI177" s="330" t="str">
        <f>TOTALGENERAL!$CN69</f>
        <v/>
      </c>
      <c r="AJ177" s="332"/>
      <c r="AK177" s="553" t="str">
        <f>PARAMETRES!$F$8</f>
        <v>LIRE-ÉCRIRE (conjugaison, grammaire, …)</v>
      </c>
      <c r="AL177" s="553"/>
      <c r="AM177" s="328">
        <f>PARAMETRES!$G$8</f>
        <v>25</v>
      </c>
      <c r="AN177" s="329"/>
      <c r="AO177" s="330">
        <f>TOTALGENERAL!$K73</f>
        <v>12.5</v>
      </c>
      <c r="AP177" s="331"/>
      <c r="AQ177" s="330" t="str">
        <f>TOTALGENERAL!$AL73</f>
        <v/>
      </c>
      <c r="AR177" s="331"/>
      <c r="AS177" s="330" t="str">
        <f>TOTALGENERAL!$BM73</f>
        <v/>
      </c>
      <c r="AT177" s="331"/>
      <c r="AU177" s="330" t="str">
        <f>TOTALGENERAL!$CN73</f>
        <v/>
      </c>
      <c r="AV177" s="332"/>
      <c r="AW177" s="553" t="str">
        <f>PARAMETRES!$F$8</f>
        <v>LIRE-ÉCRIRE (conjugaison, grammaire, …)</v>
      </c>
      <c r="AX177" s="553"/>
      <c r="AY177" s="328">
        <f>PARAMETRES!$G$8</f>
        <v>25</v>
      </c>
      <c r="AZ177" s="329"/>
      <c r="BA177" s="330">
        <f>TOTALGENERAL!$K77</f>
        <v>16.400000000000002</v>
      </c>
      <c r="BB177" s="331"/>
      <c r="BC177" s="330" t="str">
        <f>TOTALGENERAL!$AL77</f>
        <v/>
      </c>
      <c r="BD177" s="331"/>
      <c r="BE177" s="330" t="str">
        <f>TOTALGENERAL!$BM77</f>
        <v/>
      </c>
      <c r="BF177" s="331"/>
      <c r="BG177" s="330" t="str">
        <f>TOTALGENERAL!$CN77</f>
        <v/>
      </c>
      <c r="BH177" s="332"/>
      <c r="BI177" s="553" t="str">
        <f>PARAMETRES!$F$8</f>
        <v>LIRE-ÉCRIRE (conjugaison, grammaire, …)</v>
      </c>
      <c r="BJ177" s="553"/>
      <c r="BK177" s="328">
        <f>PARAMETRES!$G$8</f>
        <v>25</v>
      </c>
      <c r="BL177" s="329"/>
      <c r="BM177" s="330">
        <f>TOTALGENERAL!$K81</f>
        <v>19.400000000000002</v>
      </c>
      <c r="BN177" s="331"/>
      <c r="BO177" s="330" t="str">
        <f>TOTALGENERAL!$AL81</f>
        <v/>
      </c>
      <c r="BP177" s="331"/>
      <c r="BQ177" s="330" t="str">
        <f>TOTALGENERAL!$BM81</f>
        <v/>
      </c>
      <c r="BR177" s="331"/>
      <c r="BS177" s="330" t="str">
        <f>TOTALGENERAL!$CN81</f>
        <v/>
      </c>
      <c r="BT177" s="332"/>
      <c r="BU177" s="553" t="str">
        <f>PARAMETRES!$F$8</f>
        <v>LIRE-ÉCRIRE (conjugaison, grammaire, …)</v>
      </c>
      <c r="BV177" s="553"/>
      <c r="BW177" s="328">
        <f>PARAMETRES!$G$8</f>
        <v>25</v>
      </c>
      <c r="BX177" s="329"/>
      <c r="BY177" s="330">
        <f>TOTALGENERAL!$K85</f>
        <v>16.400000000000002</v>
      </c>
      <c r="BZ177" s="331"/>
      <c r="CA177" s="330" t="str">
        <f>TOTALGENERAL!$AL85</f>
        <v/>
      </c>
      <c r="CB177" s="331"/>
      <c r="CC177" s="330" t="str">
        <f>TOTALGENERAL!$BM85</f>
        <v/>
      </c>
      <c r="CD177" s="331"/>
      <c r="CE177" s="330" t="str">
        <f>TOTALGENERAL!$CN85</f>
        <v/>
      </c>
      <c r="CF177" s="332"/>
      <c r="CG177" s="553" t="str">
        <f>PARAMETRES!$F$8</f>
        <v>LIRE-ÉCRIRE (conjugaison, grammaire, …)</v>
      </c>
      <c r="CH177" s="553"/>
      <c r="CI177" s="328">
        <f>PARAMETRES!$G$8</f>
        <v>25</v>
      </c>
      <c r="CJ177" s="329"/>
      <c r="CK177" s="330" t="str">
        <f>TOTALGENERAL!$K89</f>
        <v>-</v>
      </c>
      <c r="CL177" s="331"/>
      <c r="CM177" s="330" t="str">
        <f>TOTALGENERAL!$AL89</f>
        <v/>
      </c>
      <c r="CN177" s="331"/>
      <c r="CO177" s="330" t="str">
        <f>TOTALGENERAL!$BM89</f>
        <v/>
      </c>
      <c r="CP177" s="331"/>
      <c r="CQ177" s="330" t="str">
        <f>TOTALGENERAL!$CN89</f>
        <v/>
      </c>
      <c r="CR177" s="332"/>
      <c r="CS177" s="553" t="str">
        <f>PARAMETRES!$F$8</f>
        <v>LIRE-ÉCRIRE (conjugaison, grammaire, …)</v>
      </c>
      <c r="CT177" s="553"/>
      <c r="CU177" s="328">
        <f>PARAMETRES!$G$8</f>
        <v>25</v>
      </c>
      <c r="CV177" s="329"/>
      <c r="CW177" s="330" t="str">
        <f>TOTALGENERAL!$K93</f>
        <v>-</v>
      </c>
      <c r="CX177" s="331"/>
      <c r="CY177" s="330" t="str">
        <f>TOTALGENERAL!$AL93</f>
        <v/>
      </c>
      <c r="CZ177" s="331"/>
      <c r="DA177" s="330" t="str">
        <f>TOTALGENERAL!$BM93</f>
        <v/>
      </c>
      <c r="DB177" s="331"/>
      <c r="DC177" s="330" t="str">
        <f>TOTALGENERAL!$CN93</f>
        <v/>
      </c>
      <c r="DD177" s="332"/>
      <c r="DE177" s="553" t="str">
        <f>PARAMETRES!$F$8</f>
        <v>LIRE-ÉCRIRE (conjugaison, grammaire, …)</v>
      </c>
      <c r="DF177" s="553"/>
      <c r="DG177" s="328">
        <f>PARAMETRES!$G$8</f>
        <v>25</v>
      </c>
      <c r="DH177" s="329"/>
      <c r="DI177" s="330" t="str">
        <f>TOTALGENERAL!$K97</f>
        <v>-</v>
      </c>
      <c r="DJ177" s="331"/>
      <c r="DK177" s="330" t="str">
        <f>TOTALGENERAL!$AL97</f>
        <v/>
      </c>
      <c r="DL177" s="331"/>
      <c r="DM177" s="330" t="str">
        <f>TOTALGENERAL!$BM97</f>
        <v/>
      </c>
      <c r="DN177" s="331"/>
      <c r="DO177" s="330" t="str">
        <f>TOTALGENERAL!$CN97</f>
        <v/>
      </c>
      <c r="DP177" s="332"/>
    </row>
    <row r="178" spans="1:120">
      <c r="A178" s="326"/>
      <c r="B178" s="326"/>
      <c r="C178" s="327"/>
      <c r="D178" s="327"/>
      <c r="E178" s="315"/>
      <c r="G178" s="315"/>
      <c r="I178" s="315"/>
      <c r="K178" s="315"/>
      <c r="M178" s="326"/>
      <c r="N178" s="326"/>
      <c r="O178" s="327"/>
      <c r="P178" s="327"/>
      <c r="Q178" s="315"/>
      <c r="S178" s="315"/>
      <c r="U178" s="315"/>
      <c r="W178" s="315"/>
      <c r="Y178" s="326"/>
      <c r="Z178" s="326"/>
      <c r="AA178" s="327"/>
      <c r="AB178" s="327"/>
      <c r="AC178" s="315"/>
      <c r="AE178" s="315"/>
      <c r="AG178" s="315"/>
      <c r="AI178" s="315"/>
      <c r="AK178" s="326"/>
      <c r="AL178" s="326"/>
      <c r="AM178" s="327"/>
      <c r="AN178" s="327"/>
      <c r="AO178" s="315"/>
      <c r="AQ178" s="315"/>
      <c r="AS178" s="315"/>
      <c r="AU178" s="315"/>
      <c r="AW178" s="326"/>
      <c r="AX178" s="326"/>
      <c r="AY178" s="327"/>
      <c r="AZ178" s="327"/>
      <c r="BA178" s="315"/>
      <c r="BC178" s="315"/>
      <c r="BE178" s="315"/>
      <c r="BG178" s="315"/>
      <c r="BI178" s="326"/>
      <c r="BJ178" s="326"/>
      <c r="BK178" s="327"/>
      <c r="BL178" s="327"/>
      <c r="BM178" s="315"/>
      <c r="BO178" s="315"/>
      <c r="BQ178" s="315"/>
      <c r="BS178" s="315"/>
      <c r="BU178" s="326"/>
      <c r="BV178" s="326"/>
      <c r="BW178" s="327"/>
      <c r="BX178" s="327"/>
      <c r="BY178" s="315"/>
      <c r="CA178" s="315"/>
      <c r="CC178" s="315"/>
      <c r="CE178" s="315"/>
      <c r="CG178" s="326"/>
      <c r="CH178" s="326"/>
      <c r="CI178" s="327"/>
      <c r="CJ178" s="327"/>
      <c r="CK178" s="315"/>
      <c r="CM178" s="315"/>
      <c r="CO178" s="315"/>
      <c r="CQ178" s="315"/>
      <c r="CS178" s="326"/>
      <c r="CT178" s="326"/>
      <c r="CU178" s="327"/>
      <c r="CV178" s="327"/>
      <c r="CW178" s="315"/>
      <c r="CY178" s="315"/>
      <c r="DA178" s="315"/>
      <c r="DC178" s="315"/>
      <c r="DE178" s="326"/>
      <c r="DF178" s="326"/>
      <c r="DG178" s="327"/>
      <c r="DH178" s="327"/>
      <c r="DI178" s="315"/>
      <c r="DK178" s="315"/>
      <c r="DM178" s="315"/>
      <c r="DO178" s="315"/>
    </row>
    <row r="179" spans="1:120" ht="13.5">
      <c r="A179" s="554" t="str">
        <f>PARAMETRES!$F$9</f>
        <v>TOTAL LANGUE MATERNELLE</v>
      </c>
      <c r="B179" s="554"/>
      <c r="C179" s="333">
        <f>PARAMETRES!$G$9</f>
        <v>100</v>
      </c>
      <c r="D179" s="334"/>
      <c r="E179" s="335">
        <f>TOTALGENERAL!$L61</f>
        <v>79.899999999999991</v>
      </c>
      <c r="F179" s="319"/>
      <c r="G179" s="335" t="str">
        <f>TOTALGENERAL!$AM61</f>
        <v/>
      </c>
      <c r="H179" s="319"/>
      <c r="I179" s="335" t="str">
        <f>TOTALGENERAL!$BN61</f>
        <v/>
      </c>
      <c r="J179" s="319"/>
      <c r="K179" s="335" t="str">
        <f>TOTALGENERAL!$CO61</f>
        <v/>
      </c>
      <c r="L179" s="320"/>
      <c r="M179" s="554" t="str">
        <f>PARAMETRES!$F$9</f>
        <v>TOTAL LANGUE MATERNELLE</v>
      </c>
      <c r="N179" s="554"/>
      <c r="O179" s="333">
        <f>PARAMETRES!$G$9</f>
        <v>100</v>
      </c>
      <c r="P179" s="334"/>
      <c r="Q179" s="335">
        <f>TOTALGENERAL!$L65</f>
        <v>74.099999999999994</v>
      </c>
      <c r="R179" s="319"/>
      <c r="S179" s="335" t="str">
        <f>TOTALGENERAL!$AM65</f>
        <v/>
      </c>
      <c r="T179" s="319"/>
      <c r="U179" s="335" t="str">
        <f>TOTALGENERAL!$BN65</f>
        <v/>
      </c>
      <c r="V179" s="319"/>
      <c r="W179" s="335" t="str">
        <f>TOTALGENERAL!$CO65</f>
        <v/>
      </c>
      <c r="X179" s="320"/>
      <c r="Y179" s="554" t="str">
        <f>PARAMETRES!$F$9</f>
        <v>TOTAL LANGUE MATERNELLE</v>
      </c>
      <c r="Z179" s="554"/>
      <c r="AA179" s="333">
        <f>PARAMETRES!$G$9</f>
        <v>100</v>
      </c>
      <c r="AB179" s="334"/>
      <c r="AC179" s="335">
        <f>TOTALGENERAL!$L69</f>
        <v>67.099999999999994</v>
      </c>
      <c r="AD179" s="319"/>
      <c r="AE179" s="335" t="str">
        <f>TOTALGENERAL!$AM69</f>
        <v/>
      </c>
      <c r="AF179" s="319"/>
      <c r="AG179" s="335" t="str">
        <f>TOTALGENERAL!$BN69</f>
        <v/>
      </c>
      <c r="AH179" s="319"/>
      <c r="AI179" s="335" t="str">
        <f>TOTALGENERAL!$CO69</f>
        <v/>
      </c>
      <c r="AJ179" s="320"/>
      <c r="AK179" s="554" t="str">
        <f>PARAMETRES!$F$9</f>
        <v>TOTAL LANGUE MATERNELLE</v>
      </c>
      <c r="AL179" s="554"/>
      <c r="AM179" s="333">
        <f>PARAMETRES!$G$9</f>
        <v>100</v>
      </c>
      <c r="AN179" s="334"/>
      <c r="AO179" s="335">
        <f>TOTALGENERAL!$L73</f>
        <v>70.899999999999991</v>
      </c>
      <c r="AP179" s="319"/>
      <c r="AQ179" s="335" t="str">
        <f>TOTALGENERAL!$AM73</f>
        <v/>
      </c>
      <c r="AR179" s="319"/>
      <c r="AS179" s="335" t="str">
        <f>TOTALGENERAL!$BN73</f>
        <v/>
      </c>
      <c r="AT179" s="319"/>
      <c r="AU179" s="335" t="str">
        <f>TOTALGENERAL!$CO73</f>
        <v/>
      </c>
      <c r="AV179" s="320"/>
      <c r="AW179" s="554" t="str">
        <f>PARAMETRES!$F$9</f>
        <v>TOTAL LANGUE MATERNELLE</v>
      </c>
      <c r="AX179" s="554"/>
      <c r="AY179" s="333">
        <f>PARAMETRES!$G$9</f>
        <v>100</v>
      </c>
      <c r="AZ179" s="334"/>
      <c r="BA179" s="335">
        <f>TOTALGENERAL!$L77</f>
        <v>79.8</v>
      </c>
      <c r="BB179" s="319"/>
      <c r="BC179" s="335" t="str">
        <f>TOTALGENERAL!$AM77</f>
        <v/>
      </c>
      <c r="BD179" s="319"/>
      <c r="BE179" s="335" t="str">
        <f>TOTALGENERAL!$BN77</f>
        <v/>
      </c>
      <c r="BF179" s="319"/>
      <c r="BG179" s="335" t="str">
        <f>TOTALGENERAL!$CO77</f>
        <v/>
      </c>
      <c r="BH179" s="320"/>
      <c r="BI179" s="554" t="str">
        <f>PARAMETRES!$F$9</f>
        <v>TOTAL LANGUE MATERNELLE</v>
      </c>
      <c r="BJ179" s="554"/>
      <c r="BK179" s="333">
        <f>PARAMETRES!$G$9</f>
        <v>100</v>
      </c>
      <c r="BL179" s="334"/>
      <c r="BM179" s="335">
        <f>TOTALGENERAL!$L81</f>
        <v>82.899999999999991</v>
      </c>
      <c r="BN179" s="319"/>
      <c r="BO179" s="335" t="str">
        <f>TOTALGENERAL!$AM81</f>
        <v/>
      </c>
      <c r="BP179" s="319"/>
      <c r="BQ179" s="335" t="str">
        <f>TOTALGENERAL!$BN81</f>
        <v/>
      </c>
      <c r="BR179" s="319"/>
      <c r="BS179" s="335" t="str">
        <f>TOTALGENERAL!$CO81</f>
        <v/>
      </c>
      <c r="BT179" s="320"/>
      <c r="BU179" s="554" t="str">
        <f>PARAMETRES!$F$9</f>
        <v>TOTAL LANGUE MATERNELLE</v>
      </c>
      <c r="BV179" s="554"/>
      <c r="BW179" s="333">
        <f>PARAMETRES!$G$9</f>
        <v>100</v>
      </c>
      <c r="BX179" s="334"/>
      <c r="BY179" s="335">
        <f>TOTALGENERAL!$L85</f>
        <v>68.399999999999991</v>
      </c>
      <c r="BZ179" s="319"/>
      <c r="CA179" s="335" t="str">
        <f>TOTALGENERAL!$AM85</f>
        <v/>
      </c>
      <c r="CB179" s="319"/>
      <c r="CC179" s="335" t="str">
        <f>TOTALGENERAL!$BN85</f>
        <v/>
      </c>
      <c r="CD179" s="319"/>
      <c r="CE179" s="335" t="str">
        <f>TOTALGENERAL!$CO85</f>
        <v/>
      </c>
      <c r="CF179" s="320"/>
      <c r="CG179" s="554" t="str">
        <f>PARAMETRES!$F$9</f>
        <v>TOTAL LANGUE MATERNELLE</v>
      </c>
      <c r="CH179" s="554"/>
      <c r="CI179" s="333">
        <f>PARAMETRES!$G$9</f>
        <v>100</v>
      </c>
      <c r="CJ179" s="334"/>
      <c r="CK179" s="335" t="str">
        <f>TOTALGENERAL!$L89</f>
        <v>-</v>
      </c>
      <c r="CL179" s="319"/>
      <c r="CM179" s="335" t="str">
        <f>TOTALGENERAL!$AM89</f>
        <v/>
      </c>
      <c r="CN179" s="319"/>
      <c r="CO179" s="335" t="str">
        <f>TOTALGENERAL!$BN89</f>
        <v/>
      </c>
      <c r="CP179" s="319"/>
      <c r="CQ179" s="335" t="str">
        <f>TOTALGENERAL!$CO89</f>
        <v/>
      </c>
      <c r="CR179" s="320"/>
      <c r="CS179" s="554" t="str">
        <f>PARAMETRES!$F$9</f>
        <v>TOTAL LANGUE MATERNELLE</v>
      </c>
      <c r="CT179" s="554"/>
      <c r="CU179" s="333">
        <f>PARAMETRES!$G$9</f>
        <v>100</v>
      </c>
      <c r="CV179" s="334"/>
      <c r="CW179" s="335" t="str">
        <f>TOTALGENERAL!$L93</f>
        <v>-</v>
      </c>
      <c r="CX179" s="319"/>
      <c r="CY179" s="335" t="str">
        <f>TOTALGENERAL!$AM93</f>
        <v/>
      </c>
      <c r="CZ179" s="319"/>
      <c r="DA179" s="335" t="str">
        <f>TOTALGENERAL!$BN93</f>
        <v/>
      </c>
      <c r="DB179" s="319"/>
      <c r="DC179" s="335" t="str">
        <f>TOTALGENERAL!$CO93</f>
        <v/>
      </c>
      <c r="DD179" s="320"/>
      <c r="DE179" s="554" t="str">
        <f>PARAMETRES!$F$9</f>
        <v>TOTAL LANGUE MATERNELLE</v>
      </c>
      <c r="DF179" s="554"/>
      <c r="DG179" s="333">
        <f>PARAMETRES!$G$9</f>
        <v>100</v>
      </c>
      <c r="DH179" s="334"/>
      <c r="DI179" s="335" t="str">
        <f>TOTALGENERAL!$L97</f>
        <v>-</v>
      </c>
      <c r="DJ179" s="319"/>
      <c r="DK179" s="335" t="str">
        <f>TOTALGENERAL!$AM97</f>
        <v/>
      </c>
      <c r="DL179" s="319"/>
      <c r="DM179" s="335" t="str">
        <f>TOTALGENERAL!$BN97</f>
        <v/>
      </c>
      <c r="DN179" s="319"/>
      <c r="DO179" s="335" t="str">
        <f>TOTALGENERAL!$CO97</f>
        <v/>
      </c>
      <c r="DP179" s="320"/>
    </row>
    <row r="180" spans="1:120" ht="13.5">
      <c r="A180" s="321" t="str">
        <f>IF(COUNTBLANK(K169:K198)=30,"","Moyenne de l'année :")</f>
        <v/>
      </c>
      <c r="B180" s="322" t="str">
        <f>IF(COUNTBLANK(K169:K198)=30,"",CONCATENATE(TOTALGENERAL!$DK61," %"))</f>
        <v/>
      </c>
      <c r="C180" s="336"/>
      <c r="D180" s="336"/>
      <c r="E180" s="315"/>
      <c r="F180" s="324"/>
      <c r="G180" s="315"/>
      <c r="H180" s="324"/>
      <c r="I180" s="315"/>
      <c r="J180" s="324"/>
      <c r="K180" s="315"/>
      <c r="L180" s="325"/>
      <c r="M180" s="321" t="str">
        <f>IF(COUNTBLANK(W169:W198)=30,"","Moyenne de l'année :")</f>
        <v/>
      </c>
      <c r="N180" s="322" t="str">
        <f>IF(COUNTBLANK(W169:W198)=30,"",CONCATENATE(TOTALGENERAL!$DK65," %"))</f>
        <v/>
      </c>
      <c r="O180" s="336"/>
      <c r="P180" s="336"/>
      <c r="Q180" s="315"/>
      <c r="R180" s="324"/>
      <c r="S180" s="315"/>
      <c r="T180" s="324"/>
      <c r="U180" s="315"/>
      <c r="V180" s="324"/>
      <c r="W180" s="315"/>
      <c r="X180" s="325"/>
      <c r="Y180" s="321" t="str">
        <f>IF(COUNTBLANK(AI169:AI198)=30,"","Moyenne de l'année :")</f>
        <v/>
      </c>
      <c r="Z180" s="322" t="str">
        <f>IF(COUNTBLANK(AI169:AI198)=30,"",CONCATENATE(TOTALGENERAL!$DK69," %"))</f>
        <v/>
      </c>
      <c r="AA180" s="336"/>
      <c r="AB180" s="336"/>
      <c r="AC180" s="315"/>
      <c r="AD180" s="324"/>
      <c r="AE180" s="315"/>
      <c r="AF180" s="324"/>
      <c r="AG180" s="315"/>
      <c r="AH180" s="324"/>
      <c r="AI180" s="315"/>
      <c r="AJ180" s="325"/>
      <c r="AK180" s="321" t="str">
        <f>IF(COUNTBLANK(AU169:AU198)=30,"","Moyenne de l'année :")</f>
        <v/>
      </c>
      <c r="AL180" s="322" t="str">
        <f>IF(COUNTBLANK(AU169:AU198)=30,"",CONCATENATE(TOTALGENERAL!$DK73," %"))</f>
        <v/>
      </c>
      <c r="AM180" s="336"/>
      <c r="AN180" s="336"/>
      <c r="AO180" s="315"/>
      <c r="AP180" s="324"/>
      <c r="AQ180" s="315"/>
      <c r="AR180" s="324"/>
      <c r="AS180" s="315"/>
      <c r="AT180" s="324"/>
      <c r="AU180" s="315"/>
      <c r="AV180" s="325"/>
      <c r="AW180" s="321" t="str">
        <f>IF(COUNTBLANK(BG169:BG198)=30,"","Moyenne de l'année :")</f>
        <v/>
      </c>
      <c r="AX180" s="322" t="str">
        <f>IF(COUNTBLANK(BG169:BG198)=30,"",CONCATENATE(TOTALGENERAL!$DK77," %"))</f>
        <v/>
      </c>
      <c r="AY180" s="336"/>
      <c r="AZ180" s="336"/>
      <c r="BA180" s="315"/>
      <c r="BB180" s="324"/>
      <c r="BC180" s="315"/>
      <c r="BD180" s="324"/>
      <c r="BE180" s="315"/>
      <c r="BF180" s="324"/>
      <c r="BG180" s="315"/>
      <c r="BH180" s="325"/>
      <c r="BI180" s="321" t="str">
        <f>IF(COUNTBLANK(BS169:BS198)=30,"","Moyenne de l'année :")</f>
        <v/>
      </c>
      <c r="BJ180" s="322" t="str">
        <f>IF(COUNTBLANK(BS169:BS198)=30,"",CONCATENATE(TOTALGENERAL!$DK81," %"))</f>
        <v/>
      </c>
      <c r="BK180" s="336"/>
      <c r="BL180" s="336"/>
      <c r="BM180" s="315"/>
      <c r="BN180" s="324"/>
      <c r="BO180" s="315"/>
      <c r="BP180" s="324"/>
      <c r="BQ180" s="315"/>
      <c r="BR180" s="324"/>
      <c r="BS180" s="315"/>
      <c r="BT180" s="325"/>
      <c r="BU180" s="321" t="str">
        <f>IF(COUNTBLANK(CE169:CE198)=30,"","Moyenne de l'année :")</f>
        <v/>
      </c>
      <c r="BV180" s="322" t="str">
        <f>IF(COUNTBLANK(CE169:CE198)=30,"",CONCATENATE(TOTALGENERAL!$DK85," %"))</f>
        <v/>
      </c>
      <c r="BW180" s="336"/>
      <c r="BX180" s="336"/>
      <c r="BY180" s="315"/>
      <c r="BZ180" s="324"/>
      <c r="CA180" s="315"/>
      <c r="CB180" s="324"/>
      <c r="CC180" s="315"/>
      <c r="CD180" s="324"/>
      <c r="CE180" s="315"/>
      <c r="CF180" s="325"/>
      <c r="CG180" s="321" t="str">
        <f>IF(COUNTBLANK(CQ169:CQ198)=30,"","Moyenne de l'année :")</f>
        <v/>
      </c>
      <c r="CH180" s="322" t="str">
        <f>IF(COUNTBLANK(CQ169:CQ198)=30,"",CONCATENATE(TOTALGENERAL!$DK89," %"))</f>
        <v/>
      </c>
      <c r="CI180" s="336"/>
      <c r="CJ180" s="336"/>
      <c r="CK180" s="315"/>
      <c r="CL180" s="324"/>
      <c r="CM180" s="315"/>
      <c r="CN180" s="324"/>
      <c r="CO180" s="315"/>
      <c r="CP180" s="324"/>
      <c r="CQ180" s="315"/>
      <c r="CR180" s="325"/>
      <c r="CS180" s="321" t="str">
        <f>IF(COUNTBLANK(DC169:DC198)=30,"","Moyenne de l'année :")</f>
        <v/>
      </c>
      <c r="CT180" s="322" t="str">
        <f>IF(COUNTBLANK(DC169:DC198)=30,"",CONCATENATE(TOTALGENERAL!$DK93," %"))</f>
        <v/>
      </c>
      <c r="CU180" s="336"/>
      <c r="CV180" s="336"/>
      <c r="CW180" s="315"/>
      <c r="CX180" s="324"/>
      <c r="CY180" s="315"/>
      <c r="CZ180" s="324"/>
      <c r="DA180" s="315"/>
      <c r="DB180" s="324"/>
      <c r="DC180" s="315"/>
      <c r="DD180" s="325"/>
      <c r="DE180" s="321" t="str">
        <f>IF(COUNTBLANK(DO169:DO198)=30,"","Moyenne de l'année :")</f>
        <v/>
      </c>
      <c r="DF180" s="322" t="str">
        <f>IF(COUNTBLANK(DO169:DO198)=30,"",CONCATENATE(TOTALGENERAL!$DK97," %"))</f>
        <v/>
      </c>
      <c r="DG180" s="336"/>
      <c r="DH180" s="336"/>
      <c r="DI180" s="315"/>
      <c r="DJ180" s="324"/>
      <c r="DK180" s="315"/>
      <c r="DL180" s="324"/>
      <c r="DM180" s="315"/>
      <c r="DN180" s="324"/>
      <c r="DO180" s="315"/>
      <c r="DP180" s="325"/>
    </row>
    <row r="181" spans="1:120">
      <c r="A181" s="326"/>
      <c r="B181" s="326"/>
      <c r="C181" s="327"/>
      <c r="D181" s="327"/>
      <c r="E181" s="315"/>
      <c r="G181" s="315"/>
      <c r="I181" s="315"/>
      <c r="K181" s="315"/>
      <c r="M181" s="326"/>
      <c r="N181" s="326"/>
      <c r="O181" s="327"/>
      <c r="P181" s="327"/>
      <c r="Q181" s="315"/>
      <c r="S181" s="315"/>
      <c r="U181" s="315"/>
      <c r="W181" s="315"/>
      <c r="Y181" s="326"/>
      <c r="Z181" s="326"/>
      <c r="AA181" s="327"/>
      <c r="AB181" s="327"/>
      <c r="AC181" s="315"/>
      <c r="AE181" s="315"/>
      <c r="AG181" s="315"/>
      <c r="AI181" s="315"/>
      <c r="AK181" s="326"/>
      <c r="AL181" s="326"/>
      <c r="AM181" s="327"/>
      <c r="AN181" s="327"/>
      <c r="AO181" s="315"/>
      <c r="AQ181" s="315"/>
      <c r="AS181" s="315"/>
      <c r="AU181" s="315"/>
      <c r="AW181" s="326"/>
      <c r="AX181" s="326"/>
      <c r="AY181" s="327"/>
      <c r="AZ181" s="327"/>
      <c r="BA181" s="315"/>
      <c r="BC181" s="315"/>
      <c r="BE181" s="315"/>
      <c r="BG181" s="315"/>
      <c r="BI181" s="326"/>
      <c r="BJ181" s="326"/>
      <c r="BK181" s="327"/>
      <c r="BL181" s="327"/>
      <c r="BM181" s="315"/>
      <c r="BO181" s="315"/>
      <c r="BQ181" s="315"/>
      <c r="BS181" s="315"/>
      <c r="BU181" s="326"/>
      <c r="BV181" s="326"/>
      <c r="BW181" s="327"/>
      <c r="BX181" s="327"/>
      <c r="BY181" s="315"/>
      <c r="CA181" s="315"/>
      <c r="CC181" s="315"/>
      <c r="CE181" s="315"/>
      <c r="CG181" s="326"/>
      <c r="CH181" s="326"/>
      <c r="CI181" s="327"/>
      <c r="CJ181" s="327"/>
      <c r="CK181" s="315"/>
      <c r="CM181" s="315"/>
      <c r="CO181" s="315"/>
      <c r="CQ181" s="315"/>
      <c r="CS181" s="326"/>
      <c r="CT181" s="326"/>
      <c r="CU181" s="327"/>
      <c r="CV181" s="327"/>
      <c r="CW181" s="315"/>
      <c r="CY181" s="315"/>
      <c r="DA181" s="315"/>
      <c r="DC181" s="315"/>
      <c r="DE181" s="326"/>
      <c r="DF181" s="326"/>
      <c r="DG181" s="327"/>
      <c r="DH181" s="327"/>
      <c r="DI181" s="315"/>
      <c r="DK181" s="315"/>
      <c r="DM181" s="315"/>
      <c r="DO181" s="315"/>
    </row>
    <row r="182" spans="1:120" ht="13.5">
      <c r="A182" s="552" t="s">
        <v>89</v>
      </c>
      <c r="B182" s="552"/>
      <c r="C182" s="327"/>
      <c r="D182" s="327"/>
      <c r="E182" s="315"/>
      <c r="G182" s="315"/>
      <c r="I182" s="315"/>
      <c r="K182" s="315"/>
      <c r="M182" s="552" t="s">
        <v>89</v>
      </c>
      <c r="N182" s="552"/>
      <c r="O182" s="327"/>
      <c r="P182" s="327"/>
      <c r="Q182" s="315"/>
      <c r="S182" s="315"/>
      <c r="U182" s="315"/>
      <c r="W182" s="315"/>
      <c r="Y182" s="552" t="s">
        <v>89</v>
      </c>
      <c r="Z182" s="552"/>
      <c r="AA182" s="327"/>
      <c r="AB182" s="327"/>
      <c r="AC182" s="315"/>
      <c r="AE182" s="315"/>
      <c r="AG182" s="315"/>
      <c r="AI182" s="315"/>
      <c r="AK182" s="552" t="s">
        <v>89</v>
      </c>
      <c r="AL182" s="552"/>
      <c r="AM182" s="327"/>
      <c r="AN182" s="327"/>
      <c r="AO182" s="315"/>
      <c r="AQ182" s="315"/>
      <c r="AS182" s="315"/>
      <c r="AU182" s="315"/>
      <c r="AW182" s="552" t="s">
        <v>89</v>
      </c>
      <c r="AX182" s="552"/>
      <c r="AY182" s="327"/>
      <c r="AZ182" s="327"/>
      <c r="BA182" s="315"/>
      <c r="BC182" s="315"/>
      <c r="BE182" s="315"/>
      <c r="BG182" s="315"/>
      <c r="BI182" s="552" t="s">
        <v>89</v>
      </c>
      <c r="BJ182" s="552"/>
      <c r="BK182" s="327"/>
      <c r="BL182" s="327"/>
      <c r="BM182" s="315"/>
      <c r="BO182" s="315"/>
      <c r="BQ182" s="315"/>
      <c r="BS182" s="315"/>
      <c r="BU182" s="552" t="s">
        <v>89</v>
      </c>
      <c r="BV182" s="552"/>
      <c r="BW182" s="327"/>
      <c r="BX182" s="327"/>
      <c r="BY182" s="315"/>
      <c r="CA182" s="315"/>
      <c r="CC182" s="315"/>
      <c r="CE182" s="315"/>
      <c r="CG182" s="552" t="s">
        <v>89</v>
      </c>
      <c r="CH182" s="552"/>
      <c r="CI182" s="327"/>
      <c r="CJ182" s="327"/>
      <c r="CK182" s="315"/>
      <c r="CM182" s="315"/>
      <c r="CO182" s="315"/>
      <c r="CQ182" s="315"/>
      <c r="CS182" s="552" t="s">
        <v>89</v>
      </c>
      <c r="CT182" s="552"/>
      <c r="CU182" s="327"/>
      <c r="CV182" s="327"/>
      <c r="CW182" s="315"/>
      <c r="CY182" s="315"/>
      <c r="DA182" s="315"/>
      <c r="DC182" s="315"/>
      <c r="DE182" s="552" t="s">
        <v>89</v>
      </c>
      <c r="DF182" s="552"/>
      <c r="DG182" s="327"/>
      <c r="DH182" s="327"/>
      <c r="DI182" s="315"/>
      <c r="DK182" s="315"/>
      <c r="DM182" s="315"/>
      <c r="DO182" s="315"/>
    </row>
    <row r="183" spans="1:120">
      <c r="A183" s="326"/>
      <c r="B183" s="326"/>
      <c r="C183" s="327"/>
      <c r="D183" s="327"/>
      <c r="E183" s="315"/>
      <c r="G183" s="315"/>
      <c r="I183" s="315"/>
      <c r="K183" s="315"/>
      <c r="M183" s="326"/>
      <c r="N183" s="326"/>
      <c r="O183" s="327"/>
      <c r="P183" s="327"/>
      <c r="Q183" s="315"/>
      <c r="S183" s="315"/>
      <c r="U183" s="315"/>
      <c r="W183" s="315"/>
      <c r="Y183" s="326"/>
      <c r="Z183" s="326"/>
      <c r="AA183" s="327"/>
      <c r="AB183" s="327"/>
      <c r="AC183" s="315"/>
      <c r="AE183" s="315"/>
      <c r="AG183" s="315"/>
      <c r="AI183" s="315"/>
      <c r="AK183" s="326"/>
      <c r="AL183" s="326"/>
      <c r="AM183" s="327"/>
      <c r="AN183" s="327"/>
      <c r="AO183" s="315"/>
      <c r="AQ183" s="315"/>
      <c r="AS183" s="315"/>
      <c r="AU183" s="315"/>
      <c r="AW183" s="326"/>
      <c r="AX183" s="326"/>
      <c r="AY183" s="327"/>
      <c r="AZ183" s="327"/>
      <c r="BA183" s="315"/>
      <c r="BC183" s="315"/>
      <c r="BE183" s="315"/>
      <c r="BG183" s="315"/>
      <c r="BI183" s="326"/>
      <c r="BJ183" s="326"/>
      <c r="BK183" s="327"/>
      <c r="BL183" s="327"/>
      <c r="BM183" s="315"/>
      <c r="BO183" s="315"/>
      <c r="BQ183" s="315"/>
      <c r="BS183" s="315"/>
      <c r="BU183" s="326"/>
      <c r="BV183" s="326"/>
      <c r="BW183" s="327"/>
      <c r="BX183" s="327"/>
      <c r="BY183" s="315"/>
      <c r="CA183" s="315"/>
      <c r="CC183" s="315"/>
      <c r="CE183" s="315"/>
      <c r="CG183" s="326"/>
      <c r="CH183" s="326"/>
      <c r="CI183" s="327"/>
      <c r="CJ183" s="327"/>
      <c r="CK183" s="315"/>
      <c r="CM183" s="315"/>
      <c r="CO183" s="315"/>
      <c r="CQ183" s="315"/>
      <c r="CS183" s="326"/>
      <c r="CT183" s="326"/>
      <c r="CU183" s="327"/>
      <c r="CV183" s="327"/>
      <c r="CW183" s="315"/>
      <c r="CY183" s="315"/>
      <c r="DA183" s="315"/>
      <c r="DC183" s="315"/>
      <c r="DE183" s="326"/>
      <c r="DF183" s="326"/>
      <c r="DG183" s="327"/>
      <c r="DH183" s="327"/>
      <c r="DI183" s="315"/>
      <c r="DK183" s="315"/>
      <c r="DM183" s="315"/>
      <c r="DO183" s="315"/>
    </row>
    <row r="184" spans="1:120">
      <c r="A184" s="553" t="str">
        <f>PARAMETRES!$F$11</f>
        <v>NOMBRES ET OPÉRATIONS</v>
      </c>
      <c r="B184" s="553"/>
      <c r="C184" s="328">
        <f>PARAMETRES!$G$11</f>
        <v>40</v>
      </c>
      <c r="D184" s="329"/>
      <c r="E184" s="330">
        <f>TOTALGENERAL!$O61</f>
        <v>36.800000000000004</v>
      </c>
      <c r="F184" s="331"/>
      <c r="G184" s="330" t="str">
        <f>TOTALGENERAL!$AP61</f>
        <v/>
      </c>
      <c r="H184" s="331"/>
      <c r="I184" s="330" t="str">
        <f>TOTALGENERAL!$BQ61</f>
        <v/>
      </c>
      <c r="J184" s="331"/>
      <c r="K184" s="330" t="str">
        <f>TOTALGENERAL!$CR61</f>
        <v/>
      </c>
      <c r="L184" s="332"/>
      <c r="M184" s="553" t="str">
        <f>PARAMETRES!$F$11</f>
        <v>NOMBRES ET OPÉRATIONS</v>
      </c>
      <c r="N184" s="553"/>
      <c r="O184" s="328">
        <f>PARAMETRES!$G$11</f>
        <v>40</v>
      </c>
      <c r="P184" s="329"/>
      <c r="Q184" s="330">
        <f>TOTALGENERAL!$O65</f>
        <v>33.5</v>
      </c>
      <c r="R184" s="331"/>
      <c r="S184" s="330" t="str">
        <f>TOTALGENERAL!$AP65</f>
        <v/>
      </c>
      <c r="T184" s="331"/>
      <c r="U184" s="330" t="str">
        <f>TOTALGENERAL!$BQ65</f>
        <v/>
      </c>
      <c r="V184" s="331"/>
      <c r="W184" s="330" t="str">
        <f>TOTALGENERAL!$CR65</f>
        <v/>
      </c>
      <c r="X184" s="332"/>
      <c r="Y184" s="553" t="str">
        <f>PARAMETRES!$F$11</f>
        <v>NOMBRES ET OPÉRATIONS</v>
      </c>
      <c r="Z184" s="553"/>
      <c r="AA184" s="328">
        <f>PARAMETRES!$G$11</f>
        <v>40</v>
      </c>
      <c r="AB184" s="329"/>
      <c r="AC184" s="330">
        <f>TOTALGENERAL!$O69</f>
        <v>32.800000000000004</v>
      </c>
      <c r="AD184" s="331"/>
      <c r="AE184" s="330" t="str">
        <f>TOTALGENERAL!$AP69</f>
        <v/>
      </c>
      <c r="AF184" s="331"/>
      <c r="AG184" s="330" t="str">
        <f>TOTALGENERAL!$BQ69</f>
        <v/>
      </c>
      <c r="AH184" s="331"/>
      <c r="AI184" s="330" t="str">
        <f>TOTALGENERAL!$CR69</f>
        <v/>
      </c>
      <c r="AJ184" s="332"/>
      <c r="AK184" s="553" t="str">
        <f>PARAMETRES!$F$11</f>
        <v>NOMBRES ET OPÉRATIONS</v>
      </c>
      <c r="AL184" s="553"/>
      <c r="AM184" s="328">
        <f>PARAMETRES!$G$11</f>
        <v>40</v>
      </c>
      <c r="AN184" s="329"/>
      <c r="AO184" s="330">
        <f>TOTALGENERAL!$O73</f>
        <v>36</v>
      </c>
      <c r="AP184" s="331"/>
      <c r="AQ184" s="330" t="str">
        <f>TOTALGENERAL!$AP73</f>
        <v/>
      </c>
      <c r="AR184" s="331"/>
      <c r="AS184" s="330" t="str">
        <f>TOTALGENERAL!$BQ73</f>
        <v/>
      </c>
      <c r="AT184" s="331"/>
      <c r="AU184" s="330" t="str">
        <f>TOTALGENERAL!$CR73</f>
        <v/>
      </c>
      <c r="AV184" s="332"/>
      <c r="AW184" s="553" t="str">
        <f>PARAMETRES!$F$11</f>
        <v>NOMBRES ET OPÉRATIONS</v>
      </c>
      <c r="AX184" s="553"/>
      <c r="AY184" s="328">
        <f>PARAMETRES!$G$11</f>
        <v>40</v>
      </c>
      <c r="AZ184" s="329"/>
      <c r="BA184" s="330">
        <f>TOTALGENERAL!$O77</f>
        <v>34.5</v>
      </c>
      <c r="BB184" s="331"/>
      <c r="BC184" s="330" t="str">
        <f>TOTALGENERAL!$AP77</f>
        <v/>
      </c>
      <c r="BD184" s="331"/>
      <c r="BE184" s="330" t="str">
        <f>TOTALGENERAL!$BQ77</f>
        <v/>
      </c>
      <c r="BF184" s="331"/>
      <c r="BG184" s="330" t="str">
        <f>TOTALGENERAL!$CR77</f>
        <v/>
      </c>
      <c r="BH184" s="332"/>
      <c r="BI184" s="553" t="str">
        <f>PARAMETRES!$F$11</f>
        <v>NOMBRES ET OPÉRATIONS</v>
      </c>
      <c r="BJ184" s="553"/>
      <c r="BK184" s="328">
        <f>PARAMETRES!$G$11</f>
        <v>40</v>
      </c>
      <c r="BL184" s="329"/>
      <c r="BM184" s="330">
        <f>TOTALGENERAL!$O81</f>
        <v>32.800000000000004</v>
      </c>
      <c r="BN184" s="331"/>
      <c r="BO184" s="330" t="str">
        <f>TOTALGENERAL!$AP81</f>
        <v/>
      </c>
      <c r="BP184" s="331"/>
      <c r="BQ184" s="330" t="str">
        <f>TOTALGENERAL!$BQ81</f>
        <v/>
      </c>
      <c r="BR184" s="331"/>
      <c r="BS184" s="330" t="str">
        <f>TOTALGENERAL!$CR81</f>
        <v/>
      </c>
      <c r="BT184" s="332"/>
      <c r="BU184" s="553" t="str">
        <f>PARAMETRES!$F$11</f>
        <v>NOMBRES ET OPÉRATIONS</v>
      </c>
      <c r="BV184" s="553"/>
      <c r="BW184" s="328">
        <f>PARAMETRES!$G$11</f>
        <v>40</v>
      </c>
      <c r="BX184" s="329"/>
      <c r="BY184" s="330">
        <f>TOTALGENERAL!$O85</f>
        <v>36.800000000000004</v>
      </c>
      <c r="BZ184" s="331"/>
      <c r="CA184" s="330" t="str">
        <f>TOTALGENERAL!$AP85</f>
        <v/>
      </c>
      <c r="CB184" s="331"/>
      <c r="CC184" s="330" t="str">
        <f>TOTALGENERAL!$BQ85</f>
        <v/>
      </c>
      <c r="CD184" s="331"/>
      <c r="CE184" s="330" t="str">
        <f>TOTALGENERAL!$CR85</f>
        <v/>
      </c>
      <c r="CF184" s="332"/>
      <c r="CG184" s="553" t="str">
        <f>PARAMETRES!$F$11</f>
        <v>NOMBRES ET OPÉRATIONS</v>
      </c>
      <c r="CH184" s="553"/>
      <c r="CI184" s="328">
        <f>PARAMETRES!$G$11</f>
        <v>40</v>
      </c>
      <c r="CJ184" s="329"/>
      <c r="CK184" s="330" t="str">
        <f>TOTALGENERAL!$O89</f>
        <v>-</v>
      </c>
      <c r="CL184" s="331"/>
      <c r="CM184" s="330" t="str">
        <f>TOTALGENERAL!$AP89</f>
        <v/>
      </c>
      <c r="CN184" s="331"/>
      <c r="CO184" s="330" t="str">
        <f>TOTALGENERAL!$BQ89</f>
        <v/>
      </c>
      <c r="CP184" s="331"/>
      <c r="CQ184" s="330" t="str">
        <f>TOTALGENERAL!$CR89</f>
        <v/>
      </c>
      <c r="CR184" s="332"/>
      <c r="CS184" s="553" t="str">
        <f>PARAMETRES!$F$11</f>
        <v>NOMBRES ET OPÉRATIONS</v>
      </c>
      <c r="CT184" s="553"/>
      <c r="CU184" s="328">
        <f>PARAMETRES!$G$11</f>
        <v>40</v>
      </c>
      <c r="CV184" s="329"/>
      <c r="CW184" s="330" t="str">
        <f>TOTALGENERAL!$O93</f>
        <v>-</v>
      </c>
      <c r="CX184" s="331"/>
      <c r="CY184" s="330" t="str">
        <f>TOTALGENERAL!$AP93</f>
        <v/>
      </c>
      <c r="CZ184" s="331"/>
      <c r="DA184" s="330" t="str">
        <f>TOTALGENERAL!$BQ93</f>
        <v/>
      </c>
      <c r="DB184" s="331"/>
      <c r="DC184" s="330" t="str">
        <f>TOTALGENERAL!$CR93</f>
        <v/>
      </c>
      <c r="DD184" s="332"/>
      <c r="DE184" s="553" t="str">
        <f>PARAMETRES!$F$11</f>
        <v>NOMBRES ET OPÉRATIONS</v>
      </c>
      <c r="DF184" s="553"/>
      <c r="DG184" s="328">
        <f>PARAMETRES!$G$11</f>
        <v>40</v>
      </c>
      <c r="DH184" s="329"/>
      <c r="DI184" s="330" t="str">
        <f>TOTALGENERAL!$O97</f>
        <v>-</v>
      </c>
      <c r="DJ184" s="331"/>
      <c r="DK184" s="330" t="str">
        <f>TOTALGENERAL!$AP97</f>
        <v/>
      </c>
      <c r="DL184" s="331"/>
      <c r="DM184" s="330" t="str">
        <f>TOTALGENERAL!$BQ97</f>
        <v/>
      </c>
      <c r="DN184" s="331"/>
      <c r="DO184" s="330" t="str">
        <f>TOTALGENERAL!$CR97</f>
        <v/>
      </c>
      <c r="DP184" s="332"/>
    </row>
    <row r="185" spans="1:120">
      <c r="A185" s="553" t="str">
        <f>PARAMETRES!$F$12</f>
        <v>GRANDEURS</v>
      </c>
      <c r="B185" s="553"/>
      <c r="C185" s="328">
        <f>PARAMETRES!$G$12</f>
        <v>30</v>
      </c>
      <c r="D185" s="329"/>
      <c r="E185" s="330" t="str">
        <f>TOTALGENERAL!$P61</f>
        <v/>
      </c>
      <c r="F185" s="331"/>
      <c r="G185" s="330" t="str">
        <f>TOTALGENERAL!$AQ61</f>
        <v/>
      </c>
      <c r="H185" s="331"/>
      <c r="I185" s="330" t="str">
        <f>TOTALGENERAL!$BR61</f>
        <v/>
      </c>
      <c r="J185" s="331"/>
      <c r="K185" s="330" t="str">
        <f>TOTALGENERAL!$CS61</f>
        <v/>
      </c>
      <c r="L185" s="332"/>
      <c r="M185" s="553" t="str">
        <f>PARAMETRES!$F$12</f>
        <v>GRANDEURS</v>
      </c>
      <c r="N185" s="553"/>
      <c r="O185" s="328">
        <f>PARAMETRES!$G$12</f>
        <v>30</v>
      </c>
      <c r="P185" s="329"/>
      <c r="Q185" s="330" t="str">
        <f>TOTALGENERAL!$P65</f>
        <v/>
      </c>
      <c r="R185" s="331"/>
      <c r="S185" s="330" t="str">
        <f>TOTALGENERAL!$AQ65</f>
        <v/>
      </c>
      <c r="T185" s="331"/>
      <c r="U185" s="330" t="str">
        <f>TOTALGENERAL!$BR65</f>
        <v/>
      </c>
      <c r="V185" s="331"/>
      <c r="W185" s="330" t="str">
        <f>TOTALGENERAL!$CS65</f>
        <v/>
      </c>
      <c r="X185" s="332"/>
      <c r="Y185" s="553" t="str">
        <f>PARAMETRES!$F$12</f>
        <v>GRANDEURS</v>
      </c>
      <c r="Z185" s="553"/>
      <c r="AA185" s="328">
        <f>PARAMETRES!$G$12</f>
        <v>30</v>
      </c>
      <c r="AB185" s="329"/>
      <c r="AC185" s="330" t="str">
        <f>TOTALGENERAL!$P69</f>
        <v/>
      </c>
      <c r="AD185" s="331"/>
      <c r="AE185" s="330" t="str">
        <f>TOTALGENERAL!$AQ69</f>
        <v/>
      </c>
      <c r="AF185" s="331"/>
      <c r="AG185" s="330" t="str">
        <f>TOTALGENERAL!$BR69</f>
        <v/>
      </c>
      <c r="AH185" s="331"/>
      <c r="AI185" s="330" t="str">
        <f>TOTALGENERAL!$CS69</f>
        <v/>
      </c>
      <c r="AJ185" s="332"/>
      <c r="AK185" s="553" t="str">
        <f>PARAMETRES!$F$12</f>
        <v>GRANDEURS</v>
      </c>
      <c r="AL185" s="553"/>
      <c r="AM185" s="328">
        <f>PARAMETRES!$G$12</f>
        <v>30</v>
      </c>
      <c r="AN185" s="329"/>
      <c r="AO185" s="330" t="str">
        <f>TOTALGENERAL!$P73</f>
        <v/>
      </c>
      <c r="AP185" s="331"/>
      <c r="AQ185" s="330" t="str">
        <f>TOTALGENERAL!$AQ73</f>
        <v/>
      </c>
      <c r="AR185" s="331"/>
      <c r="AS185" s="330" t="str">
        <f>TOTALGENERAL!$BR73</f>
        <v/>
      </c>
      <c r="AT185" s="331"/>
      <c r="AU185" s="330" t="str">
        <f>TOTALGENERAL!$CS73</f>
        <v/>
      </c>
      <c r="AV185" s="332"/>
      <c r="AW185" s="553" t="str">
        <f>PARAMETRES!$F$12</f>
        <v>GRANDEURS</v>
      </c>
      <c r="AX185" s="553"/>
      <c r="AY185" s="328">
        <f>PARAMETRES!$G$12</f>
        <v>30</v>
      </c>
      <c r="AZ185" s="329"/>
      <c r="BA185" s="330" t="str">
        <f>TOTALGENERAL!$P77</f>
        <v/>
      </c>
      <c r="BB185" s="331"/>
      <c r="BC185" s="330" t="str">
        <f>TOTALGENERAL!$AQ77</f>
        <v/>
      </c>
      <c r="BD185" s="331"/>
      <c r="BE185" s="330" t="str">
        <f>TOTALGENERAL!$BR77</f>
        <v/>
      </c>
      <c r="BF185" s="331"/>
      <c r="BG185" s="330" t="str">
        <f>TOTALGENERAL!$CS77</f>
        <v/>
      </c>
      <c r="BH185" s="332"/>
      <c r="BI185" s="553" t="str">
        <f>PARAMETRES!$F$12</f>
        <v>GRANDEURS</v>
      </c>
      <c r="BJ185" s="553"/>
      <c r="BK185" s="328">
        <f>PARAMETRES!$G$12</f>
        <v>30</v>
      </c>
      <c r="BL185" s="329"/>
      <c r="BM185" s="330" t="str">
        <f>TOTALGENERAL!$P81</f>
        <v/>
      </c>
      <c r="BN185" s="331"/>
      <c r="BO185" s="330" t="str">
        <f>TOTALGENERAL!$AQ81</f>
        <v/>
      </c>
      <c r="BP185" s="331"/>
      <c r="BQ185" s="330" t="str">
        <f>TOTALGENERAL!$BR81</f>
        <v/>
      </c>
      <c r="BR185" s="331"/>
      <c r="BS185" s="330" t="str">
        <f>TOTALGENERAL!$CS81</f>
        <v/>
      </c>
      <c r="BT185" s="332"/>
      <c r="BU185" s="553" t="str">
        <f>PARAMETRES!$F$12</f>
        <v>GRANDEURS</v>
      </c>
      <c r="BV185" s="553"/>
      <c r="BW185" s="328">
        <f>PARAMETRES!$G$12</f>
        <v>30</v>
      </c>
      <c r="BX185" s="329"/>
      <c r="BY185" s="330" t="str">
        <f>TOTALGENERAL!$P85</f>
        <v/>
      </c>
      <c r="BZ185" s="331"/>
      <c r="CA185" s="330" t="str">
        <f>TOTALGENERAL!$AQ85</f>
        <v/>
      </c>
      <c r="CB185" s="331"/>
      <c r="CC185" s="330" t="str">
        <f>TOTALGENERAL!$BR85</f>
        <v/>
      </c>
      <c r="CD185" s="331"/>
      <c r="CE185" s="330" t="str">
        <f>TOTALGENERAL!$CS85</f>
        <v/>
      </c>
      <c r="CF185" s="332"/>
      <c r="CG185" s="553" t="str">
        <f>PARAMETRES!$F$12</f>
        <v>GRANDEURS</v>
      </c>
      <c r="CH185" s="553"/>
      <c r="CI185" s="328">
        <f>PARAMETRES!$G$12</f>
        <v>30</v>
      </c>
      <c r="CJ185" s="329"/>
      <c r="CK185" s="330" t="str">
        <f>TOTALGENERAL!$P89</f>
        <v/>
      </c>
      <c r="CL185" s="331"/>
      <c r="CM185" s="330" t="str">
        <f>TOTALGENERAL!$AQ89</f>
        <v/>
      </c>
      <c r="CN185" s="331"/>
      <c r="CO185" s="330" t="str">
        <f>TOTALGENERAL!$BR89</f>
        <v/>
      </c>
      <c r="CP185" s="331"/>
      <c r="CQ185" s="330" t="str">
        <f>TOTALGENERAL!$CS89</f>
        <v/>
      </c>
      <c r="CR185" s="332"/>
      <c r="CS185" s="553" t="str">
        <f>PARAMETRES!$F$12</f>
        <v>GRANDEURS</v>
      </c>
      <c r="CT185" s="553"/>
      <c r="CU185" s="328">
        <f>PARAMETRES!$G$12</f>
        <v>30</v>
      </c>
      <c r="CV185" s="329"/>
      <c r="CW185" s="330" t="str">
        <f>TOTALGENERAL!$P93</f>
        <v/>
      </c>
      <c r="CX185" s="331"/>
      <c r="CY185" s="330" t="str">
        <f>TOTALGENERAL!$AQ93</f>
        <v/>
      </c>
      <c r="CZ185" s="331"/>
      <c r="DA185" s="330" t="str">
        <f>TOTALGENERAL!$BR93</f>
        <v/>
      </c>
      <c r="DB185" s="331"/>
      <c r="DC185" s="330" t="str">
        <f>TOTALGENERAL!$CS93</f>
        <v/>
      </c>
      <c r="DD185" s="332"/>
      <c r="DE185" s="553" t="str">
        <f>PARAMETRES!$F$12</f>
        <v>GRANDEURS</v>
      </c>
      <c r="DF185" s="553"/>
      <c r="DG185" s="328">
        <f>PARAMETRES!$G$12</f>
        <v>30</v>
      </c>
      <c r="DH185" s="329"/>
      <c r="DI185" s="330" t="str">
        <f>TOTALGENERAL!$P97</f>
        <v/>
      </c>
      <c r="DJ185" s="331"/>
      <c r="DK185" s="330" t="str">
        <f>TOTALGENERAL!$AQ97</f>
        <v/>
      </c>
      <c r="DL185" s="331"/>
      <c r="DM185" s="330" t="str">
        <f>TOTALGENERAL!$BR97</f>
        <v/>
      </c>
      <c r="DN185" s="331"/>
      <c r="DO185" s="330" t="str">
        <f>TOTALGENERAL!$CS97</f>
        <v/>
      </c>
      <c r="DP185" s="332"/>
    </row>
    <row r="186" spans="1:120">
      <c r="A186" s="553" t="str">
        <f>PARAMETRES!$F$13</f>
        <v>SOLIDES ET FIGURES</v>
      </c>
      <c r="B186" s="553"/>
      <c r="C186" s="328">
        <f>PARAMETRES!$G$13</f>
        <v>30</v>
      </c>
      <c r="D186" s="329"/>
      <c r="E186" s="330" t="str">
        <f>TOTALGENERAL!$Q61</f>
        <v/>
      </c>
      <c r="F186" s="331"/>
      <c r="G186" s="330" t="str">
        <f>TOTALGENERAL!$AR61</f>
        <v/>
      </c>
      <c r="H186" s="331"/>
      <c r="I186" s="330" t="str">
        <f>TOTALGENERAL!$BS61</f>
        <v/>
      </c>
      <c r="J186" s="331"/>
      <c r="K186" s="330" t="str">
        <f>TOTALGENERAL!$CT61</f>
        <v/>
      </c>
      <c r="L186" s="332"/>
      <c r="M186" s="553" t="str">
        <f>PARAMETRES!$F$13</f>
        <v>SOLIDES ET FIGURES</v>
      </c>
      <c r="N186" s="553"/>
      <c r="O186" s="328">
        <f>PARAMETRES!$G$13</f>
        <v>30</v>
      </c>
      <c r="P186" s="329"/>
      <c r="Q186" s="330" t="str">
        <f>TOTALGENERAL!$Q65</f>
        <v/>
      </c>
      <c r="R186" s="331"/>
      <c r="S186" s="330" t="str">
        <f>TOTALGENERAL!$AR65</f>
        <v/>
      </c>
      <c r="T186" s="331"/>
      <c r="U186" s="330" t="str">
        <f>TOTALGENERAL!$BS65</f>
        <v/>
      </c>
      <c r="V186" s="331"/>
      <c r="W186" s="330" t="str">
        <f>TOTALGENERAL!$CT65</f>
        <v/>
      </c>
      <c r="X186" s="332"/>
      <c r="Y186" s="553" t="str">
        <f>PARAMETRES!$F$13</f>
        <v>SOLIDES ET FIGURES</v>
      </c>
      <c r="Z186" s="553"/>
      <c r="AA186" s="328">
        <f>PARAMETRES!$G$13</f>
        <v>30</v>
      </c>
      <c r="AB186" s="329"/>
      <c r="AC186" s="330" t="str">
        <f>TOTALGENERAL!$Q69</f>
        <v/>
      </c>
      <c r="AD186" s="331"/>
      <c r="AE186" s="330" t="str">
        <f>TOTALGENERAL!$AR69</f>
        <v/>
      </c>
      <c r="AF186" s="331"/>
      <c r="AG186" s="330" t="str">
        <f>TOTALGENERAL!$BS69</f>
        <v/>
      </c>
      <c r="AH186" s="331"/>
      <c r="AI186" s="330" t="str">
        <f>TOTALGENERAL!$CT69</f>
        <v/>
      </c>
      <c r="AJ186" s="332"/>
      <c r="AK186" s="553" t="str">
        <f>PARAMETRES!$F$13</f>
        <v>SOLIDES ET FIGURES</v>
      </c>
      <c r="AL186" s="553"/>
      <c r="AM186" s="328">
        <f>PARAMETRES!$G$13</f>
        <v>30</v>
      </c>
      <c r="AN186" s="329"/>
      <c r="AO186" s="330" t="str">
        <f>TOTALGENERAL!$Q73</f>
        <v/>
      </c>
      <c r="AP186" s="331"/>
      <c r="AQ186" s="330" t="str">
        <f>TOTALGENERAL!$AR73</f>
        <v/>
      </c>
      <c r="AR186" s="331"/>
      <c r="AS186" s="330" t="str">
        <f>TOTALGENERAL!$BS73</f>
        <v/>
      </c>
      <c r="AT186" s="331"/>
      <c r="AU186" s="330" t="str">
        <f>TOTALGENERAL!$CT73</f>
        <v/>
      </c>
      <c r="AV186" s="332"/>
      <c r="AW186" s="553" t="str">
        <f>PARAMETRES!$F$13</f>
        <v>SOLIDES ET FIGURES</v>
      </c>
      <c r="AX186" s="553"/>
      <c r="AY186" s="328">
        <f>PARAMETRES!$G$13</f>
        <v>30</v>
      </c>
      <c r="AZ186" s="329"/>
      <c r="BA186" s="330" t="str">
        <f>TOTALGENERAL!$Q77</f>
        <v/>
      </c>
      <c r="BB186" s="331"/>
      <c r="BC186" s="330" t="str">
        <f>TOTALGENERAL!$AR77</f>
        <v/>
      </c>
      <c r="BD186" s="331"/>
      <c r="BE186" s="330" t="str">
        <f>TOTALGENERAL!$BS77</f>
        <v/>
      </c>
      <c r="BF186" s="331"/>
      <c r="BG186" s="330" t="str">
        <f>TOTALGENERAL!$CT77</f>
        <v/>
      </c>
      <c r="BH186" s="332"/>
      <c r="BI186" s="553" t="str">
        <f>PARAMETRES!$F$13</f>
        <v>SOLIDES ET FIGURES</v>
      </c>
      <c r="BJ186" s="553"/>
      <c r="BK186" s="328">
        <f>PARAMETRES!$G$13</f>
        <v>30</v>
      </c>
      <c r="BL186" s="329"/>
      <c r="BM186" s="330" t="str">
        <f>TOTALGENERAL!$Q81</f>
        <v/>
      </c>
      <c r="BN186" s="331"/>
      <c r="BO186" s="330" t="str">
        <f>TOTALGENERAL!$AR81</f>
        <v/>
      </c>
      <c r="BP186" s="331"/>
      <c r="BQ186" s="330" t="str">
        <f>TOTALGENERAL!$BS81</f>
        <v/>
      </c>
      <c r="BR186" s="331"/>
      <c r="BS186" s="330" t="str">
        <f>TOTALGENERAL!$CT81</f>
        <v/>
      </c>
      <c r="BT186" s="332"/>
      <c r="BU186" s="553" t="str">
        <f>PARAMETRES!$F$13</f>
        <v>SOLIDES ET FIGURES</v>
      </c>
      <c r="BV186" s="553"/>
      <c r="BW186" s="328">
        <f>PARAMETRES!$G$13</f>
        <v>30</v>
      </c>
      <c r="BX186" s="329"/>
      <c r="BY186" s="330" t="str">
        <f>TOTALGENERAL!$Q85</f>
        <v/>
      </c>
      <c r="BZ186" s="331"/>
      <c r="CA186" s="330" t="str">
        <f>TOTALGENERAL!$AR85</f>
        <v/>
      </c>
      <c r="CB186" s="331"/>
      <c r="CC186" s="330" t="str">
        <f>TOTALGENERAL!$BS85</f>
        <v/>
      </c>
      <c r="CD186" s="331"/>
      <c r="CE186" s="330" t="str">
        <f>TOTALGENERAL!$CT85</f>
        <v/>
      </c>
      <c r="CF186" s="332"/>
      <c r="CG186" s="553" t="str">
        <f>PARAMETRES!$F$13</f>
        <v>SOLIDES ET FIGURES</v>
      </c>
      <c r="CH186" s="553"/>
      <c r="CI186" s="328">
        <f>PARAMETRES!$G$13</f>
        <v>30</v>
      </c>
      <c r="CJ186" s="329"/>
      <c r="CK186" s="330" t="str">
        <f>TOTALGENERAL!$Q89</f>
        <v/>
      </c>
      <c r="CL186" s="331"/>
      <c r="CM186" s="330" t="str">
        <f>TOTALGENERAL!$AR89</f>
        <v/>
      </c>
      <c r="CN186" s="331"/>
      <c r="CO186" s="330" t="str">
        <f>TOTALGENERAL!$BS89</f>
        <v/>
      </c>
      <c r="CP186" s="331"/>
      <c r="CQ186" s="330" t="str">
        <f>TOTALGENERAL!$CT89</f>
        <v/>
      </c>
      <c r="CR186" s="332"/>
      <c r="CS186" s="553" t="str">
        <f>PARAMETRES!$F$13</f>
        <v>SOLIDES ET FIGURES</v>
      </c>
      <c r="CT186" s="553"/>
      <c r="CU186" s="328">
        <f>PARAMETRES!$G$13</f>
        <v>30</v>
      </c>
      <c r="CV186" s="329"/>
      <c r="CW186" s="330" t="str">
        <f>TOTALGENERAL!$Q93</f>
        <v/>
      </c>
      <c r="CX186" s="331"/>
      <c r="CY186" s="330" t="str">
        <f>TOTALGENERAL!$AR93</f>
        <v/>
      </c>
      <c r="CZ186" s="331"/>
      <c r="DA186" s="330" t="str">
        <f>TOTALGENERAL!$BS93</f>
        <v/>
      </c>
      <c r="DB186" s="331"/>
      <c r="DC186" s="330" t="str">
        <f>TOTALGENERAL!$CT93</f>
        <v/>
      </c>
      <c r="DD186" s="332"/>
      <c r="DE186" s="553" t="str">
        <f>PARAMETRES!$F$13</f>
        <v>SOLIDES ET FIGURES</v>
      </c>
      <c r="DF186" s="553"/>
      <c r="DG186" s="328">
        <f>PARAMETRES!$G$13</f>
        <v>30</v>
      </c>
      <c r="DH186" s="329"/>
      <c r="DI186" s="330" t="str">
        <f>TOTALGENERAL!$Q97</f>
        <v/>
      </c>
      <c r="DJ186" s="331"/>
      <c r="DK186" s="330" t="str">
        <f>TOTALGENERAL!$AR97</f>
        <v/>
      </c>
      <c r="DL186" s="331"/>
      <c r="DM186" s="330" t="str">
        <f>TOTALGENERAL!$BS97</f>
        <v/>
      </c>
      <c r="DN186" s="331"/>
      <c r="DO186" s="330" t="str">
        <f>TOTALGENERAL!$CT97</f>
        <v/>
      </c>
      <c r="DP186" s="332"/>
    </row>
    <row r="187" spans="1:120">
      <c r="A187" s="326"/>
      <c r="B187" s="326"/>
      <c r="C187" s="327"/>
      <c r="D187" s="327"/>
      <c r="E187" s="315"/>
      <c r="G187" s="315"/>
      <c r="I187" s="315"/>
      <c r="K187" s="315"/>
      <c r="M187" s="326"/>
      <c r="N187" s="326"/>
      <c r="O187" s="327"/>
      <c r="P187" s="327"/>
      <c r="Q187" s="315"/>
      <c r="S187" s="315"/>
      <c r="U187" s="315"/>
      <c r="W187" s="315"/>
      <c r="Y187" s="326"/>
      <c r="Z187" s="326"/>
      <c r="AA187" s="327"/>
      <c r="AB187" s="327"/>
      <c r="AC187" s="315"/>
      <c r="AE187" s="315"/>
      <c r="AG187" s="315"/>
      <c r="AI187" s="315"/>
      <c r="AK187" s="326"/>
      <c r="AL187" s="326"/>
      <c r="AM187" s="327"/>
      <c r="AN187" s="327"/>
      <c r="AO187" s="315"/>
      <c r="AQ187" s="315"/>
      <c r="AS187" s="315"/>
      <c r="AU187" s="315"/>
      <c r="AW187" s="326"/>
      <c r="AX187" s="326"/>
      <c r="AY187" s="327"/>
      <c r="AZ187" s="327"/>
      <c r="BA187" s="315"/>
      <c r="BC187" s="315"/>
      <c r="BE187" s="315"/>
      <c r="BG187" s="315"/>
      <c r="BI187" s="326"/>
      <c r="BJ187" s="326"/>
      <c r="BK187" s="327"/>
      <c r="BL187" s="327"/>
      <c r="BM187" s="315"/>
      <c r="BO187" s="315"/>
      <c r="BQ187" s="315"/>
      <c r="BS187" s="315"/>
      <c r="BU187" s="326"/>
      <c r="BV187" s="326"/>
      <c r="BW187" s="327"/>
      <c r="BX187" s="327"/>
      <c r="BY187" s="315"/>
      <c r="CA187" s="315"/>
      <c r="CC187" s="315"/>
      <c r="CE187" s="315"/>
      <c r="CG187" s="326"/>
      <c r="CH187" s="326"/>
      <c r="CI187" s="327"/>
      <c r="CJ187" s="327"/>
      <c r="CK187" s="315"/>
      <c r="CM187" s="315"/>
      <c r="CO187" s="315"/>
      <c r="CQ187" s="315"/>
      <c r="CS187" s="326"/>
      <c r="CT187" s="326"/>
      <c r="CU187" s="327"/>
      <c r="CV187" s="327"/>
      <c r="CW187" s="315"/>
      <c r="CY187" s="315"/>
      <c r="DA187" s="315"/>
      <c r="DC187" s="315"/>
      <c r="DE187" s="326"/>
      <c r="DF187" s="326"/>
      <c r="DG187" s="327"/>
      <c r="DH187" s="327"/>
      <c r="DI187" s="315"/>
      <c r="DK187" s="315"/>
      <c r="DM187" s="315"/>
      <c r="DO187" s="315"/>
    </row>
    <row r="188" spans="1:120" ht="13.5">
      <c r="A188" s="554" t="str">
        <f>PARAMETRES!$F$14</f>
        <v>TOTAL MATHÉMATIQUE</v>
      </c>
      <c r="B188" s="554"/>
      <c r="C188" s="333">
        <f>PARAMETRES!$G$14</f>
        <v>100</v>
      </c>
      <c r="D188" s="334"/>
      <c r="E188" s="335">
        <f>TOTALGENERAL!$R61</f>
        <v>92</v>
      </c>
      <c r="F188" s="319"/>
      <c r="G188" s="335" t="str">
        <f>TOTALGENERAL!$AS61</f>
        <v/>
      </c>
      <c r="H188" s="319"/>
      <c r="I188" s="335" t="str">
        <f>TOTALGENERAL!$BT61</f>
        <v/>
      </c>
      <c r="J188" s="319"/>
      <c r="K188" s="335" t="str">
        <f>TOTALGENERAL!$CU61</f>
        <v/>
      </c>
      <c r="L188" s="320"/>
      <c r="M188" s="554" t="str">
        <f>PARAMETRES!$F$14</f>
        <v>TOTAL MATHÉMATIQUE</v>
      </c>
      <c r="N188" s="554"/>
      <c r="O188" s="333">
        <f>PARAMETRES!$G$14</f>
        <v>100</v>
      </c>
      <c r="P188" s="334"/>
      <c r="Q188" s="335">
        <f>TOTALGENERAL!$R65</f>
        <v>83.699999999999989</v>
      </c>
      <c r="R188" s="319"/>
      <c r="S188" s="335" t="str">
        <f>TOTALGENERAL!$AS65</f>
        <v/>
      </c>
      <c r="T188" s="319"/>
      <c r="U188" s="335" t="str">
        <f>TOTALGENERAL!$BT65</f>
        <v/>
      </c>
      <c r="V188" s="319"/>
      <c r="W188" s="335" t="str">
        <f>TOTALGENERAL!$CU65</f>
        <v/>
      </c>
      <c r="X188" s="320"/>
      <c r="Y188" s="554" t="str">
        <f>PARAMETRES!$F$14</f>
        <v>TOTAL MATHÉMATIQUE</v>
      </c>
      <c r="Z188" s="554"/>
      <c r="AA188" s="333">
        <f>PARAMETRES!$G$14</f>
        <v>100</v>
      </c>
      <c r="AB188" s="334"/>
      <c r="AC188" s="335">
        <f>TOTALGENERAL!$R69</f>
        <v>81.8</v>
      </c>
      <c r="AD188" s="319"/>
      <c r="AE188" s="335" t="str">
        <f>TOTALGENERAL!$AS69</f>
        <v/>
      </c>
      <c r="AF188" s="319"/>
      <c r="AG188" s="335" t="str">
        <f>TOTALGENERAL!$BT69</f>
        <v/>
      </c>
      <c r="AH188" s="319"/>
      <c r="AI188" s="335" t="str">
        <f>TOTALGENERAL!$CU69</f>
        <v/>
      </c>
      <c r="AJ188" s="320"/>
      <c r="AK188" s="554" t="str">
        <f>PARAMETRES!$F$14</f>
        <v>TOTAL MATHÉMATIQUE</v>
      </c>
      <c r="AL188" s="554"/>
      <c r="AM188" s="333">
        <f>PARAMETRES!$G$14</f>
        <v>100</v>
      </c>
      <c r="AN188" s="334"/>
      <c r="AO188" s="335">
        <f>TOTALGENERAL!$R73</f>
        <v>89.899999999999991</v>
      </c>
      <c r="AP188" s="319"/>
      <c r="AQ188" s="335" t="str">
        <f>TOTALGENERAL!$AS73</f>
        <v/>
      </c>
      <c r="AR188" s="319"/>
      <c r="AS188" s="335" t="str">
        <f>TOTALGENERAL!$BT73</f>
        <v/>
      </c>
      <c r="AT188" s="319"/>
      <c r="AU188" s="335" t="str">
        <f>TOTALGENERAL!$CU73</f>
        <v/>
      </c>
      <c r="AV188" s="320"/>
      <c r="AW188" s="554" t="str">
        <f>PARAMETRES!$F$14</f>
        <v>TOTAL MATHÉMATIQUE</v>
      </c>
      <c r="AX188" s="554"/>
      <c r="AY188" s="333">
        <f>PARAMETRES!$G$14</f>
        <v>100</v>
      </c>
      <c r="AZ188" s="334"/>
      <c r="BA188" s="335">
        <f>TOTALGENERAL!$R77</f>
        <v>86.3</v>
      </c>
      <c r="BB188" s="319"/>
      <c r="BC188" s="335" t="str">
        <f>TOTALGENERAL!$AS77</f>
        <v/>
      </c>
      <c r="BD188" s="319"/>
      <c r="BE188" s="335" t="str">
        <f>TOTALGENERAL!$BT77</f>
        <v/>
      </c>
      <c r="BF188" s="319"/>
      <c r="BG188" s="335" t="str">
        <f>TOTALGENERAL!$CU77</f>
        <v/>
      </c>
      <c r="BH188" s="320"/>
      <c r="BI188" s="554" t="str">
        <f>PARAMETRES!$F$14</f>
        <v>TOTAL MATHÉMATIQUE</v>
      </c>
      <c r="BJ188" s="554"/>
      <c r="BK188" s="333">
        <f>PARAMETRES!$G$14</f>
        <v>100</v>
      </c>
      <c r="BL188" s="334"/>
      <c r="BM188" s="335">
        <f>TOTALGENERAL!$R81</f>
        <v>81.8</v>
      </c>
      <c r="BN188" s="319"/>
      <c r="BO188" s="335" t="str">
        <f>TOTALGENERAL!$AS81</f>
        <v/>
      </c>
      <c r="BP188" s="319"/>
      <c r="BQ188" s="335" t="str">
        <f>TOTALGENERAL!$BT81</f>
        <v/>
      </c>
      <c r="BR188" s="319"/>
      <c r="BS188" s="335" t="str">
        <f>TOTALGENERAL!$CU81</f>
        <v/>
      </c>
      <c r="BT188" s="320"/>
      <c r="BU188" s="554" t="str">
        <f>PARAMETRES!$F$14</f>
        <v>TOTAL MATHÉMATIQUE</v>
      </c>
      <c r="BV188" s="554"/>
      <c r="BW188" s="333">
        <f>PARAMETRES!$G$14</f>
        <v>100</v>
      </c>
      <c r="BX188" s="334"/>
      <c r="BY188" s="335">
        <f>TOTALGENERAL!$R85</f>
        <v>92</v>
      </c>
      <c r="BZ188" s="319"/>
      <c r="CA188" s="335" t="str">
        <f>TOTALGENERAL!$AS85</f>
        <v/>
      </c>
      <c r="CB188" s="319"/>
      <c r="CC188" s="335" t="str">
        <f>TOTALGENERAL!$BT85</f>
        <v/>
      </c>
      <c r="CD188" s="319"/>
      <c r="CE188" s="335" t="str">
        <f>TOTALGENERAL!$CU85</f>
        <v/>
      </c>
      <c r="CF188" s="320"/>
      <c r="CG188" s="554" t="str">
        <f>PARAMETRES!$F$14</f>
        <v>TOTAL MATHÉMATIQUE</v>
      </c>
      <c r="CH188" s="554"/>
      <c r="CI188" s="333">
        <f>PARAMETRES!$G$14</f>
        <v>100</v>
      </c>
      <c r="CJ188" s="334"/>
      <c r="CK188" s="335" t="str">
        <f>TOTALGENERAL!$R89</f>
        <v>-</v>
      </c>
      <c r="CL188" s="319"/>
      <c r="CM188" s="335" t="str">
        <f>TOTALGENERAL!$AS89</f>
        <v/>
      </c>
      <c r="CN188" s="319"/>
      <c r="CO188" s="335" t="str">
        <f>TOTALGENERAL!$BT89</f>
        <v/>
      </c>
      <c r="CP188" s="319"/>
      <c r="CQ188" s="335" t="str">
        <f>TOTALGENERAL!$CU89</f>
        <v/>
      </c>
      <c r="CR188" s="320"/>
      <c r="CS188" s="554" t="str">
        <f>PARAMETRES!$F$14</f>
        <v>TOTAL MATHÉMATIQUE</v>
      </c>
      <c r="CT188" s="554"/>
      <c r="CU188" s="333">
        <f>PARAMETRES!$G$14</f>
        <v>100</v>
      </c>
      <c r="CV188" s="334"/>
      <c r="CW188" s="335" t="str">
        <f>TOTALGENERAL!$R93</f>
        <v>-</v>
      </c>
      <c r="CX188" s="319"/>
      <c r="CY188" s="335" t="str">
        <f>TOTALGENERAL!$AS93</f>
        <v/>
      </c>
      <c r="CZ188" s="319"/>
      <c r="DA188" s="335" t="str">
        <f>TOTALGENERAL!$BT93</f>
        <v/>
      </c>
      <c r="DB188" s="319"/>
      <c r="DC188" s="335" t="str">
        <f>TOTALGENERAL!$CU93</f>
        <v/>
      </c>
      <c r="DD188" s="320"/>
      <c r="DE188" s="554" t="str">
        <f>PARAMETRES!$F$14</f>
        <v>TOTAL MATHÉMATIQUE</v>
      </c>
      <c r="DF188" s="554"/>
      <c r="DG188" s="333">
        <f>PARAMETRES!$G$14</f>
        <v>100</v>
      </c>
      <c r="DH188" s="334"/>
      <c r="DI188" s="335" t="str">
        <f>TOTALGENERAL!$R97</f>
        <v>-</v>
      </c>
      <c r="DJ188" s="319"/>
      <c r="DK188" s="335" t="str">
        <f>TOTALGENERAL!$AS97</f>
        <v/>
      </c>
      <c r="DL188" s="319"/>
      <c r="DM188" s="335" t="str">
        <f>TOTALGENERAL!$BT97</f>
        <v/>
      </c>
      <c r="DN188" s="319"/>
      <c r="DO188" s="335" t="str">
        <f>TOTALGENERAL!$CU97</f>
        <v/>
      </c>
      <c r="DP188" s="320"/>
    </row>
    <row r="189" spans="1:120" ht="13.5">
      <c r="A189" s="321" t="str">
        <f>IF(COUNTBLANK(K169:K198)=30,"","Moyenne de l'année :")</f>
        <v/>
      </c>
      <c r="B189" s="322" t="str">
        <f>IF(COUNTBLANK(K169:K198)=30,"",CONCATENATE(TOTALGENERAL!$DL61," %"))</f>
        <v/>
      </c>
      <c r="C189" s="336"/>
      <c r="D189" s="336"/>
      <c r="E189" s="315"/>
      <c r="F189" s="324"/>
      <c r="G189" s="315"/>
      <c r="H189" s="324"/>
      <c r="I189" s="315"/>
      <c r="J189" s="324"/>
      <c r="K189" s="315"/>
      <c r="L189" s="325"/>
      <c r="M189" s="321" t="str">
        <f>IF(COUNTBLANK(W169:W198)=30,"","Moyenne de l'année :")</f>
        <v/>
      </c>
      <c r="N189" s="322" t="str">
        <f>IF(COUNTBLANK(W169:W198)=30,"",CONCATENATE(TOTALGENERAL!$DL65," %"))</f>
        <v/>
      </c>
      <c r="O189" s="336"/>
      <c r="P189" s="336"/>
      <c r="Q189" s="315"/>
      <c r="R189" s="324"/>
      <c r="S189" s="315"/>
      <c r="T189" s="324"/>
      <c r="U189" s="315"/>
      <c r="V189" s="324"/>
      <c r="W189" s="315"/>
      <c r="X189" s="325"/>
      <c r="Y189" s="321" t="str">
        <f>IF(COUNTBLANK(AI169:AI198)=30,"","Moyenne de l'année :")</f>
        <v/>
      </c>
      <c r="Z189" s="322" t="str">
        <f>IF(COUNTBLANK(AI169:AI198)=30,"",CONCATENATE(TOTALGENERAL!$DL69," %"))</f>
        <v/>
      </c>
      <c r="AA189" s="336"/>
      <c r="AB189" s="336"/>
      <c r="AC189" s="315"/>
      <c r="AD189" s="324"/>
      <c r="AE189" s="315"/>
      <c r="AF189" s="324"/>
      <c r="AG189" s="315"/>
      <c r="AH189" s="324"/>
      <c r="AI189" s="315"/>
      <c r="AJ189" s="325"/>
      <c r="AK189" s="321" t="str">
        <f>IF(COUNTBLANK(AU169:AU198)=30,"","Moyenne de l'année :")</f>
        <v/>
      </c>
      <c r="AL189" s="322" t="str">
        <f>IF(COUNTBLANK(AU169:AU198)=30,"",CONCATENATE(TOTALGENERAL!$DL73," %"))</f>
        <v/>
      </c>
      <c r="AM189" s="336"/>
      <c r="AN189" s="336"/>
      <c r="AO189" s="315"/>
      <c r="AP189" s="324"/>
      <c r="AQ189" s="315"/>
      <c r="AR189" s="324"/>
      <c r="AS189" s="315"/>
      <c r="AT189" s="324"/>
      <c r="AU189" s="315"/>
      <c r="AV189" s="325"/>
      <c r="AW189" s="321" t="str">
        <f>IF(COUNTBLANK(BG169:BG198)=30,"","Moyenne de l'année :")</f>
        <v/>
      </c>
      <c r="AX189" s="322" t="str">
        <f>IF(COUNTBLANK(BG169:BG198)=30,"",CONCATENATE(TOTALGENERAL!$DL77," %"))</f>
        <v/>
      </c>
      <c r="AY189" s="336"/>
      <c r="AZ189" s="336"/>
      <c r="BA189" s="315"/>
      <c r="BB189" s="324"/>
      <c r="BC189" s="315"/>
      <c r="BD189" s="324"/>
      <c r="BE189" s="315"/>
      <c r="BF189" s="324"/>
      <c r="BG189" s="315"/>
      <c r="BH189" s="325"/>
      <c r="BI189" s="321" t="str">
        <f>IF(COUNTBLANK(BS169:BS198)=30,"","Moyenne de l'année :")</f>
        <v/>
      </c>
      <c r="BJ189" s="322" t="str">
        <f>IF(COUNTBLANK(BS169:BS198)=30,"",CONCATENATE(TOTALGENERAL!$DL81," %"))</f>
        <v/>
      </c>
      <c r="BK189" s="336"/>
      <c r="BL189" s="336"/>
      <c r="BM189" s="315"/>
      <c r="BN189" s="324"/>
      <c r="BO189" s="315"/>
      <c r="BP189" s="324"/>
      <c r="BQ189" s="315"/>
      <c r="BR189" s="324"/>
      <c r="BS189" s="315"/>
      <c r="BT189" s="325"/>
      <c r="BU189" s="321" t="str">
        <f>IF(COUNTBLANK(CE169:CE198)=30,"","Moyenne de l'année :")</f>
        <v/>
      </c>
      <c r="BV189" s="322" t="str">
        <f>IF(COUNTBLANK(CE169:CE198)=30,"",CONCATENATE(TOTALGENERAL!$DL85," %"))</f>
        <v/>
      </c>
      <c r="BW189" s="336"/>
      <c r="BX189" s="336"/>
      <c r="BY189" s="315"/>
      <c r="BZ189" s="324"/>
      <c r="CA189" s="315"/>
      <c r="CB189" s="324"/>
      <c r="CC189" s="315"/>
      <c r="CD189" s="324"/>
      <c r="CE189" s="315"/>
      <c r="CF189" s="325"/>
      <c r="CG189" s="321" t="str">
        <f>IF(COUNTBLANK(CQ169:CQ198)=30,"","Moyenne de l'année :")</f>
        <v/>
      </c>
      <c r="CH189" s="322" t="str">
        <f>IF(COUNTBLANK(CQ169:CQ198)=30,"",CONCATENATE(TOTALGENERAL!$DL89," %"))</f>
        <v/>
      </c>
      <c r="CI189" s="336"/>
      <c r="CJ189" s="336"/>
      <c r="CK189" s="315"/>
      <c r="CL189" s="324"/>
      <c r="CM189" s="315"/>
      <c r="CN189" s="324"/>
      <c r="CO189" s="315"/>
      <c r="CP189" s="324"/>
      <c r="CQ189" s="315"/>
      <c r="CR189" s="325"/>
      <c r="CS189" s="321" t="str">
        <f>IF(COUNTBLANK(DC169:DC198)=30,"","Moyenne de l'année :")</f>
        <v/>
      </c>
      <c r="CT189" s="322" t="str">
        <f>IF(COUNTBLANK(DC169:DC198)=30,"",CONCATENATE(TOTALGENERAL!$DL93," %"))</f>
        <v/>
      </c>
      <c r="CU189" s="336"/>
      <c r="CV189" s="336"/>
      <c r="CW189" s="315"/>
      <c r="CX189" s="324"/>
      <c r="CY189" s="315"/>
      <c r="CZ189" s="324"/>
      <c r="DA189" s="315"/>
      <c r="DB189" s="324"/>
      <c r="DC189" s="315"/>
      <c r="DD189" s="325"/>
      <c r="DE189" s="321" t="str">
        <f>IF(COUNTBLANK(DO169:DO198)=30,"","Moyenne de l'année :")</f>
        <v/>
      </c>
      <c r="DF189" s="322" t="str">
        <f>IF(COUNTBLANK(DO169:DO198)=30,"",CONCATENATE(TOTALGENERAL!$DL97," %"))</f>
        <v/>
      </c>
      <c r="DG189" s="336"/>
      <c r="DH189" s="336"/>
      <c r="DI189" s="315"/>
      <c r="DJ189" s="324"/>
      <c r="DK189" s="315"/>
      <c r="DL189" s="324"/>
      <c r="DM189" s="315"/>
      <c r="DN189" s="324"/>
      <c r="DO189" s="315"/>
      <c r="DP189" s="325"/>
    </row>
    <row r="190" spans="1:120">
      <c r="A190" s="326"/>
      <c r="B190" s="326"/>
      <c r="C190" s="327"/>
      <c r="D190" s="327"/>
      <c r="E190" s="315"/>
      <c r="G190" s="315"/>
      <c r="I190" s="315"/>
      <c r="K190" s="315"/>
      <c r="M190" s="326"/>
      <c r="N190" s="326"/>
      <c r="O190" s="327"/>
      <c r="P190" s="327"/>
      <c r="Q190" s="315"/>
      <c r="S190" s="315"/>
      <c r="U190" s="315"/>
      <c r="W190" s="315"/>
      <c r="Y190" s="326"/>
      <c r="Z190" s="326"/>
      <c r="AA190" s="327"/>
      <c r="AB190" s="327"/>
      <c r="AC190" s="315"/>
      <c r="AE190" s="315"/>
      <c r="AG190" s="315"/>
      <c r="AI190" s="315"/>
      <c r="AK190" s="326"/>
      <c r="AL190" s="326"/>
      <c r="AM190" s="327"/>
      <c r="AN190" s="327"/>
      <c r="AO190" s="315"/>
      <c r="AQ190" s="315"/>
      <c r="AS190" s="315"/>
      <c r="AU190" s="315"/>
      <c r="AW190" s="326"/>
      <c r="AX190" s="326"/>
      <c r="AY190" s="327"/>
      <c r="AZ190" s="327"/>
      <c r="BA190" s="315"/>
      <c r="BC190" s="315"/>
      <c r="BE190" s="315"/>
      <c r="BG190" s="315"/>
      <c r="BI190" s="326"/>
      <c r="BJ190" s="326"/>
      <c r="BK190" s="327"/>
      <c r="BL190" s="327"/>
      <c r="BM190" s="315"/>
      <c r="BO190" s="315"/>
      <c r="BQ190" s="315"/>
      <c r="BS190" s="315"/>
      <c r="BU190" s="326"/>
      <c r="BV190" s="326"/>
      <c r="BW190" s="327"/>
      <c r="BX190" s="327"/>
      <c r="BY190" s="315"/>
      <c r="CA190" s="315"/>
      <c r="CC190" s="315"/>
      <c r="CE190" s="315"/>
      <c r="CG190" s="326"/>
      <c r="CH190" s="326"/>
      <c r="CI190" s="327"/>
      <c r="CJ190" s="327"/>
      <c r="CK190" s="315"/>
      <c r="CM190" s="315"/>
      <c r="CO190" s="315"/>
      <c r="CQ190" s="315"/>
      <c r="CS190" s="326"/>
      <c r="CT190" s="326"/>
      <c r="CU190" s="327"/>
      <c r="CV190" s="327"/>
      <c r="CW190" s="315"/>
      <c r="CY190" s="315"/>
      <c r="DA190" s="315"/>
      <c r="DC190" s="315"/>
      <c r="DE190" s="326"/>
      <c r="DF190" s="326"/>
      <c r="DG190" s="327"/>
      <c r="DH190" s="327"/>
      <c r="DI190" s="315"/>
      <c r="DK190" s="315"/>
      <c r="DM190" s="315"/>
      <c r="DO190" s="315"/>
    </row>
    <row r="191" spans="1:120">
      <c r="A191" s="551" t="str">
        <f>PARAMETRES!$F$16</f>
        <v>ÉVEIL</v>
      </c>
      <c r="B191" s="551"/>
      <c r="C191" s="316">
        <f>PARAMETRES!$G$16</f>
        <v>30</v>
      </c>
      <c r="D191" s="317"/>
      <c r="E191" s="318">
        <f>TOTALGENERAL!$U61</f>
        <v>24</v>
      </c>
      <c r="F191" s="319"/>
      <c r="G191" s="318" t="str">
        <f>TOTALGENERAL!$AV61</f>
        <v/>
      </c>
      <c r="H191" s="319"/>
      <c r="I191" s="318" t="str">
        <f>TOTALGENERAL!$BW61</f>
        <v/>
      </c>
      <c r="J191" s="319"/>
      <c r="K191" s="318" t="str">
        <f>TOTALGENERAL!$CX61</f>
        <v/>
      </c>
      <c r="L191" s="320"/>
      <c r="M191" s="551" t="str">
        <f>PARAMETRES!$F$16</f>
        <v>ÉVEIL</v>
      </c>
      <c r="N191" s="551"/>
      <c r="O191" s="316">
        <f>PARAMETRES!$G$16</f>
        <v>30</v>
      </c>
      <c r="P191" s="317"/>
      <c r="Q191" s="318">
        <f>TOTALGENERAL!$U65</f>
        <v>22.8</v>
      </c>
      <c r="R191" s="319"/>
      <c r="S191" s="318" t="str">
        <f>TOTALGENERAL!$AV65</f>
        <v/>
      </c>
      <c r="T191" s="319"/>
      <c r="U191" s="318" t="str">
        <f>TOTALGENERAL!$BW65</f>
        <v/>
      </c>
      <c r="V191" s="319"/>
      <c r="W191" s="318" t="str">
        <f>TOTALGENERAL!$CX65</f>
        <v/>
      </c>
      <c r="X191" s="320"/>
      <c r="Y191" s="551" t="str">
        <f>PARAMETRES!$F$16</f>
        <v>ÉVEIL</v>
      </c>
      <c r="Z191" s="551"/>
      <c r="AA191" s="316">
        <f>PARAMETRES!$G$16</f>
        <v>30</v>
      </c>
      <c r="AB191" s="317"/>
      <c r="AC191" s="318">
        <f>TOTALGENERAL!$U69</f>
        <v>22.8</v>
      </c>
      <c r="AD191" s="319"/>
      <c r="AE191" s="318" t="str">
        <f>TOTALGENERAL!$AV69</f>
        <v/>
      </c>
      <c r="AF191" s="319"/>
      <c r="AG191" s="318" t="str">
        <f>TOTALGENERAL!$BW69</f>
        <v/>
      </c>
      <c r="AH191" s="319"/>
      <c r="AI191" s="318" t="str">
        <f>TOTALGENERAL!$CX69</f>
        <v/>
      </c>
      <c r="AJ191" s="320"/>
      <c r="AK191" s="551" t="str">
        <f>PARAMETRES!$F$16</f>
        <v>ÉVEIL</v>
      </c>
      <c r="AL191" s="551"/>
      <c r="AM191" s="316">
        <f>PARAMETRES!$G$16</f>
        <v>30</v>
      </c>
      <c r="AN191" s="317"/>
      <c r="AO191" s="318">
        <f>TOTALGENERAL!$U73</f>
        <v>24.6</v>
      </c>
      <c r="AP191" s="319"/>
      <c r="AQ191" s="318" t="str">
        <f>TOTALGENERAL!$AV73</f>
        <v/>
      </c>
      <c r="AR191" s="319"/>
      <c r="AS191" s="318" t="str">
        <f>TOTALGENERAL!$BW73</f>
        <v/>
      </c>
      <c r="AT191" s="319"/>
      <c r="AU191" s="318" t="str">
        <f>TOTALGENERAL!$CX73</f>
        <v/>
      </c>
      <c r="AV191" s="320"/>
      <c r="AW191" s="551" t="str">
        <f>PARAMETRES!$F$16</f>
        <v>ÉVEIL</v>
      </c>
      <c r="AX191" s="551"/>
      <c r="AY191" s="316">
        <f>PARAMETRES!$G$16</f>
        <v>30</v>
      </c>
      <c r="AZ191" s="317"/>
      <c r="BA191" s="318">
        <f>TOTALGENERAL!$U77</f>
        <v>30</v>
      </c>
      <c r="BB191" s="319"/>
      <c r="BC191" s="318" t="str">
        <f>TOTALGENERAL!$AV77</f>
        <v/>
      </c>
      <c r="BD191" s="319"/>
      <c r="BE191" s="318" t="str">
        <f>TOTALGENERAL!$BW77</f>
        <v/>
      </c>
      <c r="BF191" s="319"/>
      <c r="BG191" s="318" t="str">
        <f>TOTALGENERAL!$CX77</f>
        <v/>
      </c>
      <c r="BH191" s="320"/>
      <c r="BI191" s="551" t="str">
        <f>PARAMETRES!$F$16</f>
        <v>ÉVEIL</v>
      </c>
      <c r="BJ191" s="551"/>
      <c r="BK191" s="316">
        <f>PARAMETRES!$G$16</f>
        <v>30</v>
      </c>
      <c r="BL191" s="317"/>
      <c r="BM191" s="318">
        <f>TOTALGENERAL!$U81</f>
        <v>26.4</v>
      </c>
      <c r="BN191" s="319"/>
      <c r="BO191" s="318" t="str">
        <f>TOTALGENERAL!$AV81</f>
        <v/>
      </c>
      <c r="BP191" s="319"/>
      <c r="BQ191" s="318" t="str">
        <f>TOTALGENERAL!$BW81</f>
        <v/>
      </c>
      <c r="BR191" s="319"/>
      <c r="BS191" s="318" t="str">
        <f>TOTALGENERAL!$CX81</f>
        <v/>
      </c>
      <c r="BT191" s="320"/>
      <c r="BU191" s="551" t="str">
        <f>PARAMETRES!$F$16</f>
        <v>ÉVEIL</v>
      </c>
      <c r="BV191" s="551"/>
      <c r="BW191" s="316">
        <f>PARAMETRES!$G$16</f>
        <v>30</v>
      </c>
      <c r="BX191" s="317"/>
      <c r="BY191" s="318">
        <f>TOTALGENERAL!$U85</f>
        <v>24.9</v>
      </c>
      <c r="BZ191" s="319"/>
      <c r="CA191" s="318" t="str">
        <f>TOTALGENERAL!$AV85</f>
        <v/>
      </c>
      <c r="CB191" s="319"/>
      <c r="CC191" s="318" t="str">
        <f>TOTALGENERAL!$BW85</f>
        <v/>
      </c>
      <c r="CD191" s="319"/>
      <c r="CE191" s="318" t="str">
        <f>TOTALGENERAL!$CX85</f>
        <v/>
      </c>
      <c r="CF191" s="320"/>
      <c r="CG191" s="551" t="str">
        <f>PARAMETRES!$F$16</f>
        <v>ÉVEIL</v>
      </c>
      <c r="CH191" s="551"/>
      <c r="CI191" s="316">
        <f>PARAMETRES!$G$16</f>
        <v>30</v>
      </c>
      <c r="CJ191" s="317"/>
      <c r="CK191" s="318" t="str">
        <f>TOTALGENERAL!$U89</f>
        <v>-</v>
      </c>
      <c r="CL191" s="319"/>
      <c r="CM191" s="318" t="str">
        <f>TOTALGENERAL!$AV89</f>
        <v/>
      </c>
      <c r="CN191" s="319"/>
      <c r="CO191" s="318" t="str">
        <f>TOTALGENERAL!$BW89</f>
        <v/>
      </c>
      <c r="CP191" s="319"/>
      <c r="CQ191" s="318" t="str">
        <f>TOTALGENERAL!$CX89</f>
        <v/>
      </c>
      <c r="CR191" s="320"/>
      <c r="CS191" s="551" t="str">
        <f>PARAMETRES!$F$16</f>
        <v>ÉVEIL</v>
      </c>
      <c r="CT191" s="551"/>
      <c r="CU191" s="316">
        <f>PARAMETRES!$G$16</f>
        <v>30</v>
      </c>
      <c r="CV191" s="317"/>
      <c r="CW191" s="318" t="str">
        <f>TOTALGENERAL!$U93</f>
        <v>-</v>
      </c>
      <c r="CX191" s="319"/>
      <c r="CY191" s="318" t="str">
        <f>TOTALGENERAL!$AV93</f>
        <v/>
      </c>
      <c r="CZ191" s="319"/>
      <c r="DA191" s="318" t="str">
        <f>TOTALGENERAL!$BW93</f>
        <v/>
      </c>
      <c r="DB191" s="319"/>
      <c r="DC191" s="318" t="str">
        <f>TOTALGENERAL!$CX93</f>
        <v/>
      </c>
      <c r="DD191" s="320"/>
      <c r="DE191" s="551" t="str">
        <f>PARAMETRES!$F$16</f>
        <v>ÉVEIL</v>
      </c>
      <c r="DF191" s="551"/>
      <c r="DG191" s="316">
        <f>PARAMETRES!$G$16</f>
        <v>30</v>
      </c>
      <c r="DH191" s="317"/>
      <c r="DI191" s="318" t="str">
        <f>TOTALGENERAL!$U97</f>
        <v>-</v>
      </c>
      <c r="DJ191" s="319"/>
      <c r="DK191" s="318" t="str">
        <f>TOTALGENERAL!$AV97</f>
        <v/>
      </c>
      <c r="DL191" s="319"/>
      <c r="DM191" s="318" t="str">
        <f>TOTALGENERAL!$BW97</f>
        <v/>
      </c>
      <c r="DN191" s="319"/>
      <c r="DO191" s="318" t="str">
        <f>TOTALGENERAL!$CX97</f>
        <v/>
      </c>
      <c r="DP191" s="320"/>
    </row>
    <row r="192" spans="1:120">
      <c r="A192" s="321" t="str">
        <f>IF(COUNTBLANK(K169:K198)=30,"","Moyenne de l'année :")</f>
        <v/>
      </c>
      <c r="B192" s="322" t="str">
        <f>IF(COUNTBLANK(K169:K198)=30,"",CONCATENATE(TOTALGENERAL!$DM61," %"))</f>
        <v/>
      </c>
      <c r="C192" s="323"/>
      <c r="D192" s="323"/>
      <c r="E192" s="315"/>
      <c r="F192" s="324"/>
      <c r="G192" s="315"/>
      <c r="H192" s="324"/>
      <c r="I192" s="315"/>
      <c r="J192" s="324"/>
      <c r="K192" s="315"/>
      <c r="L192" s="325"/>
      <c r="M192" s="321" t="str">
        <f>IF(COUNTBLANK(W169:W198)=30,"","Moyenne de l'année :")</f>
        <v/>
      </c>
      <c r="N192" s="322" t="str">
        <f>IF(COUNTBLANK(W169:W198)=30,"",CONCATENATE(TOTALGENERAL!$DM65," %"))</f>
        <v/>
      </c>
      <c r="O192" s="323"/>
      <c r="P192" s="323"/>
      <c r="Q192" s="315"/>
      <c r="R192" s="324"/>
      <c r="S192" s="315"/>
      <c r="T192" s="324"/>
      <c r="U192" s="315"/>
      <c r="V192" s="324"/>
      <c r="W192" s="315"/>
      <c r="X192" s="325"/>
      <c r="Y192" s="321" t="str">
        <f>IF(COUNTBLANK(AI169:AI198)=30,"","Moyenne de l'année :")</f>
        <v/>
      </c>
      <c r="Z192" s="322" t="str">
        <f>IF(COUNTBLANK(AI169:AI198)=30,"",CONCATENATE(TOTALGENERAL!$DM69," %"))</f>
        <v/>
      </c>
      <c r="AA192" s="323"/>
      <c r="AB192" s="323"/>
      <c r="AC192" s="315"/>
      <c r="AD192" s="324"/>
      <c r="AE192" s="315"/>
      <c r="AF192" s="324"/>
      <c r="AG192" s="315"/>
      <c r="AH192" s="324"/>
      <c r="AI192" s="315"/>
      <c r="AJ192" s="325"/>
      <c r="AK192" s="321" t="str">
        <f>IF(COUNTBLANK(AU169:AU198)=30,"","Moyenne de l'année :")</f>
        <v/>
      </c>
      <c r="AL192" s="322" t="str">
        <f>IF(COUNTBLANK(AU169:AU198)=30,"",CONCATENATE(TOTALGENERAL!$DM73," %"))</f>
        <v/>
      </c>
      <c r="AM192" s="323"/>
      <c r="AN192" s="323"/>
      <c r="AO192" s="315"/>
      <c r="AP192" s="324"/>
      <c r="AQ192" s="315"/>
      <c r="AR192" s="324"/>
      <c r="AS192" s="315"/>
      <c r="AT192" s="324"/>
      <c r="AU192" s="315"/>
      <c r="AV192" s="325"/>
      <c r="AW192" s="321" t="str">
        <f>IF(COUNTBLANK(BG169:BG198)=30,"","Moyenne de l'année :")</f>
        <v/>
      </c>
      <c r="AX192" s="322" t="str">
        <f>IF(COUNTBLANK(BG169:BG198)=30,"",CONCATENATE(TOTALGENERAL!$DM77," %"))</f>
        <v/>
      </c>
      <c r="AY192" s="323"/>
      <c r="AZ192" s="323"/>
      <c r="BA192" s="315"/>
      <c r="BB192" s="324"/>
      <c r="BC192" s="315"/>
      <c r="BD192" s="324"/>
      <c r="BE192" s="315"/>
      <c r="BF192" s="324"/>
      <c r="BG192" s="315"/>
      <c r="BH192" s="325"/>
      <c r="BI192" s="321" t="str">
        <f>IF(COUNTBLANK(BS169:BS198)=30,"","Moyenne de l'année :")</f>
        <v/>
      </c>
      <c r="BJ192" s="322" t="str">
        <f>IF(COUNTBLANK(BS169:BS198)=30,"",CONCATENATE(TOTALGENERAL!$DM81," %"))</f>
        <v/>
      </c>
      <c r="BK192" s="323"/>
      <c r="BL192" s="323"/>
      <c r="BM192" s="315"/>
      <c r="BN192" s="324"/>
      <c r="BO192" s="315"/>
      <c r="BP192" s="324"/>
      <c r="BQ192" s="315"/>
      <c r="BR192" s="324"/>
      <c r="BS192" s="315"/>
      <c r="BT192" s="325"/>
      <c r="BU192" s="321" t="str">
        <f>IF(COUNTBLANK(CE169:CE198)=30,"","Moyenne de l'année :")</f>
        <v/>
      </c>
      <c r="BV192" s="322" t="str">
        <f>IF(COUNTBLANK(CE169:CE198)=30,"",CONCATENATE(TOTALGENERAL!$DM85," %"))</f>
        <v/>
      </c>
      <c r="BW192" s="323"/>
      <c r="BX192" s="323"/>
      <c r="BY192" s="315"/>
      <c r="BZ192" s="324"/>
      <c r="CA192" s="315"/>
      <c r="CB192" s="324"/>
      <c r="CC192" s="315"/>
      <c r="CD192" s="324"/>
      <c r="CE192" s="315"/>
      <c r="CF192" s="325"/>
      <c r="CG192" s="321" t="str">
        <f>IF(COUNTBLANK(CQ169:CQ198)=30,"","Moyenne de l'année :")</f>
        <v/>
      </c>
      <c r="CH192" s="322" t="str">
        <f>IF(COUNTBLANK(CQ169:CQ198)=30,"",CONCATENATE(TOTALGENERAL!$DM89," %"))</f>
        <v/>
      </c>
      <c r="CI192" s="323"/>
      <c r="CJ192" s="323"/>
      <c r="CK192" s="315"/>
      <c r="CL192" s="324"/>
      <c r="CM192" s="315"/>
      <c r="CN192" s="324"/>
      <c r="CO192" s="315"/>
      <c r="CP192" s="324"/>
      <c r="CQ192" s="315"/>
      <c r="CR192" s="325"/>
      <c r="CS192" s="321" t="str">
        <f>IF(COUNTBLANK(DC169:DC198)=30,"","Moyenne de l'année :")</f>
        <v/>
      </c>
      <c r="CT192" s="322" t="str">
        <f>IF(COUNTBLANK(DC169:DC198)=30,"",CONCATENATE(TOTALGENERAL!$DM93," %"))</f>
        <v/>
      </c>
      <c r="CU192" s="323"/>
      <c r="CV192" s="323"/>
      <c r="CW192" s="315"/>
      <c r="CX192" s="324"/>
      <c r="CY192" s="315"/>
      <c r="CZ192" s="324"/>
      <c r="DA192" s="315"/>
      <c r="DB192" s="324"/>
      <c r="DC192" s="315"/>
      <c r="DD192" s="325"/>
      <c r="DE192" s="321" t="str">
        <f>IF(COUNTBLANK(DO169:DO198)=30,"","Moyenne de l'année :")</f>
        <v/>
      </c>
      <c r="DF192" s="322" t="str">
        <f>IF(COUNTBLANK(DO169:DO198)=30,"",CONCATENATE(TOTALGENERAL!$DM97," %"))</f>
        <v/>
      </c>
      <c r="DG192" s="323"/>
      <c r="DH192" s="323"/>
      <c r="DI192" s="315"/>
      <c r="DJ192" s="324"/>
      <c r="DK192" s="315"/>
      <c r="DL192" s="324"/>
      <c r="DM192" s="315"/>
      <c r="DN192" s="324"/>
      <c r="DO192" s="315"/>
      <c r="DP192" s="325"/>
    </row>
    <row r="193" spans="1:120">
      <c r="A193" s="321"/>
      <c r="B193" s="322"/>
      <c r="C193" s="323"/>
      <c r="D193" s="323"/>
      <c r="E193" s="315"/>
      <c r="F193" s="324"/>
      <c r="G193" s="315"/>
      <c r="H193" s="324"/>
      <c r="I193" s="315"/>
      <c r="J193" s="324"/>
      <c r="K193" s="315"/>
      <c r="L193" s="325"/>
      <c r="M193" s="321"/>
      <c r="N193" s="322"/>
      <c r="O193" s="323"/>
      <c r="P193" s="323"/>
      <c r="Q193" s="315"/>
      <c r="R193" s="324"/>
      <c r="S193" s="315"/>
      <c r="T193" s="324"/>
      <c r="U193" s="315"/>
      <c r="V193" s="324"/>
      <c r="W193" s="315"/>
      <c r="X193" s="325"/>
      <c r="Y193" s="321"/>
      <c r="Z193" s="322"/>
      <c r="AA193" s="323"/>
      <c r="AB193" s="323"/>
      <c r="AC193" s="315"/>
      <c r="AD193" s="324"/>
      <c r="AE193" s="315"/>
      <c r="AF193" s="324"/>
      <c r="AG193" s="315"/>
      <c r="AH193" s="324"/>
      <c r="AI193" s="315"/>
      <c r="AJ193" s="325"/>
      <c r="AK193" s="321"/>
      <c r="AL193" s="322"/>
      <c r="AM193" s="323"/>
      <c r="AN193" s="323"/>
      <c r="AO193" s="315"/>
      <c r="AP193" s="324"/>
      <c r="AQ193" s="315"/>
      <c r="AR193" s="324"/>
      <c r="AS193" s="315"/>
      <c r="AT193" s="324"/>
      <c r="AU193" s="315"/>
      <c r="AV193" s="325"/>
      <c r="AW193" s="321"/>
      <c r="AX193" s="322"/>
      <c r="AY193" s="323"/>
      <c r="AZ193" s="323"/>
      <c r="BA193" s="315"/>
      <c r="BB193" s="324"/>
      <c r="BC193" s="315"/>
      <c r="BD193" s="324"/>
      <c r="BE193" s="315"/>
      <c r="BF193" s="324"/>
      <c r="BG193" s="315"/>
      <c r="BH193" s="325"/>
      <c r="BI193" s="321"/>
      <c r="BJ193" s="322"/>
      <c r="BK193" s="323"/>
      <c r="BL193" s="323"/>
      <c r="BM193" s="315"/>
      <c r="BN193" s="324"/>
      <c r="BO193" s="315"/>
      <c r="BP193" s="324"/>
      <c r="BQ193" s="315"/>
      <c r="BR193" s="324"/>
      <c r="BS193" s="315"/>
      <c r="BT193" s="325"/>
      <c r="BU193" s="321"/>
      <c r="BV193" s="322"/>
      <c r="BW193" s="323"/>
      <c r="BX193" s="323"/>
      <c r="BY193" s="315"/>
      <c r="BZ193" s="324"/>
      <c r="CA193" s="315"/>
      <c r="CB193" s="324"/>
      <c r="CC193" s="315"/>
      <c r="CD193" s="324"/>
      <c r="CE193" s="315"/>
      <c r="CF193" s="325"/>
      <c r="CG193" s="321"/>
      <c r="CH193" s="322"/>
      <c r="CI193" s="323"/>
      <c r="CJ193" s="323"/>
      <c r="CK193" s="315"/>
      <c r="CL193" s="324"/>
      <c r="CM193" s="315"/>
      <c r="CN193" s="324"/>
      <c r="CO193" s="315"/>
      <c r="CP193" s="324"/>
      <c r="CQ193" s="315"/>
      <c r="CR193" s="325"/>
      <c r="CS193" s="321"/>
      <c r="CT193" s="322"/>
      <c r="CU193" s="323"/>
      <c r="CV193" s="323"/>
      <c r="CW193" s="315"/>
      <c r="CX193" s="324"/>
      <c r="CY193" s="315"/>
      <c r="CZ193" s="324"/>
      <c r="DA193" s="315"/>
      <c r="DB193" s="324"/>
      <c r="DC193" s="315"/>
      <c r="DD193" s="325"/>
      <c r="DE193" s="321"/>
      <c r="DF193" s="322"/>
      <c r="DG193" s="323"/>
      <c r="DH193" s="323"/>
      <c r="DI193" s="315"/>
      <c r="DJ193" s="324"/>
      <c r="DK193" s="315"/>
      <c r="DL193" s="324"/>
      <c r="DM193" s="315"/>
      <c r="DN193" s="324"/>
      <c r="DO193" s="315"/>
      <c r="DP193" s="325"/>
    </row>
    <row r="194" spans="1:120">
      <c r="A194" s="551" t="str">
        <f>IF(PARAMETRES!$D8="-",PARAMETRES!$F$17,CONCATENATE(UPPER(PARAMETRES!$D8)," (",LOWER(PARAMETRES!$F$17),")"))</f>
        <v>ANGLAIS (seconde langue)</v>
      </c>
      <c r="B194" s="551"/>
      <c r="C194" s="316">
        <f>PARAMETRES!$G$17</f>
        <v>30</v>
      </c>
      <c r="D194" s="317"/>
      <c r="E194" s="318" t="str">
        <f>TOTALGENERAL!$X61</f>
        <v/>
      </c>
      <c r="F194" s="319"/>
      <c r="G194" s="318" t="str">
        <f>TOTALGENERAL!$AY61</f>
        <v/>
      </c>
      <c r="H194" s="319"/>
      <c r="I194" s="318" t="str">
        <f>TOTALGENERAL!$BZ61</f>
        <v/>
      </c>
      <c r="J194" s="319"/>
      <c r="K194" s="318" t="str">
        <f>TOTALGENERAL!$DA61</f>
        <v/>
      </c>
      <c r="L194" s="320"/>
      <c r="M194" s="551" t="str">
        <f>IF(PARAMETRES!$D12="-",PARAMETRES!$F$17,CONCATENATE(UPPER(PARAMETRES!$D12)," (",LOWER(PARAMETRES!$F$17),")"))</f>
        <v>ANGLAIS (seconde langue)</v>
      </c>
      <c r="N194" s="551"/>
      <c r="O194" s="316">
        <f>PARAMETRES!$G$17</f>
        <v>30</v>
      </c>
      <c r="P194" s="317"/>
      <c r="Q194" s="318" t="str">
        <f>TOTALGENERAL!$X65</f>
        <v/>
      </c>
      <c r="R194" s="319"/>
      <c r="S194" s="318" t="str">
        <f>TOTALGENERAL!$AY65</f>
        <v/>
      </c>
      <c r="T194" s="319"/>
      <c r="U194" s="318" t="str">
        <f>TOTALGENERAL!$BZ65</f>
        <v/>
      </c>
      <c r="V194" s="319"/>
      <c r="W194" s="318" t="str">
        <f>TOTALGENERAL!$DA65</f>
        <v/>
      </c>
      <c r="X194" s="320"/>
      <c r="Y194" s="551" t="str">
        <f>IF(PARAMETRES!$D16="-",PARAMETRES!$F$17,CONCATENATE(UPPER(PARAMETRES!$D16)," (",LOWER(PARAMETRES!$F$17),")"))</f>
        <v>ANGLAIS (seconde langue)</v>
      </c>
      <c r="Z194" s="551"/>
      <c r="AA194" s="316">
        <f>PARAMETRES!$G$17</f>
        <v>30</v>
      </c>
      <c r="AB194" s="317"/>
      <c r="AC194" s="318" t="str">
        <f>TOTALGENERAL!$X69</f>
        <v/>
      </c>
      <c r="AD194" s="319"/>
      <c r="AE194" s="318" t="str">
        <f>TOTALGENERAL!$AY69</f>
        <v/>
      </c>
      <c r="AF194" s="319"/>
      <c r="AG194" s="318" t="str">
        <f>TOTALGENERAL!$BZ69</f>
        <v/>
      </c>
      <c r="AH194" s="319"/>
      <c r="AI194" s="318" t="str">
        <f>TOTALGENERAL!$DA69</f>
        <v/>
      </c>
      <c r="AJ194" s="320"/>
      <c r="AK194" s="551" t="str">
        <f>IF(PARAMETRES!$D20="-",PARAMETRES!$F$17,CONCATENATE(UPPER(PARAMETRES!$D20)," (",LOWER(PARAMETRES!$F$17),")"))</f>
        <v>ANGLAIS (seconde langue)</v>
      </c>
      <c r="AL194" s="551"/>
      <c r="AM194" s="316">
        <f>PARAMETRES!$G$17</f>
        <v>30</v>
      </c>
      <c r="AN194" s="317"/>
      <c r="AO194" s="318" t="str">
        <f>TOTALGENERAL!$X73</f>
        <v/>
      </c>
      <c r="AP194" s="319"/>
      <c r="AQ194" s="318" t="str">
        <f>TOTALGENERAL!$AY73</f>
        <v/>
      </c>
      <c r="AR194" s="319"/>
      <c r="AS194" s="318" t="str">
        <f>TOTALGENERAL!$BZ73</f>
        <v/>
      </c>
      <c r="AT194" s="319"/>
      <c r="AU194" s="318" t="str">
        <f>TOTALGENERAL!$DA73</f>
        <v/>
      </c>
      <c r="AV194" s="320"/>
      <c r="AW194" s="551" t="str">
        <f>IF(PARAMETRES!$D24="-",PARAMETRES!$F$17,CONCATENATE(UPPER(PARAMETRES!$D24)," (",LOWER(PARAMETRES!$F$17),")"))</f>
        <v>ANGLAIS (seconde langue)</v>
      </c>
      <c r="AX194" s="551"/>
      <c r="AY194" s="316">
        <f>PARAMETRES!$G$17</f>
        <v>30</v>
      </c>
      <c r="AZ194" s="317"/>
      <c r="BA194" s="318" t="str">
        <f>TOTALGENERAL!$X77</f>
        <v/>
      </c>
      <c r="BB194" s="319"/>
      <c r="BC194" s="318" t="str">
        <f>TOTALGENERAL!$AY77</f>
        <v/>
      </c>
      <c r="BD194" s="319"/>
      <c r="BE194" s="318" t="str">
        <f>TOTALGENERAL!$BZ77</f>
        <v/>
      </c>
      <c r="BF194" s="319"/>
      <c r="BG194" s="318" t="str">
        <f>TOTALGENERAL!$DA77</f>
        <v/>
      </c>
      <c r="BH194" s="320"/>
      <c r="BI194" s="551" t="str">
        <f>IF(PARAMETRES!$D28="-",PARAMETRES!$F$17,CONCATENATE(UPPER(PARAMETRES!$D28)," (",LOWER(PARAMETRES!$F$17),")"))</f>
        <v>ANGLAIS (seconde langue)</v>
      </c>
      <c r="BJ194" s="551"/>
      <c r="BK194" s="316">
        <f>PARAMETRES!$G$17</f>
        <v>30</v>
      </c>
      <c r="BL194" s="317"/>
      <c r="BM194" s="318" t="str">
        <f>TOTALGENERAL!$X81</f>
        <v/>
      </c>
      <c r="BN194" s="319"/>
      <c r="BO194" s="318" t="str">
        <f>TOTALGENERAL!$AY81</f>
        <v/>
      </c>
      <c r="BP194" s="319"/>
      <c r="BQ194" s="318" t="str">
        <f>TOTALGENERAL!$BZ81</f>
        <v/>
      </c>
      <c r="BR194" s="319"/>
      <c r="BS194" s="318" t="str">
        <f>TOTALGENERAL!$DA81</f>
        <v/>
      </c>
      <c r="BT194" s="320"/>
      <c r="BU194" s="551" t="str">
        <f>IF(PARAMETRES!$D32="-",PARAMETRES!$F$17,CONCATENATE(UPPER(PARAMETRES!$D32)," (",LOWER(PARAMETRES!$F$17),")"))</f>
        <v>ANGLAIS (seconde langue)</v>
      </c>
      <c r="BV194" s="551"/>
      <c r="BW194" s="316">
        <f>PARAMETRES!$G$17</f>
        <v>30</v>
      </c>
      <c r="BX194" s="317"/>
      <c r="BY194" s="318" t="str">
        <f>TOTALGENERAL!$X85</f>
        <v/>
      </c>
      <c r="BZ194" s="319"/>
      <c r="CA194" s="318" t="str">
        <f>TOTALGENERAL!$AY85</f>
        <v/>
      </c>
      <c r="CB194" s="319"/>
      <c r="CC194" s="318" t="str">
        <f>TOTALGENERAL!$BZ85</f>
        <v/>
      </c>
      <c r="CD194" s="319"/>
      <c r="CE194" s="318" t="str">
        <f>TOTALGENERAL!$DA85</f>
        <v/>
      </c>
      <c r="CF194" s="320"/>
      <c r="CG194" s="551" t="str">
        <f>IF(PARAMETRES!$D36="-",PARAMETRES!$F$17,CONCATENATE(UPPER(PARAMETRES!$D36)," (",LOWER(PARAMETRES!$F$17),")"))</f>
        <v>SECONDE LANGUE</v>
      </c>
      <c r="CH194" s="551"/>
      <c r="CI194" s="316">
        <f>PARAMETRES!$G$17</f>
        <v>30</v>
      </c>
      <c r="CJ194" s="317"/>
      <c r="CK194" s="318" t="str">
        <f>TOTALGENERAL!$X89</f>
        <v/>
      </c>
      <c r="CL194" s="319"/>
      <c r="CM194" s="318" t="str">
        <f>TOTALGENERAL!$AY89</f>
        <v/>
      </c>
      <c r="CN194" s="319"/>
      <c r="CO194" s="318" t="str">
        <f>TOTALGENERAL!$BZ89</f>
        <v/>
      </c>
      <c r="CP194" s="319"/>
      <c r="CQ194" s="318" t="str">
        <f>TOTALGENERAL!$DA89</f>
        <v/>
      </c>
      <c r="CR194" s="320"/>
      <c r="CS194" s="551" t="str">
        <f>IF(PARAMETRES!$D40="-",PARAMETRES!$F$17,CONCATENATE(UPPER(PARAMETRES!$D40)," (",LOWER(PARAMETRES!$F$17),")"))</f>
        <v>SECONDE LANGUE</v>
      </c>
      <c r="CT194" s="551"/>
      <c r="CU194" s="316">
        <f>PARAMETRES!$G$17</f>
        <v>30</v>
      </c>
      <c r="CV194" s="317"/>
      <c r="CW194" s="318" t="str">
        <f>TOTALGENERAL!$X93</f>
        <v/>
      </c>
      <c r="CX194" s="319"/>
      <c r="CY194" s="318" t="str">
        <f>TOTALGENERAL!$AY93</f>
        <v/>
      </c>
      <c r="CZ194" s="319"/>
      <c r="DA194" s="318" t="str">
        <f>TOTALGENERAL!$BZ93</f>
        <v/>
      </c>
      <c r="DB194" s="319"/>
      <c r="DC194" s="318" t="str">
        <f>TOTALGENERAL!$DA93</f>
        <v/>
      </c>
      <c r="DD194" s="320"/>
      <c r="DE194" s="551" t="str">
        <f>IF(PARAMETRES!$D44="-",PARAMETRES!$F$17,CONCATENATE(UPPER(PARAMETRES!$D44)," (",LOWER(PARAMETRES!$F$17),")"))</f>
        <v>SECONDE LANGUE</v>
      </c>
      <c r="DF194" s="551"/>
      <c r="DG194" s="316">
        <f>PARAMETRES!$G$17</f>
        <v>30</v>
      </c>
      <c r="DH194" s="317"/>
      <c r="DI194" s="318" t="str">
        <f>TOTALGENERAL!$X97</f>
        <v/>
      </c>
      <c r="DJ194" s="319"/>
      <c r="DK194" s="318" t="str">
        <f>TOTALGENERAL!$AY97</f>
        <v/>
      </c>
      <c r="DL194" s="319"/>
      <c r="DM194" s="318" t="str">
        <f>TOTALGENERAL!$BZ97</f>
        <v/>
      </c>
      <c r="DN194" s="319"/>
      <c r="DO194" s="318" t="str">
        <f>TOTALGENERAL!$DA97</f>
        <v/>
      </c>
      <c r="DP194" s="320"/>
    </row>
    <row r="195" spans="1:120">
      <c r="A195" s="321" t="str">
        <f>IF(COUNTBLANK(K169:K198)=30,"","Moyenne de l'année :")</f>
        <v/>
      </c>
      <c r="B195" s="322" t="str">
        <f>IF(COUNTBLANK(K169:K198)=30,"",CONCATENATE(TOTALGENERAL!$DN61," %"))</f>
        <v/>
      </c>
      <c r="C195" s="323"/>
      <c r="D195" s="323"/>
      <c r="E195" s="315"/>
      <c r="F195" s="324"/>
      <c r="G195" s="315"/>
      <c r="H195" s="324"/>
      <c r="I195" s="315"/>
      <c r="J195" s="324"/>
      <c r="K195" s="315"/>
      <c r="L195" s="325"/>
      <c r="M195" s="321" t="str">
        <f>IF(COUNTBLANK(W169:W198)=30,"","Moyenne de l'année :")</f>
        <v/>
      </c>
      <c r="N195" s="322" t="str">
        <f>IF(COUNTBLANK(W169:W198)=30,"",CONCATENATE(TOTALGENERAL!$DN65," %"))</f>
        <v/>
      </c>
      <c r="O195" s="323"/>
      <c r="P195" s="323"/>
      <c r="Q195" s="315"/>
      <c r="R195" s="324"/>
      <c r="S195" s="315"/>
      <c r="T195" s="324"/>
      <c r="U195" s="315"/>
      <c r="V195" s="324"/>
      <c r="W195" s="315"/>
      <c r="X195" s="325"/>
      <c r="Y195" s="321" t="str">
        <f>IF(COUNTBLANK(AI169:AI198)=30,"","Moyenne de l'année :")</f>
        <v/>
      </c>
      <c r="Z195" s="322" t="str">
        <f>IF(COUNTBLANK(AI169:AI198)=30,"",CONCATENATE(TOTALGENERAL!$DN69," %"))</f>
        <v/>
      </c>
      <c r="AA195" s="323"/>
      <c r="AB195" s="323"/>
      <c r="AC195" s="315"/>
      <c r="AD195" s="324"/>
      <c r="AE195" s="315"/>
      <c r="AF195" s="324"/>
      <c r="AG195" s="315"/>
      <c r="AH195" s="324"/>
      <c r="AI195" s="315"/>
      <c r="AJ195" s="325"/>
      <c r="AK195" s="321" t="str">
        <f>IF(COUNTBLANK(AU169:AU198)=30,"","Moyenne de l'année :")</f>
        <v/>
      </c>
      <c r="AL195" s="322" t="str">
        <f>IF(COUNTBLANK(AU169:AU198)=30,"",CONCATENATE(TOTALGENERAL!$DN73," %"))</f>
        <v/>
      </c>
      <c r="AM195" s="323"/>
      <c r="AN195" s="323"/>
      <c r="AO195" s="315"/>
      <c r="AP195" s="324"/>
      <c r="AQ195" s="315"/>
      <c r="AR195" s="324"/>
      <c r="AS195" s="315"/>
      <c r="AT195" s="324"/>
      <c r="AU195" s="315"/>
      <c r="AV195" s="325"/>
      <c r="AW195" s="321" t="str">
        <f>IF(COUNTBLANK(BG169:BG198)=30,"","Moyenne de l'année :")</f>
        <v/>
      </c>
      <c r="AX195" s="322" t="str">
        <f>IF(COUNTBLANK(BG169:BG198)=30,"",CONCATENATE(TOTALGENERAL!$DN77," %"))</f>
        <v/>
      </c>
      <c r="AY195" s="323"/>
      <c r="AZ195" s="323"/>
      <c r="BA195" s="315"/>
      <c r="BB195" s="324"/>
      <c r="BC195" s="315"/>
      <c r="BD195" s="324"/>
      <c r="BE195" s="315"/>
      <c r="BF195" s="324"/>
      <c r="BG195" s="315"/>
      <c r="BH195" s="325"/>
      <c r="BI195" s="321" t="str">
        <f>IF(COUNTBLANK(BS169:BS198)=30,"","Moyenne de l'année :")</f>
        <v/>
      </c>
      <c r="BJ195" s="322" t="str">
        <f>IF(COUNTBLANK(BS169:BS198)=30,"",CONCATENATE(TOTALGENERAL!$DN81," %"))</f>
        <v/>
      </c>
      <c r="BK195" s="323"/>
      <c r="BL195" s="323"/>
      <c r="BM195" s="315"/>
      <c r="BN195" s="324"/>
      <c r="BO195" s="315"/>
      <c r="BP195" s="324"/>
      <c r="BQ195" s="315"/>
      <c r="BR195" s="324"/>
      <c r="BS195" s="315"/>
      <c r="BT195" s="325"/>
      <c r="BU195" s="321" t="str">
        <f>IF(COUNTBLANK(CE169:CE198)=30,"","Moyenne de l'année :")</f>
        <v/>
      </c>
      <c r="BV195" s="322" t="str">
        <f>IF(COUNTBLANK(CE169:CE198)=30,"",CONCATENATE(TOTALGENERAL!$DN85," %"))</f>
        <v/>
      </c>
      <c r="BW195" s="323"/>
      <c r="BX195" s="323"/>
      <c r="BY195" s="315"/>
      <c r="BZ195" s="324"/>
      <c r="CA195" s="315"/>
      <c r="CB195" s="324"/>
      <c r="CC195" s="315"/>
      <c r="CD195" s="324"/>
      <c r="CE195" s="315"/>
      <c r="CF195" s="325"/>
      <c r="CG195" s="321" t="str">
        <f>IF(COUNTBLANK(CQ169:CQ198)=30,"","Moyenne de l'année :")</f>
        <v/>
      </c>
      <c r="CH195" s="322" t="str">
        <f>IF(COUNTBLANK(CQ169:CQ198)=30,"",CONCATENATE(TOTALGENERAL!$DN89," %"))</f>
        <v/>
      </c>
      <c r="CI195" s="323"/>
      <c r="CJ195" s="323"/>
      <c r="CK195" s="315"/>
      <c r="CL195" s="324"/>
      <c r="CM195" s="315"/>
      <c r="CN195" s="324"/>
      <c r="CO195" s="315"/>
      <c r="CP195" s="324"/>
      <c r="CQ195" s="315"/>
      <c r="CR195" s="325"/>
      <c r="CS195" s="321" t="str">
        <f>IF(COUNTBLANK(DC169:DC198)=30,"","Moyenne de l'année :")</f>
        <v/>
      </c>
      <c r="CT195" s="322" t="str">
        <f>IF(COUNTBLANK(DC169:DC198)=30,"",CONCATENATE(TOTALGENERAL!$DN93," %"))</f>
        <v/>
      </c>
      <c r="CU195" s="323"/>
      <c r="CV195" s="323"/>
      <c r="CW195" s="315"/>
      <c r="CX195" s="324"/>
      <c r="CY195" s="315"/>
      <c r="CZ195" s="324"/>
      <c r="DA195" s="315"/>
      <c r="DB195" s="324"/>
      <c r="DC195" s="315"/>
      <c r="DD195" s="325"/>
      <c r="DE195" s="321" t="str">
        <f>IF(COUNTBLANK(DO169:DO198)=30,"","Moyenne de l'année :")</f>
        <v/>
      </c>
      <c r="DF195" s="322" t="str">
        <f>IF(COUNTBLANK(DO169:DO198)=30,"",CONCATENATE(TOTALGENERAL!$DN97," %"))</f>
        <v/>
      </c>
      <c r="DG195" s="323"/>
      <c r="DH195" s="323"/>
      <c r="DI195" s="315"/>
      <c r="DJ195" s="324"/>
      <c r="DK195" s="315"/>
      <c r="DL195" s="324"/>
      <c r="DM195" s="315"/>
      <c r="DN195" s="324"/>
      <c r="DO195" s="315"/>
      <c r="DP195" s="325"/>
    </row>
    <row r="196" spans="1:120" ht="22.5" customHeight="1">
      <c r="A196" s="337"/>
      <c r="B196" s="338"/>
      <c r="C196" s="338"/>
      <c r="D196" s="339"/>
      <c r="E196" s="340"/>
      <c r="F196" s="324"/>
      <c r="G196" s="340"/>
      <c r="H196" s="324"/>
      <c r="I196" s="340"/>
      <c r="J196" s="324"/>
      <c r="K196" s="340"/>
      <c r="L196" s="325"/>
      <c r="M196" s="337"/>
      <c r="N196" s="338"/>
      <c r="O196" s="338"/>
      <c r="P196" s="339"/>
      <c r="Q196" s="340"/>
      <c r="R196" s="324"/>
      <c r="S196" s="340"/>
      <c r="T196" s="324"/>
      <c r="U196" s="340"/>
      <c r="V196" s="324"/>
      <c r="W196" s="340"/>
      <c r="X196" s="325"/>
      <c r="Y196" s="337"/>
      <c r="Z196" s="338"/>
      <c r="AA196" s="338"/>
      <c r="AB196" s="339"/>
      <c r="AC196" s="340"/>
      <c r="AD196" s="324"/>
      <c r="AE196" s="340"/>
      <c r="AF196" s="324"/>
      <c r="AG196" s="340"/>
      <c r="AH196" s="324"/>
      <c r="AI196" s="340"/>
      <c r="AJ196" s="325"/>
      <c r="AK196" s="337"/>
      <c r="AL196" s="338"/>
      <c r="AM196" s="338"/>
      <c r="AN196" s="339"/>
      <c r="AO196" s="340"/>
      <c r="AP196" s="324"/>
      <c r="AQ196" s="340"/>
      <c r="AR196" s="324"/>
      <c r="AS196" s="340"/>
      <c r="AT196" s="324"/>
      <c r="AU196" s="340"/>
      <c r="AV196" s="325"/>
      <c r="AW196" s="337"/>
      <c r="AX196" s="338"/>
      <c r="AY196" s="338"/>
      <c r="AZ196" s="339"/>
      <c r="BA196" s="340"/>
      <c r="BB196" s="324"/>
      <c r="BC196" s="340"/>
      <c r="BD196" s="324"/>
      <c r="BE196" s="340"/>
      <c r="BF196" s="324"/>
      <c r="BG196" s="340"/>
      <c r="BH196" s="325"/>
      <c r="BI196" s="337"/>
      <c r="BJ196" s="338"/>
      <c r="BK196" s="338"/>
      <c r="BL196" s="339"/>
      <c r="BM196" s="340"/>
      <c r="BN196" s="324"/>
      <c r="BO196" s="340"/>
      <c r="BP196" s="324"/>
      <c r="BQ196" s="340"/>
      <c r="BR196" s="324"/>
      <c r="BS196" s="340"/>
      <c r="BT196" s="325"/>
      <c r="BU196" s="337"/>
      <c r="BV196" s="338"/>
      <c r="BW196" s="338"/>
      <c r="BX196" s="339"/>
      <c r="BY196" s="340"/>
      <c r="BZ196" s="324"/>
      <c r="CA196" s="340"/>
      <c r="CB196" s="324"/>
      <c r="CC196" s="340"/>
      <c r="CD196" s="324"/>
      <c r="CE196" s="340"/>
      <c r="CF196" s="325"/>
      <c r="CG196" s="337"/>
      <c r="CH196" s="338"/>
      <c r="CI196" s="338"/>
      <c r="CJ196" s="339"/>
      <c r="CK196" s="340"/>
      <c r="CL196" s="324"/>
      <c r="CM196" s="340"/>
      <c r="CN196" s="324"/>
      <c r="CO196" s="340"/>
      <c r="CP196" s="324"/>
      <c r="CQ196" s="340"/>
      <c r="CR196" s="325"/>
      <c r="CS196" s="337"/>
      <c r="CT196" s="338"/>
      <c r="CU196" s="338"/>
      <c r="CV196" s="339"/>
      <c r="CW196" s="340"/>
      <c r="CX196" s="324"/>
      <c r="CY196" s="340"/>
      <c r="CZ196" s="324"/>
      <c r="DA196" s="340"/>
      <c r="DB196" s="324"/>
      <c r="DC196" s="340"/>
      <c r="DD196" s="325"/>
      <c r="DE196" s="337"/>
      <c r="DF196" s="338"/>
      <c r="DG196" s="338"/>
      <c r="DH196" s="339"/>
      <c r="DI196" s="340"/>
      <c r="DJ196" s="324"/>
      <c r="DK196" s="340"/>
      <c r="DL196" s="324"/>
      <c r="DM196" s="340"/>
      <c r="DN196" s="324"/>
      <c r="DO196" s="340"/>
      <c r="DP196" s="325"/>
    </row>
    <row r="197" spans="1:120" ht="4.5" customHeight="1">
      <c r="A197" s="326"/>
      <c r="B197" s="326"/>
      <c r="C197" s="327"/>
      <c r="D197" s="327"/>
      <c r="M197" s="326"/>
      <c r="N197" s="326"/>
      <c r="O197" s="327"/>
      <c r="P197" s="327"/>
      <c r="Y197" s="326"/>
      <c r="Z197" s="326"/>
      <c r="AA197" s="327"/>
      <c r="AB197" s="327"/>
      <c r="AK197" s="326"/>
      <c r="AL197" s="326"/>
      <c r="AM197" s="327"/>
      <c r="AN197" s="327"/>
      <c r="AW197" s="326"/>
      <c r="AX197" s="326"/>
      <c r="AY197" s="327"/>
      <c r="AZ197" s="327"/>
      <c r="BI197" s="326"/>
      <c r="BJ197" s="326"/>
      <c r="BK197" s="327"/>
      <c r="BL197" s="327"/>
      <c r="BU197" s="326"/>
      <c r="BV197" s="326"/>
      <c r="BW197" s="327"/>
      <c r="BX197" s="327"/>
      <c r="CG197" s="326"/>
      <c r="CH197" s="326"/>
      <c r="CI197" s="327"/>
      <c r="CJ197" s="327"/>
      <c r="CS197" s="326"/>
      <c r="CT197" s="326"/>
      <c r="CU197" s="327"/>
      <c r="CV197" s="327"/>
      <c r="DE197" s="326"/>
      <c r="DF197" s="326"/>
      <c r="DG197" s="327"/>
      <c r="DH197" s="327"/>
    </row>
    <row r="198" spans="1:120" ht="25.5" customHeight="1">
      <c r="A198" s="555" t="str">
        <f>PARAMETRES!$F$19</f>
        <v>TOTAL DE LA PÉRIODE</v>
      </c>
      <c r="B198" s="555"/>
      <c r="C198" s="341">
        <f>PARAMETRES!$G$19</f>
        <v>100</v>
      </c>
      <c r="D198" s="342"/>
      <c r="E198" s="343">
        <f>TOTALGENERAL!$AA61</f>
        <v>85.199999999999989</v>
      </c>
      <c r="F198" s="344"/>
      <c r="G198" s="343" t="str">
        <f>TOTALGENERAL!$BB61</f>
        <v/>
      </c>
      <c r="H198" s="344"/>
      <c r="I198" s="343" t="str">
        <f>TOTALGENERAL!$CC61</f>
        <v/>
      </c>
      <c r="J198" s="344"/>
      <c r="K198" s="343" t="str">
        <f>TOTALGENERAL!$DD61</f>
        <v/>
      </c>
      <c r="M198" s="555" t="str">
        <f>PARAMETRES!$F$19</f>
        <v>TOTAL DE LA PÉRIODE</v>
      </c>
      <c r="N198" s="555"/>
      <c r="O198" s="341">
        <f>PARAMETRES!$G$19</f>
        <v>100</v>
      </c>
      <c r="P198" s="342"/>
      <c r="Q198" s="343">
        <f>TOTALGENERAL!$AA65</f>
        <v>76.5</v>
      </c>
      <c r="R198" s="344"/>
      <c r="S198" s="343" t="str">
        <f>TOTALGENERAL!$BB65</f>
        <v/>
      </c>
      <c r="T198" s="344"/>
      <c r="U198" s="343" t="str">
        <f>TOTALGENERAL!$CC65</f>
        <v/>
      </c>
      <c r="V198" s="344"/>
      <c r="W198" s="343" t="str">
        <f>TOTALGENERAL!$DD65</f>
        <v/>
      </c>
      <c r="Y198" s="555" t="str">
        <f>PARAMETRES!$F$19</f>
        <v>TOTAL DE LA PÉRIODE</v>
      </c>
      <c r="Z198" s="555"/>
      <c r="AA198" s="341">
        <f>PARAMETRES!$G$19</f>
        <v>100</v>
      </c>
      <c r="AB198" s="342"/>
      <c r="AC198" s="343">
        <f>TOTALGENERAL!$AA69</f>
        <v>73.399999999999991</v>
      </c>
      <c r="AD198" s="344"/>
      <c r="AE198" s="343" t="str">
        <f>TOTALGENERAL!$BB69</f>
        <v/>
      </c>
      <c r="AF198" s="344"/>
      <c r="AG198" s="343" t="str">
        <f>TOTALGENERAL!$CC69</f>
        <v/>
      </c>
      <c r="AH198" s="344"/>
      <c r="AI198" s="343" t="str">
        <f>TOTALGENERAL!$DD69</f>
        <v/>
      </c>
      <c r="AK198" s="555" t="str">
        <f>PARAMETRES!$F$19</f>
        <v>TOTAL DE LA PÉRIODE</v>
      </c>
      <c r="AL198" s="555"/>
      <c r="AM198" s="341">
        <f>PARAMETRES!$G$19</f>
        <v>100</v>
      </c>
      <c r="AN198" s="342"/>
      <c r="AO198" s="343">
        <f>TOTALGENERAL!$AA73</f>
        <v>80.899999999999991</v>
      </c>
      <c r="AP198" s="344"/>
      <c r="AQ198" s="343" t="str">
        <f>TOTALGENERAL!$BB73</f>
        <v/>
      </c>
      <c r="AR198" s="344"/>
      <c r="AS198" s="343" t="str">
        <f>TOTALGENERAL!$CC73</f>
        <v/>
      </c>
      <c r="AT198" s="344"/>
      <c r="AU198" s="343" t="str">
        <f>TOTALGENERAL!$DD73</f>
        <v/>
      </c>
      <c r="AW198" s="555" t="str">
        <f>PARAMETRES!$F$19</f>
        <v>TOTAL DE LA PÉRIODE</v>
      </c>
      <c r="AX198" s="555"/>
      <c r="AY198" s="341">
        <f>PARAMETRES!$G$19</f>
        <v>100</v>
      </c>
      <c r="AZ198" s="342"/>
      <c r="BA198" s="343">
        <f>TOTALGENERAL!$AA77</f>
        <v>86.399999999999991</v>
      </c>
      <c r="BB198" s="344"/>
      <c r="BC198" s="343" t="str">
        <f>TOTALGENERAL!$BB77</f>
        <v/>
      </c>
      <c r="BD198" s="344"/>
      <c r="BE198" s="343" t="str">
        <f>TOTALGENERAL!$CC77</f>
        <v/>
      </c>
      <c r="BF198" s="344"/>
      <c r="BG198" s="343" t="str">
        <f>TOTALGENERAL!$DD77</f>
        <v/>
      </c>
      <c r="BI198" s="555" t="str">
        <f>PARAMETRES!$F$19</f>
        <v>TOTAL DE LA PÉRIODE</v>
      </c>
      <c r="BJ198" s="555"/>
      <c r="BK198" s="341">
        <f>PARAMETRES!$G$19</f>
        <v>100</v>
      </c>
      <c r="BL198" s="342"/>
      <c r="BM198" s="343">
        <f>TOTALGENERAL!$AA81</f>
        <v>82.3</v>
      </c>
      <c r="BN198" s="344"/>
      <c r="BO198" s="343" t="str">
        <f>TOTALGENERAL!$BB81</f>
        <v/>
      </c>
      <c r="BP198" s="344"/>
      <c r="BQ198" s="343" t="str">
        <f>TOTALGENERAL!$CC81</f>
        <v/>
      </c>
      <c r="BR198" s="344"/>
      <c r="BS198" s="343" t="str">
        <f>TOTALGENERAL!$DD81</f>
        <v/>
      </c>
      <c r="BU198" s="555" t="str">
        <f>PARAMETRES!$F$19</f>
        <v>TOTAL DE LA PÉRIODE</v>
      </c>
      <c r="BV198" s="555"/>
      <c r="BW198" s="341">
        <f>PARAMETRES!$G$19</f>
        <v>100</v>
      </c>
      <c r="BX198" s="342"/>
      <c r="BY198" s="343">
        <f>TOTALGENERAL!$AA85</f>
        <v>81.699999999999989</v>
      </c>
      <c r="BZ198" s="344"/>
      <c r="CA198" s="343" t="str">
        <f>TOTALGENERAL!$BB85</f>
        <v/>
      </c>
      <c r="CB198" s="344"/>
      <c r="CC198" s="343" t="str">
        <f>TOTALGENERAL!$CC85</f>
        <v/>
      </c>
      <c r="CD198" s="344"/>
      <c r="CE198" s="343" t="str">
        <f>TOTALGENERAL!$DD85</f>
        <v/>
      </c>
      <c r="CG198" s="555" t="str">
        <f>PARAMETRES!$F$19</f>
        <v>TOTAL DE LA PÉRIODE</v>
      </c>
      <c r="CH198" s="555"/>
      <c r="CI198" s="341">
        <f>PARAMETRES!$G$19</f>
        <v>100</v>
      </c>
      <c r="CJ198" s="342"/>
      <c r="CK198" s="343" t="str">
        <f>TOTALGENERAL!$AA89</f>
        <v/>
      </c>
      <c r="CL198" s="344"/>
      <c r="CM198" s="343" t="str">
        <f>TOTALGENERAL!$BB89</f>
        <v/>
      </c>
      <c r="CN198" s="344"/>
      <c r="CO198" s="343" t="str">
        <f>TOTALGENERAL!$CC89</f>
        <v/>
      </c>
      <c r="CP198" s="344"/>
      <c r="CQ198" s="343" t="str">
        <f>TOTALGENERAL!$DD89</f>
        <v/>
      </c>
      <c r="CS198" s="555" t="str">
        <f>PARAMETRES!$F$19</f>
        <v>TOTAL DE LA PÉRIODE</v>
      </c>
      <c r="CT198" s="555"/>
      <c r="CU198" s="341">
        <f>PARAMETRES!$G$19</f>
        <v>100</v>
      </c>
      <c r="CV198" s="342"/>
      <c r="CW198" s="343" t="str">
        <f>TOTALGENERAL!$AA93</f>
        <v/>
      </c>
      <c r="CX198" s="344"/>
      <c r="CY198" s="343" t="str">
        <f>TOTALGENERAL!$BB93</f>
        <v/>
      </c>
      <c r="CZ198" s="344"/>
      <c r="DA198" s="343" t="str">
        <f>TOTALGENERAL!$CC93</f>
        <v/>
      </c>
      <c r="DB198" s="344"/>
      <c r="DC198" s="343" t="str">
        <f>TOTALGENERAL!$DD93</f>
        <v/>
      </c>
      <c r="DE198" s="555" t="str">
        <f>PARAMETRES!$F$19</f>
        <v>TOTAL DE LA PÉRIODE</v>
      </c>
      <c r="DF198" s="555"/>
      <c r="DG198" s="341">
        <f>PARAMETRES!$G$19</f>
        <v>100</v>
      </c>
      <c r="DH198" s="342"/>
      <c r="DI198" s="343" t="str">
        <f>TOTALGENERAL!$AA97</f>
        <v/>
      </c>
      <c r="DJ198" s="344"/>
      <c r="DK198" s="343" t="str">
        <f>TOTALGENERAL!$BB97</f>
        <v/>
      </c>
      <c r="DL198" s="344"/>
      <c r="DM198" s="343" t="str">
        <f>TOTALGENERAL!$CC97</f>
        <v/>
      </c>
      <c r="DN198" s="344"/>
      <c r="DO198" s="343" t="str">
        <f>TOTALGENERAL!$DD97</f>
        <v/>
      </c>
    </row>
    <row r="199" spans="1:120" ht="3.75" customHeight="1">
      <c r="G199" s="345"/>
      <c r="J199" s="345"/>
      <c r="S199" s="345"/>
      <c r="V199" s="345"/>
      <c r="AE199" s="345"/>
      <c r="AH199" s="345"/>
      <c r="AQ199" s="345"/>
      <c r="AT199" s="345"/>
      <c r="BC199" s="345"/>
      <c r="BF199" s="345"/>
      <c r="BO199" s="345"/>
      <c r="BR199" s="345"/>
      <c r="CA199" s="345"/>
      <c r="CD199" s="345"/>
      <c r="CM199" s="345"/>
      <c r="CP199" s="345"/>
      <c r="CY199" s="345"/>
      <c r="DB199" s="345"/>
      <c r="DK199" s="345"/>
      <c r="DN199" s="345"/>
    </row>
    <row r="200" spans="1:120">
      <c r="G200" s="556" t="str">
        <f>IF(COUNTBLANK(K169:K198)=30,"","Moyenne de l'année : ")</f>
        <v/>
      </c>
      <c r="H200" s="556"/>
      <c r="I200" s="556"/>
      <c r="J200" s="556"/>
      <c r="K200" s="346" t="str">
        <f>IF(COUNTBLANK(K169:K198)=30,"",CONCATENATE(TOTALGENERAL!$DO61," %"))</f>
        <v/>
      </c>
      <c r="S200" s="556" t="str">
        <f>IF(COUNTBLANK(W169:W198)=30,"","Moyenne de l'année : ")</f>
        <v/>
      </c>
      <c r="T200" s="556"/>
      <c r="U200" s="556"/>
      <c r="V200" s="556"/>
      <c r="W200" s="346" t="str">
        <f>IF(COUNTBLANK(W169:W198)=30,"",CONCATENATE(TOTALGENERAL!$DO65," %"))</f>
        <v/>
      </c>
      <c r="AE200" s="556" t="str">
        <f>IF(COUNTBLANK(AI169:AI198)=30,"","Moyenne de l'année : ")</f>
        <v/>
      </c>
      <c r="AF200" s="556"/>
      <c r="AG200" s="556"/>
      <c r="AH200" s="556"/>
      <c r="AI200" s="346" t="str">
        <f>IF(COUNTBLANK(AI169:AI198)=30,"",CONCATENATE(TOTALGENERAL!$DO69," %"))</f>
        <v/>
      </c>
      <c r="AQ200" s="556" t="str">
        <f>IF(COUNTBLANK(AU169:AU198)=30,"","Moyenne de l'année : ")</f>
        <v/>
      </c>
      <c r="AR200" s="556"/>
      <c r="AS200" s="556"/>
      <c r="AT200" s="556"/>
      <c r="AU200" s="346" t="str">
        <f>IF(COUNTBLANK(AU169:AU198)=30,"",CONCATENATE(TOTALGENERAL!$DO73," %"))</f>
        <v/>
      </c>
      <c r="BC200" s="556" t="str">
        <f>IF(COUNTBLANK(BG169:BG198)=30,"","Moyenne de l'année : ")</f>
        <v/>
      </c>
      <c r="BD200" s="556"/>
      <c r="BE200" s="556"/>
      <c r="BF200" s="556"/>
      <c r="BG200" s="346" t="str">
        <f>IF(COUNTBLANK(BG169:BG198)=30,"",CONCATENATE(TOTALGENERAL!$DO77," %"))</f>
        <v/>
      </c>
      <c r="BO200" s="556" t="str">
        <f>IF(COUNTBLANK(BS169:BS198)=30,"","Moyenne de l'année : ")</f>
        <v/>
      </c>
      <c r="BP200" s="556"/>
      <c r="BQ200" s="556"/>
      <c r="BR200" s="556"/>
      <c r="BS200" s="346" t="str">
        <f>IF(COUNTBLANK(BS169:BS198)=30,"",CONCATENATE(TOTALGENERAL!$DO81," %"))</f>
        <v/>
      </c>
      <c r="CA200" s="556" t="str">
        <f>IF(COUNTBLANK(CE169:CE198)=30,"","Moyenne de l'année : ")</f>
        <v/>
      </c>
      <c r="CB200" s="556"/>
      <c r="CC200" s="556"/>
      <c r="CD200" s="556"/>
      <c r="CE200" s="346" t="str">
        <f>IF(COUNTBLANK(CE169:CE198)=30,"",CONCATENATE(TOTALGENERAL!$DO85," %"))</f>
        <v/>
      </c>
      <c r="CM200" s="556" t="str">
        <f>IF(COUNTBLANK(CQ169:CQ198)=30,"","Moyenne de l'année : ")</f>
        <v/>
      </c>
      <c r="CN200" s="556"/>
      <c r="CO200" s="556"/>
      <c r="CP200" s="556"/>
      <c r="CQ200" s="346" t="str">
        <f>IF(COUNTBLANK(CQ169:CQ198)=30,"",CONCATENATE(TOTALGENERAL!$DO89," %"))</f>
        <v/>
      </c>
      <c r="CY200" s="556" t="str">
        <f>IF(COUNTBLANK(DC169:DC198)=30,"","Moyenne de l'année : ")</f>
        <v/>
      </c>
      <c r="CZ200" s="556"/>
      <c r="DA200" s="556"/>
      <c r="DB200" s="556"/>
      <c r="DC200" s="346" t="str">
        <f>IF(COUNTBLANK(DC169:DC198)=30,"",CONCATENATE(TOTALGENERAL!$DO93," %"))</f>
        <v/>
      </c>
      <c r="DK200" s="556" t="str">
        <f>IF(COUNTBLANK(DO169:DO198)=30,"","Moyenne de l'année : ")</f>
        <v/>
      </c>
      <c r="DL200" s="556"/>
      <c r="DM200" s="556"/>
      <c r="DN200" s="556"/>
      <c r="DO200" s="346" t="str">
        <f>IF(COUNTBLANK(DO169:DO198)=30,"",CONCATENATE(TOTALGENERAL!$DO97," %"))</f>
        <v/>
      </c>
    </row>
    <row r="201" spans="1:120" ht="21.75" customHeight="1">
      <c r="A201" s="312" t="str">
        <f>IF(PARAMETRES!$G$28="N","",IF(COUNTBLANK(K169:K198)=30,"","Epreuve récapitulative de fin d'année :"))</f>
        <v/>
      </c>
      <c r="M201" s="312" t="str">
        <f>IF(PARAMETRES!$G$28="N","",IF(COUNTBLANK(W169:W198)=30,"","Epreuve récapitulative de fin d'année :"))</f>
        <v/>
      </c>
      <c r="Y201" s="312" t="str">
        <f>IF(PARAMETRES!$G$28="N","",IF(COUNTBLANK(AI169:AI198)=30,"","Epreuve récapitulative de fin d'année :"))</f>
        <v/>
      </c>
      <c r="AK201" s="312" t="str">
        <f>IF(PARAMETRES!$G$28="N","",IF(COUNTBLANK(AU169:AU198)=30,"","Epreuve récapitulative de fin d'année :"))</f>
        <v/>
      </c>
      <c r="AW201" s="312" t="str">
        <f>IF(PARAMETRES!$G$28="N","",IF(COUNTBLANK(BG169:BG198)=30,"","Epreuve récapitulative de fin d'année :"))</f>
        <v/>
      </c>
      <c r="BI201" s="312" t="str">
        <f>IF(PARAMETRES!$G$28="N","",IF(COUNTBLANK(BS169:BS198)=30,"","Epreuve récapitulative de fin d'année :"))</f>
        <v/>
      </c>
      <c r="BU201" s="312" t="str">
        <f>IF(PARAMETRES!$G$28="N","",IF(COUNTBLANK(CE169:CE198)=30,"","Epreuve récapitulative de fin d'année :"))</f>
        <v/>
      </c>
      <c r="CG201" s="312" t="str">
        <f>IF(PARAMETRES!$G$28="N","",IF(COUNTBLANK(CQ169:CQ198)=30,"","Epreuve récapitulative de fin d'année :"))</f>
        <v/>
      </c>
      <c r="CS201" s="312" t="str">
        <f>IF(PARAMETRES!$G$28="N","",IF(COUNTBLANK(DC169:DC198)=30,"","Epreuve récapitulative de fin d'année :"))</f>
        <v/>
      </c>
      <c r="DE201" s="312" t="str">
        <f>IF(PARAMETRES!$G$28="N","",IF(COUNTBLANK(DO169:DO198)=30,"","Epreuve récapitulative de fin d'année :"))</f>
        <v/>
      </c>
    </row>
    <row r="202" spans="1:120">
      <c r="A202" s="312" t="str">
        <f>IF(PARAMETRES!$G$28="N","",IF(COUNTBLANK(K169:K198)=30,"",CONCATENATE("   - Savoir écrire : ",'ECRIRE (conj, gramm)'!$CQ9,"/",'ECRIRE (conj, gramm)'!$CR9," (",'ECRIRE (conj, gramm)'!$CN9,"/",'ECRIRE (conj, gramm)'!$CO9,")")))</f>
        <v/>
      </c>
      <c r="M202" s="312" t="str">
        <f>IF(PARAMETRES!$G$28="N","",IF(COUNTBLANK(W169:W198)=30,"",CONCATENATE("   - Savoir écrire : ",'ECRIRE (conj, gramm)'!$CQ13,"/",'ECRIRE (conj, gramm)'!$CR13," (",'ECRIRE (conj, gramm)'!$CN13,"/",'ECRIRE (conj, gramm)'!$CO13,")")))</f>
        <v/>
      </c>
      <c r="Y202" s="312" t="str">
        <f>IF(PARAMETRES!$G$28="N","",IF(COUNTBLANK(AI169:AI198)=30,"",CONCATENATE("   - Savoir écrire : ",'ECRIRE (conj, gramm)'!$CQ17,"/",'ECRIRE (conj, gramm)'!$CR17," (",'ECRIRE (conj, gramm)'!$CN17,"/",'ECRIRE (conj, gramm)'!$CO17,")")))</f>
        <v/>
      </c>
      <c r="AK202" s="312" t="str">
        <f>IF(PARAMETRES!$G$28="N","",IF(COUNTBLANK(AU169:AU198)=30,"",CONCATENATE("   - Savoir écrire : ",'ECRIRE (conj, gramm)'!$CQ21,"/",'ECRIRE (conj, gramm)'!$CR21," (",'ECRIRE (conj, gramm)'!$CN21,"/",'ECRIRE (conj, gramm)'!$CO21,")")))</f>
        <v/>
      </c>
      <c r="AW202" s="312" t="str">
        <f>IF(PARAMETRES!$G$28="N","",IF(COUNTBLANK(BG169:BG198)=30,"",CONCATENATE("   - Savoir écrire : ",'ECRIRE (conj, gramm)'!$CQ25,"/",'ECRIRE (conj, gramm)'!$CR25," (",'ECRIRE (conj, gramm)'!$CN25,"/",'ECRIRE (conj, gramm)'!$CO25,")")))</f>
        <v/>
      </c>
      <c r="BI202" s="312" t="str">
        <f>IF(PARAMETRES!$G$28="N","",IF(COUNTBLANK(BS169:BS198)=30,"",CONCATENATE("   - Savoir écrire : ",'ECRIRE (conj, gramm)'!$CQ29,"/",'ECRIRE (conj, gramm)'!$CR29," (",'ECRIRE (conj, gramm)'!$CN29,"/",'ECRIRE (conj, gramm)'!$CO29,")")))</f>
        <v/>
      </c>
      <c r="BU202" s="312" t="str">
        <f>IF(PARAMETRES!$G$28="N","",IF(COUNTBLANK(CE169:CE198)=30,"",CONCATENATE("   - Savoir écrire : ",'ECRIRE (conj, gramm)'!$CQ33,"/",'ECRIRE (conj, gramm)'!$CR33," (",'ECRIRE (conj, gramm)'!$CN33,"/",'ECRIRE (conj, gramm)'!$CO33,")")))</f>
        <v/>
      </c>
      <c r="CG202" s="312" t="str">
        <f>IF(PARAMETRES!$G$28="N","",IF(COUNTBLANK(CQ169:CQ198)=30,"",CONCATENATE("   - Savoir écrire : ",'ECRIRE (conj, gramm)'!$CQ37,"/",'ECRIRE (conj, gramm)'!$CR37," (",'ECRIRE (conj, gramm)'!$CN37,"/",'ECRIRE (conj, gramm)'!$CO37,")")))</f>
        <v/>
      </c>
      <c r="CS202" s="312" t="str">
        <f>IF(PARAMETRES!$G$28="N","",IF(COUNTBLANK(DC169:DC198)=30,"",CONCATENATE("   - Savoir écrire : ",'ECRIRE (conj, gramm)'!$CQ41,"/",'ECRIRE (conj, gramm)'!$CR41," (",'ECRIRE (conj, gramm)'!$CN41,"/",'ECRIRE (conj, gramm)'!$CO41,")")))</f>
        <v/>
      </c>
      <c r="DE202" s="312" t="str">
        <f>IF(PARAMETRES!$G$28="N","",IF(COUNTBLANK(DO169:DO198)=30,"",CONCATENATE("   - Savoir écrire : ",'ECRIRE (conj, gramm)'!$CQ45,"/",'ECRIRE (conj, gramm)'!$CR45," (",'ECRIRE (conj, gramm)'!$CN45,"/",'ECRIRE (conj, gramm)'!$CO45,")")))</f>
        <v/>
      </c>
    </row>
    <row r="203" spans="1:120">
      <c r="A203" s="312" t="str">
        <f>IF(PARAMETRES!$G$28="N","",IF(COUNTBLANK(K169:K198)=30,"",IF(NO!$CM9="",IF(G!$CM9="",IF(SF!$CM9="",IF(#REF!="","",CONCATENATE("   - ",#REF!," : ",#REF!,"/",#REF!," (",#REF!,"/",#REF!,")")),CONCATENATE("   - ",SF!$CN$2," : ",SF!$CM9,"/",SF!$CN9," (",SF!$CJ9,"/",SF!$CK9,")")),CONCATENATE("   - ",G!$CN$2," : ",G!$CM9,"/",G!$CN9," (",G!$CJ9,"/",G!$CK9,")")),CONCATENATE("   - ",NO!$CN$2," : ",NO!$CM9,"/",NO!$CN9," (",NO!$CJ9,"/",NO!$CK9,")"))))</f>
        <v/>
      </c>
      <c r="M203" s="312" t="str">
        <f>IF(PARAMETRES!$G$28="N","",IF(COUNTBLANK(W169:W198)=30,"",IF(NO!$CM13="",IF(G!$CM13="",IF(SF!$CM13="",IF(#REF!="","",CONCATENATE("   - ",#REF!," : ",#REF!,"/",#REF!," (",#REF!,"/",#REF!,")")),CONCATENATE("   - ",SF!$CN$2," : ",SF!$CM13,"/",SF!$CN13," (",SF!$CJ13,"/",SF!$CK13,")")),CONCATENATE("   - ",G!$CN$2," : ",G!$CM13,"/",G!$CN13," (",G!$CJ13,"/",G!$CK13,")")),CONCATENATE("   - ",NO!$CN$2," : ",NO!$CM13,"/",NO!$CN13," (",NO!$CJ13,"/",NO!$CK13,")"))))</f>
        <v/>
      </c>
      <c r="Y203" s="312" t="str">
        <f>IF(PARAMETRES!$G$28="N","",IF(COUNTBLANK(AI169:AI198)=30,"",IF(NO!$CM17="",IF(G!$CM17="",IF(SF!$CM17="",IF(#REF!="","",CONCATENATE("   - ",#REF!," : ",#REF!,"/",#REF!," (",#REF!,"/",#REF!,")")),CONCATENATE("   - ",SF!$CN$2," : ",SF!$CM17,"/",SF!$CN17," (",SF!$CJ17,"/",SF!$CK17,")")),CONCATENATE("   - ",G!$CN$2," : ",G!$CM17,"/",G!$CN17," (",G!$CJ17,"/",G!$CK17,")")),CONCATENATE("   - ",NO!$CN$2," : ",NO!$CM17,"/",NO!$CN17," (",NO!$CJ17,"/",NO!$CK17,")"))))</f>
        <v/>
      </c>
      <c r="AK203" s="312" t="str">
        <f>IF(PARAMETRES!$G$28="N","",IF(COUNTBLANK(AU169:AU198)=30,"",IF(NO!$CM21="",IF(G!$CM21="",IF(SF!$CM21="",IF(#REF!="","",CONCATENATE("   - ",#REF!," : ",#REF!,"/",#REF!," (",#REF!,"/",#REF!,")")),CONCATENATE("   - ",SF!$CN$2," : ",SF!$CM21,"/",SF!$CN21," (",SF!$CJ21,"/",SF!$CK21,")")),CONCATENATE("   - ",G!$CN$2," : ",G!$CM21,"/",G!$CN21," (",G!$CJ21,"/",G!$CK21,")")),CONCATENATE("   - ",NO!$CN$2," : ",NO!$CM21,"/",NO!$CN21," (",NO!$CJ21,"/",NO!$CK21,")"))))</f>
        <v/>
      </c>
      <c r="AW203" s="312" t="str">
        <f>IF(PARAMETRES!$G$28="N","",IF(COUNTBLANK(BG169:BG198)=30,"",IF(NO!$CM25="",IF(G!$CM25="",IF(SF!$CM25="",IF(#REF!="","",CONCATENATE("   - ",#REF!," : ",#REF!,"/",#REF!," (",#REF!,"/",#REF!,")")),CONCATENATE("   - ",SF!$CN$2," : ",SF!$CM25,"/",SF!$CN25," (",SF!$CJ25,"/",SF!$CK25,")")),CONCATENATE("   - ",G!$CN$2," : ",G!$CM25,"/",G!$CN25," (",G!$CJ25,"/",G!$CK25,")")),CONCATENATE("   - ",NO!$CN$2," : ",NO!$CM25,"/",NO!$CN25," (",NO!$CJ25,"/",NO!$CK25,")"))))</f>
        <v/>
      </c>
      <c r="BI203" s="312" t="str">
        <f>IF(PARAMETRES!$G$28="N","",IF(COUNTBLANK(BS169:BS198)=30,"",IF(NO!$CM29="",IF(G!$CM29="",IF(SF!$CM29="",IF(#REF!="","",CONCATENATE("   - ",#REF!," : ",#REF!,"/",#REF!," (",#REF!,"/",#REF!,")")),CONCATENATE("   - ",SF!$CN$2," : ",SF!$CM29,"/",SF!$CN29," (",SF!$CJ29,"/",SF!$CK29,")")),CONCATENATE("   - ",G!$CN$2," : ",G!$CM29,"/",G!$CN29," (",G!$CJ29,"/",G!$CK29,")")),CONCATENATE("   - ",NO!$CN$2," : ",NO!$CM29,"/",NO!$CN29," (",NO!$CJ29,"/",NO!$CK29,")"))))</f>
        <v/>
      </c>
      <c r="BU203" s="312" t="str">
        <f>IF(PARAMETRES!$G$28="N","",IF(COUNTBLANK(CE169:CE198)=30,"",IF(NO!$CM33="",IF(G!$CM33="",IF(SF!$CM33="",IF(#REF!="","",CONCATENATE("   - ",#REF!," : ",#REF!,"/",#REF!," (",#REF!,"/",#REF!,")")),CONCATENATE("   - ",SF!$CN$2," : ",SF!$CM33,"/",SF!$CN33," (",SF!$CJ33,"/",SF!$CK33,")")),CONCATENATE("   - ",G!$CN$2," : ",G!$CM33,"/",G!$CN33," (",G!$CJ33,"/",G!$CK33,")")),CONCATENATE("   - ",NO!$CN$2," : ",NO!$CM33,"/",NO!$CN33," (",NO!$CJ33,"/",NO!$CK33,")"))))</f>
        <v/>
      </c>
      <c r="CG203" s="312" t="str">
        <f>IF(PARAMETRES!$G$28="N","",IF(COUNTBLANK(CQ169:CQ198)=30,"",IF(NO!$CM37="",IF(G!$CM37="",IF(SF!$CM37="",IF(#REF!="","",CONCATENATE("   - ",#REF!," : ",#REF!,"/",#REF!," (",#REF!,"/",#REF!,")")),CONCATENATE("   - ",SF!$CN$2," : ",SF!$CM37,"/",SF!$CN37," (",SF!$CJ37,"/",SF!$CK37,")")),CONCATENATE("   - ",G!$CN$2," : ",G!$CM37,"/",G!$CN37," (",G!$CJ37,"/",G!$CK37,")")),CONCATENATE("   - ",NO!$CN$2," : ",NO!$CM37,"/",NO!$CN37," (",NO!$CJ37,"/",NO!$CK37,")"))))</f>
        <v/>
      </c>
      <c r="CS203" s="312" t="str">
        <f>IF(PARAMETRES!$G$28="N","",IF(COUNTBLANK(DC169:DC198)=30,"",IF(NO!$CM41="",IF(G!$CM41="",IF(SF!$CM41="",IF(#REF!="","",CONCATENATE("   - ",#REF!," : ",#REF!,"/",#REF!," (",#REF!,"/",#REF!,")")),CONCATENATE("   - ",SF!$CN$2," : ",SF!$CM41,"/",SF!$CN41," (",SF!$CJ41,"/",SF!$CK41,")")),CONCATENATE("   - ",G!$CN$2," : ",G!$CM41,"/",G!$CN41," (",G!$CJ41,"/",G!$CK41,")")),CONCATENATE("   - ",NO!$CN$2," : ",NO!$CM41,"/",NO!$CN41," (",NO!$CJ41,"/",NO!$CK41,")"))))</f>
        <v/>
      </c>
      <c r="DE203" s="312" t="str">
        <f>IF(PARAMETRES!$G$28="N","",IF(COUNTBLANK(DO169:DO198)=30,"",IF(NO!$CM45="",IF(G!$CM45="",IF(SF!$CM45="",IF(#REF!="","",CONCATENATE("   - ",#REF!," : ",#REF!,"/",#REF!," (",#REF!,"/",#REF!,")")),CONCATENATE("   - ",SF!$CN$2," : ",SF!$CM45,"/",SF!$CN45," (",SF!$CJ45,"/",SF!$CK45,")")),CONCATENATE("   - ",G!$CN$2," : ",G!$CM45,"/",G!$CN45," (",G!$CJ45,"/",G!$CK45,")")),CONCATENATE("   - ",NO!$CN$2," : ",NO!$CM45,"/",NO!$CN45," (",NO!$CJ45,"/",NO!$CK45,")"))))</f>
        <v/>
      </c>
    </row>
  </sheetData>
  <sheetProtection sheet="1" objects="1" scenarios="1" selectLockedCells="1" selectUnlockedCells="1"/>
  <mergeCells count="830">
    <mergeCell ref="DK200:DN200"/>
    <mergeCell ref="BU198:BV198"/>
    <mergeCell ref="CG198:CH198"/>
    <mergeCell ref="BC200:BF200"/>
    <mergeCell ref="BO200:BR200"/>
    <mergeCell ref="CA200:CD200"/>
    <mergeCell ref="CM200:CP200"/>
    <mergeCell ref="CS198:CT198"/>
    <mergeCell ref="DE198:DF198"/>
    <mergeCell ref="CY200:DB200"/>
    <mergeCell ref="CG191:CH191"/>
    <mergeCell ref="CS191:CT191"/>
    <mergeCell ref="A198:B198"/>
    <mergeCell ref="M198:N198"/>
    <mergeCell ref="Y198:Z198"/>
    <mergeCell ref="AK198:AL198"/>
    <mergeCell ref="AW198:AX198"/>
    <mergeCell ref="BI198:BJ198"/>
    <mergeCell ref="G200:J200"/>
    <mergeCell ref="S200:V200"/>
    <mergeCell ref="AE200:AH200"/>
    <mergeCell ref="AQ200:AT200"/>
    <mergeCell ref="AK188:AL188"/>
    <mergeCell ref="AW188:AX188"/>
    <mergeCell ref="BI188:BJ188"/>
    <mergeCell ref="BU188:BV188"/>
    <mergeCell ref="CG188:CH188"/>
    <mergeCell ref="CS188:CT188"/>
    <mergeCell ref="DE191:DF191"/>
    <mergeCell ref="A194:B194"/>
    <mergeCell ref="M194:N194"/>
    <mergeCell ref="Y194:Z194"/>
    <mergeCell ref="AK194:AL194"/>
    <mergeCell ref="AW194:AX194"/>
    <mergeCell ref="BI194:BJ194"/>
    <mergeCell ref="BU194:BV194"/>
    <mergeCell ref="CG194:CH194"/>
    <mergeCell ref="CS194:CT194"/>
    <mergeCell ref="DE194:DF194"/>
    <mergeCell ref="A191:B191"/>
    <mergeCell ref="M191:N191"/>
    <mergeCell ref="Y191:Z191"/>
    <mergeCell ref="AK191:AL191"/>
    <mergeCell ref="AW191:AX191"/>
    <mergeCell ref="BI191:BJ191"/>
    <mergeCell ref="BU191:BV191"/>
    <mergeCell ref="DE188:DF188"/>
    <mergeCell ref="DE185:DF185"/>
    <mergeCell ref="A186:B186"/>
    <mergeCell ref="M186:N186"/>
    <mergeCell ref="Y186:Z186"/>
    <mergeCell ref="AK186:AL186"/>
    <mergeCell ref="AW186:AX186"/>
    <mergeCell ref="BI186:BJ186"/>
    <mergeCell ref="BU186:BV186"/>
    <mergeCell ref="CG186:CH186"/>
    <mergeCell ref="CS186:CT186"/>
    <mergeCell ref="DE186:DF186"/>
    <mergeCell ref="A185:B185"/>
    <mergeCell ref="M185:N185"/>
    <mergeCell ref="Y185:Z185"/>
    <mergeCell ref="AK185:AL185"/>
    <mergeCell ref="AW185:AX185"/>
    <mergeCell ref="BI185:BJ185"/>
    <mergeCell ref="BU185:BV185"/>
    <mergeCell ref="CG185:CH185"/>
    <mergeCell ref="CS185:CT185"/>
    <mergeCell ref="A188:B188"/>
    <mergeCell ref="M188:N188"/>
    <mergeCell ref="Y188:Z188"/>
    <mergeCell ref="DE182:DF182"/>
    <mergeCell ref="A184:B184"/>
    <mergeCell ref="M184:N184"/>
    <mergeCell ref="Y184:Z184"/>
    <mergeCell ref="AK184:AL184"/>
    <mergeCell ref="AW184:AX184"/>
    <mergeCell ref="BI184:BJ184"/>
    <mergeCell ref="BU184:BV184"/>
    <mergeCell ref="CG184:CH184"/>
    <mergeCell ref="CS184:CT184"/>
    <mergeCell ref="DE184:DF184"/>
    <mergeCell ref="A182:B182"/>
    <mergeCell ref="M182:N182"/>
    <mergeCell ref="Y182:Z182"/>
    <mergeCell ref="AK182:AL182"/>
    <mergeCell ref="AW182:AX182"/>
    <mergeCell ref="BI182:BJ182"/>
    <mergeCell ref="BU182:BV182"/>
    <mergeCell ref="CG182:CH182"/>
    <mergeCell ref="CS182:CT182"/>
    <mergeCell ref="DE177:DF177"/>
    <mergeCell ref="A179:B179"/>
    <mergeCell ref="M179:N179"/>
    <mergeCell ref="Y179:Z179"/>
    <mergeCell ref="AK179:AL179"/>
    <mergeCell ref="AW179:AX179"/>
    <mergeCell ref="BI179:BJ179"/>
    <mergeCell ref="BU179:BV179"/>
    <mergeCell ref="CG179:CH179"/>
    <mergeCell ref="CS179:CT179"/>
    <mergeCell ref="DE179:DF179"/>
    <mergeCell ref="A177:B177"/>
    <mergeCell ref="M177:N177"/>
    <mergeCell ref="Y177:Z177"/>
    <mergeCell ref="AK177:AL177"/>
    <mergeCell ref="AW177:AX177"/>
    <mergeCell ref="BI177:BJ177"/>
    <mergeCell ref="BU177:BV177"/>
    <mergeCell ref="CG177:CH177"/>
    <mergeCell ref="CS177:CT177"/>
    <mergeCell ref="DE175:DF175"/>
    <mergeCell ref="A176:B176"/>
    <mergeCell ref="M176:N176"/>
    <mergeCell ref="Y176:Z176"/>
    <mergeCell ref="AK176:AL176"/>
    <mergeCell ref="AW176:AX176"/>
    <mergeCell ref="BI176:BJ176"/>
    <mergeCell ref="BU176:BV176"/>
    <mergeCell ref="CG176:CH176"/>
    <mergeCell ref="CS176:CT176"/>
    <mergeCell ref="DE176:DF176"/>
    <mergeCell ref="A175:B175"/>
    <mergeCell ref="M175:N175"/>
    <mergeCell ref="Y175:Z175"/>
    <mergeCell ref="AK175:AL175"/>
    <mergeCell ref="AW175:AX175"/>
    <mergeCell ref="BI175:BJ175"/>
    <mergeCell ref="BU175:BV175"/>
    <mergeCell ref="CG175:CH175"/>
    <mergeCell ref="CS175:CT175"/>
    <mergeCell ref="BU172:BV172"/>
    <mergeCell ref="CG172:CH172"/>
    <mergeCell ref="CS172:CT172"/>
    <mergeCell ref="DE172:DF172"/>
    <mergeCell ref="A174:B174"/>
    <mergeCell ref="M174:N174"/>
    <mergeCell ref="Y174:Z174"/>
    <mergeCell ref="AK174:AL174"/>
    <mergeCell ref="AW174:AX174"/>
    <mergeCell ref="BI174:BJ174"/>
    <mergeCell ref="BU174:BV174"/>
    <mergeCell ref="CG174:CH174"/>
    <mergeCell ref="CS174:CT174"/>
    <mergeCell ref="DE174:DF174"/>
    <mergeCell ref="A172:B172"/>
    <mergeCell ref="M172:N172"/>
    <mergeCell ref="Y172:Z172"/>
    <mergeCell ref="AK172:AL172"/>
    <mergeCell ref="AW172:AX172"/>
    <mergeCell ref="BI172:BJ172"/>
    <mergeCell ref="A169:B169"/>
    <mergeCell ref="M169:N169"/>
    <mergeCell ref="Y169:Z169"/>
    <mergeCell ref="AK169:AL169"/>
    <mergeCell ref="AW169:AX169"/>
    <mergeCell ref="BI169:BJ169"/>
    <mergeCell ref="CH163:CN163"/>
    <mergeCell ref="CO163:CO164"/>
    <mergeCell ref="CP163:CP164"/>
    <mergeCell ref="AX163:BD163"/>
    <mergeCell ref="BE163:BE164"/>
    <mergeCell ref="BU169:BV169"/>
    <mergeCell ref="CG169:CH169"/>
    <mergeCell ref="B163:H163"/>
    <mergeCell ref="I163:I164"/>
    <mergeCell ref="J163:J164"/>
    <mergeCell ref="N163:T163"/>
    <mergeCell ref="U163:U164"/>
    <mergeCell ref="V163:V164"/>
    <mergeCell ref="B164:H164"/>
    <mergeCell ref="N164:T164"/>
    <mergeCell ref="CS169:CT169"/>
    <mergeCell ref="DE169:DF169"/>
    <mergeCell ref="BR163:BR164"/>
    <mergeCell ref="Z163:AF163"/>
    <mergeCell ref="AG163:AG164"/>
    <mergeCell ref="AH163:AH164"/>
    <mergeCell ref="AL163:AR163"/>
    <mergeCell ref="AS163:AS164"/>
    <mergeCell ref="AT163:AT164"/>
    <mergeCell ref="DM163:DM164"/>
    <mergeCell ref="DN163:DN164"/>
    <mergeCell ref="Z164:AF164"/>
    <mergeCell ref="AL164:AR164"/>
    <mergeCell ref="AX164:BD164"/>
    <mergeCell ref="BJ164:BP164"/>
    <mergeCell ref="BV164:CB164"/>
    <mergeCell ref="CH164:CN164"/>
    <mergeCell ref="CT163:CZ163"/>
    <mergeCell ref="DA163:DA164"/>
    <mergeCell ref="DB163:DB164"/>
    <mergeCell ref="DF163:DL163"/>
    <mergeCell ref="CT164:CZ164"/>
    <mergeCell ref="DF164:DL164"/>
    <mergeCell ref="BV163:CB163"/>
    <mergeCell ref="CC163:CC164"/>
    <mergeCell ref="CD163:CD164"/>
    <mergeCell ref="BF163:BF164"/>
    <mergeCell ref="BJ163:BP163"/>
    <mergeCell ref="BQ163:BQ164"/>
    <mergeCell ref="DK146:DN146"/>
    <mergeCell ref="A162:L162"/>
    <mergeCell ref="M162:X162"/>
    <mergeCell ref="Y162:AJ162"/>
    <mergeCell ref="AK162:AV162"/>
    <mergeCell ref="AW162:BH162"/>
    <mergeCell ref="BI162:BT162"/>
    <mergeCell ref="BU162:CF162"/>
    <mergeCell ref="CG162:CR162"/>
    <mergeCell ref="CS162:DD162"/>
    <mergeCell ref="DE162:DP162"/>
    <mergeCell ref="DE144:DF144"/>
    <mergeCell ref="G146:J146"/>
    <mergeCell ref="S146:V146"/>
    <mergeCell ref="AE146:AH146"/>
    <mergeCell ref="AQ146:AT146"/>
    <mergeCell ref="BC146:BF146"/>
    <mergeCell ref="BO146:BR146"/>
    <mergeCell ref="CA146:CD146"/>
    <mergeCell ref="CM146:CP146"/>
    <mergeCell ref="CY146:DB146"/>
    <mergeCell ref="CG137:CH137"/>
    <mergeCell ref="CS137:CT137"/>
    <mergeCell ref="A144:B144"/>
    <mergeCell ref="M144:N144"/>
    <mergeCell ref="Y144:Z144"/>
    <mergeCell ref="AK144:AL144"/>
    <mergeCell ref="AW144:AX144"/>
    <mergeCell ref="BI144:BJ144"/>
    <mergeCell ref="BU144:BV144"/>
    <mergeCell ref="CG144:CH144"/>
    <mergeCell ref="CS144:CT144"/>
    <mergeCell ref="AK134:AL134"/>
    <mergeCell ref="AW134:AX134"/>
    <mergeCell ref="BI134:BJ134"/>
    <mergeCell ref="BU134:BV134"/>
    <mergeCell ref="CG134:CH134"/>
    <mergeCell ref="CS134:CT134"/>
    <mergeCell ref="DE137:DF137"/>
    <mergeCell ref="A140:B140"/>
    <mergeCell ref="M140:N140"/>
    <mergeCell ref="Y140:Z140"/>
    <mergeCell ref="AK140:AL140"/>
    <mergeCell ref="AW140:AX140"/>
    <mergeCell ref="BI140:BJ140"/>
    <mergeCell ref="BU140:BV140"/>
    <mergeCell ref="CG140:CH140"/>
    <mergeCell ref="CS140:CT140"/>
    <mergeCell ref="DE140:DF140"/>
    <mergeCell ref="A137:B137"/>
    <mergeCell ref="M137:N137"/>
    <mergeCell ref="Y137:Z137"/>
    <mergeCell ref="AK137:AL137"/>
    <mergeCell ref="AW137:AX137"/>
    <mergeCell ref="BI137:BJ137"/>
    <mergeCell ref="BU137:BV137"/>
    <mergeCell ref="DE134:DF134"/>
    <mergeCell ref="DE131:DF131"/>
    <mergeCell ref="A132:B132"/>
    <mergeCell ref="M132:N132"/>
    <mergeCell ref="Y132:Z132"/>
    <mergeCell ref="AK132:AL132"/>
    <mergeCell ref="AW132:AX132"/>
    <mergeCell ref="BI132:BJ132"/>
    <mergeCell ref="BU132:BV132"/>
    <mergeCell ref="CG132:CH132"/>
    <mergeCell ref="CS132:CT132"/>
    <mergeCell ref="DE132:DF132"/>
    <mergeCell ref="A131:B131"/>
    <mergeCell ref="M131:N131"/>
    <mergeCell ref="Y131:Z131"/>
    <mergeCell ref="AK131:AL131"/>
    <mergeCell ref="AW131:AX131"/>
    <mergeCell ref="BI131:BJ131"/>
    <mergeCell ref="BU131:BV131"/>
    <mergeCell ref="CG131:CH131"/>
    <mergeCell ref="CS131:CT131"/>
    <mergeCell ref="A134:B134"/>
    <mergeCell ref="M134:N134"/>
    <mergeCell ref="Y134:Z134"/>
    <mergeCell ref="DE128:DF128"/>
    <mergeCell ref="A130:B130"/>
    <mergeCell ref="M130:N130"/>
    <mergeCell ref="Y130:Z130"/>
    <mergeCell ref="AK130:AL130"/>
    <mergeCell ref="AW130:AX130"/>
    <mergeCell ref="BI130:BJ130"/>
    <mergeCell ref="BU130:BV130"/>
    <mergeCell ref="CG130:CH130"/>
    <mergeCell ref="CS130:CT130"/>
    <mergeCell ref="DE130:DF130"/>
    <mergeCell ref="A128:B128"/>
    <mergeCell ref="M128:N128"/>
    <mergeCell ref="Y128:Z128"/>
    <mergeCell ref="AK128:AL128"/>
    <mergeCell ref="AW128:AX128"/>
    <mergeCell ref="BI128:BJ128"/>
    <mergeCell ref="BU128:BV128"/>
    <mergeCell ref="CG128:CH128"/>
    <mergeCell ref="CS128:CT128"/>
    <mergeCell ref="DE123:DF123"/>
    <mergeCell ref="A125:B125"/>
    <mergeCell ref="M125:N125"/>
    <mergeCell ref="Y125:Z125"/>
    <mergeCell ref="AK125:AL125"/>
    <mergeCell ref="AW125:AX125"/>
    <mergeCell ref="BI125:BJ125"/>
    <mergeCell ref="BU125:BV125"/>
    <mergeCell ref="CG125:CH125"/>
    <mergeCell ref="CS125:CT125"/>
    <mergeCell ref="DE125:DF125"/>
    <mergeCell ref="A123:B123"/>
    <mergeCell ref="M123:N123"/>
    <mergeCell ref="Y123:Z123"/>
    <mergeCell ref="AK123:AL123"/>
    <mergeCell ref="AW123:AX123"/>
    <mergeCell ref="BI123:BJ123"/>
    <mergeCell ref="BU123:BV123"/>
    <mergeCell ref="CG123:CH123"/>
    <mergeCell ref="CS123:CT123"/>
    <mergeCell ref="DE121:DF121"/>
    <mergeCell ref="A122:B122"/>
    <mergeCell ref="M122:N122"/>
    <mergeCell ref="Y122:Z122"/>
    <mergeCell ref="AK122:AL122"/>
    <mergeCell ref="AW122:AX122"/>
    <mergeCell ref="BI122:BJ122"/>
    <mergeCell ref="BU122:BV122"/>
    <mergeCell ref="CG122:CH122"/>
    <mergeCell ref="CS122:CT122"/>
    <mergeCell ref="DE122:DF122"/>
    <mergeCell ref="A121:B121"/>
    <mergeCell ref="M121:N121"/>
    <mergeCell ref="Y121:Z121"/>
    <mergeCell ref="AK121:AL121"/>
    <mergeCell ref="AW121:AX121"/>
    <mergeCell ref="BI121:BJ121"/>
    <mergeCell ref="BU121:BV121"/>
    <mergeCell ref="CG121:CH121"/>
    <mergeCell ref="CS121:CT121"/>
    <mergeCell ref="BU118:BV118"/>
    <mergeCell ref="CG118:CH118"/>
    <mergeCell ref="CS118:CT118"/>
    <mergeCell ref="DE118:DF118"/>
    <mergeCell ref="A120:B120"/>
    <mergeCell ref="M120:N120"/>
    <mergeCell ref="Y120:Z120"/>
    <mergeCell ref="AK120:AL120"/>
    <mergeCell ref="AW120:AX120"/>
    <mergeCell ref="BI120:BJ120"/>
    <mergeCell ref="BU120:BV120"/>
    <mergeCell ref="CG120:CH120"/>
    <mergeCell ref="CS120:CT120"/>
    <mergeCell ref="DE120:DF120"/>
    <mergeCell ref="A118:B118"/>
    <mergeCell ref="M118:N118"/>
    <mergeCell ref="Y118:Z118"/>
    <mergeCell ref="AK118:AL118"/>
    <mergeCell ref="AW118:AX118"/>
    <mergeCell ref="BI118:BJ118"/>
    <mergeCell ref="A115:B115"/>
    <mergeCell ref="M115:N115"/>
    <mergeCell ref="Y115:Z115"/>
    <mergeCell ref="AK115:AL115"/>
    <mergeCell ref="AW115:AX115"/>
    <mergeCell ref="BI115:BJ115"/>
    <mergeCell ref="CH109:CN109"/>
    <mergeCell ref="CO109:CO110"/>
    <mergeCell ref="CP109:CP110"/>
    <mergeCell ref="AX109:BD109"/>
    <mergeCell ref="BE109:BE110"/>
    <mergeCell ref="BU115:BV115"/>
    <mergeCell ref="CG115:CH115"/>
    <mergeCell ref="B109:H109"/>
    <mergeCell ref="I109:I110"/>
    <mergeCell ref="J109:J110"/>
    <mergeCell ref="N109:T109"/>
    <mergeCell ref="U109:U110"/>
    <mergeCell ref="V109:V110"/>
    <mergeCell ref="B110:H110"/>
    <mergeCell ref="N110:T110"/>
    <mergeCell ref="CS115:CT115"/>
    <mergeCell ref="DE115:DF115"/>
    <mergeCell ref="BR109:BR110"/>
    <mergeCell ref="Z109:AF109"/>
    <mergeCell ref="AG109:AG110"/>
    <mergeCell ref="AH109:AH110"/>
    <mergeCell ref="AL109:AR109"/>
    <mergeCell ref="AS109:AS110"/>
    <mergeCell ref="AT109:AT110"/>
    <mergeCell ref="DM109:DM110"/>
    <mergeCell ref="DN109:DN110"/>
    <mergeCell ref="Z110:AF110"/>
    <mergeCell ref="AL110:AR110"/>
    <mergeCell ref="AX110:BD110"/>
    <mergeCell ref="BJ110:BP110"/>
    <mergeCell ref="BV110:CB110"/>
    <mergeCell ref="CH110:CN110"/>
    <mergeCell ref="CT109:CZ109"/>
    <mergeCell ref="DA109:DA110"/>
    <mergeCell ref="DB109:DB110"/>
    <mergeCell ref="DF109:DL109"/>
    <mergeCell ref="CT110:CZ110"/>
    <mergeCell ref="DF110:DL110"/>
    <mergeCell ref="BV109:CB109"/>
    <mergeCell ref="CC109:CC110"/>
    <mergeCell ref="CD109:CD110"/>
    <mergeCell ref="BF109:BF110"/>
    <mergeCell ref="BJ109:BP109"/>
    <mergeCell ref="BQ109:BQ110"/>
    <mergeCell ref="DK92:DN92"/>
    <mergeCell ref="A108:L108"/>
    <mergeCell ref="M108:X108"/>
    <mergeCell ref="Y108:AJ108"/>
    <mergeCell ref="AK108:AV108"/>
    <mergeCell ref="AW108:BH108"/>
    <mergeCell ref="BI108:BT108"/>
    <mergeCell ref="BU108:CF108"/>
    <mergeCell ref="CG108:CR108"/>
    <mergeCell ref="CS108:DD108"/>
    <mergeCell ref="DE108:DP108"/>
    <mergeCell ref="DE90:DF90"/>
    <mergeCell ref="G92:J92"/>
    <mergeCell ref="S92:V92"/>
    <mergeCell ref="AE92:AH92"/>
    <mergeCell ref="AQ92:AT92"/>
    <mergeCell ref="BC92:BF92"/>
    <mergeCell ref="BO92:BR92"/>
    <mergeCell ref="CA92:CD92"/>
    <mergeCell ref="CM92:CP92"/>
    <mergeCell ref="CY92:DB92"/>
    <mergeCell ref="CG83:CH83"/>
    <mergeCell ref="CS83:CT83"/>
    <mergeCell ref="A90:B90"/>
    <mergeCell ref="M90:N90"/>
    <mergeCell ref="Y90:Z90"/>
    <mergeCell ref="AK90:AL90"/>
    <mergeCell ref="AW90:AX90"/>
    <mergeCell ref="BI90:BJ90"/>
    <mergeCell ref="BU90:BV90"/>
    <mergeCell ref="CG90:CH90"/>
    <mergeCell ref="CS90:CT90"/>
    <mergeCell ref="AK80:AL80"/>
    <mergeCell ref="AW80:AX80"/>
    <mergeCell ref="BI80:BJ80"/>
    <mergeCell ref="BU80:BV80"/>
    <mergeCell ref="CG80:CH80"/>
    <mergeCell ref="CS80:CT80"/>
    <mergeCell ref="DE83:DF83"/>
    <mergeCell ref="A86:B86"/>
    <mergeCell ref="M86:N86"/>
    <mergeCell ref="Y86:Z86"/>
    <mergeCell ref="AK86:AL86"/>
    <mergeCell ref="AW86:AX86"/>
    <mergeCell ref="BI86:BJ86"/>
    <mergeCell ref="BU86:BV86"/>
    <mergeCell ref="CG86:CH86"/>
    <mergeCell ref="CS86:CT86"/>
    <mergeCell ref="DE86:DF86"/>
    <mergeCell ref="A83:B83"/>
    <mergeCell ref="M83:N83"/>
    <mergeCell ref="Y83:Z83"/>
    <mergeCell ref="AK83:AL83"/>
    <mergeCell ref="AW83:AX83"/>
    <mergeCell ref="BI83:BJ83"/>
    <mergeCell ref="BU83:BV83"/>
    <mergeCell ref="DE80:DF80"/>
    <mergeCell ref="DE77:DF77"/>
    <mergeCell ref="A78:B78"/>
    <mergeCell ref="M78:N78"/>
    <mergeCell ref="Y78:Z78"/>
    <mergeCell ref="AK78:AL78"/>
    <mergeCell ref="AW78:AX78"/>
    <mergeCell ref="BI78:BJ78"/>
    <mergeCell ref="BU78:BV78"/>
    <mergeCell ref="CG78:CH78"/>
    <mergeCell ref="CS78:CT78"/>
    <mergeCell ref="DE78:DF78"/>
    <mergeCell ref="A77:B77"/>
    <mergeCell ref="M77:N77"/>
    <mergeCell ref="Y77:Z77"/>
    <mergeCell ref="AK77:AL77"/>
    <mergeCell ref="AW77:AX77"/>
    <mergeCell ref="BI77:BJ77"/>
    <mergeCell ref="BU77:BV77"/>
    <mergeCell ref="CG77:CH77"/>
    <mergeCell ref="CS77:CT77"/>
    <mergeCell ref="A80:B80"/>
    <mergeCell ref="M80:N80"/>
    <mergeCell ref="Y80:Z80"/>
    <mergeCell ref="DE74:DF74"/>
    <mergeCell ref="A76:B76"/>
    <mergeCell ref="M76:N76"/>
    <mergeCell ref="Y76:Z76"/>
    <mergeCell ref="AK76:AL76"/>
    <mergeCell ref="AW76:AX76"/>
    <mergeCell ref="BI76:BJ76"/>
    <mergeCell ref="BU76:BV76"/>
    <mergeCell ref="CG76:CH76"/>
    <mergeCell ref="CS76:CT76"/>
    <mergeCell ref="DE76:DF76"/>
    <mergeCell ref="A74:B74"/>
    <mergeCell ref="M74:N74"/>
    <mergeCell ref="Y74:Z74"/>
    <mergeCell ref="AK74:AL74"/>
    <mergeCell ref="AW74:AX74"/>
    <mergeCell ref="BI74:BJ74"/>
    <mergeCell ref="BU74:BV74"/>
    <mergeCell ref="CG74:CH74"/>
    <mergeCell ref="CS74:CT74"/>
    <mergeCell ref="DE69:DF69"/>
    <mergeCell ref="A71:B71"/>
    <mergeCell ref="M71:N71"/>
    <mergeCell ref="Y71:Z71"/>
    <mergeCell ref="AK71:AL71"/>
    <mergeCell ref="AW71:AX71"/>
    <mergeCell ref="BI71:BJ71"/>
    <mergeCell ref="BU71:BV71"/>
    <mergeCell ref="CG71:CH71"/>
    <mergeCell ref="CS71:CT71"/>
    <mergeCell ref="DE71:DF71"/>
    <mergeCell ref="A69:B69"/>
    <mergeCell ref="M69:N69"/>
    <mergeCell ref="Y69:Z69"/>
    <mergeCell ref="AK69:AL69"/>
    <mergeCell ref="AW69:AX69"/>
    <mergeCell ref="BI69:BJ69"/>
    <mergeCell ref="BU69:BV69"/>
    <mergeCell ref="CG69:CH69"/>
    <mergeCell ref="CS69:CT69"/>
    <mergeCell ref="DE67:DF67"/>
    <mergeCell ref="A68:B68"/>
    <mergeCell ref="M68:N68"/>
    <mergeCell ref="Y68:Z68"/>
    <mergeCell ref="AK68:AL68"/>
    <mergeCell ref="AW68:AX68"/>
    <mergeCell ref="BI68:BJ68"/>
    <mergeCell ref="BU68:BV68"/>
    <mergeCell ref="CG68:CH68"/>
    <mergeCell ref="CS68:CT68"/>
    <mergeCell ref="DE68:DF68"/>
    <mergeCell ref="A67:B67"/>
    <mergeCell ref="M67:N67"/>
    <mergeCell ref="Y67:Z67"/>
    <mergeCell ref="AK67:AL67"/>
    <mergeCell ref="AW67:AX67"/>
    <mergeCell ref="BI67:BJ67"/>
    <mergeCell ref="BU67:BV67"/>
    <mergeCell ref="CG67:CH67"/>
    <mergeCell ref="CS67:CT67"/>
    <mergeCell ref="BU64:BV64"/>
    <mergeCell ref="CG64:CH64"/>
    <mergeCell ref="CS64:CT64"/>
    <mergeCell ref="DE64:DF64"/>
    <mergeCell ref="A66:B66"/>
    <mergeCell ref="M66:N66"/>
    <mergeCell ref="Y66:Z66"/>
    <mergeCell ref="AK66:AL66"/>
    <mergeCell ref="AW66:AX66"/>
    <mergeCell ref="BI66:BJ66"/>
    <mergeCell ref="BU66:BV66"/>
    <mergeCell ref="CG66:CH66"/>
    <mergeCell ref="CS66:CT66"/>
    <mergeCell ref="DE66:DF66"/>
    <mergeCell ref="A64:B64"/>
    <mergeCell ref="M64:N64"/>
    <mergeCell ref="Y64:Z64"/>
    <mergeCell ref="AK64:AL64"/>
    <mergeCell ref="AW64:AX64"/>
    <mergeCell ref="BI64:BJ64"/>
    <mergeCell ref="A61:B61"/>
    <mergeCell ref="M61:N61"/>
    <mergeCell ref="Y61:Z61"/>
    <mergeCell ref="AK61:AL61"/>
    <mergeCell ref="AW61:AX61"/>
    <mergeCell ref="BI61:BJ61"/>
    <mergeCell ref="CH55:CN55"/>
    <mergeCell ref="CO55:CO56"/>
    <mergeCell ref="CP55:CP56"/>
    <mergeCell ref="AX55:BD55"/>
    <mergeCell ref="BE55:BE56"/>
    <mergeCell ref="BU61:BV61"/>
    <mergeCell ref="CG61:CH61"/>
    <mergeCell ref="B55:H55"/>
    <mergeCell ref="I55:I56"/>
    <mergeCell ref="J55:J56"/>
    <mergeCell ref="N55:T55"/>
    <mergeCell ref="U55:U56"/>
    <mergeCell ref="V55:V56"/>
    <mergeCell ref="B56:H56"/>
    <mergeCell ref="N56:T56"/>
    <mergeCell ref="CS61:CT61"/>
    <mergeCell ref="DE61:DF61"/>
    <mergeCell ref="BR55:BR56"/>
    <mergeCell ref="Z55:AF55"/>
    <mergeCell ref="AG55:AG56"/>
    <mergeCell ref="AH55:AH56"/>
    <mergeCell ref="AL55:AR55"/>
    <mergeCell ref="AS55:AS56"/>
    <mergeCell ref="AT55:AT56"/>
    <mergeCell ref="DM55:DM56"/>
    <mergeCell ref="DN55:DN56"/>
    <mergeCell ref="Z56:AF56"/>
    <mergeCell ref="AL56:AR56"/>
    <mergeCell ref="AX56:BD56"/>
    <mergeCell ref="BJ56:BP56"/>
    <mergeCell ref="BV56:CB56"/>
    <mergeCell ref="CH56:CN56"/>
    <mergeCell ref="CT55:CZ55"/>
    <mergeCell ref="DA55:DA56"/>
    <mergeCell ref="DB55:DB56"/>
    <mergeCell ref="DF55:DL55"/>
    <mergeCell ref="CT56:CZ56"/>
    <mergeCell ref="DF56:DL56"/>
    <mergeCell ref="BV55:CB55"/>
    <mergeCell ref="CC55:CC56"/>
    <mergeCell ref="CD55:CD56"/>
    <mergeCell ref="BF55:BF56"/>
    <mergeCell ref="BJ55:BP55"/>
    <mergeCell ref="BQ55:BQ56"/>
    <mergeCell ref="DK38:DN38"/>
    <mergeCell ref="A54:L54"/>
    <mergeCell ref="M54:X54"/>
    <mergeCell ref="Y54:AJ54"/>
    <mergeCell ref="AK54:AV54"/>
    <mergeCell ref="AW54:BH54"/>
    <mergeCell ref="BI54:BT54"/>
    <mergeCell ref="BU54:CF54"/>
    <mergeCell ref="CG54:CR54"/>
    <mergeCell ref="CS54:DD54"/>
    <mergeCell ref="DE54:DP54"/>
    <mergeCell ref="DE36:DF36"/>
    <mergeCell ref="G38:J38"/>
    <mergeCell ref="S38:V38"/>
    <mergeCell ref="AE38:AH38"/>
    <mergeCell ref="AQ38:AT38"/>
    <mergeCell ref="BC38:BF38"/>
    <mergeCell ref="BO38:BR38"/>
    <mergeCell ref="CA38:CD38"/>
    <mergeCell ref="CM38:CP38"/>
    <mergeCell ref="CY38:DB38"/>
    <mergeCell ref="CG29:CH29"/>
    <mergeCell ref="CS29:CT29"/>
    <mergeCell ref="A36:B36"/>
    <mergeCell ref="M36:N36"/>
    <mergeCell ref="Y36:Z36"/>
    <mergeCell ref="AK36:AL36"/>
    <mergeCell ref="AW36:AX36"/>
    <mergeCell ref="BI36:BJ36"/>
    <mergeCell ref="BU36:BV36"/>
    <mergeCell ref="CG36:CH36"/>
    <mergeCell ref="CS36:CT36"/>
    <mergeCell ref="AK26:AL26"/>
    <mergeCell ref="AW26:AX26"/>
    <mergeCell ref="BI26:BJ26"/>
    <mergeCell ref="BU26:BV26"/>
    <mergeCell ref="CG26:CH26"/>
    <mergeCell ref="CS26:CT26"/>
    <mergeCell ref="DE29:DF29"/>
    <mergeCell ref="A32:B32"/>
    <mergeCell ref="M32:N32"/>
    <mergeCell ref="Y32:Z32"/>
    <mergeCell ref="AK32:AL32"/>
    <mergeCell ref="AW32:AX32"/>
    <mergeCell ref="BI32:BJ32"/>
    <mergeCell ref="BU32:BV32"/>
    <mergeCell ref="CG32:CH32"/>
    <mergeCell ref="CS32:CT32"/>
    <mergeCell ref="DE32:DF32"/>
    <mergeCell ref="A29:B29"/>
    <mergeCell ref="M29:N29"/>
    <mergeCell ref="Y29:Z29"/>
    <mergeCell ref="AK29:AL29"/>
    <mergeCell ref="AW29:AX29"/>
    <mergeCell ref="BI29:BJ29"/>
    <mergeCell ref="BU29:BV29"/>
    <mergeCell ref="DE26:DF26"/>
    <mergeCell ref="DE23:DF23"/>
    <mergeCell ref="A24:B24"/>
    <mergeCell ref="M24:N24"/>
    <mergeCell ref="Y24:Z24"/>
    <mergeCell ref="AK24:AL24"/>
    <mergeCell ref="AW24:AX24"/>
    <mergeCell ref="BI24:BJ24"/>
    <mergeCell ref="BU24:BV24"/>
    <mergeCell ref="CG24:CH24"/>
    <mergeCell ref="CS24:CT24"/>
    <mergeCell ref="DE24:DF24"/>
    <mergeCell ref="A23:B23"/>
    <mergeCell ref="M23:N23"/>
    <mergeCell ref="Y23:Z23"/>
    <mergeCell ref="AK23:AL23"/>
    <mergeCell ref="AW23:AX23"/>
    <mergeCell ref="BI23:BJ23"/>
    <mergeCell ref="BU23:BV23"/>
    <mergeCell ref="CG23:CH23"/>
    <mergeCell ref="CS23:CT23"/>
    <mergeCell ref="A26:B26"/>
    <mergeCell ref="M26:N26"/>
    <mergeCell ref="Y26:Z26"/>
    <mergeCell ref="DE20:DF20"/>
    <mergeCell ref="A22:B22"/>
    <mergeCell ref="M22:N22"/>
    <mergeCell ref="Y22:Z22"/>
    <mergeCell ref="AK22:AL22"/>
    <mergeCell ref="AW22:AX22"/>
    <mergeCell ref="BI22:BJ22"/>
    <mergeCell ref="BU22:BV22"/>
    <mergeCell ref="CG22:CH22"/>
    <mergeCell ref="CS22:CT22"/>
    <mergeCell ref="DE22:DF22"/>
    <mergeCell ref="A20:B20"/>
    <mergeCell ref="M20:N20"/>
    <mergeCell ref="Y20:Z20"/>
    <mergeCell ref="AK20:AL20"/>
    <mergeCell ref="AW20:AX20"/>
    <mergeCell ref="BI20:BJ20"/>
    <mergeCell ref="BU20:BV20"/>
    <mergeCell ref="CG20:CH20"/>
    <mergeCell ref="CS20:CT20"/>
    <mergeCell ref="DE15:DF15"/>
    <mergeCell ref="A17:B17"/>
    <mergeCell ref="M17:N17"/>
    <mergeCell ref="Y17:Z17"/>
    <mergeCell ref="AK17:AL17"/>
    <mergeCell ref="AW17:AX17"/>
    <mergeCell ref="BI17:BJ17"/>
    <mergeCell ref="BU17:BV17"/>
    <mergeCell ref="CG17:CH17"/>
    <mergeCell ref="CS17:CT17"/>
    <mergeCell ref="DE17:DF17"/>
    <mergeCell ref="A15:B15"/>
    <mergeCell ref="M15:N15"/>
    <mergeCell ref="Y15:Z15"/>
    <mergeCell ref="AK15:AL15"/>
    <mergeCell ref="AW15:AX15"/>
    <mergeCell ref="BI15:BJ15"/>
    <mergeCell ref="BU15:BV15"/>
    <mergeCell ref="CG15:CH15"/>
    <mergeCell ref="CS15:CT15"/>
    <mergeCell ref="DE13:DF13"/>
    <mergeCell ref="A14:B14"/>
    <mergeCell ref="M14:N14"/>
    <mergeCell ref="Y14:Z14"/>
    <mergeCell ref="AK14:AL14"/>
    <mergeCell ref="AW14:AX14"/>
    <mergeCell ref="BI14:BJ14"/>
    <mergeCell ref="BU14:BV14"/>
    <mergeCell ref="CG14:CH14"/>
    <mergeCell ref="CS14:CT14"/>
    <mergeCell ref="DE14:DF14"/>
    <mergeCell ref="A13:B13"/>
    <mergeCell ref="M13:N13"/>
    <mergeCell ref="Y13:Z13"/>
    <mergeCell ref="AK13:AL13"/>
    <mergeCell ref="AW13:AX13"/>
    <mergeCell ref="BI13:BJ13"/>
    <mergeCell ref="BU13:BV13"/>
    <mergeCell ref="CG13:CH13"/>
    <mergeCell ref="CS13:CT13"/>
    <mergeCell ref="BU10:BV10"/>
    <mergeCell ref="CG10:CH10"/>
    <mergeCell ref="CS10:CT10"/>
    <mergeCell ref="DE10:DF10"/>
    <mergeCell ref="A12:B12"/>
    <mergeCell ref="M12:N12"/>
    <mergeCell ref="Y12:Z12"/>
    <mergeCell ref="AK12:AL12"/>
    <mergeCell ref="AW12:AX12"/>
    <mergeCell ref="BI12:BJ12"/>
    <mergeCell ref="BU12:BV12"/>
    <mergeCell ref="CG12:CH12"/>
    <mergeCell ref="CS12:CT12"/>
    <mergeCell ref="DE12:DF12"/>
    <mergeCell ref="A10:B10"/>
    <mergeCell ref="M10:N10"/>
    <mergeCell ref="Y10:Z10"/>
    <mergeCell ref="AK10:AL10"/>
    <mergeCell ref="AW10:AX10"/>
    <mergeCell ref="BI10:BJ10"/>
    <mergeCell ref="A7:B7"/>
    <mergeCell ref="M7:N7"/>
    <mergeCell ref="Y7:Z7"/>
    <mergeCell ref="AK7:AL7"/>
    <mergeCell ref="AW7:AX7"/>
    <mergeCell ref="BI7:BJ7"/>
    <mergeCell ref="CH1:CN1"/>
    <mergeCell ref="CO1:CO2"/>
    <mergeCell ref="CP1:CP2"/>
    <mergeCell ref="AX1:BD1"/>
    <mergeCell ref="BE1:BE2"/>
    <mergeCell ref="BU7:BV7"/>
    <mergeCell ref="CG7:CH7"/>
    <mergeCell ref="B1:H1"/>
    <mergeCell ref="I1:I2"/>
    <mergeCell ref="J1:J2"/>
    <mergeCell ref="N1:T1"/>
    <mergeCell ref="U1:U2"/>
    <mergeCell ref="V1:V2"/>
    <mergeCell ref="B2:H2"/>
    <mergeCell ref="N2:T2"/>
    <mergeCell ref="CS7:CT7"/>
    <mergeCell ref="DE7:DF7"/>
    <mergeCell ref="BR1:BR2"/>
    <mergeCell ref="Z1:AF1"/>
    <mergeCell ref="AG1:AG2"/>
    <mergeCell ref="AH1:AH2"/>
    <mergeCell ref="AL1:AR1"/>
    <mergeCell ref="AS1:AS2"/>
    <mergeCell ref="AT1:AT2"/>
    <mergeCell ref="DM1:DM2"/>
    <mergeCell ref="DN1:DN2"/>
    <mergeCell ref="Z2:AF2"/>
    <mergeCell ref="AL2:AR2"/>
    <mergeCell ref="AX2:BD2"/>
    <mergeCell ref="BJ2:BP2"/>
    <mergeCell ref="BV2:CB2"/>
    <mergeCell ref="CH2:CN2"/>
    <mergeCell ref="CT1:CZ1"/>
    <mergeCell ref="DA1:DA2"/>
    <mergeCell ref="DB1:DB2"/>
    <mergeCell ref="DF1:DL1"/>
    <mergeCell ref="CT2:CZ2"/>
    <mergeCell ref="DF2:DL2"/>
    <mergeCell ref="BV1:CB1"/>
    <mergeCell ref="CC1:CC2"/>
    <mergeCell ref="CD1:CD2"/>
    <mergeCell ref="BF1:BF2"/>
    <mergeCell ref="BJ1:BP1"/>
    <mergeCell ref="BQ1:BQ2"/>
  </mergeCells>
  <phoneticPr fontId="43" type="noConversion"/>
  <conditionalFormatting sqref="E198 G198 I198 K198 Q198 S198 U198 W198 AC198 AE198 AG198 AI198 AO198 AQ198 AS198 AU198 BA198 BC198 BE198 BG198 BM198 BO198 BQ198 BS198 BY198 CA198 CC198 CE198 CK198 CM198 CO198 CQ198 CW198 CY198 DA198 DC198 DI198 DK198 DM198 DO198 E144 G144 I144 K144 Q144 S144 U144 W144 AC144 AE144 AG144 AI144 AO144 AQ144 AS144 AU144 BA144 BC144 BE144 BG144 BM144 BO144 BQ144 BS144 BY144 CA144 CC144 CE144 CK144 CM144 CO144 CQ144 CW144 CY144 DA144 DC144 DI144 DK144 DM144 DO144 E90 G90 I90 K90 Q90 S90 U90 W90 AC90 AE90 AG90 AI90 AO90 AQ90 AS90 AU90 BA90 BC90 BE90 BG90 BM90 BO90 BQ90 BS90 BY90 CA90 CC90 CE90 CK90 CM90 CO90 CQ90 CW90 CY90 DA90 DC90 DI90 DK90 DM90 DO90 E36 G36 I36 K36 Q36 S36 U36 W36 AC36 AE36 AG36 AI36 AO36 AQ36 AS36 AU36 BA36 BC36 BE36 BG36 BM36 BO36 BQ36 BS36 BY36 CA36 CC36 CE36 CK36 CM36 CO36 CQ36 CW36 CY36 DA36 DC36 DI36 DK36 DM36 DO36">
    <cfRule type="cellIs" dxfId="71" priority="1" stopIfTrue="1" operator="lessThan">
      <formula>$C$36/2</formula>
    </cfRule>
    <cfRule type="cellIs" dxfId="70" priority="2" stopIfTrue="1" operator="notEqual">
      <formula>""</formula>
    </cfRule>
  </conditionalFormatting>
  <conditionalFormatting sqref="E169 G169 I169 K169 Q169 S169 U169 W169 AC169 AE169 AG169 AI169 AO169 AQ169 AS169 AU169 BA169 BC169 BE169 BG169 BM169 BO169 BQ169 BS169 BY169 CA169 CC169 CE169 CK169 CM169 CO169 CQ169 CW169 CY169 DA169 DC169 DI169 DK169 DM169 DO169 E115 G115 I115 K115 Q115 S115 U115 W115 AC115 AE115 AG115 AI115 AO115 AQ115 AS115 AU115 BA115 BC115 BE115 BG115 BM115 BO115 BQ115 BS115 BY115 CA115 CC115 CE115 CK115 CM115 CO115 CQ115 CW115 CY115 DA115 DC115 DI115 DK115 DM115 DO115 E61 G61 I61 K61 Q61 S61 U61 W61 AC61 AE61 AG61 AI61 AO61 AQ61 AS61 AU61 BA61 BC61 BE61 BG61 BM61 BO61 BQ61 BS61 BY61 CA61 CC61 CE61 CK61 CM61 CO61 CQ61 CW61 CY61 DA61 DC61 DI61 DK61 DM61 DO61 E7 G7 I7 K7 Q7 S7 U7 W7 AC7 AE7 AG7 AI7 AO7 AQ7 AS7 AU7 BA7 BC7 BE7 BG7 BM7 BO7 BQ7 BS7 BY7 CA7 CC7 CE7 CK7 CM7 CO7 CQ7 CW7 CY7 DA7 DC7 DI7 DK7 DM7 DO7">
    <cfRule type="cellIs" dxfId="69" priority="3" stopIfTrue="1" operator="lessThan">
      <formula>$C$7/2</formula>
    </cfRule>
  </conditionalFormatting>
  <conditionalFormatting sqref="E174 G174 I174 K174 Q174 S174 U174 W174 AC174 AE174 AG174 AI174 AO174 AQ174 AS174 AU174 BA174 BC174 BE174 BG174 BM174 BO174 BQ174 BS174 BY174 CA174 CC174 CE174 CK174 CM174 CO174 CQ174 CW174 CY174 DA174 DC174 DI174 DK174 DM174 DO174 E120 G120 I120 K120 Q120 S120 U120 W120 AC120 AE120 AG120 AI120 AO120 AQ120 AS120 AU120 BA120 BC120 BE120 BG120 BM120 BO120 BQ120 BS120 BY120 CA120 CC120 CE120 CK120 CM120 CO120 CQ120 CW120 CY120 DA120 DC120 DI120 DK120 DM120 DO120 E66 G66 I66 K66 Q66 S66 U66 W66 AC66 AE66 AG66 AI66 AO66 AQ66 AS66 AU66 BA66 BC66 BE66 BG66 BM66 BO66 BQ66 BS66 BY66 CA66 CC66 CE66 CK66 CM66 CO66 CQ66 CW66 CY66 DA66 DC66 DI66 DK66 DM66 DO66 E12 G12 I12 K12 Q12 S12 U12 W12 AC12 AE12 AG12 AI12 AO12 AQ12 AS12 AU12 BA12 BC12 BE12 BG12 BM12 BO12 BQ12 BS12 BY12 CA12 CC12 CE12 CK12 CM12 CO12 CQ12 CW12 CY12 DA12 DC12 DI12 DK12 DM12 DO12">
    <cfRule type="cellIs" dxfId="68" priority="4" stopIfTrue="1" operator="lessThan">
      <formula>$C$12/2</formula>
    </cfRule>
  </conditionalFormatting>
  <conditionalFormatting sqref="E175 G175 I175 K175 Q175 S175 U175 W175 AC175 AE175 AG175 AI175 AO175 AQ175 AS175 AU175 BA175 BC175 BE175 BG175 BM175 BO175 BQ175 BS175 BY175 CA175 CC175 CE175 CK175 CM175 CO175 CQ175 CW175 CY175 DA175 DC175 DI175 DK175 DM175 DO175 E121 G121 I121 K121 Q121 S121 U121 W121 AC121 AE121 AG121 AI121 AO121 AQ121 AS121 AU121 BA121 BC121 BE121 BG121 BM121 BO121 BQ121 BS121 BY121 CA121 CC121 CE121 CK121 CM121 CO121 CQ121 CW121 CY121 DA121 DC121 DI121 DK121 DM121 DO121 E67 G67 I67 K67 Q67 S67 U67 W67 AC67 AE67 AG67 AI67 AO67 AQ67 AS67 AU67 BA67 BC67 BE67 BG67 BM67 BO67 BQ67 BS67 BY67 CA67 CC67 CE67 CK67 CM67 CO67 CQ67 CW67 CY67 DA67 DC67 DI67 DK67 DM67 DO67 E13 G13 I13 K13 Q13 S13 U13 W13 AC13 AE13 AG13 AI13 AO13 AQ13 AS13 AU13 BA13 BC13 BE13 BG13 BM13 BO13 BQ13 BS13 BY13 CA13 CC13 CE13 CK13 CM13 CO13 CQ13 CW13 CY13 DA13 DC13 DI13 DK13 DM13 DO13">
    <cfRule type="cellIs" dxfId="67" priority="5" stopIfTrue="1" operator="lessThan">
      <formula>$C$13/2</formula>
    </cfRule>
  </conditionalFormatting>
  <conditionalFormatting sqref="E176 G176 I176 K176 Q176 S176 U176 W176 AC176 AE176 AG176 AI176 AO176 AQ176 AS176 AU176 BA176 BC176 BE176 BG176 BM176 BO176 BQ176 BS176 BY176 CA176 CC176 CE176 CK176 CM176 CO176 CQ176 CW176 CY176 DA176 DC176 DI176 DK176 DM176 DO176 E122 G122 I122 K122 Q122 S122 U122 W122 AC122 AE122 AG122 AI122 AO122 AQ122 AS122 AU122 BA122 BC122 BE122 BG122 BM122 BO122 BQ122 BS122 BY122 CA122 CC122 CE122 CK122 CM122 CO122 CQ122 CW122 CY122 DA122 DC122 DI122 DK122 DM122 DO122 E68 G68 I68 K68 Q68 S68 U68 W68 AC68 AE68 AG68 AI68 AO68 AQ68 AS68 AU68 BA68 BC68 BE68 BG68 BM68 BO68 BQ68 BS68 BY68 CA68 CC68 CE68 CK68 CM68 CO68 CQ68 CW68 CY68 DA68 DC68 DI68 DK68 DM68 DO68 E14 G14 I14 K14 Q14 S14 U14 W14 AC14 AE14 AG14 AI14 AO14 AQ14 AS14 AU14 BA14 BC14 BE14 BG14 BM14 BO14 BQ14 BS14 BY14 CA14 CC14 CE14 CK14 CM14 CO14 CQ14 CW14 CY14 DA14 DC14 DI14 DK14 DM14 DO14">
    <cfRule type="cellIs" dxfId="66" priority="6" stopIfTrue="1" operator="lessThan">
      <formula>$C$14/2</formula>
    </cfRule>
  </conditionalFormatting>
  <conditionalFormatting sqref="E177 G177 I177 K177 Q177 S177 U177 W177 AC177 AE177 AG177 AI177 AO177 AQ177 AS177 AU177 BA177 BC177 BE177 BG177 BM177 BO177 BQ177 BS177 BY177 CA177 CC177 CE177 CK177 CM177 CO177 CQ177 CW177 CY177 DA177 DC177 DI177 DK177 DM177 DO177 E123 G123 I123 K123 Q123 S123 U123 W123 AC123 AE123 AG123 AI123 AO123 AQ123 AS123 AU123 BA123 BC123 BE123 BG123 BM123 BO123 BQ123 BS123 BY123 CA123 CC123 CE123 CK123 CM123 CO123 CQ123 CW123 CY123 DA123 DC123 DI123 DK123 DM123 DO123 E69 G69 I69 K69 Q69 S69 U69 W69 AC69 AE69 AG69 AI69 AO69 AQ69 AS69 AU69 BA69 BC69 BE69 BG69 BM69 BO69 BQ69 BS69 BY69 CA69 CC69 CE69 CK69 CM69 CO69 CQ69 CW69 CY69 DA69 DC69 DI69 DK69 DM69 DO69 E15 G15 I15 K15 Q15 S15 U15 W15 AC15 AE15 AG15 AI15 AO15 AQ15 AS15 AU15 BA15 BC15 BE15 BG15 BM15 BO15 BQ15 BS15 BY15 CA15 CC15 CE15 CK15 CM15 CO15 CQ15 CW15 CY15 DA15 DC15 DI15 DK15 DM15 DO15">
    <cfRule type="cellIs" dxfId="65" priority="7" stopIfTrue="1" operator="lessThan">
      <formula>$C$15/2</formula>
    </cfRule>
  </conditionalFormatting>
  <conditionalFormatting sqref="E179 G179 I179 K179 Q179 S179 U179 W179 AC179 AE179 AG179 AI179 AO179 AQ179 AS179 AU179 BA179 BC179 BE179 BG179 BM179 BO179 BQ179 BS179 BY179 CA179 CC179 CE179 CK179 CM179 CO179 CQ179 CW179 CY179 DA179 DC179 DI179 DK179 DM179 DO179 E125 G125 I125 K125 Q125 S125 U125 W125 AC125 AE125 AG125 AI125 AO125 AQ125 AS125 AU125 BA125 BC125 BE125 BG125 BM125 BO125 BQ125 BS125 BY125 CA125 CC125 CE125 CK125 CM125 CO125 CQ125 CW125 CY125 DA125 DC125 DI125 DK125 DM125 DO125 E71 G71 I71 K71 Q71 S71 U71 W71 AC71 AE71 AG71 AI71 AO71 AQ71 AS71 AU71 BA71 BC71 BE71 BG71 BM71 BO71 BQ71 BS71 BY71 CA71 CC71 CE71 CK71 CM71 CO71 CQ71 CW71 CY71 DA71 DC71 DI71 DK71 DM71 DO71 E17 G17 I17 K17 Q17 S17 U17 W17 AC17 AE17 AG17 AI17 AO17 AQ17 AS17 AU17 BA17 BC17 BE17 BG17 BM17 BO17 BQ17 BS17 BY17 CA17 CC17 CE17 CK17 CM17 CO17 CQ17 CW17 CY17 DA17 DC17 DI17 DK17 DM17 DO17">
    <cfRule type="cellIs" dxfId="64" priority="8" stopIfTrue="1" operator="lessThan">
      <formula>$C$17/2</formula>
    </cfRule>
  </conditionalFormatting>
  <conditionalFormatting sqref="E184 G184 I184 K184 Q184 S184 U184 W184 AC184 AE184 AG184 AI184 AO184 AQ184 AS184 AU184 BA184 BC184 BE184 BG184 BM184 BO184 BQ184 BS184 BY184 CA184 CC184 CE184 CK184 CM184 CO184 CQ184 CW184 CY184 DA184 DC184 DI184 DK184 DM184 DO184 E130 G130 I130 K130 Q130 S130 U130 W130 AC130 AE130 AG130 AI130 AO130 AQ130 AS130 AU130 BA130 BC130 BE130 BG130 BM130 BO130 BQ130 BS130 BY130 CA130 CC130 CE130 CK130 CM130 CO130 CQ130 CW130 CY130 DA130 DC130 DI130 DK130 DM130 DO130 E76 G76 I76 K76 Q76 S76 U76 W76 AC76 AE76 AG76 AI76 AO76 AQ76 AS76 AU76 BA76 BC76 BE76 BG76 BM76 BO76 BQ76 BS76 BY76 CA76 CC76 CE76 CK76 CM76 CO76 CQ76 CW76 CY76 DA76 DC76 DI76 DK76 DM76 DO76 E22 G22 I22 K22 Q22 S22 U22 W22 AC22 AE22 AG22 AI22 AO22 AQ22 AS22 AU22 BA22 BC22 BE22 BG22 BM22 BO22 BQ22 BS22 BY22 CA22 CC22 CE22 CK22 CM22 CO22 CQ22 CW22 CY22 DA22 DC22 DI22 DK22 DM22 DO22">
    <cfRule type="cellIs" dxfId="63" priority="9" stopIfTrue="1" operator="lessThan">
      <formula>$C$22/2</formula>
    </cfRule>
  </conditionalFormatting>
  <conditionalFormatting sqref="E185 G185 I185 K185 Q185 S185 U185 W185 AC185 AE185 AG185 AI185 AO185 AQ185 AS185 AU185 BA185 BC185 BE185 BG185 BM185 BO185 BQ185 BS185 BY185 CA185 CC185 CE185 CK185 CM185 CO185 CQ185 CW185 CY185 DA185 DC185 DI185 DK185 DM185 DO185 E131 G131 I131 K131 Q131 S131 U131 W131 AC131 AE131 AG131 AI131 AO131 AQ131 AS131 AU131 BA131 BC131 BE131 BG131 BM131 BO131 BQ131 BS131 BY131 CA131 CC131 CE131 CK131 CM131 CO131 CQ131 CW131 CY131 DA131 DC131 DI131 DK131 DM131 DO131 E77 G77 I77 K77 Q77 S77 U77 W77 AC77 AE77 AG77 AI77 AO77 AQ77 AS77 AU77 BA77 BC77 BE77 BG77 BM77 BO77 BQ77 BS77 BY77 CA77 CC77 CE77 CK77 CM77 CO77 CQ77 CW77 CY77 DA77 DC77 DI77 DK77 DM77 DO77 E23 G23 I23 K23 Q23 S23 U23 W23 AC23 AE23 AG23 AI23 AO23 AQ23 AS23 AU23 BA23 BC23 BE23 BG23 BM23 BO23 BQ23 BS23 BY23 CA23 CC23 CE23 CK23 CM23 CO23 CQ23 CW23 CY23 DA23 DC23 DI23 DK23 DM23 DO23">
    <cfRule type="cellIs" dxfId="62" priority="10" stopIfTrue="1" operator="lessThan">
      <formula>$C$23/2</formula>
    </cfRule>
  </conditionalFormatting>
  <conditionalFormatting sqref="E186 G186 I186 K186 Q186 S186 U186 W186 AC186 AE186 AG186 AI186 AO186 AQ186 AS186 AU186 BA186 BC186 BE186 BG186 BM186 BO186 BQ186 BS186 BY186 CA186 CC186 CE186 CK186 CM186 CO186 CQ186 CW186 CY186 DA186 DC186 DI186 DK186 DM186 DO186 E132 G132 I132 K132 Q132 S132 U132 W132 AC132 AE132 AG132 AI132 AO132 AQ132 AS132 AU132 BA132 BC132 BE132 BG132 BM132 BO132 BQ132 BS132 BY132 CA132 CC132 CE132 CK132 CM132 CO132 CQ132 CW132 CY132 DA132 DC132 DI132 DK132 DM132 DO132 E78 G78 I78 K78 Q78 S78 U78 W78 AC78 AE78 AG78 AI78 AO78 AQ78 AS78 AU78 BA78 BC78 BE78 BG78 BM78 BO78 BQ78 BS78 BY78 CA78 CC78 CE78 CK78 CM78 CO78 CQ78 CW78 CY78 DA78 DC78 DI78 DK78 DM78 DO78 E24 G24 I24 K24 Q24 S24 U24 W24 AC24 AE24 AG24 AI24 AO24 AQ24 AS24 AU24 BA24 BC24 BE24 BG24 BM24 BO24 BQ24 BS24 BY24 CA24 CC24 CE24 CK24 CM24 CO24 CQ24 CW24 CY24 DA24 DC24 DI24 DK24 DM24 DO24">
    <cfRule type="cellIs" dxfId="61" priority="11" stopIfTrue="1" operator="lessThan">
      <formula>$C$24/2</formula>
    </cfRule>
  </conditionalFormatting>
  <conditionalFormatting sqref="E191 G191 I191 K191 Q191 S191 U191 W191 AC191 AE191 AG191 AI191 AO191 AQ191 AS191 AU191 BA191 BC191 BE191 BG191 BM191 BO191 BQ191 BS191 BY191 CA191 CC191 CE191 CK191 CM191 CO191 CQ191 CW191 CY191 DA191 DC191 DI191 DK191 DM191 DO191 E137 G137 I137 K137 Q137 S137 U137 W137 AC137 AE137 AG137 AI137 AO137 AQ137 AS137 AU137 BA137 BC137 BE137 BG137 BM137 BO137 BQ137 BS137 BY137 CA137 CC137 CE137 CK137 CM137 CO137 CQ137 CW137 CY137 DA137 DC137 DI137 DK137 DM137 DO137 E83 G83 I83 K83 Q83 S83 U83 W83 AC83 AE83 AG83 AI83 AO83 AQ83 AS83 AU83 BA83 BC83 BE83 BG83 BM83 BO83 BQ83 BS83 BY83 CA83 CC83 CE83 CK83 CM83 CO83 CQ83 CW83 CY83 DA83 DC83 DI83 DK83 DM83 DO83 E29 G29 I29 K29 Q29 S29 U29 W29 AC29 AE29 AG29 AI29 AO29 AQ29 AS29 AU29 BA29 BC29 BE29 BG29 BM29 BO29 BQ29 BS29 BY29 CA29 CC29 CE29 CK29 CM29 CO29 CQ29 CW29 CY29 DA29 DC29 DI29 DK29 DM29 DO29">
    <cfRule type="cellIs" dxfId="60" priority="13" stopIfTrue="1" operator="lessThan">
      <formula>$C$29/2</formula>
    </cfRule>
  </conditionalFormatting>
  <conditionalFormatting sqref="E188 G188 I188 K188 Q188 S188 U188 W188 AC188 AE188 AG188 AI188 AO188 AQ188 AS188 AU188 BA188 BC188 BE188 BG188 BM188 BO188 BQ188 BS188 BY188 CA188 CC188 CE188 CK188 CM188 CO188 CQ188 CW188 CY188 DA188 DC188 DI188 DK188 DM188 DO188 E134 G134 I134 K134 Q134 S134 U134 W134 AC134 AE134 AG134 AI134 AO134 AQ134 AS134 AU134 BA134 BC134 BE134 BG134 BM134 BO134 BQ134 BS134 BY134 CA134 CC134 CE134 CK134 CM134 CO134 CQ134 CW134 CY134 DA134 DC134 DI134 DK134 DM134 DO134 E80 G80 I80 K80 Q80 S80 U80 W80 AC80 AE80 AG80 AI80 AO80 AQ80 AS80 AU80 BA80 BC80 BE80 BG80 BM80 BO80 BQ80 BS80 BY80 CA80 CC80 CE80 CK80 CM80 CO80 CQ80 CW80 CY80 DA80 DC80 DI80 DK80 DM80 DO80 E26 G26 I26 K26 Q26 S26 U26 W26 AC26 AE26 AG26 AI26 AO26 AQ26 AS26 AU26 BA26 BC26 BE26 BG26 BM26 BO26 BQ26 BS26 BY26 CA26 CC26 CE26 CK26 CM26 CO26 CQ26 CW26 CY26 DA26 DC26 DI26 DK26 DM26 DO26">
    <cfRule type="cellIs" dxfId="59" priority="14" stopIfTrue="1" operator="lessThan">
      <formula>$C$26/2</formula>
    </cfRule>
  </conditionalFormatting>
  <conditionalFormatting sqref="G194 E194 I194 K194 S194 Q194 U194 W194 AE194 AC194 AG194 AI194 AQ194 AO194 AS194 AU194 BC194 BA194 BE194 BG194 BO194 BM194 BQ194 BS194 CA194 BY194 CC194 CE194 CM194 CK194 CO194 CQ194 CY194 CW194 DA194 DC194 DK194 DI194 DM194 DO194 G140 E140 I140 K140 S140 Q140 U140 W140 AE140 AC140 AG140 AI140 AQ140 AO140 AS140 AU140 BC140 BA140 BE140 BG140 BO140 BM140 BQ140 BS140 CA140 BY140 CC140 CE140 CM140 CK140 CO140 CQ140 CY140 CW140 DA140 DC140 DK140 DI140 DM140 DO140 G86 E86 I86 K86 S86 Q86 U86 W86 AE86 AC86 AG86 AI86 AQ86 AO86 AS86 AU86 BC86 BA86 BE86 BG86 BO86 BM86 BQ86 BS86 CA86 BY86 CC86 CE86 CM86 CK86 CO86 CQ86 CY86 CW86 DA86 DC86 DK86 DI86 DM86 DO86 G32 E32 I32 K32 S32 Q32 U32 W32 AE32 AC32 AG32 AI32 AQ32 AO32 AS32 AU32 BC32 BA32 BE32 BG32 BO32 BM32 BQ32 BS32 CA32 BY32 CC32 CE32 CM32 CK32 CO32 CQ32 CY32 CW32 DA32 DC32 DK32 DI32 DM32 DO32">
    <cfRule type="cellIs" dxfId="58" priority="15" stopIfTrue="1" operator="lessThan">
      <formula>$C$32/2</formula>
    </cfRule>
  </conditionalFormatting>
  <pageMargins left="0.59027777777777779" right="0.59027777777777779" top="0.59027777777777779" bottom="0.59027777777777779" header="0.51180555555555551" footer="0.51180555555555551"/>
  <pageSetup paperSize="9" firstPageNumber="0" orientation="portrait" horizontalDpi="300" verticalDpi="300" r:id="rId1"/>
  <headerFooter alignWithMargins="0"/>
  <rowBreaks count="1" manualBreakCount="1">
    <brk id="162" max="16383" man="1"/>
  </rowBreaks>
  <colBreaks count="1" manualBreakCount="1">
    <brk id="108" max="1048575" man="1"/>
  </colBreaks>
  <drawing r:id="rId2"/>
</worksheet>
</file>

<file path=xl/worksheets/sheet21.xml><?xml version="1.0" encoding="utf-8"?>
<worksheet xmlns="http://schemas.openxmlformats.org/spreadsheetml/2006/main" xmlns:r="http://schemas.openxmlformats.org/officeDocument/2006/relationships">
  <sheetPr>
    <tabColor indexed="51"/>
  </sheetPr>
  <dimension ref="A1:DP198"/>
  <sheetViews>
    <sheetView showGridLines="0" showRowColHeaders="0" showZeros="0" showOutlineSymbols="0" view="pageBreakPreview" zoomScale="79" zoomScaleSheetLayoutView="79" workbookViewId="0"/>
  </sheetViews>
  <sheetFormatPr baseColWidth="10" defaultRowHeight="12.75"/>
  <cols>
    <col min="1" max="1" width="19.85546875" style="312" customWidth="1"/>
    <col min="2" max="2" width="16.42578125" style="312" customWidth="1"/>
    <col min="3" max="3" width="4.42578125" style="312" customWidth="1"/>
    <col min="4" max="4" width="1.140625" style="312" customWidth="1"/>
    <col min="5" max="5" width="9.42578125" style="313" customWidth="1"/>
    <col min="6" max="6" width="1.85546875" style="313" customWidth="1"/>
    <col min="7" max="7" width="9.42578125" style="313" customWidth="1"/>
    <col min="8" max="8" width="1.85546875" style="313" customWidth="1"/>
    <col min="9" max="9" width="9.42578125" style="313" customWidth="1"/>
    <col min="10" max="10" width="1.85546875" style="313" customWidth="1"/>
    <col min="11" max="11" width="9.42578125" style="313" customWidth="1"/>
    <col min="12" max="12" width="1.85546875" style="312" customWidth="1"/>
    <col min="13" max="13" width="19.85546875" style="312" customWidth="1"/>
    <col min="14" max="14" width="16.42578125" style="312" customWidth="1"/>
    <col min="15" max="15" width="4.42578125" style="312" customWidth="1"/>
    <col min="16" max="16" width="1.140625" style="312" customWidth="1"/>
    <col min="17" max="17" width="9.42578125" style="313" customWidth="1"/>
    <col min="18" max="18" width="1.85546875" style="313" customWidth="1"/>
    <col min="19" max="19" width="9.42578125" style="313" customWidth="1"/>
    <col min="20" max="20" width="1.85546875" style="313" customWidth="1"/>
    <col min="21" max="21" width="9.42578125" style="313" customWidth="1"/>
    <col min="22" max="22" width="1.85546875" style="313" customWidth="1"/>
    <col min="23" max="23" width="9.42578125" style="313" customWidth="1"/>
    <col min="24" max="24" width="1.85546875" style="312" customWidth="1"/>
    <col min="25" max="25" width="19.85546875" style="312" customWidth="1"/>
    <col min="26" max="26" width="16.42578125" style="312" customWidth="1"/>
    <col min="27" max="27" width="4.42578125" style="312" customWidth="1"/>
    <col min="28" max="28" width="1.140625" style="312" customWidth="1"/>
    <col min="29" max="29" width="9.42578125" style="313" customWidth="1"/>
    <col min="30" max="30" width="1.85546875" style="313" customWidth="1"/>
    <col min="31" max="31" width="9.42578125" style="313" customWidth="1"/>
    <col min="32" max="32" width="1.85546875" style="313" customWidth="1"/>
    <col min="33" max="33" width="9.42578125" style="313" customWidth="1"/>
    <col min="34" max="34" width="1.85546875" style="313" customWidth="1"/>
    <col min="35" max="35" width="9.42578125" style="313" customWidth="1"/>
    <col min="36" max="36" width="1.85546875" style="312" customWidth="1"/>
    <col min="37" max="37" width="19.85546875" style="312" customWidth="1"/>
    <col min="38" max="38" width="16.42578125" style="312" customWidth="1"/>
    <col min="39" max="39" width="4.42578125" style="312" customWidth="1"/>
    <col min="40" max="40" width="1.140625" style="312" customWidth="1"/>
    <col min="41" max="41" width="9.42578125" style="313" customWidth="1"/>
    <col min="42" max="42" width="1.85546875" style="313" customWidth="1"/>
    <col min="43" max="43" width="9.42578125" style="313" customWidth="1"/>
    <col min="44" max="44" width="1.85546875" style="313" customWidth="1"/>
    <col min="45" max="45" width="9.42578125" style="313" customWidth="1"/>
    <col min="46" max="46" width="1.85546875" style="313" customWidth="1"/>
    <col min="47" max="47" width="9.42578125" style="313" customWidth="1"/>
    <col min="48" max="48" width="1.85546875" style="312" customWidth="1"/>
    <col min="49" max="49" width="19.85546875" style="312" customWidth="1"/>
    <col min="50" max="50" width="16.42578125" style="312" customWidth="1"/>
    <col min="51" max="51" width="4.42578125" style="312" customWidth="1"/>
    <col min="52" max="52" width="1.140625" style="312" customWidth="1"/>
    <col min="53" max="53" width="9.42578125" style="313" customWidth="1"/>
    <col min="54" max="54" width="1.85546875" style="313" customWidth="1"/>
    <col min="55" max="55" width="9.42578125" style="313" customWidth="1"/>
    <col min="56" max="56" width="1.85546875" style="313" customWidth="1"/>
    <col min="57" max="57" width="9.42578125" style="313" customWidth="1"/>
    <col min="58" max="58" width="1.85546875" style="313" customWidth="1"/>
    <col min="59" max="59" width="9.42578125" style="313" customWidth="1"/>
    <col min="60" max="60" width="1.85546875" style="312" customWidth="1"/>
    <col min="61" max="61" width="19.85546875" style="312" customWidth="1"/>
    <col min="62" max="62" width="16.42578125" style="312" customWidth="1"/>
    <col min="63" max="63" width="4.42578125" style="312" customWidth="1"/>
    <col min="64" max="64" width="1.140625" style="312" customWidth="1"/>
    <col min="65" max="65" width="9.42578125" style="313" customWidth="1"/>
    <col min="66" max="66" width="1.85546875" style="313" customWidth="1"/>
    <col min="67" max="67" width="9.42578125" style="313" customWidth="1"/>
    <col min="68" max="68" width="1.85546875" style="313" customWidth="1"/>
    <col min="69" max="69" width="9.42578125" style="313" customWidth="1"/>
    <col min="70" max="70" width="1.85546875" style="313" customWidth="1"/>
    <col min="71" max="71" width="9.42578125" style="313" customWidth="1"/>
    <col min="72" max="72" width="1.85546875" style="312" customWidth="1"/>
    <col min="73" max="73" width="19.85546875" style="312" customWidth="1"/>
    <col min="74" max="74" width="16.42578125" style="312" customWidth="1"/>
    <col min="75" max="75" width="4.42578125" style="312" customWidth="1"/>
    <col min="76" max="76" width="1.140625" style="312" customWidth="1"/>
    <col min="77" max="77" width="9.42578125" style="313" customWidth="1"/>
    <col min="78" max="78" width="1.85546875" style="313" customWidth="1"/>
    <col min="79" max="79" width="9.42578125" style="313" customWidth="1"/>
    <col min="80" max="80" width="1.85546875" style="313" customWidth="1"/>
    <col min="81" max="81" width="9.42578125" style="313" customWidth="1"/>
    <col min="82" max="82" width="1.85546875" style="313" customWidth="1"/>
    <col min="83" max="83" width="9.42578125" style="313" customWidth="1"/>
    <col min="84" max="84" width="1.85546875" style="312" customWidth="1"/>
    <col min="85" max="85" width="19.85546875" style="312" customWidth="1"/>
    <col min="86" max="86" width="16.42578125" style="312" customWidth="1"/>
    <col min="87" max="87" width="4.42578125" style="312" customWidth="1"/>
    <col min="88" max="88" width="1.140625" style="312" customWidth="1"/>
    <col min="89" max="89" width="9.42578125" style="313" customWidth="1"/>
    <col min="90" max="90" width="1.85546875" style="313" customWidth="1"/>
    <col min="91" max="91" width="9.42578125" style="313" customWidth="1"/>
    <col min="92" max="92" width="1.85546875" style="313" customWidth="1"/>
    <col min="93" max="93" width="9.42578125" style="313" customWidth="1"/>
    <col min="94" max="94" width="1.85546875" style="313" customWidth="1"/>
    <col min="95" max="95" width="9.42578125" style="313" customWidth="1"/>
    <col min="96" max="96" width="1.85546875" style="312" customWidth="1"/>
    <col min="97" max="97" width="19.85546875" style="312" customWidth="1"/>
    <col min="98" max="98" width="16.42578125" style="312" customWidth="1"/>
    <col min="99" max="99" width="4.42578125" style="312" customWidth="1"/>
    <col min="100" max="100" width="1.140625" style="312" customWidth="1"/>
    <col min="101" max="101" width="9.42578125" style="313" customWidth="1"/>
    <col min="102" max="102" width="1.85546875" style="313" customWidth="1"/>
    <col min="103" max="103" width="9.42578125" style="313" customWidth="1"/>
    <col min="104" max="104" width="1.85546875" style="313" customWidth="1"/>
    <col min="105" max="105" width="9.42578125" style="313" customWidth="1"/>
    <col min="106" max="106" width="1.85546875" style="313" customWidth="1"/>
    <col min="107" max="107" width="9.42578125" style="313" customWidth="1"/>
    <col min="108" max="108" width="1.85546875" style="312" customWidth="1"/>
    <col min="109" max="109" width="19.85546875" style="312" customWidth="1"/>
    <col min="110" max="110" width="16.42578125" style="312" customWidth="1"/>
    <col min="111" max="111" width="4.42578125" style="312" customWidth="1"/>
    <col min="112" max="112" width="1.140625" style="312" customWidth="1"/>
    <col min="113" max="113" width="9.42578125" style="313" customWidth="1"/>
    <col min="114" max="114" width="1.85546875" style="313" customWidth="1"/>
    <col min="115" max="115" width="9.42578125" style="313" customWidth="1"/>
    <col min="116" max="116" width="1.85546875" style="313" customWidth="1"/>
    <col min="117" max="117" width="9.42578125" style="313" customWidth="1"/>
    <col min="118" max="118" width="1.85546875" style="313" customWidth="1"/>
    <col min="119" max="119" width="9.42578125" style="313" customWidth="1"/>
    <col min="120" max="120" width="1.85546875" style="312" customWidth="1"/>
    <col min="121" max="16384" width="11.42578125" style="312"/>
  </cols>
  <sheetData>
    <row r="1" spans="1:120" ht="30">
      <c r="B1" s="550" t="str">
        <f>PARAMETRES!$C5</f>
        <v>C</v>
      </c>
      <c r="C1" s="550"/>
      <c r="D1" s="550"/>
      <c r="E1" s="550"/>
      <c r="F1" s="550"/>
      <c r="G1" s="550"/>
      <c r="H1" s="550"/>
      <c r="I1" s="547"/>
      <c r="J1" s="548"/>
      <c r="N1" s="550" t="str">
        <f>PARAMETRES!$C9</f>
        <v>H</v>
      </c>
      <c r="O1" s="550"/>
      <c r="P1" s="550"/>
      <c r="Q1" s="550"/>
      <c r="R1" s="550"/>
      <c r="S1" s="550"/>
      <c r="T1" s="550"/>
      <c r="U1" s="547"/>
      <c r="V1" s="548"/>
      <c r="Z1" s="550" t="str">
        <f>PARAMETRES!$C13</f>
        <v>M</v>
      </c>
      <c r="AA1" s="550"/>
      <c r="AB1" s="550"/>
      <c r="AC1" s="550"/>
      <c r="AD1" s="550"/>
      <c r="AE1" s="550"/>
      <c r="AF1" s="550"/>
      <c r="AG1" s="547"/>
      <c r="AH1" s="548"/>
      <c r="AL1" s="550" t="str">
        <f>PARAMETRES!$C17</f>
        <v>L</v>
      </c>
      <c r="AM1" s="550"/>
      <c r="AN1" s="550"/>
      <c r="AO1" s="550"/>
      <c r="AP1" s="550"/>
      <c r="AQ1" s="550"/>
      <c r="AR1" s="550"/>
      <c r="AS1" s="547"/>
      <c r="AT1" s="548"/>
      <c r="AX1" s="550" t="str">
        <f>PARAMETRES!$C21</f>
        <v>G</v>
      </c>
      <c r="AY1" s="550"/>
      <c r="AZ1" s="550"/>
      <c r="BA1" s="550"/>
      <c r="BB1" s="550"/>
      <c r="BC1" s="550"/>
      <c r="BD1" s="550"/>
      <c r="BE1" s="547"/>
      <c r="BF1" s="548"/>
      <c r="BJ1" s="550" t="str">
        <f>PARAMETRES!$C25</f>
        <v>A</v>
      </c>
      <c r="BK1" s="550"/>
      <c r="BL1" s="550"/>
      <c r="BM1" s="550"/>
      <c r="BN1" s="550"/>
      <c r="BO1" s="550"/>
      <c r="BP1" s="550"/>
      <c r="BQ1" s="547"/>
      <c r="BR1" s="548"/>
      <c r="BV1" s="550" t="str">
        <f>PARAMETRES!$C29</f>
        <v>L</v>
      </c>
      <c r="BW1" s="550"/>
      <c r="BX1" s="550"/>
      <c r="BY1" s="550"/>
      <c r="BZ1" s="550"/>
      <c r="CA1" s="550"/>
      <c r="CB1" s="550"/>
      <c r="CC1" s="547"/>
      <c r="CD1" s="548"/>
      <c r="CH1" s="550" t="str">
        <f>PARAMETRES!$C33</f>
        <v>B</v>
      </c>
      <c r="CI1" s="550"/>
      <c r="CJ1" s="550"/>
      <c r="CK1" s="550"/>
      <c r="CL1" s="550"/>
      <c r="CM1" s="550"/>
      <c r="CN1" s="550"/>
      <c r="CO1" s="547"/>
      <c r="CP1" s="548"/>
      <c r="CT1" s="550" t="str">
        <f>PARAMETRES!$C37</f>
        <v>-</v>
      </c>
      <c r="CU1" s="550"/>
      <c r="CV1" s="550"/>
      <c r="CW1" s="550"/>
      <c r="CX1" s="550"/>
      <c r="CY1" s="550"/>
      <c r="CZ1" s="550"/>
      <c r="DA1" s="547"/>
      <c r="DB1" s="548"/>
      <c r="DF1" s="550" t="str">
        <f>PARAMETRES!$C41</f>
        <v>-</v>
      </c>
      <c r="DG1" s="550"/>
      <c r="DH1" s="550"/>
      <c r="DI1" s="550"/>
      <c r="DJ1" s="550"/>
      <c r="DK1" s="550"/>
      <c r="DL1" s="550"/>
      <c r="DM1" s="547" t="str">
        <f>IF(COUNTBLANK(DO7:DO36)=31,"",PARAMETRES!$F$22)</f>
        <v>Année          2016-2017</v>
      </c>
      <c r="DN1" s="548" t="str">
        <f>IF(COUNTBLANK(DO7:DO36)=31,"",PARAMETRES!$F$23)</f>
        <v>5ème année</v>
      </c>
    </row>
    <row r="2" spans="1:120" ht="20.25">
      <c r="B2" s="549" t="str">
        <f>PARAMETRES!$B5</f>
        <v>B</v>
      </c>
      <c r="C2" s="549"/>
      <c r="D2" s="549"/>
      <c r="E2" s="549"/>
      <c r="F2" s="549"/>
      <c r="G2" s="549"/>
      <c r="H2" s="549"/>
      <c r="I2" s="547"/>
      <c r="J2" s="548"/>
      <c r="N2" s="549" t="str">
        <f>PARAMETRES!$B9</f>
        <v>C</v>
      </c>
      <c r="O2" s="549"/>
      <c r="P2" s="549"/>
      <c r="Q2" s="549"/>
      <c r="R2" s="549"/>
      <c r="S2" s="549"/>
      <c r="T2" s="549"/>
      <c r="U2" s="547"/>
      <c r="V2" s="548"/>
      <c r="Z2" s="549" t="str">
        <f>PARAMETRES!$B13</f>
        <v>D</v>
      </c>
      <c r="AA2" s="549"/>
      <c r="AB2" s="549"/>
      <c r="AC2" s="549"/>
      <c r="AD2" s="549"/>
      <c r="AE2" s="549"/>
      <c r="AF2" s="549"/>
      <c r="AG2" s="547"/>
      <c r="AH2" s="548"/>
      <c r="AL2" s="549" t="str">
        <f>PARAMETRES!$B17</f>
        <v>K</v>
      </c>
      <c r="AM2" s="549"/>
      <c r="AN2" s="549"/>
      <c r="AO2" s="549"/>
      <c r="AP2" s="549"/>
      <c r="AQ2" s="549"/>
      <c r="AR2" s="549"/>
      <c r="AS2" s="547"/>
      <c r="AT2" s="548"/>
      <c r="AX2" s="549" t="str">
        <f>PARAMETRES!$B21</f>
        <v>N</v>
      </c>
      <c r="AY2" s="549"/>
      <c r="AZ2" s="549"/>
      <c r="BA2" s="549"/>
      <c r="BB2" s="549"/>
      <c r="BC2" s="549"/>
      <c r="BD2" s="549"/>
      <c r="BE2" s="547"/>
      <c r="BF2" s="548"/>
      <c r="BJ2" s="549" t="str">
        <f>PARAMETRES!$B25</f>
        <v>R</v>
      </c>
      <c r="BK2" s="549"/>
      <c r="BL2" s="549"/>
      <c r="BM2" s="549"/>
      <c r="BN2" s="549"/>
      <c r="BO2" s="549"/>
      <c r="BP2" s="549"/>
      <c r="BQ2" s="547"/>
      <c r="BR2" s="548"/>
      <c r="BV2" s="549" t="str">
        <f>PARAMETRES!$B29</f>
        <v>T</v>
      </c>
      <c r="BW2" s="549"/>
      <c r="BX2" s="549"/>
      <c r="BY2" s="549"/>
      <c r="BZ2" s="549"/>
      <c r="CA2" s="549"/>
      <c r="CB2" s="549"/>
      <c r="CC2" s="547"/>
      <c r="CD2" s="548"/>
      <c r="CH2" s="549" t="str">
        <f>PARAMETRES!$B33</f>
        <v>Z</v>
      </c>
      <c r="CI2" s="549"/>
      <c r="CJ2" s="549"/>
      <c r="CK2" s="549"/>
      <c r="CL2" s="549"/>
      <c r="CM2" s="549"/>
      <c r="CN2" s="549"/>
      <c r="CO2" s="547"/>
      <c r="CP2" s="548"/>
      <c r="CT2" s="549" t="str">
        <f>PARAMETRES!$B37</f>
        <v>-</v>
      </c>
      <c r="CU2" s="549"/>
      <c r="CV2" s="549"/>
      <c r="CW2" s="549"/>
      <c r="CX2" s="549"/>
      <c r="CY2" s="549"/>
      <c r="CZ2" s="549"/>
      <c r="DA2" s="547"/>
      <c r="DB2" s="548"/>
      <c r="DF2" s="549" t="str">
        <f>PARAMETRES!$B41</f>
        <v>-</v>
      </c>
      <c r="DG2" s="549"/>
      <c r="DH2" s="549"/>
      <c r="DI2" s="549"/>
      <c r="DJ2" s="549"/>
      <c r="DK2" s="549"/>
      <c r="DL2" s="549"/>
      <c r="DM2" s="547"/>
      <c r="DN2" s="548"/>
    </row>
    <row r="3" spans="1:120">
      <c r="B3" s="313"/>
      <c r="C3" s="313"/>
      <c r="D3" s="313"/>
      <c r="N3" s="313"/>
      <c r="O3" s="313"/>
      <c r="P3" s="313"/>
      <c r="Z3" s="313"/>
      <c r="AA3" s="313"/>
      <c r="AB3" s="313"/>
      <c r="AL3" s="313"/>
      <c r="AM3" s="313"/>
      <c r="AN3" s="313"/>
      <c r="AX3" s="313"/>
      <c r="AY3" s="313"/>
      <c r="AZ3" s="313"/>
      <c r="BJ3" s="313"/>
      <c r="BK3" s="313"/>
      <c r="BL3" s="313"/>
      <c r="BV3" s="313"/>
      <c r="BW3" s="313"/>
      <c r="BX3" s="313"/>
      <c r="CH3" s="313"/>
      <c r="CI3" s="313"/>
      <c r="CJ3" s="313"/>
      <c r="CT3" s="313"/>
      <c r="CU3" s="313"/>
      <c r="CV3" s="313"/>
      <c r="DF3" s="313"/>
      <c r="DG3" s="313"/>
      <c r="DH3" s="313"/>
    </row>
    <row r="5" spans="1:120" ht="25.5" customHeight="1">
      <c r="E5" s="314" t="s">
        <v>84</v>
      </c>
      <c r="G5" s="314" t="s">
        <v>85</v>
      </c>
      <c r="I5" s="314" t="s">
        <v>86</v>
      </c>
      <c r="K5" s="314" t="s">
        <v>87</v>
      </c>
      <c r="Q5" s="314" t="s">
        <v>84</v>
      </c>
      <c r="S5" s="314" t="s">
        <v>85</v>
      </c>
      <c r="U5" s="314" t="s">
        <v>86</v>
      </c>
      <c r="W5" s="314" t="s">
        <v>87</v>
      </c>
      <c r="AC5" s="314" t="s">
        <v>84</v>
      </c>
      <c r="AE5" s="314" t="s">
        <v>85</v>
      </c>
      <c r="AG5" s="314" t="s">
        <v>86</v>
      </c>
      <c r="AI5" s="314" t="s">
        <v>87</v>
      </c>
      <c r="AO5" s="314" t="s">
        <v>84</v>
      </c>
      <c r="AQ5" s="314" t="s">
        <v>85</v>
      </c>
      <c r="AS5" s="314" t="s">
        <v>86</v>
      </c>
      <c r="AU5" s="314" t="s">
        <v>87</v>
      </c>
      <c r="BA5" s="314" t="s">
        <v>84</v>
      </c>
      <c r="BC5" s="314" t="s">
        <v>85</v>
      </c>
      <c r="BE5" s="314" t="s">
        <v>86</v>
      </c>
      <c r="BG5" s="314" t="s">
        <v>87</v>
      </c>
      <c r="BM5" s="314" t="s">
        <v>84</v>
      </c>
      <c r="BO5" s="314" t="s">
        <v>85</v>
      </c>
      <c r="BQ5" s="314" t="s">
        <v>86</v>
      </c>
      <c r="BS5" s="314" t="s">
        <v>87</v>
      </c>
      <c r="BY5" s="314" t="s">
        <v>84</v>
      </c>
      <c r="CA5" s="314" t="s">
        <v>85</v>
      </c>
      <c r="CC5" s="314" t="s">
        <v>86</v>
      </c>
      <c r="CE5" s="314" t="s">
        <v>87</v>
      </c>
      <c r="CK5" s="314" t="s">
        <v>84</v>
      </c>
      <c r="CM5" s="314" t="s">
        <v>85</v>
      </c>
      <c r="CO5" s="314" t="s">
        <v>86</v>
      </c>
      <c r="CQ5" s="314" t="s">
        <v>87</v>
      </c>
      <c r="CW5" s="314" t="s">
        <v>84</v>
      </c>
      <c r="CY5" s="314" t="s">
        <v>85</v>
      </c>
      <c r="DA5" s="314" t="s">
        <v>86</v>
      </c>
      <c r="DC5" s="314" t="s">
        <v>87</v>
      </c>
      <c r="DI5" s="314" t="s">
        <v>84</v>
      </c>
      <c r="DK5" s="314" t="s">
        <v>85</v>
      </c>
      <c r="DM5" s="314" t="s">
        <v>86</v>
      </c>
      <c r="DO5" s="314" t="s">
        <v>87</v>
      </c>
    </row>
    <row r="6" spans="1:120">
      <c r="E6" s="315"/>
      <c r="G6" s="315"/>
      <c r="I6" s="315"/>
      <c r="K6" s="315"/>
      <c r="Q6" s="315"/>
      <c r="S6" s="315"/>
      <c r="U6" s="315"/>
      <c r="W6" s="315"/>
      <c r="AC6" s="315"/>
      <c r="AE6" s="315"/>
      <c r="AG6" s="315"/>
      <c r="AI6" s="315"/>
      <c r="AO6" s="315"/>
      <c r="AQ6" s="315"/>
      <c r="AS6" s="315"/>
      <c r="AU6" s="315"/>
      <c r="BA6" s="315"/>
      <c r="BC6" s="315"/>
      <c r="BE6" s="315"/>
      <c r="BG6" s="315"/>
      <c r="BM6" s="315"/>
      <c r="BO6" s="315"/>
      <c r="BQ6" s="315"/>
      <c r="BS6" s="315"/>
      <c r="BY6" s="315"/>
      <c r="CA6" s="315"/>
      <c r="CC6" s="315"/>
      <c r="CE6" s="315"/>
      <c r="CK6" s="315"/>
      <c r="CM6" s="315"/>
      <c r="CO6" s="315"/>
      <c r="CQ6" s="315"/>
      <c r="CW6" s="315"/>
      <c r="CY6" s="315"/>
      <c r="DA6" s="315"/>
      <c r="DC6" s="315"/>
      <c r="DI6" s="315"/>
      <c r="DK6" s="315"/>
      <c r="DM6" s="315"/>
      <c r="DO6" s="315"/>
    </row>
    <row r="7" spans="1:120">
      <c r="A7" s="551" t="str">
        <f>PARAMETRES!$F$3</f>
        <v>RELIGION</v>
      </c>
      <c r="B7" s="551"/>
      <c r="C7" s="316">
        <f>PARAMETRES!$G$3</f>
        <v>20</v>
      </c>
      <c r="D7" s="317"/>
      <c r="E7" s="318">
        <f>TOTALGENERAL!$E58</f>
        <v>5.3</v>
      </c>
      <c r="F7" s="319"/>
      <c r="G7" s="318" t="str">
        <f>TOTALGENERAL!$AF58</f>
        <v/>
      </c>
      <c r="H7" s="319"/>
      <c r="I7" s="318"/>
      <c r="J7" s="319"/>
      <c r="K7" s="318"/>
      <c r="L7" s="320"/>
      <c r="M7" s="551" t="str">
        <f>PARAMETRES!$F$3</f>
        <v>RELIGION</v>
      </c>
      <c r="N7" s="551"/>
      <c r="O7" s="316">
        <f>PARAMETRES!$G$3</f>
        <v>20</v>
      </c>
      <c r="P7" s="317"/>
      <c r="Q7" s="318">
        <f>TOTALGENERAL!$E62</f>
        <v>16.900000000000002</v>
      </c>
      <c r="R7" s="319"/>
      <c r="S7" s="318" t="str">
        <f>TOTALGENERAL!$AF62</f>
        <v/>
      </c>
      <c r="T7" s="319"/>
      <c r="U7" s="318"/>
      <c r="V7" s="319"/>
      <c r="W7" s="318"/>
      <c r="X7" s="320"/>
      <c r="Y7" s="551" t="str">
        <f>PARAMETRES!$F$3</f>
        <v>RELIGION</v>
      </c>
      <c r="Z7" s="551"/>
      <c r="AA7" s="316">
        <f>PARAMETRES!$G$3</f>
        <v>20</v>
      </c>
      <c r="AB7" s="317"/>
      <c r="AC7" s="318">
        <f>TOTALGENERAL!$E66</f>
        <v>8.5</v>
      </c>
      <c r="AD7" s="319"/>
      <c r="AE7" s="318" t="str">
        <f>TOTALGENERAL!$AF66</f>
        <v/>
      </c>
      <c r="AF7" s="319"/>
      <c r="AG7" s="318"/>
      <c r="AH7" s="319"/>
      <c r="AI7" s="318"/>
      <c r="AJ7" s="320"/>
      <c r="AK7" s="551" t="str">
        <f>PARAMETRES!$F$3</f>
        <v>RELIGION</v>
      </c>
      <c r="AL7" s="551"/>
      <c r="AM7" s="316">
        <f>PARAMETRES!$G$3</f>
        <v>20</v>
      </c>
      <c r="AN7" s="317"/>
      <c r="AO7" s="318">
        <f>TOTALGENERAL!$E70</f>
        <v>11.6</v>
      </c>
      <c r="AP7" s="319"/>
      <c r="AQ7" s="318" t="str">
        <f>TOTALGENERAL!$AF70</f>
        <v/>
      </c>
      <c r="AR7" s="319"/>
      <c r="AS7" s="318"/>
      <c r="AT7" s="319"/>
      <c r="AU7" s="318"/>
      <c r="AV7" s="320"/>
      <c r="AW7" s="551" t="str">
        <f>PARAMETRES!$F$3</f>
        <v>RELIGION</v>
      </c>
      <c r="AX7" s="551"/>
      <c r="AY7" s="316">
        <f>PARAMETRES!$G$3</f>
        <v>20</v>
      </c>
      <c r="AZ7" s="317"/>
      <c r="BA7" s="318">
        <f>TOTALGENERAL!$E74</f>
        <v>13.7</v>
      </c>
      <c r="BB7" s="319"/>
      <c r="BC7" s="318" t="str">
        <f>TOTALGENERAL!$AF74</f>
        <v/>
      </c>
      <c r="BD7" s="319"/>
      <c r="BE7" s="318"/>
      <c r="BF7" s="319"/>
      <c r="BG7" s="318"/>
      <c r="BH7" s="320"/>
      <c r="BI7" s="551" t="str">
        <f>PARAMETRES!$F$3</f>
        <v>RELIGION</v>
      </c>
      <c r="BJ7" s="551"/>
      <c r="BK7" s="316">
        <f>PARAMETRES!$G$3</f>
        <v>20</v>
      </c>
      <c r="BL7" s="317"/>
      <c r="BM7" s="318">
        <f>TOTALGENERAL!$E78</f>
        <v>7.3999999999999995</v>
      </c>
      <c r="BN7" s="319"/>
      <c r="BO7" s="318" t="str">
        <f>TOTALGENERAL!$AF78</f>
        <v/>
      </c>
      <c r="BP7" s="319"/>
      <c r="BQ7" s="318"/>
      <c r="BR7" s="319"/>
      <c r="BS7" s="318"/>
      <c r="BT7" s="320"/>
      <c r="BU7" s="551" t="str">
        <f>PARAMETRES!$F$3</f>
        <v>RELIGION</v>
      </c>
      <c r="BV7" s="551"/>
      <c r="BW7" s="316">
        <f>PARAMETRES!$G$3</f>
        <v>20</v>
      </c>
      <c r="BX7" s="317"/>
      <c r="BY7" s="318">
        <f>TOTALGENERAL!$E82</f>
        <v>20</v>
      </c>
      <c r="BZ7" s="319"/>
      <c r="CA7" s="318" t="str">
        <f>TOTALGENERAL!$AF82</f>
        <v/>
      </c>
      <c r="CB7" s="319"/>
      <c r="CC7" s="318"/>
      <c r="CD7" s="319"/>
      <c r="CE7" s="318"/>
      <c r="CF7" s="320"/>
      <c r="CG7" s="551" t="str">
        <f>PARAMETRES!$F$3</f>
        <v>RELIGION</v>
      </c>
      <c r="CH7" s="551"/>
      <c r="CI7" s="316">
        <f>PARAMETRES!$G$3</f>
        <v>20</v>
      </c>
      <c r="CJ7" s="317"/>
      <c r="CK7" s="318">
        <f>TOTALGENERAL!$E86</f>
        <v>10</v>
      </c>
      <c r="CL7" s="319"/>
      <c r="CM7" s="318" t="str">
        <f>TOTALGENERAL!$AF86</f>
        <v/>
      </c>
      <c r="CN7" s="319"/>
      <c r="CO7" s="318"/>
      <c r="CP7" s="319"/>
      <c r="CQ7" s="318"/>
      <c r="CR7" s="320"/>
      <c r="CS7" s="551" t="str">
        <f>PARAMETRES!$F$3</f>
        <v>RELIGION</v>
      </c>
      <c r="CT7" s="551"/>
      <c r="CU7" s="316">
        <f>PARAMETRES!$G$3</f>
        <v>20</v>
      </c>
      <c r="CV7" s="317"/>
      <c r="CW7" s="318" t="str">
        <f>TOTALGENERAL!$E90</f>
        <v>-</v>
      </c>
      <c r="CX7" s="319"/>
      <c r="CY7" s="318" t="str">
        <f>TOTALGENERAL!$AF90</f>
        <v/>
      </c>
      <c r="CZ7" s="319"/>
      <c r="DA7" s="318"/>
      <c r="DB7" s="319"/>
      <c r="DC7" s="318"/>
      <c r="DD7" s="320"/>
      <c r="DE7" s="551" t="str">
        <f>PARAMETRES!$F$3</f>
        <v>RELIGION</v>
      </c>
      <c r="DF7" s="551"/>
      <c r="DG7" s="316">
        <f>PARAMETRES!$G$3</f>
        <v>20</v>
      </c>
      <c r="DH7" s="317"/>
      <c r="DI7" s="318" t="str">
        <f>TOTALGENERAL!$E94</f>
        <v>-</v>
      </c>
      <c r="DJ7" s="319"/>
      <c r="DK7" s="318" t="str">
        <f>TOTALGENERAL!$AF94</f>
        <v/>
      </c>
      <c r="DL7" s="319"/>
      <c r="DM7" s="318"/>
      <c r="DN7" s="319"/>
      <c r="DO7" s="318"/>
      <c r="DP7" s="320"/>
    </row>
    <row r="8" spans="1:120">
      <c r="A8" s="321"/>
      <c r="B8" s="322"/>
      <c r="C8" s="323"/>
      <c r="D8" s="323"/>
      <c r="E8" s="315"/>
      <c r="F8" s="324"/>
      <c r="G8" s="315"/>
      <c r="H8" s="324"/>
      <c r="I8" s="315"/>
      <c r="J8" s="324"/>
      <c r="K8" s="315"/>
      <c r="L8" s="325"/>
      <c r="M8" s="321"/>
      <c r="N8" s="322"/>
      <c r="O8" s="323"/>
      <c r="P8" s="323"/>
      <c r="Q8" s="315"/>
      <c r="R8" s="324"/>
      <c r="S8" s="315"/>
      <c r="T8" s="324"/>
      <c r="U8" s="315"/>
      <c r="V8" s="324"/>
      <c r="W8" s="315"/>
      <c r="X8" s="325"/>
      <c r="Y8" s="321"/>
      <c r="Z8" s="322"/>
      <c r="AA8" s="323"/>
      <c r="AB8" s="323"/>
      <c r="AC8" s="315"/>
      <c r="AD8" s="324"/>
      <c r="AE8" s="315"/>
      <c r="AF8" s="324"/>
      <c r="AG8" s="315"/>
      <c r="AH8" s="324"/>
      <c r="AI8" s="315"/>
      <c r="AJ8" s="325"/>
      <c r="AK8" s="321"/>
      <c r="AL8" s="322"/>
      <c r="AM8" s="323"/>
      <c r="AN8" s="323"/>
      <c r="AO8" s="315"/>
      <c r="AP8" s="324"/>
      <c r="AQ8" s="315"/>
      <c r="AR8" s="324"/>
      <c r="AS8" s="315"/>
      <c r="AT8" s="324"/>
      <c r="AU8" s="315"/>
      <c r="AV8" s="325"/>
      <c r="AW8" s="321"/>
      <c r="AX8" s="322"/>
      <c r="AY8" s="323"/>
      <c r="AZ8" s="323"/>
      <c r="BA8" s="315"/>
      <c r="BB8" s="324"/>
      <c r="BC8" s="315"/>
      <c r="BD8" s="324"/>
      <c r="BE8" s="315"/>
      <c r="BF8" s="324"/>
      <c r="BG8" s="315"/>
      <c r="BH8" s="325"/>
      <c r="BI8" s="321"/>
      <c r="BJ8" s="322"/>
      <c r="BK8" s="323"/>
      <c r="BL8" s="323"/>
      <c r="BM8" s="315"/>
      <c r="BN8" s="324"/>
      <c r="BO8" s="315"/>
      <c r="BP8" s="324"/>
      <c r="BQ8" s="315"/>
      <c r="BR8" s="324"/>
      <c r="BS8" s="315"/>
      <c r="BT8" s="325"/>
      <c r="BU8" s="321"/>
      <c r="BV8" s="322"/>
      <c r="BW8" s="323"/>
      <c r="BX8" s="323"/>
      <c r="BY8" s="315"/>
      <c r="BZ8" s="324"/>
      <c r="CA8" s="315"/>
      <c r="CB8" s="324"/>
      <c r="CC8" s="315"/>
      <c r="CD8" s="324"/>
      <c r="CE8" s="315"/>
      <c r="CF8" s="325"/>
      <c r="CG8" s="321"/>
      <c r="CH8" s="322"/>
      <c r="CI8" s="323"/>
      <c r="CJ8" s="323"/>
      <c r="CK8" s="315"/>
      <c r="CL8" s="324"/>
      <c r="CM8" s="315"/>
      <c r="CN8" s="324"/>
      <c r="CO8" s="315"/>
      <c r="CP8" s="324"/>
      <c r="CQ8" s="315"/>
      <c r="CR8" s="325"/>
      <c r="CS8" s="321"/>
      <c r="CT8" s="322"/>
      <c r="CU8" s="323"/>
      <c r="CV8" s="323"/>
      <c r="CW8" s="315"/>
      <c r="CX8" s="324"/>
      <c r="CY8" s="315"/>
      <c r="CZ8" s="324"/>
      <c r="DA8" s="315"/>
      <c r="DB8" s="324"/>
      <c r="DC8" s="315"/>
      <c r="DD8" s="325"/>
      <c r="DE8" s="321"/>
      <c r="DF8" s="322"/>
      <c r="DG8" s="323"/>
      <c r="DH8" s="323"/>
      <c r="DI8" s="315"/>
      <c r="DJ8" s="324"/>
      <c r="DK8" s="315"/>
      <c r="DL8" s="324"/>
      <c r="DM8" s="315"/>
      <c r="DN8" s="324"/>
      <c r="DO8" s="315"/>
      <c r="DP8" s="325"/>
    </row>
    <row r="9" spans="1:120">
      <c r="A9" s="326"/>
      <c r="B9" s="326"/>
      <c r="C9" s="327"/>
      <c r="D9" s="327"/>
      <c r="E9" s="315"/>
      <c r="G9" s="315"/>
      <c r="I9" s="315"/>
      <c r="K9" s="315"/>
      <c r="M9" s="326"/>
      <c r="N9" s="326"/>
      <c r="O9" s="327"/>
      <c r="P9" s="327"/>
      <c r="Q9" s="315"/>
      <c r="S9" s="315"/>
      <c r="U9" s="315"/>
      <c r="W9" s="315"/>
      <c r="Y9" s="326"/>
      <c r="Z9" s="326"/>
      <c r="AA9" s="327"/>
      <c r="AB9" s="327"/>
      <c r="AC9" s="315"/>
      <c r="AE9" s="315"/>
      <c r="AG9" s="315"/>
      <c r="AI9" s="315"/>
      <c r="AK9" s="326"/>
      <c r="AL9" s="326"/>
      <c r="AM9" s="327"/>
      <c r="AN9" s="327"/>
      <c r="AO9" s="315"/>
      <c r="AQ9" s="315"/>
      <c r="AS9" s="315"/>
      <c r="AU9" s="315"/>
      <c r="AW9" s="326"/>
      <c r="AX9" s="326"/>
      <c r="AY9" s="327"/>
      <c r="AZ9" s="327"/>
      <c r="BA9" s="315"/>
      <c r="BC9" s="315"/>
      <c r="BE9" s="315"/>
      <c r="BG9" s="315"/>
      <c r="BI9" s="326"/>
      <c r="BJ9" s="326"/>
      <c r="BK9" s="327"/>
      <c r="BL9" s="327"/>
      <c r="BM9" s="315"/>
      <c r="BO9" s="315"/>
      <c r="BQ9" s="315"/>
      <c r="BS9" s="315"/>
      <c r="BU9" s="326"/>
      <c r="BV9" s="326"/>
      <c r="BW9" s="327"/>
      <c r="BX9" s="327"/>
      <c r="BY9" s="315"/>
      <c r="CA9" s="315"/>
      <c r="CC9" s="315"/>
      <c r="CE9" s="315"/>
      <c r="CG9" s="326"/>
      <c r="CH9" s="326"/>
      <c r="CI9" s="327"/>
      <c r="CJ9" s="327"/>
      <c r="CK9" s="315"/>
      <c r="CM9" s="315"/>
      <c r="CO9" s="315"/>
      <c r="CQ9" s="315"/>
      <c r="CS9" s="326"/>
      <c r="CT9" s="326"/>
      <c r="CU9" s="327"/>
      <c r="CV9" s="327"/>
      <c r="CW9" s="315"/>
      <c r="CY9" s="315"/>
      <c r="DA9" s="315"/>
      <c r="DC9" s="315"/>
      <c r="DE9" s="326"/>
      <c r="DF9" s="326"/>
      <c r="DG9" s="327"/>
      <c r="DH9" s="327"/>
      <c r="DI9" s="315"/>
      <c r="DK9" s="315"/>
      <c r="DM9" s="315"/>
      <c r="DO9" s="315"/>
    </row>
    <row r="10" spans="1:120" ht="13.5">
      <c r="A10" s="552" t="s">
        <v>88</v>
      </c>
      <c r="B10" s="552"/>
      <c r="C10" s="327"/>
      <c r="D10" s="327"/>
      <c r="E10" s="315"/>
      <c r="G10" s="315"/>
      <c r="I10" s="315"/>
      <c r="K10" s="315"/>
      <c r="M10" s="552" t="s">
        <v>88</v>
      </c>
      <c r="N10" s="552"/>
      <c r="O10" s="327"/>
      <c r="P10" s="327"/>
      <c r="Q10" s="315"/>
      <c r="S10" s="315"/>
      <c r="U10" s="315"/>
      <c r="W10" s="315"/>
      <c r="Y10" s="552" t="s">
        <v>88</v>
      </c>
      <c r="Z10" s="552"/>
      <c r="AA10" s="327"/>
      <c r="AB10" s="327"/>
      <c r="AC10" s="315"/>
      <c r="AE10" s="315"/>
      <c r="AG10" s="315"/>
      <c r="AI10" s="315"/>
      <c r="AK10" s="552" t="s">
        <v>88</v>
      </c>
      <c r="AL10" s="552"/>
      <c r="AM10" s="327"/>
      <c r="AN10" s="327"/>
      <c r="AO10" s="315"/>
      <c r="AQ10" s="315"/>
      <c r="AS10" s="315"/>
      <c r="AU10" s="315"/>
      <c r="AW10" s="552" t="s">
        <v>88</v>
      </c>
      <c r="AX10" s="552"/>
      <c r="AY10" s="327"/>
      <c r="AZ10" s="327"/>
      <c r="BA10" s="315"/>
      <c r="BC10" s="315"/>
      <c r="BE10" s="315"/>
      <c r="BG10" s="315"/>
      <c r="BI10" s="552" t="s">
        <v>88</v>
      </c>
      <c r="BJ10" s="552"/>
      <c r="BK10" s="327"/>
      <c r="BL10" s="327"/>
      <c r="BM10" s="315"/>
      <c r="BO10" s="315"/>
      <c r="BQ10" s="315"/>
      <c r="BS10" s="315"/>
      <c r="BU10" s="552" t="s">
        <v>88</v>
      </c>
      <c r="BV10" s="552"/>
      <c r="BW10" s="327"/>
      <c r="BX10" s="327"/>
      <c r="BY10" s="315"/>
      <c r="CA10" s="315"/>
      <c r="CC10" s="315"/>
      <c r="CE10" s="315"/>
      <c r="CG10" s="552" t="s">
        <v>88</v>
      </c>
      <c r="CH10" s="552"/>
      <c r="CI10" s="327"/>
      <c r="CJ10" s="327"/>
      <c r="CK10" s="315"/>
      <c r="CM10" s="315"/>
      <c r="CO10" s="315"/>
      <c r="CQ10" s="315"/>
      <c r="CS10" s="552" t="s">
        <v>88</v>
      </c>
      <c r="CT10" s="552"/>
      <c r="CU10" s="327"/>
      <c r="CV10" s="327"/>
      <c r="CW10" s="315"/>
      <c r="CY10" s="315"/>
      <c r="DA10" s="315"/>
      <c r="DC10" s="315"/>
      <c r="DE10" s="552" t="s">
        <v>88</v>
      </c>
      <c r="DF10" s="552"/>
      <c r="DG10" s="327"/>
      <c r="DH10" s="327"/>
      <c r="DI10" s="315"/>
      <c r="DK10" s="315"/>
      <c r="DM10" s="315"/>
      <c r="DO10" s="315"/>
    </row>
    <row r="11" spans="1:120">
      <c r="A11" s="326"/>
      <c r="B11" s="326"/>
      <c r="C11" s="327"/>
      <c r="D11" s="327"/>
      <c r="E11" s="315"/>
      <c r="G11" s="315"/>
      <c r="I11" s="315"/>
      <c r="K11" s="315"/>
      <c r="M11" s="326"/>
      <c r="N11" s="326"/>
      <c r="O11" s="327"/>
      <c r="P11" s="327"/>
      <c r="Q11" s="315"/>
      <c r="S11" s="315"/>
      <c r="U11" s="315"/>
      <c r="W11" s="315"/>
      <c r="Y11" s="326"/>
      <c r="Z11" s="326"/>
      <c r="AA11" s="327"/>
      <c r="AB11" s="327"/>
      <c r="AC11" s="315"/>
      <c r="AE11" s="315"/>
      <c r="AG11" s="315"/>
      <c r="AI11" s="315"/>
      <c r="AK11" s="326"/>
      <c r="AL11" s="326"/>
      <c r="AM11" s="327"/>
      <c r="AN11" s="327"/>
      <c r="AO11" s="315"/>
      <c r="AQ11" s="315"/>
      <c r="AS11" s="315"/>
      <c r="AU11" s="315"/>
      <c r="AW11" s="326"/>
      <c r="AX11" s="326"/>
      <c r="AY11" s="327"/>
      <c r="AZ11" s="327"/>
      <c r="BA11" s="315"/>
      <c r="BC11" s="315"/>
      <c r="BE11" s="315"/>
      <c r="BG11" s="315"/>
      <c r="BI11" s="326"/>
      <c r="BJ11" s="326"/>
      <c r="BK11" s="327"/>
      <c r="BL11" s="327"/>
      <c r="BM11" s="315"/>
      <c r="BO11" s="315"/>
      <c r="BQ11" s="315"/>
      <c r="BS11" s="315"/>
      <c r="BU11" s="326"/>
      <c r="BV11" s="326"/>
      <c r="BW11" s="327"/>
      <c r="BX11" s="327"/>
      <c r="BY11" s="315"/>
      <c r="CA11" s="315"/>
      <c r="CC11" s="315"/>
      <c r="CE11" s="315"/>
      <c r="CG11" s="326"/>
      <c r="CH11" s="326"/>
      <c r="CI11" s="327"/>
      <c r="CJ11" s="327"/>
      <c r="CK11" s="315"/>
      <c r="CM11" s="315"/>
      <c r="CO11" s="315"/>
      <c r="CQ11" s="315"/>
      <c r="CS11" s="326"/>
      <c r="CT11" s="326"/>
      <c r="CU11" s="327"/>
      <c r="CV11" s="327"/>
      <c r="CW11" s="315"/>
      <c r="CY11" s="315"/>
      <c r="DA11" s="315"/>
      <c r="DC11" s="315"/>
      <c r="DE11" s="326"/>
      <c r="DF11" s="326"/>
      <c r="DG11" s="327"/>
      <c r="DH11" s="327"/>
      <c r="DI11" s="315"/>
      <c r="DK11" s="315"/>
      <c r="DM11" s="315"/>
      <c r="DO11" s="315"/>
    </row>
    <row r="12" spans="1:120">
      <c r="A12" s="553" t="str">
        <f>PARAMETRES!$F$5</f>
        <v>LIRE</v>
      </c>
      <c r="B12" s="553"/>
      <c r="C12" s="328">
        <f>PARAMETRES!$G$5</f>
        <v>25</v>
      </c>
      <c r="D12" s="329"/>
      <c r="E12" s="330">
        <f>TOTALGENERAL!$H58</f>
        <v>13.1</v>
      </c>
      <c r="F12" s="331"/>
      <c r="G12" s="330" t="str">
        <f>TOTALGENERAL!$AI58</f>
        <v/>
      </c>
      <c r="H12" s="331"/>
      <c r="I12" s="330"/>
      <c r="J12" s="331"/>
      <c r="K12" s="330"/>
      <c r="L12" s="332"/>
      <c r="M12" s="553" t="str">
        <f>PARAMETRES!$F$5</f>
        <v>LIRE</v>
      </c>
      <c r="N12" s="553"/>
      <c r="O12" s="328">
        <f>PARAMETRES!$G$5</f>
        <v>25</v>
      </c>
      <c r="P12" s="329"/>
      <c r="Q12" s="330">
        <f>TOTALGENERAL!$H62</f>
        <v>21.400000000000002</v>
      </c>
      <c r="R12" s="331"/>
      <c r="S12" s="330" t="str">
        <f>TOTALGENERAL!$AI62</f>
        <v/>
      </c>
      <c r="T12" s="331"/>
      <c r="U12" s="330"/>
      <c r="V12" s="331"/>
      <c r="W12" s="330"/>
      <c r="X12" s="332"/>
      <c r="Y12" s="553" t="str">
        <f>PARAMETRES!$F$5</f>
        <v>LIRE</v>
      </c>
      <c r="Z12" s="553"/>
      <c r="AA12" s="328">
        <f>PARAMETRES!$G$5</f>
        <v>25</v>
      </c>
      <c r="AB12" s="329"/>
      <c r="AC12" s="330">
        <f>TOTALGENERAL!$H66</f>
        <v>18</v>
      </c>
      <c r="AD12" s="331"/>
      <c r="AE12" s="330" t="str">
        <f>TOTALGENERAL!$AI66</f>
        <v/>
      </c>
      <c r="AF12" s="331"/>
      <c r="AG12" s="330"/>
      <c r="AH12" s="331"/>
      <c r="AI12" s="330"/>
      <c r="AJ12" s="332"/>
      <c r="AK12" s="553" t="str">
        <f>PARAMETRES!$F$5</f>
        <v>LIRE</v>
      </c>
      <c r="AL12" s="553"/>
      <c r="AM12" s="328">
        <f>PARAMETRES!$G$5</f>
        <v>25</v>
      </c>
      <c r="AN12" s="329"/>
      <c r="AO12" s="330">
        <f>TOTALGENERAL!$H70</f>
        <v>18</v>
      </c>
      <c r="AP12" s="331"/>
      <c r="AQ12" s="330" t="str">
        <f>TOTALGENERAL!$AI70</f>
        <v/>
      </c>
      <c r="AR12" s="331"/>
      <c r="AS12" s="330"/>
      <c r="AT12" s="331"/>
      <c r="AU12" s="330"/>
      <c r="AV12" s="332"/>
      <c r="AW12" s="553" t="str">
        <f>PARAMETRES!$F$5</f>
        <v>LIRE</v>
      </c>
      <c r="AX12" s="553"/>
      <c r="AY12" s="328">
        <f>PARAMETRES!$G$5</f>
        <v>25</v>
      </c>
      <c r="AZ12" s="329"/>
      <c r="BA12" s="330">
        <f>TOTALGENERAL!$H74</f>
        <v>18.3</v>
      </c>
      <c r="BB12" s="331"/>
      <c r="BC12" s="330" t="str">
        <f>TOTALGENERAL!$AI74</f>
        <v/>
      </c>
      <c r="BD12" s="331"/>
      <c r="BE12" s="330"/>
      <c r="BF12" s="331"/>
      <c r="BG12" s="330"/>
      <c r="BH12" s="332"/>
      <c r="BI12" s="553" t="str">
        <f>PARAMETRES!$F$5</f>
        <v>LIRE</v>
      </c>
      <c r="BJ12" s="553"/>
      <c r="BK12" s="328">
        <f>PARAMETRES!$G$5</f>
        <v>25</v>
      </c>
      <c r="BL12" s="329"/>
      <c r="BM12" s="330">
        <f>TOTALGENERAL!$H78</f>
        <v>21.900000000000002</v>
      </c>
      <c r="BN12" s="331"/>
      <c r="BO12" s="330" t="str">
        <f>TOTALGENERAL!$AI78</f>
        <v/>
      </c>
      <c r="BP12" s="331"/>
      <c r="BQ12" s="330"/>
      <c r="BR12" s="331"/>
      <c r="BS12" s="330"/>
      <c r="BT12" s="332"/>
      <c r="BU12" s="553" t="str">
        <f>PARAMETRES!$F$5</f>
        <v>LIRE</v>
      </c>
      <c r="BV12" s="553"/>
      <c r="BW12" s="328">
        <f>PARAMETRES!$G$5</f>
        <v>25</v>
      </c>
      <c r="BX12" s="329"/>
      <c r="BY12" s="330">
        <f>TOTALGENERAL!$H82</f>
        <v>20.100000000000001</v>
      </c>
      <c r="BZ12" s="331"/>
      <c r="CA12" s="330" t="str">
        <f>TOTALGENERAL!$AI82</f>
        <v/>
      </c>
      <c r="CB12" s="331"/>
      <c r="CC12" s="330"/>
      <c r="CD12" s="331"/>
      <c r="CE12" s="330"/>
      <c r="CF12" s="332"/>
      <c r="CG12" s="553" t="str">
        <f>PARAMETRES!$F$5</f>
        <v>LIRE</v>
      </c>
      <c r="CH12" s="553"/>
      <c r="CI12" s="328">
        <f>PARAMETRES!$G$5</f>
        <v>25</v>
      </c>
      <c r="CJ12" s="329"/>
      <c r="CK12" s="330">
        <f>TOTALGENERAL!$H86</f>
        <v>23.200000000000003</v>
      </c>
      <c r="CL12" s="331"/>
      <c r="CM12" s="330" t="str">
        <f>TOTALGENERAL!$AI86</f>
        <v/>
      </c>
      <c r="CN12" s="331"/>
      <c r="CO12" s="330"/>
      <c r="CP12" s="331"/>
      <c r="CQ12" s="330"/>
      <c r="CR12" s="332"/>
      <c r="CS12" s="553" t="str">
        <f>PARAMETRES!$F$5</f>
        <v>LIRE</v>
      </c>
      <c r="CT12" s="553"/>
      <c r="CU12" s="328">
        <f>PARAMETRES!$G$5</f>
        <v>25</v>
      </c>
      <c r="CV12" s="329"/>
      <c r="CW12" s="330" t="str">
        <f>TOTALGENERAL!$H90</f>
        <v>-</v>
      </c>
      <c r="CX12" s="331"/>
      <c r="CY12" s="330" t="str">
        <f>TOTALGENERAL!$AI90</f>
        <v/>
      </c>
      <c r="CZ12" s="331"/>
      <c r="DA12" s="330"/>
      <c r="DB12" s="331"/>
      <c r="DC12" s="330"/>
      <c r="DD12" s="332"/>
      <c r="DE12" s="553" t="str">
        <f>PARAMETRES!$F$5</f>
        <v>LIRE</v>
      </c>
      <c r="DF12" s="553"/>
      <c r="DG12" s="328">
        <f>PARAMETRES!$G$5</f>
        <v>25</v>
      </c>
      <c r="DH12" s="329"/>
      <c r="DI12" s="330" t="str">
        <f>TOTALGENERAL!$H94</f>
        <v>-</v>
      </c>
      <c r="DJ12" s="331"/>
      <c r="DK12" s="330" t="str">
        <f>TOTALGENERAL!$AI94</f>
        <v/>
      </c>
      <c r="DL12" s="331"/>
      <c r="DM12" s="330"/>
      <c r="DN12" s="331"/>
      <c r="DO12" s="330"/>
      <c r="DP12" s="332"/>
    </row>
    <row r="13" spans="1:120">
      <c r="A13" s="553" t="str">
        <f>PARAMETRES!$F$6</f>
        <v>ÉCRIRE (dictées, orthographe, rédactions)</v>
      </c>
      <c r="B13" s="553"/>
      <c r="C13" s="328">
        <f>PARAMETRES!$G$6</f>
        <v>25</v>
      </c>
      <c r="D13" s="329"/>
      <c r="E13" s="330">
        <f>TOTALGENERAL!$I58</f>
        <v>15.799999999999999</v>
      </c>
      <c r="F13" s="331"/>
      <c r="G13" s="330" t="str">
        <f>TOTALGENERAL!$AJ58</f>
        <v/>
      </c>
      <c r="H13" s="331"/>
      <c r="I13" s="330"/>
      <c r="J13" s="331"/>
      <c r="K13" s="330"/>
      <c r="L13" s="332"/>
      <c r="M13" s="553" t="str">
        <f>PARAMETRES!$F$6</f>
        <v>ÉCRIRE (dictées, orthographe, rédactions)</v>
      </c>
      <c r="N13" s="553"/>
      <c r="O13" s="328">
        <f>PARAMETRES!$G$6</f>
        <v>25</v>
      </c>
      <c r="P13" s="329"/>
      <c r="Q13" s="330">
        <f>TOTALGENERAL!$I62</f>
        <v>21.400000000000002</v>
      </c>
      <c r="R13" s="331"/>
      <c r="S13" s="330" t="str">
        <f>TOTALGENERAL!$AJ62</f>
        <v/>
      </c>
      <c r="T13" s="331"/>
      <c r="U13" s="330"/>
      <c r="V13" s="331"/>
      <c r="W13" s="330"/>
      <c r="X13" s="332"/>
      <c r="Y13" s="553" t="str">
        <f>PARAMETRES!$F$6</f>
        <v>ÉCRIRE (dictées, orthographe, rédactions)</v>
      </c>
      <c r="Z13" s="553"/>
      <c r="AA13" s="328">
        <f>PARAMETRES!$G$6</f>
        <v>25</v>
      </c>
      <c r="AB13" s="329"/>
      <c r="AC13" s="330">
        <f>TOTALGENERAL!$I66</f>
        <v>16.3</v>
      </c>
      <c r="AD13" s="331"/>
      <c r="AE13" s="330" t="str">
        <f>TOTALGENERAL!$AJ66</f>
        <v/>
      </c>
      <c r="AF13" s="331"/>
      <c r="AG13" s="330"/>
      <c r="AH13" s="331"/>
      <c r="AI13" s="330"/>
      <c r="AJ13" s="332"/>
      <c r="AK13" s="553" t="str">
        <f>PARAMETRES!$F$6</f>
        <v>ÉCRIRE (dictées, orthographe, rédactions)</v>
      </c>
      <c r="AL13" s="553"/>
      <c r="AM13" s="328">
        <f>PARAMETRES!$G$6</f>
        <v>25</v>
      </c>
      <c r="AN13" s="329"/>
      <c r="AO13" s="330">
        <f>TOTALGENERAL!$I70</f>
        <v>18</v>
      </c>
      <c r="AP13" s="331"/>
      <c r="AQ13" s="330" t="str">
        <f>TOTALGENERAL!$AJ70</f>
        <v/>
      </c>
      <c r="AR13" s="331"/>
      <c r="AS13" s="330"/>
      <c r="AT13" s="331"/>
      <c r="AU13" s="330"/>
      <c r="AV13" s="332"/>
      <c r="AW13" s="553" t="str">
        <f>PARAMETRES!$F$6</f>
        <v>ÉCRIRE (dictées, orthographe, rédactions)</v>
      </c>
      <c r="AX13" s="553"/>
      <c r="AY13" s="328">
        <f>PARAMETRES!$G$6</f>
        <v>25</v>
      </c>
      <c r="AZ13" s="329"/>
      <c r="BA13" s="330">
        <f>TOTALGENERAL!$I74</f>
        <v>15</v>
      </c>
      <c r="BB13" s="331"/>
      <c r="BC13" s="330" t="str">
        <f>TOTALGENERAL!$AJ74</f>
        <v/>
      </c>
      <c r="BD13" s="331"/>
      <c r="BE13" s="330"/>
      <c r="BF13" s="331"/>
      <c r="BG13" s="330"/>
      <c r="BH13" s="332"/>
      <c r="BI13" s="553" t="str">
        <f>PARAMETRES!$F$6</f>
        <v>ÉCRIRE (dictées, orthographe, rédactions)</v>
      </c>
      <c r="BJ13" s="553"/>
      <c r="BK13" s="328">
        <f>PARAMETRES!$G$6</f>
        <v>25</v>
      </c>
      <c r="BL13" s="329"/>
      <c r="BM13" s="330">
        <f>TOTALGENERAL!$I78</f>
        <v>20.6</v>
      </c>
      <c r="BN13" s="331"/>
      <c r="BO13" s="330" t="str">
        <f>TOTALGENERAL!$AJ78</f>
        <v/>
      </c>
      <c r="BP13" s="331"/>
      <c r="BQ13" s="330"/>
      <c r="BR13" s="331"/>
      <c r="BS13" s="330"/>
      <c r="BT13" s="332"/>
      <c r="BU13" s="553" t="str">
        <f>PARAMETRES!$F$6</f>
        <v>ÉCRIRE (dictées, orthographe, rédactions)</v>
      </c>
      <c r="BV13" s="553"/>
      <c r="BW13" s="328">
        <f>PARAMETRES!$G$6</f>
        <v>25</v>
      </c>
      <c r="BX13" s="329"/>
      <c r="BY13" s="330">
        <f>TOTALGENERAL!$I82</f>
        <v>22</v>
      </c>
      <c r="BZ13" s="331"/>
      <c r="CA13" s="330" t="str">
        <f>TOTALGENERAL!$AJ82</f>
        <v/>
      </c>
      <c r="CB13" s="331"/>
      <c r="CC13" s="330"/>
      <c r="CD13" s="331"/>
      <c r="CE13" s="330"/>
      <c r="CF13" s="332"/>
      <c r="CG13" s="553" t="str">
        <f>PARAMETRES!$F$6</f>
        <v>ÉCRIRE (dictées, orthographe, rédactions)</v>
      </c>
      <c r="CH13" s="553"/>
      <c r="CI13" s="328">
        <f>PARAMETRES!$G$6</f>
        <v>25</v>
      </c>
      <c r="CJ13" s="329"/>
      <c r="CK13" s="330">
        <f>TOTALGENERAL!$I86</f>
        <v>21.1</v>
      </c>
      <c r="CL13" s="331"/>
      <c r="CM13" s="330" t="str">
        <f>TOTALGENERAL!$AJ86</f>
        <v/>
      </c>
      <c r="CN13" s="331"/>
      <c r="CO13" s="330"/>
      <c r="CP13" s="331"/>
      <c r="CQ13" s="330"/>
      <c r="CR13" s="332"/>
      <c r="CS13" s="553" t="str">
        <f>PARAMETRES!$F$6</f>
        <v>ÉCRIRE (dictées, orthographe, rédactions)</v>
      </c>
      <c r="CT13" s="553"/>
      <c r="CU13" s="328">
        <f>PARAMETRES!$G$6</f>
        <v>25</v>
      </c>
      <c r="CV13" s="329"/>
      <c r="CW13" s="330" t="str">
        <f>TOTALGENERAL!$I90</f>
        <v>-</v>
      </c>
      <c r="CX13" s="331"/>
      <c r="CY13" s="330" t="str">
        <f>TOTALGENERAL!$AJ90</f>
        <v/>
      </c>
      <c r="CZ13" s="331"/>
      <c r="DA13" s="330"/>
      <c r="DB13" s="331"/>
      <c r="DC13" s="330"/>
      <c r="DD13" s="332"/>
      <c r="DE13" s="553" t="str">
        <f>PARAMETRES!$F$6</f>
        <v>ÉCRIRE (dictées, orthographe, rédactions)</v>
      </c>
      <c r="DF13" s="553"/>
      <c r="DG13" s="328">
        <f>PARAMETRES!$G$6</f>
        <v>25</v>
      </c>
      <c r="DH13" s="329"/>
      <c r="DI13" s="330" t="str">
        <f>TOTALGENERAL!$I94</f>
        <v>-</v>
      </c>
      <c r="DJ13" s="331"/>
      <c r="DK13" s="330" t="str">
        <f>TOTALGENERAL!$AJ94</f>
        <v/>
      </c>
      <c r="DL13" s="331"/>
      <c r="DM13" s="330"/>
      <c r="DN13" s="331"/>
      <c r="DO13" s="330"/>
      <c r="DP13" s="332"/>
    </row>
    <row r="14" spans="1:120">
      <c r="A14" s="553" t="str">
        <f>PARAMETRES!$F$7</f>
        <v>ÉCOUTER / PARLER</v>
      </c>
      <c r="B14" s="553"/>
      <c r="C14" s="328">
        <f>PARAMETRES!$G$7</f>
        <v>25</v>
      </c>
      <c r="D14" s="329"/>
      <c r="E14" s="330">
        <f>TOTALGENERAL!$J58</f>
        <v>16.400000000000002</v>
      </c>
      <c r="F14" s="331"/>
      <c r="G14" s="330" t="str">
        <f>TOTALGENERAL!$AK58</f>
        <v/>
      </c>
      <c r="H14" s="331"/>
      <c r="I14" s="330"/>
      <c r="J14" s="331"/>
      <c r="K14" s="330"/>
      <c r="L14" s="332"/>
      <c r="M14" s="553" t="str">
        <f>PARAMETRES!$F$7</f>
        <v>ÉCOUTER / PARLER</v>
      </c>
      <c r="N14" s="553"/>
      <c r="O14" s="328">
        <f>PARAMETRES!$G$7</f>
        <v>25</v>
      </c>
      <c r="P14" s="329"/>
      <c r="Q14" s="330">
        <f>TOTALGENERAL!$J62</f>
        <v>21.700000000000003</v>
      </c>
      <c r="R14" s="331"/>
      <c r="S14" s="330" t="str">
        <f>TOTALGENERAL!$AK62</f>
        <v/>
      </c>
      <c r="T14" s="331"/>
      <c r="U14" s="330"/>
      <c r="V14" s="331"/>
      <c r="W14" s="330"/>
      <c r="X14" s="332"/>
      <c r="Y14" s="553" t="str">
        <f>PARAMETRES!$F$7</f>
        <v>ÉCOUTER / PARLER</v>
      </c>
      <c r="Z14" s="553"/>
      <c r="AA14" s="328">
        <f>PARAMETRES!$G$7</f>
        <v>25</v>
      </c>
      <c r="AB14" s="329"/>
      <c r="AC14" s="330">
        <f>TOTALGENERAL!$J66</f>
        <v>18.100000000000001</v>
      </c>
      <c r="AD14" s="331"/>
      <c r="AE14" s="330" t="str">
        <f>TOTALGENERAL!$AK66</f>
        <v/>
      </c>
      <c r="AF14" s="331"/>
      <c r="AG14" s="330"/>
      <c r="AH14" s="331"/>
      <c r="AI14" s="330"/>
      <c r="AJ14" s="332"/>
      <c r="AK14" s="553" t="str">
        <f>PARAMETRES!$F$7</f>
        <v>ÉCOUTER / PARLER</v>
      </c>
      <c r="AL14" s="553"/>
      <c r="AM14" s="328">
        <f>PARAMETRES!$G$7</f>
        <v>25</v>
      </c>
      <c r="AN14" s="329"/>
      <c r="AO14" s="330">
        <f>TOTALGENERAL!$J70</f>
        <v>16.400000000000002</v>
      </c>
      <c r="AP14" s="331"/>
      <c r="AQ14" s="330" t="str">
        <f>TOTALGENERAL!$AK70</f>
        <v/>
      </c>
      <c r="AR14" s="331"/>
      <c r="AS14" s="330"/>
      <c r="AT14" s="331"/>
      <c r="AU14" s="330"/>
      <c r="AV14" s="332"/>
      <c r="AW14" s="553" t="str">
        <f>PARAMETRES!$F$7</f>
        <v>ÉCOUTER / PARLER</v>
      </c>
      <c r="AX14" s="553"/>
      <c r="AY14" s="328">
        <f>PARAMETRES!$G$7</f>
        <v>25</v>
      </c>
      <c r="AZ14" s="329"/>
      <c r="BA14" s="330">
        <f>TOTALGENERAL!$J74</f>
        <v>21.3</v>
      </c>
      <c r="BB14" s="331"/>
      <c r="BC14" s="330" t="str">
        <f>TOTALGENERAL!$AK74</f>
        <v/>
      </c>
      <c r="BD14" s="331"/>
      <c r="BE14" s="330"/>
      <c r="BF14" s="331"/>
      <c r="BG14" s="330"/>
      <c r="BH14" s="332"/>
      <c r="BI14" s="553" t="str">
        <f>PARAMETRES!$F$7</f>
        <v>ÉCOUTER / PARLER</v>
      </c>
      <c r="BJ14" s="553"/>
      <c r="BK14" s="328">
        <f>PARAMETRES!$G$7</f>
        <v>25</v>
      </c>
      <c r="BL14" s="329"/>
      <c r="BM14" s="330">
        <f>TOTALGENERAL!$J78</f>
        <v>18.900000000000002</v>
      </c>
      <c r="BN14" s="331"/>
      <c r="BO14" s="330" t="str">
        <f>TOTALGENERAL!$AK78</f>
        <v/>
      </c>
      <c r="BP14" s="331"/>
      <c r="BQ14" s="330"/>
      <c r="BR14" s="331"/>
      <c r="BS14" s="330"/>
      <c r="BT14" s="332"/>
      <c r="BU14" s="553" t="str">
        <f>PARAMETRES!$F$7</f>
        <v>ÉCOUTER / PARLER</v>
      </c>
      <c r="BV14" s="553"/>
      <c r="BW14" s="328">
        <f>PARAMETRES!$G$7</f>
        <v>25</v>
      </c>
      <c r="BX14" s="329"/>
      <c r="BY14" s="330">
        <f>TOTALGENERAL!$J82</f>
        <v>19.200000000000003</v>
      </c>
      <c r="BZ14" s="331"/>
      <c r="CA14" s="330" t="str">
        <f>TOTALGENERAL!$AK82</f>
        <v/>
      </c>
      <c r="CB14" s="331"/>
      <c r="CC14" s="330"/>
      <c r="CD14" s="331"/>
      <c r="CE14" s="330"/>
      <c r="CF14" s="332"/>
      <c r="CG14" s="553" t="str">
        <f>PARAMETRES!$F$7</f>
        <v>ÉCOUTER / PARLER</v>
      </c>
      <c r="CH14" s="553"/>
      <c r="CI14" s="328">
        <f>PARAMETRES!$G$7</f>
        <v>25</v>
      </c>
      <c r="CJ14" s="329"/>
      <c r="CK14" s="330">
        <f>TOTALGENERAL!$J86</f>
        <v>18.100000000000001</v>
      </c>
      <c r="CL14" s="331"/>
      <c r="CM14" s="330" t="str">
        <f>TOTALGENERAL!$AK86</f>
        <v/>
      </c>
      <c r="CN14" s="331"/>
      <c r="CO14" s="330"/>
      <c r="CP14" s="331"/>
      <c r="CQ14" s="330"/>
      <c r="CR14" s="332"/>
      <c r="CS14" s="553" t="str">
        <f>PARAMETRES!$F$7</f>
        <v>ÉCOUTER / PARLER</v>
      </c>
      <c r="CT14" s="553"/>
      <c r="CU14" s="328">
        <f>PARAMETRES!$G$7</f>
        <v>25</v>
      </c>
      <c r="CV14" s="329"/>
      <c r="CW14" s="330" t="str">
        <f>TOTALGENERAL!$J90</f>
        <v>-</v>
      </c>
      <c r="CX14" s="331"/>
      <c r="CY14" s="330" t="str">
        <f>TOTALGENERAL!$AK90</f>
        <v/>
      </c>
      <c r="CZ14" s="331"/>
      <c r="DA14" s="330"/>
      <c r="DB14" s="331"/>
      <c r="DC14" s="330"/>
      <c r="DD14" s="332"/>
      <c r="DE14" s="553" t="str">
        <f>PARAMETRES!$F$7</f>
        <v>ÉCOUTER / PARLER</v>
      </c>
      <c r="DF14" s="553"/>
      <c r="DG14" s="328">
        <f>PARAMETRES!$G$7</f>
        <v>25</v>
      </c>
      <c r="DH14" s="329"/>
      <c r="DI14" s="330" t="str">
        <f>TOTALGENERAL!$J94</f>
        <v>-</v>
      </c>
      <c r="DJ14" s="331"/>
      <c r="DK14" s="330" t="str">
        <f>TOTALGENERAL!$AK94</f>
        <v/>
      </c>
      <c r="DL14" s="331"/>
      <c r="DM14" s="330"/>
      <c r="DN14" s="331"/>
      <c r="DO14" s="330"/>
      <c r="DP14" s="332"/>
    </row>
    <row r="15" spans="1:120">
      <c r="A15" s="553" t="str">
        <f>PARAMETRES!$F$8</f>
        <v>LIRE-ÉCRIRE (conjugaison, grammaire, …)</v>
      </c>
      <c r="B15" s="553"/>
      <c r="C15" s="328">
        <f>PARAMETRES!$G$8</f>
        <v>25</v>
      </c>
      <c r="D15" s="329"/>
      <c r="E15" s="330">
        <f>TOTALGENERAL!$K58</f>
        <v>10.6</v>
      </c>
      <c r="F15" s="331"/>
      <c r="G15" s="330" t="str">
        <f>TOTALGENERAL!$AL58</f>
        <v/>
      </c>
      <c r="H15" s="331"/>
      <c r="I15" s="330"/>
      <c r="J15" s="331"/>
      <c r="K15" s="330"/>
      <c r="L15" s="332"/>
      <c r="M15" s="553" t="str">
        <f>PARAMETRES!$F$8</f>
        <v>LIRE-ÉCRIRE (conjugaison, grammaire, …)</v>
      </c>
      <c r="N15" s="553"/>
      <c r="O15" s="328">
        <f>PARAMETRES!$G$8</f>
        <v>25</v>
      </c>
      <c r="P15" s="329"/>
      <c r="Q15" s="330">
        <f>TOTALGENERAL!$K62</f>
        <v>20.700000000000003</v>
      </c>
      <c r="R15" s="331"/>
      <c r="S15" s="330" t="str">
        <f>TOTALGENERAL!$AL62</f>
        <v/>
      </c>
      <c r="T15" s="331"/>
      <c r="U15" s="330"/>
      <c r="V15" s="331"/>
      <c r="W15" s="330"/>
      <c r="X15" s="332"/>
      <c r="Y15" s="553" t="str">
        <f>PARAMETRES!$F$8</f>
        <v>LIRE-ÉCRIRE (conjugaison, grammaire, …)</v>
      </c>
      <c r="Z15" s="553"/>
      <c r="AA15" s="328">
        <f>PARAMETRES!$G$8</f>
        <v>25</v>
      </c>
      <c r="AB15" s="329"/>
      <c r="AC15" s="330">
        <f>TOTALGENERAL!$K66</f>
        <v>17.400000000000002</v>
      </c>
      <c r="AD15" s="331"/>
      <c r="AE15" s="330" t="str">
        <f>TOTALGENERAL!$AL66</f>
        <v/>
      </c>
      <c r="AF15" s="331"/>
      <c r="AG15" s="330"/>
      <c r="AH15" s="331"/>
      <c r="AI15" s="330"/>
      <c r="AJ15" s="332"/>
      <c r="AK15" s="553" t="str">
        <f>PARAMETRES!$F$8</f>
        <v>LIRE-ÉCRIRE (conjugaison, grammaire, …)</v>
      </c>
      <c r="AL15" s="553"/>
      <c r="AM15" s="328">
        <f>PARAMETRES!$G$8</f>
        <v>25</v>
      </c>
      <c r="AN15" s="329"/>
      <c r="AO15" s="330">
        <f>TOTALGENERAL!$K70</f>
        <v>13.799999999999999</v>
      </c>
      <c r="AP15" s="331"/>
      <c r="AQ15" s="330" t="str">
        <f>TOTALGENERAL!$AL70</f>
        <v/>
      </c>
      <c r="AR15" s="331"/>
      <c r="AS15" s="330"/>
      <c r="AT15" s="331"/>
      <c r="AU15" s="330"/>
      <c r="AV15" s="332"/>
      <c r="AW15" s="553" t="str">
        <f>PARAMETRES!$F$8</f>
        <v>LIRE-ÉCRIRE (conjugaison, grammaire, …)</v>
      </c>
      <c r="AX15" s="553"/>
      <c r="AY15" s="328">
        <f>PARAMETRES!$G$8</f>
        <v>25</v>
      </c>
      <c r="AZ15" s="329"/>
      <c r="BA15" s="330">
        <f>TOTALGENERAL!$K74</f>
        <v>17.8</v>
      </c>
      <c r="BB15" s="331"/>
      <c r="BC15" s="330" t="str">
        <f>TOTALGENERAL!$AL74</f>
        <v/>
      </c>
      <c r="BD15" s="331"/>
      <c r="BE15" s="330"/>
      <c r="BF15" s="331"/>
      <c r="BG15" s="330"/>
      <c r="BH15" s="332"/>
      <c r="BI15" s="553" t="str">
        <f>PARAMETRES!$F$8</f>
        <v>LIRE-ÉCRIRE (conjugaison, grammaire, …)</v>
      </c>
      <c r="BJ15" s="553"/>
      <c r="BK15" s="328">
        <f>PARAMETRES!$G$8</f>
        <v>25</v>
      </c>
      <c r="BL15" s="329"/>
      <c r="BM15" s="330">
        <f>TOTALGENERAL!$K78</f>
        <v>21.8</v>
      </c>
      <c r="BN15" s="331"/>
      <c r="BO15" s="330" t="str">
        <f>TOTALGENERAL!$AL78</f>
        <v/>
      </c>
      <c r="BP15" s="331"/>
      <c r="BQ15" s="330"/>
      <c r="BR15" s="331"/>
      <c r="BS15" s="330"/>
      <c r="BT15" s="332"/>
      <c r="BU15" s="553" t="str">
        <f>PARAMETRES!$F$8</f>
        <v>LIRE-ÉCRIRE (conjugaison, grammaire, …)</v>
      </c>
      <c r="BV15" s="553"/>
      <c r="BW15" s="328">
        <f>PARAMETRES!$G$8</f>
        <v>25</v>
      </c>
      <c r="BX15" s="329"/>
      <c r="BY15" s="330">
        <f>TOTALGENERAL!$K82</f>
        <v>18.200000000000003</v>
      </c>
      <c r="BZ15" s="331"/>
      <c r="CA15" s="330" t="str">
        <f>TOTALGENERAL!$AL82</f>
        <v/>
      </c>
      <c r="CB15" s="331"/>
      <c r="CC15" s="330"/>
      <c r="CD15" s="331"/>
      <c r="CE15" s="330"/>
      <c r="CF15" s="332"/>
      <c r="CG15" s="553" t="str">
        <f>PARAMETRES!$F$8</f>
        <v>LIRE-ÉCRIRE (conjugaison, grammaire, …)</v>
      </c>
      <c r="CH15" s="553"/>
      <c r="CI15" s="328">
        <f>PARAMETRES!$G$8</f>
        <v>25</v>
      </c>
      <c r="CJ15" s="329"/>
      <c r="CK15" s="330">
        <f>TOTALGENERAL!$K86</f>
        <v>16.600000000000001</v>
      </c>
      <c r="CL15" s="331"/>
      <c r="CM15" s="330" t="str">
        <f>TOTALGENERAL!$AL86</f>
        <v/>
      </c>
      <c r="CN15" s="331"/>
      <c r="CO15" s="330"/>
      <c r="CP15" s="331"/>
      <c r="CQ15" s="330"/>
      <c r="CR15" s="332"/>
      <c r="CS15" s="553" t="str">
        <f>PARAMETRES!$F$8</f>
        <v>LIRE-ÉCRIRE (conjugaison, grammaire, …)</v>
      </c>
      <c r="CT15" s="553"/>
      <c r="CU15" s="328">
        <f>PARAMETRES!$G$8</f>
        <v>25</v>
      </c>
      <c r="CV15" s="329"/>
      <c r="CW15" s="330" t="str">
        <f>TOTALGENERAL!$K90</f>
        <v>-</v>
      </c>
      <c r="CX15" s="331"/>
      <c r="CY15" s="330" t="str">
        <f>TOTALGENERAL!$AL90</f>
        <v/>
      </c>
      <c r="CZ15" s="331"/>
      <c r="DA15" s="330"/>
      <c r="DB15" s="331"/>
      <c r="DC15" s="330"/>
      <c r="DD15" s="332"/>
      <c r="DE15" s="553" t="str">
        <f>PARAMETRES!$F$8</f>
        <v>LIRE-ÉCRIRE (conjugaison, grammaire, …)</v>
      </c>
      <c r="DF15" s="553"/>
      <c r="DG15" s="328">
        <f>PARAMETRES!$G$8</f>
        <v>25</v>
      </c>
      <c r="DH15" s="329"/>
      <c r="DI15" s="330" t="str">
        <f>TOTALGENERAL!$K94</f>
        <v>-</v>
      </c>
      <c r="DJ15" s="331"/>
      <c r="DK15" s="330" t="str">
        <f>TOTALGENERAL!$AL94</f>
        <v/>
      </c>
      <c r="DL15" s="331"/>
      <c r="DM15" s="330"/>
      <c r="DN15" s="331"/>
      <c r="DO15" s="330"/>
      <c r="DP15" s="332"/>
    </row>
    <row r="16" spans="1:120">
      <c r="A16" s="326"/>
      <c r="B16" s="326"/>
      <c r="C16" s="327"/>
      <c r="D16" s="327"/>
      <c r="E16" s="315"/>
      <c r="G16" s="315"/>
      <c r="I16" s="315"/>
      <c r="K16" s="315"/>
      <c r="M16" s="326"/>
      <c r="N16" s="326"/>
      <c r="O16" s="327"/>
      <c r="P16" s="327"/>
      <c r="Q16" s="315"/>
      <c r="S16" s="315"/>
      <c r="U16" s="315"/>
      <c r="W16" s="315"/>
      <c r="Y16" s="326"/>
      <c r="Z16" s="326"/>
      <c r="AA16" s="327"/>
      <c r="AB16" s="327"/>
      <c r="AC16" s="315"/>
      <c r="AE16" s="315"/>
      <c r="AG16" s="315"/>
      <c r="AI16" s="315"/>
      <c r="AK16" s="326"/>
      <c r="AL16" s="326"/>
      <c r="AM16" s="327"/>
      <c r="AN16" s="327"/>
      <c r="AO16" s="315"/>
      <c r="AQ16" s="315"/>
      <c r="AS16" s="315"/>
      <c r="AU16" s="315"/>
      <c r="AW16" s="326"/>
      <c r="AX16" s="326"/>
      <c r="AY16" s="327"/>
      <c r="AZ16" s="327"/>
      <c r="BA16" s="315"/>
      <c r="BC16" s="315"/>
      <c r="BE16" s="315"/>
      <c r="BG16" s="315"/>
      <c r="BI16" s="326"/>
      <c r="BJ16" s="326"/>
      <c r="BK16" s="327"/>
      <c r="BL16" s="327"/>
      <c r="BM16" s="315"/>
      <c r="BO16" s="315"/>
      <c r="BQ16" s="315"/>
      <c r="BS16" s="315"/>
      <c r="BU16" s="326"/>
      <c r="BV16" s="326"/>
      <c r="BW16" s="327"/>
      <c r="BX16" s="327"/>
      <c r="BY16" s="315"/>
      <c r="CA16" s="315"/>
      <c r="CC16" s="315"/>
      <c r="CE16" s="315"/>
      <c r="CG16" s="326"/>
      <c r="CH16" s="326"/>
      <c r="CI16" s="327"/>
      <c r="CJ16" s="327"/>
      <c r="CK16" s="315"/>
      <c r="CM16" s="315"/>
      <c r="CO16" s="315"/>
      <c r="CQ16" s="315"/>
      <c r="CS16" s="326"/>
      <c r="CT16" s="326"/>
      <c r="CU16" s="327"/>
      <c r="CV16" s="327"/>
      <c r="CW16" s="315"/>
      <c r="CY16" s="315"/>
      <c r="DA16" s="315"/>
      <c r="DC16" s="315"/>
      <c r="DE16" s="326"/>
      <c r="DF16" s="326"/>
      <c r="DG16" s="327"/>
      <c r="DH16" s="327"/>
      <c r="DI16" s="315"/>
      <c r="DK16" s="315"/>
      <c r="DM16" s="315"/>
      <c r="DO16" s="315"/>
    </row>
    <row r="17" spans="1:120" ht="13.5">
      <c r="A17" s="554" t="str">
        <f>PARAMETRES!$F$9</f>
        <v>TOTAL LANGUE MATERNELLE</v>
      </c>
      <c r="B17" s="554"/>
      <c r="C17" s="333">
        <f>PARAMETRES!$G$9</f>
        <v>100</v>
      </c>
      <c r="D17" s="334"/>
      <c r="E17" s="335">
        <f>TOTALGENERAL!$L58</f>
        <v>55.800000000000004</v>
      </c>
      <c r="F17" s="319"/>
      <c r="G17" s="335" t="str">
        <f>TOTALGENERAL!$AM58</f>
        <v/>
      </c>
      <c r="H17" s="319"/>
      <c r="I17" s="335"/>
      <c r="J17" s="319"/>
      <c r="K17" s="335"/>
      <c r="L17" s="320"/>
      <c r="M17" s="554" t="str">
        <f>PARAMETRES!$F$9</f>
        <v>TOTAL LANGUE MATERNELLE</v>
      </c>
      <c r="N17" s="554"/>
      <c r="O17" s="333">
        <f>PARAMETRES!$G$9</f>
        <v>100</v>
      </c>
      <c r="P17" s="334"/>
      <c r="Q17" s="335">
        <f>TOTALGENERAL!$L62</f>
        <v>85.1</v>
      </c>
      <c r="R17" s="319"/>
      <c r="S17" s="335" t="str">
        <f>TOTALGENERAL!$AM62</f>
        <v/>
      </c>
      <c r="T17" s="319"/>
      <c r="U17" s="335"/>
      <c r="V17" s="319"/>
      <c r="W17" s="335"/>
      <c r="X17" s="320"/>
      <c r="Y17" s="554" t="str">
        <f>PARAMETRES!$F$9</f>
        <v>TOTAL LANGUE MATERNELLE</v>
      </c>
      <c r="Z17" s="554"/>
      <c r="AA17" s="333">
        <f>PARAMETRES!$G$9</f>
        <v>100</v>
      </c>
      <c r="AB17" s="334"/>
      <c r="AC17" s="335">
        <f>TOTALGENERAL!$L66</f>
        <v>69.599999999999994</v>
      </c>
      <c r="AD17" s="319"/>
      <c r="AE17" s="335" t="str">
        <f>TOTALGENERAL!$AM66</f>
        <v/>
      </c>
      <c r="AF17" s="319"/>
      <c r="AG17" s="335"/>
      <c r="AH17" s="319"/>
      <c r="AI17" s="335"/>
      <c r="AJ17" s="320"/>
      <c r="AK17" s="554" t="str">
        <f>PARAMETRES!$F$9</f>
        <v>TOTAL LANGUE MATERNELLE</v>
      </c>
      <c r="AL17" s="554"/>
      <c r="AM17" s="333">
        <f>PARAMETRES!$G$9</f>
        <v>100</v>
      </c>
      <c r="AN17" s="334"/>
      <c r="AO17" s="335">
        <f>TOTALGENERAL!$L70</f>
        <v>66.199999999999989</v>
      </c>
      <c r="AP17" s="319"/>
      <c r="AQ17" s="335" t="str">
        <f>TOTALGENERAL!$AM70</f>
        <v/>
      </c>
      <c r="AR17" s="319"/>
      <c r="AS17" s="335"/>
      <c r="AT17" s="319"/>
      <c r="AU17" s="335"/>
      <c r="AV17" s="320"/>
      <c r="AW17" s="554" t="str">
        <f>PARAMETRES!$F$9</f>
        <v>TOTAL LANGUE MATERNELLE</v>
      </c>
      <c r="AX17" s="554"/>
      <c r="AY17" s="333">
        <f>PARAMETRES!$G$9</f>
        <v>100</v>
      </c>
      <c r="AZ17" s="334"/>
      <c r="BA17" s="335">
        <f>TOTALGENERAL!$L74</f>
        <v>72.3</v>
      </c>
      <c r="BB17" s="319"/>
      <c r="BC17" s="335" t="str">
        <f>TOTALGENERAL!$AM74</f>
        <v/>
      </c>
      <c r="BD17" s="319"/>
      <c r="BE17" s="335"/>
      <c r="BF17" s="319"/>
      <c r="BG17" s="335"/>
      <c r="BH17" s="320"/>
      <c r="BI17" s="554" t="str">
        <f>PARAMETRES!$F$9</f>
        <v>TOTAL LANGUE MATERNELLE</v>
      </c>
      <c r="BJ17" s="554"/>
      <c r="BK17" s="333">
        <f>PARAMETRES!$G$9</f>
        <v>100</v>
      </c>
      <c r="BL17" s="334"/>
      <c r="BM17" s="335">
        <f>TOTALGENERAL!$L78</f>
        <v>83.1</v>
      </c>
      <c r="BN17" s="319"/>
      <c r="BO17" s="335" t="str">
        <f>TOTALGENERAL!$AM78</f>
        <v/>
      </c>
      <c r="BP17" s="319"/>
      <c r="BQ17" s="335"/>
      <c r="BR17" s="319"/>
      <c r="BS17" s="335"/>
      <c r="BT17" s="320"/>
      <c r="BU17" s="554" t="str">
        <f>PARAMETRES!$F$9</f>
        <v>TOTAL LANGUE MATERNELLE</v>
      </c>
      <c r="BV17" s="554"/>
      <c r="BW17" s="333">
        <f>PARAMETRES!$G$9</f>
        <v>100</v>
      </c>
      <c r="BX17" s="334"/>
      <c r="BY17" s="335">
        <f>TOTALGENERAL!$L82</f>
        <v>79.3</v>
      </c>
      <c r="BZ17" s="319"/>
      <c r="CA17" s="335" t="str">
        <f>TOTALGENERAL!$AM82</f>
        <v/>
      </c>
      <c r="CB17" s="319"/>
      <c r="CC17" s="335"/>
      <c r="CD17" s="319"/>
      <c r="CE17" s="335"/>
      <c r="CF17" s="320"/>
      <c r="CG17" s="554" t="str">
        <f>PARAMETRES!$F$9</f>
        <v>TOTAL LANGUE MATERNELLE</v>
      </c>
      <c r="CH17" s="554"/>
      <c r="CI17" s="333">
        <f>PARAMETRES!$G$9</f>
        <v>100</v>
      </c>
      <c r="CJ17" s="334"/>
      <c r="CK17" s="335">
        <f>TOTALGENERAL!$L86</f>
        <v>78.899999999999991</v>
      </c>
      <c r="CL17" s="319"/>
      <c r="CM17" s="335" t="str">
        <f>TOTALGENERAL!$AM86</f>
        <v/>
      </c>
      <c r="CN17" s="319"/>
      <c r="CO17" s="335"/>
      <c r="CP17" s="319"/>
      <c r="CQ17" s="335"/>
      <c r="CR17" s="320"/>
      <c r="CS17" s="554" t="str">
        <f>PARAMETRES!$F$9</f>
        <v>TOTAL LANGUE MATERNELLE</v>
      </c>
      <c r="CT17" s="554"/>
      <c r="CU17" s="333">
        <f>PARAMETRES!$G$9</f>
        <v>100</v>
      </c>
      <c r="CV17" s="334"/>
      <c r="CW17" s="335" t="str">
        <f>TOTALGENERAL!$L90</f>
        <v>-</v>
      </c>
      <c r="CX17" s="319"/>
      <c r="CY17" s="335" t="str">
        <f>TOTALGENERAL!$AM90</f>
        <v/>
      </c>
      <c r="CZ17" s="319"/>
      <c r="DA17" s="335"/>
      <c r="DB17" s="319"/>
      <c r="DC17" s="335"/>
      <c r="DD17" s="320"/>
      <c r="DE17" s="554" t="str">
        <f>PARAMETRES!$F$9</f>
        <v>TOTAL LANGUE MATERNELLE</v>
      </c>
      <c r="DF17" s="554"/>
      <c r="DG17" s="333">
        <f>PARAMETRES!$G$9</f>
        <v>100</v>
      </c>
      <c r="DH17" s="334"/>
      <c r="DI17" s="335" t="str">
        <f>TOTALGENERAL!$L94</f>
        <v>-</v>
      </c>
      <c r="DJ17" s="319"/>
      <c r="DK17" s="335" t="str">
        <f>TOTALGENERAL!$AM94</f>
        <v/>
      </c>
      <c r="DL17" s="319"/>
      <c r="DM17" s="335"/>
      <c r="DN17" s="319"/>
      <c r="DO17" s="335"/>
      <c r="DP17" s="320"/>
    </row>
    <row r="18" spans="1:120" ht="13.5">
      <c r="A18" s="321"/>
      <c r="B18" s="322"/>
      <c r="C18" s="336"/>
      <c r="D18" s="336"/>
      <c r="E18" s="315"/>
      <c r="F18" s="324"/>
      <c r="G18" s="315"/>
      <c r="H18" s="324"/>
      <c r="I18" s="315"/>
      <c r="J18" s="324"/>
      <c r="K18" s="315"/>
      <c r="L18" s="325"/>
      <c r="M18" s="321"/>
      <c r="N18" s="322"/>
      <c r="O18" s="336"/>
      <c r="P18" s="336"/>
      <c r="Q18" s="315"/>
      <c r="R18" s="324"/>
      <c r="S18" s="315"/>
      <c r="T18" s="324"/>
      <c r="U18" s="315"/>
      <c r="V18" s="324"/>
      <c r="W18" s="315"/>
      <c r="X18" s="325"/>
      <c r="Y18" s="321"/>
      <c r="Z18" s="322"/>
      <c r="AA18" s="336"/>
      <c r="AB18" s="336"/>
      <c r="AC18" s="315"/>
      <c r="AD18" s="324"/>
      <c r="AE18" s="315"/>
      <c r="AF18" s="324"/>
      <c r="AG18" s="315"/>
      <c r="AH18" s="324"/>
      <c r="AI18" s="315"/>
      <c r="AJ18" s="325"/>
      <c r="AK18" s="321"/>
      <c r="AL18" s="322"/>
      <c r="AM18" s="336"/>
      <c r="AN18" s="336"/>
      <c r="AO18" s="315"/>
      <c r="AP18" s="324"/>
      <c r="AQ18" s="315"/>
      <c r="AR18" s="324"/>
      <c r="AS18" s="315"/>
      <c r="AT18" s="324"/>
      <c r="AU18" s="315"/>
      <c r="AV18" s="325"/>
      <c r="AW18" s="321"/>
      <c r="AX18" s="322"/>
      <c r="AY18" s="336"/>
      <c r="AZ18" s="336"/>
      <c r="BA18" s="315"/>
      <c r="BB18" s="324"/>
      <c r="BC18" s="315"/>
      <c r="BD18" s="324"/>
      <c r="BE18" s="315"/>
      <c r="BF18" s="324"/>
      <c r="BG18" s="315"/>
      <c r="BH18" s="325"/>
      <c r="BI18" s="321"/>
      <c r="BJ18" s="322"/>
      <c r="BK18" s="336"/>
      <c r="BL18" s="336"/>
      <c r="BM18" s="315"/>
      <c r="BN18" s="324"/>
      <c r="BO18" s="315"/>
      <c r="BP18" s="324"/>
      <c r="BQ18" s="315"/>
      <c r="BR18" s="324"/>
      <c r="BS18" s="315"/>
      <c r="BT18" s="325"/>
      <c r="BU18" s="321"/>
      <c r="BV18" s="322"/>
      <c r="BW18" s="336"/>
      <c r="BX18" s="336"/>
      <c r="BY18" s="315"/>
      <c r="BZ18" s="324"/>
      <c r="CA18" s="315"/>
      <c r="CB18" s="324"/>
      <c r="CC18" s="315"/>
      <c r="CD18" s="324"/>
      <c r="CE18" s="315"/>
      <c r="CF18" s="325"/>
      <c r="CG18" s="321"/>
      <c r="CH18" s="322"/>
      <c r="CI18" s="336"/>
      <c r="CJ18" s="336"/>
      <c r="CK18" s="315"/>
      <c r="CL18" s="324"/>
      <c r="CM18" s="315"/>
      <c r="CN18" s="324"/>
      <c r="CO18" s="315"/>
      <c r="CP18" s="324"/>
      <c r="CQ18" s="315"/>
      <c r="CR18" s="325"/>
      <c r="CS18" s="321"/>
      <c r="CT18" s="322"/>
      <c r="CU18" s="336"/>
      <c r="CV18" s="336"/>
      <c r="CW18" s="315"/>
      <c r="CX18" s="324"/>
      <c r="CY18" s="315"/>
      <c r="CZ18" s="324"/>
      <c r="DA18" s="315"/>
      <c r="DB18" s="324"/>
      <c r="DC18" s="315"/>
      <c r="DD18" s="325"/>
      <c r="DE18" s="321"/>
      <c r="DF18" s="322"/>
      <c r="DG18" s="336"/>
      <c r="DH18" s="336"/>
      <c r="DI18" s="315"/>
      <c r="DJ18" s="324"/>
      <c r="DK18" s="315"/>
      <c r="DL18" s="324"/>
      <c r="DM18" s="315"/>
      <c r="DN18" s="324"/>
      <c r="DO18" s="315"/>
      <c r="DP18" s="325"/>
    </row>
    <row r="19" spans="1:120">
      <c r="A19" s="326"/>
      <c r="B19" s="326"/>
      <c r="C19" s="327"/>
      <c r="D19" s="327"/>
      <c r="E19" s="315"/>
      <c r="G19" s="315"/>
      <c r="I19" s="315"/>
      <c r="K19" s="315"/>
      <c r="M19" s="326"/>
      <c r="N19" s="326"/>
      <c r="O19" s="327"/>
      <c r="P19" s="327"/>
      <c r="Q19" s="315"/>
      <c r="S19" s="315"/>
      <c r="U19" s="315"/>
      <c r="W19" s="315"/>
      <c r="Y19" s="326"/>
      <c r="Z19" s="326"/>
      <c r="AA19" s="327"/>
      <c r="AB19" s="327"/>
      <c r="AC19" s="315"/>
      <c r="AE19" s="315"/>
      <c r="AG19" s="315"/>
      <c r="AI19" s="315"/>
      <c r="AK19" s="326"/>
      <c r="AL19" s="326"/>
      <c r="AM19" s="327"/>
      <c r="AN19" s="327"/>
      <c r="AO19" s="315"/>
      <c r="AQ19" s="315"/>
      <c r="AS19" s="315"/>
      <c r="AU19" s="315"/>
      <c r="AW19" s="326"/>
      <c r="AX19" s="326"/>
      <c r="AY19" s="327"/>
      <c r="AZ19" s="327"/>
      <c r="BA19" s="315"/>
      <c r="BC19" s="315"/>
      <c r="BE19" s="315"/>
      <c r="BG19" s="315"/>
      <c r="BI19" s="326"/>
      <c r="BJ19" s="326"/>
      <c r="BK19" s="327"/>
      <c r="BL19" s="327"/>
      <c r="BM19" s="315"/>
      <c r="BO19" s="315"/>
      <c r="BQ19" s="315"/>
      <c r="BS19" s="315"/>
      <c r="BU19" s="326"/>
      <c r="BV19" s="326"/>
      <c r="BW19" s="327"/>
      <c r="BX19" s="327"/>
      <c r="BY19" s="315"/>
      <c r="CA19" s="315"/>
      <c r="CC19" s="315"/>
      <c r="CE19" s="315"/>
      <c r="CG19" s="326"/>
      <c r="CH19" s="326"/>
      <c r="CI19" s="327"/>
      <c r="CJ19" s="327"/>
      <c r="CK19" s="315"/>
      <c r="CM19" s="315"/>
      <c r="CO19" s="315"/>
      <c r="CQ19" s="315"/>
      <c r="CS19" s="326"/>
      <c r="CT19" s="326"/>
      <c r="CU19" s="327"/>
      <c r="CV19" s="327"/>
      <c r="CW19" s="315"/>
      <c r="CY19" s="315"/>
      <c r="DA19" s="315"/>
      <c r="DC19" s="315"/>
      <c r="DE19" s="326"/>
      <c r="DF19" s="326"/>
      <c r="DG19" s="327"/>
      <c r="DH19" s="327"/>
      <c r="DI19" s="315"/>
      <c r="DK19" s="315"/>
      <c r="DM19" s="315"/>
      <c r="DO19" s="315"/>
    </row>
    <row r="20" spans="1:120" ht="13.5">
      <c r="A20" s="552" t="s">
        <v>89</v>
      </c>
      <c r="B20" s="552"/>
      <c r="C20" s="327"/>
      <c r="D20" s="327"/>
      <c r="E20" s="315"/>
      <c r="G20" s="315"/>
      <c r="I20" s="315"/>
      <c r="K20" s="315"/>
      <c r="M20" s="552" t="s">
        <v>89</v>
      </c>
      <c r="N20" s="552"/>
      <c r="O20" s="327"/>
      <c r="P20" s="327"/>
      <c r="Q20" s="315"/>
      <c r="S20" s="315"/>
      <c r="U20" s="315"/>
      <c r="W20" s="315"/>
      <c r="Y20" s="552" t="s">
        <v>89</v>
      </c>
      <c r="Z20" s="552"/>
      <c r="AA20" s="327"/>
      <c r="AB20" s="327"/>
      <c r="AC20" s="315"/>
      <c r="AE20" s="315"/>
      <c r="AG20" s="315"/>
      <c r="AI20" s="315"/>
      <c r="AK20" s="552" t="s">
        <v>89</v>
      </c>
      <c r="AL20" s="552"/>
      <c r="AM20" s="327"/>
      <c r="AN20" s="327"/>
      <c r="AO20" s="315"/>
      <c r="AQ20" s="315"/>
      <c r="AS20" s="315"/>
      <c r="AU20" s="315"/>
      <c r="AW20" s="552" t="s">
        <v>89</v>
      </c>
      <c r="AX20" s="552"/>
      <c r="AY20" s="327"/>
      <c r="AZ20" s="327"/>
      <c r="BA20" s="315"/>
      <c r="BC20" s="315"/>
      <c r="BE20" s="315"/>
      <c r="BG20" s="315"/>
      <c r="BI20" s="552" t="s">
        <v>89</v>
      </c>
      <c r="BJ20" s="552"/>
      <c r="BK20" s="327"/>
      <c r="BL20" s="327"/>
      <c r="BM20" s="315"/>
      <c r="BO20" s="315"/>
      <c r="BQ20" s="315"/>
      <c r="BS20" s="315"/>
      <c r="BU20" s="552" t="s">
        <v>89</v>
      </c>
      <c r="BV20" s="552"/>
      <c r="BW20" s="327"/>
      <c r="BX20" s="327"/>
      <c r="BY20" s="315"/>
      <c r="CA20" s="315"/>
      <c r="CC20" s="315"/>
      <c r="CE20" s="315"/>
      <c r="CG20" s="552" t="s">
        <v>89</v>
      </c>
      <c r="CH20" s="552"/>
      <c r="CI20" s="327"/>
      <c r="CJ20" s="327"/>
      <c r="CK20" s="315"/>
      <c r="CM20" s="315"/>
      <c r="CO20" s="315"/>
      <c r="CQ20" s="315"/>
      <c r="CS20" s="552" t="s">
        <v>89</v>
      </c>
      <c r="CT20" s="552"/>
      <c r="CU20" s="327"/>
      <c r="CV20" s="327"/>
      <c r="CW20" s="315"/>
      <c r="CY20" s="315"/>
      <c r="DA20" s="315"/>
      <c r="DC20" s="315"/>
      <c r="DE20" s="552" t="s">
        <v>89</v>
      </c>
      <c r="DF20" s="552"/>
      <c r="DG20" s="327"/>
      <c r="DH20" s="327"/>
      <c r="DI20" s="315"/>
      <c r="DK20" s="315"/>
      <c r="DM20" s="315"/>
      <c r="DO20" s="315"/>
    </row>
    <row r="21" spans="1:120">
      <c r="A21" s="326"/>
      <c r="B21" s="326"/>
      <c r="C21" s="327"/>
      <c r="D21" s="327"/>
      <c r="E21" s="315"/>
      <c r="G21" s="315"/>
      <c r="I21" s="315"/>
      <c r="K21" s="315"/>
      <c r="M21" s="326"/>
      <c r="N21" s="326"/>
      <c r="O21" s="327"/>
      <c r="P21" s="327"/>
      <c r="Q21" s="315"/>
      <c r="S21" s="315"/>
      <c r="U21" s="315"/>
      <c r="W21" s="315"/>
      <c r="Y21" s="326"/>
      <c r="Z21" s="326"/>
      <c r="AA21" s="327"/>
      <c r="AB21" s="327"/>
      <c r="AC21" s="315"/>
      <c r="AE21" s="315"/>
      <c r="AG21" s="315"/>
      <c r="AI21" s="315"/>
      <c r="AK21" s="326"/>
      <c r="AL21" s="326"/>
      <c r="AM21" s="327"/>
      <c r="AN21" s="327"/>
      <c r="AO21" s="315"/>
      <c r="AQ21" s="315"/>
      <c r="AS21" s="315"/>
      <c r="AU21" s="315"/>
      <c r="AW21" s="326"/>
      <c r="AX21" s="326"/>
      <c r="AY21" s="327"/>
      <c r="AZ21" s="327"/>
      <c r="BA21" s="315"/>
      <c r="BC21" s="315"/>
      <c r="BE21" s="315"/>
      <c r="BG21" s="315"/>
      <c r="BI21" s="326"/>
      <c r="BJ21" s="326"/>
      <c r="BK21" s="327"/>
      <c r="BL21" s="327"/>
      <c r="BM21" s="315"/>
      <c r="BO21" s="315"/>
      <c r="BQ21" s="315"/>
      <c r="BS21" s="315"/>
      <c r="BU21" s="326"/>
      <c r="BV21" s="326"/>
      <c r="BW21" s="327"/>
      <c r="BX21" s="327"/>
      <c r="BY21" s="315"/>
      <c r="CA21" s="315"/>
      <c r="CC21" s="315"/>
      <c r="CE21" s="315"/>
      <c r="CG21" s="326"/>
      <c r="CH21" s="326"/>
      <c r="CI21" s="327"/>
      <c r="CJ21" s="327"/>
      <c r="CK21" s="315"/>
      <c r="CM21" s="315"/>
      <c r="CO21" s="315"/>
      <c r="CQ21" s="315"/>
      <c r="CS21" s="326"/>
      <c r="CT21" s="326"/>
      <c r="CU21" s="327"/>
      <c r="CV21" s="327"/>
      <c r="CW21" s="315"/>
      <c r="CY21" s="315"/>
      <c r="DA21" s="315"/>
      <c r="DC21" s="315"/>
      <c r="DE21" s="326"/>
      <c r="DF21" s="326"/>
      <c r="DG21" s="327"/>
      <c r="DH21" s="327"/>
      <c r="DI21" s="315"/>
      <c r="DK21" s="315"/>
      <c r="DM21" s="315"/>
      <c r="DO21" s="315"/>
    </row>
    <row r="22" spans="1:120">
      <c r="A22" s="553" t="str">
        <f>PARAMETRES!$F$11</f>
        <v>NOMBRES ET OPÉRATIONS</v>
      </c>
      <c r="B22" s="553"/>
      <c r="C22" s="328">
        <f>PARAMETRES!$G$11</f>
        <v>40</v>
      </c>
      <c r="D22" s="329"/>
      <c r="E22" s="330">
        <f>TOTALGENERAL!$O58</f>
        <v>20.6</v>
      </c>
      <c r="F22" s="331"/>
      <c r="G22" s="330" t="str">
        <f>TOTALGENERAL!$AP58</f>
        <v/>
      </c>
      <c r="H22" s="331"/>
      <c r="I22" s="330"/>
      <c r="J22" s="331"/>
      <c r="K22" s="330"/>
      <c r="L22" s="332"/>
      <c r="M22" s="553" t="str">
        <f>PARAMETRES!$F$11</f>
        <v>NOMBRES ET OPÉRATIONS</v>
      </c>
      <c r="N22" s="553"/>
      <c r="O22" s="328">
        <f>PARAMETRES!$G$11</f>
        <v>40</v>
      </c>
      <c r="P22" s="329"/>
      <c r="Q22" s="330">
        <f>TOTALGENERAL!$O62</f>
        <v>33.800000000000004</v>
      </c>
      <c r="R22" s="331"/>
      <c r="S22" s="330" t="str">
        <f>TOTALGENERAL!$AP62</f>
        <v/>
      </c>
      <c r="T22" s="331"/>
      <c r="U22" s="330"/>
      <c r="V22" s="331"/>
      <c r="W22" s="330"/>
      <c r="X22" s="332"/>
      <c r="Y22" s="553" t="str">
        <f>PARAMETRES!$F$11</f>
        <v>NOMBRES ET OPÉRATIONS</v>
      </c>
      <c r="Z22" s="553"/>
      <c r="AA22" s="328">
        <f>PARAMETRES!$G$11</f>
        <v>40</v>
      </c>
      <c r="AB22" s="329"/>
      <c r="AC22" s="330">
        <f>TOTALGENERAL!$O66</f>
        <v>32.800000000000004</v>
      </c>
      <c r="AD22" s="331"/>
      <c r="AE22" s="330" t="str">
        <f>TOTALGENERAL!$AP66</f>
        <v/>
      </c>
      <c r="AF22" s="331"/>
      <c r="AG22" s="330"/>
      <c r="AH22" s="331"/>
      <c r="AI22" s="330"/>
      <c r="AJ22" s="332"/>
      <c r="AK22" s="553" t="str">
        <f>PARAMETRES!$F$11</f>
        <v>NOMBRES ET OPÉRATIONS</v>
      </c>
      <c r="AL22" s="553"/>
      <c r="AM22" s="328">
        <f>PARAMETRES!$G$11</f>
        <v>40</v>
      </c>
      <c r="AN22" s="329"/>
      <c r="AO22" s="330">
        <f>TOTALGENERAL!$O70</f>
        <v>32.1</v>
      </c>
      <c r="AP22" s="331"/>
      <c r="AQ22" s="330" t="str">
        <f>TOTALGENERAL!$AP70</f>
        <v/>
      </c>
      <c r="AR22" s="331"/>
      <c r="AS22" s="330"/>
      <c r="AT22" s="331"/>
      <c r="AU22" s="330"/>
      <c r="AV22" s="332"/>
      <c r="AW22" s="553" t="str">
        <f>PARAMETRES!$F$11</f>
        <v>NOMBRES ET OPÉRATIONS</v>
      </c>
      <c r="AX22" s="553"/>
      <c r="AY22" s="328">
        <f>PARAMETRES!$G$11</f>
        <v>40</v>
      </c>
      <c r="AZ22" s="329"/>
      <c r="BA22" s="330">
        <f>TOTALGENERAL!$O74</f>
        <v>32.5</v>
      </c>
      <c r="BB22" s="331"/>
      <c r="BC22" s="330" t="str">
        <f>TOTALGENERAL!$AP74</f>
        <v/>
      </c>
      <c r="BD22" s="331"/>
      <c r="BE22" s="330"/>
      <c r="BF22" s="331"/>
      <c r="BG22" s="330"/>
      <c r="BH22" s="332"/>
      <c r="BI22" s="553" t="str">
        <f>PARAMETRES!$F$11</f>
        <v>NOMBRES ET OPÉRATIONS</v>
      </c>
      <c r="BJ22" s="553"/>
      <c r="BK22" s="328">
        <f>PARAMETRES!$G$11</f>
        <v>40</v>
      </c>
      <c r="BL22" s="329"/>
      <c r="BM22" s="330">
        <f>TOTALGENERAL!$O78</f>
        <v>36.300000000000004</v>
      </c>
      <c r="BN22" s="331"/>
      <c r="BO22" s="330" t="str">
        <f>TOTALGENERAL!$AP78</f>
        <v/>
      </c>
      <c r="BP22" s="331"/>
      <c r="BQ22" s="330"/>
      <c r="BR22" s="331"/>
      <c r="BS22" s="330"/>
      <c r="BT22" s="332"/>
      <c r="BU22" s="553" t="str">
        <f>PARAMETRES!$F$11</f>
        <v>NOMBRES ET OPÉRATIONS</v>
      </c>
      <c r="BV22" s="553"/>
      <c r="BW22" s="328">
        <f>PARAMETRES!$G$11</f>
        <v>40</v>
      </c>
      <c r="BX22" s="329"/>
      <c r="BY22" s="330">
        <f>TOTALGENERAL!$O82</f>
        <v>33.4</v>
      </c>
      <c r="BZ22" s="331"/>
      <c r="CA22" s="330" t="str">
        <f>TOTALGENERAL!$AP82</f>
        <v/>
      </c>
      <c r="CB22" s="331"/>
      <c r="CC22" s="330"/>
      <c r="CD22" s="331"/>
      <c r="CE22" s="330"/>
      <c r="CF22" s="332"/>
      <c r="CG22" s="553" t="str">
        <f>PARAMETRES!$F$11</f>
        <v>NOMBRES ET OPÉRATIONS</v>
      </c>
      <c r="CH22" s="553"/>
      <c r="CI22" s="328">
        <f>PARAMETRES!$G$11</f>
        <v>40</v>
      </c>
      <c r="CJ22" s="329"/>
      <c r="CK22" s="330">
        <f>TOTALGENERAL!$O86</f>
        <v>37.200000000000003</v>
      </c>
      <c r="CL22" s="331"/>
      <c r="CM22" s="330" t="str">
        <f>TOTALGENERAL!$AP86</f>
        <v/>
      </c>
      <c r="CN22" s="331"/>
      <c r="CO22" s="330"/>
      <c r="CP22" s="331"/>
      <c r="CQ22" s="330"/>
      <c r="CR22" s="332"/>
      <c r="CS22" s="553" t="str">
        <f>PARAMETRES!$F$11</f>
        <v>NOMBRES ET OPÉRATIONS</v>
      </c>
      <c r="CT22" s="553"/>
      <c r="CU22" s="328">
        <f>PARAMETRES!$G$11</f>
        <v>40</v>
      </c>
      <c r="CV22" s="329"/>
      <c r="CW22" s="330" t="str">
        <f>TOTALGENERAL!$O90</f>
        <v>-</v>
      </c>
      <c r="CX22" s="331"/>
      <c r="CY22" s="330" t="str">
        <f>TOTALGENERAL!$AP90</f>
        <v/>
      </c>
      <c r="CZ22" s="331"/>
      <c r="DA22" s="330"/>
      <c r="DB22" s="331"/>
      <c r="DC22" s="330"/>
      <c r="DD22" s="332"/>
      <c r="DE22" s="553" t="str">
        <f>PARAMETRES!$F$11</f>
        <v>NOMBRES ET OPÉRATIONS</v>
      </c>
      <c r="DF22" s="553"/>
      <c r="DG22" s="328">
        <f>PARAMETRES!$G$11</f>
        <v>40</v>
      </c>
      <c r="DH22" s="329"/>
      <c r="DI22" s="330" t="str">
        <f>TOTALGENERAL!$O94</f>
        <v>-</v>
      </c>
      <c r="DJ22" s="331"/>
      <c r="DK22" s="330" t="str">
        <f>TOTALGENERAL!$AP94</f>
        <v/>
      </c>
      <c r="DL22" s="331"/>
      <c r="DM22" s="330"/>
      <c r="DN22" s="331"/>
      <c r="DO22" s="330"/>
      <c r="DP22" s="332"/>
    </row>
    <row r="23" spans="1:120">
      <c r="A23" s="553" t="str">
        <f>PARAMETRES!$F$12</f>
        <v>GRANDEURS</v>
      </c>
      <c r="B23" s="553"/>
      <c r="C23" s="328">
        <f>PARAMETRES!$G$12</f>
        <v>30</v>
      </c>
      <c r="D23" s="329"/>
      <c r="E23" s="330" t="str">
        <f>TOTALGENERAL!$P58</f>
        <v/>
      </c>
      <c r="F23" s="331"/>
      <c r="G23" s="330" t="str">
        <f>TOTALGENERAL!$AQ58</f>
        <v/>
      </c>
      <c r="H23" s="331"/>
      <c r="I23" s="330"/>
      <c r="J23" s="331"/>
      <c r="K23" s="330"/>
      <c r="L23" s="332"/>
      <c r="M23" s="553" t="str">
        <f>PARAMETRES!$F$12</f>
        <v>GRANDEURS</v>
      </c>
      <c r="N23" s="553"/>
      <c r="O23" s="328">
        <f>PARAMETRES!$G$12</f>
        <v>30</v>
      </c>
      <c r="P23" s="329"/>
      <c r="Q23" s="330" t="str">
        <f>TOTALGENERAL!$P62</f>
        <v/>
      </c>
      <c r="R23" s="331"/>
      <c r="S23" s="330" t="str">
        <f>TOTALGENERAL!$AQ62</f>
        <v/>
      </c>
      <c r="T23" s="331"/>
      <c r="U23" s="330"/>
      <c r="V23" s="331"/>
      <c r="W23" s="330"/>
      <c r="X23" s="332"/>
      <c r="Y23" s="553" t="str">
        <f>PARAMETRES!$F$12</f>
        <v>GRANDEURS</v>
      </c>
      <c r="Z23" s="553"/>
      <c r="AA23" s="328">
        <f>PARAMETRES!$G$12</f>
        <v>30</v>
      </c>
      <c r="AB23" s="329"/>
      <c r="AC23" s="330" t="str">
        <f>TOTALGENERAL!$P66</f>
        <v/>
      </c>
      <c r="AD23" s="331"/>
      <c r="AE23" s="330" t="str">
        <f>TOTALGENERAL!$AQ66</f>
        <v/>
      </c>
      <c r="AF23" s="331"/>
      <c r="AG23" s="330"/>
      <c r="AH23" s="331"/>
      <c r="AI23" s="330"/>
      <c r="AJ23" s="332"/>
      <c r="AK23" s="553" t="str">
        <f>PARAMETRES!$F$12</f>
        <v>GRANDEURS</v>
      </c>
      <c r="AL23" s="553"/>
      <c r="AM23" s="328">
        <f>PARAMETRES!$G$12</f>
        <v>30</v>
      </c>
      <c r="AN23" s="329"/>
      <c r="AO23" s="330" t="str">
        <f>TOTALGENERAL!$P70</f>
        <v/>
      </c>
      <c r="AP23" s="331"/>
      <c r="AQ23" s="330" t="str">
        <f>TOTALGENERAL!$AQ70</f>
        <v/>
      </c>
      <c r="AR23" s="331"/>
      <c r="AS23" s="330"/>
      <c r="AT23" s="331"/>
      <c r="AU23" s="330"/>
      <c r="AV23" s="332"/>
      <c r="AW23" s="553" t="str">
        <f>PARAMETRES!$F$12</f>
        <v>GRANDEURS</v>
      </c>
      <c r="AX23" s="553"/>
      <c r="AY23" s="328">
        <f>PARAMETRES!$G$12</f>
        <v>30</v>
      </c>
      <c r="AZ23" s="329"/>
      <c r="BA23" s="330" t="str">
        <f>TOTALGENERAL!$P74</f>
        <v/>
      </c>
      <c r="BB23" s="331"/>
      <c r="BC23" s="330" t="str">
        <f>TOTALGENERAL!$AQ74</f>
        <v/>
      </c>
      <c r="BD23" s="331"/>
      <c r="BE23" s="330"/>
      <c r="BF23" s="331"/>
      <c r="BG23" s="330"/>
      <c r="BH23" s="332"/>
      <c r="BI23" s="553" t="str">
        <f>PARAMETRES!$F$12</f>
        <v>GRANDEURS</v>
      </c>
      <c r="BJ23" s="553"/>
      <c r="BK23" s="328">
        <f>PARAMETRES!$G$12</f>
        <v>30</v>
      </c>
      <c r="BL23" s="329"/>
      <c r="BM23" s="330" t="str">
        <f>TOTALGENERAL!$P78</f>
        <v/>
      </c>
      <c r="BN23" s="331"/>
      <c r="BO23" s="330" t="str">
        <f>TOTALGENERAL!$AQ78</f>
        <v/>
      </c>
      <c r="BP23" s="331"/>
      <c r="BQ23" s="330"/>
      <c r="BR23" s="331"/>
      <c r="BS23" s="330"/>
      <c r="BT23" s="332"/>
      <c r="BU23" s="553" t="str">
        <f>PARAMETRES!$F$12</f>
        <v>GRANDEURS</v>
      </c>
      <c r="BV23" s="553"/>
      <c r="BW23" s="328">
        <f>PARAMETRES!$G$12</f>
        <v>30</v>
      </c>
      <c r="BX23" s="329"/>
      <c r="BY23" s="330" t="str">
        <f>TOTALGENERAL!$P82</f>
        <v/>
      </c>
      <c r="BZ23" s="331"/>
      <c r="CA23" s="330" t="str">
        <f>TOTALGENERAL!$AQ82</f>
        <v/>
      </c>
      <c r="CB23" s="331"/>
      <c r="CC23" s="330"/>
      <c r="CD23" s="331"/>
      <c r="CE23" s="330"/>
      <c r="CF23" s="332"/>
      <c r="CG23" s="553" t="str">
        <f>PARAMETRES!$F$12</f>
        <v>GRANDEURS</v>
      </c>
      <c r="CH23" s="553"/>
      <c r="CI23" s="328">
        <f>PARAMETRES!$G$12</f>
        <v>30</v>
      </c>
      <c r="CJ23" s="329"/>
      <c r="CK23" s="330" t="str">
        <f>TOTALGENERAL!$P86</f>
        <v/>
      </c>
      <c r="CL23" s="331"/>
      <c r="CM23" s="330" t="str">
        <f>TOTALGENERAL!$AQ86</f>
        <v/>
      </c>
      <c r="CN23" s="331"/>
      <c r="CO23" s="330"/>
      <c r="CP23" s="331"/>
      <c r="CQ23" s="330"/>
      <c r="CR23" s="332"/>
      <c r="CS23" s="553" t="str">
        <f>PARAMETRES!$F$12</f>
        <v>GRANDEURS</v>
      </c>
      <c r="CT23" s="553"/>
      <c r="CU23" s="328">
        <f>PARAMETRES!$G$12</f>
        <v>30</v>
      </c>
      <c r="CV23" s="329"/>
      <c r="CW23" s="330" t="str">
        <f>TOTALGENERAL!$P90</f>
        <v/>
      </c>
      <c r="CX23" s="331"/>
      <c r="CY23" s="330" t="str">
        <f>TOTALGENERAL!$AQ90</f>
        <v/>
      </c>
      <c r="CZ23" s="331"/>
      <c r="DA23" s="330"/>
      <c r="DB23" s="331"/>
      <c r="DC23" s="330"/>
      <c r="DD23" s="332"/>
      <c r="DE23" s="553" t="str">
        <f>PARAMETRES!$F$12</f>
        <v>GRANDEURS</v>
      </c>
      <c r="DF23" s="553"/>
      <c r="DG23" s="328">
        <f>PARAMETRES!$G$12</f>
        <v>30</v>
      </c>
      <c r="DH23" s="329"/>
      <c r="DI23" s="330" t="str">
        <f>TOTALGENERAL!$P94</f>
        <v/>
      </c>
      <c r="DJ23" s="331"/>
      <c r="DK23" s="330" t="str">
        <f>TOTALGENERAL!$AQ94</f>
        <v/>
      </c>
      <c r="DL23" s="331"/>
      <c r="DM23" s="330"/>
      <c r="DN23" s="331"/>
      <c r="DO23" s="330"/>
      <c r="DP23" s="332"/>
    </row>
    <row r="24" spans="1:120">
      <c r="A24" s="553" t="str">
        <f>PARAMETRES!$F$13</f>
        <v>SOLIDES ET FIGURES</v>
      </c>
      <c r="B24" s="553"/>
      <c r="C24" s="328">
        <f>PARAMETRES!$G$13</f>
        <v>30</v>
      </c>
      <c r="D24" s="329"/>
      <c r="E24" s="330" t="str">
        <f>TOTALGENERAL!$Q58</f>
        <v/>
      </c>
      <c r="F24" s="331"/>
      <c r="G24" s="330" t="str">
        <f>TOTALGENERAL!$AR58</f>
        <v/>
      </c>
      <c r="H24" s="331"/>
      <c r="I24" s="330"/>
      <c r="J24" s="331"/>
      <c r="K24" s="330"/>
      <c r="L24" s="332"/>
      <c r="M24" s="553" t="str">
        <f>PARAMETRES!$F$13</f>
        <v>SOLIDES ET FIGURES</v>
      </c>
      <c r="N24" s="553"/>
      <c r="O24" s="328">
        <f>PARAMETRES!$G$13</f>
        <v>30</v>
      </c>
      <c r="P24" s="329"/>
      <c r="Q24" s="330" t="str">
        <f>TOTALGENERAL!$Q62</f>
        <v/>
      </c>
      <c r="R24" s="331"/>
      <c r="S24" s="330" t="str">
        <f>TOTALGENERAL!$AR62</f>
        <v/>
      </c>
      <c r="T24" s="331"/>
      <c r="U24" s="330"/>
      <c r="V24" s="331"/>
      <c r="W24" s="330"/>
      <c r="X24" s="332"/>
      <c r="Y24" s="553" t="str">
        <f>PARAMETRES!$F$13</f>
        <v>SOLIDES ET FIGURES</v>
      </c>
      <c r="Z24" s="553"/>
      <c r="AA24" s="328">
        <f>PARAMETRES!$G$13</f>
        <v>30</v>
      </c>
      <c r="AB24" s="329"/>
      <c r="AC24" s="330" t="str">
        <f>TOTALGENERAL!$Q66</f>
        <v/>
      </c>
      <c r="AD24" s="331"/>
      <c r="AE24" s="330" t="str">
        <f>TOTALGENERAL!$AR66</f>
        <v/>
      </c>
      <c r="AF24" s="331"/>
      <c r="AG24" s="330"/>
      <c r="AH24" s="331"/>
      <c r="AI24" s="330"/>
      <c r="AJ24" s="332"/>
      <c r="AK24" s="553" t="str">
        <f>PARAMETRES!$F$13</f>
        <v>SOLIDES ET FIGURES</v>
      </c>
      <c r="AL24" s="553"/>
      <c r="AM24" s="328">
        <f>PARAMETRES!$G$13</f>
        <v>30</v>
      </c>
      <c r="AN24" s="329"/>
      <c r="AO24" s="330" t="str">
        <f>TOTALGENERAL!$Q70</f>
        <v/>
      </c>
      <c r="AP24" s="331"/>
      <c r="AQ24" s="330" t="str">
        <f>TOTALGENERAL!$AR70</f>
        <v/>
      </c>
      <c r="AR24" s="331"/>
      <c r="AS24" s="330"/>
      <c r="AT24" s="331"/>
      <c r="AU24" s="330"/>
      <c r="AV24" s="332"/>
      <c r="AW24" s="553" t="str">
        <f>PARAMETRES!$F$13</f>
        <v>SOLIDES ET FIGURES</v>
      </c>
      <c r="AX24" s="553"/>
      <c r="AY24" s="328">
        <f>PARAMETRES!$G$13</f>
        <v>30</v>
      </c>
      <c r="AZ24" s="329"/>
      <c r="BA24" s="330" t="str">
        <f>TOTALGENERAL!$Q74</f>
        <v/>
      </c>
      <c r="BB24" s="331"/>
      <c r="BC24" s="330" t="str">
        <f>TOTALGENERAL!$AR74</f>
        <v/>
      </c>
      <c r="BD24" s="331"/>
      <c r="BE24" s="330"/>
      <c r="BF24" s="331"/>
      <c r="BG24" s="330"/>
      <c r="BH24" s="332"/>
      <c r="BI24" s="553" t="str">
        <f>PARAMETRES!$F$13</f>
        <v>SOLIDES ET FIGURES</v>
      </c>
      <c r="BJ24" s="553"/>
      <c r="BK24" s="328">
        <f>PARAMETRES!$G$13</f>
        <v>30</v>
      </c>
      <c r="BL24" s="329"/>
      <c r="BM24" s="330" t="str">
        <f>TOTALGENERAL!$Q78</f>
        <v/>
      </c>
      <c r="BN24" s="331"/>
      <c r="BO24" s="330" t="str">
        <f>TOTALGENERAL!$AR78</f>
        <v/>
      </c>
      <c r="BP24" s="331"/>
      <c r="BQ24" s="330"/>
      <c r="BR24" s="331"/>
      <c r="BS24" s="330"/>
      <c r="BT24" s="332"/>
      <c r="BU24" s="553" t="str">
        <f>PARAMETRES!$F$13</f>
        <v>SOLIDES ET FIGURES</v>
      </c>
      <c r="BV24" s="553"/>
      <c r="BW24" s="328">
        <f>PARAMETRES!$G$13</f>
        <v>30</v>
      </c>
      <c r="BX24" s="329"/>
      <c r="BY24" s="330" t="str">
        <f>TOTALGENERAL!$Q82</f>
        <v/>
      </c>
      <c r="BZ24" s="331"/>
      <c r="CA24" s="330" t="str">
        <f>TOTALGENERAL!$AR82</f>
        <v/>
      </c>
      <c r="CB24" s="331"/>
      <c r="CC24" s="330"/>
      <c r="CD24" s="331"/>
      <c r="CE24" s="330"/>
      <c r="CF24" s="332"/>
      <c r="CG24" s="553" t="str">
        <f>PARAMETRES!$F$13</f>
        <v>SOLIDES ET FIGURES</v>
      </c>
      <c r="CH24" s="553"/>
      <c r="CI24" s="328">
        <f>PARAMETRES!$G$13</f>
        <v>30</v>
      </c>
      <c r="CJ24" s="329"/>
      <c r="CK24" s="330" t="str">
        <f>TOTALGENERAL!$Q86</f>
        <v/>
      </c>
      <c r="CL24" s="331"/>
      <c r="CM24" s="330" t="str">
        <f>TOTALGENERAL!$AR86</f>
        <v/>
      </c>
      <c r="CN24" s="331"/>
      <c r="CO24" s="330"/>
      <c r="CP24" s="331"/>
      <c r="CQ24" s="330"/>
      <c r="CR24" s="332"/>
      <c r="CS24" s="553" t="str">
        <f>PARAMETRES!$F$13</f>
        <v>SOLIDES ET FIGURES</v>
      </c>
      <c r="CT24" s="553"/>
      <c r="CU24" s="328">
        <f>PARAMETRES!$G$13</f>
        <v>30</v>
      </c>
      <c r="CV24" s="329"/>
      <c r="CW24" s="330" t="str">
        <f>TOTALGENERAL!$Q90</f>
        <v/>
      </c>
      <c r="CX24" s="331"/>
      <c r="CY24" s="330" t="str">
        <f>TOTALGENERAL!$AR90</f>
        <v/>
      </c>
      <c r="CZ24" s="331"/>
      <c r="DA24" s="330"/>
      <c r="DB24" s="331"/>
      <c r="DC24" s="330"/>
      <c r="DD24" s="332"/>
      <c r="DE24" s="553" t="str">
        <f>PARAMETRES!$F$13</f>
        <v>SOLIDES ET FIGURES</v>
      </c>
      <c r="DF24" s="553"/>
      <c r="DG24" s="328">
        <f>PARAMETRES!$G$13</f>
        <v>30</v>
      </c>
      <c r="DH24" s="329"/>
      <c r="DI24" s="330" t="str">
        <f>TOTALGENERAL!$Q94</f>
        <v/>
      </c>
      <c r="DJ24" s="331"/>
      <c r="DK24" s="330" t="str">
        <f>TOTALGENERAL!$AR94</f>
        <v/>
      </c>
      <c r="DL24" s="331"/>
      <c r="DM24" s="330"/>
      <c r="DN24" s="331"/>
      <c r="DO24" s="330"/>
      <c r="DP24" s="332"/>
    </row>
    <row r="25" spans="1:120">
      <c r="A25" s="326"/>
      <c r="B25" s="326"/>
      <c r="C25" s="327"/>
      <c r="D25" s="327"/>
      <c r="E25" s="315"/>
      <c r="G25" s="315"/>
      <c r="I25" s="315"/>
      <c r="K25" s="315"/>
      <c r="M25" s="326"/>
      <c r="N25" s="326"/>
      <c r="O25" s="327"/>
      <c r="P25" s="327"/>
      <c r="Q25" s="315"/>
      <c r="S25" s="315"/>
      <c r="U25" s="315"/>
      <c r="W25" s="315"/>
      <c r="Y25" s="326"/>
      <c r="Z25" s="326"/>
      <c r="AA25" s="327"/>
      <c r="AB25" s="327"/>
      <c r="AC25" s="315"/>
      <c r="AE25" s="315"/>
      <c r="AG25" s="315"/>
      <c r="AI25" s="315"/>
      <c r="AK25" s="326"/>
      <c r="AL25" s="326"/>
      <c r="AM25" s="327"/>
      <c r="AN25" s="327"/>
      <c r="AO25" s="315"/>
      <c r="AQ25" s="315"/>
      <c r="AS25" s="315"/>
      <c r="AU25" s="315"/>
      <c r="AW25" s="326"/>
      <c r="AX25" s="326"/>
      <c r="AY25" s="327"/>
      <c r="AZ25" s="327"/>
      <c r="BA25" s="315"/>
      <c r="BC25" s="315"/>
      <c r="BE25" s="315"/>
      <c r="BG25" s="315"/>
      <c r="BI25" s="326"/>
      <c r="BJ25" s="326"/>
      <c r="BK25" s="327"/>
      <c r="BL25" s="327"/>
      <c r="BM25" s="315"/>
      <c r="BO25" s="315"/>
      <c r="BQ25" s="315"/>
      <c r="BS25" s="315"/>
      <c r="BU25" s="326"/>
      <c r="BV25" s="326"/>
      <c r="BW25" s="327"/>
      <c r="BX25" s="327"/>
      <c r="BY25" s="315"/>
      <c r="CA25" s="315"/>
      <c r="CC25" s="315"/>
      <c r="CE25" s="315"/>
      <c r="CG25" s="326"/>
      <c r="CH25" s="326"/>
      <c r="CI25" s="327"/>
      <c r="CJ25" s="327"/>
      <c r="CK25" s="315"/>
      <c r="CM25" s="315"/>
      <c r="CO25" s="315"/>
      <c r="CQ25" s="315"/>
      <c r="CS25" s="326"/>
      <c r="CT25" s="326"/>
      <c r="CU25" s="327"/>
      <c r="CV25" s="327"/>
      <c r="CW25" s="315"/>
      <c r="CY25" s="315"/>
      <c r="DA25" s="315"/>
      <c r="DC25" s="315"/>
      <c r="DE25" s="326"/>
      <c r="DF25" s="326"/>
      <c r="DG25" s="327"/>
      <c r="DH25" s="327"/>
      <c r="DI25" s="315"/>
      <c r="DK25" s="315"/>
      <c r="DM25" s="315"/>
      <c r="DO25" s="315"/>
    </row>
    <row r="26" spans="1:120" ht="13.5">
      <c r="A26" s="554" t="str">
        <f>PARAMETRES!$F$14</f>
        <v>TOTAL MATHÉMATIQUE</v>
      </c>
      <c r="B26" s="554"/>
      <c r="C26" s="333">
        <f>PARAMETRES!$G$14</f>
        <v>100</v>
      </c>
      <c r="D26" s="334"/>
      <c r="E26" s="335">
        <f>TOTALGENERAL!$R58</f>
        <v>51.300000000000004</v>
      </c>
      <c r="F26" s="319"/>
      <c r="G26" s="335" t="str">
        <f>TOTALGENERAL!$AS58</f>
        <v/>
      </c>
      <c r="H26" s="319"/>
      <c r="I26" s="335"/>
      <c r="J26" s="319"/>
      <c r="K26" s="335"/>
      <c r="L26" s="320"/>
      <c r="M26" s="554" t="str">
        <f>PARAMETRES!$F$14</f>
        <v>TOTAL MATHÉMATIQUE</v>
      </c>
      <c r="N26" s="554"/>
      <c r="O26" s="333">
        <f>PARAMETRES!$G$14</f>
        <v>100</v>
      </c>
      <c r="P26" s="334"/>
      <c r="Q26" s="335">
        <f>TOTALGENERAL!$R62</f>
        <v>84.399999999999991</v>
      </c>
      <c r="R26" s="319"/>
      <c r="S26" s="335" t="str">
        <f>TOTALGENERAL!$AS62</f>
        <v/>
      </c>
      <c r="T26" s="319"/>
      <c r="U26" s="335"/>
      <c r="V26" s="319"/>
      <c r="W26" s="335"/>
      <c r="X26" s="320"/>
      <c r="Y26" s="554" t="str">
        <f>PARAMETRES!$F$14</f>
        <v>TOTAL MATHÉMATIQUE</v>
      </c>
      <c r="Z26" s="554"/>
      <c r="AA26" s="333">
        <f>PARAMETRES!$G$14</f>
        <v>100</v>
      </c>
      <c r="AB26" s="334"/>
      <c r="AC26" s="335">
        <f>TOTALGENERAL!$R66</f>
        <v>81.8</v>
      </c>
      <c r="AD26" s="319"/>
      <c r="AE26" s="335" t="str">
        <f>TOTALGENERAL!$AS66</f>
        <v/>
      </c>
      <c r="AF26" s="319"/>
      <c r="AG26" s="335"/>
      <c r="AH26" s="319"/>
      <c r="AI26" s="335"/>
      <c r="AJ26" s="320"/>
      <c r="AK26" s="554" t="str">
        <f>PARAMETRES!$F$14</f>
        <v>TOTAL MATHÉMATIQUE</v>
      </c>
      <c r="AL26" s="554"/>
      <c r="AM26" s="333">
        <f>PARAMETRES!$G$14</f>
        <v>100</v>
      </c>
      <c r="AN26" s="334"/>
      <c r="AO26" s="335">
        <f>TOTALGENERAL!$R70</f>
        <v>80.099999999999994</v>
      </c>
      <c r="AP26" s="319"/>
      <c r="AQ26" s="335" t="str">
        <f>TOTALGENERAL!$AS70</f>
        <v/>
      </c>
      <c r="AR26" s="319"/>
      <c r="AS26" s="335"/>
      <c r="AT26" s="319"/>
      <c r="AU26" s="335"/>
      <c r="AV26" s="320"/>
      <c r="AW26" s="554" t="str">
        <f>PARAMETRES!$F$14</f>
        <v>TOTAL MATHÉMATIQUE</v>
      </c>
      <c r="AX26" s="554"/>
      <c r="AY26" s="333">
        <f>PARAMETRES!$G$14</f>
        <v>100</v>
      </c>
      <c r="AZ26" s="334"/>
      <c r="BA26" s="335">
        <f>TOTALGENERAL!$R74</f>
        <v>81.3</v>
      </c>
      <c r="BB26" s="319"/>
      <c r="BC26" s="335" t="str">
        <f>TOTALGENERAL!$AS74</f>
        <v/>
      </c>
      <c r="BD26" s="319"/>
      <c r="BE26" s="335"/>
      <c r="BF26" s="319"/>
      <c r="BG26" s="335"/>
      <c r="BH26" s="320"/>
      <c r="BI26" s="554" t="str">
        <f>PARAMETRES!$F$14</f>
        <v>TOTAL MATHÉMATIQUE</v>
      </c>
      <c r="BJ26" s="554"/>
      <c r="BK26" s="333">
        <f>PARAMETRES!$G$14</f>
        <v>100</v>
      </c>
      <c r="BL26" s="334"/>
      <c r="BM26" s="335">
        <f>TOTALGENERAL!$R78</f>
        <v>90.699999999999989</v>
      </c>
      <c r="BN26" s="319"/>
      <c r="BO26" s="335" t="str">
        <f>TOTALGENERAL!$AS78</f>
        <v/>
      </c>
      <c r="BP26" s="319"/>
      <c r="BQ26" s="335"/>
      <c r="BR26" s="319"/>
      <c r="BS26" s="335"/>
      <c r="BT26" s="320"/>
      <c r="BU26" s="554" t="str">
        <f>PARAMETRES!$F$14</f>
        <v>TOTAL MATHÉMATIQUE</v>
      </c>
      <c r="BV26" s="554"/>
      <c r="BW26" s="333">
        <f>PARAMETRES!$G$14</f>
        <v>100</v>
      </c>
      <c r="BX26" s="334"/>
      <c r="BY26" s="335">
        <f>TOTALGENERAL!$R82</f>
        <v>83.5</v>
      </c>
      <c r="BZ26" s="319"/>
      <c r="CA26" s="335" t="str">
        <f>TOTALGENERAL!$AS82</f>
        <v/>
      </c>
      <c r="CB26" s="319"/>
      <c r="CC26" s="335"/>
      <c r="CD26" s="319"/>
      <c r="CE26" s="335"/>
      <c r="CF26" s="320"/>
      <c r="CG26" s="554" t="str">
        <f>PARAMETRES!$F$14</f>
        <v>TOTAL MATHÉMATIQUE</v>
      </c>
      <c r="CH26" s="554"/>
      <c r="CI26" s="333">
        <f>PARAMETRES!$G$14</f>
        <v>100</v>
      </c>
      <c r="CJ26" s="334"/>
      <c r="CK26" s="335">
        <f>TOTALGENERAL!$R86</f>
        <v>92.8</v>
      </c>
      <c r="CL26" s="319"/>
      <c r="CM26" s="335" t="str">
        <f>TOTALGENERAL!$AS86</f>
        <v/>
      </c>
      <c r="CN26" s="319"/>
      <c r="CO26" s="335"/>
      <c r="CP26" s="319"/>
      <c r="CQ26" s="335"/>
      <c r="CR26" s="320"/>
      <c r="CS26" s="554" t="str">
        <f>PARAMETRES!$F$14</f>
        <v>TOTAL MATHÉMATIQUE</v>
      </c>
      <c r="CT26" s="554"/>
      <c r="CU26" s="333">
        <f>PARAMETRES!$G$14</f>
        <v>100</v>
      </c>
      <c r="CV26" s="334"/>
      <c r="CW26" s="335" t="str">
        <f>TOTALGENERAL!$R90</f>
        <v>-</v>
      </c>
      <c r="CX26" s="319"/>
      <c r="CY26" s="335" t="str">
        <f>TOTALGENERAL!$AS90</f>
        <v/>
      </c>
      <c r="CZ26" s="319"/>
      <c r="DA26" s="335"/>
      <c r="DB26" s="319"/>
      <c r="DC26" s="335"/>
      <c r="DD26" s="320"/>
      <c r="DE26" s="554" t="str">
        <f>PARAMETRES!$F$14</f>
        <v>TOTAL MATHÉMATIQUE</v>
      </c>
      <c r="DF26" s="554"/>
      <c r="DG26" s="333">
        <f>PARAMETRES!$G$14</f>
        <v>100</v>
      </c>
      <c r="DH26" s="334"/>
      <c r="DI26" s="335" t="str">
        <f>TOTALGENERAL!$R94</f>
        <v>-</v>
      </c>
      <c r="DJ26" s="319"/>
      <c r="DK26" s="335" t="str">
        <f>TOTALGENERAL!$AS94</f>
        <v/>
      </c>
      <c r="DL26" s="319"/>
      <c r="DM26" s="335"/>
      <c r="DN26" s="319"/>
      <c r="DO26" s="335"/>
      <c r="DP26" s="320"/>
    </row>
    <row r="27" spans="1:120" ht="13.5">
      <c r="A27" s="321"/>
      <c r="B27" s="322"/>
      <c r="C27" s="336"/>
      <c r="D27" s="336"/>
      <c r="E27" s="315"/>
      <c r="F27" s="324"/>
      <c r="G27" s="315"/>
      <c r="H27" s="324"/>
      <c r="I27" s="315"/>
      <c r="J27" s="324"/>
      <c r="K27" s="315"/>
      <c r="L27" s="325"/>
      <c r="M27" s="321"/>
      <c r="N27" s="322"/>
      <c r="O27" s="336"/>
      <c r="P27" s="336"/>
      <c r="Q27" s="315"/>
      <c r="R27" s="324"/>
      <c r="S27" s="315"/>
      <c r="T27" s="324"/>
      <c r="U27" s="315"/>
      <c r="V27" s="324"/>
      <c r="W27" s="315"/>
      <c r="X27" s="325"/>
      <c r="Y27" s="321"/>
      <c r="Z27" s="322"/>
      <c r="AA27" s="336"/>
      <c r="AB27" s="336"/>
      <c r="AC27" s="315"/>
      <c r="AD27" s="324"/>
      <c r="AE27" s="315"/>
      <c r="AF27" s="324"/>
      <c r="AG27" s="315"/>
      <c r="AH27" s="324"/>
      <c r="AI27" s="315"/>
      <c r="AJ27" s="325"/>
      <c r="AK27" s="321"/>
      <c r="AL27" s="322"/>
      <c r="AM27" s="336"/>
      <c r="AN27" s="336"/>
      <c r="AO27" s="315"/>
      <c r="AP27" s="324"/>
      <c r="AQ27" s="315"/>
      <c r="AR27" s="324"/>
      <c r="AS27" s="315"/>
      <c r="AT27" s="324"/>
      <c r="AU27" s="315"/>
      <c r="AV27" s="325"/>
      <c r="AW27" s="321"/>
      <c r="AX27" s="322"/>
      <c r="AY27" s="336"/>
      <c r="AZ27" s="336"/>
      <c r="BA27" s="315"/>
      <c r="BB27" s="324"/>
      <c r="BC27" s="315"/>
      <c r="BD27" s="324"/>
      <c r="BE27" s="315"/>
      <c r="BF27" s="324"/>
      <c r="BG27" s="315"/>
      <c r="BH27" s="325"/>
      <c r="BI27" s="321"/>
      <c r="BJ27" s="322"/>
      <c r="BK27" s="336"/>
      <c r="BL27" s="336"/>
      <c r="BM27" s="315"/>
      <c r="BN27" s="324"/>
      <c r="BO27" s="315"/>
      <c r="BP27" s="324"/>
      <c r="BQ27" s="315"/>
      <c r="BR27" s="324"/>
      <c r="BS27" s="315"/>
      <c r="BT27" s="325"/>
      <c r="BU27" s="321"/>
      <c r="BV27" s="322"/>
      <c r="BW27" s="336"/>
      <c r="BX27" s="336"/>
      <c r="BY27" s="315"/>
      <c r="BZ27" s="324"/>
      <c r="CA27" s="315"/>
      <c r="CB27" s="324"/>
      <c r="CC27" s="315"/>
      <c r="CD27" s="324"/>
      <c r="CE27" s="315"/>
      <c r="CF27" s="325"/>
      <c r="CG27" s="321"/>
      <c r="CH27" s="322"/>
      <c r="CI27" s="336"/>
      <c r="CJ27" s="336"/>
      <c r="CK27" s="315"/>
      <c r="CL27" s="324"/>
      <c r="CM27" s="315"/>
      <c r="CN27" s="324"/>
      <c r="CO27" s="315"/>
      <c r="CP27" s="324"/>
      <c r="CQ27" s="315"/>
      <c r="CR27" s="325"/>
      <c r="CS27" s="321"/>
      <c r="CT27" s="322"/>
      <c r="CU27" s="336"/>
      <c r="CV27" s="336"/>
      <c r="CW27" s="315"/>
      <c r="CX27" s="324"/>
      <c r="CY27" s="315"/>
      <c r="CZ27" s="324"/>
      <c r="DA27" s="315"/>
      <c r="DB27" s="324"/>
      <c r="DC27" s="315"/>
      <c r="DD27" s="325"/>
      <c r="DE27" s="321"/>
      <c r="DF27" s="322"/>
      <c r="DG27" s="336"/>
      <c r="DH27" s="336"/>
      <c r="DI27" s="315"/>
      <c r="DJ27" s="324"/>
      <c r="DK27" s="315"/>
      <c r="DL27" s="324"/>
      <c r="DM27" s="315"/>
      <c r="DN27" s="324"/>
      <c r="DO27" s="315"/>
      <c r="DP27" s="325"/>
    </row>
    <row r="28" spans="1:120">
      <c r="A28" s="326"/>
      <c r="B28" s="326"/>
      <c r="C28" s="327"/>
      <c r="D28" s="327"/>
      <c r="E28" s="315"/>
      <c r="G28" s="315"/>
      <c r="I28" s="315"/>
      <c r="K28" s="315"/>
      <c r="M28" s="326"/>
      <c r="N28" s="326"/>
      <c r="O28" s="327"/>
      <c r="P28" s="327"/>
      <c r="Q28" s="315"/>
      <c r="S28" s="315"/>
      <c r="U28" s="315"/>
      <c r="W28" s="315"/>
      <c r="Y28" s="326"/>
      <c r="Z28" s="326"/>
      <c r="AA28" s="327"/>
      <c r="AB28" s="327"/>
      <c r="AC28" s="315"/>
      <c r="AE28" s="315"/>
      <c r="AG28" s="315"/>
      <c r="AI28" s="315"/>
      <c r="AK28" s="326"/>
      <c r="AL28" s="326"/>
      <c r="AM28" s="327"/>
      <c r="AN28" s="327"/>
      <c r="AO28" s="315"/>
      <c r="AQ28" s="315"/>
      <c r="AS28" s="315"/>
      <c r="AU28" s="315"/>
      <c r="AW28" s="326"/>
      <c r="AX28" s="326"/>
      <c r="AY28" s="327"/>
      <c r="AZ28" s="327"/>
      <c r="BA28" s="315"/>
      <c r="BC28" s="315"/>
      <c r="BE28" s="315"/>
      <c r="BG28" s="315"/>
      <c r="BI28" s="326"/>
      <c r="BJ28" s="326"/>
      <c r="BK28" s="327"/>
      <c r="BL28" s="327"/>
      <c r="BM28" s="315"/>
      <c r="BO28" s="315"/>
      <c r="BQ28" s="315"/>
      <c r="BS28" s="315"/>
      <c r="BU28" s="326"/>
      <c r="BV28" s="326"/>
      <c r="BW28" s="327"/>
      <c r="BX28" s="327"/>
      <c r="BY28" s="315"/>
      <c r="CA28" s="315"/>
      <c r="CC28" s="315"/>
      <c r="CE28" s="315"/>
      <c r="CG28" s="326"/>
      <c r="CH28" s="326"/>
      <c r="CI28" s="327"/>
      <c r="CJ28" s="327"/>
      <c r="CK28" s="315"/>
      <c r="CM28" s="315"/>
      <c r="CO28" s="315"/>
      <c r="CQ28" s="315"/>
      <c r="CS28" s="326"/>
      <c r="CT28" s="326"/>
      <c r="CU28" s="327"/>
      <c r="CV28" s="327"/>
      <c r="CW28" s="315"/>
      <c r="CY28" s="315"/>
      <c r="DA28" s="315"/>
      <c r="DC28" s="315"/>
      <c r="DE28" s="326"/>
      <c r="DF28" s="326"/>
      <c r="DG28" s="327"/>
      <c r="DH28" s="327"/>
      <c r="DI28" s="315"/>
      <c r="DK28" s="315"/>
      <c r="DM28" s="315"/>
      <c r="DO28" s="315"/>
    </row>
    <row r="29" spans="1:120">
      <c r="A29" s="551" t="str">
        <f>PARAMETRES!$F$16</f>
        <v>ÉVEIL</v>
      </c>
      <c r="B29" s="551"/>
      <c r="C29" s="316">
        <f>PARAMETRES!$G$16</f>
        <v>30</v>
      </c>
      <c r="D29" s="317"/>
      <c r="E29" s="318">
        <f>TOTALGENERAL!$U58</f>
        <v>12</v>
      </c>
      <c r="F29" s="319"/>
      <c r="G29" s="318" t="str">
        <f>TOTALGENERAL!$AV58</f>
        <v/>
      </c>
      <c r="H29" s="319"/>
      <c r="I29" s="318"/>
      <c r="J29" s="319"/>
      <c r="K29" s="318"/>
      <c r="L29" s="320"/>
      <c r="M29" s="551" t="str">
        <f>PARAMETRES!$F$16</f>
        <v>ÉVEIL</v>
      </c>
      <c r="N29" s="551"/>
      <c r="O29" s="316">
        <f>PARAMETRES!$G$16</f>
        <v>30</v>
      </c>
      <c r="P29" s="317"/>
      <c r="Q29" s="318">
        <f>TOTALGENERAL!$U62</f>
        <v>25.5</v>
      </c>
      <c r="R29" s="319"/>
      <c r="S29" s="318" t="str">
        <f>TOTALGENERAL!$AV62</f>
        <v/>
      </c>
      <c r="T29" s="319"/>
      <c r="U29" s="318"/>
      <c r="V29" s="319"/>
      <c r="W29" s="318"/>
      <c r="X29" s="320"/>
      <c r="Y29" s="551" t="str">
        <f>PARAMETRES!$F$16</f>
        <v>ÉVEIL</v>
      </c>
      <c r="Z29" s="551"/>
      <c r="AA29" s="316">
        <f>PARAMETRES!$G$16</f>
        <v>30</v>
      </c>
      <c r="AB29" s="317"/>
      <c r="AC29" s="318">
        <f>TOTALGENERAL!$U66</f>
        <v>21</v>
      </c>
      <c r="AD29" s="319"/>
      <c r="AE29" s="318" t="str">
        <f>TOTALGENERAL!$AV66</f>
        <v/>
      </c>
      <c r="AF29" s="319"/>
      <c r="AG29" s="318"/>
      <c r="AH29" s="319"/>
      <c r="AI29" s="318"/>
      <c r="AJ29" s="320"/>
      <c r="AK29" s="551" t="str">
        <f>PARAMETRES!$F$16</f>
        <v>ÉVEIL</v>
      </c>
      <c r="AL29" s="551"/>
      <c r="AM29" s="316">
        <f>PARAMETRES!$G$16</f>
        <v>30</v>
      </c>
      <c r="AN29" s="317"/>
      <c r="AO29" s="318">
        <f>TOTALGENERAL!$U70</f>
        <v>20.7</v>
      </c>
      <c r="AP29" s="319"/>
      <c r="AQ29" s="318" t="str">
        <f>TOTALGENERAL!$AV70</f>
        <v/>
      </c>
      <c r="AR29" s="319"/>
      <c r="AS29" s="318"/>
      <c r="AT29" s="319"/>
      <c r="AU29" s="318"/>
      <c r="AV29" s="320"/>
      <c r="AW29" s="551" t="str">
        <f>PARAMETRES!$F$16</f>
        <v>ÉVEIL</v>
      </c>
      <c r="AX29" s="551"/>
      <c r="AY29" s="316">
        <f>PARAMETRES!$G$16</f>
        <v>30</v>
      </c>
      <c r="AZ29" s="317"/>
      <c r="BA29" s="318">
        <f>TOTALGENERAL!$U74</f>
        <v>24</v>
      </c>
      <c r="BB29" s="319"/>
      <c r="BC29" s="318" t="str">
        <f>TOTALGENERAL!$AV74</f>
        <v/>
      </c>
      <c r="BD29" s="319"/>
      <c r="BE29" s="318"/>
      <c r="BF29" s="319"/>
      <c r="BG29" s="318"/>
      <c r="BH29" s="320"/>
      <c r="BI29" s="551" t="str">
        <f>PARAMETRES!$F$16</f>
        <v>ÉVEIL</v>
      </c>
      <c r="BJ29" s="551"/>
      <c r="BK29" s="316">
        <f>PARAMETRES!$G$16</f>
        <v>30</v>
      </c>
      <c r="BL29" s="317"/>
      <c r="BM29" s="318">
        <f>TOTALGENERAL!$U78</f>
        <v>25.8</v>
      </c>
      <c r="BN29" s="319"/>
      <c r="BO29" s="318" t="str">
        <f>TOTALGENERAL!$AV78</f>
        <v/>
      </c>
      <c r="BP29" s="319"/>
      <c r="BQ29" s="318"/>
      <c r="BR29" s="319"/>
      <c r="BS29" s="318"/>
      <c r="BT29" s="320"/>
      <c r="BU29" s="551" t="str">
        <f>PARAMETRES!$F$16</f>
        <v>ÉVEIL</v>
      </c>
      <c r="BV29" s="551"/>
      <c r="BW29" s="316">
        <f>PARAMETRES!$G$16</f>
        <v>30</v>
      </c>
      <c r="BX29" s="317"/>
      <c r="BY29" s="318">
        <f>TOTALGENERAL!$U82</f>
        <v>26.4</v>
      </c>
      <c r="BZ29" s="319"/>
      <c r="CA29" s="318" t="str">
        <f>TOTALGENERAL!$AV82</f>
        <v/>
      </c>
      <c r="CB29" s="319"/>
      <c r="CC29" s="318"/>
      <c r="CD29" s="319"/>
      <c r="CE29" s="318"/>
      <c r="CF29" s="320"/>
      <c r="CG29" s="551" t="str">
        <f>PARAMETRES!$F$16</f>
        <v>ÉVEIL</v>
      </c>
      <c r="CH29" s="551"/>
      <c r="CI29" s="316">
        <f>PARAMETRES!$G$16</f>
        <v>30</v>
      </c>
      <c r="CJ29" s="317"/>
      <c r="CK29" s="318">
        <f>TOTALGENERAL!$U86</f>
        <v>21.9</v>
      </c>
      <c r="CL29" s="319"/>
      <c r="CM29" s="318" t="str">
        <f>TOTALGENERAL!$AV86</f>
        <v/>
      </c>
      <c r="CN29" s="319"/>
      <c r="CO29" s="318"/>
      <c r="CP29" s="319"/>
      <c r="CQ29" s="318"/>
      <c r="CR29" s="320"/>
      <c r="CS29" s="551" t="str">
        <f>PARAMETRES!$F$16</f>
        <v>ÉVEIL</v>
      </c>
      <c r="CT29" s="551"/>
      <c r="CU29" s="316">
        <f>PARAMETRES!$G$16</f>
        <v>30</v>
      </c>
      <c r="CV29" s="317"/>
      <c r="CW29" s="318" t="str">
        <f>TOTALGENERAL!$U90</f>
        <v>-</v>
      </c>
      <c r="CX29" s="319"/>
      <c r="CY29" s="318" t="str">
        <f>TOTALGENERAL!$AV90</f>
        <v/>
      </c>
      <c r="CZ29" s="319"/>
      <c r="DA29" s="318"/>
      <c r="DB29" s="319"/>
      <c r="DC29" s="318"/>
      <c r="DD29" s="320"/>
      <c r="DE29" s="551" t="str">
        <f>PARAMETRES!$F$16</f>
        <v>ÉVEIL</v>
      </c>
      <c r="DF29" s="551"/>
      <c r="DG29" s="316">
        <f>PARAMETRES!$G$16</f>
        <v>30</v>
      </c>
      <c r="DH29" s="317"/>
      <c r="DI29" s="318" t="str">
        <f>TOTALGENERAL!$U94</f>
        <v>-</v>
      </c>
      <c r="DJ29" s="319"/>
      <c r="DK29" s="318" t="str">
        <f>TOTALGENERAL!$AV94</f>
        <v/>
      </c>
      <c r="DL29" s="319"/>
      <c r="DM29" s="318"/>
      <c r="DN29" s="319"/>
      <c r="DO29" s="318"/>
      <c r="DP29" s="320"/>
    </row>
    <row r="30" spans="1:120">
      <c r="A30" s="321"/>
      <c r="B30" s="322"/>
      <c r="C30" s="323"/>
      <c r="D30" s="323"/>
      <c r="E30" s="315"/>
      <c r="F30" s="324"/>
      <c r="G30" s="315"/>
      <c r="H30" s="324"/>
      <c r="I30" s="315"/>
      <c r="J30" s="324"/>
      <c r="K30" s="315"/>
      <c r="L30" s="325"/>
      <c r="M30" s="321"/>
      <c r="N30" s="322"/>
      <c r="O30" s="323"/>
      <c r="P30" s="323"/>
      <c r="Q30" s="315"/>
      <c r="R30" s="324"/>
      <c r="S30" s="315"/>
      <c r="T30" s="324"/>
      <c r="U30" s="315"/>
      <c r="V30" s="324"/>
      <c r="W30" s="315"/>
      <c r="X30" s="325"/>
      <c r="Y30" s="321"/>
      <c r="Z30" s="322"/>
      <c r="AA30" s="323"/>
      <c r="AB30" s="323"/>
      <c r="AC30" s="315"/>
      <c r="AD30" s="324"/>
      <c r="AE30" s="315"/>
      <c r="AF30" s="324"/>
      <c r="AG30" s="315"/>
      <c r="AH30" s="324"/>
      <c r="AI30" s="315"/>
      <c r="AJ30" s="325"/>
      <c r="AK30" s="321"/>
      <c r="AL30" s="322"/>
      <c r="AM30" s="323"/>
      <c r="AN30" s="323"/>
      <c r="AO30" s="315"/>
      <c r="AP30" s="324"/>
      <c r="AQ30" s="315"/>
      <c r="AR30" s="324"/>
      <c r="AS30" s="315"/>
      <c r="AT30" s="324"/>
      <c r="AU30" s="315"/>
      <c r="AV30" s="325"/>
      <c r="AW30" s="321"/>
      <c r="AX30" s="322"/>
      <c r="AY30" s="323"/>
      <c r="AZ30" s="323"/>
      <c r="BA30" s="315"/>
      <c r="BB30" s="324"/>
      <c r="BC30" s="315"/>
      <c r="BD30" s="324"/>
      <c r="BE30" s="315"/>
      <c r="BF30" s="324"/>
      <c r="BG30" s="315"/>
      <c r="BH30" s="325"/>
      <c r="BI30" s="321"/>
      <c r="BJ30" s="322"/>
      <c r="BK30" s="323"/>
      <c r="BL30" s="323"/>
      <c r="BM30" s="315"/>
      <c r="BN30" s="324"/>
      <c r="BO30" s="315"/>
      <c r="BP30" s="324"/>
      <c r="BQ30" s="315"/>
      <c r="BR30" s="324"/>
      <c r="BS30" s="315"/>
      <c r="BT30" s="325"/>
      <c r="BU30" s="321"/>
      <c r="BV30" s="322"/>
      <c r="BW30" s="323"/>
      <c r="BX30" s="323"/>
      <c r="BY30" s="315"/>
      <c r="BZ30" s="324"/>
      <c r="CA30" s="315"/>
      <c r="CB30" s="324"/>
      <c r="CC30" s="315"/>
      <c r="CD30" s="324"/>
      <c r="CE30" s="315"/>
      <c r="CF30" s="325"/>
      <c r="CG30" s="321"/>
      <c r="CH30" s="322"/>
      <c r="CI30" s="323"/>
      <c r="CJ30" s="323"/>
      <c r="CK30" s="315"/>
      <c r="CL30" s="324"/>
      <c r="CM30" s="315"/>
      <c r="CN30" s="324"/>
      <c r="CO30" s="315"/>
      <c r="CP30" s="324"/>
      <c r="CQ30" s="315"/>
      <c r="CR30" s="325"/>
      <c r="CS30" s="321"/>
      <c r="CT30" s="322"/>
      <c r="CU30" s="323"/>
      <c r="CV30" s="323"/>
      <c r="CW30" s="315"/>
      <c r="CX30" s="324"/>
      <c r="CY30" s="315"/>
      <c r="CZ30" s="324"/>
      <c r="DA30" s="315"/>
      <c r="DB30" s="324"/>
      <c r="DC30" s="315"/>
      <c r="DD30" s="325"/>
      <c r="DE30" s="321"/>
      <c r="DF30" s="322"/>
      <c r="DG30" s="323"/>
      <c r="DH30" s="323"/>
      <c r="DI30" s="315"/>
      <c r="DJ30" s="324"/>
      <c r="DK30" s="315"/>
      <c r="DL30" s="324"/>
      <c r="DM30" s="315"/>
      <c r="DN30" s="324"/>
      <c r="DO30" s="315"/>
      <c r="DP30" s="325"/>
    </row>
    <row r="31" spans="1:120">
      <c r="A31" s="321"/>
      <c r="B31" s="322"/>
      <c r="C31" s="323"/>
      <c r="D31" s="323"/>
      <c r="E31" s="315"/>
      <c r="F31" s="324"/>
      <c r="G31" s="315"/>
      <c r="H31" s="324"/>
      <c r="I31" s="315"/>
      <c r="J31" s="324"/>
      <c r="K31" s="315"/>
      <c r="L31" s="325"/>
      <c r="M31" s="321"/>
      <c r="N31" s="322"/>
      <c r="O31" s="323"/>
      <c r="P31" s="323"/>
      <c r="Q31" s="315"/>
      <c r="R31" s="324"/>
      <c r="S31" s="315"/>
      <c r="T31" s="324"/>
      <c r="U31" s="315"/>
      <c r="V31" s="324"/>
      <c r="W31" s="315"/>
      <c r="X31" s="325"/>
      <c r="Y31" s="321"/>
      <c r="Z31" s="322"/>
      <c r="AA31" s="323"/>
      <c r="AB31" s="323"/>
      <c r="AC31" s="315"/>
      <c r="AD31" s="324"/>
      <c r="AE31" s="315"/>
      <c r="AF31" s="324"/>
      <c r="AG31" s="315"/>
      <c r="AH31" s="324"/>
      <c r="AI31" s="315"/>
      <c r="AJ31" s="325"/>
      <c r="AK31" s="321"/>
      <c r="AL31" s="322"/>
      <c r="AM31" s="323"/>
      <c r="AN31" s="323"/>
      <c r="AO31" s="315"/>
      <c r="AP31" s="324"/>
      <c r="AQ31" s="315"/>
      <c r="AR31" s="324"/>
      <c r="AS31" s="315"/>
      <c r="AT31" s="324"/>
      <c r="AU31" s="315"/>
      <c r="AV31" s="325"/>
      <c r="AW31" s="321"/>
      <c r="AX31" s="322"/>
      <c r="AY31" s="323"/>
      <c r="AZ31" s="323"/>
      <c r="BA31" s="315"/>
      <c r="BB31" s="324"/>
      <c r="BC31" s="315"/>
      <c r="BD31" s="324"/>
      <c r="BE31" s="315"/>
      <c r="BF31" s="324"/>
      <c r="BG31" s="315"/>
      <c r="BH31" s="325"/>
      <c r="BI31" s="321"/>
      <c r="BJ31" s="322"/>
      <c r="BK31" s="323"/>
      <c r="BL31" s="323"/>
      <c r="BM31" s="315"/>
      <c r="BN31" s="324"/>
      <c r="BO31" s="315"/>
      <c r="BP31" s="324"/>
      <c r="BQ31" s="315"/>
      <c r="BR31" s="324"/>
      <c r="BS31" s="315"/>
      <c r="BT31" s="325"/>
      <c r="BU31" s="321"/>
      <c r="BV31" s="322"/>
      <c r="BW31" s="323"/>
      <c r="BX31" s="323"/>
      <c r="BY31" s="315"/>
      <c r="BZ31" s="324"/>
      <c r="CA31" s="315"/>
      <c r="CB31" s="324"/>
      <c r="CC31" s="315"/>
      <c r="CD31" s="324"/>
      <c r="CE31" s="315"/>
      <c r="CF31" s="325"/>
      <c r="CG31" s="321"/>
      <c r="CH31" s="322"/>
      <c r="CI31" s="323"/>
      <c r="CJ31" s="323"/>
      <c r="CK31" s="315"/>
      <c r="CL31" s="324"/>
      <c r="CM31" s="315"/>
      <c r="CN31" s="324"/>
      <c r="CO31" s="315"/>
      <c r="CP31" s="324"/>
      <c r="CQ31" s="315"/>
      <c r="CR31" s="325"/>
      <c r="CS31" s="321"/>
      <c r="CT31" s="322"/>
      <c r="CU31" s="323"/>
      <c r="CV31" s="323"/>
      <c r="CW31" s="315"/>
      <c r="CX31" s="324"/>
      <c r="CY31" s="315"/>
      <c r="CZ31" s="324"/>
      <c r="DA31" s="315"/>
      <c r="DB31" s="324"/>
      <c r="DC31" s="315"/>
      <c r="DD31" s="325"/>
      <c r="DE31" s="321"/>
      <c r="DF31" s="322"/>
      <c r="DG31" s="323"/>
      <c r="DH31" s="323"/>
      <c r="DI31" s="315"/>
      <c r="DJ31" s="324"/>
      <c r="DK31" s="315"/>
      <c r="DL31" s="324"/>
      <c r="DM31" s="315"/>
      <c r="DN31" s="324"/>
      <c r="DO31" s="315"/>
      <c r="DP31" s="325"/>
    </row>
    <row r="32" spans="1:120">
      <c r="A32" s="551" t="str">
        <f>IF(PARAMETRES!$D5="-",PARAMETRES!$F$17,CONCATENATE(UPPER(PARAMETRES!$D5)," (",LOWER(PARAMETRES!$F$17),")"))</f>
        <v>ANGLAIS (seconde langue)</v>
      </c>
      <c r="B32" s="551"/>
      <c r="C32" s="316">
        <f>PARAMETRES!$G$17</f>
        <v>30</v>
      </c>
      <c r="D32" s="317"/>
      <c r="E32" s="318" t="str">
        <f>TOTALGENERAL!$X58</f>
        <v/>
      </c>
      <c r="F32" s="319"/>
      <c r="G32" s="318" t="str">
        <f>TOTALGENERAL!$AY58</f>
        <v/>
      </c>
      <c r="H32" s="319"/>
      <c r="I32" s="318"/>
      <c r="J32" s="319"/>
      <c r="K32" s="318"/>
      <c r="L32" s="320"/>
      <c r="M32" s="551" t="str">
        <f>IF(PARAMETRES!$D9="-",PARAMETRES!$F$17,CONCATENATE(UPPER(PARAMETRES!$D9)," (",LOWER(PARAMETRES!$F$17),")"))</f>
        <v>ANGLAIS (seconde langue)</v>
      </c>
      <c r="N32" s="551"/>
      <c r="O32" s="316">
        <f>PARAMETRES!$G$17</f>
        <v>30</v>
      </c>
      <c r="P32" s="317"/>
      <c r="Q32" s="318" t="str">
        <f>TOTALGENERAL!$X62</f>
        <v/>
      </c>
      <c r="R32" s="319"/>
      <c r="S32" s="318" t="str">
        <f>TOTALGENERAL!$AY62</f>
        <v/>
      </c>
      <c r="T32" s="319"/>
      <c r="U32" s="318"/>
      <c r="V32" s="319"/>
      <c r="W32" s="318"/>
      <c r="X32" s="320"/>
      <c r="Y32" s="551" t="str">
        <f>IF(PARAMETRES!$D13="-",PARAMETRES!$F$17,CONCATENATE(UPPER(PARAMETRES!$D13)," (",LOWER(PARAMETRES!$F$17),")"))</f>
        <v>ANGLAIS (seconde langue)</v>
      </c>
      <c r="Z32" s="551"/>
      <c r="AA32" s="316">
        <f>PARAMETRES!$G$17</f>
        <v>30</v>
      </c>
      <c r="AB32" s="317"/>
      <c r="AC32" s="318" t="str">
        <f>TOTALGENERAL!$X66</f>
        <v/>
      </c>
      <c r="AD32" s="319"/>
      <c r="AE32" s="318" t="str">
        <f>TOTALGENERAL!$AY66</f>
        <v/>
      </c>
      <c r="AF32" s="319"/>
      <c r="AG32" s="318"/>
      <c r="AH32" s="319"/>
      <c r="AI32" s="318"/>
      <c r="AJ32" s="320"/>
      <c r="AK32" s="551" t="str">
        <f>IF(PARAMETRES!$D17="-",PARAMETRES!$F$17,CONCATENATE(UPPER(PARAMETRES!$D17)," (",LOWER(PARAMETRES!$F$17),")"))</f>
        <v>ANGLAIS (seconde langue)</v>
      </c>
      <c r="AL32" s="551"/>
      <c r="AM32" s="316">
        <f>PARAMETRES!$G$17</f>
        <v>30</v>
      </c>
      <c r="AN32" s="317"/>
      <c r="AO32" s="318" t="str">
        <f>TOTALGENERAL!$X70</f>
        <v/>
      </c>
      <c r="AP32" s="319"/>
      <c r="AQ32" s="318" t="str">
        <f>TOTALGENERAL!$AY70</f>
        <v/>
      </c>
      <c r="AR32" s="319"/>
      <c r="AS32" s="318"/>
      <c r="AT32" s="319"/>
      <c r="AU32" s="318"/>
      <c r="AV32" s="320"/>
      <c r="AW32" s="551" t="str">
        <f>IF(PARAMETRES!$D21="-",PARAMETRES!$F$17,CONCATENATE(UPPER(PARAMETRES!$D21)," (",LOWER(PARAMETRES!$F$17),")"))</f>
        <v>ANGLAIS (seconde langue)</v>
      </c>
      <c r="AX32" s="551"/>
      <c r="AY32" s="316">
        <f>PARAMETRES!$G$17</f>
        <v>30</v>
      </c>
      <c r="AZ32" s="317"/>
      <c r="BA32" s="318" t="str">
        <f>TOTALGENERAL!$X74</f>
        <v/>
      </c>
      <c r="BB32" s="319"/>
      <c r="BC32" s="318" t="str">
        <f>TOTALGENERAL!$AY74</f>
        <v/>
      </c>
      <c r="BD32" s="319"/>
      <c r="BE32" s="318"/>
      <c r="BF32" s="319"/>
      <c r="BG32" s="318"/>
      <c r="BH32" s="320"/>
      <c r="BI32" s="551" t="str">
        <f>IF(PARAMETRES!$D25="-",PARAMETRES!$F$17,CONCATENATE(UPPER(PARAMETRES!$D25)," (",LOWER(PARAMETRES!$F$17),")"))</f>
        <v>ANGLAIS (seconde langue)</v>
      </c>
      <c r="BJ32" s="551"/>
      <c r="BK32" s="316">
        <f>PARAMETRES!$G$17</f>
        <v>30</v>
      </c>
      <c r="BL32" s="317"/>
      <c r="BM32" s="318" t="str">
        <f>TOTALGENERAL!$X78</f>
        <v/>
      </c>
      <c r="BN32" s="319"/>
      <c r="BO32" s="318" t="str">
        <f>TOTALGENERAL!$AY78</f>
        <v/>
      </c>
      <c r="BP32" s="319"/>
      <c r="BQ32" s="318"/>
      <c r="BR32" s="319"/>
      <c r="BS32" s="318"/>
      <c r="BT32" s="320"/>
      <c r="BU32" s="551" t="str">
        <f>IF(PARAMETRES!$D29="-",PARAMETRES!$F$17,CONCATENATE(UPPER(PARAMETRES!$D29)," (",LOWER(PARAMETRES!$F$17),")"))</f>
        <v>ANGLAIS (seconde langue)</v>
      </c>
      <c r="BV32" s="551"/>
      <c r="BW32" s="316">
        <f>PARAMETRES!$G$17</f>
        <v>30</v>
      </c>
      <c r="BX32" s="317"/>
      <c r="BY32" s="318" t="str">
        <f>TOTALGENERAL!$X82</f>
        <v/>
      </c>
      <c r="BZ32" s="319"/>
      <c r="CA32" s="318" t="str">
        <f>TOTALGENERAL!$AY82</f>
        <v/>
      </c>
      <c r="CB32" s="319"/>
      <c r="CC32" s="318"/>
      <c r="CD32" s="319"/>
      <c r="CE32" s="318"/>
      <c r="CF32" s="320"/>
      <c r="CG32" s="551" t="str">
        <f>IF(PARAMETRES!$D33="-",PARAMETRES!$F$17,CONCATENATE(UPPER(PARAMETRES!$D33)," (",LOWER(PARAMETRES!$F$17),")"))</f>
        <v>ANGLAIS (seconde langue)</v>
      </c>
      <c r="CH32" s="551"/>
      <c r="CI32" s="316">
        <f>PARAMETRES!$G$17</f>
        <v>30</v>
      </c>
      <c r="CJ32" s="317"/>
      <c r="CK32" s="318" t="str">
        <f>TOTALGENERAL!$X86</f>
        <v/>
      </c>
      <c r="CL32" s="319"/>
      <c r="CM32" s="318" t="str">
        <f>TOTALGENERAL!$AY86</f>
        <v/>
      </c>
      <c r="CN32" s="319"/>
      <c r="CO32" s="318"/>
      <c r="CP32" s="319"/>
      <c r="CQ32" s="318"/>
      <c r="CR32" s="320"/>
      <c r="CS32" s="551" t="str">
        <f>IF(PARAMETRES!$D37="-",PARAMETRES!$F$17,CONCATENATE(UPPER(PARAMETRES!$D37)," (",LOWER(PARAMETRES!$F$17),")"))</f>
        <v>SECONDE LANGUE</v>
      </c>
      <c r="CT32" s="551"/>
      <c r="CU32" s="316">
        <f>PARAMETRES!$G$17</f>
        <v>30</v>
      </c>
      <c r="CV32" s="317"/>
      <c r="CW32" s="318" t="str">
        <f>TOTALGENERAL!$X90</f>
        <v/>
      </c>
      <c r="CX32" s="319"/>
      <c r="CY32" s="318" t="str">
        <f>TOTALGENERAL!$AY90</f>
        <v/>
      </c>
      <c r="CZ32" s="319"/>
      <c r="DA32" s="318"/>
      <c r="DB32" s="319"/>
      <c r="DC32" s="318"/>
      <c r="DD32" s="320"/>
      <c r="DE32" s="551" t="str">
        <f>IF(PARAMETRES!$D41="-",PARAMETRES!$F$17,CONCATENATE(UPPER(PARAMETRES!$D41)," (",LOWER(PARAMETRES!$F$17),")"))</f>
        <v>SECONDE LANGUE</v>
      </c>
      <c r="DF32" s="551"/>
      <c r="DG32" s="316">
        <f>PARAMETRES!$G$17</f>
        <v>30</v>
      </c>
      <c r="DH32" s="317"/>
      <c r="DI32" s="318" t="str">
        <f>TOTALGENERAL!$X94</f>
        <v/>
      </c>
      <c r="DJ32" s="319"/>
      <c r="DK32" s="318" t="str">
        <f>TOTALGENERAL!$AY94</f>
        <v/>
      </c>
      <c r="DL32" s="319"/>
      <c r="DM32" s="318"/>
      <c r="DN32" s="319"/>
      <c r="DO32" s="318"/>
      <c r="DP32" s="320"/>
    </row>
    <row r="33" spans="1:120">
      <c r="A33" s="321"/>
      <c r="B33" s="322"/>
      <c r="C33" s="323"/>
      <c r="D33" s="323"/>
      <c r="E33" s="315"/>
      <c r="F33" s="324"/>
      <c r="G33" s="315"/>
      <c r="H33" s="324"/>
      <c r="I33" s="315"/>
      <c r="J33" s="324"/>
      <c r="K33" s="315"/>
      <c r="L33" s="325"/>
      <c r="M33" s="321"/>
      <c r="N33" s="322"/>
      <c r="O33" s="323"/>
      <c r="P33" s="323"/>
      <c r="Q33" s="315"/>
      <c r="R33" s="324"/>
      <c r="S33" s="315"/>
      <c r="T33" s="324"/>
      <c r="U33" s="315"/>
      <c r="V33" s="324"/>
      <c r="W33" s="315"/>
      <c r="X33" s="325"/>
      <c r="Y33" s="321"/>
      <c r="Z33" s="322"/>
      <c r="AA33" s="323"/>
      <c r="AB33" s="323"/>
      <c r="AC33" s="315"/>
      <c r="AD33" s="324"/>
      <c r="AE33" s="315"/>
      <c r="AF33" s="324"/>
      <c r="AG33" s="315"/>
      <c r="AH33" s="324"/>
      <c r="AI33" s="315"/>
      <c r="AJ33" s="325"/>
      <c r="AK33" s="321"/>
      <c r="AL33" s="322"/>
      <c r="AM33" s="323"/>
      <c r="AN33" s="323"/>
      <c r="AO33" s="315"/>
      <c r="AP33" s="324"/>
      <c r="AQ33" s="315"/>
      <c r="AR33" s="324"/>
      <c r="AS33" s="315"/>
      <c r="AT33" s="324"/>
      <c r="AU33" s="315"/>
      <c r="AV33" s="325"/>
      <c r="AW33" s="321"/>
      <c r="AX33" s="322"/>
      <c r="AY33" s="323"/>
      <c r="AZ33" s="323"/>
      <c r="BA33" s="315"/>
      <c r="BB33" s="324"/>
      <c r="BC33" s="315"/>
      <c r="BD33" s="324"/>
      <c r="BE33" s="315"/>
      <c r="BF33" s="324"/>
      <c r="BG33" s="315"/>
      <c r="BH33" s="325"/>
      <c r="BI33" s="321"/>
      <c r="BJ33" s="322"/>
      <c r="BK33" s="323"/>
      <c r="BL33" s="323"/>
      <c r="BM33" s="315"/>
      <c r="BN33" s="324"/>
      <c r="BO33" s="315"/>
      <c r="BP33" s="324"/>
      <c r="BQ33" s="315"/>
      <c r="BR33" s="324"/>
      <c r="BS33" s="315"/>
      <c r="BT33" s="325"/>
      <c r="BU33" s="321"/>
      <c r="BV33" s="322"/>
      <c r="BW33" s="323"/>
      <c r="BX33" s="323"/>
      <c r="BY33" s="315"/>
      <c r="BZ33" s="324"/>
      <c r="CA33" s="315"/>
      <c r="CB33" s="324"/>
      <c r="CC33" s="315"/>
      <c r="CD33" s="324"/>
      <c r="CE33" s="315"/>
      <c r="CF33" s="325"/>
      <c r="CG33" s="321"/>
      <c r="CH33" s="322"/>
      <c r="CI33" s="323"/>
      <c r="CJ33" s="323"/>
      <c r="CK33" s="315"/>
      <c r="CL33" s="324"/>
      <c r="CM33" s="315"/>
      <c r="CN33" s="324"/>
      <c r="CO33" s="315"/>
      <c r="CP33" s="324"/>
      <c r="CQ33" s="315"/>
      <c r="CR33" s="325"/>
      <c r="CS33" s="321"/>
      <c r="CT33" s="322"/>
      <c r="CU33" s="323"/>
      <c r="CV33" s="323"/>
      <c r="CW33" s="315"/>
      <c r="CX33" s="324"/>
      <c r="CY33" s="315"/>
      <c r="CZ33" s="324"/>
      <c r="DA33" s="315"/>
      <c r="DB33" s="324"/>
      <c r="DC33" s="315"/>
      <c r="DD33" s="325"/>
      <c r="DE33" s="321"/>
      <c r="DF33" s="322"/>
      <c r="DG33" s="323"/>
      <c r="DH33" s="323"/>
      <c r="DI33" s="315"/>
      <c r="DJ33" s="324"/>
      <c r="DK33" s="315"/>
      <c r="DL33" s="324"/>
      <c r="DM33" s="315"/>
      <c r="DN33" s="324"/>
      <c r="DO33" s="315"/>
      <c r="DP33" s="325"/>
    </row>
    <row r="34" spans="1:120" ht="22.5" customHeight="1">
      <c r="A34" s="337"/>
      <c r="B34" s="338"/>
      <c r="C34" s="338"/>
      <c r="D34" s="339"/>
      <c r="E34" s="340"/>
      <c r="F34" s="324"/>
      <c r="G34" s="340"/>
      <c r="H34" s="324"/>
      <c r="I34" s="340"/>
      <c r="J34" s="324"/>
      <c r="K34" s="340"/>
      <c r="L34" s="325"/>
      <c r="M34" s="337"/>
      <c r="N34" s="338"/>
      <c r="O34" s="338"/>
      <c r="P34" s="339"/>
      <c r="Q34" s="340"/>
      <c r="R34" s="324"/>
      <c r="S34" s="340"/>
      <c r="T34" s="324"/>
      <c r="U34" s="340"/>
      <c r="V34" s="324"/>
      <c r="W34" s="340"/>
      <c r="X34" s="325"/>
      <c r="Y34" s="337"/>
      <c r="Z34" s="338"/>
      <c r="AA34" s="338"/>
      <c r="AB34" s="339"/>
      <c r="AC34" s="340"/>
      <c r="AD34" s="324"/>
      <c r="AE34" s="340"/>
      <c r="AF34" s="324"/>
      <c r="AG34" s="340"/>
      <c r="AH34" s="324"/>
      <c r="AI34" s="340"/>
      <c r="AJ34" s="325"/>
      <c r="AK34" s="337"/>
      <c r="AL34" s="338"/>
      <c r="AM34" s="338"/>
      <c r="AN34" s="339"/>
      <c r="AO34" s="340"/>
      <c r="AP34" s="324"/>
      <c r="AQ34" s="340"/>
      <c r="AR34" s="324"/>
      <c r="AS34" s="340"/>
      <c r="AT34" s="324"/>
      <c r="AU34" s="340"/>
      <c r="AV34" s="325"/>
      <c r="AW34" s="337"/>
      <c r="AX34" s="338"/>
      <c r="AY34" s="338"/>
      <c r="AZ34" s="339"/>
      <c r="BA34" s="340"/>
      <c r="BB34" s="324"/>
      <c r="BC34" s="340"/>
      <c r="BD34" s="324"/>
      <c r="BE34" s="340"/>
      <c r="BF34" s="324"/>
      <c r="BG34" s="340"/>
      <c r="BH34" s="325"/>
      <c r="BI34" s="337"/>
      <c r="BJ34" s="338"/>
      <c r="BK34" s="338"/>
      <c r="BL34" s="339"/>
      <c r="BM34" s="340"/>
      <c r="BN34" s="324"/>
      <c r="BO34" s="340"/>
      <c r="BP34" s="324"/>
      <c r="BQ34" s="340"/>
      <c r="BR34" s="324"/>
      <c r="BS34" s="340"/>
      <c r="BT34" s="325"/>
      <c r="BU34" s="337"/>
      <c r="BV34" s="338"/>
      <c r="BW34" s="338"/>
      <c r="BX34" s="339"/>
      <c r="BY34" s="340"/>
      <c r="BZ34" s="324"/>
      <c r="CA34" s="340"/>
      <c r="CB34" s="324"/>
      <c r="CC34" s="340"/>
      <c r="CD34" s="324"/>
      <c r="CE34" s="340"/>
      <c r="CF34" s="325"/>
      <c r="CG34" s="337"/>
      <c r="CH34" s="338"/>
      <c r="CI34" s="338"/>
      <c r="CJ34" s="339"/>
      <c r="CK34" s="340"/>
      <c r="CL34" s="324"/>
      <c r="CM34" s="340"/>
      <c r="CN34" s="324"/>
      <c r="CO34" s="340"/>
      <c r="CP34" s="324"/>
      <c r="CQ34" s="340"/>
      <c r="CR34" s="325"/>
      <c r="CS34" s="337"/>
      <c r="CT34" s="338"/>
      <c r="CU34" s="338"/>
      <c r="CV34" s="339"/>
      <c r="CW34" s="340"/>
      <c r="CX34" s="324"/>
      <c r="CY34" s="340"/>
      <c r="CZ34" s="324"/>
      <c r="DA34" s="340"/>
      <c r="DB34" s="324"/>
      <c r="DC34" s="340"/>
      <c r="DD34" s="325"/>
      <c r="DE34" s="337"/>
      <c r="DF34" s="338"/>
      <c r="DG34" s="338"/>
      <c r="DH34" s="339"/>
      <c r="DI34" s="340"/>
      <c r="DJ34" s="324"/>
      <c r="DK34" s="340"/>
      <c r="DL34" s="324"/>
      <c r="DM34" s="340"/>
      <c r="DN34" s="324"/>
      <c r="DO34" s="340"/>
      <c r="DP34" s="325"/>
    </row>
    <row r="35" spans="1:120" ht="4.5" customHeight="1">
      <c r="A35" s="326"/>
      <c r="B35" s="326"/>
      <c r="C35" s="327"/>
      <c r="D35" s="327"/>
      <c r="M35" s="326"/>
      <c r="N35" s="326"/>
      <c r="O35" s="327"/>
      <c r="P35" s="327"/>
      <c r="Y35" s="326"/>
      <c r="Z35" s="326"/>
      <c r="AA35" s="327"/>
      <c r="AB35" s="327"/>
      <c r="AK35" s="326"/>
      <c r="AL35" s="326"/>
      <c r="AM35" s="327"/>
      <c r="AN35" s="327"/>
      <c r="AW35" s="326"/>
      <c r="AX35" s="326"/>
      <c r="AY35" s="327"/>
      <c r="AZ35" s="327"/>
      <c r="BI35" s="326"/>
      <c r="BJ35" s="326"/>
      <c r="BK35" s="327"/>
      <c r="BL35" s="327"/>
      <c r="BU35" s="326"/>
      <c r="BV35" s="326"/>
      <c r="BW35" s="327"/>
      <c r="BX35" s="327"/>
      <c r="CG35" s="326"/>
      <c r="CH35" s="326"/>
      <c r="CI35" s="327"/>
      <c r="CJ35" s="327"/>
      <c r="CS35" s="326"/>
      <c r="CT35" s="326"/>
      <c r="CU35" s="327"/>
      <c r="CV35" s="327"/>
      <c r="DE35" s="326"/>
      <c r="DF35" s="326"/>
      <c r="DG35" s="327"/>
      <c r="DH35" s="327"/>
    </row>
    <row r="36" spans="1:120" ht="25.5" customHeight="1">
      <c r="A36" s="555" t="str">
        <f>PARAMETRES!$F$19</f>
        <v>TOTAL DE LA PÉRIODE</v>
      </c>
      <c r="B36" s="555"/>
      <c r="C36" s="341">
        <f>PARAMETRES!$G$19</f>
        <v>100</v>
      </c>
      <c r="D36" s="342"/>
      <c r="E36" s="343">
        <f>TOTALGENERAL!$AA58</f>
        <v>49.800000000000004</v>
      </c>
      <c r="F36" s="344"/>
      <c r="G36" s="343" t="str">
        <f>TOTALGENERAL!$BB58</f>
        <v/>
      </c>
      <c r="H36" s="344"/>
      <c r="I36" s="343"/>
      <c r="J36" s="344"/>
      <c r="K36" s="343"/>
      <c r="M36" s="555" t="str">
        <f>PARAMETRES!$F$19</f>
        <v>TOTAL DE LA PÉRIODE</v>
      </c>
      <c r="N36" s="555"/>
      <c r="O36" s="341">
        <f>PARAMETRES!$G$19</f>
        <v>100</v>
      </c>
      <c r="P36" s="342"/>
      <c r="Q36" s="343">
        <f>TOTALGENERAL!$AA62</f>
        <v>84.699999999999989</v>
      </c>
      <c r="R36" s="344"/>
      <c r="S36" s="343" t="str">
        <f>TOTALGENERAL!$BB62</f>
        <v/>
      </c>
      <c r="T36" s="344"/>
      <c r="U36" s="343"/>
      <c r="V36" s="344"/>
      <c r="W36" s="343"/>
      <c r="Y36" s="555" t="str">
        <f>PARAMETRES!$F$19</f>
        <v>TOTAL DE LA PÉRIODE</v>
      </c>
      <c r="Z36" s="555"/>
      <c r="AA36" s="341">
        <f>PARAMETRES!$G$19</f>
        <v>100</v>
      </c>
      <c r="AB36" s="342"/>
      <c r="AC36" s="343">
        <f>TOTALGENERAL!$AA66</f>
        <v>72.399999999999991</v>
      </c>
      <c r="AD36" s="344"/>
      <c r="AE36" s="343" t="str">
        <f>TOTALGENERAL!$BB66</f>
        <v/>
      </c>
      <c r="AF36" s="344"/>
      <c r="AG36" s="343"/>
      <c r="AH36" s="344"/>
      <c r="AI36" s="343"/>
      <c r="AK36" s="555" t="str">
        <f>PARAMETRES!$F$19</f>
        <v>TOTAL DE LA PÉRIODE</v>
      </c>
      <c r="AL36" s="555"/>
      <c r="AM36" s="341">
        <f>PARAMETRES!$G$19</f>
        <v>100</v>
      </c>
      <c r="AN36" s="342"/>
      <c r="AO36" s="343">
        <f>TOTALGENERAL!$AA70</f>
        <v>71.399999999999991</v>
      </c>
      <c r="AP36" s="344"/>
      <c r="AQ36" s="343" t="str">
        <f>TOTALGENERAL!$BB70</f>
        <v/>
      </c>
      <c r="AR36" s="344"/>
      <c r="AS36" s="343"/>
      <c r="AT36" s="344"/>
      <c r="AU36" s="343"/>
      <c r="AW36" s="555" t="str">
        <f>PARAMETRES!$F$19</f>
        <v>TOTAL DE LA PÉRIODE</v>
      </c>
      <c r="AX36" s="555"/>
      <c r="AY36" s="341">
        <f>PARAMETRES!$G$19</f>
        <v>100</v>
      </c>
      <c r="AZ36" s="342"/>
      <c r="BA36" s="343">
        <f>TOTALGENERAL!$AA74</f>
        <v>76.5</v>
      </c>
      <c r="BB36" s="344"/>
      <c r="BC36" s="343" t="str">
        <f>TOTALGENERAL!$BB74</f>
        <v/>
      </c>
      <c r="BD36" s="344"/>
      <c r="BE36" s="343"/>
      <c r="BF36" s="344"/>
      <c r="BG36" s="343"/>
      <c r="BI36" s="555" t="str">
        <f>PARAMETRES!$F$19</f>
        <v>TOTAL DE LA PÉRIODE</v>
      </c>
      <c r="BJ36" s="555"/>
      <c r="BK36" s="341">
        <f>PARAMETRES!$G$19</f>
        <v>100</v>
      </c>
      <c r="BL36" s="342"/>
      <c r="BM36" s="343">
        <f>TOTALGENERAL!$AA78</f>
        <v>82.8</v>
      </c>
      <c r="BN36" s="344"/>
      <c r="BO36" s="343" t="str">
        <f>TOTALGENERAL!$BB78</f>
        <v/>
      </c>
      <c r="BP36" s="344"/>
      <c r="BQ36" s="343"/>
      <c r="BR36" s="344"/>
      <c r="BS36" s="343"/>
      <c r="BU36" s="555" t="str">
        <f>PARAMETRES!$F$19</f>
        <v>TOTAL DE LA PÉRIODE</v>
      </c>
      <c r="BV36" s="555"/>
      <c r="BW36" s="341">
        <f>PARAMETRES!$G$19</f>
        <v>100</v>
      </c>
      <c r="BX36" s="342"/>
      <c r="BY36" s="343">
        <f>TOTALGENERAL!$AA82</f>
        <v>83.699999999999989</v>
      </c>
      <c r="BZ36" s="344"/>
      <c r="CA36" s="343" t="str">
        <f>TOTALGENERAL!$BB82</f>
        <v/>
      </c>
      <c r="CB36" s="344"/>
      <c r="CC36" s="343"/>
      <c r="CD36" s="344"/>
      <c r="CE36" s="343"/>
      <c r="CG36" s="555" t="str">
        <f>PARAMETRES!$F$19</f>
        <v>TOTAL DE LA PÉRIODE</v>
      </c>
      <c r="CH36" s="555"/>
      <c r="CI36" s="341">
        <f>PARAMETRES!$G$19</f>
        <v>100</v>
      </c>
      <c r="CJ36" s="342"/>
      <c r="CK36" s="343">
        <f>TOTALGENERAL!$AA86</f>
        <v>81.5</v>
      </c>
      <c r="CL36" s="344"/>
      <c r="CM36" s="343" t="str">
        <f>TOTALGENERAL!$BB86</f>
        <v/>
      </c>
      <c r="CN36" s="344"/>
      <c r="CO36" s="343"/>
      <c r="CP36" s="344"/>
      <c r="CQ36" s="343"/>
      <c r="CS36" s="555" t="str">
        <f>PARAMETRES!$F$19</f>
        <v>TOTAL DE LA PÉRIODE</v>
      </c>
      <c r="CT36" s="555"/>
      <c r="CU36" s="341">
        <f>PARAMETRES!$G$19</f>
        <v>100</v>
      </c>
      <c r="CV36" s="342"/>
      <c r="CW36" s="343" t="str">
        <f>TOTALGENERAL!$AA90</f>
        <v/>
      </c>
      <c r="CX36" s="344"/>
      <c r="CY36" s="343" t="str">
        <f>TOTALGENERAL!$BB90</f>
        <v/>
      </c>
      <c r="CZ36" s="344"/>
      <c r="DA36" s="343"/>
      <c r="DB36" s="344"/>
      <c r="DC36" s="343"/>
      <c r="DE36" s="555" t="str">
        <f>PARAMETRES!$F$19</f>
        <v>TOTAL DE LA PÉRIODE</v>
      </c>
      <c r="DF36" s="555"/>
      <c r="DG36" s="341">
        <f>PARAMETRES!$G$19</f>
        <v>100</v>
      </c>
      <c r="DH36" s="342"/>
      <c r="DI36" s="343" t="str">
        <f>TOTALGENERAL!$AA94</f>
        <v/>
      </c>
      <c r="DJ36" s="344"/>
      <c r="DK36" s="343" t="str">
        <f>TOTALGENERAL!$BB94</f>
        <v/>
      </c>
      <c r="DL36" s="344"/>
      <c r="DM36" s="343"/>
      <c r="DN36" s="344"/>
      <c r="DO36" s="343"/>
    </row>
    <row r="37" spans="1:120" ht="3.75" customHeight="1">
      <c r="G37" s="345"/>
      <c r="J37" s="345"/>
      <c r="S37" s="345"/>
      <c r="V37" s="345"/>
      <c r="AE37" s="345"/>
      <c r="AH37" s="345"/>
      <c r="AQ37" s="345"/>
      <c r="AT37" s="345"/>
      <c r="BC37" s="345"/>
      <c r="BF37" s="345"/>
      <c r="BO37" s="345"/>
      <c r="BR37" s="345"/>
      <c r="CA37" s="345"/>
      <c r="CD37" s="345"/>
      <c r="CM37" s="345"/>
      <c r="CP37" s="345"/>
      <c r="CY37" s="345"/>
      <c r="DB37" s="345"/>
      <c r="DK37" s="345"/>
      <c r="DN37" s="345"/>
    </row>
    <row r="38" spans="1:120">
      <c r="G38" s="556"/>
      <c r="H38" s="556"/>
      <c r="I38" s="556"/>
      <c r="J38" s="556"/>
      <c r="K38" s="346"/>
      <c r="S38" s="556"/>
      <c r="T38" s="556"/>
      <c r="U38" s="556"/>
      <c r="V38" s="556"/>
      <c r="W38" s="346"/>
      <c r="AE38" s="556"/>
      <c r="AF38" s="556"/>
      <c r="AG38" s="556"/>
      <c r="AH38" s="556"/>
      <c r="AI38" s="346"/>
      <c r="AQ38" s="556"/>
      <c r="AR38" s="556"/>
      <c r="AS38" s="556"/>
      <c r="AT38" s="556"/>
      <c r="AU38" s="346"/>
      <c r="BC38" s="556"/>
      <c r="BD38" s="556"/>
      <c r="BE38" s="556"/>
      <c r="BF38" s="556"/>
      <c r="BG38" s="346"/>
      <c r="BO38" s="556"/>
      <c r="BP38" s="556"/>
      <c r="BQ38" s="556"/>
      <c r="BR38" s="556"/>
      <c r="BS38" s="346"/>
      <c r="CA38" s="556"/>
      <c r="CB38" s="556"/>
      <c r="CC38" s="556"/>
      <c r="CD38" s="556"/>
      <c r="CE38" s="346"/>
      <c r="CM38" s="556"/>
      <c r="CN38" s="556"/>
      <c r="CO38" s="556"/>
      <c r="CP38" s="556"/>
      <c r="CQ38" s="346"/>
      <c r="CY38" s="556"/>
      <c r="CZ38" s="556"/>
      <c r="DA38" s="556"/>
      <c r="DB38" s="556"/>
      <c r="DC38" s="346"/>
      <c r="DK38" s="556"/>
      <c r="DL38" s="556"/>
      <c r="DM38" s="556"/>
      <c r="DN38" s="556"/>
      <c r="DO38" s="346"/>
    </row>
    <row r="39" spans="1:120" ht="21.75" customHeight="1"/>
    <row r="53" spans="1:120">
      <c r="A53" s="557"/>
      <c r="B53" s="557"/>
      <c r="C53" s="557"/>
      <c r="D53" s="557"/>
      <c r="E53" s="557"/>
      <c r="F53" s="557"/>
      <c r="G53" s="557"/>
      <c r="H53" s="557"/>
      <c r="I53" s="557"/>
      <c r="J53" s="557"/>
      <c r="K53" s="557"/>
      <c r="L53" s="557"/>
      <c r="M53" s="557"/>
      <c r="N53" s="557"/>
      <c r="O53" s="557"/>
      <c r="P53" s="557"/>
      <c r="Q53" s="557"/>
      <c r="R53" s="557"/>
      <c r="S53" s="557"/>
      <c r="T53" s="557"/>
      <c r="U53" s="557"/>
      <c r="V53" s="557"/>
      <c r="W53" s="557"/>
      <c r="X53" s="557"/>
      <c r="Y53" s="557"/>
      <c r="Z53" s="557"/>
      <c r="AA53" s="557"/>
      <c r="AB53" s="557"/>
      <c r="AC53" s="557"/>
      <c r="AD53" s="557"/>
      <c r="AE53" s="557"/>
      <c r="AF53" s="557"/>
      <c r="AG53" s="557"/>
      <c r="AH53" s="557"/>
      <c r="AI53" s="557"/>
      <c r="AJ53" s="557"/>
      <c r="AK53" s="557"/>
      <c r="AL53" s="557"/>
      <c r="AM53" s="557"/>
      <c r="AN53" s="557"/>
      <c r="AO53" s="557"/>
      <c r="AP53" s="557"/>
      <c r="AQ53" s="557"/>
      <c r="AR53" s="557"/>
      <c r="AS53" s="557"/>
      <c r="AT53" s="557"/>
      <c r="AU53" s="557"/>
      <c r="AV53" s="557"/>
      <c r="AW53" s="557"/>
      <c r="AX53" s="557"/>
      <c r="AY53" s="557"/>
      <c r="AZ53" s="557"/>
      <c r="BA53" s="557"/>
      <c r="BB53" s="557"/>
      <c r="BC53" s="557"/>
      <c r="BD53" s="557"/>
      <c r="BE53" s="557"/>
      <c r="BF53" s="557"/>
      <c r="BG53" s="557"/>
      <c r="BH53" s="557"/>
      <c r="BI53" s="557"/>
      <c r="BJ53" s="557"/>
      <c r="BK53" s="557"/>
      <c r="BL53" s="557"/>
      <c r="BM53" s="557"/>
      <c r="BN53" s="557"/>
      <c r="BO53" s="557"/>
      <c r="BP53" s="557"/>
      <c r="BQ53" s="557"/>
      <c r="BR53" s="557"/>
      <c r="BS53" s="557"/>
      <c r="BT53" s="557"/>
      <c r="BU53" s="557"/>
      <c r="BV53" s="557"/>
      <c r="BW53" s="557"/>
      <c r="BX53" s="557"/>
      <c r="BY53" s="557"/>
      <c r="BZ53" s="557"/>
      <c r="CA53" s="557"/>
      <c r="CB53" s="557"/>
      <c r="CC53" s="557"/>
      <c r="CD53" s="557"/>
      <c r="CE53" s="557"/>
      <c r="CF53" s="557"/>
      <c r="CG53" s="557"/>
      <c r="CH53" s="557"/>
      <c r="CI53" s="557"/>
      <c r="CJ53" s="557"/>
      <c r="CK53" s="557"/>
      <c r="CL53" s="557"/>
      <c r="CM53" s="557"/>
      <c r="CN53" s="557"/>
      <c r="CO53" s="557"/>
      <c r="CP53" s="557"/>
      <c r="CQ53" s="557"/>
      <c r="CR53" s="557"/>
      <c r="CS53" s="557"/>
      <c r="CT53" s="557"/>
      <c r="CU53" s="557"/>
      <c r="CV53" s="557"/>
      <c r="CW53" s="557"/>
      <c r="CX53" s="557"/>
      <c r="CY53" s="557"/>
      <c r="CZ53" s="557"/>
      <c r="DA53" s="557"/>
      <c r="DB53" s="557"/>
      <c r="DC53" s="557"/>
      <c r="DD53" s="557"/>
      <c r="DE53" s="557"/>
      <c r="DF53" s="557"/>
      <c r="DG53" s="557"/>
      <c r="DH53" s="557"/>
      <c r="DI53" s="557"/>
      <c r="DJ53" s="557"/>
      <c r="DK53" s="557"/>
      <c r="DL53" s="557"/>
      <c r="DM53" s="557"/>
      <c r="DN53" s="557"/>
      <c r="DO53" s="557"/>
      <c r="DP53" s="557"/>
    </row>
    <row r="54" spans="1:120" ht="30">
      <c r="B54" s="550" t="str">
        <f>PARAMETRES!$C6</f>
        <v>M</v>
      </c>
      <c r="C54" s="550"/>
      <c r="D54" s="550"/>
      <c r="E54" s="550"/>
      <c r="F54" s="550"/>
      <c r="G54" s="550"/>
      <c r="H54" s="550"/>
      <c r="I54" s="547"/>
      <c r="J54" s="548"/>
      <c r="N54" s="550" t="str">
        <f>PARAMETRES!$C10</f>
        <v>A</v>
      </c>
      <c r="O54" s="550"/>
      <c r="P54" s="550"/>
      <c r="Q54" s="550"/>
      <c r="R54" s="550"/>
      <c r="S54" s="550"/>
      <c r="T54" s="550"/>
      <c r="U54" s="547"/>
      <c r="V54" s="548"/>
      <c r="Z54" s="550" t="str">
        <f>PARAMETRES!$C14</f>
        <v>F</v>
      </c>
      <c r="AA54" s="550"/>
      <c r="AB54" s="550"/>
      <c r="AC54" s="550"/>
      <c r="AD54" s="550"/>
      <c r="AE54" s="550"/>
      <c r="AF54" s="550"/>
      <c r="AG54" s="547"/>
      <c r="AH54" s="548"/>
      <c r="AL54" s="550" t="str">
        <f>PARAMETRES!$C18</f>
        <v>L</v>
      </c>
      <c r="AM54" s="550"/>
      <c r="AN54" s="550"/>
      <c r="AO54" s="550"/>
      <c r="AP54" s="550"/>
      <c r="AQ54" s="550"/>
      <c r="AR54" s="550"/>
      <c r="AS54" s="547"/>
      <c r="AT54" s="548"/>
      <c r="AX54" s="550" t="str">
        <f>PARAMETRES!$C22</f>
        <v>L</v>
      </c>
      <c r="AY54" s="550"/>
      <c r="AZ54" s="550"/>
      <c r="BA54" s="550"/>
      <c r="BB54" s="550"/>
      <c r="BC54" s="550"/>
      <c r="BD54" s="550"/>
      <c r="BE54" s="547"/>
      <c r="BF54" s="548"/>
      <c r="BJ54" s="550" t="str">
        <f>PARAMETRES!$C26</f>
        <v>M</v>
      </c>
      <c r="BK54" s="550"/>
      <c r="BL54" s="550"/>
      <c r="BM54" s="550"/>
      <c r="BN54" s="550"/>
      <c r="BO54" s="550"/>
      <c r="BP54" s="550"/>
      <c r="BQ54" s="547"/>
      <c r="BR54" s="548"/>
      <c r="BV54" s="550" t="str">
        <f>PARAMETRES!$C30</f>
        <v>M</v>
      </c>
      <c r="BW54" s="550"/>
      <c r="BX54" s="550"/>
      <c r="BY54" s="550"/>
      <c r="BZ54" s="550"/>
      <c r="CA54" s="550"/>
      <c r="CB54" s="550"/>
      <c r="CC54" s="547"/>
      <c r="CD54" s="548"/>
      <c r="CH54" s="550" t="str">
        <f>PARAMETRES!$C34</f>
        <v>-</v>
      </c>
      <c r="CI54" s="550"/>
      <c r="CJ54" s="550"/>
      <c r="CK54" s="550"/>
      <c r="CL54" s="550"/>
      <c r="CM54" s="550"/>
      <c r="CN54" s="550"/>
      <c r="CO54" s="547"/>
      <c r="CP54" s="548"/>
      <c r="CT54" s="550" t="str">
        <f>PARAMETRES!$C38</f>
        <v>-</v>
      </c>
      <c r="CU54" s="550"/>
      <c r="CV54" s="550"/>
      <c r="CW54" s="550"/>
      <c r="CX54" s="550"/>
      <c r="CY54" s="550"/>
      <c r="CZ54" s="550"/>
      <c r="DA54" s="547"/>
      <c r="DB54" s="548"/>
      <c r="DF54" s="550" t="str">
        <f>PARAMETRES!$C42</f>
        <v>-</v>
      </c>
      <c r="DG54" s="550"/>
      <c r="DH54" s="550"/>
      <c r="DI54" s="550"/>
      <c r="DJ54" s="550"/>
      <c r="DK54" s="550"/>
      <c r="DL54" s="550"/>
      <c r="DM54" s="547" t="str">
        <f>IF(COUNTBLANK(DO60:DO89)=31,"",PARAMETRES!$F$22)</f>
        <v>Année          2016-2017</v>
      </c>
      <c r="DN54" s="548" t="str">
        <f>IF(COUNTBLANK(DO60:DO89)=31,"",PARAMETRES!$F$23)</f>
        <v>5ème année</v>
      </c>
    </row>
    <row r="55" spans="1:120" ht="20.25">
      <c r="B55" s="549" t="str">
        <f>PARAMETRES!$B6</f>
        <v>B</v>
      </c>
      <c r="C55" s="549"/>
      <c r="D55" s="549"/>
      <c r="E55" s="549"/>
      <c r="F55" s="549"/>
      <c r="G55" s="549"/>
      <c r="H55" s="549"/>
      <c r="I55" s="547"/>
      <c r="J55" s="548"/>
      <c r="N55" s="549" t="str">
        <f>PARAMETRES!$B10</f>
        <v>C</v>
      </c>
      <c r="O55" s="549"/>
      <c r="P55" s="549"/>
      <c r="Q55" s="549"/>
      <c r="R55" s="549"/>
      <c r="S55" s="549"/>
      <c r="T55" s="549"/>
      <c r="U55" s="547"/>
      <c r="V55" s="548"/>
      <c r="Z55" s="549" t="str">
        <f>PARAMETRES!$B14</f>
        <v>F</v>
      </c>
      <c r="AA55" s="549"/>
      <c r="AB55" s="549"/>
      <c r="AC55" s="549"/>
      <c r="AD55" s="549"/>
      <c r="AE55" s="549"/>
      <c r="AF55" s="549"/>
      <c r="AG55" s="547"/>
      <c r="AH55" s="548"/>
      <c r="AL55" s="549" t="str">
        <f>PARAMETRES!$B18</f>
        <v>K</v>
      </c>
      <c r="AM55" s="549"/>
      <c r="AN55" s="549"/>
      <c r="AO55" s="549"/>
      <c r="AP55" s="549"/>
      <c r="AQ55" s="549"/>
      <c r="AR55" s="549"/>
      <c r="AS55" s="547"/>
      <c r="AT55" s="548"/>
      <c r="AX55" s="549" t="str">
        <f>PARAMETRES!$B22</f>
        <v>P</v>
      </c>
      <c r="AY55" s="549"/>
      <c r="AZ55" s="549"/>
      <c r="BA55" s="549"/>
      <c r="BB55" s="549"/>
      <c r="BC55" s="549"/>
      <c r="BD55" s="549"/>
      <c r="BE55" s="547"/>
      <c r="BF55" s="548"/>
      <c r="BJ55" s="549" t="str">
        <f>PARAMETRES!$B26</f>
        <v>S</v>
      </c>
      <c r="BK55" s="549"/>
      <c r="BL55" s="549"/>
      <c r="BM55" s="549"/>
      <c r="BN55" s="549"/>
      <c r="BO55" s="549"/>
      <c r="BP55" s="549"/>
      <c r="BQ55" s="547"/>
      <c r="BR55" s="548"/>
      <c r="BV55" s="549" t="str">
        <f>PARAMETRES!$B30</f>
        <v>T</v>
      </c>
      <c r="BW55" s="549"/>
      <c r="BX55" s="549"/>
      <c r="BY55" s="549"/>
      <c r="BZ55" s="549"/>
      <c r="CA55" s="549"/>
      <c r="CB55" s="549"/>
      <c r="CC55" s="547"/>
      <c r="CD55" s="548"/>
      <c r="CH55" s="549" t="str">
        <f>PARAMETRES!$B34</f>
        <v>-</v>
      </c>
      <c r="CI55" s="549"/>
      <c r="CJ55" s="549"/>
      <c r="CK55" s="549"/>
      <c r="CL55" s="549"/>
      <c r="CM55" s="549"/>
      <c r="CN55" s="549"/>
      <c r="CO55" s="547"/>
      <c r="CP55" s="548"/>
      <c r="CT55" s="549" t="str">
        <f>PARAMETRES!$B38</f>
        <v>-</v>
      </c>
      <c r="CU55" s="549"/>
      <c r="CV55" s="549"/>
      <c r="CW55" s="549"/>
      <c r="CX55" s="549"/>
      <c r="CY55" s="549"/>
      <c r="CZ55" s="549"/>
      <c r="DA55" s="547"/>
      <c r="DB55" s="548"/>
      <c r="DF55" s="549" t="str">
        <f>PARAMETRES!$B42</f>
        <v>-</v>
      </c>
      <c r="DG55" s="549"/>
      <c r="DH55" s="549"/>
      <c r="DI55" s="549"/>
      <c r="DJ55" s="549"/>
      <c r="DK55" s="549"/>
      <c r="DL55" s="549"/>
      <c r="DM55" s="547"/>
      <c r="DN55" s="548"/>
    </row>
    <row r="56" spans="1:120">
      <c r="B56" s="313"/>
      <c r="C56" s="313"/>
      <c r="D56" s="313"/>
      <c r="N56" s="313"/>
      <c r="O56" s="313"/>
      <c r="P56" s="313"/>
      <c r="Z56" s="313"/>
      <c r="AA56" s="313"/>
      <c r="AB56" s="313"/>
      <c r="AL56" s="313"/>
      <c r="AM56" s="313"/>
      <c r="AN56" s="313"/>
      <c r="AX56" s="313"/>
      <c r="AY56" s="313"/>
      <c r="AZ56" s="313"/>
      <c r="BJ56" s="313"/>
      <c r="BK56" s="313"/>
      <c r="BL56" s="313"/>
      <c r="BV56" s="313"/>
      <c r="BW56" s="313"/>
      <c r="BX56" s="313"/>
      <c r="CH56" s="313"/>
      <c r="CI56" s="313"/>
      <c r="CJ56" s="313"/>
      <c r="CT56" s="313"/>
      <c r="CU56" s="313"/>
      <c r="CV56" s="313"/>
      <c r="DF56" s="313"/>
      <c r="DG56" s="313"/>
      <c r="DH56" s="313"/>
    </row>
    <row r="58" spans="1:120" ht="25.5" customHeight="1">
      <c r="E58" s="314" t="s">
        <v>84</v>
      </c>
      <c r="G58" s="314" t="s">
        <v>85</v>
      </c>
      <c r="I58" s="314" t="s">
        <v>86</v>
      </c>
      <c r="K58" s="314" t="s">
        <v>87</v>
      </c>
      <c r="Q58" s="314" t="s">
        <v>84</v>
      </c>
      <c r="S58" s="314" t="s">
        <v>85</v>
      </c>
      <c r="U58" s="314" t="s">
        <v>86</v>
      </c>
      <c r="W58" s="314" t="s">
        <v>87</v>
      </c>
      <c r="AC58" s="314" t="s">
        <v>84</v>
      </c>
      <c r="AE58" s="314" t="s">
        <v>85</v>
      </c>
      <c r="AG58" s="314" t="s">
        <v>86</v>
      </c>
      <c r="AI58" s="314" t="s">
        <v>87</v>
      </c>
      <c r="AO58" s="314" t="s">
        <v>84</v>
      </c>
      <c r="AQ58" s="314" t="s">
        <v>85</v>
      </c>
      <c r="AS58" s="314" t="s">
        <v>86</v>
      </c>
      <c r="AU58" s="314" t="s">
        <v>87</v>
      </c>
      <c r="BA58" s="314" t="s">
        <v>84</v>
      </c>
      <c r="BC58" s="314" t="s">
        <v>85</v>
      </c>
      <c r="BE58" s="314" t="s">
        <v>86</v>
      </c>
      <c r="BG58" s="314" t="s">
        <v>87</v>
      </c>
      <c r="BM58" s="314" t="s">
        <v>84</v>
      </c>
      <c r="BO58" s="314" t="s">
        <v>85</v>
      </c>
      <c r="BQ58" s="314" t="s">
        <v>86</v>
      </c>
      <c r="BS58" s="314" t="s">
        <v>87</v>
      </c>
      <c r="BY58" s="314" t="s">
        <v>84</v>
      </c>
      <c r="CA58" s="314" t="s">
        <v>85</v>
      </c>
      <c r="CC58" s="314" t="s">
        <v>86</v>
      </c>
      <c r="CE58" s="314" t="s">
        <v>87</v>
      </c>
      <c r="CK58" s="314" t="s">
        <v>84</v>
      </c>
      <c r="CM58" s="314" t="s">
        <v>85</v>
      </c>
      <c r="CO58" s="314" t="s">
        <v>86</v>
      </c>
      <c r="CQ58" s="314" t="s">
        <v>87</v>
      </c>
      <c r="CW58" s="314" t="s">
        <v>84</v>
      </c>
      <c r="CY58" s="314" t="s">
        <v>85</v>
      </c>
      <c r="DA58" s="314" t="s">
        <v>86</v>
      </c>
      <c r="DC58" s="314" t="s">
        <v>87</v>
      </c>
      <c r="DI58" s="314" t="s">
        <v>84</v>
      </c>
      <c r="DK58" s="314" t="s">
        <v>85</v>
      </c>
      <c r="DM58" s="314" t="s">
        <v>86</v>
      </c>
      <c r="DO58" s="314" t="s">
        <v>87</v>
      </c>
    </row>
    <row r="59" spans="1:120">
      <c r="E59" s="315"/>
      <c r="G59" s="315"/>
      <c r="I59" s="315"/>
      <c r="K59" s="315"/>
      <c r="Q59" s="315"/>
      <c r="S59" s="315"/>
      <c r="U59" s="315"/>
      <c r="W59" s="315"/>
      <c r="AC59" s="315"/>
      <c r="AE59" s="315"/>
      <c r="AG59" s="315"/>
      <c r="AI59" s="315"/>
      <c r="AO59" s="315"/>
      <c r="AQ59" s="315"/>
      <c r="AS59" s="315"/>
      <c r="AU59" s="315"/>
      <c r="BA59" s="315"/>
      <c r="BC59" s="315"/>
      <c r="BE59" s="315"/>
      <c r="BG59" s="315"/>
      <c r="BM59" s="315"/>
      <c r="BO59" s="315"/>
      <c r="BQ59" s="315"/>
      <c r="BS59" s="315"/>
      <c r="BY59" s="315"/>
      <c r="CA59" s="315"/>
      <c r="CC59" s="315"/>
      <c r="CE59" s="315"/>
      <c r="CK59" s="315"/>
      <c r="CM59" s="315"/>
      <c r="CO59" s="315"/>
      <c r="CQ59" s="315"/>
      <c r="CW59" s="315"/>
      <c r="CY59" s="315"/>
      <c r="DA59" s="315"/>
      <c r="DC59" s="315"/>
      <c r="DI59" s="315"/>
      <c r="DK59" s="315"/>
      <c r="DM59" s="315"/>
      <c r="DO59" s="315"/>
    </row>
    <row r="60" spans="1:120">
      <c r="A60" s="551" t="str">
        <f>PARAMETRES!$F$3</f>
        <v>RELIGION</v>
      </c>
      <c r="B60" s="551"/>
      <c r="C60" s="316">
        <f>PARAMETRES!$G$3</f>
        <v>20</v>
      </c>
      <c r="D60" s="317"/>
      <c r="E60" s="318">
        <f>TOTALGENERAL!$E59</f>
        <v>13.7</v>
      </c>
      <c r="F60" s="319"/>
      <c r="G60" s="318" t="str">
        <f>TOTALGENERAL!$AF59</f>
        <v/>
      </c>
      <c r="H60" s="319"/>
      <c r="I60" s="318"/>
      <c r="J60" s="319"/>
      <c r="K60" s="318"/>
      <c r="L60" s="320"/>
      <c r="M60" s="551" t="str">
        <f>PARAMETRES!$F$3</f>
        <v>RELIGION</v>
      </c>
      <c r="N60" s="551"/>
      <c r="O60" s="316">
        <f>PARAMETRES!$G$3</f>
        <v>20</v>
      </c>
      <c r="P60" s="317"/>
      <c r="Q60" s="318">
        <f>TOTALGENERAL!$E63</f>
        <v>13.7</v>
      </c>
      <c r="R60" s="319"/>
      <c r="S60" s="318" t="str">
        <f>TOTALGENERAL!$AF63</f>
        <v/>
      </c>
      <c r="T60" s="319"/>
      <c r="U60" s="318"/>
      <c r="V60" s="319"/>
      <c r="W60" s="318"/>
      <c r="X60" s="320"/>
      <c r="Y60" s="551" t="str">
        <f>PARAMETRES!$F$3</f>
        <v>RELIGION</v>
      </c>
      <c r="Z60" s="551"/>
      <c r="AA60" s="316">
        <f>PARAMETRES!$G$3</f>
        <v>20</v>
      </c>
      <c r="AB60" s="317"/>
      <c r="AC60" s="318">
        <f>TOTALGENERAL!$E67</f>
        <v>15.799999999999999</v>
      </c>
      <c r="AD60" s="319"/>
      <c r="AE60" s="318" t="str">
        <f>TOTALGENERAL!$AF67</f>
        <v/>
      </c>
      <c r="AF60" s="319"/>
      <c r="AG60" s="318"/>
      <c r="AH60" s="319"/>
      <c r="AI60" s="318"/>
      <c r="AJ60" s="320"/>
      <c r="AK60" s="551" t="str">
        <f>PARAMETRES!$F$3</f>
        <v>RELIGION</v>
      </c>
      <c r="AL60" s="551"/>
      <c r="AM60" s="316">
        <f>PARAMETRES!$G$3</f>
        <v>20</v>
      </c>
      <c r="AN60" s="317"/>
      <c r="AO60" s="318">
        <f>TOTALGENERAL!$E71</f>
        <v>8.5</v>
      </c>
      <c r="AP60" s="319"/>
      <c r="AQ60" s="318" t="str">
        <f>TOTALGENERAL!$AF71</f>
        <v/>
      </c>
      <c r="AR60" s="319"/>
      <c r="AS60" s="318"/>
      <c r="AT60" s="319"/>
      <c r="AU60" s="318"/>
      <c r="AV60" s="320"/>
      <c r="AW60" s="551" t="str">
        <f>PARAMETRES!$F$3</f>
        <v>RELIGION</v>
      </c>
      <c r="AX60" s="551"/>
      <c r="AY60" s="316">
        <f>PARAMETRES!$G$3</f>
        <v>20</v>
      </c>
      <c r="AZ60" s="317"/>
      <c r="BA60" s="318">
        <f>TOTALGENERAL!$E75</f>
        <v>17.900000000000002</v>
      </c>
      <c r="BB60" s="319"/>
      <c r="BC60" s="318" t="str">
        <f>TOTALGENERAL!$AF75</f>
        <v/>
      </c>
      <c r="BD60" s="319"/>
      <c r="BE60" s="318"/>
      <c r="BF60" s="319"/>
      <c r="BG60" s="318"/>
      <c r="BH60" s="320"/>
      <c r="BI60" s="551" t="str">
        <f>PARAMETRES!$F$3</f>
        <v>RELIGION</v>
      </c>
      <c r="BJ60" s="551"/>
      <c r="BK60" s="316">
        <f>PARAMETRES!$G$3</f>
        <v>20</v>
      </c>
      <c r="BL60" s="317"/>
      <c r="BM60" s="318">
        <f>TOTALGENERAL!$E79</f>
        <v>14.799999999999999</v>
      </c>
      <c r="BN60" s="319"/>
      <c r="BO60" s="318" t="str">
        <f>TOTALGENERAL!$AF79</f>
        <v/>
      </c>
      <c r="BP60" s="319"/>
      <c r="BQ60" s="318"/>
      <c r="BR60" s="319"/>
      <c r="BS60" s="318"/>
      <c r="BT60" s="320"/>
      <c r="BU60" s="551" t="str">
        <f>PARAMETRES!$F$3</f>
        <v>RELIGION</v>
      </c>
      <c r="BV60" s="551"/>
      <c r="BW60" s="316">
        <f>PARAMETRES!$G$3</f>
        <v>20</v>
      </c>
      <c r="BX60" s="317"/>
      <c r="BY60" s="318">
        <f>TOTALGENERAL!$E83</f>
        <v>20</v>
      </c>
      <c r="BZ60" s="319"/>
      <c r="CA60" s="318" t="str">
        <f>TOTALGENERAL!$AF83</f>
        <v/>
      </c>
      <c r="CB60" s="319"/>
      <c r="CC60" s="318"/>
      <c r="CD60" s="319"/>
      <c r="CE60" s="318"/>
      <c r="CF60" s="320"/>
      <c r="CG60" s="551" t="str">
        <f>PARAMETRES!$F$3</f>
        <v>RELIGION</v>
      </c>
      <c r="CH60" s="551"/>
      <c r="CI60" s="316">
        <f>PARAMETRES!$G$3</f>
        <v>20</v>
      </c>
      <c r="CJ60" s="317"/>
      <c r="CK60" s="318" t="str">
        <f>TOTALGENERAL!$E87</f>
        <v>-</v>
      </c>
      <c r="CL60" s="319"/>
      <c r="CM60" s="318" t="str">
        <f>TOTALGENERAL!$AF87</f>
        <v/>
      </c>
      <c r="CN60" s="319"/>
      <c r="CO60" s="318"/>
      <c r="CP60" s="319"/>
      <c r="CQ60" s="318"/>
      <c r="CR60" s="320"/>
      <c r="CS60" s="551" t="str">
        <f>PARAMETRES!$F$3</f>
        <v>RELIGION</v>
      </c>
      <c r="CT60" s="551"/>
      <c r="CU60" s="316">
        <f>PARAMETRES!$G$3</f>
        <v>20</v>
      </c>
      <c r="CV60" s="317"/>
      <c r="CW60" s="318" t="str">
        <f>TOTALGENERAL!$E91</f>
        <v>-</v>
      </c>
      <c r="CX60" s="319"/>
      <c r="CY60" s="318" t="str">
        <f>TOTALGENERAL!$AF91</f>
        <v/>
      </c>
      <c r="CZ60" s="319"/>
      <c r="DA60" s="318"/>
      <c r="DB60" s="319"/>
      <c r="DC60" s="318"/>
      <c r="DD60" s="320"/>
      <c r="DE60" s="551" t="str">
        <f>PARAMETRES!$F$3</f>
        <v>RELIGION</v>
      </c>
      <c r="DF60" s="551"/>
      <c r="DG60" s="316">
        <f>PARAMETRES!$G$3</f>
        <v>20</v>
      </c>
      <c r="DH60" s="317"/>
      <c r="DI60" s="318" t="str">
        <f>TOTALGENERAL!$E95</f>
        <v>-</v>
      </c>
      <c r="DJ60" s="319"/>
      <c r="DK60" s="318" t="str">
        <f>TOTALGENERAL!$AF95</f>
        <v/>
      </c>
      <c r="DL60" s="319"/>
      <c r="DM60" s="318"/>
      <c r="DN60" s="319"/>
      <c r="DO60" s="318"/>
      <c r="DP60" s="320"/>
    </row>
    <row r="61" spans="1:120">
      <c r="A61" s="321"/>
      <c r="B61" s="322"/>
      <c r="C61" s="323"/>
      <c r="D61" s="323"/>
      <c r="E61" s="315"/>
      <c r="F61" s="324"/>
      <c r="G61" s="315"/>
      <c r="H61" s="324"/>
      <c r="I61" s="315"/>
      <c r="J61" s="324"/>
      <c r="K61" s="315"/>
      <c r="L61" s="325"/>
      <c r="M61" s="321"/>
      <c r="N61" s="322"/>
      <c r="O61" s="323"/>
      <c r="P61" s="323"/>
      <c r="Q61" s="315"/>
      <c r="R61" s="324"/>
      <c r="S61" s="315"/>
      <c r="T61" s="324"/>
      <c r="U61" s="315"/>
      <c r="V61" s="324"/>
      <c r="W61" s="315"/>
      <c r="X61" s="325"/>
      <c r="Y61" s="321"/>
      <c r="Z61" s="322"/>
      <c r="AA61" s="323"/>
      <c r="AB61" s="323"/>
      <c r="AC61" s="315"/>
      <c r="AD61" s="324"/>
      <c r="AE61" s="315"/>
      <c r="AF61" s="324"/>
      <c r="AG61" s="315"/>
      <c r="AH61" s="324"/>
      <c r="AI61" s="315"/>
      <c r="AJ61" s="325"/>
      <c r="AK61" s="321"/>
      <c r="AL61" s="322"/>
      <c r="AM61" s="323"/>
      <c r="AN61" s="323"/>
      <c r="AO61" s="315"/>
      <c r="AP61" s="324"/>
      <c r="AQ61" s="315"/>
      <c r="AR61" s="324"/>
      <c r="AS61" s="315"/>
      <c r="AT61" s="324"/>
      <c r="AU61" s="315"/>
      <c r="AV61" s="325"/>
      <c r="AW61" s="321"/>
      <c r="AX61" s="322"/>
      <c r="AY61" s="323"/>
      <c r="AZ61" s="323"/>
      <c r="BA61" s="315"/>
      <c r="BB61" s="324"/>
      <c r="BC61" s="315"/>
      <c r="BD61" s="324"/>
      <c r="BE61" s="315"/>
      <c r="BF61" s="324"/>
      <c r="BG61" s="315"/>
      <c r="BH61" s="325"/>
      <c r="BI61" s="321"/>
      <c r="BJ61" s="322"/>
      <c r="BK61" s="323"/>
      <c r="BL61" s="323"/>
      <c r="BM61" s="315"/>
      <c r="BN61" s="324"/>
      <c r="BO61" s="315"/>
      <c r="BP61" s="324"/>
      <c r="BQ61" s="315"/>
      <c r="BR61" s="324"/>
      <c r="BS61" s="315"/>
      <c r="BT61" s="325"/>
      <c r="BU61" s="321"/>
      <c r="BV61" s="322"/>
      <c r="BW61" s="323"/>
      <c r="BX61" s="323"/>
      <c r="BY61" s="315"/>
      <c r="BZ61" s="324"/>
      <c r="CA61" s="315"/>
      <c r="CB61" s="324"/>
      <c r="CC61" s="315"/>
      <c r="CD61" s="324"/>
      <c r="CE61" s="315"/>
      <c r="CF61" s="325"/>
      <c r="CG61" s="321"/>
      <c r="CH61" s="322"/>
      <c r="CI61" s="323"/>
      <c r="CJ61" s="323"/>
      <c r="CK61" s="315"/>
      <c r="CL61" s="324"/>
      <c r="CM61" s="315"/>
      <c r="CN61" s="324"/>
      <c r="CO61" s="315"/>
      <c r="CP61" s="324"/>
      <c r="CQ61" s="315"/>
      <c r="CR61" s="325"/>
      <c r="CS61" s="321"/>
      <c r="CT61" s="322"/>
      <c r="CU61" s="323"/>
      <c r="CV61" s="323"/>
      <c r="CW61" s="315"/>
      <c r="CX61" s="324"/>
      <c r="CY61" s="315"/>
      <c r="CZ61" s="324"/>
      <c r="DA61" s="315"/>
      <c r="DB61" s="324"/>
      <c r="DC61" s="315"/>
      <c r="DD61" s="325"/>
      <c r="DE61" s="321"/>
      <c r="DF61" s="322"/>
      <c r="DG61" s="323"/>
      <c r="DH61" s="323"/>
      <c r="DI61" s="315"/>
      <c r="DJ61" s="324"/>
      <c r="DK61" s="315"/>
      <c r="DL61" s="324"/>
      <c r="DM61" s="315"/>
      <c r="DN61" s="324"/>
      <c r="DO61" s="315"/>
      <c r="DP61" s="325"/>
    </row>
    <row r="62" spans="1:120">
      <c r="A62" s="326"/>
      <c r="B62" s="326"/>
      <c r="C62" s="327"/>
      <c r="D62" s="327"/>
      <c r="E62" s="315"/>
      <c r="G62" s="315"/>
      <c r="I62" s="315"/>
      <c r="K62" s="315"/>
      <c r="M62" s="326"/>
      <c r="N62" s="326"/>
      <c r="O62" s="327"/>
      <c r="P62" s="327"/>
      <c r="Q62" s="315"/>
      <c r="S62" s="315"/>
      <c r="U62" s="315"/>
      <c r="W62" s="315"/>
      <c r="Y62" s="326"/>
      <c r="Z62" s="326"/>
      <c r="AA62" s="327"/>
      <c r="AB62" s="327"/>
      <c r="AC62" s="315"/>
      <c r="AE62" s="315"/>
      <c r="AG62" s="315"/>
      <c r="AI62" s="315"/>
      <c r="AK62" s="326"/>
      <c r="AL62" s="326"/>
      <c r="AM62" s="327"/>
      <c r="AN62" s="327"/>
      <c r="AO62" s="315"/>
      <c r="AQ62" s="315"/>
      <c r="AS62" s="315"/>
      <c r="AU62" s="315"/>
      <c r="AW62" s="326"/>
      <c r="AX62" s="326"/>
      <c r="AY62" s="327"/>
      <c r="AZ62" s="327"/>
      <c r="BA62" s="315"/>
      <c r="BC62" s="315"/>
      <c r="BE62" s="315"/>
      <c r="BG62" s="315"/>
      <c r="BI62" s="326"/>
      <c r="BJ62" s="326"/>
      <c r="BK62" s="327"/>
      <c r="BL62" s="327"/>
      <c r="BM62" s="315"/>
      <c r="BO62" s="315"/>
      <c r="BQ62" s="315"/>
      <c r="BS62" s="315"/>
      <c r="BU62" s="326"/>
      <c r="BV62" s="326"/>
      <c r="BW62" s="327"/>
      <c r="BX62" s="327"/>
      <c r="BY62" s="315"/>
      <c r="CA62" s="315"/>
      <c r="CC62" s="315"/>
      <c r="CE62" s="315"/>
      <c r="CG62" s="326"/>
      <c r="CH62" s="326"/>
      <c r="CI62" s="327"/>
      <c r="CJ62" s="327"/>
      <c r="CK62" s="315"/>
      <c r="CM62" s="315"/>
      <c r="CO62" s="315"/>
      <c r="CQ62" s="315"/>
      <c r="CS62" s="326"/>
      <c r="CT62" s="326"/>
      <c r="CU62" s="327"/>
      <c r="CV62" s="327"/>
      <c r="CW62" s="315"/>
      <c r="CY62" s="315"/>
      <c r="DA62" s="315"/>
      <c r="DC62" s="315"/>
      <c r="DE62" s="326"/>
      <c r="DF62" s="326"/>
      <c r="DG62" s="327"/>
      <c r="DH62" s="327"/>
      <c r="DI62" s="315"/>
      <c r="DK62" s="315"/>
      <c r="DM62" s="315"/>
      <c r="DO62" s="315"/>
    </row>
    <row r="63" spans="1:120" ht="13.5">
      <c r="A63" s="552" t="s">
        <v>88</v>
      </c>
      <c r="B63" s="552"/>
      <c r="C63" s="327"/>
      <c r="D63" s="327"/>
      <c r="E63" s="315"/>
      <c r="G63" s="315"/>
      <c r="I63" s="315"/>
      <c r="K63" s="315"/>
      <c r="M63" s="552" t="s">
        <v>88</v>
      </c>
      <c r="N63" s="552"/>
      <c r="O63" s="327"/>
      <c r="P63" s="327"/>
      <c r="Q63" s="315"/>
      <c r="S63" s="315"/>
      <c r="U63" s="315"/>
      <c r="W63" s="315"/>
      <c r="Y63" s="552" t="s">
        <v>88</v>
      </c>
      <c r="Z63" s="552"/>
      <c r="AA63" s="327"/>
      <c r="AB63" s="327"/>
      <c r="AC63" s="315"/>
      <c r="AE63" s="315"/>
      <c r="AG63" s="315"/>
      <c r="AI63" s="315"/>
      <c r="AK63" s="552" t="s">
        <v>88</v>
      </c>
      <c r="AL63" s="552"/>
      <c r="AM63" s="327"/>
      <c r="AN63" s="327"/>
      <c r="AO63" s="315"/>
      <c r="AQ63" s="315"/>
      <c r="AS63" s="315"/>
      <c r="AU63" s="315"/>
      <c r="AW63" s="552" t="s">
        <v>88</v>
      </c>
      <c r="AX63" s="552"/>
      <c r="AY63" s="327"/>
      <c r="AZ63" s="327"/>
      <c r="BA63" s="315"/>
      <c r="BC63" s="315"/>
      <c r="BE63" s="315"/>
      <c r="BG63" s="315"/>
      <c r="BI63" s="552" t="s">
        <v>88</v>
      </c>
      <c r="BJ63" s="552"/>
      <c r="BK63" s="327"/>
      <c r="BL63" s="327"/>
      <c r="BM63" s="315"/>
      <c r="BO63" s="315"/>
      <c r="BQ63" s="315"/>
      <c r="BS63" s="315"/>
      <c r="BU63" s="552" t="s">
        <v>88</v>
      </c>
      <c r="BV63" s="552"/>
      <c r="BW63" s="327"/>
      <c r="BX63" s="327"/>
      <c r="BY63" s="315"/>
      <c r="CA63" s="315"/>
      <c r="CC63" s="315"/>
      <c r="CE63" s="315"/>
      <c r="CG63" s="552" t="s">
        <v>88</v>
      </c>
      <c r="CH63" s="552"/>
      <c r="CI63" s="327"/>
      <c r="CJ63" s="327"/>
      <c r="CK63" s="315"/>
      <c r="CM63" s="315"/>
      <c r="CO63" s="315"/>
      <c r="CQ63" s="315"/>
      <c r="CS63" s="552" t="s">
        <v>88</v>
      </c>
      <c r="CT63" s="552"/>
      <c r="CU63" s="327"/>
      <c r="CV63" s="327"/>
      <c r="CW63" s="315"/>
      <c r="CY63" s="315"/>
      <c r="DA63" s="315"/>
      <c r="DC63" s="315"/>
      <c r="DE63" s="552" t="s">
        <v>88</v>
      </c>
      <c r="DF63" s="552"/>
      <c r="DG63" s="327"/>
      <c r="DH63" s="327"/>
      <c r="DI63" s="315"/>
      <c r="DK63" s="315"/>
      <c r="DM63" s="315"/>
      <c r="DO63" s="315"/>
    </row>
    <row r="64" spans="1:120">
      <c r="A64" s="326"/>
      <c r="B64" s="326"/>
      <c r="C64" s="327"/>
      <c r="D64" s="327"/>
      <c r="E64" s="315"/>
      <c r="G64" s="315"/>
      <c r="I64" s="315"/>
      <c r="K64" s="315"/>
      <c r="M64" s="326"/>
      <c r="N64" s="326"/>
      <c r="O64" s="327"/>
      <c r="P64" s="327"/>
      <c r="Q64" s="315"/>
      <c r="S64" s="315"/>
      <c r="U64" s="315"/>
      <c r="W64" s="315"/>
      <c r="Y64" s="326"/>
      <c r="Z64" s="326"/>
      <c r="AA64" s="327"/>
      <c r="AB64" s="327"/>
      <c r="AC64" s="315"/>
      <c r="AE64" s="315"/>
      <c r="AG64" s="315"/>
      <c r="AI64" s="315"/>
      <c r="AK64" s="326"/>
      <c r="AL64" s="326"/>
      <c r="AM64" s="327"/>
      <c r="AN64" s="327"/>
      <c r="AO64" s="315"/>
      <c r="AQ64" s="315"/>
      <c r="AS64" s="315"/>
      <c r="AU64" s="315"/>
      <c r="AW64" s="326"/>
      <c r="AX64" s="326"/>
      <c r="AY64" s="327"/>
      <c r="AZ64" s="327"/>
      <c r="BA64" s="315"/>
      <c r="BC64" s="315"/>
      <c r="BE64" s="315"/>
      <c r="BG64" s="315"/>
      <c r="BI64" s="326"/>
      <c r="BJ64" s="326"/>
      <c r="BK64" s="327"/>
      <c r="BL64" s="327"/>
      <c r="BM64" s="315"/>
      <c r="BO64" s="315"/>
      <c r="BQ64" s="315"/>
      <c r="BS64" s="315"/>
      <c r="BU64" s="326"/>
      <c r="BV64" s="326"/>
      <c r="BW64" s="327"/>
      <c r="BX64" s="327"/>
      <c r="BY64" s="315"/>
      <c r="CA64" s="315"/>
      <c r="CC64" s="315"/>
      <c r="CE64" s="315"/>
      <c r="CG64" s="326"/>
      <c r="CH64" s="326"/>
      <c r="CI64" s="327"/>
      <c r="CJ64" s="327"/>
      <c r="CK64" s="315"/>
      <c r="CM64" s="315"/>
      <c r="CO64" s="315"/>
      <c r="CQ64" s="315"/>
      <c r="CS64" s="326"/>
      <c r="CT64" s="326"/>
      <c r="CU64" s="327"/>
      <c r="CV64" s="327"/>
      <c r="CW64" s="315"/>
      <c r="CY64" s="315"/>
      <c r="DA64" s="315"/>
      <c r="DC64" s="315"/>
      <c r="DE64" s="326"/>
      <c r="DF64" s="326"/>
      <c r="DG64" s="327"/>
      <c r="DH64" s="327"/>
      <c r="DI64" s="315"/>
      <c r="DK64" s="315"/>
      <c r="DM64" s="315"/>
      <c r="DO64" s="315"/>
    </row>
    <row r="65" spans="1:120">
      <c r="A65" s="553" t="str">
        <f>PARAMETRES!$F$5</f>
        <v>LIRE</v>
      </c>
      <c r="B65" s="553"/>
      <c r="C65" s="328">
        <f>PARAMETRES!$G$5</f>
        <v>25</v>
      </c>
      <c r="D65" s="329"/>
      <c r="E65" s="330">
        <f>TOTALGENERAL!$H59</f>
        <v>19.8</v>
      </c>
      <c r="F65" s="331"/>
      <c r="G65" s="330" t="str">
        <f>TOTALGENERAL!$AI59</f>
        <v/>
      </c>
      <c r="H65" s="331"/>
      <c r="I65" s="330"/>
      <c r="J65" s="331"/>
      <c r="K65" s="330"/>
      <c r="L65" s="332"/>
      <c r="M65" s="553" t="str">
        <f>PARAMETRES!$F$5</f>
        <v>LIRE</v>
      </c>
      <c r="N65" s="553"/>
      <c r="O65" s="328">
        <f>PARAMETRES!$G$5</f>
        <v>25</v>
      </c>
      <c r="P65" s="329"/>
      <c r="Q65" s="330">
        <f>TOTALGENERAL!$H63</f>
        <v>16.5</v>
      </c>
      <c r="R65" s="331"/>
      <c r="S65" s="330" t="str">
        <f>TOTALGENERAL!$AI63</f>
        <v/>
      </c>
      <c r="T65" s="331"/>
      <c r="U65" s="330"/>
      <c r="V65" s="331"/>
      <c r="W65" s="330"/>
      <c r="X65" s="332"/>
      <c r="Y65" s="553" t="str">
        <f>PARAMETRES!$F$5</f>
        <v>LIRE</v>
      </c>
      <c r="Z65" s="553"/>
      <c r="AA65" s="328">
        <f>PARAMETRES!$G$5</f>
        <v>25</v>
      </c>
      <c r="AB65" s="329"/>
      <c r="AC65" s="330">
        <f>TOTALGENERAL!$H67</f>
        <v>19.3</v>
      </c>
      <c r="AD65" s="331"/>
      <c r="AE65" s="330" t="str">
        <f>TOTALGENERAL!$AI67</f>
        <v/>
      </c>
      <c r="AF65" s="331"/>
      <c r="AG65" s="330"/>
      <c r="AH65" s="331"/>
      <c r="AI65" s="330"/>
      <c r="AJ65" s="332"/>
      <c r="AK65" s="553" t="str">
        <f>PARAMETRES!$F$5</f>
        <v>LIRE</v>
      </c>
      <c r="AL65" s="553"/>
      <c r="AM65" s="328">
        <f>PARAMETRES!$G$5</f>
        <v>25</v>
      </c>
      <c r="AN65" s="329"/>
      <c r="AO65" s="330">
        <f>TOTALGENERAL!$H71</f>
        <v>18.5</v>
      </c>
      <c r="AP65" s="331"/>
      <c r="AQ65" s="330" t="str">
        <f>TOTALGENERAL!$AI71</f>
        <v/>
      </c>
      <c r="AR65" s="331"/>
      <c r="AS65" s="330"/>
      <c r="AT65" s="331"/>
      <c r="AU65" s="330"/>
      <c r="AV65" s="332"/>
      <c r="AW65" s="553" t="str">
        <f>PARAMETRES!$F$5</f>
        <v>LIRE</v>
      </c>
      <c r="AX65" s="553"/>
      <c r="AY65" s="328">
        <f>PARAMETRES!$G$5</f>
        <v>25</v>
      </c>
      <c r="AZ65" s="329"/>
      <c r="BA65" s="330">
        <f>TOTALGENERAL!$H75</f>
        <v>24.5</v>
      </c>
      <c r="BB65" s="331"/>
      <c r="BC65" s="330" t="str">
        <f>TOTALGENERAL!$AI75</f>
        <v/>
      </c>
      <c r="BD65" s="331"/>
      <c r="BE65" s="330"/>
      <c r="BF65" s="331"/>
      <c r="BG65" s="330"/>
      <c r="BH65" s="332"/>
      <c r="BI65" s="553" t="str">
        <f>PARAMETRES!$F$5</f>
        <v>LIRE</v>
      </c>
      <c r="BJ65" s="553"/>
      <c r="BK65" s="328">
        <f>PARAMETRES!$G$5</f>
        <v>25</v>
      </c>
      <c r="BL65" s="329"/>
      <c r="BM65" s="330">
        <f>TOTALGENERAL!$H79</f>
        <v>21.900000000000002</v>
      </c>
      <c r="BN65" s="331"/>
      <c r="BO65" s="330" t="str">
        <f>TOTALGENERAL!$AI79</f>
        <v/>
      </c>
      <c r="BP65" s="331"/>
      <c r="BQ65" s="330"/>
      <c r="BR65" s="331"/>
      <c r="BS65" s="330"/>
      <c r="BT65" s="332"/>
      <c r="BU65" s="553" t="str">
        <f>PARAMETRES!$F$5</f>
        <v>LIRE</v>
      </c>
      <c r="BV65" s="553"/>
      <c r="BW65" s="328">
        <f>PARAMETRES!$G$5</f>
        <v>25</v>
      </c>
      <c r="BX65" s="329"/>
      <c r="BY65" s="330">
        <f>TOTALGENERAL!$H83</f>
        <v>22.200000000000003</v>
      </c>
      <c r="BZ65" s="331"/>
      <c r="CA65" s="330" t="str">
        <f>TOTALGENERAL!$AI83</f>
        <v/>
      </c>
      <c r="CB65" s="331"/>
      <c r="CC65" s="330"/>
      <c r="CD65" s="331"/>
      <c r="CE65" s="330"/>
      <c r="CF65" s="332"/>
      <c r="CG65" s="553" t="str">
        <f>PARAMETRES!$F$5</f>
        <v>LIRE</v>
      </c>
      <c r="CH65" s="553"/>
      <c r="CI65" s="328">
        <f>PARAMETRES!$G$5</f>
        <v>25</v>
      </c>
      <c r="CJ65" s="329"/>
      <c r="CK65" s="330" t="str">
        <f>TOTALGENERAL!$H87</f>
        <v>-</v>
      </c>
      <c r="CL65" s="331"/>
      <c r="CM65" s="330" t="str">
        <f>TOTALGENERAL!$AI87</f>
        <v/>
      </c>
      <c r="CN65" s="331"/>
      <c r="CO65" s="330"/>
      <c r="CP65" s="331"/>
      <c r="CQ65" s="330"/>
      <c r="CR65" s="332"/>
      <c r="CS65" s="553" t="str">
        <f>PARAMETRES!$F$5</f>
        <v>LIRE</v>
      </c>
      <c r="CT65" s="553"/>
      <c r="CU65" s="328">
        <f>PARAMETRES!$G$5</f>
        <v>25</v>
      </c>
      <c r="CV65" s="329"/>
      <c r="CW65" s="330" t="str">
        <f>TOTALGENERAL!$H91</f>
        <v>-</v>
      </c>
      <c r="CX65" s="331"/>
      <c r="CY65" s="330" t="str">
        <f>TOTALGENERAL!$AI91</f>
        <v/>
      </c>
      <c r="CZ65" s="331"/>
      <c r="DA65" s="330"/>
      <c r="DB65" s="331"/>
      <c r="DC65" s="330"/>
      <c r="DD65" s="332"/>
      <c r="DE65" s="553" t="str">
        <f>PARAMETRES!$F$5</f>
        <v>LIRE</v>
      </c>
      <c r="DF65" s="553"/>
      <c r="DG65" s="328">
        <f>PARAMETRES!$G$5</f>
        <v>25</v>
      </c>
      <c r="DH65" s="329"/>
      <c r="DI65" s="330" t="str">
        <f>TOTALGENERAL!$H95</f>
        <v>-</v>
      </c>
      <c r="DJ65" s="331"/>
      <c r="DK65" s="330" t="str">
        <f>TOTALGENERAL!$AI95</f>
        <v/>
      </c>
      <c r="DL65" s="331"/>
      <c r="DM65" s="330"/>
      <c r="DN65" s="331"/>
      <c r="DO65" s="330"/>
      <c r="DP65" s="332"/>
    </row>
    <row r="66" spans="1:120">
      <c r="A66" s="553" t="str">
        <f>PARAMETRES!$F$6</f>
        <v>ÉCRIRE (dictées, orthographe, rédactions)</v>
      </c>
      <c r="B66" s="553"/>
      <c r="C66" s="328">
        <f>PARAMETRES!$G$6</f>
        <v>25</v>
      </c>
      <c r="D66" s="329"/>
      <c r="E66" s="330">
        <f>TOTALGENERAL!$I59</f>
        <v>19.700000000000003</v>
      </c>
      <c r="F66" s="331"/>
      <c r="G66" s="330" t="str">
        <f>TOTALGENERAL!$AJ59</f>
        <v/>
      </c>
      <c r="H66" s="331"/>
      <c r="I66" s="330"/>
      <c r="J66" s="331"/>
      <c r="K66" s="330"/>
      <c r="L66" s="332"/>
      <c r="M66" s="553" t="str">
        <f>PARAMETRES!$F$6</f>
        <v>ÉCRIRE (dictées, orthographe, rédactions)</v>
      </c>
      <c r="N66" s="553"/>
      <c r="O66" s="328">
        <f>PARAMETRES!$G$6</f>
        <v>25</v>
      </c>
      <c r="P66" s="329"/>
      <c r="Q66" s="330">
        <f>TOTALGENERAL!$I63</f>
        <v>16.200000000000003</v>
      </c>
      <c r="R66" s="331"/>
      <c r="S66" s="330" t="str">
        <f>TOTALGENERAL!$AJ63</f>
        <v/>
      </c>
      <c r="T66" s="331"/>
      <c r="U66" s="330"/>
      <c r="V66" s="331"/>
      <c r="W66" s="330"/>
      <c r="X66" s="332"/>
      <c r="Y66" s="553" t="str">
        <f>PARAMETRES!$F$6</f>
        <v>ÉCRIRE (dictées, orthographe, rédactions)</v>
      </c>
      <c r="Z66" s="553"/>
      <c r="AA66" s="328">
        <f>PARAMETRES!$G$6</f>
        <v>25</v>
      </c>
      <c r="AB66" s="329"/>
      <c r="AC66" s="330">
        <f>TOTALGENERAL!$I67</f>
        <v>21.3</v>
      </c>
      <c r="AD66" s="331"/>
      <c r="AE66" s="330" t="str">
        <f>TOTALGENERAL!$AJ67</f>
        <v/>
      </c>
      <c r="AF66" s="331"/>
      <c r="AG66" s="330"/>
      <c r="AH66" s="331"/>
      <c r="AI66" s="330"/>
      <c r="AJ66" s="332"/>
      <c r="AK66" s="553" t="str">
        <f>PARAMETRES!$F$6</f>
        <v>ÉCRIRE (dictées, orthographe, rédactions)</v>
      </c>
      <c r="AL66" s="553"/>
      <c r="AM66" s="328">
        <f>PARAMETRES!$G$6</f>
        <v>25</v>
      </c>
      <c r="AN66" s="329"/>
      <c r="AO66" s="330">
        <f>TOTALGENERAL!$I71</f>
        <v>20.700000000000003</v>
      </c>
      <c r="AP66" s="331"/>
      <c r="AQ66" s="330" t="str">
        <f>TOTALGENERAL!$AJ71</f>
        <v/>
      </c>
      <c r="AR66" s="331"/>
      <c r="AS66" s="330"/>
      <c r="AT66" s="331"/>
      <c r="AU66" s="330"/>
      <c r="AV66" s="332"/>
      <c r="AW66" s="553" t="str">
        <f>PARAMETRES!$F$6</f>
        <v>ÉCRIRE (dictées, orthographe, rédactions)</v>
      </c>
      <c r="AX66" s="553"/>
      <c r="AY66" s="328">
        <f>PARAMETRES!$G$6</f>
        <v>25</v>
      </c>
      <c r="AZ66" s="329"/>
      <c r="BA66" s="330">
        <f>TOTALGENERAL!$I75</f>
        <v>18.700000000000003</v>
      </c>
      <c r="BB66" s="331"/>
      <c r="BC66" s="330" t="str">
        <f>TOTALGENERAL!$AJ75</f>
        <v/>
      </c>
      <c r="BD66" s="331"/>
      <c r="BE66" s="330"/>
      <c r="BF66" s="331"/>
      <c r="BG66" s="330"/>
      <c r="BH66" s="332"/>
      <c r="BI66" s="553" t="str">
        <f>PARAMETRES!$F$6</f>
        <v>ÉCRIRE (dictées, orthographe, rédactions)</v>
      </c>
      <c r="BJ66" s="553"/>
      <c r="BK66" s="328">
        <f>PARAMETRES!$G$6</f>
        <v>25</v>
      </c>
      <c r="BL66" s="329"/>
      <c r="BM66" s="330">
        <f>TOTALGENERAL!$I79</f>
        <v>18.600000000000001</v>
      </c>
      <c r="BN66" s="331"/>
      <c r="BO66" s="330" t="str">
        <f>TOTALGENERAL!$AJ79</f>
        <v/>
      </c>
      <c r="BP66" s="331"/>
      <c r="BQ66" s="330"/>
      <c r="BR66" s="331"/>
      <c r="BS66" s="330"/>
      <c r="BT66" s="332"/>
      <c r="BU66" s="553" t="str">
        <f>PARAMETRES!$F$6</f>
        <v>ÉCRIRE (dictées, orthographe, rédactions)</v>
      </c>
      <c r="BV66" s="553"/>
      <c r="BW66" s="328">
        <f>PARAMETRES!$G$6</f>
        <v>25</v>
      </c>
      <c r="BX66" s="329"/>
      <c r="BY66" s="330">
        <f>TOTALGENERAL!$I83</f>
        <v>20.900000000000002</v>
      </c>
      <c r="BZ66" s="331"/>
      <c r="CA66" s="330" t="str">
        <f>TOTALGENERAL!$AJ83</f>
        <v/>
      </c>
      <c r="CB66" s="331"/>
      <c r="CC66" s="330"/>
      <c r="CD66" s="331"/>
      <c r="CE66" s="330"/>
      <c r="CF66" s="332"/>
      <c r="CG66" s="553" t="str">
        <f>PARAMETRES!$F$6</f>
        <v>ÉCRIRE (dictées, orthographe, rédactions)</v>
      </c>
      <c r="CH66" s="553"/>
      <c r="CI66" s="328">
        <f>PARAMETRES!$G$6</f>
        <v>25</v>
      </c>
      <c r="CJ66" s="329"/>
      <c r="CK66" s="330" t="str">
        <f>TOTALGENERAL!$I87</f>
        <v>-</v>
      </c>
      <c r="CL66" s="331"/>
      <c r="CM66" s="330" t="str">
        <f>TOTALGENERAL!$AJ87</f>
        <v/>
      </c>
      <c r="CN66" s="331"/>
      <c r="CO66" s="330"/>
      <c r="CP66" s="331"/>
      <c r="CQ66" s="330"/>
      <c r="CR66" s="332"/>
      <c r="CS66" s="553" t="str">
        <f>PARAMETRES!$F$6</f>
        <v>ÉCRIRE (dictées, orthographe, rédactions)</v>
      </c>
      <c r="CT66" s="553"/>
      <c r="CU66" s="328">
        <f>PARAMETRES!$G$6</f>
        <v>25</v>
      </c>
      <c r="CV66" s="329"/>
      <c r="CW66" s="330" t="str">
        <f>TOTALGENERAL!$I91</f>
        <v>-</v>
      </c>
      <c r="CX66" s="331"/>
      <c r="CY66" s="330" t="str">
        <f>TOTALGENERAL!$AJ91</f>
        <v/>
      </c>
      <c r="CZ66" s="331"/>
      <c r="DA66" s="330"/>
      <c r="DB66" s="331"/>
      <c r="DC66" s="330"/>
      <c r="DD66" s="332"/>
      <c r="DE66" s="553" t="str">
        <f>PARAMETRES!$F$6</f>
        <v>ÉCRIRE (dictées, orthographe, rédactions)</v>
      </c>
      <c r="DF66" s="553"/>
      <c r="DG66" s="328">
        <f>PARAMETRES!$G$6</f>
        <v>25</v>
      </c>
      <c r="DH66" s="329"/>
      <c r="DI66" s="330" t="str">
        <f>TOTALGENERAL!$I95</f>
        <v>-</v>
      </c>
      <c r="DJ66" s="331"/>
      <c r="DK66" s="330" t="str">
        <f>TOTALGENERAL!$AJ95</f>
        <v/>
      </c>
      <c r="DL66" s="331"/>
      <c r="DM66" s="330"/>
      <c r="DN66" s="331"/>
      <c r="DO66" s="330"/>
      <c r="DP66" s="332"/>
    </row>
    <row r="67" spans="1:120">
      <c r="A67" s="553" t="str">
        <f>PARAMETRES!$F$7</f>
        <v>ÉCOUTER / PARLER</v>
      </c>
      <c r="B67" s="553"/>
      <c r="C67" s="328">
        <f>PARAMETRES!$G$7</f>
        <v>25</v>
      </c>
      <c r="D67" s="329"/>
      <c r="E67" s="330">
        <f>TOTALGENERAL!$J59</f>
        <v>24.200000000000003</v>
      </c>
      <c r="F67" s="331"/>
      <c r="G67" s="330" t="str">
        <f>TOTALGENERAL!$AK59</f>
        <v/>
      </c>
      <c r="H67" s="331"/>
      <c r="I67" s="330"/>
      <c r="J67" s="331"/>
      <c r="K67" s="330"/>
      <c r="L67" s="332"/>
      <c r="M67" s="553" t="str">
        <f>PARAMETRES!$F$7</f>
        <v>ÉCOUTER / PARLER</v>
      </c>
      <c r="N67" s="553"/>
      <c r="O67" s="328">
        <f>PARAMETRES!$G$7</f>
        <v>25</v>
      </c>
      <c r="P67" s="329"/>
      <c r="Q67" s="330">
        <f>TOTALGENERAL!$J63</f>
        <v>13.1</v>
      </c>
      <c r="R67" s="331"/>
      <c r="S67" s="330" t="str">
        <f>TOTALGENERAL!$AK63</f>
        <v/>
      </c>
      <c r="T67" s="331"/>
      <c r="U67" s="330"/>
      <c r="V67" s="331"/>
      <c r="W67" s="330"/>
      <c r="X67" s="332"/>
      <c r="Y67" s="553" t="str">
        <f>PARAMETRES!$F$7</f>
        <v>ÉCOUTER / PARLER</v>
      </c>
      <c r="Z67" s="553"/>
      <c r="AA67" s="328">
        <f>PARAMETRES!$G$7</f>
        <v>25</v>
      </c>
      <c r="AB67" s="329"/>
      <c r="AC67" s="330">
        <f>TOTALGENERAL!$J67</f>
        <v>13.9</v>
      </c>
      <c r="AD67" s="331"/>
      <c r="AE67" s="330" t="str">
        <f>TOTALGENERAL!$AK67</f>
        <v/>
      </c>
      <c r="AF67" s="331"/>
      <c r="AG67" s="330"/>
      <c r="AH67" s="331"/>
      <c r="AI67" s="330"/>
      <c r="AJ67" s="332"/>
      <c r="AK67" s="553" t="str">
        <f>PARAMETRES!$F$7</f>
        <v>ÉCOUTER / PARLER</v>
      </c>
      <c r="AL67" s="553"/>
      <c r="AM67" s="328">
        <f>PARAMETRES!$G$7</f>
        <v>25</v>
      </c>
      <c r="AN67" s="329"/>
      <c r="AO67" s="330">
        <f>TOTALGENERAL!$J71</f>
        <v>13.1</v>
      </c>
      <c r="AP67" s="331"/>
      <c r="AQ67" s="330" t="str">
        <f>TOTALGENERAL!$AK71</f>
        <v/>
      </c>
      <c r="AR67" s="331"/>
      <c r="AS67" s="330"/>
      <c r="AT67" s="331"/>
      <c r="AU67" s="330"/>
      <c r="AV67" s="332"/>
      <c r="AW67" s="553" t="str">
        <f>PARAMETRES!$F$7</f>
        <v>ÉCOUTER / PARLER</v>
      </c>
      <c r="AX67" s="553"/>
      <c r="AY67" s="328">
        <f>PARAMETRES!$G$7</f>
        <v>25</v>
      </c>
      <c r="AZ67" s="329"/>
      <c r="BA67" s="330">
        <f>TOTALGENERAL!$J75</f>
        <v>18.900000000000002</v>
      </c>
      <c r="BB67" s="331"/>
      <c r="BC67" s="330" t="str">
        <f>TOTALGENERAL!$AK75</f>
        <v/>
      </c>
      <c r="BD67" s="331"/>
      <c r="BE67" s="330"/>
      <c r="BF67" s="331"/>
      <c r="BG67" s="330"/>
      <c r="BH67" s="332"/>
      <c r="BI67" s="553" t="str">
        <f>PARAMETRES!$F$7</f>
        <v>ÉCOUTER / PARLER</v>
      </c>
      <c r="BJ67" s="553"/>
      <c r="BK67" s="328">
        <f>PARAMETRES!$G$7</f>
        <v>25</v>
      </c>
      <c r="BL67" s="329"/>
      <c r="BM67" s="330">
        <f>TOTALGENERAL!$J79</f>
        <v>20.3</v>
      </c>
      <c r="BN67" s="331"/>
      <c r="BO67" s="330" t="str">
        <f>TOTALGENERAL!$AK79</f>
        <v/>
      </c>
      <c r="BP67" s="331"/>
      <c r="BQ67" s="330"/>
      <c r="BR67" s="331"/>
      <c r="BS67" s="330"/>
      <c r="BT67" s="332"/>
      <c r="BU67" s="553" t="str">
        <f>PARAMETRES!$F$7</f>
        <v>ÉCOUTER / PARLER</v>
      </c>
      <c r="BV67" s="553"/>
      <c r="BW67" s="328">
        <f>PARAMETRES!$G$7</f>
        <v>25</v>
      </c>
      <c r="BX67" s="329"/>
      <c r="BY67" s="330">
        <f>TOTALGENERAL!$J83</f>
        <v>21.400000000000002</v>
      </c>
      <c r="BZ67" s="331"/>
      <c r="CA67" s="330" t="str">
        <f>TOTALGENERAL!$AK83</f>
        <v/>
      </c>
      <c r="CB67" s="331"/>
      <c r="CC67" s="330"/>
      <c r="CD67" s="331"/>
      <c r="CE67" s="330"/>
      <c r="CF67" s="332"/>
      <c r="CG67" s="553" t="str">
        <f>PARAMETRES!$F$7</f>
        <v>ÉCOUTER / PARLER</v>
      </c>
      <c r="CH67" s="553"/>
      <c r="CI67" s="328">
        <f>PARAMETRES!$G$7</f>
        <v>25</v>
      </c>
      <c r="CJ67" s="329"/>
      <c r="CK67" s="330" t="str">
        <f>TOTALGENERAL!$J87</f>
        <v>-</v>
      </c>
      <c r="CL67" s="331"/>
      <c r="CM67" s="330" t="str">
        <f>TOTALGENERAL!$AK87</f>
        <v/>
      </c>
      <c r="CN67" s="331"/>
      <c r="CO67" s="330"/>
      <c r="CP67" s="331"/>
      <c r="CQ67" s="330"/>
      <c r="CR67" s="332"/>
      <c r="CS67" s="553" t="str">
        <f>PARAMETRES!$F$7</f>
        <v>ÉCOUTER / PARLER</v>
      </c>
      <c r="CT67" s="553"/>
      <c r="CU67" s="328">
        <f>PARAMETRES!$G$7</f>
        <v>25</v>
      </c>
      <c r="CV67" s="329"/>
      <c r="CW67" s="330" t="str">
        <f>TOTALGENERAL!$J91</f>
        <v>-</v>
      </c>
      <c r="CX67" s="331"/>
      <c r="CY67" s="330" t="str">
        <f>TOTALGENERAL!$AK91</f>
        <v/>
      </c>
      <c r="CZ67" s="331"/>
      <c r="DA67" s="330"/>
      <c r="DB67" s="331"/>
      <c r="DC67" s="330"/>
      <c r="DD67" s="332"/>
      <c r="DE67" s="553" t="str">
        <f>PARAMETRES!$F$7</f>
        <v>ÉCOUTER / PARLER</v>
      </c>
      <c r="DF67" s="553"/>
      <c r="DG67" s="328">
        <f>PARAMETRES!$G$7</f>
        <v>25</v>
      </c>
      <c r="DH67" s="329"/>
      <c r="DI67" s="330" t="str">
        <f>TOTALGENERAL!$J95</f>
        <v>-</v>
      </c>
      <c r="DJ67" s="331"/>
      <c r="DK67" s="330" t="str">
        <f>TOTALGENERAL!$AK95</f>
        <v/>
      </c>
      <c r="DL67" s="331"/>
      <c r="DM67" s="330"/>
      <c r="DN67" s="331"/>
      <c r="DO67" s="330"/>
      <c r="DP67" s="332"/>
    </row>
    <row r="68" spans="1:120">
      <c r="A68" s="553" t="str">
        <f>PARAMETRES!$F$8</f>
        <v>LIRE-ÉCRIRE (conjugaison, grammaire, …)</v>
      </c>
      <c r="B68" s="553"/>
      <c r="C68" s="328">
        <f>PARAMETRES!$G$8</f>
        <v>25</v>
      </c>
      <c r="D68" s="329"/>
      <c r="E68" s="330">
        <f>TOTALGENERAL!$K59</f>
        <v>19.900000000000002</v>
      </c>
      <c r="F68" s="331"/>
      <c r="G68" s="330" t="str">
        <f>TOTALGENERAL!$AL59</f>
        <v/>
      </c>
      <c r="H68" s="331"/>
      <c r="I68" s="330"/>
      <c r="J68" s="331"/>
      <c r="K68" s="330"/>
      <c r="L68" s="332"/>
      <c r="M68" s="553" t="str">
        <f>PARAMETRES!$F$8</f>
        <v>LIRE-ÉCRIRE (conjugaison, grammaire, …)</v>
      </c>
      <c r="N68" s="553"/>
      <c r="O68" s="328">
        <f>PARAMETRES!$G$8</f>
        <v>25</v>
      </c>
      <c r="P68" s="329"/>
      <c r="Q68" s="330">
        <f>TOTALGENERAL!$K63</f>
        <v>15.299999999999999</v>
      </c>
      <c r="R68" s="331"/>
      <c r="S68" s="330" t="str">
        <f>TOTALGENERAL!$AL63</f>
        <v/>
      </c>
      <c r="T68" s="331"/>
      <c r="U68" s="330"/>
      <c r="V68" s="331"/>
      <c r="W68" s="330"/>
      <c r="X68" s="332"/>
      <c r="Y68" s="553" t="str">
        <f>PARAMETRES!$F$8</f>
        <v>LIRE-ÉCRIRE (conjugaison, grammaire, …)</v>
      </c>
      <c r="Z68" s="553"/>
      <c r="AA68" s="328">
        <f>PARAMETRES!$G$8</f>
        <v>25</v>
      </c>
      <c r="AB68" s="329"/>
      <c r="AC68" s="330">
        <f>TOTALGENERAL!$K67</f>
        <v>16.700000000000003</v>
      </c>
      <c r="AD68" s="331"/>
      <c r="AE68" s="330" t="str">
        <f>TOTALGENERAL!$AL67</f>
        <v/>
      </c>
      <c r="AF68" s="331"/>
      <c r="AG68" s="330"/>
      <c r="AH68" s="331"/>
      <c r="AI68" s="330"/>
      <c r="AJ68" s="332"/>
      <c r="AK68" s="553" t="str">
        <f>PARAMETRES!$F$8</f>
        <v>LIRE-ÉCRIRE (conjugaison, grammaire, …)</v>
      </c>
      <c r="AL68" s="553"/>
      <c r="AM68" s="328">
        <f>PARAMETRES!$G$8</f>
        <v>25</v>
      </c>
      <c r="AN68" s="329"/>
      <c r="AO68" s="330">
        <f>TOTALGENERAL!$K71</f>
        <v>15.1</v>
      </c>
      <c r="AP68" s="331"/>
      <c r="AQ68" s="330" t="str">
        <f>TOTALGENERAL!$AL71</f>
        <v/>
      </c>
      <c r="AR68" s="331"/>
      <c r="AS68" s="330"/>
      <c r="AT68" s="331"/>
      <c r="AU68" s="330"/>
      <c r="AV68" s="332"/>
      <c r="AW68" s="553" t="str">
        <f>PARAMETRES!$F$8</f>
        <v>LIRE-ÉCRIRE (conjugaison, grammaire, …)</v>
      </c>
      <c r="AX68" s="553"/>
      <c r="AY68" s="328">
        <f>PARAMETRES!$G$8</f>
        <v>25</v>
      </c>
      <c r="AZ68" s="329"/>
      <c r="BA68" s="330">
        <f>TOTALGENERAL!$K75</f>
        <v>18.8</v>
      </c>
      <c r="BB68" s="331"/>
      <c r="BC68" s="330" t="str">
        <f>TOTALGENERAL!$AL75</f>
        <v/>
      </c>
      <c r="BD68" s="331"/>
      <c r="BE68" s="330"/>
      <c r="BF68" s="331"/>
      <c r="BG68" s="330"/>
      <c r="BH68" s="332"/>
      <c r="BI68" s="553" t="str">
        <f>PARAMETRES!$F$8</f>
        <v>LIRE-ÉCRIRE (conjugaison, grammaire, …)</v>
      </c>
      <c r="BJ68" s="553"/>
      <c r="BK68" s="328">
        <f>PARAMETRES!$G$8</f>
        <v>25</v>
      </c>
      <c r="BL68" s="329"/>
      <c r="BM68" s="330">
        <f>TOTALGENERAL!$K79</f>
        <v>15.9</v>
      </c>
      <c r="BN68" s="331"/>
      <c r="BO68" s="330" t="str">
        <f>TOTALGENERAL!$AL79</f>
        <v/>
      </c>
      <c r="BP68" s="331"/>
      <c r="BQ68" s="330"/>
      <c r="BR68" s="331"/>
      <c r="BS68" s="330"/>
      <c r="BT68" s="332"/>
      <c r="BU68" s="553" t="str">
        <f>PARAMETRES!$F$8</f>
        <v>LIRE-ÉCRIRE (conjugaison, grammaire, …)</v>
      </c>
      <c r="BV68" s="553"/>
      <c r="BW68" s="328">
        <f>PARAMETRES!$G$8</f>
        <v>25</v>
      </c>
      <c r="BX68" s="329"/>
      <c r="BY68" s="330">
        <f>TOTALGENERAL!$K83</f>
        <v>21.400000000000002</v>
      </c>
      <c r="BZ68" s="331"/>
      <c r="CA68" s="330" t="str">
        <f>TOTALGENERAL!$AL83</f>
        <v/>
      </c>
      <c r="CB68" s="331"/>
      <c r="CC68" s="330"/>
      <c r="CD68" s="331"/>
      <c r="CE68" s="330"/>
      <c r="CF68" s="332"/>
      <c r="CG68" s="553" t="str">
        <f>PARAMETRES!$F$8</f>
        <v>LIRE-ÉCRIRE (conjugaison, grammaire, …)</v>
      </c>
      <c r="CH68" s="553"/>
      <c r="CI68" s="328">
        <f>PARAMETRES!$G$8</f>
        <v>25</v>
      </c>
      <c r="CJ68" s="329"/>
      <c r="CK68" s="330" t="str">
        <f>TOTALGENERAL!$K87</f>
        <v>-</v>
      </c>
      <c r="CL68" s="331"/>
      <c r="CM68" s="330" t="str">
        <f>TOTALGENERAL!$AL87</f>
        <v/>
      </c>
      <c r="CN68" s="331"/>
      <c r="CO68" s="330"/>
      <c r="CP68" s="331"/>
      <c r="CQ68" s="330"/>
      <c r="CR68" s="332"/>
      <c r="CS68" s="553" t="str">
        <f>PARAMETRES!$F$8</f>
        <v>LIRE-ÉCRIRE (conjugaison, grammaire, …)</v>
      </c>
      <c r="CT68" s="553"/>
      <c r="CU68" s="328">
        <f>PARAMETRES!$G$8</f>
        <v>25</v>
      </c>
      <c r="CV68" s="329"/>
      <c r="CW68" s="330" t="str">
        <f>TOTALGENERAL!$K91</f>
        <v>-</v>
      </c>
      <c r="CX68" s="331"/>
      <c r="CY68" s="330" t="str">
        <f>TOTALGENERAL!$AL91</f>
        <v/>
      </c>
      <c r="CZ68" s="331"/>
      <c r="DA68" s="330"/>
      <c r="DB68" s="331"/>
      <c r="DC68" s="330"/>
      <c r="DD68" s="332"/>
      <c r="DE68" s="553" t="str">
        <f>PARAMETRES!$F$8</f>
        <v>LIRE-ÉCRIRE (conjugaison, grammaire, …)</v>
      </c>
      <c r="DF68" s="553"/>
      <c r="DG68" s="328">
        <f>PARAMETRES!$G$8</f>
        <v>25</v>
      </c>
      <c r="DH68" s="329"/>
      <c r="DI68" s="330" t="str">
        <f>TOTALGENERAL!$K95</f>
        <v>-</v>
      </c>
      <c r="DJ68" s="331"/>
      <c r="DK68" s="330" t="str">
        <f>TOTALGENERAL!$AL95</f>
        <v/>
      </c>
      <c r="DL68" s="331"/>
      <c r="DM68" s="330"/>
      <c r="DN68" s="331"/>
      <c r="DO68" s="330"/>
      <c r="DP68" s="332"/>
    </row>
    <row r="69" spans="1:120">
      <c r="A69" s="326"/>
      <c r="B69" s="326"/>
      <c r="C69" s="327"/>
      <c r="D69" s="327"/>
      <c r="E69" s="315"/>
      <c r="G69" s="315"/>
      <c r="I69" s="315"/>
      <c r="K69" s="315"/>
      <c r="M69" s="326"/>
      <c r="N69" s="326"/>
      <c r="O69" s="327"/>
      <c r="P69" s="327"/>
      <c r="Q69" s="315"/>
      <c r="S69" s="315"/>
      <c r="U69" s="315"/>
      <c r="W69" s="315"/>
      <c r="Y69" s="326"/>
      <c r="Z69" s="326"/>
      <c r="AA69" s="327"/>
      <c r="AB69" s="327"/>
      <c r="AC69" s="315"/>
      <c r="AE69" s="315"/>
      <c r="AG69" s="315"/>
      <c r="AI69" s="315"/>
      <c r="AK69" s="326"/>
      <c r="AL69" s="326"/>
      <c r="AM69" s="327"/>
      <c r="AN69" s="327"/>
      <c r="AO69" s="315"/>
      <c r="AQ69" s="315"/>
      <c r="AS69" s="315"/>
      <c r="AU69" s="315"/>
      <c r="AW69" s="326"/>
      <c r="AX69" s="326"/>
      <c r="AY69" s="327"/>
      <c r="AZ69" s="327"/>
      <c r="BA69" s="315"/>
      <c r="BC69" s="315"/>
      <c r="BE69" s="315"/>
      <c r="BG69" s="315"/>
      <c r="BI69" s="326"/>
      <c r="BJ69" s="326"/>
      <c r="BK69" s="327"/>
      <c r="BL69" s="327"/>
      <c r="BM69" s="315"/>
      <c r="BO69" s="315"/>
      <c r="BQ69" s="315"/>
      <c r="BS69" s="315"/>
      <c r="BU69" s="326"/>
      <c r="BV69" s="326"/>
      <c r="BW69" s="327"/>
      <c r="BX69" s="327"/>
      <c r="BY69" s="315"/>
      <c r="CA69" s="315"/>
      <c r="CC69" s="315"/>
      <c r="CE69" s="315"/>
      <c r="CG69" s="326"/>
      <c r="CH69" s="326"/>
      <c r="CI69" s="327"/>
      <c r="CJ69" s="327"/>
      <c r="CK69" s="315"/>
      <c r="CM69" s="315"/>
      <c r="CO69" s="315"/>
      <c r="CQ69" s="315"/>
      <c r="CS69" s="326"/>
      <c r="CT69" s="326"/>
      <c r="CU69" s="327"/>
      <c r="CV69" s="327"/>
      <c r="CW69" s="315"/>
      <c r="CY69" s="315"/>
      <c r="DA69" s="315"/>
      <c r="DC69" s="315"/>
      <c r="DE69" s="326"/>
      <c r="DF69" s="326"/>
      <c r="DG69" s="327"/>
      <c r="DH69" s="327"/>
      <c r="DI69" s="315"/>
      <c r="DK69" s="315"/>
      <c r="DM69" s="315"/>
      <c r="DO69" s="315"/>
    </row>
    <row r="70" spans="1:120" ht="13.5">
      <c r="A70" s="554" t="str">
        <f>PARAMETRES!$F$9</f>
        <v>TOTAL LANGUE MATERNELLE</v>
      </c>
      <c r="B70" s="554"/>
      <c r="C70" s="333">
        <f>PARAMETRES!$G$9</f>
        <v>100</v>
      </c>
      <c r="D70" s="334"/>
      <c r="E70" s="335">
        <f>TOTALGENERAL!$L59</f>
        <v>83.6</v>
      </c>
      <c r="F70" s="319"/>
      <c r="G70" s="335" t="str">
        <f>TOTALGENERAL!$AM59</f>
        <v/>
      </c>
      <c r="H70" s="319"/>
      <c r="I70" s="335"/>
      <c r="J70" s="319"/>
      <c r="K70" s="335"/>
      <c r="L70" s="320"/>
      <c r="M70" s="554" t="str">
        <f>PARAMETRES!$F$9</f>
        <v>TOTAL LANGUE MATERNELLE</v>
      </c>
      <c r="N70" s="554"/>
      <c r="O70" s="333">
        <f>PARAMETRES!$G$9</f>
        <v>100</v>
      </c>
      <c r="P70" s="334"/>
      <c r="Q70" s="335">
        <f>TOTALGENERAL!$L63</f>
        <v>60.800000000000004</v>
      </c>
      <c r="R70" s="319"/>
      <c r="S70" s="335" t="str">
        <f>TOTALGENERAL!$AM63</f>
        <v/>
      </c>
      <c r="T70" s="319"/>
      <c r="U70" s="335"/>
      <c r="V70" s="319"/>
      <c r="W70" s="335"/>
      <c r="X70" s="320"/>
      <c r="Y70" s="554" t="str">
        <f>PARAMETRES!$F$9</f>
        <v>TOTAL LANGUE MATERNELLE</v>
      </c>
      <c r="Z70" s="554"/>
      <c r="AA70" s="333">
        <f>PARAMETRES!$G$9</f>
        <v>100</v>
      </c>
      <c r="AB70" s="334"/>
      <c r="AC70" s="335">
        <f>TOTALGENERAL!$L67</f>
        <v>71.099999999999994</v>
      </c>
      <c r="AD70" s="319"/>
      <c r="AE70" s="335" t="str">
        <f>TOTALGENERAL!$AM67</f>
        <v/>
      </c>
      <c r="AF70" s="319"/>
      <c r="AG70" s="335"/>
      <c r="AH70" s="319"/>
      <c r="AI70" s="335"/>
      <c r="AJ70" s="320"/>
      <c r="AK70" s="554" t="str">
        <f>PARAMETRES!$F$9</f>
        <v>TOTAL LANGUE MATERNELLE</v>
      </c>
      <c r="AL70" s="554"/>
      <c r="AM70" s="333">
        <f>PARAMETRES!$G$9</f>
        <v>100</v>
      </c>
      <c r="AN70" s="334"/>
      <c r="AO70" s="335">
        <f>TOTALGENERAL!$L71</f>
        <v>67.3</v>
      </c>
      <c r="AP70" s="319"/>
      <c r="AQ70" s="335" t="str">
        <f>TOTALGENERAL!$AM71</f>
        <v/>
      </c>
      <c r="AR70" s="319"/>
      <c r="AS70" s="335"/>
      <c r="AT70" s="319"/>
      <c r="AU70" s="335"/>
      <c r="AV70" s="320"/>
      <c r="AW70" s="554" t="str">
        <f>PARAMETRES!$F$9</f>
        <v>TOTAL LANGUE MATERNELLE</v>
      </c>
      <c r="AX70" s="554"/>
      <c r="AY70" s="333">
        <f>PARAMETRES!$G$9</f>
        <v>100</v>
      </c>
      <c r="AZ70" s="334"/>
      <c r="BA70" s="335">
        <f>TOTALGENERAL!$L75</f>
        <v>80.8</v>
      </c>
      <c r="BB70" s="319"/>
      <c r="BC70" s="335" t="str">
        <f>TOTALGENERAL!$AM75</f>
        <v/>
      </c>
      <c r="BD70" s="319"/>
      <c r="BE70" s="335"/>
      <c r="BF70" s="319"/>
      <c r="BG70" s="335"/>
      <c r="BH70" s="320"/>
      <c r="BI70" s="554" t="str">
        <f>PARAMETRES!$F$9</f>
        <v>TOTAL LANGUE MATERNELLE</v>
      </c>
      <c r="BJ70" s="554"/>
      <c r="BK70" s="333">
        <f>PARAMETRES!$G$9</f>
        <v>100</v>
      </c>
      <c r="BL70" s="334"/>
      <c r="BM70" s="335">
        <f>TOTALGENERAL!$L79</f>
        <v>76.599999999999994</v>
      </c>
      <c r="BN70" s="319"/>
      <c r="BO70" s="335" t="str">
        <f>TOTALGENERAL!$AM79</f>
        <v/>
      </c>
      <c r="BP70" s="319"/>
      <c r="BQ70" s="335"/>
      <c r="BR70" s="319"/>
      <c r="BS70" s="335"/>
      <c r="BT70" s="320"/>
      <c r="BU70" s="554" t="str">
        <f>PARAMETRES!$F$9</f>
        <v>TOTAL LANGUE MATERNELLE</v>
      </c>
      <c r="BV70" s="554"/>
      <c r="BW70" s="333">
        <f>PARAMETRES!$G$9</f>
        <v>100</v>
      </c>
      <c r="BX70" s="334"/>
      <c r="BY70" s="335">
        <f>TOTALGENERAL!$L83</f>
        <v>85.699999999999989</v>
      </c>
      <c r="BZ70" s="319"/>
      <c r="CA70" s="335" t="str">
        <f>TOTALGENERAL!$AM83</f>
        <v/>
      </c>
      <c r="CB70" s="319"/>
      <c r="CC70" s="335"/>
      <c r="CD70" s="319"/>
      <c r="CE70" s="335"/>
      <c r="CF70" s="320"/>
      <c r="CG70" s="554" t="str">
        <f>PARAMETRES!$F$9</f>
        <v>TOTAL LANGUE MATERNELLE</v>
      </c>
      <c r="CH70" s="554"/>
      <c r="CI70" s="333">
        <f>PARAMETRES!$G$9</f>
        <v>100</v>
      </c>
      <c r="CJ70" s="334"/>
      <c r="CK70" s="335" t="str">
        <f>TOTALGENERAL!$L87</f>
        <v>-</v>
      </c>
      <c r="CL70" s="319"/>
      <c r="CM70" s="335" t="str">
        <f>TOTALGENERAL!$AM87</f>
        <v/>
      </c>
      <c r="CN70" s="319"/>
      <c r="CO70" s="335"/>
      <c r="CP70" s="319"/>
      <c r="CQ70" s="335"/>
      <c r="CR70" s="320"/>
      <c r="CS70" s="554" t="str">
        <f>PARAMETRES!$F$9</f>
        <v>TOTAL LANGUE MATERNELLE</v>
      </c>
      <c r="CT70" s="554"/>
      <c r="CU70" s="333">
        <f>PARAMETRES!$G$9</f>
        <v>100</v>
      </c>
      <c r="CV70" s="334"/>
      <c r="CW70" s="335" t="str">
        <f>TOTALGENERAL!$L91</f>
        <v>-</v>
      </c>
      <c r="CX70" s="319"/>
      <c r="CY70" s="335" t="str">
        <f>TOTALGENERAL!$AM91</f>
        <v/>
      </c>
      <c r="CZ70" s="319"/>
      <c r="DA70" s="335"/>
      <c r="DB70" s="319"/>
      <c r="DC70" s="335"/>
      <c r="DD70" s="320"/>
      <c r="DE70" s="554" t="str">
        <f>PARAMETRES!$F$9</f>
        <v>TOTAL LANGUE MATERNELLE</v>
      </c>
      <c r="DF70" s="554"/>
      <c r="DG70" s="333">
        <f>PARAMETRES!$G$9</f>
        <v>100</v>
      </c>
      <c r="DH70" s="334"/>
      <c r="DI70" s="335" t="str">
        <f>TOTALGENERAL!$L95</f>
        <v>-</v>
      </c>
      <c r="DJ70" s="319"/>
      <c r="DK70" s="335" t="str">
        <f>TOTALGENERAL!$AM95</f>
        <v/>
      </c>
      <c r="DL70" s="319"/>
      <c r="DM70" s="335"/>
      <c r="DN70" s="319"/>
      <c r="DO70" s="335"/>
      <c r="DP70" s="320"/>
    </row>
    <row r="71" spans="1:120" ht="13.5">
      <c r="A71" s="321"/>
      <c r="B71" s="322"/>
      <c r="C71" s="336"/>
      <c r="D71" s="336"/>
      <c r="E71" s="315"/>
      <c r="F71" s="324"/>
      <c r="G71" s="315"/>
      <c r="H71" s="324"/>
      <c r="I71" s="315"/>
      <c r="J71" s="324"/>
      <c r="K71" s="315"/>
      <c r="L71" s="325"/>
      <c r="M71" s="321"/>
      <c r="N71" s="322"/>
      <c r="O71" s="336"/>
      <c r="P71" s="336"/>
      <c r="Q71" s="315"/>
      <c r="R71" s="324"/>
      <c r="S71" s="315"/>
      <c r="T71" s="324"/>
      <c r="U71" s="315"/>
      <c r="V71" s="324"/>
      <c r="W71" s="315"/>
      <c r="X71" s="325"/>
      <c r="Y71" s="321"/>
      <c r="Z71" s="322"/>
      <c r="AA71" s="336"/>
      <c r="AB71" s="336"/>
      <c r="AC71" s="315"/>
      <c r="AD71" s="324"/>
      <c r="AE71" s="315"/>
      <c r="AF71" s="324"/>
      <c r="AG71" s="315"/>
      <c r="AH71" s="324"/>
      <c r="AI71" s="315"/>
      <c r="AJ71" s="325"/>
      <c r="AK71" s="321"/>
      <c r="AL71" s="322"/>
      <c r="AM71" s="336"/>
      <c r="AN71" s="336"/>
      <c r="AO71" s="315"/>
      <c r="AP71" s="324"/>
      <c r="AQ71" s="315"/>
      <c r="AR71" s="324"/>
      <c r="AS71" s="315"/>
      <c r="AT71" s="324"/>
      <c r="AU71" s="315"/>
      <c r="AV71" s="325"/>
      <c r="AW71" s="321"/>
      <c r="AX71" s="322"/>
      <c r="AY71" s="336"/>
      <c r="AZ71" s="336"/>
      <c r="BA71" s="315"/>
      <c r="BB71" s="324"/>
      <c r="BC71" s="315"/>
      <c r="BD71" s="324"/>
      <c r="BE71" s="315"/>
      <c r="BF71" s="324"/>
      <c r="BG71" s="315"/>
      <c r="BH71" s="325"/>
      <c r="BI71" s="321"/>
      <c r="BJ71" s="322"/>
      <c r="BK71" s="336"/>
      <c r="BL71" s="336"/>
      <c r="BM71" s="315"/>
      <c r="BN71" s="324"/>
      <c r="BO71" s="315"/>
      <c r="BP71" s="324"/>
      <c r="BQ71" s="315"/>
      <c r="BR71" s="324"/>
      <c r="BS71" s="315"/>
      <c r="BT71" s="325"/>
      <c r="BU71" s="321"/>
      <c r="BV71" s="322"/>
      <c r="BW71" s="336"/>
      <c r="BX71" s="336"/>
      <c r="BY71" s="315"/>
      <c r="BZ71" s="324"/>
      <c r="CA71" s="315"/>
      <c r="CB71" s="324"/>
      <c r="CC71" s="315"/>
      <c r="CD71" s="324"/>
      <c r="CE71" s="315"/>
      <c r="CF71" s="325"/>
      <c r="CG71" s="321"/>
      <c r="CH71" s="322"/>
      <c r="CI71" s="336"/>
      <c r="CJ71" s="336"/>
      <c r="CK71" s="315"/>
      <c r="CL71" s="324"/>
      <c r="CM71" s="315"/>
      <c r="CN71" s="324"/>
      <c r="CO71" s="315"/>
      <c r="CP71" s="324"/>
      <c r="CQ71" s="315"/>
      <c r="CR71" s="325"/>
      <c r="CS71" s="321"/>
      <c r="CT71" s="322"/>
      <c r="CU71" s="336"/>
      <c r="CV71" s="336"/>
      <c r="CW71" s="315"/>
      <c r="CX71" s="324"/>
      <c r="CY71" s="315"/>
      <c r="CZ71" s="324"/>
      <c r="DA71" s="315"/>
      <c r="DB71" s="324"/>
      <c r="DC71" s="315"/>
      <c r="DD71" s="325"/>
      <c r="DE71" s="321"/>
      <c r="DF71" s="322"/>
      <c r="DG71" s="336"/>
      <c r="DH71" s="336"/>
      <c r="DI71" s="315"/>
      <c r="DJ71" s="324"/>
      <c r="DK71" s="315"/>
      <c r="DL71" s="324"/>
      <c r="DM71" s="315"/>
      <c r="DN71" s="324"/>
      <c r="DO71" s="315"/>
      <c r="DP71" s="325"/>
    </row>
    <row r="72" spans="1:120">
      <c r="A72" s="326"/>
      <c r="B72" s="326"/>
      <c r="C72" s="327"/>
      <c r="D72" s="327"/>
      <c r="E72" s="315"/>
      <c r="G72" s="315"/>
      <c r="I72" s="315"/>
      <c r="K72" s="315"/>
      <c r="M72" s="326"/>
      <c r="N72" s="326"/>
      <c r="O72" s="327"/>
      <c r="P72" s="327"/>
      <c r="Q72" s="315"/>
      <c r="S72" s="315"/>
      <c r="U72" s="315"/>
      <c r="W72" s="315"/>
      <c r="Y72" s="326"/>
      <c r="Z72" s="326"/>
      <c r="AA72" s="327"/>
      <c r="AB72" s="327"/>
      <c r="AC72" s="315"/>
      <c r="AE72" s="315"/>
      <c r="AG72" s="315"/>
      <c r="AI72" s="315"/>
      <c r="AK72" s="326"/>
      <c r="AL72" s="326"/>
      <c r="AM72" s="327"/>
      <c r="AN72" s="327"/>
      <c r="AO72" s="315"/>
      <c r="AQ72" s="315"/>
      <c r="AS72" s="315"/>
      <c r="AU72" s="315"/>
      <c r="AW72" s="326"/>
      <c r="AX72" s="326"/>
      <c r="AY72" s="327"/>
      <c r="AZ72" s="327"/>
      <c r="BA72" s="315"/>
      <c r="BC72" s="315"/>
      <c r="BE72" s="315"/>
      <c r="BG72" s="315"/>
      <c r="BI72" s="326"/>
      <c r="BJ72" s="326"/>
      <c r="BK72" s="327"/>
      <c r="BL72" s="327"/>
      <c r="BM72" s="315"/>
      <c r="BO72" s="315"/>
      <c r="BQ72" s="315"/>
      <c r="BS72" s="315"/>
      <c r="BU72" s="326"/>
      <c r="BV72" s="326"/>
      <c r="BW72" s="327"/>
      <c r="BX72" s="327"/>
      <c r="BY72" s="315"/>
      <c r="CA72" s="315"/>
      <c r="CC72" s="315"/>
      <c r="CE72" s="315"/>
      <c r="CG72" s="326"/>
      <c r="CH72" s="326"/>
      <c r="CI72" s="327"/>
      <c r="CJ72" s="327"/>
      <c r="CK72" s="315"/>
      <c r="CM72" s="315"/>
      <c r="CO72" s="315"/>
      <c r="CQ72" s="315"/>
      <c r="CS72" s="326"/>
      <c r="CT72" s="326"/>
      <c r="CU72" s="327"/>
      <c r="CV72" s="327"/>
      <c r="CW72" s="315"/>
      <c r="CY72" s="315"/>
      <c r="DA72" s="315"/>
      <c r="DC72" s="315"/>
      <c r="DE72" s="326"/>
      <c r="DF72" s="326"/>
      <c r="DG72" s="327"/>
      <c r="DH72" s="327"/>
      <c r="DI72" s="315"/>
      <c r="DK72" s="315"/>
      <c r="DM72" s="315"/>
      <c r="DO72" s="315"/>
    </row>
    <row r="73" spans="1:120" ht="13.5">
      <c r="A73" s="552" t="s">
        <v>89</v>
      </c>
      <c r="B73" s="552"/>
      <c r="C73" s="327"/>
      <c r="D73" s="327"/>
      <c r="E73" s="315"/>
      <c r="G73" s="315"/>
      <c r="I73" s="315"/>
      <c r="K73" s="315"/>
      <c r="M73" s="552" t="s">
        <v>89</v>
      </c>
      <c r="N73" s="552"/>
      <c r="O73" s="327"/>
      <c r="P73" s="327"/>
      <c r="Q73" s="315"/>
      <c r="S73" s="315"/>
      <c r="U73" s="315"/>
      <c r="W73" s="315"/>
      <c r="Y73" s="552" t="s">
        <v>89</v>
      </c>
      <c r="Z73" s="552"/>
      <c r="AA73" s="327"/>
      <c r="AB73" s="327"/>
      <c r="AC73" s="315"/>
      <c r="AE73" s="315"/>
      <c r="AG73" s="315"/>
      <c r="AI73" s="315"/>
      <c r="AK73" s="552" t="s">
        <v>89</v>
      </c>
      <c r="AL73" s="552"/>
      <c r="AM73" s="327"/>
      <c r="AN73" s="327"/>
      <c r="AO73" s="315"/>
      <c r="AQ73" s="315"/>
      <c r="AS73" s="315"/>
      <c r="AU73" s="315"/>
      <c r="AW73" s="552" t="s">
        <v>89</v>
      </c>
      <c r="AX73" s="552"/>
      <c r="AY73" s="327"/>
      <c r="AZ73" s="327"/>
      <c r="BA73" s="315"/>
      <c r="BC73" s="315"/>
      <c r="BE73" s="315"/>
      <c r="BG73" s="315"/>
      <c r="BI73" s="552" t="s">
        <v>89</v>
      </c>
      <c r="BJ73" s="552"/>
      <c r="BK73" s="327"/>
      <c r="BL73" s="327"/>
      <c r="BM73" s="315"/>
      <c r="BO73" s="315"/>
      <c r="BQ73" s="315"/>
      <c r="BS73" s="315"/>
      <c r="BU73" s="552" t="s">
        <v>89</v>
      </c>
      <c r="BV73" s="552"/>
      <c r="BW73" s="327"/>
      <c r="BX73" s="327"/>
      <c r="BY73" s="315"/>
      <c r="CA73" s="315"/>
      <c r="CC73" s="315"/>
      <c r="CE73" s="315"/>
      <c r="CG73" s="552" t="s">
        <v>89</v>
      </c>
      <c r="CH73" s="552"/>
      <c r="CI73" s="327"/>
      <c r="CJ73" s="327"/>
      <c r="CK73" s="315"/>
      <c r="CM73" s="315"/>
      <c r="CO73" s="315"/>
      <c r="CQ73" s="315"/>
      <c r="CS73" s="552" t="s">
        <v>89</v>
      </c>
      <c r="CT73" s="552"/>
      <c r="CU73" s="327"/>
      <c r="CV73" s="327"/>
      <c r="CW73" s="315"/>
      <c r="CY73" s="315"/>
      <c r="DA73" s="315"/>
      <c r="DC73" s="315"/>
      <c r="DE73" s="552" t="s">
        <v>89</v>
      </c>
      <c r="DF73" s="552"/>
      <c r="DG73" s="327"/>
      <c r="DH73" s="327"/>
      <c r="DI73" s="315"/>
      <c r="DK73" s="315"/>
      <c r="DM73" s="315"/>
      <c r="DO73" s="315"/>
    </row>
    <row r="74" spans="1:120">
      <c r="A74" s="326"/>
      <c r="B74" s="326"/>
      <c r="C74" s="327"/>
      <c r="D74" s="327"/>
      <c r="E74" s="315"/>
      <c r="G74" s="315"/>
      <c r="I74" s="315"/>
      <c r="K74" s="315"/>
      <c r="M74" s="326"/>
      <c r="N74" s="326"/>
      <c r="O74" s="327"/>
      <c r="P74" s="327"/>
      <c r="Q74" s="315"/>
      <c r="S74" s="315"/>
      <c r="U74" s="315"/>
      <c r="W74" s="315"/>
      <c r="Y74" s="326"/>
      <c r="Z74" s="326"/>
      <c r="AA74" s="327"/>
      <c r="AB74" s="327"/>
      <c r="AC74" s="315"/>
      <c r="AE74" s="315"/>
      <c r="AG74" s="315"/>
      <c r="AI74" s="315"/>
      <c r="AK74" s="326"/>
      <c r="AL74" s="326"/>
      <c r="AM74" s="327"/>
      <c r="AN74" s="327"/>
      <c r="AO74" s="315"/>
      <c r="AQ74" s="315"/>
      <c r="AS74" s="315"/>
      <c r="AU74" s="315"/>
      <c r="AW74" s="326"/>
      <c r="AX74" s="326"/>
      <c r="AY74" s="327"/>
      <c r="AZ74" s="327"/>
      <c r="BA74" s="315"/>
      <c r="BC74" s="315"/>
      <c r="BE74" s="315"/>
      <c r="BG74" s="315"/>
      <c r="BI74" s="326"/>
      <c r="BJ74" s="326"/>
      <c r="BK74" s="327"/>
      <c r="BL74" s="327"/>
      <c r="BM74" s="315"/>
      <c r="BO74" s="315"/>
      <c r="BQ74" s="315"/>
      <c r="BS74" s="315"/>
      <c r="BU74" s="326"/>
      <c r="BV74" s="326"/>
      <c r="BW74" s="327"/>
      <c r="BX74" s="327"/>
      <c r="BY74" s="315"/>
      <c r="CA74" s="315"/>
      <c r="CC74" s="315"/>
      <c r="CE74" s="315"/>
      <c r="CG74" s="326"/>
      <c r="CH74" s="326"/>
      <c r="CI74" s="327"/>
      <c r="CJ74" s="327"/>
      <c r="CK74" s="315"/>
      <c r="CM74" s="315"/>
      <c r="CO74" s="315"/>
      <c r="CQ74" s="315"/>
      <c r="CS74" s="326"/>
      <c r="CT74" s="326"/>
      <c r="CU74" s="327"/>
      <c r="CV74" s="327"/>
      <c r="CW74" s="315"/>
      <c r="CY74" s="315"/>
      <c r="DA74" s="315"/>
      <c r="DC74" s="315"/>
      <c r="DE74" s="326"/>
      <c r="DF74" s="326"/>
      <c r="DG74" s="327"/>
      <c r="DH74" s="327"/>
      <c r="DI74" s="315"/>
      <c r="DK74" s="315"/>
      <c r="DM74" s="315"/>
      <c r="DO74" s="315"/>
    </row>
    <row r="75" spans="1:120">
      <c r="A75" s="553" t="str">
        <f>PARAMETRES!$F$11</f>
        <v>NOMBRES ET OPÉRATIONS</v>
      </c>
      <c r="B75" s="553"/>
      <c r="C75" s="328">
        <f>PARAMETRES!$G$11</f>
        <v>40</v>
      </c>
      <c r="D75" s="329"/>
      <c r="E75" s="330">
        <f>TOTALGENERAL!$O59</f>
        <v>37.700000000000003</v>
      </c>
      <c r="F75" s="331"/>
      <c r="G75" s="330" t="str">
        <f>TOTALGENERAL!$AP59</f>
        <v/>
      </c>
      <c r="H75" s="331"/>
      <c r="I75" s="330"/>
      <c r="J75" s="331"/>
      <c r="K75" s="330"/>
      <c r="L75" s="332"/>
      <c r="M75" s="553" t="str">
        <f>PARAMETRES!$F$11</f>
        <v>NOMBRES ET OPÉRATIONS</v>
      </c>
      <c r="N75" s="553"/>
      <c r="O75" s="328">
        <f>PARAMETRES!$G$11</f>
        <v>40</v>
      </c>
      <c r="P75" s="329"/>
      <c r="Q75" s="330">
        <f>TOTALGENERAL!$O63</f>
        <v>30.400000000000002</v>
      </c>
      <c r="R75" s="331"/>
      <c r="S75" s="330" t="str">
        <f>TOTALGENERAL!$AP63</f>
        <v/>
      </c>
      <c r="T75" s="331"/>
      <c r="U75" s="330"/>
      <c r="V75" s="331"/>
      <c r="W75" s="330"/>
      <c r="X75" s="332"/>
      <c r="Y75" s="553" t="str">
        <f>PARAMETRES!$F$11</f>
        <v>NOMBRES ET OPÉRATIONS</v>
      </c>
      <c r="Z75" s="553"/>
      <c r="AA75" s="328">
        <f>PARAMETRES!$G$11</f>
        <v>40</v>
      </c>
      <c r="AB75" s="329"/>
      <c r="AC75" s="330">
        <f>TOTALGENERAL!$O67</f>
        <v>37.300000000000004</v>
      </c>
      <c r="AD75" s="331"/>
      <c r="AE75" s="330" t="str">
        <f>TOTALGENERAL!$AP67</f>
        <v/>
      </c>
      <c r="AF75" s="331"/>
      <c r="AG75" s="330"/>
      <c r="AH75" s="331"/>
      <c r="AI75" s="330"/>
      <c r="AJ75" s="332"/>
      <c r="AK75" s="553" t="str">
        <f>PARAMETRES!$F$11</f>
        <v>NOMBRES ET OPÉRATIONS</v>
      </c>
      <c r="AL75" s="553"/>
      <c r="AM75" s="328">
        <f>PARAMETRES!$G$11</f>
        <v>40</v>
      </c>
      <c r="AN75" s="329"/>
      <c r="AO75" s="330">
        <f>TOTALGENERAL!$O71</f>
        <v>32.300000000000004</v>
      </c>
      <c r="AP75" s="331"/>
      <c r="AQ75" s="330" t="str">
        <f>TOTALGENERAL!$AP71</f>
        <v/>
      </c>
      <c r="AR75" s="331"/>
      <c r="AS75" s="330"/>
      <c r="AT75" s="331"/>
      <c r="AU75" s="330"/>
      <c r="AV75" s="332"/>
      <c r="AW75" s="553" t="str">
        <f>PARAMETRES!$F$11</f>
        <v>NOMBRES ET OPÉRATIONS</v>
      </c>
      <c r="AX75" s="553"/>
      <c r="AY75" s="328">
        <f>PARAMETRES!$G$11</f>
        <v>40</v>
      </c>
      <c r="AZ75" s="329"/>
      <c r="BA75" s="330">
        <f>TOTALGENERAL!$O75</f>
        <v>39.200000000000003</v>
      </c>
      <c r="BB75" s="331"/>
      <c r="BC75" s="330" t="str">
        <f>TOTALGENERAL!$AP75</f>
        <v/>
      </c>
      <c r="BD75" s="331"/>
      <c r="BE75" s="330"/>
      <c r="BF75" s="331"/>
      <c r="BG75" s="330"/>
      <c r="BH75" s="332"/>
      <c r="BI75" s="553" t="str">
        <f>PARAMETRES!$F$11</f>
        <v>NOMBRES ET OPÉRATIONS</v>
      </c>
      <c r="BJ75" s="553"/>
      <c r="BK75" s="328">
        <f>PARAMETRES!$G$11</f>
        <v>40</v>
      </c>
      <c r="BL75" s="329"/>
      <c r="BM75" s="330">
        <f>TOTALGENERAL!$O79</f>
        <v>32.800000000000004</v>
      </c>
      <c r="BN75" s="331"/>
      <c r="BO75" s="330" t="str">
        <f>TOTALGENERAL!$AP79</f>
        <v/>
      </c>
      <c r="BP75" s="331"/>
      <c r="BQ75" s="330"/>
      <c r="BR75" s="331"/>
      <c r="BS75" s="330"/>
      <c r="BT75" s="332"/>
      <c r="BU75" s="553" t="str">
        <f>PARAMETRES!$F$11</f>
        <v>NOMBRES ET OPÉRATIONS</v>
      </c>
      <c r="BV75" s="553"/>
      <c r="BW75" s="328">
        <f>PARAMETRES!$G$11</f>
        <v>40</v>
      </c>
      <c r="BX75" s="329"/>
      <c r="BY75" s="330">
        <f>TOTALGENERAL!$O83</f>
        <v>40</v>
      </c>
      <c r="BZ75" s="331"/>
      <c r="CA75" s="330" t="str">
        <f>TOTALGENERAL!$AP83</f>
        <v/>
      </c>
      <c r="CB75" s="331"/>
      <c r="CC75" s="330"/>
      <c r="CD75" s="331"/>
      <c r="CE75" s="330"/>
      <c r="CF75" s="332"/>
      <c r="CG75" s="553" t="str">
        <f>PARAMETRES!$F$11</f>
        <v>NOMBRES ET OPÉRATIONS</v>
      </c>
      <c r="CH75" s="553"/>
      <c r="CI75" s="328">
        <f>PARAMETRES!$G$11</f>
        <v>40</v>
      </c>
      <c r="CJ75" s="329"/>
      <c r="CK75" s="330" t="str">
        <f>TOTALGENERAL!$O87</f>
        <v>-</v>
      </c>
      <c r="CL75" s="331"/>
      <c r="CM75" s="330" t="str">
        <f>TOTALGENERAL!$AP87</f>
        <v/>
      </c>
      <c r="CN75" s="331"/>
      <c r="CO75" s="330"/>
      <c r="CP75" s="331"/>
      <c r="CQ75" s="330"/>
      <c r="CR75" s="332"/>
      <c r="CS75" s="553" t="str">
        <f>PARAMETRES!$F$11</f>
        <v>NOMBRES ET OPÉRATIONS</v>
      </c>
      <c r="CT75" s="553"/>
      <c r="CU75" s="328">
        <f>PARAMETRES!$G$11</f>
        <v>40</v>
      </c>
      <c r="CV75" s="329"/>
      <c r="CW75" s="330" t="str">
        <f>TOTALGENERAL!$O91</f>
        <v>-</v>
      </c>
      <c r="CX75" s="331"/>
      <c r="CY75" s="330" t="str">
        <f>TOTALGENERAL!$AP91</f>
        <v/>
      </c>
      <c r="CZ75" s="331"/>
      <c r="DA75" s="330"/>
      <c r="DB75" s="331"/>
      <c r="DC75" s="330"/>
      <c r="DD75" s="332"/>
      <c r="DE75" s="553" t="str">
        <f>PARAMETRES!$F$11</f>
        <v>NOMBRES ET OPÉRATIONS</v>
      </c>
      <c r="DF75" s="553"/>
      <c r="DG75" s="328">
        <f>PARAMETRES!$G$11</f>
        <v>40</v>
      </c>
      <c r="DH75" s="329"/>
      <c r="DI75" s="330" t="str">
        <f>TOTALGENERAL!$O95</f>
        <v>-</v>
      </c>
      <c r="DJ75" s="331"/>
      <c r="DK75" s="330" t="str">
        <f>TOTALGENERAL!$AP95</f>
        <v/>
      </c>
      <c r="DL75" s="331"/>
      <c r="DM75" s="330"/>
      <c r="DN75" s="331"/>
      <c r="DO75" s="330"/>
      <c r="DP75" s="332"/>
    </row>
    <row r="76" spans="1:120">
      <c r="A76" s="553" t="str">
        <f>PARAMETRES!$F$12</f>
        <v>GRANDEURS</v>
      </c>
      <c r="B76" s="553"/>
      <c r="C76" s="328">
        <f>PARAMETRES!$G$12</f>
        <v>30</v>
      </c>
      <c r="D76" s="329"/>
      <c r="E76" s="330" t="str">
        <f>TOTALGENERAL!$P59</f>
        <v/>
      </c>
      <c r="F76" s="331"/>
      <c r="G76" s="330" t="str">
        <f>TOTALGENERAL!$AQ59</f>
        <v/>
      </c>
      <c r="H76" s="331"/>
      <c r="I76" s="330"/>
      <c r="J76" s="331"/>
      <c r="K76" s="330"/>
      <c r="L76" s="332"/>
      <c r="M76" s="553" t="str">
        <f>PARAMETRES!$F$12</f>
        <v>GRANDEURS</v>
      </c>
      <c r="N76" s="553"/>
      <c r="O76" s="328">
        <f>PARAMETRES!$G$12</f>
        <v>30</v>
      </c>
      <c r="P76" s="329"/>
      <c r="Q76" s="330" t="str">
        <f>TOTALGENERAL!$P63</f>
        <v/>
      </c>
      <c r="R76" s="331"/>
      <c r="S76" s="330" t="str">
        <f>TOTALGENERAL!$AQ63</f>
        <v/>
      </c>
      <c r="T76" s="331"/>
      <c r="U76" s="330"/>
      <c r="V76" s="331"/>
      <c r="W76" s="330"/>
      <c r="X76" s="332"/>
      <c r="Y76" s="553" t="str">
        <f>PARAMETRES!$F$12</f>
        <v>GRANDEURS</v>
      </c>
      <c r="Z76" s="553"/>
      <c r="AA76" s="328">
        <f>PARAMETRES!$G$12</f>
        <v>30</v>
      </c>
      <c r="AB76" s="329"/>
      <c r="AC76" s="330" t="str">
        <f>TOTALGENERAL!$P67</f>
        <v/>
      </c>
      <c r="AD76" s="331"/>
      <c r="AE76" s="330" t="str">
        <f>TOTALGENERAL!$AQ67</f>
        <v/>
      </c>
      <c r="AF76" s="331"/>
      <c r="AG76" s="330"/>
      <c r="AH76" s="331"/>
      <c r="AI76" s="330"/>
      <c r="AJ76" s="332"/>
      <c r="AK76" s="553" t="str">
        <f>PARAMETRES!$F$12</f>
        <v>GRANDEURS</v>
      </c>
      <c r="AL76" s="553"/>
      <c r="AM76" s="328">
        <f>PARAMETRES!$G$12</f>
        <v>30</v>
      </c>
      <c r="AN76" s="329"/>
      <c r="AO76" s="330" t="str">
        <f>TOTALGENERAL!$P71</f>
        <v/>
      </c>
      <c r="AP76" s="331"/>
      <c r="AQ76" s="330" t="str">
        <f>TOTALGENERAL!$AQ71</f>
        <v/>
      </c>
      <c r="AR76" s="331"/>
      <c r="AS76" s="330"/>
      <c r="AT76" s="331"/>
      <c r="AU76" s="330"/>
      <c r="AV76" s="332"/>
      <c r="AW76" s="553" t="str">
        <f>PARAMETRES!$F$12</f>
        <v>GRANDEURS</v>
      </c>
      <c r="AX76" s="553"/>
      <c r="AY76" s="328">
        <f>PARAMETRES!$G$12</f>
        <v>30</v>
      </c>
      <c r="AZ76" s="329"/>
      <c r="BA76" s="330" t="str">
        <f>TOTALGENERAL!$P75</f>
        <v/>
      </c>
      <c r="BB76" s="331"/>
      <c r="BC76" s="330" t="str">
        <f>TOTALGENERAL!$AQ75</f>
        <v/>
      </c>
      <c r="BD76" s="331"/>
      <c r="BE76" s="330"/>
      <c r="BF76" s="331"/>
      <c r="BG76" s="330"/>
      <c r="BH76" s="332"/>
      <c r="BI76" s="553" t="str">
        <f>PARAMETRES!$F$12</f>
        <v>GRANDEURS</v>
      </c>
      <c r="BJ76" s="553"/>
      <c r="BK76" s="328">
        <f>PARAMETRES!$G$12</f>
        <v>30</v>
      </c>
      <c r="BL76" s="329"/>
      <c r="BM76" s="330" t="str">
        <f>TOTALGENERAL!$P79</f>
        <v/>
      </c>
      <c r="BN76" s="331"/>
      <c r="BO76" s="330" t="str">
        <f>TOTALGENERAL!$AQ79</f>
        <v/>
      </c>
      <c r="BP76" s="331"/>
      <c r="BQ76" s="330"/>
      <c r="BR76" s="331"/>
      <c r="BS76" s="330"/>
      <c r="BT76" s="332"/>
      <c r="BU76" s="553" t="str">
        <f>PARAMETRES!$F$12</f>
        <v>GRANDEURS</v>
      </c>
      <c r="BV76" s="553"/>
      <c r="BW76" s="328">
        <f>PARAMETRES!$G$12</f>
        <v>30</v>
      </c>
      <c r="BX76" s="329"/>
      <c r="BY76" s="330" t="str">
        <f>TOTALGENERAL!$P83</f>
        <v/>
      </c>
      <c r="BZ76" s="331"/>
      <c r="CA76" s="330" t="str">
        <f>TOTALGENERAL!$AQ83</f>
        <v/>
      </c>
      <c r="CB76" s="331"/>
      <c r="CC76" s="330"/>
      <c r="CD76" s="331"/>
      <c r="CE76" s="330"/>
      <c r="CF76" s="332"/>
      <c r="CG76" s="553" t="str">
        <f>PARAMETRES!$F$12</f>
        <v>GRANDEURS</v>
      </c>
      <c r="CH76" s="553"/>
      <c r="CI76" s="328">
        <f>PARAMETRES!$G$12</f>
        <v>30</v>
      </c>
      <c r="CJ76" s="329"/>
      <c r="CK76" s="330" t="str">
        <f>TOTALGENERAL!$P87</f>
        <v/>
      </c>
      <c r="CL76" s="331"/>
      <c r="CM76" s="330" t="str">
        <f>TOTALGENERAL!$AQ87</f>
        <v/>
      </c>
      <c r="CN76" s="331"/>
      <c r="CO76" s="330"/>
      <c r="CP76" s="331"/>
      <c r="CQ76" s="330"/>
      <c r="CR76" s="332"/>
      <c r="CS76" s="553" t="str">
        <f>PARAMETRES!$F$12</f>
        <v>GRANDEURS</v>
      </c>
      <c r="CT76" s="553"/>
      <c r="CU76" s="328">
        <f>PARAMETRES!$G$12</f>
        <v>30</v>
      </c>
      <c r="CV76" s="329"/>
      <c r="CW76" s="330" t="str">
        <f>TOTALGENERAL!$P91</f>
        <v/>
      </c>
      <c r="CX76" s="331"/>
      <c r="CY76" s="330" t="str">
        <f>TOTALGENERAL!$AQ91</f>
        <v/>
      </c>
      <c r="CZ76" s="331"/>
      <c r="DA76" s="330"/>
      <c r="DB76" s="331"/>
      <c r="DC76" s="330"/>
      <c r="DD76" s="332"/>
      <c r="DE76" s="553" t="str">
        <f>PARAMETRES!$F$12</f>
        <v>GRANDEURS</v>
      </c>
      <c r="DF76" s="553"/>
      <c r="DG76" s="328">
        <f>PARAMETRES!$G$12</f>
        <v>30</v>
      </c>
      <c r="DH76" s="329"/>
      <c r="DI76" s="330" t="str">
        <f>TOTALGENERAL!$P95</f>
        <v/>
      </c>
      <c r="DJ76" s="331"/>
      <c r="DK76" s="330" t="str">
        <f>TOTALGENERAL!$AQ95</f>
        <v/>
      </c>
      <c r="DL76" s="331"/>
      <c r="DM76" s="330"/>
      <c r="DN76" s="331"/>
      <c r="DO76" s="330"/>
      <c r="DP76" s="332"/>
    </row>
    <row r="77" spans="1:120">
      <c r="A77" s="553" t="str">
        <f>PARAMETRES!$F$13</f>
        <v>SOLIDES ET FIGURES</v>
      </c>
      <c r="B77" s="553"/>
      <c r="C77" s="328">
        <f>PARAMETRES!$G$13</f>
        <v>30</v>
      </c>
      <c r="D77" s="329"/>
      <c r="E77" s="330" t="str">
        <f>TOTALGENERAL!$Q59</f>
        <v/>
      </c>
      <c r="F77" s="331"/>
      <c r="G77" s="330" t="str">
        <f>TOTALGENERAL!$AR59</f>
        <v/>
      </c>
      <c r="H77" s="331"/>
      <c r="I77" s="330"/>
      <c r="J77" s="331"/>
      <c r="K77" s="330"/>
      <c r="L77" s="332"/>
      <c r="M77" s="553" t="str">
        <f>PARAMETRES!$F$13</f>
        <v>SOLIDES ET FIGURES</v>
      </c>
      <c r="N77" s="553"/>
      <c r="O77" s="328">
        <f>PARAMETRES!$G$13</f>
        <v>30</v>
      </c>
      <c r="P77" s="329"/>
      <c r="Q77" s="330" t="str">
        <f>TOTALGENERAL!$Q63</f>
        <v/>
      </c>
      <c r="R77" s="331"/>
      <c r="S77" s="330" t="str">
        <f>TOTALGENERAL!$AR63</f>
        <v/>
      </c>
      <c r="T77" s="331"/>
      <c r="U77" s="330"/>
      <c r="V77" s="331"/>
      <c r="W77" s="330"/>
      <c r="X77" s="332"/>
      <c r="Y77" s="553" t="str">
        <f>PARAMETRES!$F$13</f>
        <v>SOLIDES ET FIGURES</v>
      </c>
      <c r="Z77" s="553"/>
      <c r="AA77" s="328">
        <f>PARAMETRES!$G$13</f>
        <v>30</v>
      </c>
      <c r="AB77" s="329"/>
      <c r="AC77" s="330" t="str">
        <f>TOTALGENERAL!$Q67</f>
        <v/>
      </c>
      <c r="AD77" s="331"/>
      <c r="AE77" s="330" t="str">
        <f>TOTALGENERAL!$AR67</f>
        <v/>
      </c>
      <c r="AF77" s="331"/>
      <c r="AG77" s="330"/>
      <c r="AH77" s="331"/>
      <c r="AI77" s="330"/>
      <c r="AJ77" s="332"/>
      <c r="AK77" s="553" t="str">
        <f>PARAMETRES!$F$13</f>
        <v>SOLIDES ET FIGURES</v>
      </c>
      <c r="AL77" s="553"/>
      <c r="AM77" s="328">
        <f>PARAMETRES!$G$13</f>
        <v>30</v>
      </c>
      <c r="AN77" s="329"/>
      <c r="AO77" s="330" t="str">
        <f>TOTALGENERAL!$Q71</f>
        <v/>
      </c>
      <c r="AP77" s="331"/>
      <c r="AQ77" s="330" t="str">
        <f>TOTALGENERAL!$AR71</f>
        <v/>
      </c>
      <c r="AR77" s="331"/>
      <c r="AS77" s="330"/>
      <c r="AT77" s="331"/>
      <c r="AU77" s="330"/>
      <c r="AV77" s="332"/>
      <c r="AW77" s="553" t="str">
        <f>PARAMETRES!$F$13</f>
        <v>SOLIDES ET FIGURES</v>
      </c>
      <c r="AX77" s="553"/>
      <c r="AY77" s="328">
        <f>PARAMETRES!$G$13</f>
        <v>30</v>
      </c>
      <c r="AZ77" s="329"/>
      <c r="BA77" s="330" t="str">
        <f>TOTALGENERAL!$Q75</f>
        <v/>
      </c>
      <c r="BB77" s="331"/>
      <c r="BC77" s="330" t="str">
        <f>TOTALGENERAL!$AR75</f>
        <v/>
      </c>
      <c r="BD77" s="331"/>
      <c r="BE77" s="330"/>
      <c r="BF77" s="331"/>
      <c r="BG77" s="330"/>
      <c r="BH77" s="332"/>
      <c r="BI77" s="553" t="str">
        <f>PARAMETRES!$F$13</f>
        <v>SOLIDES ET FIGURES</v>
      </c>
      <c r="BJ77" s="553"/>
      <c r="BK77" s="328">
        <f>PARAMETRES!$G$13</f>
        <v>30</v>
      </c>
      <c r="BL77" s="329"/>
      <c r="BM77" s="330" t="str">
        <f>TOTALGENERAL!$Q79</f>
        <v/>
      </c>
      <c r="BN77" s="331"/>
      <c r="BO77" s="330" t="str">
        <f>TOTALGENERAL!$AR79</f>
        <v/>
      </c>
      <c r="BP77" s="331"/>
      <c r="BQ77" s="330"/>
      <c r="BR77" s="331"/>
      <c r="BS77" s="330"/>
      <c r="BT77" s="332"/>
      <c r="BU77" s="553" t="str">
        <f>PARAMETRES!$F$13</f>
        <v>SOLIDES ET FIGURES</v>
      </c>
      <c r="BV77" s="553"/>
      <c r="BW77" s="328">
        <f>PARAMETRES!$G$13</f>
        <v>30</v>
      </c>
      <c r="BX77" s="329"/>
      <c r="BY77" s="330" t="str">
        <f>TOTALGENERAL!$Q83</f>
        <v/>
      </c>
      <c r="BZ77" s="331"/>
      <c r="CA77" s="330" t="str">
        <f>TOTALGENERAL!$AR83</f>
        <v/>
      </c>
      <c r="CB77" s="331"/>
      <c r="CC77" s="330"/>
      <c r="CD77" s="331"/>
      <c r="CE77" s="330"/>
      <c r="CF77" s="332"/>
      <c r="CG77" s="553" t="str">
        <f>PARAMETRES!$F$13</f>
        <v>SOLIDES ET FIGURES</v>
      </c>
      <c r="CH77" s="553"/>
      <c r="CI77" s="328">
        <f>PARAMETRES!$G$13</f>
        <v>30</v>
      </c>
      <c r="CJ77" s="329"/>
      <c r="CK77" s="330" t="str">
        <f>TOTALGENERAL!$Q87</f>
        <v/>
      </c>
      <c r="CL77" s="331"/>
      <c r="CM77" s="330" t="str">
        <f>TOTALGENERAL!$AR87</f>
        <v/>
      </c>
      <c r="CN77" s="331"/>
      <c r="CO77" s="330"/>
      <c r="CP77" s="331"/>
      <c r="CQ77" s="330"/>
      <c r="CR77" s="332"/>
      <c r="CS77" s="553" t="str">
        <f>PARAMETRES!$F$13</f>
        <v>SOLIDES ET FIGURES</v>
      </c>
      <c r="CT77" s="553"/>
      <c r="CU77" s="328">
        <f>PARAMETRES!$G$13</f>
        <v>30</v>
      </c>
      <c r="CV77" s="329"/>
      <c r="CW77" s="330" t="str">
        <f>TOTALGENERAL!$Q91</f>
        <v/>
      </c>
      <c r="CX77" s="331"/>
      <c r="CY77" s="330" t="str">
        <f>TOTALGENERAL!$AR91</f>
        <v/>
      </c>
      <c r="CZ77" s="331"/>
      <c r="DA77" s="330"/>
      <c r="DB77" s="331"/>
      <c r="DC77" s="330"/>
      <c r="DD77" s="332"/>
      <c r="DE77" s="553" t="str">
        <f>PARAMETRES!$F$13</f>
        <v>SOLIDES ET FIGURES</v>
      </c>
      <c r="DF77" s="553"/>
      <c r="DG77" s="328">
        <f>PARAMETRES!$G$13</f>
        <v>30</v>
      </c>
      <c r="DH77" s="329"/>
      <c r="DI77" s="330" t="str">
        <f>TOTALGENERAL!$Q95</f>
        <v/>
      </c>
      <c r="DJ77" s="331"/>
      <c r="DK77" s="330" t="str">
        <f>TOTALGENERAL!$AR95</f>
        <v/>
      </c>
      <c r="DL77" s="331"/>
      <c r="DM77" s="330"/>
      <c r="DN77" s="331"/>
      <c r="DO77" s="330"/>
      <c r="DP77" s="332"/>
    </row>
    <row r="78" spans="1:120">
      <c r="A78" s="326"/>
      <c r="B78" s="326"/>
      <c r="C78" s="327"/>
      <c r="D78" s="327"/>
      <c r="E78" s="315"/>
      <c r="G78" s="315"/>
      <c r="I78" s="315"/>
      <c r="K78" s="315"/>
      <c r="M78" s="326"/>
      <c r="N78" s="326"/>
      <c r="O78" s="327"/>
      <c r="P78" s="327"/>
      <c r="Q78" s="315"/>
      <c r="S78" s="315"/>
      <c r="U78" s="315"/>
      <c r="W78" s="315"/>
      <c r="Y78" s="326"/>
      <c r="Z78" s="326"/>
      <c r="AA78" s="327"/>
      <c r="AB78" s="327"/>
      <c r="AC78" s="315"/>
      <c r="AE78" s="315"/>
      <c r="AG78" s="315"/>
      <c r="AI78" s="315"/>
      <c r="AK78" s="326"/>
      <c r="AL78" s="326"/>
      <c r="AM78" s="327"/>
      <c r="AN78" s="327"/>
      <c r="AO78" s="315"/>
      <c r="AQ78" s="315"/>
      <c r="AS78" s="315"/>
      <c r="AU78" s="315"/>
      <c r="AW78" s="326"/>
      <c r="AX78" s="326"/>
      <c r="AY78" s="327"/>
      <c r="AZ78" s="327"/>
      <c r="BA78" s="315"/>
      <c r="BC78" s="315"/>
      <c r="BE78" s="315"/>
      <c r="BG78" s="315"/>
      <c r="BI78" s="326"/>
      <c r="BJ78" s="326"/>
      <c r="BK78" s="327"/>
      <c r="BL78" s="327"/>
      <c r="BM78" s="315"/>
      <c r="BO78" s="315"/>
      <c r="BQ78" s="315"/>
      <c r="BS78" s="315"/>
      <c r="BU78" s="326"/>
      <c r="BV78" s="326"/>
      <c r="BW78" s="327"/>
      <c r="BX78" s="327"/>
      <c r="BY78" s="315"/>
      <c r="CA78" s="315"/>
      <c r="CC78" s="315"/>
      <c r="CE78" s="315"/>
      <c r="CG78" s="326"/>
      <c r="CH78" s="326"/>
      <c r="CI78" s="327"/>
      <c r="CJ78" s="327"/>
      <c r="CK78" s="315"/>
      <c r="CM78" s="315"/>
      <c r="CO78" s="315"/>
      <c r="CQ78" s="315"/>
      <c r="CS78" s="326"/>
      <c r="CT78" s="326"/>
      <c r="CU78" s="327"/>
      <c r="CV78" s="327"/>
      <c r="CW78" s="315"/>
      <c r="CY78" s="315"/>
      <c r="DA78" s="315"/>
      <c r="DC78" s="315"/>
      <c r="DE78" s="326"/>
      <c r="DF78" s="326"/>
      <c r="DG78" s="327"/>
      <c r="DH78" s="327"/>
      <c r="DI78" s="315"/>
      <c r="DK78" s="315"/>
      <c r="DM78" s="315"/>
      <c r="DO78" s="315"/>
    </row>
    <row r="79" spans="1:120" ht="13.5">
      <c r="A79" s="554" t="str">
        <f>PARAMETRES!$F$14</f>
        <v>TOTAL MATHÉMATIQUE</v>
      </c>
      <c r="B79" s="554"/>
      <c r="C79" s="333">
        <f>PARAMETRES!$G$14</f>
        <v>100</v>
      </c>
      <c r="D79" s="334"/>
      <c r="E79" s="335">
        <f>TOTALGENERAL!$R59</f>
        <v>94.1</v>
      </c>
      <c r="F79" s="319"/>
      <c r="G79" s="335" t="str">
        <f>TOTALGENERAL!$AS59</f>
        <v/>
      </c>
      <c r="H79" s="319"/>
      <c r="I79" s="335"/>
      <c r="J79" s="319"/>
      <c r="K79" s="335"/>
      <c r="L79" s="320"/>
      <c r="M79" s="554" t="str">
        <f>PARAMETRES!$F$14</f>
        <v>TOTAL MATHÉMATIQUE</v>
      </c>
      <c r="N79" s="554"/>
      <c r="O79" s="333">
        <f>PARAMETRES!$G$14</f>
        <v>100</v>
      </c>
      <c r="P79" s="334"/>
      <c r="Q79" s="335">
        <f>TOTALGENERAL!$R63</f>
        <v>75.899999999999991</v>
      </c>
      <c r="R79" s="319"/>
      <c r="S79" s="335" t="str">
        <f>TOTALGENERAL!$AS63</f>
        <v/>
      </c>
      <c r="T79" s="319"/>
      <c r="U79" s="335"/>
      <c r="V79" s="319"/>
      <c r="W79" s="335"/>
      <c r="X79" s="320"/>
      <c r="Y79" s="554" t="str">
        <f>PARAMETRES!$F$14</f>
        <v>TOTAL MATHÉMATIQUE</v>
      </c>
      <c r="Z79" s="554"/>
      <c r="AA79" s="333">
        <f>PARAMETRES!$G$14</f>
        <v>100</v>
      </c>
      <c r="AB79" s="334"/>
      <c r="AC79" s="335">
        <f>TOTALGENERAL!$R67</f>
        <v>93.3</v>
      </c>
      <c r="AD79" s="319"/>
      <c r="AE79" s="335" t="str">
        <f>TOTALGENERAL!$AS67</f>
        <v/>
      </c>
      <c r="AF79" s="319"/>
      <c r="AG79" s="335"/>
      <c r="AH79" s="319"/>
      <c r="AI79" s="335"/>
      <c r="AJ79" s="320"/>
      <c r="AK79" s="554" t="str">
        <f>PARAMETRES!$F$14</f>
        <v>TOTAL MATHÉMATIQUE</v>
      </c>
      <c r="AL79" s="554"/>
      <c r="AM79" s="333">
        <f>PARAMETRES!$G$14</f>
        <v>100</v>
      </c>
      <c r="AN79" s="334"/>
      <c r="AO79" s="335">
        <f>TOTALGENERAL!$R71</f>
        <v>80.599999999999994</v>
      </c>
      <c r="AP79" s="319"/>
      <c r="AQ79" s="335" t="str">
        <f>TOTALGENERAL!$AS71</f>
        <v/>
      </c>
      <c r="AR79" s="319"/>
      <c r="AS79" s="335"/>
      <c r="AT79" s="319"/>
      <c r="AU79" s="335"/>
      <c r="AV79" s="320"/>
      <c r="AW79" s="554" t="str">
        <f>PARAMETRES!$F$14</f>
        <v>TOTAL MATHÉMATIQUE</v>
      </c>
      <c r="AX79" s="554"/>
      <c r="AY79" s="333">
        <f>PARAMETRES!$G$14</f>
        <v>100</v>
      </c>
      <c r="AZ79" s="334"/>
      <c r="BA79" s="335">
        <f>TOTALGENERAL!$R75</f>
        <v>97.899999999999991</v>
      </c>
      <c r="BB79" s="319"/>
      <c r="BC79" s="335" t="str">
        <f>TOTALGENERAL!$AS75</f>
        <v/>
      </c>
      <c r="BD79" s="319"/>
      <c r="BE79" s="335"/>
      <c r="BF79" s="319"/>
      <c r="BG79" s="335"/>
      <c r="BH79" s="320"/>
      <c r="BI79" s="554" t="str">
        <f>PARAMETRES!$F$14</f>
        <v>TOTAL MATHÉMATIQUE</v>
      </c>
      <c r="BJ79" s="554"/>
      <c r="BK79" s="333">
        <f>PARAMETRES!$G$14</f>
        <v>100</v>
      </c>
      <c r="BL79" s="334"/>
      <c r="BM79" s="335">
        <f>TOTALGENERAL!$R79</f>
        <v>81.8</v>
      </c>
      <c r="BN79" s="319"/>
      <c r="BO79" s="335" t="str">
        <f>TOTALGENERAL!$AS79</f>
        <v/>
      </c>
      <c r="BP79" s="319"/>
      <c r="BQ79" s="335"/>
      <c r="BR79" s="319"/>
      <c r="BS79" s="335"/>
      <c r="BT79" s="320"/>
      <c r="BU79" s="554" t="str">
        <f>PARAMETRES!$F$14</f>
        <v>TOTAL MATHÉMATIQUE</v>
      </c>
      <c r="BV79" s="554"/>
      <c r="BW79" s="333">
        <f>PARAMETRES!$G$14</f>
        <v>100</v>
      </c>
      <c r="BX79" s="334"/>
      <c r="BY79" s="335">
        <f>TOTALGENERAL!$R83</f>
        <v>100</v>
      </c>
      <c r="BZ79" s="319"/>
      <c r="CA79" s="335" t="str">
        <f>TOTALGENERAL!$AS83</f>
        <v/>
      </c>
      <c r="CB79" s="319"/>
      <c r="CC79" s="335"/>
      <c r="CD79" s="319"/>
      <c r="CE79" s="335"/>
      <c r="CF79" s="320"/>
      <c r="CG79" s="554" t="str">
        <f>PARAMETRES!$F$14</f>
        <v>TOTAL MATHÉMATIQUE</v>
      </c>
      <c r="CH79" s="554"/>
      <c r="CI79" s="333">
        <f>PARAMETRES!$G$14</f>
        <v>100</v>
      </c>
      <c r="CJ79" s="334"/>
      <c r="CK79" s="335" t="str">
        <f>TOTALGENERAL!$R87</f>
        <v>-</v>
      </c>
      <c r="CL79" s="319"/>
      <c r="CM79" s="335" t="str">
        <f>TOTALGENERAL!$AS87</f>
        <v/>
      </c>
      <c r="CN79" s="319"/>
      <c r="CO79" s="335"/>
      <c r="CP79" s="319"/>
      <c r="CQ79" s="335"/>
      <c r="CR79" s="320"/>
      <c r="CS79" s="554" t="str">
        <f>PARAMETRES!$F$14</f>
        <v>TOTAL MATHÉMATIQUE</v>
      </c>
      <c r="CT79" s="554"/>
      <c r="CU79" s="333">
        <f>PARAMETRES!$G$14</f>
        <v>100</v>
      </c>
      <c r="CV79" s="334"/>
      <c r="CW79" s="335" t="str">
        <f>TOTALGENERAL!$R91</f>
        <v>-</v>
      </c>
      <c r="CX79" s="319"/>
      <c r="CY79" s="335" t="str">
        <f>TOTALGENERAL!$AS91</f>
        <v/>
      </c>
      <c r="CZ79" s="319"/>
      <c r="DA79" s="335"/>
      <c r="DB79" s="319"/>
      <c r="DC79" s="335"/>
      <c r="DD79" s="320"/>
      <c r="DE79" s="554" t="str">
        <f>PARAMETRES!$F$14</f>
        <v>TOTAL MATHÉMATIQUE</v>
      </c>
      <c r="DF79" s="554"/>
      <c r="DG79" s="333">
        <f>PARAMETRES!$G$14</f>
        <v>100</v>
      </c>
      <c r="DH79" s="334"/>
      <c r="DI79" s="335" t="str">
        <f>TOTALGENERAL!$R95</f>
        <v>-</v>
      </c>
      <c r="DJ79" s="319"/>
      <c r="DK79" s="335" t="str">
        <f>TOTALGENERAL!$AS95</f>
        <v/>
      </c>
      <c r="DL79" s="319"/>
      <c r="DM79" s="335"/>
      <c r="DN79" s="319"/>
      <c r="DO79" s="335"/>
      <c r="DP79" s="320"/>
    </row>
    <row r="80" spans="1:120" ht="13.5">
      <c r="A80" s="321"/>
      <c r="B80" s="322"/>
      <c r="C80" s="336"/>
      <c r="D80" s="336"/>
      <c r="E80" s="315"/>
      <c r="F80" s="324"/>
      <c r="G80" s="315"/>
      <c r="H80" s="324"/>
      <c r="I80" s="315"/>
      <c r="J80" s="324"/>
      <c r="K80" s="315"/>
      <c r="L80" s="325"/>
      <c r="M80" s="321"/>
      <c r="N80" s="322"/>
      <c r="O80" s="336"/>
      <c r="P80" s="336"/>
      <c r="Q80" s="315"/>
      <c r="R80" s="324"/>
      <c r="S80" s="315"/>
      <c r="T80" s="324"/>
      <c r="U80" s="315"/>
      <c r="V80" s="324"/>
      <c r="W80" s="315"/>
      <c r="X80" s="325"/>
      <c r="Y80" s="321"/>
      <c r="Z80" s="322"/>
      <c r="AA80" s="336"/>
      <c r="AB80" s="336"/>
      <c r="AC80" s="315"/>
      <c r="AD80" s="324"/>
      <c r="AE80" s="315"/>
      <c r="AF80" s="324"/>
      <c r="AG80" s="315"/>
      <c r="AH80" s="324"/>
      <c r="AI80" s="315"/>
      <c r="AJ80" s="325"/>
      <c r="AK80" s="321"/>
      <c r="AL80" s="322"/>
      <c r="AM80" s="336"/>
      <c r="AN80" s="336"/>
      <c r="AO80" s="315"/>
      <c r="AP80" s="324"/>
      <c r="AQ80" s="315"/>
      <c r="AR80" s="324"/>
      <c r="AS80" s="315"/>
      <c r="AT80" s="324"/>
      <c r="AU80" s="315"/>
      <c r="AV80" s="325"/>
      <c r="AW80" s="321"/>
      <c r="AX80" s="322"/>
      <c r="AY80" s="336"/>
      <c r="AZ80" s="336"/>
      <c r="BA80" s="315"/>
      <c r="BB80" s="324"/>
      <c r="BC80" s="315"/>
      <c r="BD80" s="324"/>
      <c r="BE80" s="315"/>
      <c r="BF80" s="324"/>
      <c r="BG80" s="315"/>
      <c r="BH80" s="325"/>
      <c r="BI80" s="321"/>
      <c r="BJ80" s="322"/>
      <c r="BK80" s="336"/>
      <c r="BL80" s="336"/>
      <c r="BM80" s="315"/>
      <c r="BN80" s="324"/>
      <c r="BO80" s="315"/>
      <c r="BP80" s="324"/>
      <c r="BQ80" s="315"/>
      <c r="BR80" s="324"/>
      <c r="BS80" s="315"/>
      <c r="BT80" s="325"/>
      <c r="BU80" s="321"/>
      <c r="BV80" s="322"/>
      <c r="BW80" s="336"/>
      <c r="BX80" s="336"/>
      <c r="BY80" s="315"/>
      <c r="BZ80" s="324"/>
      <c r="CA80" s="315"/>
      <c r="CB80" s="324"/>
      <c r="CC80" s="315"/>
      <c r="CD80" s="324"/>
      <c r="CE80" s="315"/>
      <c r="CF80" s="325"/>
      <c r="CG80" s="321"/>
      <c r="CH80" s="322"/>
      <c r="CI80" s="336"/>
      <c r="CJ80" s="336"/>
      <c r="CK80" s="315"/>
      <c r="CL80" s="324"/>
      <c r="CM80" s="315"/>
      <c r="CN80" s="324"/>
      <c r="CO80" s="315"/>
      <c r="CP80" s="324"/>
      <c r="CQ80" s="315"/>
      <c r="CR80" s="325"/>
      <c r="CS80" s="321"/>
      <c r="CT80" s="322"/>
      <c r="CU80" s="336"/>
      <c r="CV80" s="336"/>
      <c r="CW80" s="315"/>
      <c r="CX80" s="324"/>
      <c r="CY80" s="315"/>
      <c r="CZ80" s="324"/>
      <c r="DA80" s="315"/>
      <c r="DB80" s="324"/>
      <c r="DC80" s="315"/>
      <c r="DD80" s="325"/>
      <c r="DE80" s="321"/>
      <c r="DF80" s="322"/>
      <c r="DG80" s="336"/>
      <c r="DH80" s="336"/>
      <c r="DI80" s="315"/>
      <c r="DJ80" s="324"/>
      <c r="DK80" s="315"/>
      <c r="DL80" s="324"/>
      <c r="DM80" s="315"/>
      <c r="DN80" s="324"/>
      <c r="DO80" s="315"/>
      <c r="DP80" s="325"/>
    </row>
    <row r="81" spans="1:120">
      <c r="A81" s="326"/>
      <c r="B81" s="326"/>
      <c r="C81" s="327"/>
      <c r="D81" s="327"/>
      <c r="E81" s="315"/>
      <c r="G81" s="315"/>
      <c r="I81" s="315"/>
      <c r="K81" s="315"/>
      <c r="M81" s="326"/>
      <c r="N81" s="326"/>
      <c r="O81" s="327"/>
      <c r="P81" s="327"/>
      <c r="Q81" s="315"/>
      <c r="S81" s="315"/>
      <c r="U81" s="315"/>
      <c r="W81" s="315"/>
      <c r="Y81" s="326"/>
      <c r="Z81" s="326"/>
      <c r="AA81" s="327"/>
      <c r="AB81" s="327"/>
      <c r="AC81" s="315"/>
      <c r="AE81" s="315"/>
      <c r="AG81" s="315"/>
      <c r="AI81" s="315"/>
      <c r="AK81" s="326"/>
      <c r="AL81" s="326"/>
      <c r="AM81" s="327"/>
      <c r="AN81" s="327"/>
      <c r="AO81" s="315"/>
      <c r="AQ81" s="315"/>
      <c r="AS81" s="315"/>
      <c r="AU81" s="315"/>
      <c r="AW81" s="326"/>
      <c r="AX81" s="326"/>
      <c r="AY81" s="327"/>
      <c r="AZ81" s="327"/>
      <c r="BA81" s="315"/>
      <c r="BC81" s="315"/>
      <c r="BE81" s="315"/>
      <c r="BG81" s="315"/>
      <c r="BI81" s="326"/>
      <c r="BJ81" s="326"/>
      <c r="BK81" s="327"/>
      <c r="BL81" s="327"/>
      <c r="BM81" s="315"/>
      <c r="BO81" s="315"/>
      <c r="BQ81" s="315"/>
      <c r="BS81" s="315"/>
      <c r="BU81" s="326"/>
      <c r="BV81" s="326"/>
      <c r="BW81" s="327"/>
      <c r="BX81" s="327"/>
      <c r="BY81" s="315"/>
      <c r="CA81" s="315"/>
      <c r="CC81" s="315"/>
      <c r="CE81" s="315"/>
      <c r="CG81" s="326"/>
      <c r="CH81" s="326"/>
      <c r="CI81" s="327"/>
      <c r="CJ81" s="327"/>
      <c r="CK81" s="315"/>
      <c r="CM81" s="315"/>
      <c r="CO81" s="315"/>
      <c r="CQ81" s="315"/>
      <c r="CS81" s="326"/>
      <c r="CT81" s="326"/>
      <c r="CU81" s="327"/>
      <c r="CV81" s="327"/>
      <c r="CW81" s="315"/>
      <c r="CY81" s="315"/>
      <c r="DA81" s="315"/>
      <c r="DC81" s="315"/>
      <c r="DE81" s="326"/>
      <c r="DF81" s="326"/>
      <c r="DG81" s="327"/>
      <c r="DH81" s="327"/>
      <c r="DI81" s="315"/>
      <c r="DK81" s="315"/>
      <c r="DM81" s="315"/>
      <c r="DO81" s="315"/>
    </row>
    <row r="82" spans="1:120">
      <c r="A82" s="551" t="str">
        <f>PARAMETRES!$F$16</f>
        <v>ÉVEIL</v>
      </c>
      <c r="B82" s="551"/>
      <c r="C82" s="316">
        <f>PARAMETRES!$G$16</f>
        <v>30</v>
      </c>
      <c r="D82" s="317"/>
      <c r="E82" s="318">
        <f>TOTALGENERAL!$U59</f>
        <v>14.7</v>
      </c>
      <c r="F82" s="319"/>
      <c r="G82" s="318" t="str">
        <f>TOTALGENERAL!$AV59</f>
        <v/>
      </c>
      <c r="H82" s="319"/>
      <c r="I82" s="318"/>
      <c r="J82" s="319"/>
      <c r="K82" s="318"/>
      <c r="L82" s="320"/>
      <c r="M82" s="551" t="str">
        <f>PARAMETRES!$F$16</f>
        <v>ÉVEIL</v>
      </c>
      <c r="N82" s="551"/>
      <c r="O82" s="316">
        <f>PARAMETRES!$G$16</f>
        <v>30</v>
      </c>
      <c r="P82" s="317"/>
      <c r="Q82" s="318">
        <f>TOTALGENERAL!$U63</f>
        <v>24</v>
      </c>
      <c r="R82" s="319"/>
      <c r="S82" s="318" t="str">
        <f>TOTALGENERAL!$AV63</f>
        <v/>
      </c>
      <c r="T82" s="319"/>
      <c r="U82" s="318"/>
      <c r="V82" s="319"/>
      <c r="W82" s="318"/>
      <c r="X82" s="320"/>
      <c r="Y82" s="551" t="str">
        <f>PARAMETRES!$F$16</f>
        <v>ÉVEIL</v>
      </c>
      <c r="Z82" s="551"/>
      <c r="AA82" s="316">
        <f>PARAMETRES!$G$16</f>
        <v>30</v>
      </c>
      <c r="AB82" s="317"/>
      <c r="AC82" s="318">
        <f>TOTALGENERAL!$U67</f>
        <v>15</v>
      </c>
      <c r="AD82" s="319"/>
      <c r="AE82" s="318" t="str">
        <f>TOTALGENERAL!$AV67</f>
        <v/>
      </c>
      <c r="AF82" s="319"/>
      <c r="AG82" s="318"/>
      <c r="AH82" s="319"/>
      <c r="AI82" s="318"/>
      <c r="AJ82" s="320"/>
      <c r="AK82" s="551" t="str">
        <f>PARAMETRES!$F$16</f>
        <v>ÉVEIL</v>
      </c>
      <c r="AL82" s="551"/>
      <c r="AM82" s="316">
        <f>PARAMETRES!$G$16</f>
        <v>30</v>
      </c>
      <c r="AN82" s="317"/>
      <c r="AO82" s="318">
        <f>TOTALGENERAL!$U71</f>
        <v>21.3</v>
      </c>
      <c r="AP82" s="319"/>
      <c r="AQ82" s="318" t="str">
        <f>TOTALGENERAL!$AV71</f>
        <v/>
      </c>
      <c r="AR82" s="319"/>
      <c r="AS82" s="318"/>
      <c r="AT82" s="319"/>
      <c r="AU82" s="318"/>
      <c r="AV82" s="320"/>
      <c r="AW82" s="551" t="str">
        <f>PARAMETRES!$F$16</f>
        <v>ÉVEIL</v>
      </c>
      <c r="AX82" s="551"/>
      <c r="AY82" s="316">
        <f>PARAMETRES!$G$16</f>
        <v>30</v>
      </c>
      <c r="AZ82" s="317"/>
      <c r="BA82" s="318">
        <f>TOTALGENERAL!$U75</f>
        <v>22.8</v>
      </c>
      <c r="BB82" s="319"/>
      <c r="BC82" s="318" t="str">
        <f>TOTALGENERAL!$AV75</f>
        <v/>
      </c>
      <c r="BD82" s="319"/>
      <c r="BE82" s="318"/>
      <c r="BF82" s="319"/>
      <c r="BG82" s="318"/>
      <c r="BH82" s="320"/>
      <c r="BI82" s="551" t="str">
        <f>PARAMETRES!$F$16</f>
        <v>ÉVEIL</v>
      </c>
      <c r="BJ82" s="551"/>
      <c r="BK82" s="316">
        <f>PARAMETRES!$G$16</f>
        <v>30</v>
      </c>
      <c r="BL82" s="317"/>
      <c r="BM82" s="318">
        <f>TOTALGENERAL!$U79</f>
        <v>25.8</v>
      </c>
      <c r="BN82" s="319"/>
      <c r="BO82" s="318" t="str">
        <f>TOTALGENERAL!$AV79</f>
        <v/>
      </c>
      <c r="BP82" s="319"/>
      <c r="BQ82" s="318"/>
      <c r="BR82" s="319"/>
      <c r="BS82" s="318"/>
      <c r="BT82" s="320"/>
      <c r="BU82" s="551" t="str">
        <f>PARAMETRES!$F$16</f>
        <v>ÉVEIL</v>
      </c>
      <c r="BV82" s="551"/>
      <c r="BW82" s="316">
        <f>PARAMETRES!$G$16</f>
        <v>30</v>
      </c>
      <c r="BX82" s="317"/>
      <c r="BY82" s="318">
        <f>TOTALGENERAL!$U83</f>
        <v>28.2</v>
      </c>
      <c r="BZ82" s="319"/>
      <c r="CA82" s="318" t="str">
        <f>TOTALGENERAL!$AV83</f>
        <v/>
      </c>
      <c r="CB82" s="319"/>
      <c r="CC82" s="318"/>
      <c r="CD82" s="319"/>
      <c r="CE82" s="318"/>
      <c r="CF82" s="320"/>
      <c r="CG82" s="551" t="str">
        <f>PARAMETRES!$F$16</f>
        <v>ÉVEIL</v>
      </c>
      <c r="CH82" s="551"/>
      <c r="CI82" s="316">
        <f>PARAMETRES!$G$16</f>
        <v>30</v>
      </c>
      <c r="CJ82" s="317"/>
      <c r="CK82" s="318" t="str">
        <f>TOTALGENERAL!$U87</f>
        <v>-</v>
      </c>
      <c r="CL82" s="319"/>
      <c r="CM82" s="318" t="str">
        <f>TOTALGENERAL!$AV87</f>
        <v/>
      </c>
      <c r="CN82" s="319"/>
      <c r="CO82" s="318"/>
      <c r="CP82" s="319"/>
      <c r="CQ82" s="318"/>
      <c r="CR82" s="320"/>
      <c r="CS82" s="551" t="str">
        <f>PARAMETRES!$F$16</f>
        <v>ÉVEIL</v>
      </c>
      <c r="CT82" s="551"/>
      <c r="CU82" s="316">
        <f>PARAMETRES!$G$16</f>
        <v>30</v>
      </c>
      <c r="CV82" s="317"/>
      <c r="CW82" s="318" t="str">
        <f>TOTALGENERAL!$U91</f>
        <v>-</v>
      </c>
      <c r="CX82" s="319"/>
      <c r="CY82" s="318" t="str">
        <f>TOTALGENERAL!$AV91</f>
        <v/>
      </c>
      <c r="CZ82" s="319"/>
      <c r="DA82" s="318"/>
      <c r="DB82" s="319"/>
      <c r="DC82" s="318"/>
      <c r="DD82" s="320"/>
      <c r="DE82" s="551" t="str">
        <f>PARAMETRES!$F$16</f>
        <v>ÉVEIL</v>
      </c>
      <c r="DF82" s="551"/>
      <c r="DG82" s="316">
        <f>PARAMETRES!$G$16</f>
        <v>30</v>
      </c>
      <c r="DH82" s="317"/>
      <c r="DI82" s="318" t="str">
        <f>TOTALGENERAL!$U95</f>
        <v>-</v>
      </c>
      <c r="DJ82" s="319"/>
      <c r="DK82" s="318" t="str">
        <f>TOTALGENERAL!$AV95</f>
        <v/>
      </c>
      <c r="DL82" s="319"/>
      <c r="DM82" s="318"/>
      <c r="DN82" s="319"/>
      <c r="DO82" s="318"/>
      <c r="DP82" s="320"/>
    </row>
    <row r="83" spans="1:120">
      <c r="A83" s="321"/>
      <c r="B83" s="322"/>
      <c r="C83" s="323"/>
      <c r="D83" s="323"/>
      <c r="E83" s="315"/>
      <c r="F83" s="324"/>
      <c r="G83" s="315"/>
      <c r="H83" s="324"/>
      <c r="I83" s="315"/>
      <c r="J83" s="324"/>
      <c r="K83" s="315"/>
      <c r="L83" s="325"/>
      <c r="M83" s="321"/>
      <c r="N83" s="322"/>
      <c r="O83" s="323"/>
      <c r="P83" s="323"/>
      <c r="Q83" s="315"/>
      <c r="R83" s="324"/>
      <c r="S83" s="315"/>
      <c r="T83" s="324"/>
      <c r="U83" s="315"/>
      <c r="V83" s="324"/>
      <c r="W83" s="315"/>
      <c r="X83" s="325"/>
      <c r="Y83" s="321"/>
      <c r="Z83" s="322"/>
      <c r="AA83" s="323"/>
      <c r="AB83" s="323"/>
      <c r="AC83" s="315"/>
      <c r="AD83" s="324"/>
      <c r="AE83" s="315"/>
      <c r="AF83" s="324"/>
      <c r="AG83" s="315"/>
      <c r="AH83" s="324"/>
      <c r="AI83" s="315"/>
      <c r="AJ83" s="325"/>
      <c r="AK83" s="321"/>
      <c r="AL83" s="322"/>
      <c r="AM83" s="323"/>
      <c r="AN83" s="323"/>
      <c r="AO83" s="315"/>
      <c r="AP83" s="324"/>
      <c r="AQ83" s="315"/>
      <c r="AR83" s="324"/>
      <c r="AS83" s="315"/>
      <c r="AT83" s="324"/>
      <c r="AU83" s="315"/>
      <c r="AV83" s="325"/>
      <c r="AW83" s="321"/>
      <c r="AX83" s="322"/>
      <c r="AY83" s="323"/>
      <c r="AZ83" s="323"/>
      <c r="BA83" s="315"/>
      <c r="BB83" s="324"/>
      <c r="BC83" s="315"/>
      <c r="BD83" s="324"/>
      <c r="BE83" s="315"/>
      <c r="BF83" s="324"/>
      <c r="BG83" s="315"/>
      <c r="BH83" s="325"/>
      <c r="BI83" s="321"/>
      <c r="BJ83" s="322"/>
      <c r="BK83" s="323"/>
      <c r="BL83" s="323"/>
      <c r="BM83" s="315"/>
      <c r="BN83" s="324"/>
      <c r="BO83" s="315"/>
      <c r="BP83" s="324"/>
      <c r="BQ83" s="315"/>
      <c r="BR83" s="324"/>
      <c r="BS83" s="315"/>
      <c r="BT83" s="325"/>
      <c r="BU83" s="321"/>
      <c r="BV83" s="322"/>
      <c r="BW83" s="323"/>
      <c r="BX83" s="323"/>
      <c r="BY83" s="315"/>
      <c r="BZ83" s="324"/>
      <c r="CA83" s="315"/>
      <c r="CB83" s="324"/>
      <c r="CC83" s="315"/>
      <c r="CD83" s="324"/>
      <c r="CE83" s="315"/>
      <c r="CF83" s="325"/>
      <c r="CG83" s="321"/>
      <c r="CH83" s="322"/>
      <c r="CI83" s="323"/>
      <c r="CJ83" s="323"/>
      <c r="CK83" s="315"/>
      <c r="CL83" s="324"/>
      <c r="CM83" s="315"/>
      <c r="CN83" s="324"/>
      <c r="CO83" s="315"/>
      <c r="CP83" s="324"/>
      <c r="CQ83" s="315"/>
      <c r="CR83" s="325"/>
      <c r="CS83" s="321"/>
      <c r="CT83" s="322"/>
      <c r="CU83" s="323"/>
      <c r="CV83" s="323"/>
      <c r="CW83" s="315"/>
      <c r="CX83" s="324"/>
      <c r="CY83" s="315"/>
      <c r="CZ83" s="324"/>
      <c r="DA83" s="315"/>
      <c r="DB83" s="324"/>
      <c r="DC83" s="315"/>
      <c r="DD83" s="325"/>
      <c r="DE83" s="321"/>
      <c r="DF83" s="322"/>
      <c r="DG83" s="323"/>
      <c r="DH83" s="323"/>
      <c r="DI83" s="315"/>
      <c r="DJ83" s="324"/>
      <c r="DK83" s="315"/>
      <c r="DL83" s="324"/>
      <c r="DM83" s="315"/>
      <c r="DN83" s="324"/>
      <c r="DO83" s="315"/>
      <c r="DP83" s="325"/>
    </row>
    <row r="84" spans="1:120">
      <c r="A84" s="321"/>
      <c r="B84" s="322"/>
      <c r="C84" s="323"/>
      <c r="D84" s="323"/>
      <c r="E84" s="315"/>
      <c r="F84" s="324"/>
      <c r="G84" s="315"/>
      <c r="H84" s="324"/>
      <c r="I84" s="315"/>
      <c r="J84" s="324"/>
      <c r="K84" s="315"/>
      <c r="L84" s="325"/>
      <c r="M84" s="321"/>
      <c r="N84" s="322"/>
      <c r="O84" s="323"/>
      <c r="P84" s="323"/>
      <c r="Q84" s="315"/>
      <c r="R84" s="324"/>
      <c r="S84" s="315"/>
      <c r="T84" s="324"/>
      <c r="U84" s="315"/>
      <c r="V84" s="324"/>
      <c r="W84" s="315"/>
      <c r="X84" s="325"/>
      <c r="Y84" s="321"/>
      <c r="Z84" s="322"/>
      <c r="AA84" s="323"/>
      <c r="AB84" s="323"/>
      <c r="AC84" s="315"/>
      <c r="AD84" s="324"/>
      <c r="AE84" s="315"/>
      <c r="AF84" s="324"/>
      <c r="AG84" s="315"/>
      <c r="AH84" s="324"/>
      <c r="AI84" s="315"/>
      <c r="AJ84" s="325"/>
      <c r="AK84" s="321"/>
      <c r="AL84" s="322"/>
      <c r="AM84" s="323"/>
      <c r="AN84" s="323"/>
      <c r="AO84" s="315"/>
      <c r="AP84" s="324"/>
      <c r="AQ84" s="315"/>
      <c r="AR84" s="324"/>
      <c r="AS84" s="315"/>
      <c r="AT84" s="324"/>
      <c r="AU84" s="315"/>
      <c r="AV84" s="325"/>
      <c r="AW84" s="321"/>
      <c r="AX84" s="322"/>
      <c r="AY84" s="323"/>
      <c r="AZ84" s="323"/>
      <c r="BA84" s="315"/>
      <c r="BB84" s="324"/>
      <c r="BC84" s="315"/>
      <c r="BD84" s="324"/>
      <c r="BE84" s="315"/>
      <c r="BF84" s="324"/>
      <c r="BG84" s="315"/>
      <c r="BH84" s="325"/>
      <c r="BI84" s="321"/>
      <c r="BJ84" s="322"/>
      <c r="BK84" s="323"/>
      <c r="BL84" s="323"/>
      <c r="BM84" s="315"/>
      <c r="BN84" s="324"/>
      <c r="BO84" s="315"/>
      <c r="BP84" s="324"/>
      <c r="BQ84" s="315"/>
      <c r="BR84" s="324"/>
      <c r="BS84" s="315"/>
      <c r="BT84" s="325"/>
      <c r="BU84" s="321"/>
      <c r="BV84" s="322"/>
      <c r="BW84" s="323"/>
      <c r="BX84" s="323"/>
      <c r="BY84" s="315"/>
      <c r="BZ84" s="324"/>
      <c r="CA84" s="315"/>
      <c r="CB84" s="324"/>
      <c r="CC84" s="315"/>
      <c r="CD84" s="324"/>
      <c r="CE84" s="315"/>
      <c r="CF84" s="325"/>
      <c r="CG84" s="321"/>
      <c r="CH84" s="322"/>
      <c r="CI84" s="323"/>
      <c r="CJ84" s="323"/>
      <c r="CK84" s="315"/>
      <c r="CL84" s="324"/>
      <c r="CM84" s="315"/>
      <c r="CN84" s="324"/>
      <c r="CO84" s="315"/>
      <c r="CP84" s="324"/>
      <c r="CQ84" s="315"/>
      <c r="CR84" s="325"/>
      <c r="CS84" s="321"/>
      <c r="CT84" s="322"/>
      <c r="CU84" s="323"/>
      <c r="CV84" s="323"/>
      <c r="CW84" s="315"/>
      <c r="CX84" s="324"/>
      <c r="CY84" s="315"/>
      <c r="CZ84" s="324"/>
      <c r="DA84" s="315"/>
      <c r="DB84" s="324"/>
      <c r="DC84" s="315"/>
      <c r="DD84" s="325"/>
      <c r="DE84" s="321"/>
      <c r="DF84" s="322"/>
      <c r="DG84" s="323"/>
      <c r="DH84" s="323"/>
      <c r="DI84" s="315"/>
      <c r="DJ84" s="324"/>
      <c r="DK84" s="315"/>
      <c r="DL84" s="324"/>
      <c r="DM84" s="315"/>
      <c r="DN84" s="324"/>
      <c r="DO84" s="315"/>
      <c r="DP84" s="325"/>
    </row>
    <row r="85" spans="1:120">
      <c r="A85" s="551" t="str">
        <f>IF(PARAMETRES!$D6="-",PARAMETRES!$F$17,CONCATENATE(UPPER(PARAMETRES!$D6)," (",LOWER(PARAMETRES!$F$17),")"))</f>
        <v>NÉERLANDAIS (seconde langue)</v>
      </c>
      <c r="B85" s="551"/>
      <c r="C85" s="316">
        <f>PARAMETRES!$G$17</f>
        <v>30</v>
      </c>
      <c r="D85" s="317"/>
      <c r="E85" s="318" t="str">
        <f>TOTALGENERAL!$X59</f>
        <v/>
      </c>
      <c r="F85" s="319"/>
      <c r="G85" s="318" t="str">
        <f>TOTALGENERAL!$AY59</f>
        <v/>
      </c>
      <c r="H85" s="319"/>
      <c r="I85" s="318"/>
      <c r="J85" s="319"/>
      <c r="K85" s="318"/>
      <c r="L85" s="320"/>
      <c r="M85" s="551" t="str">
        <f>IF(PARAMETRES!$D10="-",PARAMETRES!$F$17,CONCATENATE(UPPER(PARAMETRES!$D10)," (",LOWER(PARAMETRES!$F$17),")"))</f>
        <v>ANGLAIS (seconde langue)</v>
      </c>
      <c r="N85" s="551"/>
      <c r="O85" s="316">
        <f>PARAMETRES!$G$17</f>
        <v>30</v>
      </c>
      <c r="P85" s="317"/>
      <c r="Q85" s="318" t="str">
        <f>TOTALGENERAL!$X63</f>
        <v/>
      </c>
      <c r="R85" s="319"/>
      <c r="S85" s="318" t="str">
        <f>TOTALGENERAL!$AY63</f>
        <v/>
      </c>
      <c r="T85" s="319"/>
      <c r="U85" s="318"/>
      <c r="V85" s="319"/>
      <c r="W85" s="318"/>
      <c r="X85" s="320"/>
      <c r="Y85" s="551" t="str">
        <f>IF(PARAMETRES!$D14="-",PARAMETRES!$F$17,CONCATENATE(UPPER(PARAMETRES!$D14)," (",LOWER(PARAMETRES!$F$17),")"))</f>
        <v>NÉERLANDAIS (seconde langue)</v>
      </c>
      <c r="Z85" s="551"/>
      <c r="AA85" s="316">
        <f>PARAMETRES!$G$17</f>
        <v>30</v>
      </c>
      <c r="AB85" s="317"/>
      <c r="AC85" s="318" t="str">
        <f>TOTALGENERAL!$X67</f>
        <v/>
      </c>
      <c r="AD85" s="319"/>
      <c r="AE85" s="318" t="str">
        <f>TOTALGENERAL!$AY67</f>
        <v/>
      </c>
      <c r="AF85" s="319"/>
      <c r="AG85" s="318"/>
      <c r="AH85" s="319"/>
      <c r="AI85" s="318"/>
      <c r="AJ85" s="320"/>
      <c r="AK85" s="551" t="str">
        <f>IF(PARAMETRES!$D18="-",PARAMETRES!$F$17,CONCATENATE(UPPER(PARAMETRES!$D18)," (",LOWER(PARAMETRES!$F$17),")"))</f>
        <v>ANGLAIS (seconde langue)</v>
      </c>
      <c r="AL85" s="551"/>
      <c r="AM85" s="316">
        <f>PARAMETRES!$G$17</f>
        <v>30</v>
      </c>
      <c r="AN85" s="317"/>
      <c r="AO85" s="318" t="str">
        <f>TOTALGENERAL!$X71</f>
        <v/>
      </c>
      <c r="AP85" s="319"/>
      <c r="AQ85" s="318" t="str">
        <f>TOTALGENERAL!$AY71</f>
        <v/>
      </c>
      <c r="AR85" s="319"/>
      <c r="AS85" s="318"/>
      <c r="AT85" s="319"/>
      <c r="AU85" s="318"/>
      <c r="AV85" s="320"/>
      <c r="AW85" s="551" t="str">
        <f>IF(PARAMETRES!$D22="-",PARAMETRES!$F$17,CONCATENATE(UPPER(PARAMETRES!$D22)," (",LOWER(PARAMETRES!$F$17),")"))</f>
        <v>ANGLAIS (seconde langue)</v>
      </c>
      <c r="AX85" s="551"/>
      <c r="AY85" s="316">
        <f>PARAMETRES!$G$17</f>
        <v>30</v>
      </c>
      <c r="AZ85" s="317"/>
      <c r="BA85" s="318" t="str">
        <f>TOTALGENERAL!$X75</f>
        <v/>
      </c>
      <c r="BB85" s="319"/>
      <c r="BC85" s="318" t="str">
        <f>TOTALGENERAL!$AY75</f>
        <v/>
      </c>
      <c r="BD85" s="319"/>
      <c r="BE85" s="318"/>
      <c r="BF85" s="319"/>
      <c r="BG85" s="318"/>
      <c r="BH85" s="320"/>
      <c r="BI85" s="551" t="str">
        <f>IF(PARAMETRES!$D26="-",PARAMETRES!$F$17,CONCATENATE(UPPER(PARAMETRES!$D26)," (",LOWER(PARAMETRES!$F$17),")"))</f>
        <v>ANGLAIS (seconde langue)</v>
      </c>
      <c r="BJ85" s="551"/>
      <c r="BK85" s="316">
        <f>PARAMETRES!$G$17</f>
        <v>30</v>
      </c>
      <c r="BL85" s="317"/>
      <c r="BM85" s="318" t="str">
        <f>TOTALGENERAL!$X79</f>
        <v/>
      </c>
      <c r="BN85" s="319"/>
      <c r="BO85" s="318" t="str">
        <f>TOTALGENERAL!$AY79</f>
        <v/>
      </c>
      <c r="BP85" s="319"/>
      <c r="BQ85" s="318"/>
      <c r="BR85" s="319"/>
      <c r="BS85" s="318"/>
      <c r="BT85" s="320"/>
      <c r="BU85" s="551" t="str">
        <f>IF(PARAMETRES!$D30="-",PARAMETRES!$F$17,CONCATENATE(UPPER(PARAMETRES!$D30)," (",LOWER(PARAMETRES!$F$17),")"))</f>
        <v>ANGLAIS (seconde langue)</v>
      </c>
      <c r="BV85" s="551"/>
      <c r="BW85" s="316">
        <f>PARAMETRES!$G$17</f>
        <v>30</v>
      </c>
      <c r="BX85" s="317"/>
      <c r="BY85" s="318" t="str">
        <f>TOTALGENERAL!$X83</f>
        <v/>
      </c>
      <c r="BZ85" s="319"/>
      <c r="CA85" s="318" t="str">
        <f>TOTALGENERAL!$AY83</f>
        <v/>
      </c>
      <c r="CB85" s="319"/>
      <c r="CC85" s="318"/>
      <c r="CD85" s="319"/>
      <c r="CE85" s="318"/>
      <c r="CF85" s="320"/>
      <c r="CG85" s="551" t="str">
        <f>IF(PARAMETRES!$D34="-",PARAMETRES!$F$17,CONCATENATE(UPPER(PARAMETRES!$D34)," (",LOWER(PARAMETRES!$F$17),")"))</f>
        <v>SECONDE LANGUE</v>
      </c>
      <c r="CH85" s="551"/>
      <c r="CI85" s="316">
        <f>PARAMETRES!$G$17</f>
        <v>30</v>
      </c>
      <c r="CJ85" s="317"/>
      <c r="CK85" s="318" t="str">
        <f>TOTALGENERAL!$X87</f>
        <v/>
      </c>
      <c r="CL85" s="319"/>
      <c r="CM85" s="318" t="str">
        <f>TOTALGENERAL!$AY87</f>
        <v/>
      </c>
      <c r="CN85" s="319"/>
      <c r="CO85" s="318"/>
      <c r="CP85" s="319"/>
      <c r="CQ85" s="318"/>
      <c r="CR85" s="320"/>
      <c r="CS85" s="551" t="str">
        <f>IF(PARAMETRES!$D38="-",PARAMETRES!$F$17,CONCATENATE(UPPER(PARAMETRES!$D38)," (",LOWER(PARAMETRES!$F$17),")"))</f>
        <v>SECONDE LANGUE</v>
      </c>
      <c r="CT85" s="551"/>
      <c r="CU85" s="316">
        <f>PARAMETRES!$G$17</f>
        <v>30</v>
      </c>
      <c r="CV85" s="317"/>
      <c r="CW85" s="318" t="str">
        <f>TOTALGENERAL!$X91</f>
        <v/>
      </c>
      <c r="CX85" s="319"/>
      <c r="CY85" s="318" t="str">
        <f>TOTALGENERAL!$AY91</f>
        <v/>
      </c>
      <c r="CZ85" s="319"/>
      <c r="DA85" s="318"/>
      <c r="DB85" s="319"/>
      <c r="DC85" s="318"/>
      <c r="DD85" s="320"/>
      <c r="DE85" s="551" t="str">
        <f>IF(PARAMETRES!$D42="-",PARAMETRES!$F$17,CONCATENATE(UPPER(PARAMETRES!$D42)," (",LOWER(PARAMETRES!$F$17),")"))</f>
        <v>SECONDE LANGUE</v>
      </c>
      <c r="DF85" s="551"/>
      <c r="DG85" s="316">
        <f>PARAMETRES!$G$17</f>
        <v>30</v>
      </c>
      <c r="DH85" s="317"/>
      <c r="DI85" s="318" t="str">
        <f>TOTALGENERAL!$X95</f>
        <v/>
      </c>
      <c r="DJ85" s="319"/>
      <c r="DK85" s="318" t="str">
        <f>TOTALGENERAL!$AY95</f>
        <v/>
      </c>
      <c r="DL85" s="319"/>
      <c r="DM85" s="318"/>
      <c r="DN85" s="319"/>
      <c r="DO85" s="318"/>
      <c r="DP85" s="320"/>
    </row>
    <row r="86" spans="1:120">
      <c r="A86" s="321"/>
      <c r="B86" s="322"/>
      <c r="C86" s="323"/>
      <c r="D86" s="323"/>
      <c r="E86" s="315"/>
      <c r="F86" s="324"/>
      <c r="G86" s="315"/>
      <c r="H86" s="324"/>
      <c r="I86" s="315"/>
      <c r="J86" s="324"/>
      <c r="K86" s="315"/>
      <c r="L86" s="325"/>
      <c r="M86" s="321"/>
      <c r="N86" s="322"/>
      <c r="O86" s="323"/>
      <c r="P86" s="323"/>
      <c r="Q86" s="315"/>
      <c r="R86" s="324"/>
      <c r="S86" s="315"/>
      <c r="T86" s="324"/>
      <c r="U86" s="315"/>
      <c r="V86" s="324"/>
      <c r="W86" s="315"/>
      <c r="X86" s="325"/>
      <c r="Y86" s="321"/>
      <c r="Z86" s="322"/>
      <c r="AA86" s="323"/>
      <c r="AB86" s="323"/>
      <c r="AC86" s="315"/>
      <c r="AD86" s="324"/>
      <c r="AE86" s="315"/>
      <c r="AF86" s="324"/>
      <c r="AG86" s="315"/>
      <c r="AH86" s="324"/>
      <c r="AI86" s="315"/>
      <c r="AJ86" s="325"/>
      <c r="AK86" s="321"/>
      <c r="AL86" s="322"/>
      <c r="AM86" s="323"/>
      <c r="AN86" s="323"/>
      <c r="AO86" s="315"/>
      <c r="AP86" s="324"/>
      <c r="AQ86" s="315"/>
      <c r="AR86" s="324"/>
      <c r="AS86" s="315"/>
      <c r="AT86" s="324"/>
      <c r="AU86" s="315"/>
      <c r="AV86" s="325"/>
      <c r="AW86" s="321"/>
      <c r="AX86" s="322"/>
      <c r="AY86" s="323"/>
      <c r="AZ86" s="323"/>
      <c r="BA86" s="315"/>
      <c r="BB86" s="324"/>
      <c r="BC86" s="315"/>
      <c r="BD86" s="324"/>
      <c r="BE86" s="315"/>
      <c r="BF86" s="324"/>
      <c r="BG86" s="315"/>
      <c r="BH86" s="325"/>
      <c r="BI86" s="321"/>
      <c r="BJ86" s="322"/>
      <c r="BK86" s="323"/>
      <c r="BL86" s="323"/>
      <c r="BM86" s="315"/>
      <c r="BN86" s="324"/>
      <c r="BO86" s="315"/>
      <c r="BP86" s="324"/>
      <c r="BQ86" s="315"/>
      <c r="BR86" s="324"/>
      <c r="BS86" s="315"/>
      <c r="BT86" s="325"/>
      <c r="BU86" s="321"/>
      <c r="BV86" s="322"/>
      <c r="BW86" s="323"/>
      <c r="BX86" s="323"/>
      <c r="BY86" s="315"/>
      <c r="BZ86" s="324"/>
      <c r="CA86" s="315"/>
      <c r="CB86" s="324"/>
      <c r="CC86" s="315"/>
      <c r="CD86" s="324"/>
      <c r="CE86" s="315"/>
      <c r="CF86" s="325"/>
      <c r="CG86" s="321"/>
      <c r="CH86" s="322"/>
      <c r="CI86" s="323"/>
      <c r="CJ86" s="323"/>
      <c r="CK86" s="315"/>
      <c r="CL86" s="324"/>
      <c r="CM86" s="315"/>
      <c r="CN86" s="324"/>
      <c r="CO86" s="315"/>
      <c r="CP86" s="324"/>
      <c r="CQ86" s="315"/>
      <c r="CR86" s="325"/>
      <c r="CS86" s="321"/>
      <c r="CT86" s="322"/>
      <c r="CU86" s="323"/>
      <c r="CV86" s="323"/>
      <c r="CW86" s="315"/>
      <c r="CX86" s="324"/>
      <c r="CY86" s="315"/>
      <c r="CZ86" s="324"/>
      <c r="DA86" s="315"/>
      <c r="DB86" s="324"/>
      <c r="DC86" s="315"/>
      <c r="DD86" s="325"/>
      <c r="DE86" s="321"/>
      <c r="DF86" s="322"/>
      <c r="DG86" s="323"/>
      <c r="DH86" s="323"/>
      <c r="DI86" s="315"/>
      <c r="DJ86" s="324"/>
      <c r="DK86" s="315"/>
      <c r="DL86" s="324"/>
      <c r="DM86" s="315"/>
      <c r="DN86" s="324"/>
      <c r="DO86" s="315"/>
      <c r="DP86" s="325"/>
    </row>
    <row r="87" spans="1:120" ht="22.5" customHeight="1">
      <c r="A87" s="337"/>
      <c r="B87" s="338"/>
      <c r="C87" s="338"/>
      <c r="D87" s="339"/>
      <c r="E87" s="340"/>
      <c r="F87" s="324"/>
      <c r="G87" s="340"/>
      <c r="H87" s="324"/>
      <c r="I87" s="340"/>
      <c r="J87" s="324"/>
      <c r="K87" s="340"/>
      <c r="L87" s="325"/>
      <c r="M87" s="337"/>
      <c r="N87" s="338"/>
      <c r="O87" s="338"/>
      <c r="P87" s="339"/>
      <c r="Q87" s="340"/>
      <c r="R87" s="324"/>
      <c r="S87" s="340"/>
      <c r="T87" s="324"/>
      <c r="U87" s="340"/>
      <c r="V87" s="324"/>
      <c r="W87" s="340"/>
      <c r="X87" s="325"/>
      <c r="Y87" s="337"/>
      <c r="Z87" s="338"/>
      <c r="AA87" s="338"/>
      <c r="AB87" s="339"/>
      <c r="AC87" s="340"/>
      <c r="AD87" s="324"/>
      <c r="AE87" s="340"/>
      <c r="AF87" s="324"/>
      <c r="AG87" s="340"/>
      <c r="AH87" s="324"/>
      <c r="AI87" s="340"/>
      <c r="AJ87" s="325"/>
      <c r="AK87" s="337"/>
      <c r="AL87" s="338"/>
      <c r="AM87" s="338"/>
      <c r="AN87" s="339"/>
      <c r="AO87" s="340"/>
      <c r="AP87" s="324"/>
      <c r="AQ87" s="340"/>
      <c r="AR87" s="324"/>
      <c r="AS87" s="340"/>
      <c r="AT87" s="324"/>
      <c r="AU87" s="340"/>
      <c r="AV87" s="325"/>
      <c r="AW87" s="337"/>
      <c r="AX87" s="338"/>
      <c r="AY87" s="338"/>
      <c r="AZ87" s="339"/>
      <c r="BA87" s="340"/>
      <c r="BB87" s="324"/>
      <c r="BC87" s="340"/>
      <c r="BD87" s="324"/>
      <c r="BE87" s="340"/>
      <c r="BF87" s="324"/>
      <c r="BG87" s="340"/>
      <c r="BH87" s="325"/>
      <c r="BI87" s="337"/>
      <c r="BJ87" s="338"/>
      <c r="BK87" s="338"/>
      <c r="BL87" s="339"/>
      <c r="BM87" s="340"/>
      <c r="BN87" s="324"/>
      <c r="BO87" s="340"/>
      <c r="BP87" s="324"/>
      <c r="BQ87" s="340"/>
      <c r="BR87" s="324"/>
      <c r="BS87" s="340"/>
      <c r="BT87" s="325"/>
      <c r="BU87" s="337"/>
      <c r="BV87" s="338"/>
      <c r="BW87" s="338"/>
      <c r="BX87" s="339"/>
      <c r="BY87" s="340"/>
      <c r="BZ87" s="324"/>
      <c r="CA87" s="340"/>
      <c r="CB87" s="324"/>
      <c r="CC87" s="340"/>
      <c r="CD87" s="324"/>
      <c r="CE87" s="340"/>
      <c r="CF87" s="325"/>
      <c r="CG87" s="337"/>
      <c r="CH87" s="338"/>
      <c r="CI87" s="338"/>
      <c r="CJ87" s="339"/>
      <c r="CK87" s="340"/>
      <c r="CL87" s="324"/>
      <c r="CM87" s="340"/>
      <c r="CN87" s="324"/>
      <c r="CO87" s="340"/>
      <c r="CP87" s="324"/>
      <c r="CQ87" s="340"/>
      <c r="CR87" s="325"/>
      <c r="CS87" s="337"/>
      <c r="CT87" s="338"/>
      <c r="CU87" s="338"/>
      <c r="CV87" s="339"/>
      <c r="CW87" s="340"/>
      <c r="CX87" s="324"/>
      <c r="CY87" s="340"/>
      <c r="CZ87" s="324"/>
      <c r="DA87" s="340"/>
      <c r="DB87" s="324"/>
      <c r="DC87" s="340"/>
      <c r="DD87" s="325"/>
      <c r="DE87" s="337"/>
      <c r="DF87" s="338"/>
      <c r="DG87" s="338"/>
      <c r="DH87" s="339"/>
      <c r="DI87" s="340"/>
      <c r="DJ87" s="324"/>
      <c r="DK87" s="340"/>
      <c r="DL87" s="324"/>
      <c r="DM87" s="340"/>
      <c r="DN87" s="324"/>
      <c r="DO87" s="340"/>
      <c r="DP87" s="325"/>
    </row>
    <row r="88" spans="1:120" ht="4.5" customHeight="1">
      <c r="A88" s="326"/>
      <c r="B88" s="326"/>
      <c r="C88" s="327"/>
      <c r="D88" s="327"/>
      <c r="M88" s="326"/>
      <c r="N88" s="326"/>
      <c r="O88" s="327"/>
      <c r="P88" s="327"/>
      <c r="Y88" s="326"/>
      <c r="Z88" s="326"/>
      <c r="AA88" s="327"/>
      <c r="AB88" s="327"/>
      <c r="AK88" s="326"/>
      <c r="AL88" s="326"/>
      <c r="AM88" s="327"/>
      <c r="AN88" s="327"/>
      <c r="AW88" s="326"/>
      <c r="AX88" s="326"/>
      <c r="AY88" s="327"/>
      <c r="AZ88" s="327"/>
      <c r="BI88" s="326"/>
      <c r="BJ88" s="326"/>
      <c r="BK88" s="327"/>
      <c r="BL88" s="327"/>
      <c r="BU88" s="326"/>
      <c r="BV88" s="326"/>
      <c r="BW88" s="327"/>
      <c r="BX88" s="327"/>
      <c r="CG88" s="326"/>
      <c r="CH88" s="326"/>
      <c r="CI88" s="327"/>
      <c r="CJ88" s="327"/>
      <c r="CS88" s="326"/>
      <c r="CT88" s="326"/>
      <c r="CU88" s="327"/>
      <c r="CV88" s="327"/>
      <c r="DE88" s="326"/>
      <c r="DF88" s="326"/>
      <c r="DG88" s="327"/>
      <c r="DH88" s="327"/>
    </row>
    <row r="89" spans="1:120" ht="25.5" customHeight="1">
      <c r="A89" s="555" t="str">
        <f>PARAMETRES!$F$19</f>
        <v>TOTAL DE LA PÉRIODE</v>
      </c>
      <c r="B89" s="555"/>
      <c r="C89" s="341">
        <f>PARAMETRES!$G$19</f>
        <v>100</v>
      </c>
      <c r="D89" s="342"/>
      <c r="E89" s="343">
        <f>TOTALGENERAL!$AA59</f>
        <v>82.399999999999991</v>
      </c>
      <c r="F89" s="344"/>
      <c r="G89" s="343" t="str">
        <f>TOTALGENERAL!$BB59</f>
        <v/>
      </c>
      <c r="H89" s="344"/>
      <c r="I89" s="343"/>
      <c r="J89" s="344"/>
      <c r="K89" s="343"/>
      <c r="M89" s="555" t="str">
        <f>PARAMETRES!$F$19</f>
        <v>TOTAL DE LA PÉRIODE</v>
      </c>
      <c r="N89" s="555"/>
      <c r="O89" s="341">
        <f>PARAMETRES!$G$19</f>
        <v>100</v>
      </c>
      <c r="P89" s="342"/>
      <c r="Q89" s="343">
        <f>TOTALGENERAL!$AA63</f>
        <v>69.8</v>
      </c>
      <c r="R89" s="344"/>
      <c r="S89" s="343" t="str">
        <f>TOTALGENERAL!$BB63</f>
        <v/>
      </c>
      <c r="T89" s="344"/>
      <c r="U89" s="343"/>
      <c r="V89" s="344"/>
      <c r="W89" s="343"/>
      <c r="Y89" s="555" t="str">
        <f>PARAMETRES!$F$19</f>
        <v>TOTAL DE LA PÉRIODE</v>
      </c>
      <c r="Z89" s="555"/>
      <c r="AA89" s="341">
        <f>PARAMETRES!$G$19</f>
        <v>100</v>
      </c>
      <c r="AB89" s="342"/>
      <c r="AC89" s="343">
        <f>TOTALGENERAL!$AA67</f>
        <v>78.099999999999994</v>
      </c>
      <c r="AD89" s="344"/>
      <c r="AE89" s="343" t="str">
        <f>TOTALGENERAL!$BB67</f>
        <v/>
      </c>
      <c r="AF89" s="344"/>
      <c r="AG89" s="343"/>
      <c r="AH89" s="344"/>
      <c r="AI89" s="343"/>
      <c r="AK89" s="555" t="str">
        <f>PARAMETRES!$F$19</f>
        <v>TOTAL DE LA PÉRIODE</v>
      </c>
      <c r="AL89" s="555"/>
      <c r="AM89" s="341">
        <f>PARAMETRES!$G$19</f>
        <v>100</v>
      </c>
      <c r="AN89" s="342"/>
      <c r="AO89" s="343">
        <f>TOTALGENERAL!$AA71</f>
        <v>71.099999999999994</v>
      </c>
      <c r="AP89" s="344"/>
      <c r="AQ89" s="343" t="str">
        <f>TOTALGENERAL!$BB71</f>
        <v/>
      </c>
      <c r="AR89" s="344"/>
      <c r="AS89" s="343"/>
      <c r="AT89" s="344"/>
      <c r="AU89" s="343"/>
      <c r="AW89" s="555" t="str">
        <f>PARAMETRES!$F$19</f>
        <v>TOTAL DE LA PÉRIODE</v>
      </c>
      <c r="AX89" s="555"/>
      <c r="AY89" s="341">
        <f>PARAMETRES!$G$19</f>
        <v>100</v>
      </c>
      <c r="AZ89" s="342"/>
      <c r="BA89" s="343">
        <f>TOTALGENERAL!$AA75</f>
        <v>87.8</v>
      </c>
      <c r="BB89" s="344"/>
      <c r="BC89" s="343" t="str">
        <f>TOTALGENERAL!$BB75</f>
        <v/>
      </c>
      <c r="BD89" s="344"/>
      <c r="BE89" s="343"/>
      <c r="BF89" s="344"/>
      <c r="BG89" s="343"/>
      <c r="BI89" s="555" t="str">
        <f>PARAMETRES!$F$19</f>
        <v>TOTAL DE LA PÉRIODE</v>
      </c>
      <c r="BJ89" s="555"/>
      <c r="BK89" s="341">
        <f>PARAMETRES!$G$19</f>
        <v>100</v>
      </c>
      <c r="BL89" s="342"/>
      <c r="BM89" s="343">
        <f>TOTALGENERAL!$AA79</f>
        <v>79.599999999999994</v>
      </c>
      <c r="BN89" s="344"/>
      <c r="BO89" s="343" t="str">
        <f>TOTALGENERAL!$BB79</f>
        <v/>
      </c>
      <c r="BP89" s="344"/>
      <c r="BQ89" s="343"/>
      <c r="BR89" s="344"/>
      <c r="BS89" s="343"/>
      <c r="BU89" s="555" t="str">
        <f>PARAMETRES!$F$19</f>
        <v>TOTAL DE LA PÉRIODE</v>
      </c>
      <c r="BV89" s="555"/>
      <c r="BW89" s="341">
        <f>PARAMETRES!$G$19</f>
        <v>100</v>
      </c>
      <c r="BX89" s="342"/>
      <c r="BY89" s="343">
        <f>TOTALGENERAL!$AA83</f>
        <v>93.6</v>
      </c>
      <c r="BZ89" s="344"/>
      <c r="CA89" s="343" t="str">
        <f>TOTALGENERAL!$BB83</f>
        <v/>
      </c>
      <c r="CB89" s="344"/>
      <c r="CC89" s="343"/>
      <c r="CD89" s="344"/>
      <c r="CE89" s="343"/>
      <c r="CG89" s="555" t="str">
        <f>PARAMETRES!$F$19</f>
        <v>TOTAL DE LA PÉRIODE</v>
      </c>
      <c r="CH89" s="555"/>
      <c r="CI89" s="341">
        <f>PARAMETRES!$G$19</f>
        <v>100</v>
      </c>
      <c r="CJ89" s="342"/>
      <c r="CK89" s="343" t="str">
        <f>TOTALGENERAL!$AA87</f>
        <v/>
      </c>
      <c r="CL89" s="344"/>
      <c r="CM89" s="343" t="str">
        <f>TOTALGENERAL!$BB87</f>
        <v/>
      </c>
      <c r="CN89" s="344"/>
      <c r="CO89" s="343"/>
      <c r="CP89" s="344"/>
      <c r="CQ89" s="343"/>
      <c r="CS89" s="555" t="str">
        <f>PARAMETRES!$F$19</f>
        <v>TOTAL DE LA PÉRIODE</v>
      </c>
      <c r="CT89" s="555"/>
      <c r="CU89" s="341">
        <f>PARAMETRES!$G$19</f>
        <v>100</v>
      </c>
      <c r="CV89" s="342"/>
      <c r="CW89" s="343" t="str">
        <f>TOTALGENERAL!$AA91</f>
        <v/>
      </c>
      <c r="CX89" s="344"/>
      <c r="CY89" s="343" t="str">
        <f>TOTALGENERAL!$BB91</f>
        <v/>
      </c>
      <c r="CZ89" s="344"/>
      <c r="DA89" s="343"/>
      <c r="DB89" s="344"/>
      <c r="DC89" s="343"/>
      <c r="DE89" s="555" t="str">
        <f>PARAMETRES!$F$19</f>
        <v>TOTAL DE LA PÉRIODE</v>
      </c>
      <c r="DF89" s="555"/>
      <c r="DG89" s="341">
        <f>PARAMETRES!$G$19</f>
        <v>100</v>
      </c>
      <c r="DH89" s="342"/>
      <c r="DI89" s="343" t="str">
        <f>TOTALGENERAL!$AA95</f>
        <v/>
      </c>
      <c r="DJ89" s="344"/>
      <c r="DK89" s="343" t="str">
        <f>TOTALGENERAL!$BB95</f>
        <v/>
      </c>
      <c r="DL89" s="344"/>
      <c r="DM89" s="343"/>
      <c r="DN89" s="344"/>
      <c r="DO89" s="343"/>
    </row>
    <row r="90" spans="1:120" ht="3.75" customHeight="1">
      <c r="G90" s="345"/>
      <c r="J90" s="345"/>
      <c r="S90" s="345"/>
      <c r="V90" s="345"/>
      <c r="AE90" s="345"/>
      <c r="AH90" s="345"/>
      <c r="AQ90" s="345"/>
      <c r="AT90" s="345"/>
      <c r="BC90" s="345"/>
      <c r="BF90" s="345"/>
      <c r="BO90" s="345"/>
      <c r="BR90" s="345"/>
      <c r="CA90" s="345"/>
      <c r="CD90" s="345"/>
      <c r="CM90" s="345"/>
      <c r="CP90" s="345"/>
      <c r="CY90" s="345"/>
      <c r="DB90" s="345"/>
      <c r="DK90" s="345"/>
      <c r="DN90" s="345"/>
    </row>
    <row r="91" spans="1:120">
      <c r="G91" s="556"/>
      <c r="H91" s="556"/>
      <c r="I91" s="556"/>
      <c r="J91" s="556"/>
      <c r="K91" s="346"/>
      <c r="S91" s="556"/>
      <c r="T91" s="556"/>
      <c r="U91" s="556"/>
      <c r="V91" s="556"/>
      <c r="W91" s="346"/>
      <c r="AE91" s="556"/>
      <c r="AF91" s="556"/>
      <c r="AG91" s="556"/>
      <c r="AH91" s="556"/>
      <c r="AI91" s="346"/>
      <c r="AQ91" s="556"/>
      <c r="AR91" s="556"/>
      <c r="AS91" s="556"/>
      <c r="AT91" s="556"/>
      <c r="AU91" s="346"/>
      <c r="BC91" s="556"/>
      <c r="BD91" s="556"/>
      <c r="BE91" s="556"/>
      <c r="BF91" s="556"/>
      <c r="BG91" s="346"/>
      <c r="BO91" s="556"/>
      <c r="BP91" s="556"/>
      <c r="BQ91" s="556"/>
      <c r="BR91" s="556"/>
      <c r="BS91" s="346"/>
      <c r="CA91" s="556"/>
      <c r="CB91" s="556"/>
      <c r="CC91" s="556"/>
      <c r="CD91" s="556"/>
      <c r="CE91" s="346"/>
      <c r="CM91" s="556"/>
      <c r="CN91" s="556"/>
      <c r="CO91" s="556"/>
      <c r="CP91" s="556"/>
      <c r="CQ91" s="346"/>
      <c r="CY91" s="556"/>
      <c r="CZ91" s="556"/>
      <c r="DA91" s="556"/>
      <c r="DB91" s="556"/>
      <c r="DC91" s="346"/>
      <c r="DK91" s="556"/>
      <c r="DL91" s="556"/>
      <c r="DM91" s="556"/>
      <c r="DN91" s="556"/>
      <c r="DO91" s="346"/>
    </row>
    <row r="92" spans="1:120" ht="21.75" customHeight="1"/>
    <row r="106" spans="1:120">
      <c r="A106" s="557"/>
      <c r="B106" s="557"/>
      <c r="C106" s="557"/>
      <c r="D106" s="557"/>
      <c r="E106" s="557"/>
      <c r="F106" s="557"/>
      <c r="G106" s="557"/>
      <c r="H106" s="557"/>
      <c r="I106" s="557"/>
      <c r="J106" s="557"/>
      <c r="K106" s="557"/>
      <c r="L106" s="557"/>
      <c r="M106" s="557"/>
      <c r="N106" s="557"/>
      <c r="O106" s="557"/>
      <c r="P106" s="557"/>
      <c r="Q106" s="557"/>
      <c r="R106" s="557"/>
      <c r="S106" s="557"/>
      <c r="T106" s="557"/>
      <c r="U106" s="557"/>
      <c r="V106" s="557"/>
      <c r="W106" s="557"/>
      <c r="X106" s="557"/>
      <c r="Y106" s="557"/>
      <c r="Z106" s="557"/>
      <c r="AA106" s="557"/>
      <c r="AB106" s="557"/>
      <c r="AC106" s="557"/>
      <c r="AD106" s="557"/>
      <c r="AE106" s="557"/>
      <c r="AF106" s="557"/>
      <c r="AG106" s="557"/>
      <c r="AH106" s="557"/>
      <c r="AI106" s="557"/>
      <c r="AJ106" s="557"/>
      <c r="AK106" s="557"/>
      <c r="AL106" s="557"/>
      <c r="AM106" s="557"/>
      <c r="AN106" s="557"/>
      <c r="AO106" s="557"/>
      <c r="AP106" s="557"/>
      <c r="AQ106" s="557"/>
      <c r="AR106" s="557"/>
      <c r="AS106" s="557"/>
      <c r="AT106" s="557"/>
      <c r="AU106" s="557"/>
      <c r="AV106" s="557"/>
      <c r="AW106" s="557"/>
      <c r="AX106" s="557"/>
      <c r="AY106" s="557"/>
      <c r="AZ106" s="557"/>
      <c r="BA106" s="557"/>
      <c r="BB106" s="557"/>
      <c r="BC106" s="557"/>
      <c r="BD106" s="557"/>
      <c r="BE106" s="557"/>
      <c r="BF106" s="557"/>
      <c r="BG106" s="557"/>
      <c r="BH106" s="557"/>
      <c r="BI106" s="557"/>
      <c r="BJ106" s="557"/>
      <c r="BK106" s="557"/>
      <c r="BL106" s="557"/>
      <c r="BM106" s="557"/>
      <c r="BN106" s="557"/>
      <c r="BO106" s="557"/>
      <c r="BP106" s="557"/>
      <c r="BQ106" s="557"/>
      <c r="BR106" s="557"/>
      <c r="BS106" s="557"/>
      <c r="BT106" s="557"/>
      <c r="BU106" s="557"/>
      <c r="BV106" s="557"/>
      <c r="BW106" s="557"/>
      <c r="BX106" s="557"/>
      <c r="BY106" s="557"/>
      <c r="BZ106" s="557"/>
      <c r="CA106" s="557"/>
      <c r="CB106" s="557"/>
      <c r="CC106" s="557"/>
      <c r="CD106" s="557"/>
      <c r="CE106" s="557"/>
      <c r="CF106" s="557"/>
      <c r="CG106" s="557"/>
      <c r="CH106" s="557"/>
      <c r="CI106" s="557"/>
      <c r="CJ106" s="557"/>
      <c r="CK106" s="557"/>
      <c r="CL106" s="557"/>
      <c r="CM106" s="557"/>
      <c r="CN106" s="557"/>
      <c r="CO106" s="557"/>
      <c r="CP106" s="557"/>
      <c r="CQ106" s="557"/>
      <c r="CR106" s="557"/>
      <c r="CS106" s="557"/>
      <c r="CT106" s="557"/>
      <c r="CU106" s="557"/>
      <c r="CV106" s="557"/>
      <c r="CW106" s="557"/>
      <c r="CX106" s="557"/>
      <c r="CY106" s="557"/>
      <c r="CZ106" s="557"/>
      <c r="DA106" s="557"/>
      <c r="DB106" s="557"/>
      <c r="DC106" s="557"/>
      <c r="DD106" s="557"/>
      <c r="DE106" s="557"/>
      <c r="DF106" s="557"/>
      <c r="DG106" s="557"/>
      <c r="DH106" s="557"/>
      <c r="DI106" s="557"/>
      <c r="DJ106" s="557"/>
      <c r="DK106" s="557"/>
      <c r="DL106" s="557"/>
      <c r="DM106" s="557"/>
      <c r="DN106" s="557"/>
      <c r="DO106" s="557"/>
      <c r="DP106" s="557"/>
    </row>
    <row r="107" spans="1:120" ht="30">
      <c r="B107" s="550" t="str">
        <f>PARAMETRES!$C7</f>
        <v>P</v>
      </c>
      <c r="C107" s="550"/>
      <c r="D107" s="550"/>
      <c r="E107" s="550"/>
      <c r="F107" s="550"/>
      <c r="G107" s="550"/>
      <c r="H107" s="550"/>
      <c r="I107" s="547"/>
      <c r="J107" s="548"/>
      <c r="N107" s="550" t="str">
        <f>PARAMETRES!$C11</f>
        <v>R</v>
      </c>
      <c r="O107" s="550"/>
      <c r="P107" s="550"/>
      <c r="Q107" s="550"/>
      <c r="R107" s="550"/>
      <c r="S107" s="550"/>
      <c r="T107" s="550"/>
      <c r="U107" s="547"/>
      <c r="V107" s="548"/>
      <c r="Z107" s="550" t="str">
        <f>PARAMETRES!$C15</f>
        <v>L</v>
      </c>
      <c r="AA107" s="550"/>
      <c r="AB107" s="550"/>
      <c r="AC107" s="550"/>
      <c r="AD107" s="550"/>
      <c r="AE107" s="550"/>
      <c r="AF107" s="550"/>
      <c r="AG107" s="547"/>
      <c r="AH107" s="548"/>
      <c r="AL107" s="550" t="str">
        <f>PARAMETRES!$C19</f>
        <v>M</v>
      </c>
      <c r="AM107" s="550"/>
      <c r="AN107" s="550"/>
      <c r="AO107" s="550"/>
      <c r="AP107" s="550"/>
      <c r="AQ107" s="550"/>
      <c r="AR107" s="550"/>
      <c r="AS107" s="547"/>
      <c r="AT107" s="548"/>
      <c r="AX107" s="550" t="str">
        <f>PARAMETRES!$C23</f>
        <v>G</v>
      </c>
      <c r="AY107" s="550"/>
      <c r="AZ107" s="550"/>
      <c r="BA107" s="550"/>
      <c r="BB107" s="550"/>
      <c r="BC107" s="550"/>
      <c r="BD107" s="550"/>
      <c r="BE107" s="547"/>
      <c r="BF107" s="548"/>
      <c r="BJ107" s="550" t="str">
        <f>PARAMETRES!$C27</f>
        <v>N</v>
      </c>
      <c r="BK107" s="550"/>
      <c r="BL107" s="550"/>
      <c r="BM107" s="550"/>
      <c r="BN107" s="550"/>
      <c r="BO107" s="550"/>
      <c r="BP107" s="550"/>
      <c r="BQ107" s="547"/>
      <c r="BR107" s="548"/>
      <c r="BV107" s="550" t="str">
        <f>PARAMETRES!$C31</f>
        <v>F</v>
      </c>
      <c r="BW107" s="550"/>
      <c r="BX107" s="550"/>
      <c r="BY107" s="550"/>
      <c r="BZ107" s="550"/>
      <c r="CA107" s="550"/>
      <c r="CB107" s="550"/>
      <c r="CC107" s="547"/>
      <c r="CD107" s="548"/>
      <c r="CH107" s="550" t="str">
        <f>PARAMETRES!$C35</f>
        <v>-</v>
      </c>
      <c r="CI107" s="550"/>
      <c r="CJ107" s="550"/>
      <c r="CK107" s="550"/>
      <c r="CL107" s="550"/>
      <c r="CM107" s="550"/>
      <c r="CN107" s="550"/>
      <c r="CO107" s="547"/>
      <c r="CP107" s="548"/>
      <c r="CT107" s="550" t="str">
        <f>PARAMETRES!$C39</f>
        <v>-</v>
      </c>
      <c r="CU107" s="550"/>
      <c r="CV107" s="550"/>
      <c r="CW107" s="550"/>
      <c r="CX107" s="550"/>
      <c r="CY107" s="550"/>
      <c r="CZ107" s="550"/>
      <c r="DA107" s="547"/>
      <c r="DB107" s="548"/>
      <c r="DF107" s="550" t="str">
        <f>PARAMETRES!$C43</f>
        <v>-</v>
      </c>
      <c r="DG107" s="550"/>
      <c r="DH107" s="550"/>
      <c r="DI107" s="550"/>
      <c r="DJ107" s="550"/>
      <c r="DK107" s="550"/>
      <c r="DL107" s="550"/>
      <c r="DM107" s="547"/>
      <c r="DN107" s="548"/>
    </row>
    <row r="108" spans="1:120" ht="20.25">
      <c r="B108" s="549" t="str">
        <f>PARAMETRES!$B7</f>
        <v>B</v>
      </c>
      <c r="C108" s="549"/>
      <c r="D108" s="549"/>
      <c r="E108" s="549"/>
      <c r="F108" s="549"/>
      <c r="G108" s="549"/>
      <c r="H108" s="549"/>
      <c r="I108" s="547"/>
      <c r="J108" s="548"/>
      <c r="N108" s="549" t="str">
        <f>PARAMETRES!$B11</f>
        <v>C</v>
      </c>
      <c r="O108" s="549"/>
      <c r="P108" s="549"/>
      <c r="Q108" s="549"/>
      <c r="R108" s="549"/>
      <c r="S108" s="549"/>
      <c r="T108" s="549"/>
      <c r="U108" s="547"/>
      <c r="V108" s="548"/>
      <c r="Z108" s="549" t="str">
        <f>PARAMETRES!$B15</f>
        <v>G</v>
      </c>
      <c r="AA108" s="549"/>
      <c r="AB108" s="549"/>
      <c r="AC108" s="549"/>
      <c r="AD108" s="549"/>
      <c r="AE108" s="549"/>
      <c r="AF108" s="549"/>
      <c r="AG108" s="547"/>
      <c r="AH108" s="548"/>
      <c r="AL108" s="549" t="str">
        <f>PARAMETRES!$B19</f>
        <v>M</v>
      </c>
      <c r="AM108" s="549"/>
      <c r="AN108" s="549"/>
      <c r="AO108" s="549"/>
      <c r="AP108" s="549"/>
      <c r="AQ108" s="549"/>
      <c r="AR108" s="549"/>
      <c r="AS108" s="547"/>
      <c r="AT108" s="548"/>
      <c r="AX108" s="549" t="str">
        <f>PARAMETRES!$B23</f>
        <v>R</v>
      </c>
      <c r="AY108" s="549"/>
      <c r="AZ108" s="549"/>
      <c r="BA108" s="549"/>
      <c r="BB108" s="549"/>
      <c r="BC108" s="549"/>
      <c r="BD108" s="549"/>
      <c r="BE108" s="547"/>
      <c r="BF108" s="548"/>
      <c r="BJ108" s="549" t="str">
        <f>PARAMETRES!$B27</f>
        <v>S</v>
      </c>
      <c r="BK108" s="549"/>
      <c r="BL108" s="549"/>
      <c r="BM108" s="549"/>
      <c r="BN108" s="549"/>
      <c r="BO108" s="549"/>
      <c r="BP108" s="549"/>
      <c r="BQ108" s="547"/>
      <c r="BR108" s="548"/>
      <c r="BV108" s="549" t="str">
        <f>PARAMETRES!$B31</f>
        <v>V</v>
      </c>
      <c r="BW108" s="549"/>
      <c r="BX108" s="549"/>
      <c r="BY108" s="549"/>
      <c r="BZ108" s="549"/>
      <c r="CA108" s="549"/>
      <c r="CB108" s="549"/>
      <c r="CC108" s="547"/>
      <c r="CD108" s="548"/>
      <c r="CH108" s="549" t="str">
        <f>PARAMETRES!$B35</f>
        <v>-</v>
      </c>
      <c r="CI108" s="549"/>
      <c r="CJ108" s="549"/>
      <c r="CK108" s="549"/>
      <c r="CL108" s="549"/>
      <c r="CM108" s="549"/>
      <c r="CN108" s="549"/>
      <c r="CO108" s="547"/>
      <c r="CP108" s="548"/>
      <c r="CT108" s="549" t="str">
        <f>PARAMETRES!$B39</f>
        <v>-</v>
      </c>
      <c r="CU108" s="549"/>
      <c r="CV108" s="549"/>
      <c r="CW108" s="549"/>
      <c r="CX108" s="549"/>
      <c r="CY108" s="549"/>
      <c r="CZ108" s="549"/>
      <c r="DA108" s="547"/>
      <c r="DB108" s="548"/>
      <c r="DF108" s="549" t="str">
        <f>PARAMETRES!$B43</f>
        <v>-</v>
      </c>
      <c r="DG108" s="549"/>
      <c r="DH108" s="549"/>
      <c r="DI108" s="549"/>
      <c r="DJ108" s="549"/>
      <c r="DK108" s="549"/>
      <c r="DL108" s="549"/>
      <c r="DM108" s="547"/>
      <c r="DN108" s="548"/>
    </row>
    <row r="109" spans="1:120">
      <c r="B109" s="313"/>
      <c r="C109" s="313"/>
      <c r="D109" s="313"/>
      <c r="N109" s="313"/>
      <c r="O109" s="313"/>
      <c r="P109" s="313"/>
      <c r="Z109" s="313"/>
      <c r="AA109" s="313"/>
      <c r="AB109" s="313"/>
      <c r="AL109" s="313"/>
      <c r="AM109" s="313"/>
      <c r="AN109" s="313"/>
      <c r="AX109" s="313"/>
      <c r="AY109" s="313"/>
      <c r="AZ109" s="313"/>
      <c r="BJ109" s="313"/>
      <c r="BK109" s="313"/>
      <c r="BL109" s="313"/>
      <c r="BV109" s="313"/>
      <c r="BW109" s="313"/>
      <c r="BX109" s="313"/>
      <c r="CH109" s="313"/>
      <c r="CI109" s="313"/>
      <c r="CJ109" s="313"/>
      <c r="CT109" s="313"/>
      <c r="CU109" s="313"/>
      <c r="CV109" s="313"/>
      <c r="DF109" s="313"/>
      <c r="DG109" s="313"/>
      <c r="DH109" s="313"/>
    </row>
    <row r="111" spans="1:120" ht="25.5" customHeight="1">
      <c r="E111" s="314" t="s">
        <v>84</v>
      </c>
      <c r="G111" s="314" t="s">
        <v>85</v>
      </c>
      <c r="I111" s="314" t="s">
        <v>86</v>
      </c>
      <c r="K111" s="314" t="s">
        <v>87</v>
      </c>
      <c r="Q111" s="314" t="s">
        <v>84</v>
      </c>
      <c r="S111" s="314" t="s">
        <v>85</v>
      </c>
      <c r="U111" s="314" t="s">
        <v>86</v>
      </c>
      <c r="W111" s="314" t="s">
        <v>87</v>
      </c>
      <c r="AC111" s="314" t="s">
        <v>84</v>
      </c>
      <c r="AE111" s="314" t="s">
        <v>85</v>
      </c>
      <c r="AG111" s="314" t="s">
        <v>86</v>
      </c>
      <c r="AI111" s="314" t="s">
        <v>87</v>
      </c>
      <c r="AO111" s="314" t="s">
        <v>84</v>
      </c>
      <c r="AQ111" s="314" t="s">
        <v>85</v>
      </c>
      <c r="AS111" s="314" t="s">
        <v>86</v>
      </c>
      <c r="AU111" s="314" t="s">
        <v>87</v>
      </c>
      <c r="BA111" s="314" t="s">
        <v>84</v>
      </c>
      <c r="BC111" s="314" t="s">
        <v>85</v>
      </c>
      <c r="BE111" s="314" t="s">
        <v>86</v>
      </c>
      <c r="BG111" s="314" t="s">
        <v>87</v>
      </c>
      <c r="BM111" s="314" t="s">
        <v>84</v>
      </c>
      <c r="BO111" s="314" t="s">
        <v>85</v>
      </c>
      <c r="BQ111" s="314" t="s">
        <v>86</v>
      </c>
      <c r="BS111" s="314" t="s">
        <v>87</v>
      </c>
      <c r="BY111" s="314" t="s">
        <v>84</v>
      </c>
      <c r="CA111" s="314" t="s">
        <v>85</v>
      </c>
      <c r="CC111" s="314" t="s">
        <v>86</v>
      </c>
      <c r="CE111" s="314" t="s">
        <v>87</v>
      </c>
      <c r="CK111" s="314" t="s">
        <v>84</v>
      </c>
      <c r="CM111" s="314" t="s">
        <v>85</v>
      </c>
      <c r="CO111" s="314" t="s">
        <v>86</v>
      </c>
      <c r="CQ111" s="314" t="s">
        <v>87</v>
      </c>
      <c r="CW111" s="314" t="s">
        <v>84</v>
      </c>
      <c r="CY111" s="314" t="s">
        <v>85</v>
      </c>
      <c r="DA111" s="314" t="s">
        <v>86</v>
      </c>
      <c r="DC111" s="314" t="s">
        <v>87</v>
      </c>
      <c r="DI111" s="314" t="s">
        <v>84</v>
      </c>
      <c r="DK111" s="314" t="s">
        <v>85</v>
      </c>
      <c r="DM111" s="314" t="s">
        <v>86</v>
      </c>
      <c r="DO111" s="314" t="s">
        <v>87</v>
      </c>
    </row>
    <row r="112" spans="1:120">
      <c r="E112" s="315"/>
      <c r="G112" s="315"/>
      <c r="I112" s="315"/>
      <c r="K112" s="315"/>
      <c r="Q112" s="315"/>
      <c r="S112" s="315"/>
      <c r="U112" s="315"/>
      <c r="W112" s="315"/>
      <c r="AC112" s="315"/>
      <c r="AE112" s="315"/>
      <c r="AG112" s="315"/>
      <c r="AI112" s="315"/>
      <c r="AO112" s="315"/>
      <c r="AQ112" s="315"/>
      <c r="AS112" s="315"/>
      <c r="AU112" s="315"/>
      <c r="BA112" s="315"/>
      <c r="BC112" s="315"/>
      <c r="BE112" s="315"/>
      <c r="BG112" s="315"/>
      <c r="BM112" s="315"/>
      <c r="BO112" s="315"/>
      <c r="BQ112" s="315"/>
      <c r="BS112" s="315"/>
      <c r="BY112" s="315"/>
      <c r="CA112" s="315"/>
      <c r="CC112" s="315"/>
      <c r="CE112" s="315"/>
      <c r="CK112" s="315"/>
      <c r="CM112" s="315"/>
      <c r="CO112" s="315"/>
      <c r="CQ112" s="315"/>
      <c r="CW112" s="315"/>
      <c r="CY112" s="315"/>
      <c r="DA112" s="315"/>
      <c r="DC112" s="315"/>
      <c r="DI112" s="315"/>
      <c r="DK112" s="315"/>
      <c r="DM112" s="315"/>
      <c r="DO112" s="315"/>
    </row>
    <row r="113" spans="1:120">
      <c r="A113" s="551" t="str">
        <f>PARAMETRES!$F$3</f>
        <v>RELIGION</v>
      </c>
      <c r="B113" s="551"/>
      <c r="C113" s="316">
        <f>PARAMETRES!$G$3</f>
        <v>20</v>
      </c>
      <c r="D113" s="317"/>
      <c r="E113" s="318">
        <f>TOTALGENERAL!$E60</f>
        <v>20</v>
      </c>
      <c r="F113" s="319"/>
      <c r="G113" s="318" t="str">
        <f>TOTALGENERAL!$AF60</f>
        <v/>
      </c>
      <c r="H113" s="319"/>
      <c r="I113" s="318"/>
      <c r="J113" s="319"/>
      <c r="K113" s="318"/>
      <c r="L113" s="320"/>
      <c r="M113" s="551" t="str">
        <f>PARAMETRES!$F$3</f>
        <v>RELIGION</v>
      </c>
      <c r="N113" s="551"/>
      <c r="O113" s="316">
        <f>PARAMETRES!$G$3</f>
        <v>20</v>
      </c>
      <c r="P113" s="317"/>
      <c r="Q113" s="318">
        <f>TOTALGENERAL!$E64</f>
        <v>20</v>
      </c>
      <c r="R113" s="319"/>
      <c r="S113" s="318" t="str">
        <f>TOTALGENERAL!$AF64</f>
        <v/>
      </c>
      <c r="T113" s="319"/>
      <c r="U113" s="318"/>
      <c r="V113" s="319"/>
      <c r="W113" s="318"/>
      <c r="X113" s="320"/>
      <c r="Y113" s="551" t="str">
        <f>PARAMETRES!$F$3</f>
        <v>RELIGION</v>
      </c>
      <c r="Z113" s="551"/>
      <c r="AA113" s="316">
        <f>PARAMETRES!$G$3</f>
        <v>20</v>
      </c>
      <c r="AB113" s="317"/>
      <c r="AC113" s="318">
        <f>TOTALGENERAL!$E68</f>
        <v>17.900000000000002</v>
      </c>
      <c r="AD113" s="319"/>
      <c r="AE113" s="318" t="str">
        <f>TOTALGENERAL!$AF68</f>
        <v/>
      </c>
      <c r="AF113" s="319"/>
      <c r="AG113" s="318"/>
      <c r="AH113" s="319"/>
      <c r="AI113" s="318"/>
      <c r="AJ113" s="320"/>
      <c r="AK113" s="551" t="str">
        <f>PARAMETRES!$F$3</f>
        <v>RELIGION</v>
      </c>
      <c r="AL113" s="551"/>
      <c r="AM113" s="316">
        <f>PARAMETRES!$G$3</f>
        <v>20</v>
      </c>
      <c r="AN113" s="317"/>
      <c r="AO113" s="318">
        <f>TOTALGENERAL!$E72</f>
        <v>15.799999999999999</v>
      </c>
      <c r="AP113" s="319"/>
      <c r="AQ113" s="318" t="str">
        <f>TOTALGENERAL!$AF72</f>
        <v/>
      </c>
      <c r="AR113" s="319"/>
      <c r="AS113" s="318"/>
      <c r="AT113" s="319"/>
      <c r="AU113" s="318"/>
      <c r="AV113" s="320"/>
      <c r="AW113" s="551" t="str">
        <f>PARAMETRES!$F$3</f>
        <v>RELIGION</v>
      </c>
      <c r="AX113" s="551"/>
      <c r="AY113" s="316">
        <f>PARAMETRES!$G$3</f>
        <v>20</v>
      </c>
      <c r="AZ113" s="317"/>
      <c r="BA113" s="318">
        <f>TOTALGENERAL!$E76</f>
        <v>9.5</v>
      </c>
      <c r="BB113" s="319"/>
      <c r="BC113" s="318" t="str">
        <f>TOTALGENERAL!$AF76</f>
        <v/>
      </c>
      <c r="BD113" s="319"/>
      <c r="BE113" s="318"/>
      <c r="BF113" s="319"/>
      <c r="BG113" s="318"/>
      <c r="BH113" s="320"/>
      <c r="BI113" s="551" t="str">
        <f>PARAMETRES!$F$3</f>
        <v>RELIGION</v>
      </c>
      <c r="BJ113" s="551"/>
      <c r="BK113" s="316">
        <f>PARAMETRES!$G$3</f>
        <v>20</v>
      </c>
      <c r="BL113" s="317"/>
      <c r="BM113" s="318">
        <f>TOTALGENERAL!$E80</f>
        <v>16.900000000000002</v>
      </c>
      <c r="BN113" s="319"/>
      <c r="BO113" s="318" t="str">
        <f>TOTALGENERAL!$AF80</f>
        <v/>
      </c>
      <c r="BP113" s="319"/>
      <c r="BQ113" s="318"/>
      <c r="BR113" s="319"/>
      <c r="BS113" s="318"/>
      <c r="BT113" s="320"/>
      <c r="BU113" s="551" t="str">
        <f>PARAMETRES!$F$3</f>
        <v>RELIGION</v>
      </c>
      <c r="BV113" s="551"/>
      <c r="BW113" s="316">
        <f>PARAMETRES!$G$3</f>
        <v>20</v>
      </c>
      <c r="BX113" s="317"/>
      <c r="BY113" s="318">
        <f>TOTALGENERAL!$E84</f>
        <v>20</v>
      </c>
      <c r="BZ113" s="319"/>
      <c r="CA113" s="318" t="str">
        <f>TOTALGENERAL!$AF84</f>
        <v/>
      </c>
      <c r="CB113" s="319"/>
      <c r="CC113" s="318"/>
      <c r="CD113" s="319"/>
      <c r="CE113" s="318"/>
      <c r="CF113" s="320"/>
      <c r="CG113" s="551" t="str">
        <f>PARAMETRES!$F$3</f>
        <v>RELIGION</v>
      </c>
      <c r="CH113" s="551"/>
      <c r="CI113" s="316">
        <f>PARAMETRES!$G$3</f>
        <v>20</v>
      </c>
      <c r="CJ113" s="317"/>
      <c r="CK113" s="318" t="str">
        <f>TOTALGENERAL!$E88</f>
        <v>-</v>
      </c>
      <c r="CL113" s="319"/>
      <c r="CM113" s="318" t="str">
        <f>TOTALGENERAL!$AF88</f>
        <v/>
      </c>
      <c r="CN113" s="319"/>
      <c r="CO113" s="318"/>
      <c r="CP113" s="319"/>
      <c r="CQ113" s="318"/>
      <c r="CR113" s="320"/>
      <c r="CS113" s="551" t="str">
        <f>PARAMETRES!$F$3</f>
        <v>RELIGION</v>
      </c>
      <c r="CT113" s="551"/>
      <c r="CU113" s="316">
        <f>PARAMETRES!$G$3</f>
        <v>20</v>
      </c>
      <c r="CV113" s="317"/>
      <c r="CW113" s="318" t="str">
        <f>TOTALGENERAL!$E92</f>
        <v>-</v>
      </c>
      <c r="CX113" s="319"/>
      <c r="CY113" s="318" t="str">
        <f>TOTALGENERAL!$AF92</f>
        <v/>
      </c>
      <c r="CZ113" s="319"/>
      <c r="DA113" s="318"/>
      <c r="DB113" s="319"/>
      <c r="DC113" s="318"/>
      <c r="DD113" s="320"/>
      <c r="DE113" s="551" t="str">
        <f>PARAMETRES!$F$3</f>
        <v>RELIGION</v>
      </c>
      <c r="DF113" s="551"/>
      <c r="DG113" s="316">
        <f>PARAMETRES!$G$3</f>
        <v>20</v>
      </c>
      <c r="DH113" s="317"/>
      <c r="DI113" s="318" t="str">
        <f>TOTALGENERAL!$E96</f>
        <v>-</v>
      </c>
      <c r="DJ113" s="319"/>
      <c r="DK113" s="318" t="str">
        <f>TOTALGENERAL!$AF96</f>
        <v/>
      </c>
      <c r="DL113" s="319"/>
      <c r="DM113" s="318"/>
      <c r="DN113" s="319"/>
      <c r="DO113" s="318"/>
      <c r="DP113" s="320"/>
    </row>
    <row r="114" spans="1:120">
      <c r="A114" s="321"/>
      <c r="B114" s="322"/>
      <c r="C114" s="323"/>
      <c r="D114" s="323"/>
      <c r="E114" s="315"/>
      <c r="F114" s="324"/>
      <c r="G114" s="315"/>
      <c r="H114" s="324"/>
      <c r="I114" s="315"/>
      <c r="J114" s="324"/>
      <c r="K114" s="315"/>
      <c r="L114" s="325"/>
      <c r="M114" s="321"/>
      <c r="N114" s="322"/>
      <c r="O114" s="323"/>
      <c r="P114" s="323"/>
      <c r="Q114" s="315"/>
      <c r="R114" s="324"/>
      <c r="S114" s="315"/>
      <c r="T114" s="324"/>
      <c r="U114" s="315"/>
      <c r="V114" s="324"/>
      <c r="W114" s="315"/>
      <c r="X114" s="325"/>
      <c r="Y114" s="321"/>
      <c r="Z114" s="322"/>
      <c r="AA114" s="323"/>
      <c r="AB114" s="323"/>
      <c r="AC114" s="315"/>
      <c r="AD114" s="324"/>
      <c r="AE114" s="315"/>
      <c r="AF114" s="324"/>
      <c r="AG114" s="315"/>
      <c r="AH114" s="324"/>
      <c r="AI114" s="315"/>
      <c r="AJ114" s="325"/>
      <c r="AK114" s="321"/>
      <c r="AL114" s="322"/>
      <c r="AM114" s="323"/>
      <c r="AN114" s="323"/>
      <c r="AO114" s="315"/>
      <c r="AP114" s="324"/>
      <c r="AQ114" s="315"/>
      <c r="AR114" s="324"/>
      <c r="AS114" s="315"/>
      <c r="AT114" s="324"/>
      <c r="AU114" s="315"/>
      <c r="AV114" s="325"/>
      <c r="AW114" s="321"/>
      <c r="AX114" s="322"/>
      <c r="AY114" s="323"/>
      <c r="AZ114" s="323"/>
      <c r="BA114" s="315"/>
      <c r="BB114" s="324"/>
      <c r="BC114" s="315"/>
      <c r="BD114" s="324"/>
      <c r="BE114" s="315"/>
      <c r="BF114" s="324"/>
      <c r="BG114" s="315"/>
      <c r="BH114" s="325"/>
      <c r="BI114" s="321"/>
      <c r="BJ114" s="322"/>
      <c r="BK114" s="323"/>
      <c r="BL114" s="323"/>
      <c r="BM114" s="315"/>
      <c r="BN114" s="324"/>
      <c r="BO114" s="315"/>
      <c r="BP114" s="324"/>
      <c r="BQ114" s="315"/>
      <c r="BR114" s="324"/>
      <c r="BS114" s="315"/>
      <c r="BT114" s="325"/>
      <c r="BU114" s="321"/>
      <c r="BV114" s="322"/>
      <c r="BW114" s="323"/>
      <c r="BX114" s="323"/>
      <c r="BY114" s="315"/>
      <c r="BZ114" s="324"/>
      <c r="CA114" s="315"/>
      <c r="CB114" s="324"/>
      <c r="CC114" s="315"/>
      <c r="CD114" s="324"/>
      <c r="CE114" s="315"/>
      <c r="CF114" s="325"/>
      <c r="CG114" s="321"/>
      <c r="CH114" s="322"/>
      <c r="CI114" s="323"/>
      <c r="CJ114" s="323"/>
      <c r="CK114" s="315"/>
      <c r="CL114" s="324"/>
      <c r="CM114" s="315"/>
      <c r="CN114" s="324"/>
      <c r="CO114" s="315"/>
      <c r="CP114" s="324"/>
      <c r="CQ114" s="315"/>
      <c r="CR114" s="325"/>
      <c r="CS114" s="321"/>
      <c r="CT114" s="322"/>
      <c r="CU114" s="323"/>
      <c r="CV114" s="323"/>
      <c r="CW114" s="315"/>
      <c r="CX114" s="324"/>
      <c r="CY114" s="315"/>
      <c r="CZ114" s="324"/>
      <c r="DA114" s="315"/>
      <c r="DB114" s="324"/>
      <c r="DC114" s="315"/>
      <c r="DD114" s="325"/>
      <c r="DE114" s="321"/>
      <c r="DF114" s="322"/>
      <c r="DG114" s="323"/>
      <c r="DH114" s="323"/>
      <c r="DI114" s="315"/>
      <c r="DJ114" s="324"/>
      <c r="DK114" s="315"/>
      <c r="DL114" s="324"/>
      <c r="DM114" s="315"/>
      <c r="DN114" s="324"/>
      <c r="DO114" s="315"/>
      <c r="DP114" s="325"/>
    </row>
    <row r="115" spans="1:120">
      <c r="A115" s="326"/>
      <c r="B115" s="326"/>
      <c r="C115" s="327"/>
      <c r="D115" s="327"/>
      <c r="E115" s="315"/>
      <c r="G115" s="315"/>
      <c r="I115" s="315"/>
      <c r="K115" s="315"/>
      <c r="M115" s="326"/>
      <c r="N115" s="326"/>
      <c r="O115" s="327"/>
      <c r="P115" s="327"/>
      <c r="Q115" s="315"/>
      <c r="S115" s="315"/>
      <c r="U115" s="315"/>
      <c r="W115" s="315"/>
      <c r="Y115" s="326"/>
      <c r="Z115" s="326"/>
      <c r="AA115" s="327"/>
      <c r="AB115" s="327"/>
      <c r="AC115" s="315"/>
      <c r="AE115" s="315"/>
      <c r="AG115" s="315"/>
      <c r="AI115" s="315"/>
      <c r="AK115" s="326"/>
      <c r="AL115" s="326"/>
      <c r="AM115" s="327"/>
      <c r="AN115" s="327"/>
      <c r="AO115" s="315"/>
      <c r="AQ115" s="315"/>
      <c r="AS115" s="315"/>
      <c r="AU115" s="315"/>
      <c r="AW115" s="326"/>
      <c r="AX115" s="326"/>
      <c r="AY115" s="327"/>
      <c r="AZ115" s="327"/>
      <c r="BA115" s="315"/>
      <c r="BC115" s="315"/>
      <c r="BE115" s="315"/>
      <c r="BG115" s="315"/>
      <c r="BI115" s="326"/>
      <c r="BJ115" s="326"/>
      <c r="BK115" s="327"/>
      <c r="BL115" s="327"/>
      <c r="BM115" s="315"/>
      <c r="BO115" s="315"/>
      <c r="BQ115" s="315"/>
      <c r="BS115" s="315"/>
      <c r="BU115" s="326"/>
      <c r="BV115" s="326"/>
      <c r="BW115" s="327"/>
      <c r="BX115" s="327"/>
      <c r="BY115" s="315"/>
      <c r="CA115" s="315"/>
      <c r="CC115" s="315"/>
      <c r="CE115" s="315"/>
      <c r="CG115" s="326"/>
      <c r="CH115" s="326"/>
      <c r="CI115" s="327"/>
      <c r="CJ115" s="327"/>
      <c r="CK115" s="315"/>
      <c r="CM115" s="315"/>
      <c r="CO115" s="315"/>
      <c r="CQ115" s="315"/>
      <c r="CS115" s="326"/>
      <c r="CT115" s="326"/>
      <c r="CU115" s="327"/>
      <c r="CV115" s="327"/>
      <c r="CW115" s="315"/>
      <c r="CY115" s="315"/>
      <c r="DA115" s="315"/>
      <c r="DC115" s="315"/>
      <c r="DE115" s="326"/>
      <c r="DF115" s="326"/>
      <c r="DG115" s="327"/>
      <c r="DH115" s="327"/>
      <c r="DI115" s="315"/>
      <c r="DK115" s="315"/>
      <c r="DM115" s="315"/>
      <c r="DO115" s="315"/>
    </row>
    <row r="116" spans="1:120" ht="13.5">
      <c r="A116" s="552" t="s">
        <v>88</v>
      </c>
      <c r="B116" s="552"/>
      <c r="C116" s="327"/>
      <c r="D116" s="327"/>
      <c r="E116" s="315"/>
      <c r="G116" s="315"/>
      <c r="I116" s="315"/>
      <c r="K116" s="315"/>
      <c r="M116" s="552" t="s">
        <v>88</v>
      </c>
      <c r="N116" s="552"/>
      <c r="O116" s="327"/>
      <c r="P116" s="327"/>
      <c r="Q116" s="315"/>
      <c r="S116" s="315"/>
      <c r="U116" s="315"/>
      <c r="W116" s="315"/>
      <c r="Y116" s="552" t="s">
        <v>88</v>
      </c>
      <c r="Z116" s="552"/>
      <c r="AA116" s="327"/>
      <c r="AB116" s="327"/>
      <c r="AC116" s="315"/>
      <c r="AE116" s="315"/>
      <c r="AG116" s="315"/>
      <c r="AI116" s="315"/>
      <c r="AK116" s="552" t="s">
        <v>88</v>
      </c>
      <c r="AL116" s="552"/>
      <c r="AM116" s="327"/>
      <c r="AN116" s="327"/>
      <c r="AO116" s="315"/>
      <c r="AQ116" s="315"/>
      <c r="AS116" s="315"/>
      <c r="AU116" s="315"/>
      <c r="AW116" s="552" t="s">
        <v>88</v>
      </c>
      <c r="AX116" s="552"/>
      <c r="AY116" s="327"/>
      <c r="AZ116" s="327"/>
      <c r="BA116" s="315"/>
      <c r="BC116" s="315"/>
      <c r="BE116" s="315"/>
      <c r="BG116" s="315"/>
      <c r="BI116" s="552" t="s">
        <v>88</v>
      </c>
      <c r="BJ116" s="552"/>
      <c r="BK116" s="327"/>
      <c r="BL116" s="327"/>
      <c r="BM116" s="315"/>
      <c r="BO116" s="315"/>
      <c r="BQ116" s="315"/>
      <c r="BS116" s="315"/>
      <c r="BU116" s="552" t="s">
        <v>88</v>
      </c>
      <c r="BV116" s="552"/>
      <c r="BW116" s="327"/>
      <c r="BX116" s="327"/>
      <c r="BY116" s="315"/>
      <c r="CA116" s="315"/>
      <c r="CC116" s="315"/>
      <c r="CE116" s="315"/>
      <c r="CG116" s="552" t="s">
        <v>88</v>
      </c>
      <c r="CH116" s="552"/>
      <c r="CI116" s="327"/>
      <c r="CJ116" s="327"/>
      <c r="CK116" s="315"/>
      <c r="CM116" s="315"/>
      <c r="CO116" s="315"/>
      <c r="CQ116" s="315"/>
      <c r="CS116" s="552" t="s">
        <v>88</v>
      </c>
      <c r="CT116" s="552"/>
      <c r="CU116" s="327"/>
      <c r="CV116" s="327"/>
      <c r="CW116" s="315"/>
      <c r="CY116" s="315"/>
      <c r="DA116" s="315"/>
      <c r="DC116" s="315"/>
      <c r="DE116" s="552" t="s">
        <v>88</v>
      </c>
      <c r="DF116" s="552"/>
      <c r="DG116" s="327"/>
      <c r="DH116" s="327"/>
      <c r="DI116" s="315"/>
      <c r="DK116" s="315"/>
      <c r="DM116" s="315"/>
      <c r="DO116" s="315"/>
    </row>
    <row r="117" spans="1:120">
      <c r="A117" s="326"/>
      <c r="B117" s="326"/>
      <c r="C117" s="327"/>
      <c r="D117" s="327"/>
      <c r="E117" s="315"/>
      <c r="G117" s="315"/>
      <c r="I117" s="315"/>
      <c r="K117" s="315"/>
      <c r="M117" s="326"/>
      <c r="N117" s="326"/>
      <c r="O117" s="327"/>
      <c r="P117" s="327"/>
      <c r="Q117" s="315"/>
      <c r="S117" s="315"/>
      <c r="U117" s="315"/>
      <c r="W117" s="315"/>
      <c r="Y117" s="326"/>
      <c r="Z117" s="326"/>
      <c r="AA117" s="327"/>
      <c r="AB117" s="327"/>
      <c r="AC117" s="315"/>
      <c r="AE117" s="315"/>
      <c r="AG117" s="315"/>
      <c r="AI117" s="315"/>
      <c r="AK117" s="326"/>
      <c r="AL117" s="326"/>
      <c r="AM117" s="327"/>
      <c r="AN117" s="327"/>
      <c r="AO117" s="315"/>
      <c r="AQ117" s="315"/>
      <c r="AS117" s="315"/>
      <c r="AU117" s="315"/>
      <c r="AW117" s="326"/>
      <c r="AX117" s="326"/>
      <c r="AY117" s="327"/>
      <c r="AZ117" s="327"/>
      <c r="BA117" s="315"/>
      <c r="BC117" s="315"/>
      <c r="BE117" s="315"/>
      <c r="BG117" s="315"/>
      <c r="BI117" s="326"/>
      <c r="BJ117" s="326"/>
      <c r="BK117" s="327"/>
      <c r="BL117" s="327"/>
      <c r="BM117" s="315"/>
      <c r="BO117" s="315"/>
      <c r="BQ117" s="315"/>
      <c r="BS117" s="315"/>
      <c r="BU117" s="326"/>
      <c r="BV117" s="326"/>
      <c r="BW117" s="327"/>
      <c r="BX117" s="327"/>
      <c r="BY117" s="315"/>
      <c r="CA117" s="315"/>
      <c r="CC117" s="315"/>
      <c r="CE117" s="315"/>
      <c r="CG117" s="326"/>
      <c r="CH117" s="326"/>
      <c r="CI117" s="327"/>
      <c r="CJ117" s="327"/>
      <c r="CK117" s="315"/>
      <c r="CM117" s="315"/>
      <c r="CO117" s="315"/>
      <c r="CQ117" s="315"/>
      <c r="CS117" s="326"/>
      <c r="CT117" s="326"/>
      <c r="CU117" s="327"/>
      <c r="CV117" s="327"/>
      <c r="CW117" s="315"/>
      <c r="CY117" s="315"/>
      <c r="DA117" s="315"/>
      <c r="DC117" s="315"/>
      <c r="DE117" s="326"/>
      <c r="DF117" s="326"/>
      <c r="DG117" s="327"/>
      <c r="DH117" s="327"/>
      <c r="DI117" s="315"/>
      <c r="DK117" s="315"/>
      <c r="DM117" s="315"/>
      <c r="DO117" s="315"/>
    </row>
    <row r="118" spans="1:120">
      <c r="A118" s="553" t="str">
        <f>PARAMETRES!$F$5</f>
        <v>LIRE</v>
      </c>
      <c r="B118" s="553"/>
      <c r="C118" s="328">
        <f>PARAMETRES!$G$5</f>
        <v>25</v>
      </c>
      <c r="D118" s="329"/>
      <c r="E118" s="330">
        <f>TOTALGENERAL!$H60</f>
        <v>21.900000000000002</v>
      </c>
      <c r="F118" s="331"/>
      <c r="G118" s="330" t="str">
        <f>TOTALGENERAL!$AI60</f>
        <v/>
      </c>
      <c r="H118" s="331"/>
      <c r="I118" s="330"/>
      <c r="J118" s="331"/>
      <c r="K118" s="330"/>
      <c r="L118" s="332"/>
      <c r="M118" s="553" t="str">
        <f>PARAMETRES!$F$5</f>
        <v>LIRE</v>
      </c>
      <c r="N118" s="553"/>
      <c r="O118" s="328">
        <f>PARAMETRES!$G$5</f>
        <v>25</v>
      </c>
      <c r="P118" s="329"/>
      <c r="Q118" s="330">
        <f>TOTALGENERAL!$H64</f>
        <v>24</v>
      </c>
      <c r="R118" s="331"/>
      <c r="S118" s="330" t="str">
        <f>TOTALGENERAL!$AI64</f>
        <v/>
      </c>
      <c r="T118" s="331"/>
      <c r="U118" s="330"/>
      <c r="V118" s="331"/>
      <c r="W118" s="330"/>
      <c r="X118" s="332"/>
      <c r="Y118" s="553" t="str">
        <f>PARAMETRES!$F$5</f>
        <v>LIRE</v>
      </c>
      <c r="Z118" s="553"/>
      <c r="AA118" s="328">
        <f>PARAMETRES!$G$5</f>
        <v>25</v>
      </c>
      <c r="AB118" s="329"/>
      <c r="AC118" s="330">
        <f>TOTALGENERAL!$H68</f>
        <v>20.6</v>
      </c>
      <c r="AD118" s="331"/>
      <c r="AE118" s="330" t="str">
        <f>TOTALGENERAL!$AI68</f>
        <v/>
      </c>
      <c r="AF118" s="331"/>
      <c r="AG118" s="330"/>
      <c r="AH118" s="331"/>
      <c r="AI118" s="330"/>
      <c r="AJ118" s="332"/>
      <c r="AK118" s="553" t="str">
        <f>PARAMETRES!$F$5</f>
        <v>LIRE</v>
      </c>
      <c r="AL118" s="553"/>
      <c r="AM118" s="328">
        <f>PARAMETRES!$G$5</f>
        <v>25</v>
      </c>
      <c r="AN118" s="329"/>
      <c r="AO118" s="330">
        <f>TOTALGENERAL!$H72</f>
        <v>24.5</v>
      </c>
      <c r="AP118" s="331"/>
      <c r="AQ118" s="330" t="str">
        <f>TOTALGENERAL!$AI72</f>
        <v/>
      </c>
      <c r="AR118" s="331"/>
      <c r="AS118" s="330"/>
      <c r="AT118" s="331"/>
      <c r="AU118" s="330"/>
      <c r="AV118" s="332"/>
      <c r="AW118" s="553" t="str">
        <f>PARAMETRES!$F$5</f>
        <v>LIRE</v>
      </c>
      <c r="AX118" s="553"/>
      <c r="AY118" s="328">
        <f>PARAMETRES!$G$5</f>
        <v>25</v>
      </c>
      <c r="AZ118" s="329"/>
      <c r="BA118" s="330">
        <f>TOTALGENERAL!$H76</f>
        <v>20.900000000000002</v>
      </c>
      <c r="BB118" s="331"/>
      <c r="BC118" s="330" t="str">
        <f>TOTALGENERAL!$AI76</f>
        <v/>
      </c>
      <c r="BD118" s="331"/>
      <c r="BE118" s="330"/>
      <c r="BF118" s="331"/>
      <c r="BG118" s="330"/>
      <c r="BH118" s="332"/>
      <c r="BI118" s="553" t="str">
        <f>PARAMETRES!$F$5</f>
        <v>LIRE</v>
      </c>
      <c r="BJ118" s="553"/>
      <c r="BK118" s="328">
        <f>PARAMETRES!$G$5</f>
        <v>25</v>
      </c>
      <c r="BL118" s="329"/>
      <c r="BM118" s="330">
        <f>TOTALGENERAL!$H80</f>
        <v>14.4</v>
      </c>
      <c r="BN118" s="331"/>
      <c r="BO118" s="330" t="str">
        <f>TOTALGENERAL!$AI80</f>
        <v/>
      </c>
      <c r="BP118" s="331"/>
      <c r="BQ118" s="330"/>
      <c r="BR118" s="331"/>
      <c r="BS118" s="330"/>
      <c r="BT118" s="332"/>
      <c r="BU118" s="553" t="str">
        <f>PARAMETRES!$F$5</f>
        <v>LIRE</v>
      </c>
      <c r="BV118" s="553"/>
      <c r="BW118" s="328">
        <f>PARAMETRES!$G$5</f>
        <v>25</v>
      </c>
      <c r="BX118" s="329"/>
      <c r="BY118" s="330">
        <f>TOTALGENERAL!$H84</f>
        <v>23</v>
      </c>
      <c r="BZ118" s="331"/>
      <c r="CA118" s="330" t="str">
        <f>TOTALGENERAL!$AI84</f>
        <v/>
      </c>
      <c r="CB118" s="331"/>
      <c r="CC118" s="330"/>
      <c r="CD118" s="331"/>
      <c r="CE118" s="330"/>
      <c r="CF118" s="332"/>
      <c r="CG118" s="553" t="str">
        <f>PARAMETRES!$F$5</f>
        <v>LIRE</v>
      </c>
      <c r="CH118" s="553"/>
      <c r="CI118" s="328">
        <f>PARAMETRES!$G$5</f>
        <v>25</v>
      </c>
      <c r="CJ118" s="329"/>
      <c r="CK118" s="330" t="str">
        <f>TOTALGENERAL!$H88</f>
        <v>-</v>
      </c>
      <c r="CL118" s="331"/>
      <c r="CM118" s="330" t="str">
        <f>TOTALGENERAL!$AI88</f>
        <v/>
      </c>
      <c r="CN118" s="331"/>
      <c r="CO118" s="330"/>
      <c r="CP118" s="331"/>
      <c r="CQ118" s="330"/>
      <c r="CR118" s="332"/>
      <c r="CS118" s="553" t="str">
        <f>PARAMETRES!$F$5</f>
        <v>LIRE</v>
      </c>
      <c r="CT118" s="553"/>
      <c r="CU118" s="328">
        <f>PARAMETRES!$G$5</f>
        <v>25</v>
      </c>
      <c r="CV118" s="329"/>
      <c r="CW118" s="330" t="str">
        <f>TOTALGENERAL!$H92</f>
        <v>-</v>
      </c>
      <c r="CX118" s="331"/>
      <c r="CY118" s="330" t="str">
        <f>TOTALGENERAL!$AI92</f>
        <v/>
      </c>
      <c r="CZ118" s="331"/>
      <c r="DA118" s="330"/>
      <c r="DB118" s="331"/>
      <c r="DC118" s="330"/>
      <c r="DD118" s="332"/>
      <c r="DE118" s="553" t="str">
        <f>PARAMETRES!$F$5</f>
        <v>LIRE</v>
      </c>
      <c r="DF118" s="553"/>
      <c r="DG118" s="328">
        <f>PARAMETRES!$G$5</f>
        <v>25</v>
      </c>
      <c r="DH118" s="329"/>
      <c r="DI118" s="330" t="str">
        <f>TOTALGENERAL!$H96</f>
        <v>-</v>
      </c>
      <c r="DJ118" s="331"/>
      <c r="DK118" s="330" t="str">
        <f>TOTALGENERAL!$AI96</f>
        <v/>
      </c>
      <c r="DL118" s="331"/>
      <c r="DM118" s="330"/>
      <c r="DN118" s="331"/>
      <c r="DO118" s="330"/>
      <c r="DP118" s="332"/>
    </row>
    <row r="119" spans="1:120">
      <c r="A119" s="553" t="str">
        <f>PARAMETRES!$F$6</f>
        <v>ÉCRIRE (dictées, orthographe, rédactions)</v>
      </c>
      <c r="B119" s="553"/>
      <c r="C119" s="328">
        <f>PARAMETRES!$G$6</f>
        <v>25</v>
      </c>
      <c r="D119" s="329"/>
      <c r="E119" s="330">
        <f>TOTALGENERAL!$I60</f>
        <v>22.900000000000002</v>
      </c>
      <c r="F119" s="331"/>
      <c r="G119" s="330" t="str">
        <f>TOTALGENERAL!$AJ60</f>
        <v/>
      </c>
      <c r="H119" s="331"/>
      <c r="I119" s="330"/>
      <c r="J119" s="331"/>
      <c r="K119" s="330"/>
      <c r="L119" s="332"/>
      <c r="M119" s="553" t="str">
        <f>PARAMETRES!$F$6</f>
        <v>ÉCRIRE (dictées, orthographe, rédactions)</v>
      </c>
      <c r="N119" s="553"/>
      <c r="O119" s="328">
        <f>PARAMETRES!$G$6</f>
        <v>25</v>
      </c>
      <c r="P119" s="329"/>
      <c r="Q119" s="330">
        <f>TOTALGENERAL!$I64</f>
        <v>23.5</v>
      </c>
      <c r="R119" s="331"/>
      <c r="S119" s="330" t="str">
        <f>TOTALGENERAL!$AJ64</f>
        <v/>
      </c>
      <c r="T119" s="331"/>
      <c r="U119" s="330"/>
      <c r="V119" s="331"/>
      <c r="W119" s="330"/>
      <c r="X119" s="332"/>
      <c r="Y119" s="553" t="str">
        <f>PARAMETRES!$F$6</f>
        <v>ÉCRIRE (dictées, orthographe, rédactions)</v>
      </c>
      <c r="Z119" s="553"/>
      <c r="AA119" s="328">
        <f>PARAMETRES!$G$6</f>
        <v>25</v>
      </c>
      <c r="AB119" s="329"/>
      <c r="AC119" s="330">
        <f>TOTALGENERAL!$I68</f>
        <v>22.5</v>
      </c>
      <c r="AD119" s="331"/>
      <c r="AE119" s="330" t="str">
        <f>TOTALGENERAL!$AJ68</f>
        <v/>
      </c>
      <c r="AF119" s="331"/>
      <c r="AG119" s="330"/>
      <c r="AH119" s="331"/>
      <c r="AI119" s="330"/>
      <c r="AJ119" s="332"/>
      <c r="AK119" s="553" t="str">
        <f>PARAMETRES!$F$6</f>
        <v>ÉCRIRE (dictées, orthographe, rédactions)</v>
      </c>
      <c r="AL119" s="553"/>
      <c r="AM119" s="328">
        <f>PARAMETRES!$G$6</f>
        <v>25</v>
      </c>
      <c r="AN119" s="329"/>
      <c r="AO119" s="330">
        <f>TOTALGENERAL!$I72</f>
        <v>22.8</v>
      </c>
      <c r="AP119" s="331"/>
      <c r="AQ119" s="330" t="str">
        <f>TOTALGENERAL!$AJ72</f>
        <v/>
      </c>
      <c r="AR119" s="331"/>
      <c r="AS119" s="330"/>
      <c r="AT119" s="331"/>
      <c r="AU119" s="330"/>
      <c r="AV119" s="332"/>
      <c r="AW119" s="553" t="str">
        <f>PARAMETRES!$F$6</f>
        <v>ÉCRIRE (dictées, orthographe, rédactions)</v>
      </c>
      <c r="AX119" s="553"/>
      <c r="AY119" s="328">
        <f>PARAMETRES!$G$6</f>
        <v>25</v>
      </c>
      <c r="AZ119" s="329"/>
      <c r="BA119" s="330">
        <f>TOTALGENERAL!$I76</f>
        <v>16.400000000000002</v>
      </c>
      <c r="BB119" s="331"/>
      <c r="BC119" s="330" t="str">
        <f>TOTALGENERAL!$AJ76</f>
        <v/>
      </c>
      <c r="BD119" s="331"/>
      <c r="BE119" s="330"/>
      <c r="BF119" s="331"/>
      <c r="BG119" s="330"/>
      <c r="BH119" s="332"/>
      <c r="BI119" s="553" t="str">
        <f>PARAMETRES!$F$6</f>
        <v>ÉCRIRE (dictées, orthographe, rédactions)</v>
      </c>
      <c r="BJ119" s="553"/>
      <c r="BK119" s="328">
        <f>PARAMETRES!$G$6</f>
        <v>25</v>
      </c>
      <c r="BL119" s="329"/>
      <c r="BM119" s="330">
        <f>TOTALGENERAL!$I80</f>
        <v>11.799999999999999</v>
      </c>
      <c r="BN119" s="331"/>
      <c r="BO119" s="330" t="str">
        <f>TOTALGENERAL!$AJ80</f>
        <v/>
      </c>
      <c r="BP119" s="331"/>
      <c r="BQ119" s="330"/>
      <c r="BR119" s="331"/>
      <c r="BS119" s="330"/>
      <c r="BT119" s="332"/>
      <c r="BU119" s="553" t="str">
        <f>PARAMETRES!$F$6</f>
        <v>ÉCRIRE (dictées, orthographe, rédactions)</v>
      </c>
      <c r="BV119" s="553"/>
      <c r="BW119" s="328">
        <f>PARAMETRES!$G$6</f>
        <v>25</v>
      </c>
      <c r="BX119" s="329"/>
      <c r="BY119" s="330">
        <f>TOTALGENERAL!$I84</f>
        <v>22.3</v>
      </c>
      <c r="BZ119" s="331"/>
      <c r="CA119" s="330" t="str">
        <f>TOTALGENERAL!$AJ84</f>
        <v/>
      </c>
      <c r="CB119" s="331"/>
      <c r="CC119" s="330"/>
      <c r="CD119" s="331"/>
      <c r="CE119" s="330"/>
      <c r="CF119" s="332"/>
      <c r="CG119" s="553" t="str">
        <f>PARAMETRES!$F$6</f>
        <v>ÉCRIRE (dictées, orthographe, rédactions)</v>
      </c>
      <c r="CH119" s="553"/>
      <c r="CI119" s="328">
        <f>PARAMETRES!$G$6</f>
        <v>25</v>
      </c>
      <c r="CJ119" s="329"/>
      <c r="CK119" s="330" t="str">
        <f>TOTALGENERAL!$I88</f>
        <v>-</v>
      </c>
      <c r="CL119" s="331"/>
      <c r="CM119" s="330" t="str">
        <f>TOTALGENERAL!$AJ88</f>
        <v/>
      </c>
      <c r="CN119" s="331"/>
      <c r="CO119" s="330"/>
      <c r="CP119" s="331"/>
      <c r="CQ119" s="330"/>
      <c r="CR119" s="332"/>
      <c r="CS119" s="553" t="str">
        <f>PARAMETRES!$F$6</f>
        <v>ÉCRIRE (dictées, orthographe, rédactions)</v>
      </c>
      <c r="CT119" s="553"/>
      <c r="CU119" s="328">
        <f>PARAMETRES!$G$6</f>
        <v>25</v>
      </c>
      <c r="CV119" s="329"/>
      <c r="CW119" s="330" t="str">
        <f>TOTALGENERAL!$I92</f>
        <v>-</v>
      </c>
      <c r="CX119" s="331"/>
      <c r="CY119" s="330" t="str">
        <f>TOTALGENERAL!$AJ92</f>
        <v/>
      </c>
      <c r="CZ119" s="331"/>
      <c r="DA119" s="330"/>
      <c r="DB119" s="331"/>
      <c r="DC119" s="330"/>
      <c r="DD119" s="332"/>
      <c r="DE119" s="553" t="str">
        <f>PARAMETRES!$F$6</f>
        <v>ÉCRIRE (dictées, orthographe, rédactions)</v>
      </c>
      <c r="DF119" s="553"/>
      <c r="DG119" s="328">
        <f>PARAMETRES!$G$6</f>
        <v>25</v>
      </c>
      <c r="DH119" s="329"/>
      <c r="DI119" s="330" t="str">
        <f>TOTALGENERAL!$I96</f>
        <v>-</v>
      </c>
      <c r="DJ119" s="331"/>
      <c r="DK119" s="330" t="str">
        <f>TOTALGENERAL!$AJ96</f>
        <v/>
      </c>
      <c r="DL119" s="331"/>
      <c r="DM119" s="330"/>
      <c r="DN119" s="331"/>
      <c r="DO119" s="330"/>
      <c r="DP119" s="332"/>
    </row>
    <row r="120" spans="1:120">
      <c r="A120" s="553" t="str">
        <f>PARAMETRES!$F$7</f>
        <v>ÉCOUTER / PARLER</v>
      </c>
      <c r="B120" s="553"/>
      <c r="C120" s="328">
        <f>PARAMETRES!$G$7</f>
        <v>25</v>
      </c>
      <c r="D120" s="329"/>
      <c r="E120" s="330">
        <f>TOTALGENERAL!$J60</f>
        <v>17.3</v>
      </c>
      <c r="F120" s="331"/>
      <c r="G120" s="330" t="str">
        <f>TOTALGENERAL!$AK60</f>
        <v/>
      </c>
      <c r="H120" s="331"/>
      <c r="I120" s="330"/>
      <c r="J120" s="331"/>
      <c r="K120" s="330"/>
      <c r="L120" s="332"/>
      <c r="M120" s="553" t="str">
        <f>PARAMETRES!$F$7</f>
        <v>ÉCOUTER / PARLER</v>
      </c>
      <c r="N120" s="553"/>
      <c r="O120" s="328">
        <f>PARAMETRES!$G$7</f>
        <v>25</v>
      </c>
      <c r="P120" s="329"/>
      <c r="Q120" s="330">
        <f>TOTALGENERAL!$J64</f>
        <v>23.400000000000002</v>
      </c>
      <c r="R120" s="331"/>
      <c r="S120" s="330" t="str">
        <f>TOTALGENERAL!$AK64</f>
        <v/>
      </c>
      <c r="T120" s="331"/>
      <c r="U120" s="330"/>
      <c r="V120" s="331"/>
      <c r="W120" s="330"/>
      <c r="X120" s="332"/>
      <c r="Y120" s="553" t="str">
        <f>PARAMETRES!$F$7</f>
        <v>ÉCOUTER / PARLER</v>
      </c>
      <c r="Z120" s="553"/>
      <c r="AA120" s="328">
        <f>PARAMETRES!$G$7</f>
        <v>25</v>
      </c>
      <c r="AB120" s="329"/>
      <c r="AC120" s="330">
        <f>TOTALGENERAL!$J68</f>
        <v>20.3</v>
      </c>
      <c r="AD120" s="331"/>
      <c r="AE120" s="330" t="str">
        <f>TOTALGENERAL!$AK68</f>
        <v/>
      </c>
      <c r="AF120" s="331"/>
      <c r="AG120" s="330"/>
      <c r="AH120" s="331"/>
      <c r="AI120" s="330"/>
      <c r="AJ120" s="332"/>
      <c r="AK120" s="553" t="str">
        <f>PARAMETRES!$F$7</f>
        <v>ÉCOUTER / PARLER</v>
      </c>
      <c r="AL120" s="553"/>
      <c r="AM120" s="328">
        <f>PARAMETRES!$G$7</f>
        <v>25</v>
      </c>
      <c r="AN120" s="329"/>
      <c r="AO120" s="330">
        <f>TOTALGENERAL!$J72</f>
        <v>18.900000000000002</v>
      </c>
      <c r="AP120" s="331"/>
      <c r="AQ120" s="330" t="str">
        <f>TOTALGENERAL!$AK72</f>
        <v/>
      </c>
      <c r="AR120" s="331"/>
      <c r="AS120" s="330"/>
      <c r="AT120" s="331"/>
      <c r="AU120" s="330"/>
      <c r="AV120" s="332"/>
      <c r="AW120" s="553" t="str">
        <f>PARAMETRES!$F$7</f>
        <v>ÉCOUTER / PARLER</v>
      </c>
      <c r="AX120" s="553"/>
      <c r="AY120" s="328">
        <f>PARAMETRES!$G$7</f>
        <v>25</v>
      </c>
      <c r="AZ120" s="329"/>
      <c r="BA120" s="330">
        <f>TOTALGENERAL!$J76</f>
        <v>19.200000000000003</v>
      </c>
      <c r="BB120" s="331"/>
      <c r="BC120" s="330" t="str">
        <f>TOTALGENERAL!$AK76</f>
        <v/>
      </c>
      <c r="BD120" s="331"/>
      <c r="BE120" s="330"/>
      <c r="BF120" s="331"/>
      <c r="BG120" s="330"/>
      <c r="BH120" s="332"/>
      <c r="BI120" s="553" t="str">
        <f>PARAMETRES!$F$7</f>
        <v>ÉCOUTER / PARLER</v>
      </c>
      <c r="BJ120" s="553"/>
      <c r="BK120" s="328">
        <f>PARAMETRES!$G$7</f>
        <v>25</v>
      </c>
      <c r="BL120" s="329"/>
      <c r="BM120" s="330">
        <f>TOTALGENERAL!$J80</f>
        <v>15</v>
      </c>
      <c r="BN120" s="331"/>
      <c r="BO120" s="330" t="str">
        <f>TOTALGENERAL!$AK80</f>
        <v/>
      </c>
      <c r="BP120" s="331"/>
      <c r="BQ120" s="330"/>
      <c r="BR120" s="331"/>
      <c r="BS120" s="330"/>
      <c r="BT120" s="332"/>
      <c r="BU120" s="553" t="str">
        <f>PARAMETRES!$F$7</f>
        <v>ÉCOUTER / PARLER</v>
      </c>
      <c r="BV120" s="553"/>
      <c r="BW120" s="328">
        <f>PARAMETRES!$G$7</f>
        <v>25</v>
      </c>
      <c r="BX120" s="329"/>
      <c r="BY120" s="330">
        <f>TOTALGENERAL!$J84</f>
        <v>20.3</v>
      </c>
      <c r="BZ120" s="331"/>
      <c r="CA120" s="330" t="str">
        <f>TOTALGENERAL!$AK84</f>
        <v/>
      </c>
      <c r="CB120" s="331"/>
      <c r="CC120" s="330"/>
      <c r="CD120" s="331"/>
      <c r="CE120" s="330"/>
      <c r="CF120" s="332"/>
      <c r="CG120" s="553" t="str">
        <f>PARAMETRES!$F$7</f>
        <v>ÉCOUTER / PARLER</v>
      </c>
      <c r="CH120" s="553"/>
      <c r="CI120" s="328">
        <f>PARAMETRES!$G$7</f>
        <v>25</v>
      </c>
      <c r="CJ120" s="329"/>
      <c r="CK120" s="330" t="str">
        <f>TOTALGENERAL!$J88</f>
        <v>-</v>
      </c>
      <c r="CL120" s="331"/>
      <c r="CM120" s="330" t="str">
        <f>TOTALGENERAL!$AK88</f>
        <v/>
      </c>
      <c r="CN120" s="331"/>
      <c r="CO120" s="330"/>
      <c r="CP120" s="331"/>
      <c r="CQ120" s="330"/>
      <c r="CR120" s="332"/>
      <c r="CS120" s="553" t="str">
        <f>PARAMETRES!$F$7</f>
        <v>ÉCOUTER / PARLER</v>
      </c>
      <c r="CT120" s="553"/>
      <c r="CU120" s="328">
        <f>PARAMETRES!$G$7</f>
        <v>25</v>
      </c>
      <c r="CV120" s="329"/>
      <c r="CW120" s="330" t="str">
        <f>TOTALGENERAL!$J92</f>
        <v>-</v>
      </c>
      <c r="CX120" s="331"/>
      <c r="CY120" s="330" t="str">
        <f>TOTALGENERAL!$AK92</f>
        <v/>
      </c>
      <c r="CZ120" s="331"/>
      <c r="DA120" s="330"/>
      <c r="DB120" s="331"/>
      <c r="DC120" s="330"/>
      <c r="DD120" s="332"/>
      <c r="DE120" s="553" t="str">
        <f>PARAMETRES!$F$7</f>
        <v>ÉCOUTER / PARLER</v>
      </c>
      <c r="DF120" s="553"/>
      <c r="DG120" s="328">
        <f>PARAMETRES!$G$7</f>
        <v>25</v>
      </c>
      <c r="DH120" s="329"/>
      <c r="DI120" s="330" t="str">
        <f>TOTALGENERAL!$J96</f>
        <v>-</v>
      </c>
      <c r="DJ120" s="331"/>
      <c r="DK120" s="330" t="str">
        <f>TOTALGENERAL!$AK96</f>
        <v/>
      </c>
      <c r="DL120" s="331"/>
      <c r="DM120" s="330"/>
      <c r="DN120" s="331"/>
      <c r="DO120" s="330"/>
      <c r="DP120" s="332"/>
    </row>
    <row r="121" spans="1:120">
      <c r="A121" s="553" t="str">
        <f>PARAMETRES!$F$8</f>
        <v>LIRE-ÉCRIRE (conjugaison, grammaire, …)</v>
      </c>
      <c r="B121" s="553"/>
      <c r="C121" s="328">
        <f>PARAMETRES!$G$8</f>
        <v>25</v>
      </c>
      <c r="D121" s="329"/>
      <c r="E121" s="330">
        <f>TOTALGENERAL!$K60</f>
        <v>19.3</v>
      </c>
      <c r="F121" s="331"/>
      <c r="G121" s="330" t="str">
        <f>TOTALGENERAL!$AL60</f>
        <v/>
      </c>
      <c r="H121" s="331"/>
      <c r="I121" s="330"/>
      <c r="J121" s="331"/>
      <c r="K121" s="330"/>
      <c r="L121" s="332"/>
      <c r="M121" s="553" t="str">
        <f>PARAMETRES!$F$8</f>
        <v>LIRE-ÉCRIRE (conjugaison, grammaire, …)</v>
      </c>
      <c r="N121" s="553"/>
      <c r="O121" s="328">
        <f>PARAMETRES!$G$8</f>
        <v>25</v>
      </c>
      <c r="P121" s="329"/>
      <c r="Q121" s="330">
        <f>TOTALGENERAL!$K64</f>
        <v>23.1</v>
      </c>
      <c r="R121" s="331"/>
      <c r="S121" s="330" t="str">
        <f>TOTALGENERAL!$AL64</f>
        <v/>
      </c>
      <c r="T121" s="331"/>
      <c r="U121" s="330"/>
      <c r="V121" s="331"/>
      <c r="W121" s="330"/>
      <c r="X121" s="332"/>
      <c r="Y121" s="553" t="str">
        <f>PARAMETRES!$F$8</f>
        <v>LIRE-ÉCRIRE (conjugaison, grammaire, …)</v>
      </c>
      <c r="Z121" s="553"/>
      <c r="AA121" s="328">
        <f>PARAMETRES!$G$8</f>
        <v>25</v>
      </c>
      <c r="AB121" s="329"/>
      <c r="AC121" s="330">
        <f>TOTALGENERAL!$K68</f>
        <v>19.400000000000002</v>
      </c>
      <c r="AD121" s="331"/>
      <c r="AE121" s="330" t="str">
        <f>TOTALGENERAL!$AL68</f>
        <v/>
      </c>
      <c r="AF121" s="331"/>
      <c r="AG121" s="330"/>
      <c r="AH121" s="331"/>
      <c r="AI121" s="330"/>
      <c r="AJ121" s="332"/>
      <c r="AK121" s="553" t="str">
        <f>PARAMETRES!$F$8</f>
        <v>LIRE-ÉCRIRE (conjugaison, grammaire, …)</v>
      </c>
      <c r="AL121" s="553"/>
      <c r="AM121" s="328">
        <f>PARAMETRES!$G$8</f>
        <v>25</v>
      </c>
      <c r="AN121" s="329"/>
      <c r="AO121" s="330">
        <f>TOTALGENERAL!$K72</f>
        <v>19.3</v>
      </c>
      <c r="AP121" s="331"/>
      <c r="AQ121" s="330" t="str">
        <f>TOTALGENERAL!$AL72</f>
        <v/>
      </c>
      <c r="AR121" s="331"/>
      <c r="AS121" s="330"/>
      <c r="AT121" s="331"/>
      <c r="AU121" s="330"/>
      <c r="AV121" s="332"/>
      <c r="AW121" s="553" t="str">
        <f>PARAMETRES!$F$8</f>
        <v>LIRE-ÉCRIRE (conjugaison, grammaire, …)</v>
      </c>
      <c r="AX121" s="553"/>
      <c r="AY121" s="328">
        <f>PARAMETRES!$G$8</f>
        <v>25</v>
      </c>
      <c r="AZ121" s="329"/>
      <c r="BA121" s="330">
        <f>TOTALGENERAL!$K76</f>
        <v>19.400000000000002</v>
      </c>
      <c r="BB121" s="331"/>
      <c r="BC121" s="330" t="str">
        <f>TOTALGENERAL!$AL76</f>
        <v/>
      </c>
      <c r="BD121" s="331"/>
      <c r="BE121" s="330"/>
      <c r="BF121" s="331"/>
      <c r="BG121" s="330"/>
      <c r="BH121" s="332"/>
      <c r="BI121" s="553" t="str">
        <f>PARAMETRES!$F$8</f>
        <v>LIRE-ÉCRIRE (conjugaison, grammaire, …)</v>
      </c>
      <c r="BJ121" s="553"/>
      <c r="BK121" s="328">
        <f>PARAMETRES!$G$8</f>
        <v>25</v>
      </c>
      <c r="BL121" s="329"/>
      <c r="BM121" s="330">
        <f>TOTALGENERAL!$K80</f>
        <v>14.299999999999999</v>
      </c>
      <c r="BN121" s="331"/>
      <c r="BO121" s="330" t="str">
        <f>TOTALGENERAL!$AL80</f>
        <v/>
      </c>
      <c r="BP121" s="331"/>
      <c r="BQ121" s="330"/>
      <c r="BR121" s="331"/>
      <c r="BS121" s="330"/>
      <c r="BT121" s="332"/>
      <c r="BU121" s="553" t="str">
        <f>PARAMETRES!$F$8</f>
        <v>LIRE-ÉCRIRE (conjugaison, grammaire, …)</v>
      </c>
      <c r="BV121" s="553"/>
      <c r="BW121" s="328">
        <f>PARAMETRES!$G$8</f>
        <v>25</v>
      </c>
      <c r="BX121" s="329"/>
      <c r="BY121" s="330">
        <f>TOTALGENERAL!$K84</f>
        <v>18</v>
      </c>
      <c r="BZ121" s="331"/>
      <c r="CA121" s="330" t="str">
        <f>TOTALGENERAL!$AL84</f>
        <v/>
      </c>
      <c r="CB121" s="331"/>
      <c r="CC121" s="330"/>
      <c r="CD121" s="331"/>
      <c r="CE121" s="330"/>
      <c r="CF121" s="332"/>
      <c r="CG121" s="553" t="str">
        <f>PARAMETRES!$F$8</f>
        <v>LIRE-ÉCRIRE (conjugaison, grammaire, …)</v>
      </c>
      <c r="CH121" s="553"/>
      <c r="CI121" s="328">
        <f>PARAMETRES!$G$8</f>
        <v>25</v>
      </c>
      <c r="CJ121" s="329"/>
      <c r="CK121" s="330" t="str">
        <f>TOTALGENERAL!$K88</f>
        <v>-</v>
      </c>
      <c r="CL121" s="331"/>
      <c r="CM121" s="330" t="str">
        <f>TOTALGENERAL!$AL88</f>
        <v/>
      </c>
      <c r="CN121" s="331"/>
      <c r="CO121" s="330"/>
      <c r="CP121" s="331"/>
      <c r="CQ121" s="330"/>
      <c r="CR121" s="332"/>
      <c r="CS121" s="553" t="str">
        <f>PARAMETRES!$F$8</f>
        <v>LIRE-ÉCRIRE (conjugaison, grammaire, …)</v>
      </c>
      <c r="CT121" s="553"/>
      <c r="CU121" s="328">
        <f>PARAMETRES!$G$8</f>
        <v>25</v>
      </c>
      <c r="CV121" s="329"/>
      <c r="CW121" s="330" t="str">
        <f>TOTALGENERAL!$K92</f>
        <v>-</v>
      </c>
      <c r="CX121" s="331"/>
      <c r="CY121" s="330" t="str">
        <f>TOTALGENERAL!$AL92</f>
        <v/>
      </c>
      <c r="CZ121" s="331"/>
      <c r="DA121" s="330"/>
      <c r="DB121" s="331"/>
      <c r="DC121" s="330"/>
      <c r="DD121" s="332"/>
      <c r="DE121" s="553" t="str">
        <f>PARAMETRES!$F$8</f>
        <v>LIRE-ÉCRIRE (conjugaison, grammaire, …)</v>
      </c>
      <c r="DF121" s="553"/>
      <c r="DG121" s="328">
        <f>PARAMETRES!$G$8</f>
        <v>25</v>
      </c>
      <c r="DH121" s="329"/>
      <c r="DI121" s="330" t="str">
        <f>TOTALGENERAL!$K96</f>
        <v>-</v>
      </c>
      <c r="DJ121" s="331"/>
      <c r="DK121" s="330" t="str">
        <f>TOTALGENERAL!$AL96</f>
        <v/>
      </c>
      <c r="DL121" s="331"/>
      <c r="DM121" s="330"/>
      <c r="DN121" s="331"/>
      <c r="DO121" s="330"/>
      <c r="DP121" s="332"/>
    </row>
    <row r="122" spans="1:120">
      <c r="A122" s="326"/>
      <c r="B122" s="326"/>
      <c r="C122" s="327"/>
      <c r="D122" s="327"/>
      <c r="E122" s="315"/>
      <c r="G122" s="315"/>
      <c r="I122" s="315"/>
      <c r="K122" s="315"/>
      <c r="M122" s="326"/>
      <c r="N122" s="326"/>
      <c r="O122" s="327"/>
      <c r="P122" s="327"/>
      <c r="Q122" s="315"/>
      <c r="S122" s="315"/>
      <c r="U122" s="315"/>
      <c r="W122" s="315"/>
      <c r="Y122" s="326"/>
      <c r="Z122" s="326"/>
      <c r="AA122" s="327"/>
      <c r="AB122" s="327"/>
      <c r="AC122" s="315"/>
      <c r="AE122" s="315"/>
      <c r="AG122" s="315"/>
      <c r="AI122" s="315"/>
      <c r="AK122" s="326"/>
      <c r="AL122" s="326"/>
      <c r="AM122" s="327"/>
      <c r="AN122" s="327"/>
      <c r="AO122" s="315"/>
      <c r="AQ122" s="315"/>
      <c r="AS122" s="315"/>
      <c r="AU122" s="315"/>
      <c r="AW122" s="326"/>
      <c r="AX122" s="326"/>
      <c r="AY122" s="327"/>
      <c r="AZ122" s="327"/>
      <c r="BA122" s="315"/>
      <c r="BC122" s="315"/>
      <c r="BE122" s="315"/>
      <c r="BG122" s="315"/>
      <c r="BI122" s="326"/>
      <c r="BJ122" s="326"/>
      <c r="BK122" s="327"/>
      <c r="BL122" s="327"/>
      <c r="BM122" s="315"/>
      <c r="BO122" s="315"/>
      <c r="BQ122" s="315"/>
      <c r="BS122" s="315"/>
      <c r="BU122" s="326"/>
      <c r="BV122" s="326"/>
      <c r="BW122" s="327"/>
      <c r="BX122" s="327"/>
      <c r="BY122" s="315"/>
      <c r="CA122" s="315"/>
      <c r="CC122" s="315"/>
      <c r="CE122" s="315"/>
      <c r="CG122" s="326"/>
      <c r="CH122" s="326"/>
      <c r="CI122" s="327"/>
      <c r="CJ122" s="327"/>
      <c r="CK122" s="315"/>
      <c r="CM122" s="315"/>
      <c r="CO122" s="315"/>
      <c r="CQ122" s="315"/>
      <c r="CS122" s="326"/>
      <c r="CT122" s="326"/>
      <c r="CU122" s="327"/>
      <c r="CV122" s="327"/>
      <c r="CW122" s="315"/>
      <c r="CY122" s="315"/>
      <c r="DA122" s="315"/>
      <c r="DC122" s="315"/>
      <c r="DE122" s="326"/>
      <c r="DF122" s="326"/>
      <c r="DG122" s="327"/>
      <c r="DH122" s="327"/>
      <c r="DI122" s="315"/>
      <c r="DK122" s="315"/>
      <c r="DM122" s="315"/>
      <c r="DO122" s="315"/>
    </row>
    <row r="123" spans="1:120" ht="13.5">
      <c r="A123" s="554" t="str">
        <f>PARAMETRES!$F$9</f>
        <v>TOTAL LANGUE MATERNELLE</v>
      </c>
      <c r="B123" s="554"/>
      <c r="C123" s="333">
        <f>PARAMETRES!$G$9</f>
        <v>100</v>
      </c>
      <c r="D123" s="334"/>
      <c r="E123" s="335">
        <f>TOTALGENERAL!$L60</f>
        <v>81.199999999999989</v>
      </c>
      <c r="F123" s="319"/>
      <c r="G123" s="335" t="str">
        <f>TOTALGENERAL!$AM60</f>
        <v/>
      </c>
      <c r="H123" s="319"/>
      <c r="I123" s="335"/>
      <c r="J123" s="319"/>
      <c r="K123" s="335"/>
      <c r="L123" s="320"/>
      <c r="M123" s="554" t="str">
        <f>PARAMETRES!$F$9</f>
        <v>TOTAL LANGUE MATERNELLE</v>
      </c>
      <c r="N123" s="554"/>
      <c r="O123" s="333">
        <f>PARAMETRES!$G$9</f>
        <v>100</v>
      </c>
      <c r="P123" s="334"/>
      <c r="Q123" s="335">
        <f>TOTALGENERAL!$L64</f>
        <v>93.899999999999991</v>
      </c>
      <c r="R123" s="319"/>
      <c r="S123" s="335" t="str">
        <f>TOTALGENERAL!$AM64</f>
        <v/>
      </c>
      <c r="T123" s="319"/>
      <c r="U123" s="335"/>
      <c r="V123" s="319"/>
      <c r="W123" s="335"/>
      <c r="X123" s="320"/>
      <c r="Y123" s="554" t="str">
        <f>PARAMETRES!$F$9</f>
        <v>TOTAL LANGUE MATERNELLE</v>
      </c>
      <c r="Z123" s="554"/>
      <c r="AA123" s="333">
        <f>PARAMETRES!$G$9</f>
        <v>100</v>
      </c>
      <c r="AB123" s="334"/>
      <c r="AC123" s="335">
        <f>TOTALGENERAL!$L68</f>
        <v>82.699999999999989</v>
      </c>
      <c r="AD123" s="319"/>
      <c r="AE123" s="335" t="str">
        <f>TOTALGENERAL!$AM68</f>
        <v/>
      </c>
      <c r="AF123" s="319"/>
      <c r="AG123" s="335"/>
      <c r="AH123" s="319"/>
      <c r="AI123" s="335"/>
      <c r="AJ123" s="320"/>
      <c r="AK123" s="554" t="str">
        <f>PARAMETRES!$F$9</f>
        <v>TOTAL LANGUE MATERNELLE</v>
      </c>
      <c r="AL123" s="554"/>
      <c r="AM123" s="333">
        <f>PARAMETRES!$G$9</f>
        <v>100</v>
      </c>
      <c r="AN123" s="334"/>
      <c r="AO123" s="335">
        <f>TOTALGENERAL!$L72</f>
        <v>85.399999999999991</v>
      </c>
      <c r="AP123" s="319"/>
      <c r="AQ123" s="335" t="str">
        <f>TOTALGENERAL!$AM72</f>
        <v/>
      </c>
      <c r="AR123" s="319"/>
      <c r="AS123" s="335"/>
      <c r="AT123" s="319"/>
      <c r="AU123" s="335"/>
      <c r="AV123" s="320"/>
      <c r="AW123" s="554" t="str">
        <f>PARAMETRES!$F$9</f>
        <v>TOTAL LANGUE MATERNELLE</v>
      </c>
      <c r="AX123" s="554"/>
      <c r="AY123" s="333">
        <f>PARAMETRES!$G$9</f>
        <v>100</v>
      </c>
      <c r="AZ123" s="334"/>
      <c r="BA123" s="335">
        <f>TOTALGENERAL!$L76</f>
        <v>75.8</v>
      </c>
      <c r="BB123" s="319"/>
      <c r="BC123" s="335" t="str">
        <f>TOTALGENERAL!$AM76</f>
        <v/>
      </c>
      <c r="BD123" s="319"/>
      <c r="BE123" s="335"/>
      <c r="BF123" s="319"/>
      <c r="BG123" s="335"/>
      <c r="BH123" s="320"/>
      <c r="BI123" s="554" t="str">
        <f>PARAMETRES!$F$9</f>
        <v>TOTAL LANGUE MATERNELLE</v>
      </c>
      <c r="BJ123" s="554"/>
      <c r="BK123" s="333">
        <f>PARAMETRES!$G$9</f>
        <v>100</v>
      </c>
      <c r="BL123" s="334"/>
      <c r="BM123" s="335">
        <f>TOTALGENERAL!$L80</f>
        <v>55.4</v>
      </c>
      <c r="BN123" s="319"/>
      <c r="BO123" s="335" t="str">
        <f>TOTALGENERAL!$AM80</f>
        <v/>
      </c>
      <c r="BP123" s="319"/>
      <c r="BQ123" s="335"/>
      <c r="BR123" s="319"/>
      <c r="BS123" s="335"/>
      <c r="BT123" s="320"/>
      <c r="BU123" s="554" t="str">
        <f>PARAMETRES!$F$9</f>
        <v>TOTAL LANGUE MATERNELLE</v>
      </c>
      <c r="BV123" s="554"/>
      <c r="BW123" s="333">
        <f>PARAMETRES!$G$9</f>
        <v>100</v>
      </c>
      <c r="BX123" s="334"/>
      <c r="BY123" s="335">
        <f>TOTALGENERAL!$L84</f>
        <v>83.5</v>
      </c>
      <c r="BZ123" s="319"/>
      <c r="CA123" s="335" t="str">
        <f>TOTALGENERAL!$AM84</f>
        <v/>
      </c>
      <c r="CB123" s="319"/>
      <c r="CC123" s="335"/>
      <c r="CD123" s="319"/>
      <c r="CE123" s="335"/>
      <c r="CF123" s="320"/>
      <c r="CG123" s="554" t="str">
        <f>PARAMETRES!$F$9</f>
        <v>TOTAL LANGUE MATERNELLE</v>
      </c>
      <c r="CH123" s="554"/>
      <c r="CI123" s="333">
        <f>PARAMETRES!$G$9</f>
        <v>100</v>
      </c>
      <c r="CJ123" s="334"/>
      <c r="CK123" s="335" t="str">
        <f>TOTALGENERAL!$L88</f>
        <v>-</v>
      </c>
      <c r="CL123" s="319"/>
      <c r="CM123" s="335" t="str">
        <f>TOTALGENERAL!$AM88</f>
        <v/>
      </c>
      <c r="CN123" s="319"/>
      <c r="CO123" s="335"/>
      <c r="CP123" s="319"/>
      <c r="CQ123" s="335"/>
      <c r="CR123" s="320"/>
      <c r="CS123" s="554" t="str">
        <f>PARAMETRES!$F$9</f>
        <v>TOTAL LANGUE MATERNELLE</v>
      </c>
      <c r="CT123" s="554"/>
      <c r="CU123" s="333">
        <f>PARAMETRES!$G$9</f>
        <v>100</v>
      </c>
      <c r="CV123" s="334"/>
      <c r="CW123" s="335" t="str">
        <f>TOTALGENERAL!$L92</f>
        <v>-</v>
      </c>
      <c r="CX123" s="319"/>
      <c r="CY123" s="335" t="str">
        <f>TOTALGENERAL!$AM92</f>
        <v/>
      </c>
      <c r="CZ123" s="319"/>
      <c r="DA123" s="335"/>
      <c r="DB123" s="319"/>
      <c r="DC123" s="335"/>
      <c r="DD123" s="320"/>
      <c r="DE123" s="554" t="str">
        <f>PARAMETRES!$F$9</f>
        <v>TOTAL LANGUE MATERNELLE</v>
      </c>
      <c r="DF123" s="554"/>
      <c r="DG123" s="333">
        <f>PARAMETRES!$G$9</f>
        <v>100</v>
      </c>
      <c r="DH123" s="334"/>
      <c r="DI123" s="335" t="str">
        <f>TOTALGENERAL!$L96</f>
        <v>-</v>
      </c>
      <c r="DJ123" s="319"/>
      <c r="DK123" s="335" t="str">
        <f>TOTALGENERAL!$AM96</f>
        <v/>
      </c>
      <c r="DL123" s="319"/>
      <c r="DM123" s="335"/>
      <c r="DN123" s="319"/>
      <c r="DO123" s="335"/>
      <c r="DP123" s="320"/>
    </row>
    <row r="124" spans="1:120" ht="13.5">
      <c r="A124" s="321"/>
      <c r="B124" s="322"/>
      <c r="C124" s="336"/>
      <c r="D124" s="336"/>
      <c r="E124" s="315"/>
      <c r="F124" s="324"/>
      <c r="G124" s="315"/>
      <c r="H124" s="324"/>
      <c r="I124" s="315"/>
      <c r="J124" s="324"/>
      <c r="K124" s="315"/>
      <c r="L124" s="325"/>
      <c r="M124" s="321"/>
      <c r="N124" s="322"/>
      <c r="O124" s="336"/>
      <c r="P124" s="336"/>
      <c r="Q124" s="315"/>
      <c r="R124" s="324"/>
      <c r="S124" s="315"/>
      <c r="T124" s="324"/>
      <c r="U124" s="315"/>
      <c r="V124" s="324"/>
      <c r="W124" s="315"/>
      <c r="X124" s="325"/>
      <c r="Y124" s="321"/>
      <c r="Z124" s="322"/>
      <c r="AA124" s="336"/>
      <c r="AB124" s="336"/>
      <c r="AC124" s="315"/>
      <c r="AD124" s="324"/>
      <c r="AE124" s="315"/>
      <c r="AF124" s="324"/>
      <c r="AG124" s="315"/>
      <c r="AH124" s="324"/>
      <c r="AI124" s="315"/>
      <c r="AJ124" s="325"/>
      <c r="AK124" s="321"/>
      <c r="AL124" s="322"/>
      <c r="AM124" s="336"/>
      <c r="AN124" s="336"/>
      <c r="AO124" s="315"/>
      <c r="AP124" s="324"/>
      <c r="AQ124" s="315"/>
      <c r="AR124" s="324"/>
      <c r="AS124" s="315"/>
      <c r="AT124" s="324"/>
      <c r="AU124" s="315"/>
      <c r="AV124" s="325"/>
      <c r="AW124" s="321"/>
      <c r="AX124" s="322"/>
      <c r="AY124" s="336"/>
      <c r="AZ124" s="336"/>
      <c r="BA124" s="315"/>
      <c r="BB124" s="324"/>
      <c r="BC124" s="315"/>
      <c r="BD124" s="324"/>
      <c r="BE124" s="315"/>
      <c r="BF124" s="324"/>
      <c r="BG124" s="315"/>
      <c r="BH124" s="325"/>
      <c r="BI124" s="321"/>
      <c r="BJ124" s="322"/>
      <c r="BK124" s="336"/>
      <c r="BL124" s="336"/>
      <c r="BM124" s="315"/>
      <c r="BN124" s="324"/>
      <c r="BO124" s="315"/>
      <c r="BP124" s="324"/>
      <c r="BQ124" s="315"/>
      <c r="BR124" s="324"/>
      <c r="BS124" s="315"/>
      <c r="BT124" s="325"/>
      <c r="BU124" s="321"/>
      <c r="BV124" s="322"/>
      <c r="BW124" s="336"/>
      <c r="BX124" s="336"/>
      <c r="BY124" s="315"/>
      <c r="BZ124" s="324"/>
      <c r="CA124" s="315"/>
      <c r="CB124" s="324"/>
      <c r="CC124" s="315"/>
      <c r="CD124" s="324"/>
      <c r="CE124" s="315"/>
      <c r="CF124" s="325"/>
      <c r="CG124" s="321"/>
      <c r="CH124" s="322"/>
      <c r="CI124" s="336"/>
      <c r="CJ124" s="336"/>
      <c r="CK124" s="315"/>
      <c r="CL124" s="324"/>
      <c r="CM124" s="315"/>
      <c r="CN124" s="324"/>
      <c r="CO124" s="315"/>
      <c r="CP124" s="324"/>
      <c r="CQ124" s="315"/>
      <c r="CR124" s="325"/>
      <c r="CS124" s="321"/>
      <c r="CT124" s="322"/>
      <c r="CU124" s="336"/>
      <c r="CV124" s="336"/>
      <c r="CW124" s="315"/>
      <c r="CX124" s="324"/>
      <c r="CY124" s="315"/>
      <c r="CZ124" s="324"/>
      <c r="DA124" s="315"/>
      <c r="DB124" s="324"/>
      <c r="DC124" s="315"/>
      <c r="DD124" s="325"/>
      <c r="DE124" s="321"/>
      <c r="DF124" s="322"/>
      <c r="DG124" s="336"/>
      <c r="DH124" s="336"/>
      <c r="DI124" s="315"/>
      <c r="DJ124" s="324"/>
      <c r="DK124" s="315"/>
      <c r="DL124" s="324"/>
      <c r="DM124" s="315"/>
      <c r="DN124" s="324"/>
      <c r="DO124" s="315"/>
      <c r="DP124" s="325"/>
    </row>
    <row r="125" spans="1:120">
      <c r="A125" s="326"/>
      <c r="B125" s="326"/>
      <c r="C125" s="327"/>
      <c r="D125" s="327"/>
      <c r="E125" s="315"/>
      <c r="G125" s="315"/>
      <c r="I125" s="315"/>
      <c r="K125" s="315"/>
      <c r="M125" s="326"/>
      <c r="N125" s="326"/>
      <c r="O125" s="327"/>
      <c r="P125" s="327"/>
      <c r="Q125" s="315"/>
      <c r="S125" s="315"/>
      <c r="U125" s="315"/>
      <c r="W125" s="315"/>
      <c r="Y125" s="326"/>
      <c r="Z125" s="326"/>
      <c r="AA125" s="327"/>
      <c r="AB125" s="327"/>
      <c r="AC125" s="315"/>
      <c r="AE125" s="315"/>
      <c r="AG125" s="315"/>
      <c r="AI125" s="315"/>
      <c r="AK125" s="326"/>
      <c r="AL125" s="326"/>
      <c r="AM125" s="327"/>
      <c r="AN125" s="327"/>
      <c r="AO125" s="315"/>
      <c r="AQ125" s="315"/>
      <c r="AS125" s="315"/>
      <c r="AU125" s="315"/>
      <c r="AW125" s="326"/>
      <c r="AX125" s="326"/>
      <c r="AY125" s="327"/>
      <c r="AZ125" s="327"/>
      <c r="BA125" s="315"/>
      <c r="BC125" s="315"/>
      <c r="BE125" s="315"/>
      <c r="BG125" s="315"/>
      <c r="BI125" s="326"/>
      <c r="BJ125" s="326"/>
      <c r="BK125" s="327"/>
      <c r="BL125" s="327"/>
      <c r="BM125" s="315"/>
      <c r="BO125" s="315"/>
      <c r="BQ125" s="315"/>
      <c r="BS125" s="315"/>
      <c r="BU125" s="326"/>
      <c r="BV125" s="326"/>
      <c r="BW125" s="327"/>
      <c r="BX125" s="327"/>
      <c r="BY125" s="315"/>
      <c r="CA125" s="315"/>
      <c r="CC125" s="315"/>
      <c r="CE125" s="315"/>
      <c r="CG125" s="326"/>
      <c r="CH125" s="326"/>
      <c r="CI125" s="327"/>
      <c r="CJ125" s="327"/>
      <c r="CK125" s="315"/>
      <c r="CM125" s="315"/>
      <c r="CO125" s="315"/>
      <c r="CQ125" s="315"/>
      <c r="CS125" s="326"/>
      <c r="CT125" s="326"/>
      <c r="CU125" s="327"/>
      <c r="CV125" s="327"/>
      <c r="CW125" s="315"/>
      <c r="CY125" s="315"/>
      <c r="DA125" s="315"/>
      <c r="DC125" s="315"/>
      <c r="DE125" s="326"/>
      <c r="DF125" s="326"/>
      <c r="DG125" s="327"/>
      <c r="DH125" s="327"/>
      <c r="DI125" s="315"/>
      <c r="DK125" s="315"/>
      <c r="DM125" s="315"/>
      <c r="DO125" s="315"/>
    </row>
    <row r="126" spans="1:120" ht="13.5">
      <c r="A126" s="552" t="s">
        <v>89</v>
      </c>
      <c r="B126" s="552"/>
      <c r="C126" s="327"/>
      <c r="D126" s="327"/>
      <c r="E126" s="315"/>
      <c r="G126" s="315"/>
      <c r="I126" s="315"/>
      <c r="K126" s="315"/>
      <c r="M126" s="552" t="s">
        <v>89</v>
      </c>
      <c r="N126" s="552"/>
      <c r="O126" s="327"/>
      <c r="P126" s="327"/>
      <c r="Q126" s="315"/>
      <c r="S126" s="315"/>
      <c r="U126" s="315"/>
      <c r="W126" s="315"/>
      <c r="Y126" s="552" t="s">
        <v>89</v>
      </c>
      <c r="Z126" s="552"/>
      <c r="AA126" s="327"/>
      <c r="AB126" s="327"/>
      <c r="AC126" s="315"/>
      <c r="AE126" s="315"/>
      <c r="AG126" s="315"/>
      <c r="AI126" s="315"/>
      <c r="AK126" s="552" t="s">
        <v>89</v>
      </c>
      <c r="AL126" s="552"/>
      <c r="AM126" s="327"/>
      <c r="AN126" s="327"/>
      <c r="AO126" s="315"/>
      <c r="AQ126" s="315"/>
      <c r="AS126" s="315"/>
      <c r="AU126" s="315"/>
      <c r="AW126" s="552" t="s">
        <v>89</v>
      </c>
      <c r="AX126" s="552"/>
      <c r="AY126" s="327"/>
      <c r="AZ126" s="327"/>
      <c r="BA126" s="315"/>
      <c r="BC126" s="315"/>
      <c r="BE126" s="315"/>
      <c r="BG126" s="315"/>
      <c r="BI126" s="552" t="s">
        <v>89</v>
      </c>
      <c r="BJ126" s="552"/>
      <c r="BK126" s="327"/>
      <c r="BL126" s="327"/>
      <c r="BM126" s="315"/>
      <c r="BO126" s="315"/>
      <c r="BQ126" s="315"/>
      <c r="BS126" s="315"/>
      <c r="BU126" s="552" t="s">
        <v>89</v>
      </c>
      <c r="BV126" s="552"/>
      <c r="BW126" s="327"/>
      <c r="BX126" s="327"/>
      <c r="BY126" s="315"/>
      <c r="CA126" s="315"/>
      <c r="CC126" s="315"/>
      <c r="CE126" s="315"/>
      <c r="CG126" s="552" t="s">
        <v>89</v>
      </c>
      <c r="CH126" s="552"/>
      <c r="CI126" s="327"/>
      <c r="CJ126" s="327"/>
      <c r="CK126" s="315"/>
      <c r="CM126" s="315"/>
      <c r="CO126" s="315"/>
      <c r="CQ126" s="315"/>
      <c r="CS126" s="552" t="s">
        <v>89</v>
      </c>
      <c r="CT126" s="552"/>
      <c r="CU126" s="327"/>
      <c r="CV126" s="327"/>
      <c r="CW126" s="315"/>
      <c r="CY126" s="315"/>
      <c r="DA126" s="315"/>
      <c r="DC126" s="315"/>
      <c r="DE126" s="552" t="s">
        <v>89</v>
      </c>
      <c r="DF126" s="552"/>
      <c r="DG126" s="327"/>
      <c r="DH126" s="327"/>
      <c r="DI126" s="315"/>
      <c r="DK126" s="315"/>
      <c r="DM126" s="315"/>
      <c r="DO126" s="315"/>
    </row>
    <row r="127" spans="1:120">
      <c r="A127" s="326"/>
      <c r="B127" s="326"/>
      <c r="C127" s="327"/>
      <c r="D127" s="327"/>
      <c r="E127" s="315"/>
      <c r="G127" s="315"/>
      <c r="I127" s="315"/>
      <c r="K127" s="315"/>
      <c r="M127" s="326"/>
      <c r="N127" s="326"/>
      <c r="O127" s="327"/>
      <c r="P127" s="327"/>
      <c r="Q127" s="315"/>
      <c r="S127" s="315"/>
      <c r="U127" s="315"/>
      <c r="W127" s="315"/>
      <c r="Y127" s="326"/>
      <c r="Z127" s="326"/>
      <c r="AA127" s="327"/>
      <c r="AB127" s="327"/>
      <c r="AC127" s="315"/>
      <c r="AE127" s="315"/>
      <c r="AG127" s="315"/>
      <c r="AI127" s="315"/>
      <c r="AK127" s="326"/>
      <c r="AL127" s="326"/>
      <c r="AM127" s="327"/>
      <c r="AN127" s="327"/>
      <c r="AO127" s="315"/>
      <c r="AQ127" s="315"/>
      <c r="AS127" s="315"/>
      <c r="AU127" s="315"/>
      <c r="AW127" s="326"/>
      <c r="AX127" s="326"/>
      <c r="AY127" s="327"/>
      <c r="AZ127" s="327"/>
      <c r="BA127" s="315"/>
      <c r="BC127" s="315"/>
      <c r="BE127" s="315"/>
      <c r="BG127" s="315"/>
      <c r="BI127" s="326"/>
      <c r="BJ127" s="326"/>
      <c r="BK127" s="327"/>
      <c r="BL127" s="327"/>
      <c r="BM127" s="315"/>
      <c r="BO127" s="315"/>
      <c r="BQ127" s="315"/>
      <c r="BS127" s="315"/>
      <c r="BU127" s="326"/>
      <c r="BV127" s="326"/>
      <c r="BW127" s="327"/>
      <c r="BX127" s="327"/>
      <c r="BY127" s="315"/>
      <c r="CA127" s="315"/>
      <c r="CC127" s="315"/>
      <c r="CE127" s="315"/>
      <c r="CG127" s="326"/>
      <c r="CH127" s="326"/>
      <c r="CI127" s="327"/>
      <c r="CJ127" s="327"/>
      <c r="CK127" s="315"/>
      <c r="CM127" s="315"/>
      <c r="CO127" s="315"/>
      <c r="CQ127" s="315"/>
      <c r="CS127" s="326"/>
      <c r="CT127" s="326"/>
      <c r="CU127" s="327"/>
      <c r="CV127" s="327"/>
      <c r="CW127" s="315"/>
      <c r="CY127" s="315"/>
      <c r="DA127" s="315"/>
      <c r="DC127" s="315"/>
      <c r="DE127" s="326"/>
      <c r="DF127" s="326"/>
      <c r="DG127" s="327"/>
      <c r="DH127" s="327"/>
      <c r="DI127" s="315"/>
      <c r="DK127" s="315"/>
      <c r="DM127" s="315"/>
      <c r="DO127" s="315"/>
    </row>
    <row r="128" spans="1:120">
      <c r="A128" s="553" t="str">
        <f>PARAMETRES!$F$11</f>
        <v>NOMBRES ET OPÉRATIONS</v>
      </c>
      <c r="B128" s="553"/>
      <c r="C128" s="328">
        <f>PARAMETRES!$G$11</f>
        <v>40</v>
      </c>
      <c r="D128" s="329"/>
      <c r="E128" s="330">
        <f>TOTALGENERAL!$O60</f>
        <v>39.700000000000003</v>
      </c>
      <c r="F128" s="331"/>
      <c r="G128" s="330" t="str">
        <f>TOTALGENERAL!$AP60</f>
        <v/>
      </c>
      <c r="H128" s="331"/>
      <c r="I128" s="330"/>
      <c r="J128" s="331"/>
      <c r="K128" s="330"/>
      <c r="L128" s="332"/>
      <c r="M128" s="553" t="str">
        <f>PARAMETRES!$F$11</f>
        <v>NOMBRES ET OPÉRATIONS</v>
      </c>
      <c r="N128" s="553"/>
      <c r="O128" s="328">
        <f>PARAMETRES!$G$11</f>
        <v>40</v>
      </c>
      <c r="P128" s="329"/>
      <c r="Q128" s="330">
        <f>TOTALGENERAL!$O64</f>
        <v>40</v>
      </c>
      <c r="R128" s="331"/>
      <c r="S128" s="330" t="str">
        <f>TOTALGENERAL!$AP64</f>
        <v/>
      </c>
      <c r="T128" s="331"/>
      <c r="U128" s="330"/>
      <c r="V128" s="331"/>
      <c r="W128" s="330"/>
      <c r="X128" s="332"/>
      <c r="Y128" s="553" t="str">
        <f>PARAMETRES!$F$11</f>
        <v>NOMBRES ET OPÉRATIONS</v>
      </c>
      <c r="Z128" s="553"/>
      <c r="AA128" s="328">
        <f>PARAMETRES!$G$11</f>
        <v>40</v>
      </c>
      <c r="AB128" s="329"/>
      <c r="AC128" s="330">
        <f>TOTALGENERAL!$O68</f>
        <v>40</v>
      </c>
      <c r="AD128" s="331"/>
      <c r="AE128" s="330" t="str">
        <f>TOTALGENERAL!$AP68</f>
        <v/>
      </c>
      <c r="AF128" s="331"/>
      <c r="AG128" s="330"/>
      <c r="AH128" s="331"/>
      <c r="AI128" s="330"/>
      <c r="AJ128" s="332"/>
      <c r="AK128" s="553" t="str">
        <f>PARAMETRES!$F$11</f>
        <v>NOMBRES ET OPÉRATIONS</v>
      </c>
      <c r="AL128" s="553"/>
      <c r="AM128" s="328">
        <f>PARAMETRES!$G$11</f>
        <v>40</v>
      </c>
      <c r="AN128" s="329"/>
      <c r="AO128" s="330">
        <f>TOTALGENERAL!$O72</f>
        <v>37.300000000000004</v>
      </c>
      <c r="AP128" s="331"/>
      <c r="AQ128" s="330" t="str">
        <f>TOTALGENERAL!$AP72</f>
        <v/>
      </c>
      <c r="AR128" s="331"/>
      <c r="AS128" s="330"/>
      <c r="AT128" s="331"/>
      <c r="AU128" s="330"/>
      <c r="AV128" s="332"/>
      <c r="AW128" s="553" t="str">
        <f>PARAMETRES!$F$11</f>
        <v>NOMBRES ET OPÉRATIONS</v>
      </c>
      <c r="AX128" s="553"/>
      <c r="AY128" s="328">
        <f>PARAMETRES!$G$11</f>
        <v>40</v>
      </c>
      <c r="AZ128" s="329"/>
      <c r="BA128" s="330">
        <f>TOTALGENERAL!$O76</f>
        <v>31.6</v>
      </c>
      <c r="BB128" s="331"/>
      <c r="BC128" s="330" t="str">
        <f>TOTALGENERAL!$AP76</f>
        <v/>
      </c>
      <c r="BD128" s="331"/>
      <c r="BE128" s="330"/>
      <c r="BF128" s="331"/>
      <c r="BG128" s="330"/>
      <c r="BH128" s="332"/>
      <c r="BI128" s="553" t="str">
        <f>PARAMETRES!$F$11</f>
        <v>NOMBRES ET OPÉRATIONS</v>
      </c>
      <c r="BJ128" s="553"/>
      <c r="BK128" s="328">
        <f>PARAMETRES!$G$11</f>
        <v>40</v>
      </c>
      <c r="BL128" s="329"/>
      <c r="BM128" s="330">
        <f>TOTALGENERAL!$O80</f>
        <v>36.800000000000004</v>
      </c>
      <c r="BN128" s="331"/>
      <c r="BO128" s="330" t="str">
        <f>TOTALGENERAL!$AP80</f>
        <v/>
      </c>
      <c r="BP128" s="331"/>
      <c r="BQ128" s="330"/>
      <c r="BR128" s="331"/>
      <c r="BS128" s="330"/>
      <c r="BT128" s="332"/>
      <c r="BU128" s="553" t="str">
        <f>PARAMETRES!$F$11</f>
        <v>NOMBRES ET OPÉRATIONS</v>
      </c>
      <c r="BV128" s="553"/>
      <c r="BW128" s="328">
        <f>PARAMETRES!$G$11</f>
        <v>40</v>
      </c>
      <c r="BX128" s="329"/>
      <c r="BY128" s="330">
        <f>TOTALGENERAL!$O84</f>
        <v>33.6</v>
      </c>
      <c r="BZ128" s="331"/>
      <c r="CA128" s="330" t="str">
        <f>TOTALGENERAL!$AP84</f>
        <v/>
      </c>
      <c r="CB128" s="331"/>
      <c r="CC128" s="330"/>
      <c r="CD128" s="331"/>
      <c r="CE128" s="330"/>
      <c r="CF128" s="332"/>
      <c r="CG128" s="553" t="str">
        <f>PARAMETRES!$F$11</f>
        <v>NOMBRES ET OPÉRATIONS</v>
      </c>
      <c r="CH128" s="553"/>
      <c r="CI128" s="328">
        <f>PARAMETRES!$G$11</f>
        <v>40</v>
      </c>
      <c r="CJ128" s="329"/>
      <c r="CK128" s="330" t="str">
        <f>TOTALGENERAL!$O88</f>
        <v>-</v>
      </c>
      <c r="CL128" s="331"/>
      <c r="CM128" s="330" t="str">
        <f>TOTALGENERAL!$AP88</f>
        <v/>
      </c>
      <c r="CN128" s="331"/>
      <c r="CO128" s="330"/>
      <c r="CP128" s="331"/>
      <c r="CQ128" s="330"/>
      <c r="CR128" s="332"/>
      <c r="CS128" s="553" t="str">
        <f>PARAMETRES!$F$11</f>
        <v>NOMBRES ET OPÉRATIONS</v>
      </c>
      <c r="CT128" s="553"/>
      <c r="CU128" s="328">
        <f>PARAMETRES!$G$11</f>
        <v>40</v>
      </c>
      <c r="CV128" s="329"/>
      <c r="CW128" s="330" t="str">
        <f>TOTALGENERAL!$O92</f>
        <v>-</v>
      </c>
      <c r="CX128" s="331"/>
      <c r="CY128" s="330" t="str">
        <f>TOTALGENERAL!$AP92</f>
        <v/>
      </c>
      <c r="CZ128" s="331"/>
      <c r="DA128" s="330"/>
      <c r="DB128" s="331"/>
      <c r="DC128" s="330"/>
      <c r="DD128" s="332"/>
      <c r="DE128" s="553" t="str">
        <f>PARAMETRES!$F$11</f>
        <v>NOMBRES ET OPÉRATIONS</v>
      </c>
      <c r="DF128" s="553"/>
      <c r="DG128" s="328">
        <f>PARAMETRES!$G$11</f>
        <v>40</v>
      </c>
      <c r="DH128" s="329"/>
      <c r="DI128" s="330" t="str">
        <f>TOTALGENERAL!$O96</f>
        <v>-</v>
      </c>
      <c r="DJ128" s="331"/>
      <c r="DK128" s="330" t="str">
        <f>TOTALGENERAL!$AP96</f>
        <v/>
      </c>
      <c r="DL128" s="331"/>
      <c r="DM128" s="330"/>
      <c r="DN128" s="331"/>
      <c r="DO128" s="330"/>
      <c r="DP128" s="332"/>
    </row>
    <row r="129" spans="1:120">
      <c r="A129" s="553" t="str">
        <f>PARAMETRES!$F$12</f>
        <v>GRANDEURS</v>
      </c>
      <c r="B129" s="553"/>
      <c r="C129" s="328">
        <f>PARAMETRES!$G$12</f>
        <v>30</v>
      </c>
      <c r="D129" s="329"/>
      <c r="E129" s="330" t="str">
        <f>TOTALGENERAL!$P60</f>
        <v/>
      </c>
      <c r="F129" s="331"/>
      <c r="G129" s="330" t="str">
        <f>TOTALGENERAL!$AQ60</f>
        <v/>
      </c>
      <c r="H129" s="331"/>
      <c r="I129" s="330"/>
      <c r="J129" s="331"/>
      <c r="K129" s="330"/>
      <c r="L129" s="332"/>
      <c r="M129" s="553" t="str">
        <f>PARAMETRES!$F$12</f>
        <v>GRANDEURS</v>
      </c>
      <c r="N129" s="553"/>
      <c r="O129" s="328">
        <f>PARAMETRES!$G$12</f>
        <v>30</v>
      </c>
      <c r="P129" s="329"/>
      <c r="Q129" s="330" t="str">
        <f>TOTALGENERAL!$P64</f>
        <v/>
      </c>
      <c r="R129" s="331"/>
      <c r="S129" s="330" t="str">
        <f>TOTALGENERAL!$AQ64</f>
        <v/>
      </c>
      <c r="T129" s="331"/>
      <c r="U129" s="330"/>
      <c r="V129" s="331"/>
      <c r="W129" s="330"/>
      <c r="X129" s="332"/>
      <c r="Y129" s="553" t="str">
        <f>PARAMETRES!$F$12</f>
        <v>GRANDEURS</v>
      </c>
      <c r="Z129" s="553"/>
      <c r="AA129" s="328">
        <f>PARAMETRES!$G$12</f>
        <v>30</v>
      </c>
      <c r="AB129" s="329"/>
      <c r="AC129" s="330" t="str">
        <f>TOTALGENERAL!$P68</f>
        <v/>
      </c>
      <c r="AD129" s="331"/>
      <c r="AE129" s="330" t="str">
        <f>TOTALGENERAL!$AQ68</f>
        <v/>
      </c>
      <c r="AF129" s="331"/>
      <c r="AG129" s="330"/>
      <c r="AH129" s="331"/>
      <c r="AI129" s="330"/>
      <c r="AJ129" s="332"/>
      <c r="AK129" s="553" t="str">
        <f>PARAMETRES!$F$12</f>
        <v>GRANDEURS</v>
      </c>
      <c r="AL129" s="553"/>
      <c r="AM129" s="328">
        <f>PARAMETRES!$G$12</f>
        <v>30</v>
      </c>
      <c r="AN129" s="329"/>
      <c r="AO129" s="330" t="str">
        <f>TOTALGENERAL!$P72</f>
        <v/>
      </c>
      <c r="AP129" s="331"/>
      <c r="AQ129" s="330" t="str">
        <f>TOTALGENERAL!$AQ72</f>
        <v/>
      </c>
      <c r="AR129" s="331"/>
      <c r="AS129" s="330"/>
      <c r="AT129" s="331"/>
      <c r="AU129" s="330"/>
      <c r="AV129" s="332"/>
      <c r="AW129" s="553" t="str">
        <f>PARAMETRES!$F$12</f>
        <v>GRANDEURS</v>
      </c>
      <c r="AX129" s="553"/>
      <c r="AY129" s="328">
        <f>PARAMETRES!$G$12</f>
        <v>30</v>
      </c>
      <c r="AZ129" s="329"/>
      <c r="BA129" s="330" t="str">
        <f>TOTALGENERAL!$P76</f>
        <v/>
      </c>
      <c r="BB129" s="331"/>
      <c r="BC129" s="330" t="str">
        <f>TOTALGENERAL!$AQ76</f>
        <v/>
      </c>
      <c r="BD129" s="331"/>
      <c r="BE129" s="330"/>
      <c r="BF129" s="331"/>
      <c r="BG129" s="330"/>
      <c r="BH129" s="332"/>
      <c r="BI129" s="553" t="str">
        <f>PARAMETRES!$F$12</f>
        <v>GRANDEURS</v>
      </c>
      <c r="BJ129" s="553"/>
      <c r="BK129" s="328">
        <f>PARAMETRES!$G$12</f>
        <v>30</v>
      </c>
      <c r="BL129" s="329"/>
      <c r="BM129" s="330" t="str">
        <f>TOTALGENERAL!$P80</f>
        <v/>
      </c>
      <c r="BN129" s="331"/>
      <c r="BO129" s="330" t="str">
        <f>TOTALGENERAL!$AQ80</f>
        <v/>
      </c>
      <c r="BP129" s="331"/>
      <c r="BQ129" s="330"/>
      <c r="BR129" s="331"/>
      <c r="BS129" s="330"/>
      <c r="BT129" s="332"/>
      <c r="BU129" s="553" t="str">
        <f>PARAMETRES!$F$12</f>
        <v>GRANDEURS</v>
      </c>
      <c r="BV129" s="553"/>
      <c r="BW129" s="328">
        <f>PARAMETRES!$G$12</f>
        <v>30</v>
      </c>
      <c r="BX129" s="329"/>
      <c r="BY129" s="330" t="str">
        <f>TOTALGENERAL!$P84</f>
        <v/>
      </c>
      <c r="BZ129" s="331"/>
      <c r="CA129" s="330" t="str">
        <f>TOTALGENERAL!$AQ84</f>
        <v/>
      </c>
      <c r="CB129" s="331"/>
      <c r="CC129" s="330"/>
      <c r="CD129" s="331"/>
      <c r="CE129" s="330"/>
      <c r="CF129" s="332"/>
      <c r="CG129" s="553" t="str">
        <f>PARAMETRES!$F$12</f>
        <v>GRANDEURS</v>
      </c>
      <c r="CH129" s="553"/>
      <c r="CI129" s="328">
        <f>PARAMETRES!$G$12</f>
        <v>30</v>
      </c>
      <c r="CJ129" s="329"/>
      <c r="CK129" s="330" t="str">
        <f>TOTALGENERAL!$P88</f>
        <v/>
      </c>
      <c r="CL129" s="331"/>
      <c r="CM129" s="330" t="str">
        <f>TOTALGENERAL!$AQ88</f>
        <v/>
      </c>
      <c r="CN129" s="331"/>
      <c r="CO129" s="330"/>
      <c r="CP129" s="331"/>
      <c r="CQ129" s="330"/>
      <c r="CR129" s="332"/>
      <c r="CS129" s="553" t="str">
        <f>PARAMETRES!$F$12</f>
        <v>GRANDEURS</v>
      </c>
      <c r="CT129" s="553"/>
      <c r="CU129" s="328">
        <f>PARAMETRES!$G$12</f>
        <v>30</v>
      </c>
      <c r="CV129" s="329"/>
      <c r="CW129" s="330" t="str">
        <f>TOTALGENERAL!$P92</f>
        <v/>
      </c>
      <c r="CX129" s="331"/>
      <c r="CY129" s="330" t="str">
        <f>TOTALGENERAL!$AQ92</f>
        <v/>
      </c>
      <c r="CZ129" s="331"/>
      <c r="DA129" s="330"/>
      <c r="DB129" s="331"/>
      <c r="DC129" s="330"/>
      <c r="DD129" s="332"/>
      <c r="DE129" s="553" t="str">
        <f>PARAMETRES!$F$12</f>
        <v>GRANDEURS</v>
      </c>
      <c r="DF129" s="553"/>
      <c r="DG129" s="328">
        <f>PARAMETRES!$G$12</f>
        <v>30</v>
      </c>
      <c r="DH129" s="329"/>
      <c r="DI129" s="330" t="str">
        <f>TOTALGENERAL!$P96</f>
        <v/>
      </c>
      <c r="DJ129" s="331"/>
      <c r="DK129" s="330" t="str">
        <f>TOTALGENERAL!$AQ96</f>
        <v/>
      </c>
      <c r="DL129" s="331"/>
      <c r="DM129" s="330"/>
      <c r="DN129" s="331"/>
      <c r="DO129" s="330"/>
      <c r="DP129" s="332"/>
    </row>
    <row r="130" spans="1:120">
      <c r="A130" s="553" t="str">
        <f>PARAMETRES!$F$13</f>
        <v>SOLIDES ET FIGURES</v>
      </c>
      <c r="B130" s="553"/>
      <c r="C130" s="328">
        <f>PARAMETRES!$G$13</f>
        <v>30</v>
      </c>
      <c r="D130" s="329"/>
      <c r="E130" s="330" t="str">
        <f>TOTALGENERAL!$Q60</f>
        <v/>
      </c>
      <c r="F130" s="331"/>
      <c r="G130" s="330" t="str">
        <f>TOTALGENERAL!$AR60</f>
        <v/>
      </c>
      <c r="H130" s="331"/>
      <c r="I130" s="330"/>
      <c r="J130" s="331"/>
      <c r="K130" s="330"/>
      <c r="L130" s="332"/>
      <c r="M130" s="553" t="str">
        <f>PARAMETRES!$F$13</f>
        <v>SOLIDES ET FIGURES</v>
      </c>
      <c r="N130" s="553"/>
      <c r="O130" s="328">
        <f>PARAMETRES!$G$13</f>
        <v>30</v>
      </c>
      <c r="P130" s="329"/>
      <c r="Q130" s="330" t="str">
        <f>TOTALGENERAL!$Q64</f>
        <v/>
      </c>
      <c r="R130" s="331"/>
      <c r="S130" s="330" t="str">
        <f>TOTALGENERAL!$AR64</f>
        <v/>
      </c>
      <c r="T130" s="331"/>
      <c r="U130" s="330"/>
      <c r="V130" s="331"/>
      <c r="W130" s="330"/>
      <c r="X130" s="332"/>
      <c r="Y130" s="553" t="str">
        <f>PARAMETRES!$F$13</f>
        <v>SOLIDES ET FIGURES</v>
      </c>
      <c r="Z130" s="553"/>
      <c r="AA130" s="328">
        <f>PARAMETRES!$G$13</f>
        <v>30</v>
      </c>
      <c r="AB130" s="329"/>
      <c r="AC130" s="330" t="str">
        <f>TOTALGENERAL!$Q68</f>
        <v/>
      </c>
      <c r="AD130" s="331"/>
      <c r="AE130" s="330" t="str">
        <f>TOTALGENERAL!$AR68</f>
        <v/>
      </c>
      <c r="AF130" s="331"/>
      <c r="AG130" s="330"/>
      <c r="AH130" s="331"/>
      <c r="AI130" s="330"/>
      <c r="AJ130" s="332"/>
      <c r="AK130" s="553" t="str">
        <f>PARAMETRES!$F$13</f>
        <v>SOLIDES ET FIGURES</v>
      </c>
      <c r="AL130" s="553"/>
      <c r="AM130" s="328">
        <f>PARAMETRES!$G$13</f>
        <v>30</v>
      </c>
      <c r="AN130" s="329"/>
      <c r="AO130" s="330" t="str">
        <f>TOTALGENERAL!$Q72</f>
        <v/>
      </c>
      <c r="AP130" s="331"/>
      <c r="AQ130" s="330" t="str">
        <f>TOTALGENERAL!$AR72</f>
        <v/>
      </c>
      <c r="AR130" s="331"/>
      <c r="AS130" s="330"/>
      <c r="AT130" s="331"/>
      <c r="AU130" s="330"/>
      <c r="AV130" s="332"/>
      <c r="AW130" s="553" t="str">
        <f>PARAMETRES!$F$13</f>
        <v>SOLIDES ET FIGURES</v>
      </c>
      <c r="AX130" s="553"/>
      <c r="AY130" s="328">
        <f>PARAMETRES!$G$13</f>
        <v>30</v>
      </c>
      <c r="AZ130" s="329"/>
      <c r="BA130" s="330" t="str">
        <f>TOTALGENERAL!$Q76</f>
        <v/>
      </c>
      <c r="BB130" s="331"/>
      <c r="BC130" s="330" t="str">
        <f>TOTALGENERAL!$AR76</f>
        <v/>
      </c>
      <c r="BD130" s="331"/>
      <c r="BE130" s="330"/>
      <c r="BF130" s="331"/>
      <c r="BG130" s="330"/>
      <c r="BH130" s="332"/>
      <c r="BI130" s="553" t="str">
        <f>PARAMETRES!$F$13</f>
        <v>SOLIDES ET FIGURES</v>
      </c>
      <c r="BJ130" s="553"/>
      <c r="BK130" s="328">
        <f>PARAMETRES!$G$13</f>
        <v>30</v>
      </c>
      <c r="BL130" s="329"/>
      <c r="BM130" s="330" t="str">
        <f>TOTALGENERAL!$Q80</f>
        <v/>
      </c>
      <c r="BN130" s="331"/>
      <c r="BO130" s="330" t="str">
        <f>TOTALGENERAL!$AR80</f>
        <v/>
      </c>
      <c r="BP130" s="331"/>
      <c r="BQ130" s="330"/>
      <c r="BR130" s="331"/>
      <c r="BS130" s="330"/>
      <c r="BT130" s="332"/>
      <c r="BU130" s="553" t="str">
        <f>PARAMETRES!$F$13</f>
        <v>SOLIDES ET FIGURES</v>
      </c>
      <c r="BV130" s="553"/>
      <c r="BW130" s="328">
        <f>PARAMETRES!$G$13</f>
        <v>30</v>
      </c>
      <c r="BX130" s="329"/>
      <c r="BY130" s="330" t="str">
        <f>TOTALGENERAL!$Q84</f>
        <v/>
      </c>
      <c r="BZ130" s="331"/>
      <c r="CA130" s="330" t="str">
        <f>TOTALGENERAL!$AR84</f>
        <v/>
      </c>
      <c r="CB130" s="331"/>
      <c r="CC130" s="330"/>
      <c r="CD130" s="331"/>
      <c r="CE130" s="330"/>
      <c r="CF130" s="332"/>
      <c r="CG130" s="553" t="str">
        <f>PARAMETRES!$F$13</f>
        <v>SOLIDES ET FIGURES</v>
      </c>
      <c r="CH130" s="553"/>
      <c r="CI130" s="328">
        <f>PARAMETRES!$G$13</f>
        <v>30</v>
      </c>
      <c r="CJ130" s="329"/>
      <c r="CK130" s="330" t="str">
        <f>TOTALGENERAL!$Q88</f>
        <v/>
      </c>
      <c r="CL130" s="331"/>
      <c r="CM130" s="330" t="str">
        <f>TOTALGENERAL!$AR88</f>
        <v/>
      </c>
      <c r="CN130" s="331"/>
      <c r="CO130" s="330"/>
      <c r="CP130" s="331"/>
      <c r="CQ130" s="330"/>
      <c r="CR130" s="332"/>
      <c r="CS130" s="553" t="str">
        <f>PARAMETRES!$F$13</f>
        <v>SOLIDES ET FIGURES</v>
      </c>
      <c r="CT130" s="553"/>
      <c r="CU130" s="328">
        <f>PARAMETRES!$G$13</f>
        <v>30</v>
      </c>
      <c r="CV130" s="329"/>
      <c r="CW130" s="330" t="str">
        <f>TOTALGENERAL!$Q92</f>
        <v/>
      </c>
      <c r="CX130" s="331"/>
      <c r="CY130" s="330" t="str">
        <f>TOTALGENERAL!$AR92</f>
        <v/>
      </c>
      <c r="CZ130" s="331"/>
      <c r="DA130" s="330"/>
      <c r="DB130" s="331"/>
      <c r="DC130" s="330"/>
      <c r="DD130" s="332"/>
      <c r="DE130" s="553" t="str">
        <f>PARAMETRES!$F$13</f>
        <v>SOLIDES ET FIGURES</v>
      </c>
      <c r="DF130" s="553"/>
      <c r="DG130" s="328">
        <f>PARAMETRES!$G$13</f>
        <v>30</v>
      </c>
      <c r="DH130" s="329"/>
      <c r="DI130" s="330" t="str">
        <f>TOTALGENERAL!$Q96</f>
        <v/>
      </c>
      <c r="DJ130" s="331"/>
      <c r="DK130" s="330" t="str">
        <f>TOTALGENERAL!$AR96</f>
        <v/>
      </c>
      <c r="DL130" s="331"/>
      <c r="DM130" s="330"/>
      <c r="DN130" s="331"/>
      <c r="DO130" s="330"/>
      <c r="DP130" s="332"/>
    </row>
    <row r="131" spans="1:120" ht="13.5" thickBot="1">
      <c r="A131" s="326"/>
      <c r="B131" s="326"/>
      <c r="C131" s="327"/>
      <c r="D131" s="327"/>
      <c r="E131" s="315"/>
      <c r="G131" s="315"/>
      <c r="I131" s="315"/>
      <c r="K131" s="315"/>
      <c r="M131" s="326"/>
      <c r="N131" s="326"/>
      <c r="O131" s="327"/>
      <c r="P131" s="327"/>
      <c r="Q131" s="315"/>
      <c r="S131" s="315"/>
      <c r="U131" s="315"/>
      <c r="W131" s="315"/>
      <c r="Y131" s="326"/>
      <c r="Z131" s="326"/>
      <c r="AA131" s="327"/>
      <c r="AB131" s="327"/>
      <c r="AC131" s="315"/>
      <c r="AE131" s="315"/>
      <c r="AG131" s="315"/>
      <c r="AI131" s="315"/>
      <c r="AK131" s="326"/>
      <c r="AL131" s="326"/>
      <c r="AM131" s="327"/>
      <c r="AN131" s="327"/>
      <c r="AO131" s="315"/>
      <c r="AQ131" s="315"/>
      <c r="AS131" s="315"/>
      <c r="AU131" s="315"/>
      <c r="AW131" s="326"/>
      <c r="AX131" s="326"/>
      <c r="AY131" s="327"/>
      <c r="AZ131" s="327"/>
      <c r="BA131" s="315"/>
      <c r="BC131" s="315"/>
      <c r="BE131" s="315"/>
      <c r="BG131" s="315"/>
      <c r="BI131" s="326"/>
      <c r="BJ131" s="326"/>
      <c r="BK131" s="327"/>
      <c r="BL131" s="327"/>
      <c r="BM131" s="315"/>
      <c r="BO131" s="315"/>
      <c r="BQ131" s="315"/>
      <c r="BS131" s="315"/>
      <c r="BU131" s="326"/>
      <c r="BV131" s="326"/>
      <c r="BW131" s="327"/>
      <c r="BX131" s="327"/>
      <c r="BY131" s="315"/>
      <c r="CA131" s="315"/>
      <c r="CC131" s="315"/>
      <c r="CE131" s="315"/>
      <c r="CG131" s="326"/>
      <c r="CH131" s="326"/>
      <c r="CI131" s="327"/>
      <c r="CJ131" s="327"/>
      <c r="CK131" s="315"/>
      <c r="CM131" s="315"/>
      <c r="CO131" s="315"/>
      <c r="CQ131" s="315"/>
      <c r="CS131" s="326"/>
      <c r="CT131" s="326"/>
      <c r="CU131" s="327"/>
      <c r="CV131" s="327"/>
      <c r="CW131" s="315"/>
      <c r="CY131" s="315"/>
      <c r="DA131" s="315"/>
      <c r="DC131" s="315"/>
      <c r="DE131" s="326"/>
      <c r="DF131" s="326"/>
      <c r="DG131" s="327"/>
      <c r="DH131" s="327"/>
      <c r="DI131" s="315"/>
      <c r="DK131" s="315"/>
      <c r="DM131" s="315"/>
      <c r="DO131" s="315"/>
    </row>
    <row r="132" spans="1:120" ht="13.5">
      <c r="A132" s="554" t="str">
        <f>PARAMETRES!$F$14</f>
        <v>TOTAL MATHÉMATIQUE</v>
      </c>
      <c r="B132" s="554"/>
      <c r="C132" s="333">
        <f>PARAMETRES!$G$14</f>
        <v>100</v>
      </c>
      <c r="D132" s="334"/>
      <c r="E132" s="335">
        <f>TOTALGENERAL!$R60</f>
        <v>99.199999999999989</v>
      </c>
      <c r="F132" s="319"/>
      <c r="G132" s="335" t="str">
        <f>TOTALGENERAL!$AS60</f>
        <v/>
      </c>
      <c r="H132" s="319"/>
      <c r="I132" s="335"/>
      <c r="J132" s="319"/>
      <c r="K132" s="335"/>
      <c r="L132" s="320"/>
      <c r="M132" s="554" t="str">
        <f>PARAMETRES!$F$14</f>
        <v>TOTAL MATHÉMATIQUE</v>
      </c>
      <c r="N132" s="554"/>
      <c r="O132" s="333">
        <f>PARAMETRES!$G$14</f>
        <v>100</v>
      </c>
      <c r="P132" s="334"/>
      <c r="Q132" s="335">
        <f>TOTALGENERAL!$R64</f>
        <v>100</v>
      </c>
      <c r="R132" s="319"/>
      <c r="S132" s="335" t="str">
        <f>TOTALGENERAL!$AS64</f>
        <v/>
      </c>
      <c r="T132" s="319"/>
      <c r="U132" s="335"/>
      <c r="V132" s="319"/>
      <c r="W132" s="335"/>
      <c r="X132" s="320"/>
      <c r="Y132" s="554" t="str">
        <f>PARAMETRES!$F$14</f>
        <v>TOTAL MATHÉMATIQUE</v>
      </c>
      <c r="Z132" s="554"/>
      <c r="AA132" s="333">
        <f>PARAMETRES!$G$14</f>
        <v>100</v>
      </c>
      <c r="AB132" s="334"/>
      <c r="AC132" s="335">
        <f>TOTALGENERAL!$R68</f>
        <v>100</v>
      </c>
      <c r="AD132" s="319"/>
      <c r="AE132" s="335" t="str">
        <f>TOTALGENERAL!$AS68</f>
        <v/>
      </c>
      <c r="AF132" s="319"/>
      <c r="AG132" s="335"/>
      <c r="AH132" s="319"/>
      <c r="AI132" s="335"/>
      <c r="AJ132" s="320"/>
      <c r="AK132" s="554" t="str">
        <f>PARAMETRES!$F$14</f>
        <v>TOTAL MATHÉMATIQUE</v>
      </c>
      <c r="AL132" s="554"/>
      <c r="AM132" s="333">
        <f>PARAMETRES!$G$14</f>
        <v>100</v>
      </c>
      <c r="AN132" s="334"/>
      <c r="AO132" s="335">
        <f>TOTALGENERAL!$R72</f>
        <v>93.3</v>
      </c>
      <c r="AP132" s="319"/>
      <c r="AQ132" s="335" t="str">
        <f>TOTALGENERAL!$AS72</f>
        <v/>
      </c>
      <c r="AR132" s="319"/>
      <c r="AS132" s="335"/>
      <c r="AT132" s="319"/>
      <c r="AU132" s="335"/>
      <c r="AV132" s="320"/>
      <c r="AW132" s="554" t="str">
        <f>PARAMETRES!$F$14</f>
        <v>TOTAL MATHÉMATIQUE</v>
      </c>
      <c r="AX132" s="554"/>
      <c r="AY132" s="333">
        <f>PARAMETRES!$G$14</f>
        <v>100</v>
      </c>
      <c r="AZ132" s="334"/>
      <c r="BA132" s="335">
        <f>TOTALGENERAL!$R76</f>
        <v>78.899999999999991</v>
      </c>
      <c r="BB132" s="319"/>
      <c r="BC132" s="335" t="str">
        <f>TOTALGENERAL!$AS76</f>
        <v/>
      </c>
      <c r="BD132" s="319"/>
      <c r="BE132" s="335"/>
      <c r="BF132" s="319"/>
      <c r="BG132" s="335"/>
      <c r="BH132" s="320"/>
      <c r="BI132" s="554" t="str">
        <f>PARAMETRES!$F$14</f>
        <v>TOTAL MATHÉMATIQUE</v>
      </c>
      <c r="BJ132" s="554"/>
      <c r="BK132" s="333">
        <f>PARAMETRES!$G$14</f>
        <v>100</v>
      </c>
      <c r="BL132" s="334"/>
      <c r="BM132" s="335">
        <f>TOTALGENERAL!$R80</f>
        <v>92</v>
      </c>
      <c r="BN132" s="319"/>
      <c r="BO132" s="335" t="str">
        <f>TOTALGENERAL!$AS80</f>
        <v/>
      </c>
      <c r="BP132" s="319"/>
      <c r="BQ132" s="335"/>
      <c r="BR132" s="319"/>
      <c r="BS132" s="335"/>
      <c r="BT132" s="320"/>
      <c r="BU132" s="554" t="str">
        <f>PARAMETRES!$F$14</f>
        <v>TOTAL MATHÉMATIQUE</v>
      </c>
      <c r="BV132" s="554"/>
      <c r="BW132" s="333">
        <f>PARAMETRES!$G$14</f>
        <v>100</v>
      </c>
      <c r="BX132" s="334"/>
      <c r="BY132" s="335">
        <f>TOTALGENERAL!$R84</f>
        <v>83.899999999999991</v>
      </c>
      <c r="BZ132" s="319"/>
      <c r="CA132" s="335" t="str">
        <f>TOTALGENERAL!$AS84</f>
        <v/>
      </c>
      <c r="CB132" s="319"/>
      <c r="CC132" s="335"/>
      <c r="CD132" s="319"/>
      <c r="CE132" s="335"/>
      <c r="CF132" s="320"/>
      <c r="CG132" s="554" t="str">
        <f>PARAMETRES!$F$14</f>
        <v>TOTAL MATHÉMATIQUE</v>
      </c>
      <c r="CH132" s="554"/>
      <c r="CI132" s="333">
        <f>PARAMETRES!$G$14</f>
        <v>100</v>
      </c>
      <c r="CJ132" s="334"/>
      <c r="CK132" s="335" t="str">
        <f>TOTALGENERAL!$R88</f>
        <v>-</v>
      </c>
      <c r="CL132" s="319"/>
      <c r="CM132" s="335" t="str">
        <f>TOTALGENERAL!$AS88</f>
        <v/>
      </c>
      <c r="CN132" s="319"/>
      <c r="CO132" s="335"/>
      <c r="CP132" s="319"/>
      <c r="CQ132" s="335"/>
      <c r="CR132" s="320"/>
      <c r="CS132" s="554" t="str">
        <f>PARAMETRES!$F$14</f>
        <v>TOTAL MATHÉMATIQUE</v>
      </c>
      <c r="CT132" s="554"/>
      <c r="CU132" s="333">
        <f>PARAMETRES!$G$14</f>
        <v>100</v>
      </c>
      <c r="CV132" s="334"/>
      <c r="CW132" s="335" t="str">
        <f>TOTALGENERAL!$R92</f>
        <v>-</v>
      </c>
      <c r="CX132" s="319"/>
      <c r="CY132" s="335" t="str">
        <f>TOTALGENERAL!$AS92</f>
        <v/>
      </c>
      <c r="CZ132" s="319"/>
      <c r="DA132" s="335"/>
      <c r="DB132" s="319"/>
      <c r="DC132" s="335"/>
      <c r="DD132" s="320"/>
      <c r="DE132" s="554" t="str">
        <f>PARAMETRES!$F$14</f>
        <v>TOTAL MATHÉMATIQUE</v>
      </c>
      <c r="DF132" s="554"/>
      <c r="DG132" s="333">
        <f>PARAMETRES!$G$14</f>
        <v>100</v>
      </c>
      <c r="DH132" s="334"/>
      <c r="DI132" s="335" t="str">
        <f>TOTALGENERAL!$R96</f>
        <v>-</v>
      </c>
      <c r="DJ132" s="319"/>
      <c r="DK132" s="335" t="str">
        <f>TOTALGENERAL!$AS96</f>
        <v/>
      </c>
      <c r="DL132" s="319"/>
      <c r="DM132" s="335"/>
      <c r="DN132" s="319"/>
      <c r="DO132" s="335"/>
      <c r="DP132" s="320"/>
    </row>
    <row r="133" spans="1:120" ht="13.5">
      <c r="A133" s="321"/>
      <c r="B133" s="322"/>
      <c r="C133" s="336"/>
      <c r="D133" s="336"/>
      <c r="E133" s="315"/>
      <c r="F133" s="324"/>
      <c r="G133" s="315"/>
      <c r="H133" s="324"/>
      <c r="I133" s="315"/>
      <c r="J133" s="324"/>
      <c r="K133" s="315"/>
      <c r="L133" s="325"/>
      <c r="M133" s="321"/>
      <c r="N133" s="322"/>
      <c r="O133" s="336"/>
      <c r="P133" s="336"/>
      <c r="Q133" s="315"/>
      <c r="R133" s="324"/>
      <c r="S133" s="315"/>
      <c r="T133" s="324"/>
      <c r="U133" s="315"/>
      <c r="V133" s="324"/>
      <c r="W133" s="315"/>
      <c r="X133" s="325"/>
      <c r="Y133" s="321"/>
      <c r="Z133" s="322"/>
      <c r="AA133" s="336"/>
      <c r="AB133" s="336"/>
      <c r="AC133" s="315"/>
      <c r="AD133" s="324"/>
      <c r="AE133" s="315"/>
      <c r="AF133" s="324"/>
      <c r="AG133" s="315"/>
      <c r="AH133" s="324"/>
      <c r="AI133" s="315"/>
      <c r="AJ133" s="325"/>
      <c r="AK133" s="321"/>
      <c r="AL133" s="322"/>
      <c r="AM133" s="336"/>
      <c r="AN133" s="336"/>
      <c r="AO133" s="315"/>
      <c r="AP133" s="324"/>
      <c r="AQ133" s="315"/>
      <c r="AR133" s="324"/>
      <c r="AS133" s="315"/>
      <c r="AT133" s="324"/>
      <c r="AU133" s="315"/>
      <c r="AV133" s="325"/>
      <c r="AW133" s="321"/>
      <c r="AX133" s="322"/>
      <c r="AY133" s="336"/>
      <c r="AZ133" s="336"/>
      <c r="BA133" s="315"/>
      <c r="BB133" s="324"/>
      <c r="BC133" s="315"/>
      <c r="BD133" s="324"/>
      <c r="BE133" s="315"/>
      <c r="BF133" s="324"/>
      <c r="BG133" s="315"/>
      <c r="BH133" s="325"/>
      <c r="BI133" s="321"/>
      <c r="BJ133" s="322"/>
      <c r="BK133" s="336"/>
      <c r="BL133" s="336"/>
      <c r="BM133" s="315"/>
      <c r="BN133" s="324"/>
      <c r="BO133" s="315"/>
      <c r="BP133" s="324"/>
      <c r="BQ133" s="315"/>
      <c r="BR133" s="324"/>
      <c r="BS133" s="315"/>
      <c r="BT133" s="325"/>
      <c r="BU133" s="321"/>
      <c r="BV133" s="322"/>
      <c r="BW133" s="336"/>
      <c r="BX133" s="336"/>
      <c r="BY133" s="315"/>
      <c r="BZ133" s="324"/>
      <c r="CA133" s="315"/>
      <c r="CB133" s="324"/>
      <c r="CC133" s="315"/>
      <c r="CD133" s="324"/>
      <c r="CE133" s="315"/>
      <c r="CF133" s="325"/>
      <c r="CG133" s="321"/>
      <c r="CH133" s="322"/>
      <c r="CI133" s="336"/>
      <c r="CJ133" s="336"/>
      <c r="CK133" s="315"/>
      <c r="CL133" s="324"/>
      <c r="CM133" s="315"/>
      <c r="CN133" s="324"/>
      <c r="CO133" s="315"/>
      <c r="CP133" s="324"/>
      <c r="CQ133" s="315"/>
      <c r="CR133" s="325"/>
      <c r="CS133" s="321"/>
      <c r="CT133" s="322"/>
      <c r="CU133" s="336"/>
      <c r="CV133" s="336"/>
      <c r="CW133" s="315"/>
      <c r="CX133" s="324"/>
      <c r="CY133" s="315"/>
      <c r="CZ133" s="324"/>
      <c r="DA133" s="315"/>
      <c r="DB133" s="324"/>
      <c r="DC133" s="315"/>
      <c r="DD133" s="325"/>
      <c r="DE133" s="321"/>
      <c r="DF133" s="322"/>
      <c r="DG133" s="336"/>
      <c r="DH133" s="336"/>
      <c r="DI133" s="315"/>
      <c r="DJ133" s="324"/>
      <c r="DK133" s="315"/>
      <c r="DL133" s="324"/>
      <c r="DM133" s="315"/>
      <c r="DN133" s="324"/>
      <c r="DO133" s="315"/>
      <c r="DP133" s="325"/>
    </row>
    <row r="134" spans="1:120">
      <c r="A134" s="326"/>
      <c r="B134" s="326"/>
      <c r="C134" s="327"/>
      <c r="D134" s="327"/>
      <c r="E134" s="315"/>
      <c r="G134" s="315"/>
      <c r="I134" s="315"/>
      <c r="K134" s="315"/>
      <c r="M134" s="326"/>
      <c r="N134" s="326"/>
      <c r="O134" s="327"/>
      <c r="P134" s="327"/>
      <c r="Q134" s="315"/>
      <c r="S134" s="315"/>
      <c r="U134" s="315"/>
      <c r="W134" s="315"/>
      <c r="Y134" s="326"/>
      <c r="Z134" s="326"/>
      <c r="AA134" s="327"/>
      <c r="AB134" s="327"/>
      <c r="AC134" s="315"/>
      <c r="AE134" s="315"/>
      <c r="AG134" s="315"/>
      <c r="AI134" s="315"/>
      <c r="AK134" s="326"/>
      <c r="AL134" s="326"/>
      <c r="AM134" s="327"/>
      <c r="AN134" s="327"/>
      <c r="AO134" s="315"/>
      <c r="AQ134" s="315"/>
      <c r="AS134" s="315"/>
      <c r="AU134" s="315"/>
      <c r="AW134" s="326"/>
      <c r="AX134" s="326"/>
      <c r="AY134" s="327"/>
      <c r="AZ134" s="327"/>
      <c r="BA134" s="315"/>
      <c r="BC134" s="315"/>
      <c r="BE134" s="315"/>
      <c r="BG134" s="315"/>
      <c r="BI134" s="326"/>
      <c r="BJ134" s="326"/>
      <c r="BK134" s="327"/>
      <c r="BL134" s="327"/>
      <c r="BM134" s="315"/>
      <c r="BO134" s="315"/>
      <c r="BQ134" s="315"/>
      <c r="BS134" s="315"/>
      <c r="BU134" s="326"/>
      <c r="BV134" s="326"/>
      <c r="BW134" s="327"/>
      <c r="BX134" s="327"/>
      <c r="BY134" s="315"/>
      <c r="CA134" s="315"/>
      <c r="CC134" s="315"/>
      <c r="CE134" s="315"/>
      <c r="CG134" s="326"/>
      <c r="CH134" s="326"/>
      <c r="CI134" s="327"/>
      <c r="CJ134" s="327"/>
      <c r="CK134" s="315"/>
      <c r="CM134" s="315"/>
      <c r="CO134" s="315"/>
      <c r="CQ134" s="315"/>
      <c r="CS134" s="326"/>
      <c r="CT134" s="326"/>
      <c r="CU134" s="327"/>
      <c r="CV134" s="327"/>
      <c r="CW134" s="315"/>
      <c r="CY134" s="315"/>
      <c r="DA134" s="315"/>
      <c r="DC134" s="315"/>
      <c r="DE134" s="326"/>
      <c r="DF134" s="326"/>
      <c r="DG134" s="327"/>
      <c r="DH134" s="327"/>
      <c r="DI134" s="315"/>
      <c r="DK134" s="315"/>
      <c r="DM134" s="315"/>
      <c r="DO134" s="315"/>
    </row>
    <row r="135" spans="1:120">
      <c r="A135" s="551" t="str">
        <f>PARAMETRES!$F$16</f>
        <v>ÉVEIL</v>
      </c>
      <c r="B135" s="551"/>
      <c r="C135" s="316">
        <f>PARAMETRES!$G$16</f>
        <v>30</v>
      </c>
      <c r="D135" s="317"/>
      <c r="E135" s="318">
        <f>TOTALGENERAL!$U60</f>
        <v>28.2</v>
      </c>
      <c r="F135" s="319"/>
      <c r="G135" s="318" t="str">
        <f>TOTALGENERAL!$AV60</f>
        <v/>
      </c>
      <c r="H135" s="319"/>
      <c r="I135" s="318"/>
      <c r="J135" s="319"/>
      <c r="K135" s="318"/>
      <c r="L135" s="320"/>
      <c r="M135" s="551" t="str">
        <f>PARAMETRES!$F$16</f>
        <v>ÉVEIL</v>
      </c>
      <c r="N135" s="551"/>
      <c r="O135" s="316">
        <f>PARAMETRES!$G$16</f>
        <v>30</v>
      </c>
      <c r="P135" s="317"/>
      <c r="Q135" s="318">
        <f>TOTALGENERAL!$U64</f>
        <v>29.4</v>
      </c>
      <c r="R135" s="319"/>
      <c r="S135" s="318" t="str">
        <f>TOTALGENERAL!$AV64</f>
        <v/>
      </c>
      <c r="T135" s="319"/>
      <c r="U135" s="318"/>
      <c r="V135" s="319"/>
      <c r="W135" s="318"/>
      <c r="X135" s="320"/>
      <c r="Y135" s="551" t="str">
        <f>PARAMETRES!$F$16</f>
        <v>ÉVEIL</v>
      </c>
      <c r="Z135" s="551"/>
      <c r="AA135" s="316">
        <f>PARAMETRES!$G$16</f>
        <v>30</v>
      </c>
      <c r="AB135" s="317"/>
      <c r="AC135" s="318">
        <f>TOTALGENERAL!$U68</f>
        <v>27</v>
      </c>
      <c r="AD135" s="319"/>
      <c r="AE135" s="318" t="str">
        <f>TOTALGENERAL!$AV68</f>
        <v/>
      </c>
      <c r="AF135" s="319"/>
      <c r="AG135" s="318"/>
      <c r="AH135" s="319"/>
      <c r="AI135" s="318"/>
      <c r="AJ135" s="320"/>
      <c r="AK135" s="551" t="str">
        <f>PARAMETRES!$F$16</f>
        <v>ÉVEIL</v>
      </c>
      <c r="AL135" s="551"/>
      <c r="AM135" s="316">
        <f>PARAMETRES!$G$16</f>
        <v>30</v>
      </c>
      <c r="AN135" s="317"/>
      <c r="AO135" s="318">
        <f>TOTALGENERAL!$U72</f>
        <v>25.8</v>
      </c>
      <c r="AP135" s="319"/>
      <c r="AQ135" s="318" t="str">
        <f>TOTALGENERAL!$AV72</f>
        <v/>
      </c>
      <c r="AR135" s="319"/>
      <c r="AS135" s="318"/>
      <c r="AT135" s="319"/>
      <c r="AU135" s="318"/>
      <c r="AV135" s="320"/>
      <c r="AW135" s="551" t="str">
        <f>PARAMETRES!$F$16</f>
        <v>ÉVEIL</v>
      </c>
      <c r="AX135" s="551"/>
      <c r="AY135" s="316">
        <f>PARAMETRES!$G$16</f>
        <v>30</v>
      </c>
      <c r="AZ135" s="317"/>
      <c r="BA135" s="318">
        <f>TOTALGENERAL!$U76</f>
        <v>24.3</v>
      </c>
      <c r="BB135" s="319"/>
      <c r="BC135" s="318" t="str">
        <f>TOTALGENERAL!$AV76</f>
        <v/>
      </c>
      <c r="BD135" s="319"/>
      <c r="BE135" s="318"/>
      <c r="BF135" s="319"/>
      <c r="BG135" s="318"/>
      <c r="BH135" s="320"/>
      <c r="BI135" s="551" t="str">
        <f>PARAMETRES!$F$16</f>
        <v>ÉVEIL</v>
      </c>
      <c r="BJ135" s="551"/>
      <c r="BK135" s="316">
        <f>PARAMETRES!$G$16</f>
        <v>30</v>
      </c>
      <c r="BL135" s="317"/>
      <c r="BM135" s="318">
        <f>TOTALGENERAL!$U80</f>
        <v>18.600000000000001</v>
      </c>
      <c r="BN135" s="319"/>
      <c r="BO135" s="318" t="str">
        <f>TOTALGENERAL!$AV80</f>
        <v/>
      </c>
      <c r="BP135" s="319"/>
      <c r="BQ135" s="318"/>
      <c r="BR135" s="319"/>
      <c r="BS135" s="318"/>
      <c r="BT135" s="320"/>
      <c r="BU135" s="551" t="str">
        <f>PARAMETRES!$F$16</f>
        <v>ÉVEIL</v>
      </c>
      <c r="BV135" s="551"/>
      <c r="BW135" s="316">
        <f>PARAMETRES!$G$16</f>
        <v>30</v>
      </c>
      <c r="BX135" s="317"/>
      <c r="BY135" s="318">
        <f>TOTALGENERAL!$U84</f>
        <v>23.1</v>
      </c>
      <c r="BZ135" s="319"/>
      <c r="CA135" s="318" t="str">
        <f>TOTALGENERAL!$AV84</f>
        <v/>
      </c>
      <c r="CB135" s="319"/>
      <c r="CC135" s="318"/>
      <c r="CD135" s="319"/>
      <c r="CE135" s="318"/>
      <c r="CF135" s="320"/>
      <c r="CG135" s="551" t="str">
        <f>PARAMETRES!$F$16</f>
        <v>ÉVEIL</v>
      </c>
      <c r="CH135" s="551"/>
      <c r="CI135" s="316">
        <f>PARAMETRES!$G$16</f>
        <v>30</v>
      </c>
      <c r="CJ135" s="317"/>
      <c r="CK135" s="318" t="str">
        <f>TOTALGENERAL!$U88</f>
        <v>-</v>
      </c>
      <c r="CL135" s="319"/>
      <c r="CM135" s="318" t="str">
        <f>TOTALGENERAL!$AV88</f>
        <v/>
      </c>
      <c r="CN135" s="319"/>
      <c r="CO135" s="318"/>
      <c r="CP135" s="319"/>
      <c r="CQ135" s="318"/>
      <c r="CR135" s="320"/>
      <c r="CS135" s="551" t="str">
        <f>PARAMETRES!$F$16</f>
        <v>ÉVEIL</v>
      </c>
      <c r="CT135" s="551"/>
      <c r="CU135" s="316">
        <f>PARAMETRES!$G$16</f>
        <v>30</v>
      </c>
      <c r="CV135" s="317"/>
      <c r="CW135" s="318" t="str">
        <f>TOTALGENERAL!$U92</f>
        <v>-</v>
      </c>
      <c r="CX135" s="319"/>
      <c r="CY135" s="318" t="str">
        <f>TOTALGENERAL!$AV92</f>
        <v/>
      </c>
      <c r="CZ135" s="319"/>
      <c r="DA135" s="318"/>
      <c r="DB135" s="319"/>
      <c r="DC135" s="318"/>
      <c r="DD135" s="320"/>
      <c r="DE135" s="551" t="str">
        <f>PARAMETRES!$F$16</f>
        <v>ÉVEIL</v>
      </c>
      <c r="DF135" s="551"/>
      <c r="DG135" s="316">
        <f>PARAMETRES!$G$16</f>
        <v>30</v>
      </c>
      <c r="DH135" s="317"/>
      <c r="DI135" s="318" t="str">
        <f>TOTALGENERAL!$U96</f>
        <v>-</v>
      </c>
      <c r="DJ135" s="319"/>
      <c r="DK135" s="318" t="str">
        <f>TOTALGENERAL!$AV96</f>
        <v/>
      </c>
      <c r="DL135" s="319"/>
      <c r="DM135" s="318"/>
      <c r="DN135" s="319"/>
      <c r="DO135" s="318"/>
      <c r="DP135" s="320"/>
    </row>
    <row r="136" spans="1:120">
      <c r="A136" s="321"/>
      <c r="B136" s="322"/>
      <c r="C136" s="323"/>
      <c r="D136" s="323"/>
      <c r="E136" s="315"/>
      <c r="F136" s="324"/>
      <c r="G136" s="315"/>
      <c r="H136" s="324"/>
      <c r="I136" s="315"/>
      <c r="J136" s="324"/>
      <c r="K136" s="315"/>
      <c r="L136" s="325"/>
      <c r="M136" s="321"/>
      <c r="N136" s="322"/>
      <c r="O136" s="323"/>
      <c r="P136" s="323"/>
      <c r="Q136" s="315"/>
      <c r="R136" s="324"/>
      <c r="S136" s="315"/>
      <c r="T136" s="324"/>
      <c r="U136" s="315"/>
      <c r="V136" s="324"/>
      <c r="W136" s="315"/>
      <c r="X136" s="325"/>
      <c r="Y136" s="321"/>
      <c r="Z136" s="322"/>
      <c r="AA136" s="323"/>
      <c r="AB136" s="323"/>
      <c r="AC136" s="315"/>
      <c r="AD136" s="324"/>
      <c r="AE136" s="315"/>
      <c r="AF136" s="324"/>
      <c r="AG136" s="315"/>
      <c r="AH136" s="324"/>
      <c r="AI136" s="315"/>
      <c r="AJ136" s="325"/>
      <c r="AK136" s="321"/>
      <c r="AL136" s="322"/>
      <c r="AM136" s="323"/>
      <c r="AN136" s="323"/>
      <c r="AO136" s="315"/>
      <c r="AP136" s="324"/>
      <c r="AQ136" s="315"/>
      <c r="AR136" s="324"/>
      <c r="AS136" s="315"/>
      <c r="AT136" s="324"/>
      <c r="AU136" s="315"/>
      <c r="AV136" s="325"/>
      <c r="AW136" s="321"/>
      <c r="AX136" s="322"/>
      <c r="AY136" s="323"/>
      <c r="AZ136" s="323"/>
      <c r="BA136" s="315"/>
      <c r="BB136" s="324"/>
      <c r="BC136" s="315"/>
      <c r="BD136" s="324"/>
      <c r="BE136" s="315"/>
      <c r="BF136" s="324"/>
      <c r="BG136" s="315"/>
      <c r="BH136" s="325"/>
      <c r="BI136" s="321"/>
      <c r="BJ136" s="322"/>
      <c r="BK136" s="323"/>
      <c r="BL136" s="323"/>
      <c r="BM136" s="315"/>
      <c r="BN136" s="324"/>
      <c r="BO136" s="315"/>
      <c r="BP136" s="324"/>
      <c r="BQ136" s="315"/>
      <c r="BR136" s="324"/>
      <c r="BS136" s="315"/>
      <c r="BT136" s="325"/>
      <c r="BU136" s="321"/>
      <c r="BV136" s="322"/>
      <c r="BW136" s="323"/>
      <c r="BX136" s="323"/>
      <c r="BY136" s="315"/>
      <c r="BZ136" s="324"/>
      <c r="CA136" s="315"/>
      <c r="CB136" s="324"/>
      <c r="CC136" s="315"/>
      <c r="CD136" s="324"/>
      <c r="CE136" s="315"/>
      <c r="CF136" s="325"/>
      <c r="CG136" s="321"/>
      <c r="CH136" s="322"/>
      <c r="CI136" s="323"/>
      <c r="CJ136" s="323"/>
      <c r="CK136" s="315"/>
      <c r="CL136" s="324"/>
      <c r="CM136" s="315"/>
      <c r="CN136" s="324"/>
      <c r="CO136" s="315"/>
      <c r="CP136" s="324"/>
      <c r="CQ136" s="315"/>
      <c r="CR136" s="325"/>
      <c r="CS136" s="321"/>
      <c r="CT136" s="322"/>
      <c r="CU136" s="323"/>
      <c r="CV136" s="323"/>
      <c r="CW136" s="315"/>
      <c r="CX136" s="324"/>
      <c r="CY136" s="315"/>
      <c r="CZ136" s="324"/>
      <c r="DA136" s="315"/>
      <c r="DB136" s="324"/>
      <c r="DC136" s="315"/>
      <c r="DD136" s="325"/>
      <c r="DE136" s="321"/>
      <c r="DF136" s="322"/>
      <c r="DG136" s="323"/>
      <c r="DH136" s="323"/>
      <c r="DI136" s="315"/>
      <c r="DJ136" s="324"/>
      <c r="DK136" s="315"/>
      <c r="DL136" s="324"/>
      <c r="DM136" s="315"/>
      <c r="DN136" s="324"/>
      <c r="DO136" s="315"/>
      <c r="DP136" s="325"/>
    </row>
    <row r="137" spans="1:120">
      <c r="A137" s="321"/>
      <c r="B137" s="322"/>
      <c r="C137" s="323"/>
      <c r="D137" s="323"/>
      <c r="E137" s="315"/>
      <c r="F137" s="324"/>
      <c r="G137" s="315"/>
      <c r="H137" s="324"/>
      <c r="I137" s="315"/>
      <c r="J137" s="324"/>
      <c r="K137" s="315"/>
      <c r="L137" s="325"/>
      <c r="M137" s="321"/>
      <c r="N137" s="322"/>
      <c r="O137" s="323"/>
      <c r="P137" s="323"/>
      <c r="Q137" s="315"/>
      <c r="R137" s="324"/>
      <c r="S137" s="315"/>
      <c r="T137" s="324"/>
      <c r="U137" s="315"/>
      <c r="V137" s="324"/>
      <c r="W137" s="315"/>
      <c r="X137" s="325"/>
      <c r="Y137" s="321"/>
      <c r="Z137" s="322"/>
      <c r="AA137" s="323"/>
      <c r="AB137" s="323"/>
      <c r="AC137" s="315"/>
      <c r="AD137" s="324"/>
      <c r="AE137" s="315"/>
      <c r="AF137" s="324"/>
      <c r="AG137" s="315"/>
      <c r="AH137" s="324"/>
      <c r="AI137" s="315"/>
      <c r="AJ137" s="325"/>
      <c r="AK137" s="321"/>
      <c r="AL137" s="322"/>
      <c r="AM137" s="323"/>
      <c r="AN137" s="323"/>
      <c r="AO137" s="315"/>
      <c r="AP137" s="324"/>
      <c r="AQ137" s="315"/>
      <c r="AR137" s="324"/>
      <c r="AS137" s="315"/>
      <c r="AT137" s="324"/>
      <c r="AU137" s="315"/>
      <c r="AV137" s="325"/>
      <c r="AW137" s="321"/>
      <c r="AX137" s="322"/>
      <c r="AY137" s="323"/>
      <c r="AZ137" s="323"/>
      <c r="BA137" s="315"/>
      <c r="BB137" s="324"/>
      <c r="BC137" s="315"/>
      <c r="BD137" s="324"/>
      <c r="BE137" s="315"/>
      <c r="BF137" s="324"/>
      <c r="BG137" s="315"/>
      <c r="BH137" s="325"/>
      <c r="BI137" s="321"/>
      <c r="BJ137" s="322"/>
      <c r="BK137" s="323"/>
      <c r="BL137" s="323"/>
      <c r="BM137" s="315"/>
      <c r="BN137" s="324"/>
      <c r="BO137" s="315"/>
      <c r="BP137" s="324"/>
      <c r="BQ137" s="315"/>
      <c r="BR137" s="324"/>
      <c r="BS137" s="315"/>
      <c r="BT137" s="325"/>
      <c r="BU137" s="321"/>
      <c r="BV137" s="322"/>
      <c r="BW137" s="323"/>
      <c r="BX137" s="323"/>
      <c r="BY137" s="315"/>
      <c r="BZ137" s="324"/>
      <c r="CA137" s="315"/>
      <c r="CB137" s="324"/>
      <c r="CC137" s="315"/>
      <c r="CD137" s="324"/>
      <c r="CE137" s="315"/>
      <c r="CF137" s="325"/>
      <c r="CG137" s="321"/>
      <c r="CH137" s="322"/>
      <c r="CI137" s="323"/>
      <c r="CJ137" s="323"/>
      <c r="CK137" s="315"/>
      <c r="CL137" s="324"/>
      <c r="CM137" s="315"/>
      <c r="CN137" s="324"/>
      <c r="CO137" s="315"/>
      <c r="CP137" s="324"/>
      <c r="CQ137" s="315"/>
      <c r="CR137" s="325"/>
      <c r="CS137" s="321"/>
      <c r="CT137" s="322"/>
      <c r="CU137" s="323"/>
      <c r="CV137" s="323"/>
      <c r="CW137" s="315"/>
      <c r="CX137" s="324"/>
      <c r="CY137" s="315"/>
      <c r="CZ137" s="324"/>
      <c r="DA137" s="315"/>
      <c r="DB137" s="324"/>
      <c r="DC137" s="315"/>
      <c r="DD137" s="325"/>
      <c r="DE137" s="321"/>
      <c r="DF137" s="322"/>
      <c r="DG137" s="323"/>
      <c r="DH137" s="323"/>
      <c r="DI137" s="315"/>
      <c r="DJ137" s="324"/>
      <c r="DK137" s="315"/>
      <c r="DL137" s="324"/>
      <c r="DM137" s="315"/>
      <c r="DN137" s="324"/>
      <c r="DO137" s="315"/>
      <c r="DP137" s="325"/>
    </row>
    <row r="138" spans="1:120">
      <c r="A138" s="551" t="str">
        <f>IF(PARAMETRES!$D7="-",PARAMETRES!$F$17,CONCATENATE(UPPER(PARAMETRES!$D7)," (",LOWER(PARAMETRES!$F$17),")"))</f>
        <v>ANGLAIS (seconde langue)</v>
      </c>
      <c r="B138" s="551"/>
      <c r="C138" s="316">
        <f>PARAMETRES!$G$17</f>
        <v>30</v>
      </c>
      <c r="D138" s="317"/>
      <c r="E138" s="318" t="str">
        <f>TOTALGENERAL!$X60</f>
        <v/>
      </c>
      <c r="F138" s="319"/>
      <c r="G138" s="318" t="str">
        <f>TOTALGENERAL!$AY60</f>
        <v/>
      </c>
      <c r="H138" s="319"/>
      <c r="I138" s="318"/>
      <c r="J138" s="319"/>
      <c r="K138" s="318"/>
      <c r="L138" s="320"/>
      <c r="M138" s="551" t="str">
        <f>IF(PARAMETRES!$D11="-",PARAMETRES!$F$17,CONCATENATE(UPPER(PARAMETRES!$D11)," (",LOWER(PARAMETRES!$F$17),")"))</f>
        <v>ANGLAIS (seconde langue)</v>
      </c>
      <c r="N138" s="551"/>
      <c r="O138" s="316">
        <f>PARAMETRES!$G$17</f>
        <v>30</v>
      </c>
      <c r="P138" s="317"/>
      <c r="Q138" s="318" t="str">
        <f>TOTALGENERAL!$X64</f>
        <v/>
      </c>
      <c r="R138" s="319"/>
      <c r="S138" s="318" t="str">
        <f>TOTALGENERAL!$AY64</f>
        <v/>
      </c>
      <c r="T138" s="319"/>
      <c r="U138" s="318"/>
      <c r="V138" s="319"/>
      <c r="W138" s="318"/>
      <c r="X138" s="320"/>
      <c r="Y138" s="551" t="str">
        <f>IF(PARAMETRES!$D15="-",PARAMETRES!$F$17,CONCATENATE(UPPER(PARAMETRES!$D15)," (",LOWER(PARAMETRES!$F$17),")"))</f>
        <v>ANGLAIS (seconde langue)</v>
      </c>
      <c r="Z138" s="551"/>
      <c r="AA138" s="316">
        <f>PARAMETRES!$G$17</f>
        <v>30</v>
      </c>
      <c r="AB138" s="317"/>
      <c r="AC138" s="318" t="str">
        <f>TOTALGENERAL!$X68</f>
        <v/>
      </c>
      <c r="AD138" s="319"/>
      <c r="AE138" s="318" t="str">
        <f>TOTALGENERAL!$AY68</f>
        <v/>
      </c>
      <c r="AF138" s="319"/>
      <c r="AG138" s="318"/>
      <c r="AH138" s="319"/>
      <c r="AI138" s="318"/>
      <c r="AJ138" s="320"/>
      <c r="AK138" s="551" t="str">
        <f>IF(PARAMETRES!$D19="-",PARAMETRES!$F$17,CONCATENATE(UPPER(PARAMETRES!$D19)," (",LOWER(PARAMETRES!$F$17),")"))</f>
        <v>ANGLAIS (seconde langue)</v>
      </c>
      <c r="AL138" s="551"/>
      <c r="AM138" s="316">
        <f>PARAMETRES!$G$17</f>
        <v>30</v>
      </c>
      <c r="AN138" s="317"/>
      <c r="AO138" s="318" t="str">
        <f>TOTALGENERAL!$X72</f>
        <v/>
      </c>
      <c r="AP138" s="319"/>
      <c r="AQ138" s="318" t="str">
        <f>TOTALGENERAL!$AY72</f>
        <v/>
      </c>
      <c r="AR138" s="319"/>
      <c r="AS138" s="318"/>
      <c r="AT138" s="319"/>
      <c r="AU138" s="318"/>
      <c r="AV138" s="320"/>
      <c r="AW138" s="551" t="str">
        <f>IF(PARAMETRES!$D23="-",PARAMETRES!$F$17,CONCATENATE(UPPER(PARAMETRES!$D23)," (",LOWER(PARAMETRES!$F$17),")"))</f>
        <v>ANGLAIS (seconde langue)</v>
      </c>
      <c r="AX138" s="551"/>
      <c r="AY138" s="316">
        <f>PARAMETRES!$G$17</f>
        <v>30</v>
      </c>
      <c r="AZ138" s="317"/>
      <c r="BA138" s="318" t="str">
        <f>TOTALGENERAL!$X76</f>
        <v/>
      </c>
      <c r="BB138" s="319"/>
      <c r="BC138" s="318" t="str">
        <f>TOTALGENERAL!$AY76</f>
        <v/>
      </c>
      <c r="BD138" s="319"/>
      <c r="BE138" s="318"/>
      <c r="BF138" s="319"/>
      <c r="BG138" s="318"/>
      <c r="BH138" s="320"/>
      <c r="BI138" s="551" t="str">
        <f>IF(PARAMETRES!$D27="-",PARAMETRES!$F$17,CONCATENATE(UPPER(PARAMETRES!$D27)," (",LOWER(PARAMETRES!$F$17),")"))</f>
        <v>NÉERLANDAIS (seconde langue)</v>
      </c>
      <c r="BJ138" s="551"/>
      <c r="BK138" s="316">
        <f>PARAMETRES!$G$17</f>
        <v>30</v>
      </c>
      <c r="BL138" s="317"/>
      <c r="BM138" s="318" t="str">
        <f>TOTALGENERAL!$X80</f>
        <v/>
      </c>
      <c r="BN138" s="319"/>
      <c r="BO138" s="318" t="str">
        <f>TOTALGENERAL!$AY80</f>
        <v/>
      </c>
      <c r="BP138" s="319"/>
      <c r="BQ138" s="318"/>
      <c r="BR138" s="319"/>
      <c r="BS138" s="318"/>
      <c r="BT138" s="320"/>
      <c r="BU138" s="551" t="str">
        <f>IF(PARAMETRES!$D31="-",PARAMETRES!$F$17,CONCATENATE(UPPER(PARAMETRES!$D31)," (",LOWER(PARAMETRES!$F$17),")"))</f>
        <v>ANGLAIS (seconde langue)</v>
      </c>
      <c r="BV138" s="551"/>
      <c r="BW138" s="316">
        <f>PARAMETRES!$G$17</f>
        <v>30</v>
      </c>
      <c r="BX138" s="317"/>
      <c r="BY138" s="318" t="str">
        <f>TOTALGENERAL!$X84</f>
        <v/>
      </c>
      <c r="BZ138" s="319"/>
      <c r="CA138" s="318" t="str">
        <f>TOTALGENERAL!$AY84</f>
        <v/>
      </c>
      <c r="CB138" s="319"/>
      <c r="CC138" s="318"/>
      <c r="CD138" s="319"/>
      <c r="CE138" s="318"/>
      <c r="CF138" s="320"/>
      <c r="CG138" s="551" t="str">
        <f>IF(PARAMETRES!$D35="-",PARAMETRES!$F$17,CONCATENATE(UPPER(PARAMETRES!$D35)," (",LOWER(PARAMETRES!$F$17),")"))</f>
        <v>SECONDE LANGUE</v>
      </c>
      <c r="CH138" s="551"/>
      <c r="CI138" s="316">
        <f>PARAMETRES!$G$17</f>
        <v>30</v>
      </c>
      <c r="CJ138" s="317"/>
      <c r="CK138" s="318" t="str">
        <f>TOTALGENERAL!$X88</f>
        <v/>
      </c>
      <c r="CL138" s="319"/>
      <c r="CM138" s="318" t="str">
        <f>TOTALGENERAL!$AY88</f>
        <v/>
      </c>
      <c r="CN138" s="319"/>
      <c r="CO138" s="318"/>
      <c r="CP138" s="319"/>
      <c r="CQ138" s="318"/>
      <c r="CR138" s="320"/>
      <c r="CS138" s="551" t="str">
        <f>IF(PARAMETRES!$D39="-",PARAMETRES!$F$17,CONCATENATE(UPPER(PARAMETRES!$D39)," (",LOWER(PARAMETRES!$F$17),")"))</f>
        <v>SECONDE LANGUE</v>
      </c>
      <c r="CT138" s="551"/>
      <c r="CU138" s="316">
        <f>PARAMETRES!$G$17</f>
        <v>30</v>
      </c>
      <c r="CV138" s="317"/>
      <c r="CW138" s="318" t="str">
        <f>TOTALGENERAL!$X92</f>
        <v/>
      </c>
      <c r="CX138" s="319"/>
      <c r="CY138" s="318" t="str">
        <f>TOTALGENERAL!$AY92</f>
        <v/>
      </c>
      <c r="CZ138" s="319"/>
      <c r="DA138" s="318"/>
      <c r="DB138" s="319"/>
      <c r="DC138" s="318"/>
      <c r="DD138" s="320"/>
      <c r="DE138" s="551" t="str">
        <f>IF(PARAMETRES!$D43="-",PARAMETRES!$F$17,CONCATENATE(UPPER(PARAMETRES!$D43)," (",LOWER(PARAMETRES!$F$17),")"))</f>
        <v>SECONDE LANGUE</v>
      </c>
      <c r="DF138" s="551"/>
      <c r="DG138" s="316">
        <f>PARAMETRES!$G$17</f>
        <v>30</v>
      </c>
      <c r="DH138" s="317"/>
      <c r="DI138" s="318" t="str">
        <f>TOTALGENERAL!$X96</f>
        <v/>
      </c>
      <c r="DJ138" s="319"/>
      <c r="DK138" s="318" t="str">
        <f>TOTALGENERAL!$AY96</f>
        <v/>
      </c>
      <c r="DL138" s="319"/>
      <c r="DM138" s="318"/>
      <c r="DN138" s="319"/>
      <c r="DO138" s="318"/>
      <c r="DP138" s="320"/>
    </row>
    <row r="139" spans="1:120">
      <c r="A139" s="321"/>
      <c r="B139" s="322"/>
      <c r="C139" s="323"/>
      <c r="D139" s="323"/>
      <c r="E139" s="315"/>
      <c r="F139" s="324"/>
      <c r="G139" s="315"/>
      <c r="H139" s="324"/>
      <c r="I139" s="315"/>
      <c r="J139" s="324"/>
      <c r="K139" s="315"/>
      <c r="L139" s="325"/>
      <c r="M139" s="321"/>
      <c r="N139" s="322"/>
      <c r="O139" s="323"/>
      <c r="P139" s="323"/>
      <c r="Q139" s="315"/>
      <c r="R139" s="324"/>
      <c r="S139" s="315"/>
      <c r="T139" s="324"/>
      <c r="U139" s="315"/>
      <c r="V139" s="324"/>
      <c r="W139" s="315"/>
      <c r="X139" s="325"/>
      <c r="Y139" s="321"/>
      <c r="Z139" s="322"/>
      <c r="AA139" s="323"/>
      <c r="AB139" s="323"/>
      <c r="AC139" s="315"/>
      <c r="AD139" s="324"/>
      <c r="AE139" s="315"/>
      <c r="AF139" s="324"/>
      <c r="AG139" s="315"/>
      <c r="AH139" s="324"/>
      <c r="AI139" s="315"/>
      <c r="AJ139" s="325"/>
      <c r="AK139" s="321"/>
      <c r="AL139" s="322"/>
      <c r="AM139" s="323"/>
      <c r="AN139" s="323"/>
      <c r="AO139" s="315"/>
      <c r="AP139" s="324"/>
      <c r="AQ139" s="315"/>
      <c r="AR139" s="324"/>
      <c r="AS139" s="315"/>
      <c r="AT139" s="324"/>
      <c r="AU139" s="315"/>
      <c r="AV139" s="325"/>
      <c r="AW139" s="321"/>
      <c r="AX139" s="322"/>
      <c r="AY139" s="323"/>
      <c r="AZ139" s="323"/>
      <c r="BA139" s="315"/>
      <c r="BB139" s="324"/>
      <c r="BC139" s="315"/>
      <c r="BD139" s="324"/>
      <c r="BE139" s="315"/>
      <c r="BF139" s="324"/>
      <c r="BG139" s="315"/>
      <c r="BH139" s="325"/>
      <c r="BI139" s="321"/>
      <c r="BJ139" s="322"/>
      <c r="BK139" s="323"/>
      <c r="BL139" s="323"/>
      <c r="BM139" s="315"/>
      <c r="BN139" s="324"/>
      <c r="BO139" s="315"/>
      <c r="BP139" s="324"/>
      <c r="BQ139" s="315"/>
      <c r="BR139" s="324"/>
      <c r="BS139" s="315"/>
      <c r="BT139" s="325"/>
      <c r="BU139" s="321"/>
      <c r="BV139" s="322"/>
      <c r="BW139" s="323"/>
      <c r="BX139" s="323"/>
      <c r="BY139" s="315"/>
      <c r="BZ139" s="324"/>
      <c r="CA139" s="315"/>
      <c r="CB139" s="324"/>
      <c r="CC139" s="315"/>
      <c r="CD139" s="324"/>
      <c r="CE139" s="315"/>
      <c r="CF139" s="325"/>
      <c r="CG139" s="321"/>
      <c r="CH139" s="322"/>
      <c r="CI139" s="323"/>
      <c r="CJ139" s="323"/>
      <c r="CK139" s="315"/>
      <c r="CL139" s="324"/>
      <c r="CM139" s="315"/>
      <c r="CN139" s="324"/>
      <c r="CO139" s="315"/>
      <c r="CP139" s="324"/>
      <c r="CQ139" s="315"/>
      <c r="CR139" s="325"/>
      <c r="CS139" s="321"/>
      <c r="CT139" s="322"/>
      <c r="CU139" s="323"/>
      <c r="CV139" s="323"/>
      <c r="CW139" s="315"/>
      <c r="CX139" s="324"/>
      <c r="CY139" s="315"/>
      <c r="CZ139" s="324"/>
      <c r="DA139" s="315"/>
      <c r="DB139" s="324"/>
      <c r="DC139" s="315"/>
      <c r="DD139" s="325"/>
      <c r="DE139" s="321"/>
      <c r="DF139" s="322"/>
      <c r="DG139" s="323"/>
      <c r="DH139" s="323"/>
      <c r="DI139" s="315"/>
      <c r="DJ139" s="324"/>
      <c r="DK139" s="315"/>
      <c r="DL139" s="324"/>
      <c r="DM139" s="315"/>
      <c r="DN139" s="324"/>
      <c r="DO139" s="315"/>
      <c r="DP139" s="325"/>
    </row>
    <row r="140" spans="1:120" ht="22.5" customHeight="1">
      <c r="A140" s="337"/>
      <c r="B140" s="338"/>
      <c r="C140" s="338"/>
      <c r="D140" s="339"/>
      <c r="E140" s="340"/>
      <c r="F140" s="324"/>
      <c r="G140" s="340"/>
      <c r="H140" s="324"/>
      <c r="I140" s="340"/>
      <c r="J140" s="324"/>
      <c r="K140" s="340"/>
      <c r="L140" s="325"/>
      <c r="M140" s="337"/>
      <c r="N140" s="338"/>
      <c r="O140" s="338"/>
      <c r="P140" s="339"/>
      <c r="Q140" s="340"/>
      <c r="R140" s="324"/>
      <c r="S140" s="340"/>
      <c r="T140" s="324"/>
      <c r="U140" s="340"/>
      <c r="V140" s="324"/>
      <c r="W140" s="340"/>
      <c r="X140" s="325"/>
      <c r="Y140" s="337"/>
      <c r="Z140" s="338"/>
      <c r="AA140" s="338"/>
      <c r="AB140" s="339"/>
      <c r="AC140" s="340"/>
      <c r="AD140" s="324"/>
      <c r="AE140" s="340"/>
      <c r="AF140" s="324"/>
      <c r="AG140" s="340"/>
      <c r="AH140" s="324"/>
      <c r="AI140" s="340"/>
      <c r="AJ140" s="325"/>
      <c r="AK140" s="337"/>
      <c r="AL140" s="338"/>
      <c r="AM140" s="338"/>
      <c r="AN140" s="339"/>
      <c r="AO140" s="340"/>
      <c r="AP140" s="324"/>
      <c r="AQ140" s="340"/>
      <c r="AR140" s="324"/>
      <c r="AS140" s="340"/>
      <c r="AT140" s="324"/>
      <c r="AU140" s="340"/>
      <c r="AV140" s="325"/>
      <c r="AW140" s="337"/>
      <c r="AX140" s="338"/>
      <c r="AY140" s="338"/>
      <c r="AZ140" s="339"/>
      <c r="BA140" s="340"/>
      <c r="BB140" s="324"/>
      <c r="BC140" s="340"/>
      <c r="BD140" s="324"/>
      <c r="BE140" s="340"/>
      <c r="BF140" s="324"/>
      <c r="BG140" s="340"/>
      <c r="BH140" s="325"/>
      <c r="BI140" s="337"/>
      <c r="BJ140" s="338"/>
      <c r="BK140" s="338"/>
      <c r="BL140" s="339"/>
      <c r="BM140" s="340"/>
      <c r="BN140" s="324"/>
      <c r="BO140" s="340"/>
      <c r="BP140" s="324"/>
      <c r="BQ140" s="340"/>
      <c r="BR140" s="324"/>
      <c r="BS140" s="340"/>
      <c r="BT140" s="325"/>
      <c r="BU140" s="337"/>
      <c r="BV140" s="338"/>
      <c r="BW140" s="338"/>
      <c r="BX140" s="339"/>
      <c r="BY140" s="340"/>
      <c r="BZ140" s="324"/>
      <c r="CA140" s="340"/>
      <c r="CB140" s="324"/>
      <c r="CC140" s="340"/>
      <c r="CD140" s="324"/>
      <c r="CE140" s="340"/>
      <c r="CF140" s="325"/>
      <c r="CG140" s="337"/>
      <c r="CH140" s="338"/>
      <c r="CI140" s="338"/>
      <c r="CJ140" s="339"/>
      <c r="CK140" s="340"/>
      <c r="CL140" s="324"/>
      <c r="CM140" s="340"/>
      <c r="CN140" s="324"/>
      <c r="CO140" s="340"/>
      <c r="CP140" s="324"/>
      <c r="CQ140" s="340"/>
      <c r="CR140" s="325"/>
      <c r="CS140" s="337"/>
      <c r="CT140" s="338"/>
      <c r="CU140" s="338"/>
      <c r="CV140" s="339"/>
      <c r="CW140" s="340"/>
      <c r="CX140" s="324"/>
      <c r="CY140" s="340"/>
      <c r="CZ140" s="324"/>
      <c r="DA140" s="340"/>
      <c r="DB140" s="324"/>
      <c r="DC140" s="340"/>
      <c r="DD140" s="325"/>
      <c r="DE140" s="337"/>
      <c r="DF140" s="338"/>
      <c r="DG140" s="338"/>
      <c r="DH140" s="339"/>
      <c r="DI140" s="340"/>
      <c r="DJ140" s="324"/>
      <c r="DK140" s="340"/>
      <c r="DL140" s="324"/>
      <c r="DM140" s="340"/>
      <c r="DN140" s="324"/>
      <c r="DO140" s="340"/>
      <c r="DP140" s="325"/>
    </row>
    <row r="141" spans="1:120" ht="4.5" customHeight="1">
      <c r="A141" s="326"/>
      <c r="B141" s="326"/>
      <c r="C141" s="327"/>
      <c r="D141" s="327"/>
      <c r="M141" s="326"/>
      <c r="N141" s="326"/>
      <c r="O141" s="327"/>
      <c r="P141" s="327"/>
      <c r="Y141" s="326"/>
      <c r="Z141" s="326"/>
      <c r="AA141" s="327"/>
      <c r="AB141" s="327"/>
      <c r="AK141" s="326"/>
      <c r="AL141" s="326"/>
      <c r="AM141" s="327"/>
      <c r="AN141" s="327"/>
      <c r="AW141" s="326"/>
      <c r="AX141" s="326"/>
      <c r="AY141" s="327"/>
      <c r="AZ141" s="327"/>
      <c r="BI141" s="326"/>
      <c r="BJ141" s="326"/>
      <c r="BK141" s="327"/>
      <c r="BL141" s="327"/>
      <c r="BU141" s="326"/>
      <c r="BV141" s="326"/>
      <c r="BW141" s="327"/>
      <c r="BX141" s="327"/>
      <c r="CG141" s="326"/>
      <c r="CH141" s="326"/>
      <c r="CI141" s="327"/>
      <c r="CJ141" s="327"/>
      <c r="CS141" s="326"/>
      <c r="CT141" s="326"/>
      <c r="CU141" s="327"/>
      <c r="CV141" s="327"/>
      <c r="DE141" s="326"/>
      <c r="DF141" s="326"/>
      <c r="DG141" s="327"/>
      <c r="DH141" s="327"/>
    </row>
    <row r="142" spans="1:120" ht="25.5" customHeight="1">
      <c r="A142" s="555" t="str">
        <f>PARAMETRES!$F$19</f>
        <v>TOTAL DE LA PÉRIODE</v>
      </c>
      <c r="B142" s="555"/>
      <c r="C142" s="341">
        <f>PARAMETRES!$G$19</f>
        <v>100</v>
      </c>
      <c r="D142" s="342"/>
      <c r="E142" s="343">
        <f>TOTALGENERAL!$AA60</f>
        <v>91.5</v>
      </c>
      <c r="F142" s="344"/>
      <c r="G142" s="343" t="str">
        <f>TOTALGENERAL!$BB60</f>
        <v/>
      </c>
      <c r="H142" s="344"/>
      <c r="I142" s="343"/>
      <c r="J142" s="344"/>
      <c r="K142" s="343"/>
      <c r="M142" s="555" t="str">
        <f>PARAMETRES!$F$19</f>
        <v>TOTAL DE LA PÉRIODE</v>
      </c>
      <c r="N142" s="555"/>
      <c r="O142" s="341">
        <f>PARAMETRES!$G$19</f>
        <v>100</v>
      </c>
      <c r="P142" s="342"/>
      <c r="Q142" s="343">
        <f>TOTALGENERAL!$AA64</f>
        <v>97.3</v>
      </c>
      <c r="R142" s="344"/>
      <c r="S142" s="343" t="str">
        <f>TOTALGENERAL!$BB64</f>
        <v/>
      </c>
      <c r="T142" s="344"/>
      <c r="U142" s="343"/>
      <c r="V142" s="344"/>
      <c r="W142" s="343"/>
      <c r="Y142" s="555" t="str">
        <f>PARAMETRES!$F$19</f>
        <v>TOTAL DE LA PÉRIODE</v>
      </c>
      <c r="Z142" s="555"/>
      <c r="AA142" s="341">
        <f>PARAMETRES!$G$19</f>
        <v>100</v>
      </c>
      <c r="AB142" s="342"/>
      <c r="AC142" s="343">
        <f>TOTALGENERAL!$AA68</f>
        <v>91.199999999999989</v>
      </c>
      <c r="AD142" s="344"/>
      <c r="AE142" s="343" t="str">
        <f>TOTALGENERAL!$BB68</f>
        <v/>
      </c>
      <c r="AF142" s="344"/>
      <c r="AG142" s="343"/>
      <c r="AH142" s="344"/>
      <c r="AI142" s="343"/>
      <c r="AK142" s="555" t="str">
        <f>PARAMETRES!$F$19</f>
        <v>TOTAL DE LA PÉRIODE</v>
      </c>
      <c r="AL142" s="555"/>
      <c r="AM142" s="341">
        <f>PARAMETRES!$G$19</f>
        <v>100</v>
      </c>
      <c r="AN142" s="342"/>
      <c r="AO142" s="343">
        <f>TOTALGENERAL!$AA72</f>
        <v>88.1</v>
      </c>
      <c r="AP142" s="344"/>
      <c r="AQ142" s="343" t="str">
        <f>TOTALGENERAL!$BB72</f>
        <v/>
      </c>
      <c r="AR142" s="344"/>
      <c r="AS142" s="343"/>
      <c r="AT142" s="344"/>
      <c r="AU142" s="343"/>
      <c r="AW142" s="555" t="str">
        <f>PARAMETRES!$F$19</f>
        <v>TOTAL DE LA PÉRIODE</v>
      </c>
      <c r="AX142" s="555"/>
      <c r="AY142" s="341">
        <f>PARAMETRES!$G$19</f>
        <v>100</v>
      </c>
      <c r="AZ142" s="342"/>
      <c r="BA142" s="343">
        <f>TOTALGENERAL!$AA76</f>
        <v>75.399999999999991</v>
      </c>
      <c r="BB142" s="344"/>
      <c r="BC142" s="343" t="str">
        <f>TOTALGENERAL!$BB76</f>
        <v/>
      </c>
      <c r="BD142" s="344"/>
      <c r="BE142" s="343"/>
      <c r="BF142" s="344"/>
      <c r="BG142" s="343"/>
      <c r="BI142" s="555" t="str">
        <f>PARAMETRES!$F$19</f>
        <v>TOTAL DE LA PÉRIODE</v>
      </c>
      <c r="BJ142" s="555"/>
      <c r="BK142" s="341">
        <f>PARAMETRES!$G$19</f>
        <v>100</v>
      </c>
      <c r="BL142" s="342"/>
      <c r="BM142" s="343">
        <f>TOTALGENERAL!$AA80</f>
        <v>73.199999999999989</v>
      </c>
      <c r="BN142" s="344"/>
      <c r="BO142" s="343" t="str">
        <f>TOTALGENERAL!$BB80</f>
        <v/>
      </c>
      <c r="BP142" s="344"/>
      <c r="BQ142" s="343"/>
      <c r="BR142" s="344"/>
      <c r="BS142" s="343"/>
      <c r="BU142" s="555" t="str">
        <f>PARAMETRES!$F$19</f>
        <v>TOTAL DE LA PÉRIODE</v>
      </c>
      <c r="BV142" s="555"/>
      <c r="BW142" s="341">
        <f>PARAMETRES!$G$19</f>
        <v>100</v>
      </c>
      <c r="BX142" s="342"/>
      <c r="BY142" s="343">
        <f>TOTALGENERAL!$AA84</f>
        <v>84.199999999999989</v>
      </c>
      <c r="BZ142" s="344"/>
      <c r="CA142" s="343" t="str">
        <f>TOTALGENERAL!$BB84</f>
        <v/>
      </c>
      <c r="CB142" s="344"/>
      <c r="CC142" s="343"/>
      <c r="CD142" s="344"/>
      <c r="CE142" s="343"/>
      <c r="CG142" s="555" t="str">
        <f>PARAMETRES!$F$19</f>
        <v>TOTAL DE LA PÉRIODE</v>
      </c>
      <c r="CH142" s="555"/>
      <c r="CI142" s="341">
        <f>PARAMETRES!$G$19</f>
        <v>100</v>
      </c>
      <c r="CJ142" s="342"/>
      <c r="CK142" s="343" t="str">
        <f>TOTALGENERAL!$AA88</f>
        <v/>
      </c>
      <c r="CL142" s="344"/>
      <c r="CM142" s="343" t="str">
        <f>TOTALGENERAL!$BB88</f>
        <v/>
      </c>
      <c r="CN142" s="344"/>
      <c r="CO142" s="343"/>
      <c r="CP142" s="344"/>
      <c r="CQ142" s="343"/>
      <c r="CS142" s="555" t="str">
        <f>PARAMETRES!$F$19</f>
        <v>TOTAL DE LA PÉRIODE</v>
      </c>
      <c r="CT142" s="555"/>
      <c r="CU142" s="341">
        <f>PARAMETRES!$G$19</f>
        <v>100</v>
      </c>
      <c r="CV142" s="342"/>
      <c r="CW142" s="343" t="str">
        <f>TOTALGENERAL!$AA92</f>
        <v/>
      </c>
      <c r="CX142" s="344"/>
      <c r="CY142" s="343" t="str">
        <f>TOTALGENERAL!$BB92</f>
        <v/>
      </c>
      <c r="CZ142" s="344"/>
      <c r="DA142" s="343"/>
      <c r="DB142" s="344"/>
      <c r="DC142" s="343"/>
      <c r="DE142" s="555" t="str">
        <f>PARAMETRES!$F$19</f>
        <v>TOTAL DE LA PÉRIODE</v>
      </c>
      <c r="DF142" s="555"/>
      <c r="DG142" s="341">
        <f>PARAMETRES!$G$19</f>
        <v>100</v>
      </c>
      <c r="DH142" s="342"/>
      <c r="DI142" s="343" t="str">
        <f>TOTALGENERAL!$AA96</f>
        <v/>
      </c>
      <c r="DJ142" s="344"/>
      <c r="DK142" s="343" t="str">
        <f>TOTALGENERAL!$BB96</f>
        <v/>
      </c>
      <c r="DL142" s="344"/>
      <c r="DM142" s="343"/>
      <c r="DN142" s="344"/>
      <c r="DO142" s="343"/>
    </row>
    <row r="143" spans="1:120" ht="3.75" customHeight="1">
      <c r="G143" s="345"/>
      <c r="J143" s="345"/>
      <c r="S143" s="345"/>
      <c r="V143" s="345"/>
      <c r="AE143" s="345"/>
      <c r="AH143" s="345"/>
      <c r="AQ143" s="345"/>
      <c r="AT143" s="345"/>
      <c r="BC143" s="345"/>
      <c r="BF143" s="345"/>
      <c r="BO143" s="345"/>
      <c r="BR143" s="345"/>
      <c r="CA143" s="345"/>
      <c r="CD143" s="345"/>
      <c r="CM143" s="345"/>
      <c r="CP143" s="345"/>
      <c r="CY143" s="345"/>
      <c r="DB143" s="345"/>
      <c r="DK143" s="345"/>
      <c r="DN143" s="345"/>
    </row>
    <row r="144" spans="1:120">
      <c r="G144" s="556"/>
      <c r="H144" s="556"/>
      <c r="I144" s="556"/>
      <c r="J144" s="556"/>
      <c r="K144" s="346"/>
      <c r="S144" s="556"/>
      <c r="T144" s="556"/>
      <c r="U144" s="556"/>
      <c r="V144" s="556"/>
      <c r="W144" s="346"/>
      <c r="AE144" s="556"/>
      <c r="AF144" s="556"/>
      <c r="AG144" s="556"/>
      <c r="AH144" s="556"/>
      <c r="AI144" s="346"/>
      <c r="AQ144" s="556"/>
      <c r="AR144" s="556"/>
      <c r="AS144" s="556"/>
      <c r="AT144" s="556"/>
      <c r="AU144" s="346"/>
      <c r="BC144" s="556"/>
      <c r="BD144" s="556"/>
      <c r="BE144" s="556"/>
      <c r="BF144" s="556"/>
      <c r="BG144" s="346"/>
      <c r="BO144" s="556"/>
      <c r="BP144" s="556"/>
      <c r="BQ144" s="556"/>
      <c r="BR144" s="556"/>
      <c r="BS144" s="346"/>
      <c r="CA144" s="556"/>
      <c r="CB144" s="556"/>
      <c r="CC144" s="556"/>
      <c r="CD144" s="556"/>
      <c r="CE144" s="346"/>
      <c r="CM144" s="556"/>
      <c r="CN144" s="556"/>
      <c r="CO144" s="556"/>
      <c r="CP144" s="556"/>
      <c r="CQ144" s="346"/>
      <c r="CY144" s="556"/>
      <c r="CZ144" s="556"/>
      <c r="DA144" s="556"/>
      <c r="DB144" s="556"/>
      <c r="DC144" s="346"/>
      <c r="DK144" s="556"/>
      <c r="DL144" s="556"/>
      <c r="DM144" s="556"/>
      <c r="DN144" s="556"/>
      <c r="DO144" s="346"/>
    </row>
    <row r="145" spans="1:120" ht="21.75" customHeight="1"/>
    <row r="159" spans="1:120">
      <c r="A159" s="557"/>
      <c r="B159" s="557"/>
      <c r="C159" s="557"/>
      <c r="D159" s="557"/>
      <c r="E159" s="557"/>
      <c r="F159" s="557"/>
      <c r="G159" s="557"/>
      <c r="H159" s="557"/>
      <c r="I159" s="557"/>
      <c r="J159" s="557"/>
      <c r="K159" s="557"/>
      <c r="L159" s="557"/>
      <c r="M159" s="557"/>
      <c r="N159" s="557"/>
      <c r="O159" s="557"/>
      <c r="P159" s="557"/>
      <c r="Q159" s="557"/>
      <c r="R159" s="557"/>
      <c r="S159" s="557"/>
      <c r="T159" s="557"/>
      <c r="U159" s="557"/>
      <c r="V159" s="557"/>
      <c r="W159" s="557"/>
      <c r="X159" s="557"/>
      <c r="Y159" s="557"/>
      <c r="Z159" s="557"/>
      <c r="AA159" s="557"/>
      <c r="AB159" s="557"/>
      <c r="AC159" s="557"/>
      <c r="AD159" s="557"/>
      <c r="AE159" s="557"/>
      <c r="AF159" s="557"/>
      <c r="AG159" s="557"/>
      <c r="AH159" s="557"/>
      <c r="AI159" s="557"/>
      <c r="AJ159" s="557"/>
      <c r="AK159" s="557"/>
      <c r="AL159" s="557"/>
      <c r="AM159" s="557"/>
      <c r="AN159" s="557"/>
      <c r="AO159" s="557"/>
      <c r="AP159" s="557"/>
      <c r="AQ159" s="557"/>
      <c r="AR159" s="557"/>
      <c r="AS159" s="557"/>
      <c r="AT159" s="557"/>
      <c r="AU159" s="557"/>
      <c r="AV159" s="557"/>
      <c r="AW159" s="557"/>
      <c r="AX159" s="557"/>
      <c r="AY159" s="557"/>
      <c r="AZ159" s="557"/>
      <c r="BA159" s="557"/>
      <c r="BB159" s="557"/>
      <c r="BC159" s="557"/>
      <c r="BD159" s="557"/>
      <c r="BE159" s="557"/>
      <c r="BF159" s="557"/>
      <c r="BG159" s="557"/>
      <c r="BH159" s="557"/>
      <c r="BI159" s="557"/>
      <c r="BJ159" s="557"/>
      <c r="BK159" s="557"/>
      <c r="BL159" s="557"/>
      <c r="BM159" s="557"/>
      <c r="BN159" s="557"/>
      <c r="BO159" s="557"/>
      <c r="BP159" s="557"/>
      <c r="BQ159" s="557"/>
      <c r="BR159" s="557"/>
      <c r="BS159" s="557"/>
      <c r="BT159" s="557"/>
      <c r="BU159" s="557"/>
      <c r="BV159" s="557"/>
      <c r="BW159" s="557"/>
      <c r="BX159" s="557"/>
      <c r="BY159" s="557"/>
      <c r="BZ159" s="557"/>
      <c r="CA159" s="557"/>
      <c r="CB159" s="557"/>
      <c r="CC159" s="557"/>
      <c r="CD159" s="557"/>
      <c r="CE159" s="557"/>
      <c r="CF159" s="557"/>
      <c r="CG159" s="557"/>
      <c r="CH159" s="557"/>
      <c r="CI159" s="557"/>
      <c r="CJ159" s="557"/>
      <c r="CK159" s="557"/>
      <c r="CL159" s="557"/>
      <c r="CM159" s="557"/>
      <c r="CN159" s="557"/>
      <c r="CO159" s="557"/>
      <c r="CP159" s="557"/>
      <c r="CQ159" s="557"/>
      <c r="CR159" s="557"/>
      <c r="CS159" s="557"/>
      <c r="CT159" s="557"/>
      <c r="CU159" s="557"/>
      <c r="CV159" s="557"/>
      <c r="CW159" s="557"/>
      <c r="CX159" s="557"/>
      <c r="CY159" s="557"/>
      <c r="CZ159" s="557"/>
      <c r="DA159" s="557"/>
      <c r="DB159" s="557"/>
      <c r="DC159" s="557"/>
      <c r="DD159" s="557"/>
      <c r="DE159" s="557"/>
      <c r="DF159" s="557"/>
      <c r="DG159" s="557"/>
      <c r="DH159" s="557"/>
      <c r="DI159" s="557"/>
      <c r="DJ159" s="557"/>
      <c r="DK159" s="557"/>
      <c r="DL159" s="557"/>
      <c r="DM159" s="557"/>
      <c r="DN159" s="557"/>
      <c r="DO159" s="557"/>
      <c r="DP159" s="557"/>
    </row>
    <row r="160" spans="1:120" ht="30">
      <c r="B160" s="550" t="str">
        <f>PARAMETRES!$C8</f>
        <v>S</v>
      </c>
      <c r="C160" s="550"/>
      <c r="D160" s="550"/>
      <c r="E160" s="550"/>
      <c r="F160" s="550"/>
      <c r="G160" s="550"/>
      <c r="H160" s="550"/>
      <c r="I160" s="547"/>
      <c r="J160" s="548"/>
      <c r="N160" s="550" t="str">
        <f>PARAMETRES!$C12</f>
        <v>L</v>
      </c>
      <c r="O160" s="550"/>
      <c r="P160" s="550"/>
      <c r="Q160" s="550"/>
      <c r="R160" s="550"/>
      <c r="S160" s="550"/>
      <c r="T160" s="550"/>
      <c r="U160" s="547"/>
      <c r="V160" s="548"/>
      <c r="Z160" s="550" t="str">
        <f>PARAMETRES!$C16</f>
        <v>L</v>
      </c>
      <c r="AA160" s="550"/>
      <c r="AB160" s="550"/>
      <c r="AC160" s="550"/>
      <c r="AD160" s="550"/>
      <c r="AE160" s="550"/>
      <c r="AF160" s="550"/>
      <c r="AG160" s="547"/>
      <c r="AH160" s="548"/>
      <c r="AL160" s="550" t="str">
        <f>PARAMETRES!$C20</f>
        <v>D</v>
      </c>
      <c r="AM160" s="550"/>
      <c r="AN160" s="550"/>
      <c r="AO160" s="550"/>
      <c r="AP160" s="550"/>
      <c r="AQ160" s="550"/>
      <c r="AR160" s="550"/>
      <c r="AS160" s="547"/>
      <c r="AT160" s="548"/>
      <c r="AX160" s="550" t="str">
        <f>PARAMETRES!$C24</f>
        <v>N</v>
      </c>
      <c r="AY160" s="550"/>
      <c r="AZ160" s="550"/>
      <c r="BA160" s="550"/>
      <c r="BB160" s="550"/>
      <c r="BC160" s="550"/>
      <c r="BD160" s="550"/>
      <c r="BE160" s="547"/>
      <c r="BF160" s="548"/>
      <c r="BJ160" s="550" t="str">
        <f>PARAMETRES!$C28</f>
        <v>T</v>
      </c>
      <c r="BK160" s="550"/>
      <c r="BL160" s="550"/>
      <c r="BM160" s="550"/>
      <c r="BN160" s="550"/>
      <c r="BO160" s="550"/>
      <c r="BP160" s="550"/>
      <c r="BQ160" s="547"/>
      <c r="BR160" s="548"/>
      <c r="BV160" s="550" t="str">
        <f>PARAMETRES!$C32</f>
        <v>B</v>
      </c>
      <c r="BW160" s="550"/>
      <c r="BX160" s="550"/>
      <c r="BY160" s="550"/>
      <c r="BZ160" s="550"/>
      <c r="CA160" s="550"/>
      <c r="CB160" s="550"/>
      <c r="CC160" s="547"/>
      <c r="CD160" s="548"/>
      <c r="CH160" s="550" t="str">
        <f>PARAMETRES!$C36</f>
        <v>-</v>
      </c>
      <c r="CI160" s="550"/>
      <c r="CJ160" s="550"/>
      <c r="CK160" s="550"/>
      <c r="CL160" s="550"/>
      <c r="CM160" s="550"/>
      <c r="CN160" s="550"/>
      <c r="CO160" s="547"/>
      <c r="CP160" s="548"/>
      <c r="CT160" s="550" t="str">
        <f>PARAMETRES!$C40</f>
        <v>-</v>
      </c>
      <c r="CU160" s="550"/>
      <c r="CV160" s="550"/>
      <c r="CW160" s="550"/>
      <c r="CX160" s="550"/>
      <c r="CY160" s="550"/>
      <c r="CZ160" s="550"/>
      <c r="DA160" s="547"/>
      <c r="DB160" s="548"/>
      <c r="DF160" s="550" t="str">
        <f>PARAMETRES!$C44</f>
        <v>-</v>
      </c>
      <c r="DG160" s="550"/>
      <c r="DH160" s="550"/>
      <c r="DI160" s="550"/>
      <c r="DJ160" s="550"/>
      <c r="DK160" s="550"/>
      <c r="DL160" s="550"/>
      <c r="DM160" s="547" t="str">
        <f>IF(COUNTBLANK(DO166:DO195)=31,"",PARAMETRES!$F$22)</f>
        <v>Année          2016-2017</v>
      </c>
      <c r="DN160" s="548" t="str">
        <f>IF(COUNTBLANK(DO166:DO195)=31,"",PARAMETRES!$F$23)</f>
        <v>5ème année</v>
      </c>
    </row>
    <row r="161" spans="1:120" ht="20.25">
      <c r="B161" s="549" t="str">
        <f>PARAMETRES!$B8</f>
        <v>B</v>
      </c>
      <c r="C161" s="549"/>
      <c r="D161" s="549"/>
      <c r="E161" s="549"/>
      <c r="F161" s="549"/>
      <c r="G161" s="549"/>
      <c r="H161" s="549"/>
      <c r="I161" s="547"/>
      <c r="J161" s="548"/>
      <c r="N161" s="549" t="str">
        <f>PARAMETRES!$B12</f>
        <v>D</v>
      </c>
      <c r="O161" s="549"/>
      <c r="P161" s="549"/>
      <c r="Q161" s="549"/>
      <c r="R161" s="549"/>
      <c r="S161" s="549"/>
      <c r="T161" s="549"/>
      <c r="U161" s="547"/>
      <c r="V161" s="548"/>
      <c r="Z161" s="549" t="str">
        <f>PARAMETRES!$B16</f>
        <v>H</v>
      </c>
      <c r="AA161" s="549"/>
      <c r="AB161" s="549"/>
      <c r="AC161" s="549"/>
      <c r="AD161" s="549"/>
      <c r="AE161" s="549"/>
      <c r="AF161" s="549"/>
      <c r="AG161" s="547"/>
      <c r="AH161" s="548"/>
      <c r="AL161" s="549" t="str">
        <f>PARAMETRES!$B20</f>
        <v>M</v>
      </c>
      <c r="AM161" s="549"/>
      <c r="AN161" s="549"/>
      <c r="AO161" s="549"/>
      <c r="AP161" s="549"/>
      <c r="AQ161" s="549"/>
      <c r="AR161" s="549"/>
      <c r="AS161" s="547"/>
      <c r="AT161" s="548"/>
      <c r="AX161" s="549" t="str">
        <f>PARAMETRES!$B24</f>
        <v>R</v>
      </c>
      <c r="AY161" s="549"/>
      <c r="AZ161" s="549"/>
      <c r="BA161" s="549"/>
      <c r="BB161" s="549"/>
      <c r="BC161" s="549"/>
      <c r="BD161" s="549"/>
      <c r="BE161" s="547"/>
      <c r="BF161" s="548"/>
      <c r="BJ161" s="549" t="str">
        <f>PARAMETRES!$B28</f>
        <v>S</v>
      </c>
      <c r="BK161" s="549"/>
      <c r="BL161" s="549"/>
      <c r="BM161" s="549"/>
      <c r="BN161" s="549"/>
      <c r="BO161" s="549"/>
      <c r="BP161" s="549"/>
      <c r="BQ161" s="547"/>
      <c r="BR161" s="548"/>
      <c r="BV161" s="549" t="str">
        <f>PARAMETRES!$B32</f>
        <v>V</v>
      </c>
      <c r="BW161" s="549"/>
      <c r="BX161" s="549"/>
      <c r="BY161" s="549"/>
      <c r="BZ161" s="549"/>
      <c r="CA161" s="549"/>
      <c r="CB161" s="549"/>
      <c r="CC161" s="547"/>
      <c r="CD161" s="548"/>
      <c r="CH161" s="549" t="str">
        <f>PARAMETRES!$B36</f>
        <v>-</v>
      </c>
      <c r="CI161" s="549"/>
      <c r="CJ161" s="549"/>
      <c r="CK161" s="549"/>
      <c r="CL161" s="549"/>
      <c r="CM161" s="549"/>
      <c r="CN161" s="549"/>
      <c r="CO161" s="547"/>
      <c r="CP161" s="548"/>
      <c r="CT161" s="549" t="str">
        <f>PARAMETRES!$B40</f>
        <v>-</v>
      </c>
      <c r="CU161" s="549"/>
      <c r="CV161" s="549"/>
      <c r="CW161" s="549"/>
      <c r="CX161" s="549"/>
      <c r="CY161" s="549"/>
      <c r="CZ161" s="549"/>
      <c r="DA161" s="547"/>
      <c r="DB161" s="548"/>
      <c r="DF161" s="549" t="str">
        <f>PARAMETRES!$B44</f>
        <v>-</v>
      </c>
      <c r="DG161" s="549"/>
      <c r="DH161" s="549"/>
      <c r="DI161" s="549"/>
      <c r="DJ161" s="549"/>
      <c r="DK161" s="549"/>
      <c r="DL161" s="549"/>
      <c r="DM161" s="547"/>
      <c r="DN161" s="548"/>
    </row>
    <row r="162" spans="1:120">
      <c r="B162" s="313"/>
      <c r="C162" s="313"/>
      <c r="D162" s="313"/>
      <c r="N162" s="313"/>
      <c r="O162" s="313"/>
      <c r="P162" s="313"/>
      <c r="Z162" s="313"/>
      <c r="AA162" s="313"/>
      <c r="AB162" s="313"/>
      <c r="AL162" s="313"/>
      <c r="AM162" s="313"/>
      <c r="AN162" s="313"/>
      <c r="AX162" s="313"/>
      <c r="AY162" s="313"/>
      <c r="AZ162" s="313"/>
      <c r="BJ162" s="313"/>
      <c r="BK162" s="313"/>
      <c r="BL162" s="313"/>
      <c r="BV162" s="313"/>
      <c r="BW162" s="313"/>
      <c r="BX162" s="313"/>
      <c r="CH162" s="313"/>
      <c r="CI162" s="313"/>
      <c r="CJ162" s="313"/>
      <c r="CT162" s="313"/>
      <c r="CU162" s="313"/>
      <c r="CV162" s="313"/>
      <c r="DF162" s="313"/>
      <c r="DG162" s="313"/>
      <c r="DH162" s="313"/>
    </row>
    <row r="164" spans="1:120" ht="25.5" customHeight="1">
      <c r="E164" s="314" t="s">
        <v>84</v>
      </c>
      <c r="G164" s="314" t="s">
        <v>85</v>
      </c>
      <c r="I164" s="314" t="s">
        <v>86</v>
      </c>
      <c r="K164" s="314" t="s">
        <v>87</v>
      </c>
      <c r="Q164" s="314" t="s">
        <v>84</v>
      </c>
      <c r="S164" s="314" t="s">
        <v>85</v>
      </c>
      <c r="U164" s="314" t="s">
        <v>86</v>
      </c>
      <c r="W164" s="314" t="s">
        <v>87</v>
      </c>
      <c r="AC164" s="314" t="s">
        <v>84</v>
      </c>
      <c r="AE164" s="314" t="s">
        <v>85</v>
      </c>
      <c r="AG164" s="314" t="s">
        <v>86</v>
      </c>
      <c r="AI164" s="314" t="s">
        <v>87</v>
      </c>
      <c r="AO164" s="314" t="s">
        <v>84</v>
      </c>
      <c r="AQ164" s="314" t="s">
        <v>85</v>
      </c>
      <c r="AS164" s="314" t="s">
        <v>86</v>
      </c>
      <c r="AU164" s="314" t="s">
        <v>87</v>
      </c>
      <c r="BA164" s="314" t="s">
        <v>84</v>
      </c>
      <c r="BC164" s="314" t="s">
        <v>85</v>
      </c>
      <c r="BE164" s="314" t="s">
        <v>86</v>
      </c>
      <c r="BG164" s="314" t="s">
        <v>87</v>
      </c>
      <c r="BM164" s="314" t="s">
        <v>84</v>
      </c>
      <c r="BO164" s="314" t="s">
        <v>85</v>
      </c>
      <c r="BQ164" s="314" t="s">
        <v>86</v>
      </c>
      <c r="BS164" s="314" t="s">
        <v>87</v>
      </c>
      <c r="BY164" s="314" t="s">
        <v>84</v>
      </c>
      <c r="CA164" s="314" t="s">
        <v>85</v>
      </c>
      <c r="CC164" s="314" t="s">
        <v>86</v>
      </c>
      <c r="CE164" s="314" t="s">
        <v>87</v>
      </c>
      <c r="CK164" s="314" t="s">
        <v>84</v>
      </c>
      <c r="CM164" s="314" t="s">
        <v>85</v>
      </c>
      <c r="CO164" s="314" t="s">
        <v>86</v>
      </c>
      <c r="CQ164" s="314" t="s">
        <v>87</v>
      </c>
      <c r="CW164" s="314" t="s">
        <v>84</v>
      </c>
      <c r="CY164" s="314" t="s">
        <v>85</v>
      </c>
      <c r="DA164" s="314" t="s">
        <v>86</v>
      </c>
      <c r="DC164" s="314" t="s">
        <v>87</v>
      </c>
      <c r="DI164" s="314" t="s">
        <v>84</v>
      </c>
      <c r="DK164" s="314" t="s">
        <v>85</v>
      </c>
      <c r="DM164" s="314" t="s">
        <v>86</v>
      </c>
      <c r="DO164" s="314" t="s">
        <v>87</v>
      </c>
    </row>
    <row r="165" spans="1:120">
      <c r="E165" s="315"/>
      <c r="G165" s="315"/>
      <c r="I165" s="315"/>
      <c r="K165" s="315"/>
      <c r="Q165" s="315"/>
      <c r="S165" s="315"/>
      <c r="U165" s="315"/>
      <c r="W165" s="315"/>
      <c r="AC165" s="315"/>
      <c r="AE165" s="315"/>
      <c r="AG165" s="315"/>
      <c r="AI165" s="315"/>
      <c r="AO165" s="315"/>
      <c r="AQ165" s="315"/>
      <c r="AS165" s="315"/>
      <c r="AU165" s="315"/>
      <c r="BA165" s="315"/>
      <c r="BC165" s="315"/>
      <c r="BE165" s="315"/>
      <c r="BG165" s="315"/>
      <c r="BM165" s="315"/>
      <c r="BO165" s="315"/>
      <c r="BQ165" s="315"/>
      <c r="BS165" s="315"/>
      <c r="BY165" s="315"/>
      <c r="CA165" s="315"/>
      <c r="CC165" s="315"/>
      <c r="CE165" s="315"/>
      <c r="CK165" s="315"/>
      <c r="CM165" s="315"/>
      <c r="CO165" s="315"/>
      <c r="CQ165" s="315"/>
      <c r="CW165" s="315"/>
      <c r="CY165" s="315"/>
      <c r="DA165" s="315"/>
      <c r="DC165" s="315"/>
      <c r="DI165" s="315"/>
      <c r="DK165" s="315"/>
      <c r="DM165" s="315"/>
      <c r="DO165" s="315"/>
    </row>
    <row r="166" spans="1:120">
      <c r="A166" s="551" t="str">
        <f>PARAMETRES!$F$3</f>
        <v>RELIGION</v>
      </c>
      <c r="B166" s="551"/>
      <c r="C166" s="316">
        <f>PARAMETRES!$G$3</f>
        <v>20</v>
      </c>
      <c r="D166" s="317"/>
      <c r="E166" s="318" t="str">
        <f>TOTALGENERAL!$E61</f>
        <v>-</v>
      </c>
      <c r="F166" s="319"/>
      <c r="G166" s="318" t="str">
        <f>TOTALGENERAL!$AF61</f>
        <v/>
      </c>
      <c r="H166" s="319"/>
      <c r="I166" s="318"/>
      <c r="J166" s="319"/>
      <c r="K166" s="318"/>
      <c r="L166" s="320"/>
      <c r="M166" s="551" t="str">
        <f>PARAMETRES!$F$3</f>
        <v>RELIGION</v>
      </c>
      <c r="N166" s="551"/>
      <c r="O166" s="316">
        <f>PARAMETRES!$G$3</f>
        <v>20</v>
      </c>
      <c r="P166" s="317"/>
      <c r="Q166" s="318">
        <f>TOTALGENERAL!$E65</f>
        <v>10.6</v>
      </c>
      <c r="R166" s="319"/>
      <c r="S166" s="318" t="str">
        <f>TOTALGENERAL!$AF65</f>
        <v/>
      </c>
      <c r="T166" s="319"/>
      <c r="U166" s="318"/>
      <c r="V166" s="319"/>
      <c r="W166" s="318"/>
      <c r="X166" s="320"/>
      <c r="Y166" s="551" t="str">
        <f>PARAMETRES!$F$3</f>
        <v>RELIGION</v>
      </c>
      <c r="Z166" s="551"/>
      <c r="AA166" s="316">
        <f>PARAMETRES!$G$3</f>
        <v>20</v>
      </c>
      <c r="AB166" s="317"/>
      <c r="AC166" s="318">
        <f>TOTALGENERAL!$E69</f>
        <v>11.6</v>
      </c>
      <c r="AD166" s="319"/>
      <c r="AE166" s="318" t="str">
        <f>TOTALGENERAL!$AF69</f>
        <v/>
      </c>
      <c r="AF166" s="319"/>
      <c r="AG166" s="318"/>
      <c r="AH166" s="319"/>
      <c r="AI166" s="318"/>
      <c r="AJ166" s="320"/>
      <c r="AK166" s="551" t="str">
        <f>PARAMETRES!$F$3</f>
        <v>RELIGION</v>
      </c>
      <c r="AL166" s="551"/>
      <c r="AM166" s="316">
        <f>PARAMETRES!$G$3</f>
        <v>20</v>
      </c>
      <c r="AN166" s="317"/>
      <c r="AO166" s="318">
        <f>TOTALGENERAL!$E73</f>
        <v>16.900000000000002</v>
      </c>
      <c r="AP166" s="319"/>
      <c r="AQ166" s="318" t="str">
        <f>TOTALGENERAL!$AF73</f>
        <v/>
      </c>
      <c r="AR166" s="319"/>
      <c r="AS166" s="318"/>
      <c r="AT166" s="319"/>
      <c r="AU166" s="318"/>
      <c r="AV166" s="320"/>
      <c r="AW166" s="551" t="str">
        <f>PARAMETRES!$F$3</f>
        <v>RELIGION</v>
      </c>
      <c r="AX166" s="551"/>
      <c r="AY166" s="316">
        <f>PARAMETRES!$G$3</f>
        <v>20</v>
      </c>
      <c r="AZ166" s="317"/>
      <c r="BA166" s="318">
        <f>TOTALGENERAL!$E77</f>
        <v>20</v>
      </c>
      <c r="BB166" s="319"/>
      <c r="BC166" s="318" t="str">
        <f>TOTALGENERAL!$AF77</f>
        <v/>
      </c>
      <c r="BD166" s="319"/>
      <c r="BE166" s="318"/>
      <c r="BF166" s="319"/>
      <c r="BG166" s="318"/>
      <c r="BH166" s="320"/>
      <c r="BI166" s="551" t="str">
        <f>PARAMETRES!$F$3</f>
        <v>RELIGION</v>
      </c>
      <c r="BJ166" s="551"/>
      <c r="BK166" s="316">
        <f>PARAMETRES!$G$3</f>
        <v>20</v>
      </c>
      <c r="BL166" s="317"/>
      <c r="BM166" s="318">
        <f>TOTALGENERAL!$E81</f>
        <v>14.799999999999999</v>
      </c>
      <c r="BN166" s="319"/>
      <c r="BO166" s="318" t="str">
        <f>TOTALGENERAL!$AF81</f>
        <v/>
      </c>
      <c r="BP166" s="319"/>
      <c r="BQ166" s="318"/>
      <c r="BR166" s="319"/>
      <c r="BS166" s="318"/>
      <c r="BT166" s="320"/>
      <c r="BU166" s="551" t="str">
        <f>PARAMETRES!$F$3</f>
        <v>RELIGION</v>
      </c>
      <c r="BV166" s="551"/>
      <c r="BW166" s="316">
        <f>PARAMETRES!$G$3</f>
        <v>20</v>
      </c>
      <c r="BX166" s="317"/>
      <c r="BY166" s="318">
        <f>TOTALGENERAL!$E85</f>
        <v>19</v>
      </c>
      <c r="BZ166" s="319"/>
      <c r="CA166" s="318" t="str">
        <f>TOTALGENERAL!$AF85</f>
        <v/>
      </c>
      <c r="CB166" s="319"/>
      <c r="CC166" s="318"/>
      <c r="CD166" s="319"/>
      <c r="CE166" s="318"/>
      <c r="CF166" s="320"/>
      <c r="CG166" s="551" t="str">
        <f>PARAMETRES!$F$3</f>
        <v>RELIGION</v>
      </c>
      <c r="CH166" s="551"/>
      <c r="CI166" s="316">
        <f>PARAMETRES!$G$3</f>
        <v>20</v>
      </c>
      <c r="CJ166" s="317"/>
      <c r="CK166" s="318" t="str">
        <f>TOTALGENERAL!$E89</f>
        <v>-</v>
      </c>
      <c r="CL166" s="319"/>
      <c r="CM166" s="318" t="str">
        <f>TOTALGENERAL!$AF89</f>
        <v/>
      </c>
      <c r="CN166" s="319"/>
      <c r="CO166" s="318"/>
      <c r="CP166" s="319"/>
      <c r="CQ166" s="318"/>
      <c r="CR166" s="320"/>
      <c r="CS166" s="551" t="str">
        <f>PARAMETRES!$F$3</f>
        <v>RELIGION</v>
      </c>
      <c r="CT166" s="551"/>
      <c r="CU166" s="316">
        <f>PARAMETRES!$G$3</f>
        <v>20</v>
      </c>
      <c r="CV166" s="317"/>
      <c r="CW166" s="318" t="str">
        <f>TOTALGENERAL!$E93</f>
        <v>-</v>
      </c>
      <c r="CX166" s="319"/>
      <c r="CY166" s="318" t="str">
        <f>TOTALGENERAL!$AF93</f>
        <v/>
      </c>
      <c r="CZ166" s="319"/>
      <c r="DA166" s="318"/>
      <c r="DB166" s="319"/>
      <c r="DC166" s="318"/>
      <c r="DD166" s="320"/>
      <c r="DE166" s="551" t="str">
        <f>PARAMETRES!$F$3</f>
        <v>RELIGION</v>
      </c>
      <c r="DF166" s="551"/>
      <c r="DG166" s="316">
        <f>PARAMETRES!$G$3</f>
        <v>20</v>
      </c>
      <c r="DH166" s="317"/>
      <c r="DI166" s="318" t="str">
        <f>TOTALGENERAL!$E97</f>
        <v>-</v>
      </c>
      <c r="DJ166" s="319"/>
      <c r="DK166" s="318" t="str">
        <f>TOTALGENERAL!$AF97</f>
        <v/>
      </c>
      <c r="DL166" s="319"/>
      <c r="DM166" s="318"/>
      <c r="DN166" s="319"/>
      <c r="DO166" s="318"/>
      <c r="DP166" s="320"/>
    </row>
    <row r="167" spans="1:120">
      <c r="A167" s="321"/>
      <c r="B167" s="322"/>
      <c r="C167" s="323"/>
      <c r="D167" s="323"/>
      <c r="E167" s="315"/>
      <c r="F167" s="324"/>
      <c r="G167" s="315"/>
      <c r="H167" s="324"/>
      <c r="I167" s="315"/>
      <c r="J167" s="324"/>
      <c r="K167" s="315"/>
      <c r="L167" s="325"/>
      <c r="M167" s="321"/>
      <c r="N167" s="322"/>
      <c r="O167" s="323"/>
      <c r="P167" s="323"/>
      <c r="Q167" s="315"/>
      <c r="R167" s="324"/>
      <c r="S167" s="315"/>
      <c r="T167" s="324"/>
      <c r="U167" s="315"/>
      <c r="V167" s="324"/>
      <c r="W167" s="315"/>
      <c r="X167" s="325"/>
      <c r="Y167" s="321"/>
      <c r="Z167" s="322"/>
      <c r="AA167" s="323"/>
      <c r="AB167" s="323"/>
      <c r="AC167" s="315"/>
      <c r="AD167" s="324"/>
      <c r="AE167" s="315"/>
      <c r="AF167" s="324"/>
      <c r="AG167" s="315"/>
      <c r="AH167" s="324"/>
      <c r="AI167" s="315"/>
      <c r="AJ167" s="325"/>
      <c r="AK167" s="321"/>
      <c r="AL167" s="322"/>
      <c r="AM167" s="323"/>
      <c r="AN167" s="323"/>
      <c r="AO167" s="315"/>
      <c r="AP167" s="324"/>
      <c r="AQ167" s="315"/>
      <c r="AR167" s="324"/>
      <c r="AS167" s="315"/>
      <c r="AT167" s="324"/>
      <c r="AU167" s="315"/>
      <c r="AV167" s="325"/>
      <c r="AW167" s="321"/>
      <c r="AX167" s="322"/>
      <c r="AY167" s="323"/>
      <c r="AZ167" s="323"/>
      <c r="BA167" s="315"/>
      <c r="BB167" s="324"/>
      <c r="BC167" s="315"/>
      <c r="BD167" s="324"/>
      <c r="BE167" s="315"/>
      <c r="BF167" s="324"/>
      <c r="BG167" s="315"/>
      <c r="BH167" s="325"/>
      <c r="BI167" s="321"/>
      <c r="BJ167" s="322"/>
      <c r="BK167" s="323"/>
      <c r="BL167" s="323"/>
      <c r="BM167" s="315"/>
      <c r="BN167" s="324"/>
      <c r="BO167" s="315"/>
      <c r="BP167" s="324"/>
      <c r="BQ167" s="315"/>
      <c r="BR167" s="324"/>
      <c r="BS167" s="315"/>
      <c r="BT167" s="325"/>
      <c r="BU167" s="321"/>
      <c r="BV167" s="322"/>
      <c r="BW167" s="323"/>
      <c r="BX167" s="323"/>
      <c r="BY167" s="315"/>
      <c r="BZ167" s="324"/>
      <c r="CA167" s="315"/>
      <c r="CB167" s="324"/>
      <c r="CC167" s="315"/>
      <c r="CD167" s="324"/>
      <c r="CE167" s="315"/>
      <c r="CF167" s="325"/>
      <c r="CG167" s="321"/>
      <c r="CH167" s="322"/>
      <c r="CI167" s="323"/>
      <c r="CJ167" s="323"/>
      <c r="CK167" s="315"/>
      <c r="CL167" s="324"/>
      <c r="CM167" s="315"/>
      <c r="CN167" s="324"/>
      <c r="CO167" s="315"/>
      <c r="CP167" s="324"/>
      <c r="CQ167" s="315"/>
      <c r="CR167" s="325"/>
      <c r="CS167" s="321"/>
      <c r="CT167" s="322"/>
      <c r="CU167" s="323"/>
      <c r="CV167" s="323"/>
      <c r="CW167" s="315"/>
      <c r="CX167" s="324"/>
      <c r="CY167" s="315"/>
      <c r="CZ167" s="324"/>
      <c r="DA167" s="315"/>
      <c r="DB167" s="324"/>
      <c r="DC167" s="315"/>
      <c r="DD167" s="325"/>
      <c r="DE167" s="321"/>
      <c r="DF167" s="322"/>
      <c r="DG167" s="323"/>
      <c r="DH167" s="323"/>
      <c r="DI167" s="315"/>
      <c r="DJ167" s="324"/>
      <c r="DK167" s="315"/>
      <c r="DL167" s="324"/>
      <c r="DM167" s="315"/>
      <c r="DN167" s="324"/>
      <c r="DO167" s="315"/>
      <c r="DP167" s="325"/>
    </row>
    <row r="168" spans="1:120">
      <c r="A168" s="326"/>
      <c r="B168" s="326"/>
      <c r="C168" s="327"/>
      <c r="D168" s="327"/>
      <c r="E168" s="315"/>
      <c r="G168" s="315"/>
      <c r="I168" s="315"/>
      <c r="K168" s="315"/>
      <c r="M168" s="326"/>
      <c r="N168" s="326"/>
      <c r="O168" s="327"/>
      <c r="P168" s="327"/>
      <c r="Q168" s="315"/>
      <c r="S168" s="315"/>
      <c r="U168" s="315"/>
      <c r="W168" s="315"/>
      <c r="Y168" s="326"/>
      <c r="Z168" s="326"/>
      <c r="AA168" s="327"/>
      <c r="AB168" s="327"/>
      <c r="AC168" s="315"/>
      <c r="AE168" s="315"/>
      <c r="AG168" s="315"/>
      <c r="AI168" s="315"/>
      <c r="AK168" s="326"/>
      <c r="AL168" s="326"/>
      <c r="AM168" s="327"/>
      <c r="AN168" s="327"/>
      <c r="AO168" s="315"/>
      <c r="AQ168" s="315"/>
      <c r="AS168" s="315"/>
      <c r="AU168" s="315"/>
      <c r="AW168" s="326"/>
      <c r="AX168" s="326"/>
      <c r="AY168" s="327"/>
      <c r="AZ168" s="327"/>
      <c r="BA168" s="315"/>
      <c r="BC168" s="315"/>
      <c r="BE168" s="315"/>
      <c r="BG168" s="315"/>
      <c r="BI168" s="326"/>
      <c r="BJ168" s="326"/>
      <c r="BK168" s="327"/>
      <c r="BL168" s="327"/>
      <c r="BM168" s="315"/>
      <c r="BO168" s="315"/>
      <c r="BQ168" s="315"/>
      <c r="BS168" s="315"/>
      <c r="BU168" s="326"/>
      <c r="BV168" s="326"/>
      <c r="BW168" s="327"/>
      <c r="BX168" s="327"/>
      <c r="BY168" s="315"/>
      <c r="CA168" s="315"/>
      <c r="CC168" s="315"/>
      <c r="CE168" s="315"/>
      <c r="CG168" s="326"/>
      <c r="CH168" s="326"/>
      <c r="CI168" s="327"/>
      <c r="CJ168" s="327"/>
      <c r="CK168" s="315"/>
      <c r="CM168" s="315"/>
      <c r="CO168" s="315"/>
      <c r="CQ168" s="315"/>
      <c r="CS168" s="326"/>
      <c r="CT168" s="326"/>
      <c r="CU168" s="327"/>
      <c r="CV168" s="327"/>
      <c r="CW168" s="315"/>
      <c r="CY168" s="315"/>
      <c r="DA168" s="315"/>
      <c r="DC168" s="315"/>
      <c r="DE168" s="326"/>
      <c r="DF168" s="326"/>
      <c r="DG168" s="327"/>
      <c r="DH168" s="327"/>
      <c r="DI168" s="315"/>
      <c r="DK168" s="315"/>
      <c r="DM168" s="315"/>
      <c r="DO168" s="315"/>
    </row>
    <row r="169" spans="1:120" ht="13.5">
      <c r="A169" s="552" t="s">
        <v>88</v>
      </c>
      <c r="B169" s="552"/>
      <c r="C169" s="327"/>
      <c r="D169" s="327"/>
      <c r="E169" s="315"/>
      <c r="G169" s="315"/>
      <c r="I169" s="315"/>
      <c r="K169" s="315"/>
      <c r="M169" s="552" t="s">
        <v>88</v>
      </c>
      <c r="N169" s="552"/>
      <c r="O169" s="327"/>
      <c r="P169" s="327"/>
      <c r="Q169" s="315"/>
      <c r="S169" s="315"/>
      <c r="U169" s="315"/>
      <c r="W169" s="315"/>
      <c r="Y169" s="552" t="s">
        <v>88</v>
      </c>
      <c r="Z169" s="552"/>
      <c r="AA169" s="327"/>
      <c r="AB169" s="327"/>
      <c r="AC169" s="315"/>
      <c r="AE169" s="315"/>
      <c r="AG169" s="315"/>
      <c r="AI169" s="315"/>
      <c r="AK169" s="552" t="s">
        <v>88</v>
      </c>
      <c r="AL169" s="552"/>
      <c r="AM169" s="327"/>
      <c r="AN169" s="327"/>
      <c r="AO169" s="315"/>
      <c r="AQ169" s="315"/>
      <c r="AS169" s="315"/>
      <c r="AU169" s="315"/>
      <c r="AW169" s="552" t="s">
        <v>88</v>
      </c>
      <c r="AX169" s="552"/>
      <c r="AY169" s="327"/>
      <c r="AZ169" s="327"/>
      <c r="BA169" s="315"/>
      <c r="BC169" s="315"/>
      <c r="BE169" s="315"/>
      <c r="BG169" s="315"/>
      <c r="BI169" s="552" t="s">
        <v>88</v>
      </c>
      <c r="BJ169" s="552"/>
      <c r="BK169" s="327"/>
      <c r="BL169" s="327"/>
      <c r="BM169" s="315"/>
      <c r="BO169" s="315"/>
      <c r="BQ169" s="315"/>
      <c r="BS169" s="315"/>
      <c r="BU169" s="552" t="s">
        <v>88</v>
      </c>
      <c r="BV169" s="552"/>
      <c r="BW169" s="327"/>
      <c r="BX169" s="327"/>
      <c r="BY169" s="315"/>
      <c r="CA169" s="315"/>
      <c r="CC169" s="315"/>
      <c r="CE169" s="315"/>
      <c r="CG169" s="552" t="s">
        <v>88</v>
      </c>
      <c r="CH169" s="552"/>
      <c r="CI169" s="327"/>
      <c r="CJ169" s="327"/>
      <c r="CK169" s="315"/>
      <c r="CM169" s="315"/>
      <c r="CO169" s="315"/>
      <c r="CQ169" s="315"/>
      <c r="CS169" s="552" t="s">
        <v>88</v>
      </c>
      <c r="CT169" s="552"/>
      <c r="CU169" s="327"/>
      <c r="CV169" s="327"/>
      <c r="CW169" s="315"/>
      <c r="CY169" s="315"/>
      <c r="DA169" s="315"/>
      <c r="DC169" s="315"/>
      <c r="DE169" s="552" t="s">
        <v>88</v>
      </c>
      <c r="DF169" s="552"/>
      <c r="DG169" s="327"/>
      <c r="DH169" s="327"/>
      <c r="DI169" s="315"/>
      <c r="DK169" s="315"/>
      <c r="DM169" s="315"/>
      <c r="DO169" s="315"/>
    </row>
    <row r="170" spans="1:120">
      <c r="A170" s="326"/>
      <c r="B170" s="326"/>
      <c r="C170" s="327"/>
      <c r="D170" s="327"/>
      <c r="E170" s="315"/>
      <c r="G170" s="315"/>
      <c r="I170" s="315"/>
      <c r="K170" s="315"/>
      <c r="M170" s="326"/>
      <c r="N170" s="326"/>
      <c r="O170" s="327"/>
      <c r="P170" s="327"/>
      <c r="Q170" s="315"/>
      <c r="S170" s="315"/>
      <c r="U170" s="315"/>
      <c r="W170" s="315"/>
      <c r="Y170" s="326"/>
      <c r="Z170" s="326"/>
      <c r="AA170" s="327"/>
      <c r="AB170" s="327"/>
      <c r="AC170" s="315"/>
      <c r="AE170" s="315"/>
      <c r="AG170" s="315"/>
      <c r="AI170" s="315"/>
      <c r="AK170" s="326"/>
      <c r="AL170" s="326"/>
      <c r="AM170" s="327"/>
      <c r="AN170" s="327"/>
      <c r="AO170" s="315"/>
      <c r="AQ170" s="315"/>
      <c r="AS170" s="315"/>
      <c r="AU170" s="315"/>
      <c r="AW170" s="326"/>
      <c r="AX170" s="326"/>
      <c r="AY170" s="327"/>
      <c r="AZ170" s="327"/>
      <c r="BA170" s="315"/>
      <c r="BC170" s="315"/>
      <c r="BE170" s="315"/>
      <c r="BG170" s="315"/>
      <c r="BI170" s="326"/>
      <c r="BJ170" s="326"/>
      <c r="BK170" s="327"/>
      <c r="BL170" s="327"/>
      <c r="BM170" s="315"/>
      <c r="BO170" s="315"/>
      <c r="BQ170" s="315"/>
      <c r="BS170" s="315"/>
      <c r="BU170" s="326"/>
      <c r="BV170" s="326"/>
      <c r="BW170" s="327"/>
      <c r="BX170" s="327"/>
      <c r="BY170" s="315"/>
      <c r="CA170" s="315"/>
      <c r="CC170" s="315"/>
      <c r="CE170" s="315"/>
      <c r="CG170" s="326"/>
      <c r="CH170" s="326"/>
      <c r="CI170" s="327"/>
      <c r="CJ170" s="327"/>
      <c r="CK170" s="315"/>
      <c r="CM170" s="315"/>
      <c r="CO170" s="315"/>
      <c r="CQ170" s="315"/>
      <c r="CS170" s="326"/>
      <c r="CT170" s="326"/>
      <c r="CU170" s="327"/>
      <c r="CV170" s="327"/>
      <c r="CW170" s="315"/>
      <c r="CY170" s="315"/>
      <c r="DA170" s="315"/>
      <c r="DC170" s="315"/>
      <c r="DE170" s="326"/>
      <c r="DF170" s="326"/>
      <c r="DG170" s="327"/>
      <c r="DH170" s="327"/>
      <c r="DI170" s="315"/>
      <c r="DK170" s="315"/>
      <c r="DM170" s="315"/>
      <c r="DO170" s="315"/>
    </row>
    <row r="171" spans="1:120">
      <c r="A171" s="553" t="str">
        <f>PARAMETRES!$F$5</f>
        <v>LIRE</v>
      </c>
      <c r="B171" s="553"/>
      <c r="C171" s="328">
        <f>PARAMETRES!$G$5</f>
        <v>25</v>
      </c>
      <c r="D171" s="329"/>
      <c r="E171" s="330">
        <f>TOTALGENERAL!$H61</f>
        <v>22.200000000000003</v>
      </c>
      <c r="F171" s="331"/>
      <c r="G171" s="330" t="str">
        <f>TOTALGENERAL!$AI61</f>
        <v/>
      </c>
      <c r="H171" s="331"/>
      <c r="I171" s="330"/>
      <c r="J171" s="331"/>
      <c r="K171" s="330"/>
      <c r="L171" s="332"/>
      <c r="M171" s="553" t="str">
        <f>PARAMETRES!$F$5</f>
        <v>LIRE</v>
      </c>
      <c r="N171" s="553"/>
      <c r="O171" s="328">
        <f>PARAMETRES!$G$5</f>
        <v>25</v>
      </c>
      <c r="P171" s="329"/>
      <c r="Q171" s="330">
        <f>TOTALGENERAL!$H65</f>
        <v>19.3</v>
      </c>
      <c r="R171" s="331"/>
      <c r="S171" s="330" t="str">
        <f>TOTALGENERAL!$AI65</f>
        <v/>
      </c>
      <c r="T171" s="331"/>
      <c r="U171" s="330"/>
      <c r="V171" s="331"/>
      <c r="W171" s="330"/>
      <c r="X171" s="332"/>
      <c r="Y171" s="553" t="str">
        <f>PARAMETRES!$F$5</f>
        <v>LIRE</v>
      </c>
      <c r="Z171" s="553"/>
      <c r="AA171" s="328">
        <f>PARAMETRES!$G$5</f>
        <v>25</v>
      </c>
      <c r="AB171" s="329"/>
      <c r="AC171" s="330">
        <f>TOTALGENERAL!$H69</f>
        <v>20.400000000000002</v>
      </c>
      <c r="AD171" s="331"/>
      <c r="AE171" s="330" t="str">
        <f>TOTALGENERAL!$AI69</f>
        <v/>
      </c>
      <c r="AF171" s="331"/>
      <c r="AG171" s="330"/>
      <c r="AH171" s="331"/>
      <c r="AI171" s="330"/>
      <c r="AJ171" s="332"/>
      <c r="AK171" s="553" t="str">
        <f>PARAMETRES!$F$5</f>
        <v>LIRE</v>
      </c>
      <c r="AL171" s="553"/>
      <c r="AM171" s="328">
        <f>PARAMETRES!$G$5</f>
        <v>25</v>
      </c>
      <c r="AN171" s="329"/>
      <c r="AO171" s="330">
        <f>TOTALGENERAL!$H73</f>
        <v>21.700000000000003</v>
      </c>
      <c r="AP171" s="331"/>
      <c r="AQ171" s="330" t="str">
        <f>TOTALGENERAL!$AI73</f>
        <v/>
      </c>
      <c r="AR171" s="331"/>
      <c r="AS171" s="330"/>
      <c r="AT171" s="331"/>
      <c r="AU171" s="330"/>
      <c r="AV171" s="332"/>
      <c r="AW171" s="553" t="str">
        <f>PARAMETRES!$F$5</f>
        <v>LIRE</v>
      </c>
      <c r="AX171" s="553"/>
      <c r="AY171" s="328">
        <f>PARAMETRES!$G$5</f>
        <v>25</v>
      </c>
      <c r="AZ171" s="329"/>
      <c r="BA171" s="330">
        <f>TOTALGENERAL!$H77</f>
        <v>24</v>
      </c>
      <c r="BB171" s="331"/>
      <c r="BC171" s="330" t="str">
        <f>TOTALGENERAL!$AI77</f>
        <v/>
      </c>
      <c r="BD171" s="331"/>
      <c r="BE171" s="330"/>
      <c r="BF171" s="331"/>
      <c r="BG171" s="330"/>
      <c r="BH171" s="332"/>
      <c r="BI171" s="553" t="str">
        <f>PARAMETRES!$F$5</f>
        <v>LIRE</v>
      </c>
      <c r="BJ171" s="553"/>
      <c r="BK171" s="328">
        <f>PARAMETRES!$G$5</f>
        <v>25</v>
      </c>
      <c r="BL171" s="329"/>
      <c r="BM171" s="330">
        <f>TOTALGENERAL!$H81</f>
        <v>23</v>
      </c>
      <c r="BN171" s="331"/>
      <c r="BO171" s="330" t="str">
        <f>TOTALGENERAL!$AI81</f>
        <v/>
      </c>
      <c r="BP171" s="331"/>
      <c r="BQ171" s="330"/>
      <c r="BR171" s="331"/>
      <c r="BS171" s="330"/>
      <c r="BT171" s="332"/>
      <c r="BU171" s="553" t="str">
        <f>PARAMETRES!$F$5</f>
        <v>LIRE</v>
      </c>
      <c r="BV171" s="553"/>
      <c r="BW171" s="328">
        <f>PARAMETRES!$G$5</f>
        <v>25</v>
      </c>
      <c r="BX171" s="329"/>
      <c r="BY171" s="330">
        <f>TOTALGENERAL!$H85</f>
        <v>20.6</v>
      </c>
      <c r="BZ171" s="331"/>
      <c r="CA171" s="330" t="str">
        <f>TOTALGENERAL!$AI85</f>
        <v/>
      </c>
      <c r="CB171" s="331"/>
      <c r="CC171" s="330"/>
      <c r="CD171" s="331"/>
      <c r="CE171" s="330"/>
      <c r="CF171" s="332"/>
      <c r="CG171" s="553" t="str">
        <f>PARAMETRES!$F$5</f>
        <v>LIRE</v>
      </c>
      <c r="CH171" s="553"/>
      <c r="CI171" s="328">
        <f>PARAMETRES!$G$5</f>
        <v>25</v>
      </c>
      <c r="CJ171" s="329"/>
      <c r="CK171" s="330" t="str">
        <f>TOTALGENERAL!$H89</f>
        <v>-</v>
      </c>
      <c r="CL171" s="331"/>
      <c r="CM171" s="330" t="str">
        <f>TOTALGENERAL!$AI89</f>
        <v/>
      </c>
      <c r="CN171" s="331"/>
      <c r="CO171" s="330"/>
      <c r="CP171" s="331"/>
      <c r="CQ171" s="330"/>
      <c r="CR171" s="332"/>
      <c r="CS171" s="553" t="str">
        <f>PARAMETRES!$F$5</f>
        <v>LIRE</v>
      </c>
      <c r="CT171" s="553"/>
      <c r="CU171" s="328">
        <f>PARAMETRES!$G$5</f>
        <v>25</v>
      </c>
      <c r="CV171" s="329"/>
      <c r="CW171" s="330" t="str">
        <f>TOTALGENERAL!$H93</f>
        <v>-</v>
      </c>
      <c r="CX171" s="331"/>
      <c r="CY171" s="330" t="str">
        <f>TOTALGENERAL!$AI93</f>
        <v/>
      </c>
      <c r="CZ171" s="331"/>
      <c r="DA171" s="330"/>
      <c r="DB171" s="331"/>
      <c r="DC171" s="330"/>
      <c r="DD171" s="332"/>
      <c r="DE171" s="553" t="str">
        <f>PARAMETRES!$F$5</f>
        <v>LIRE</v>
      </c>
      <c r="DF171" s="553"/>
      <c r="DG171" s="328">
        <f>PARAMETRES!$G$5</f>
        <v>25</v>
      </c>
      <c r="DH171" s="329"/>
      <c r="DI171" s="330" t="str">
        <f>TOTALGENERAL!$H97</f>
        <v>-</v>
      </c>
      <c r="DJ171" s="331"/>
      <c r="DK171" s="330" t="str">
        <f>TOTALGENERAL!$AI97</f>
        <v/>
      </c>
      <c r="DL171" s="331"/>
      <c r="DM171" s="330"/>
      <c r="DN171" s="331"/>
      <c r="DO171" s="330"/>
      <c r="DP171" s="332"/>
    </row>
    <row r="172" spans="1:120">
      <c r="A172" s="553" t="str">
        <f>PARAMETRES!$F$6</f>
        <v>ÉCRIRE (dictées, orthographe, rédactions)</v>
      </c>
      <c r="B172" s="553"/>
      <c r="C172" s="328">
        <f>PARAMETRES!$G$6</f>
        <v>25</v>
      </c>
      <c r="D172" s="329"/>
      <c r="E172" s="330">
        <f>TOTALGENERAL!$I61</f>
        <v>22.200000000000003</v>
      </c>
      <c r="F172" s="331"/>
      <c r="G172" s="330" t="str">
        <f>TOTALGENERAL!$AJ61</f>
        <v/>
      </c>
      <c r="H172" s="331"/>
      <c r="I172" s="330"/>
      <c r="J172" s="331"/>
      <c r="K172" s="330"/>
      <c r="L172" s="332"/>
      <c r="M172" s="553" t="str">
        <f>PARAMETRES!$F$6</f>
        <v>ÉCRIRE (dictées, orthographe, rédactions)</v>
      </c>
      <c r="N172" s="553"/>
      <c r="O172" s="328">
        <f>PARAMETRES!$G$6</f>
        <v>25</v>
      </c>
      <c r="P172" s="329"/>
      <c r="Q172" s="330">
        <f>TOTALGENERAL!$I65</f>
        <v>23.900000000000002</v>
      </c>
      <c r="R172" s="331"/>
      <c r="S172" s="330" t="str">
        <f>TOTALGENERAL!$AJ65</f>
        <v/>
      </c>
      <c r="T172" s="331"/>
      <c r="U172" s="330"/>
      <c r="V172" s="331"/>
      <c r="W172" s="330"/>
      <c r="X172" s="332"/>
      <c r="Y172" s="553" t="str">
        <f>PARAMETRES!$F$6</f>
        <v>ÉCRIRE (dictées, orthographe, rédactions)</v>
      </c>
      <c r="Z172" s="553"/>
      <c r="AA172" s="328">
        <f>PARAMETRES!$G$6</f>
        <v>25</v>
      </c>
      <c r="AB172" s="329"/>
      <c r="AC172" s="330">
        <f>TOTALGENERAL!$I69</f>
        <v>19</v>
      </c>
      <c r="AD172" s="331"/>
      <c r="AE172" s="330" t="str">
        <f>TOTALGENERAL!$AJ69</f>
        <v/>
      </c>
      <c r="AF172" s="331"/>
      <c r="AG172" s="330"/>
      <c r="AH172" s="331"/>
      <c r="AI172" s="330"/>
      <c r="AJ172" s="332"/>
      <c r="AK172" s="553" t="str">
        <f>PARAMETRES!$F$6</f>
        <v>ÉCRIRE (dictées, orthographe, rédactions)</v>
      </c>
      <c r="AL172" s="553"/>
      <c r="AM172" s="328">
        <f>PARAMETRES!$G$6</f>
        <v>25</v>
      </c>
      <c r="AN172" s="329"/>
      <c r="AO172" s="330">
        <f>TOTALGENERAL!$I73</f>
        <v>18.8</v>
      </c>
      <c r="AP172" s="331"/>
      <c r="AQ172" s="330" t="str">
        <f>TOTALGENERAL!$AJ73</f>
        <v/>
      </c>
      <c r="AR172" s="331"/>
      <c r="AS172" s="330"/>
      <c r="AT172" s="331"/>
      <c r="AU172" s="330"/>
      <c r="AV172" s="332"/>
      <c r="AW172" s="553" t="str">
        <f>PARAMETRES!$F$6</f>
        <v>ÉCRIRE (dictées, orthographe, rédactions)</v>
      </c>
      <c r="AX172" s="553"/>
      <c r="AY172" s="328">
        <f>PARAMETRES!$G$6</f>
        <v>25</v>
      </c>
      <c r="AZ172" s="329"/>
      <c r="BA172" s="330">
        <f>TOTALGENERAL!$I77</f>
        <v>20</v>
      </c>
      <c r="BB172" s="331"/>
      <c r="BC172" s="330" t="str">
        <f>TOTALGENERAL!$AJ77</f>
        <v/>
      </c>
      <c r="BD172" s="331"/>
      <c r="BE172" s="330"/>
      <c r="BF172" s="331"/>
      <c r="BG172" s="330"/>
      <c r="BH172" s="332"/>
      <c r="BI172" s="553" t="str">
        <f>PARAMETRES!$F$6</f>
        <v>ÉCRIRE (dictées, orthographe, rédactions)</v>
      </c>
      <c r="BJ172" s="553"/>
      <c r="BK172" s="328">
        <f>PARAMETRES!$G$6</f>
        <v>25</v>
      </c>
      <c r="BL172" s="329"/>
      <c r="BM172" s="330">
        <f>TOTALGENERAL!$I81</f>
        <v>22.8</v>
      </c>
      <c r="BN172" s="331"/>
      <c r="BO172" s="330" t="str">
        <f>TOTALGENERAL!$AJ81</f>
        <v/>
      </c>
      <c r="BP172" s="331"/>
      <c r="BQ172" s="330"/>
      <c r="BR172" s="331"/>
      <c r="BS172" s="330"/>
      <c r="BT172" s="332"/>
      <c r="BU172" s="553" t="str">
        <f>PARAMETRES!$F$6</f>
        <v>ÉCRIRE (dictées, orthographe, rédactions)</v>
      </c>
      <c r="BV172" s="553"/>
      <c r="BW172" s="328">
        <f>PARAMETRES!$G$6</f>
        <v>25</v>
      </c>
      <c r="BX172" s="329"/>
      <c r="BY172" s="330">
        <f>TOTALGENERAL!$I85</f>
        <v>16.5</v>
      </c>
      <c r="BZ172" s="331"/>
      <c r="CA172" s="330" t="str">
        <f>TOTALGENERAL!$AJ85</f>
        <v/>
      </c>
      <c r="CB172" s="331"/>
      <c r="CC172" s="330"/>
      <c r="CD172" s="331"/>
      <c r="CE172" s="330"/>
      <c r="CF172" s="332"/>
      <c r="CG172" s="553" t="str">
        <f>PARAMETRES!$F$6</f>
        <v>ÉCRIRE (dictées, orthographe, rédactions)</v>
      </c>
      <c r="CH172" s="553"/>
      <c r="CI172" s="328">
        <f>PARAMETRES!$G$6</f>
        <v>25</v>
      </c>
      <c r="CJ172" s="329"/>
      <c r="CK172" s="330" t="str">
        <f>TOTALGENERAL!$I89</f>
        <v>-</v>
      </c>
      <c r="CL172" s="331"/>
      <c r="CM172" s="330" t="str">
        <f>TOTALGENERAL!$AJ89</f>
        <v/>
      </c>
      <c r="CN172" s="331"/>
      <c r="CO172" s="330"/>
      <c r="CP172" s="331"/>
      <c r="CQ172" s="330"/>
      <c r="CR172" s="332"/>
      <c r="CS172" s="553" t="str">
        <f>PARAMETRES!$F$6</f>
        <v>ÉCRIRE (dictées, orthographe, rédactions)</v>
      </c>
      <c r="CT172" s="553"/>
      <c r="CU172" s="328">
        <f>PARAMETRES!$G$6</f>
        <v>25</v>
      </c>
      <c r="CV172" s="329"/>
      <c r="CW172" s="330" t="str">
        <f>TOTALGENERAL!$I93</f>
        <v>-</v>
      </c>
      <c r="CX172" s="331"/>
      <c r="CY172" s="330" t="str">
        <f>TOTALGENERAL!$AJ93</f>
        <v/>
      </c>
      <c r="CZ172" s="331"/>
      <c r="DA172" s="330"/>
      <c r="DB172" s="331"/>
      <c r="DC172" s="330"/>
      <c r="DD172" s="332"/>
      <c r="DE172" s="553" t="str">
        <f>PARAMETRES!$F$6</f>
        <v>ÉCRIRE (dictées, orthographe, rédactions)</v>
      </c>
      <c r="DF172" s="553"/>
      <c r="DG172" s="328">
        <f>PARAMETRES!$G$6</f>
        <v>25</v>
      </c>
      <c r="DH172" s="329"/>
      <c r="DI172" s="330" t="str">
        <f>TOTALGENERAL!$I97</f>
        <v>-</v>
      </c>
      <c r="DJ172" s="331"/>
      <c r="DK172" s="330" t="str">
        <f>TOTALGENERAL!$AJ97</f>
        <v/>
      </c>
      <c r="DL172" s="331"/>
      <c r="DM172" s="330"/>
      <c r="DN172" s="331"/>
      <c r="DO172" s="330"/>
      <c r="DP172" s="332"/>
    </row>
    <row r="173" spans="1:120">
      <c r="A173" s="553" t="str">
        <f>PARAMETRES!$F$7</f>
        <v>ÉCOUTER / PARLER</v>
      </c>
      <c r="B173" s="553"/>
      <c r="C173" s="328">
        <f>PARAMETRES!$G$7</f>
        <v>25</v>
      </c>
      <c r="D173" s="329"/>
      <c r="E173" s="330">
        <f>TOTALGENERAL!$J61</f>
        <v>19.8</v>
      </c>
      <c r="F173" s="331"/>
      <c r="G173" s="330" t="str">
        <f>TOTALGENERAL!$AK61</f>
        <v/>
      </c>
      <c r="H173" s="331"/>
      <c r="I173" s="330"/>
      <c r="J173" s="331"/>
      <c r="K173" s="330"/>
      <c r="L173" s="332"/>
      <c r="M173" s="553" t="str">
        <f>PARAMETRES!$F$7</f>
        <v>ÉCOUTER / PARLER</v>
      </c>
      <c r="N173" s="553"/>
      <c r="O173" s="328">
        <f>PARAMETRES!$G$7</f>
        <v>25</v>
      </c>
      <c r="P173" s="329"/>
      <c r="Q173" s="330">
        <f>TOTALGENERAL!$J65</f>
        <v>14.5</v>
      </c>
      <c r="R173" s="331"/>
      <c r="S173" s="330" t="str">
        <f>TOTALGENERAL!$AK65</f>
        <v/>
      </c>
      <c r="T173" s="331"/>
      <c r="U173" s="330"/>
      <c r="V173" s="331"/>
      <c r="W173" s="330"/>
      <c r="X173" s="332"/>
      <c r="Y173" s="553" t="str">
        <f>PARAMETRES!$F$7</f>
        <v>ÉCOUTER / PARLER</v>
      </c>
      <c r="Z173" s="553"/>
      <c r="AA173" s="328">
        <f>PARAMETRES!$G$7</f>
        <v>25</v>
      </c>
      <c r="AB173" s="329"/>
      <c r="AC173" s="330">
        <f>TOTALGENERAL!$J69</f>
        <v>14.799999999999999</v>
      </c>
      <c r="AD173" s="331"/>
      <c r="AE173" s="330" t="str">
        <f>TOTALGENERAL!$AK69</f>
        <v/>
      </c>
      <c r="AF173" s="331"/>
      <c r="AG173" s="330"/>
      <c r="AH173" s="331"/>
      <c r="AI173" s="330"/>
      <c r="AJ173" s="332"/>
      <c r="AK173" s="553" t="str">
        <f>PARAMETRES!$F$7</f>
        <v>ÉCOUTER / PARLER</v>
      </c>
      <c r="AL173" s="553"/>
      <c r="AM173" s="328">
        <f>PARAMETRES!$G$7</f>
        <v>25</v>
      </c>
      <c r="AN173" s="329"/>
      <c r="AO173" s="330">
        <f>TOTALGENERAL!$J73</f>
        <v>18.100000000000001</v>
      </c>
      <c r="AP173" s="331"/>
      <c r="AQ173" s="330" t="str">
        <f>TOTALGENERAL!$AK73</f>
        <v/>
      </c>
      <c r="AR173" s="331"/>
      <c r="AS173" s="330"/>
      <c r="AT173" s="331"/>
      <c r="AU173" s="330"/>
      <c r="AV173" s="332"/>
      <c r="AW173" s="553" t="str">
        <f>PARAMETRES!$F$7</f>
        <v>ÉCOUTER / PARLER</v>
      </c>
      <c r="AX173" s="553"/>
      <c r="AY173" s="328">
        <f>PARAMETRES!$G$7</f>
        <v>25</v>
      </c>
      <c r="AZ173" s="329"/>
      <c r="BA173" s="330">
        <f>TOTALGENERAL!$J77</f>
        <v>19.5</v>
      </c>
      <c r="BB173" s="331"/>
      <c r="BC173" s="330" t="str">
        <f>TOTALGENERAL!$AK77</f>
        <v/>
      </c>
      <c r="BD173" s="331"/>
      <c r="BE173" s="330"/>
      <c r="BF173" s="331"/>
      <c r="BG173" s="330"/>
      <c r="BH173" s="332"/>
      <c r="BI173" s="553" t="str">
        <f>PARAMETRES!$F$7</f>
        <v>ÉCOUTER / PARLER</v>
      </c>
      <c r="BJ173" s="553"/>
      <c r="BK173" s="328">
        <f>PARAMETRES!$G$7</f>
        <v>25</v>
      </c>
      <c r="BL173" s="329"/>
      <c r="BM173" s="330">
        <f>TOTALGENERAL!$J81</f>
        <v>17.8</v>
      </c>
      <c r="BN173" s="331"/>
      <c r="BO173" s="330" t="str">
        <f>TOTALGENERAL!$AK81</f>
        <v/>
      </c>
      <c r="BP173" s="331"/>
      <c r="BQ173" s="330"/>
      <c r="BR173" s="331"/>
      <c r="BS173" s="330"/>
      <c r="BT173" s="332"/>
      <c r="BU173" s="553" t="str">
        <f>PARAMETRES!$F$7</f>
        <v>ÉCOUTER / PARLER</v>
      </c>
      <c r="BV173" s="553"/>
      <c r="BW173" s="328">
        <f>PARAMETRES!$G$7</f>
        <v>25</v>
      </c>
      <c r="BX173" s="329"/>
      <c r="BY173" s="330">
        <f>TOTALGENERAL!$J85</f>
        <v>15</v>
      </c>
      <c r="BZ173" s="331"/>
      <c r="CA173" s="330" t="str">
        <f>TOTALGENERAL!$AK85</f>
        <v/>
      </c>
      <c r="CB173" s="331"/>
      <c r="CC173" s="330"/>
      <c r="CD173" s="331"/>
      <c r="CE173" s="330"/>
      <c r="CF173" s="332"/>
      <c r="CG173" s="553" t="str">
        <f>PARAMETRES!$F$7</f>
        <v>ÉCOUTER / PARLER</v>
      </c>
      <c r="CH173" s="553"/>
      <c r="CI173" s="328">
        <f>PARAMETRES!$G$7</f>
        <v>25</v>
      </c>
      <c r="CJ173" s="329"/>
      <c r="CK173" s="330" t="str">
        <f>TOTALGENERAL!$J89</f>
        <v>-</v>
      </c>
      <c r="CL173" s="331"/>
      <c r="CM173" s="330" t="str">
        <f>TOTALGENERAL!$AK89</f>
        <v/>
      </c>
      <c r="CN173" s="331"/>
      <c r="CO173" s="330"/>
      <c r="CP173" s="331"/>
      <c r="CQ173" s="330"/>
      <c r="CR173" s="332"/>
      <c r="CS173" s="553" t="str">
        <f>PARAMETRES!$F$7</f>
        <v>ÉCOUTER / PARLER</v>
      </c>
      <c r="CT173" s="553"/>
      <c r="CU173" s="328">
        <f>PARAMETRES!$G$7</f>
        <v>25</v>
      </c>
      <c r="CV173" s="329"/>
      <c r="CW173" s="330" t="str">
        <f>TOTALGENERAL!$J93</f>
        <v>-</v>
      </c>
      <c r="CX173" s="331"/>
      <c r="CY173" s="330" t="str">
        <f>TOTALGENERAL!$AK93</f>
        <v/>
      </c>
      <c r="CZ173" s="331"/>
      <c r="DA173" s="330"/>
      <c r="DB173" s="331"/>
      <c r="DC173" s="330"/>
      <c r="DD173" s="332"/>
      <c r="DE173" s="553" t="str">
        <f>PARAMETRES!$F$7</f>
        <v>ÉCOUTER / PARLER</v>
      </c>
      <c r="DF173" s="553"/>
      <c r="DG173" s="328">
        <f>PARAMETRES!$G$7</f>
        <v>25</v>
      </c>
      <c r="DH173" s="329"/>
      <c r="DI173" s="330" t="str">
        <f>TOTALGENERAL!$J97</f>
        <v>-</v>
      </c>
      <c r="DJ173" s="331"/>
      <c r="DK173" s="330" t="str">
        <f>TOTALGENERAL!$AK97</f>
        <v/>
      </c>
      <c r="DL173" s="331"/>
      <c r="DM173" s="330"/>
      <c r="DN173" s="331"/>
      <c r="DO173" s="330"/>
      <c r="DP173" s="332"/>
    </row>
    <row r="174" spans="1:120">
      <c r="A174" s="553" t="str">
        <f>PARAMETRES!$F$8</f>
        <v>LIRE-ÉCRIRE (conjugaison, grammaire, …)</v>
      </c>
      <c r="B174" s="553"/>
      <c r="C174" s="328">
        <f>PARAMETRES!$G$8</f>
        <v>25</v>
      </c>
      <c r="D174" s="329"/>
      <c r="E174" s="330">
        <f>TOTALGENERAL!$K61</f>
        <v>15.9</v>
      </c>
      <c r="F174" s="331"/>
      <c r="G174" s="330" t="str">
        <f>TOTALGENERAL!$AL61</f>
        <v/>
      </c>
      <c r="H174" s="331"/>
      <c r="I174" s="330"/>
      <c r="J174" s="331"/>
      <c r="K174" s="330"/>
      <c r="L174" s="332"/>
      <c r="M174" s="553" t="str">
        <f>PARAMETRES!$F$8</f>
        <v>LIRE-ÉCRIRE (conjugaison, grammaire, …)</v>
      </c>
      <c r="N174" s="553"/>
      <c r="O174" s="328">
        <f>PARAMETRES!$G$8</f>
        <v>25</v>
      </c>
      <c r="P174" s="329"/>
      <c r="Q174" s="330">
        <f>TOTALGENERAL!$K65</f>
        <v>16.600000000000001</v>
      </c>
      <c r="R174" s="331"/>
      <c r="S174" s="330" t="str">
        <f>TOTALGENERAL!$AL65</f>
        <v/>
      </c>
      <c r="T174" s="331"/>
      <c r="U174" s="330"/>
      <c r="V174" s="331"/>
      <c r="W174" s="330"/>
      <c r="X174" s="332"/>
      <c r="Y174" s="553" t="str">
        <f>PARAMETRES!$F$8</f>
        <v>LIRE-ÉCRIRE (conjugaison, grammaire, …)</v>
      </c>
      <c r="Z174" s="553"/>
      <c r="AA174" s="328">
        <f>PARAMETRES!$G$8</f>
        <v>25</v>
      </c>
      <c r="AB174" s="329"/>
      <c r="AC174" s="330">
        <f>TOTALGENERAL!$K69</f>
        <v>13.2</v>
      </c>
      <c r="AD174" s="331"/>
      <c r="AE174" s="330" t="str">
        <f>TOTALGENERAL!$AL69</f>
        <v/>
      </c>
      <c r="AF174" s="331"/>
      <c r="AG174" s="330"/>
      <c r="AH174" s="331"/>
      <c r="AI174" s="330"/>
      <c r="AJ174" s="332"/>
      <c r="AK174" s="553" t="str">
        <f>PARAMETRES!$F$8</f>
        <v>LIRE-ÉCRIRE (conjugaison, grammaire, …)</v>
      </c>
      <c r="AL174" s="553"/>
      <c r="AM174" s="328">
        <f>PARAMETRES!$G$8</f>
        <v>25</v>
      </c>
      <c r="AN174" s="329"/>
      <c r="AO174" s="330">
        <f>TOTALGENERAL!$K73</f>
        <v>12.5</v>
      </c>
      <c r="AP174" s="331"/>
      <c r="AQ174" s="330" t="str">
        <f>TOTALGENERAL!$AL73</f>
        <v/>
      </c>
      <c r="AR174" s="331"/>
      <c r="AS174" s="330"/>
      <c r="AT174" s="331"/>
      <c r="AU174" s="330"/>
      <c r="AV174" s="332"/>
      <c r="AW174" s="553" t="str">
        <f>PARAMETRES!$F$8</f>
        <v>LIRE-ÉCRIRE (conjugaison, grammaire, …)</v>
      </c>
      <c r="AX174" s="553"/>
      <c r="AY174" s="328">
        <f>PARAMETRES!$G$8</f>
        <v>25</v>
      </c>
      <c r="AZ174" s="329"/>
      <c r="BA174" s="330">
        <f>TOTALGENERAL!$K77</f>
        <v>16.400000000000002</v>
      </c>
      <c r="BB174" s="331"/>
      <c r="BC174" s="330" t="str">
        <f>TOTALGENERAL!$AL77</f>
        <v/>
      </c>
      <c r="BD174" s="331"/>
      <c r="BE174" s="330"/>
      <c r="BF174" s="331"/>
      <c r="BG174" s="330"/>
      <c r="BH174" s="332"/>
      <c r="BI174" s="553" t="str">
        <f>PARAMETRES!$F$8</f>
        <v>LIRE-ÉCRIRE (conjugaison, grammaire, …)</v>
      </c>
      <c r="BJ174" s="553"/>
      <c r="BK174" s="328">
        <f>PARAMETRES!$G$8</f>
        <v>25</v>
      </c>
      <c r="BL174" s="329"/>
      <c r="BM174" s="330">
        <f>TOTALGENERAL!$K81</f>
        <v>19.400000000000002</v>
      </c>
      <c r="BN174" s="331"/>
      <c r="BO174" s="330" t="str">
        <f>TOTALGENERAL!$AL81</f>
        <v/>
      </c>
      <c r="BP174" s="331"/>
      <c r="BQ174" s="330"/>
      <c r="BR174" s="331"/>
      <c r="BS174" s="330"/>
      <c r="BT174" s="332"/>
      <c r="BU174" s="553" t="str">
        <f>PARAMETRES!$F$8</f>
        <v>LIRE-ÉCRIRE (conjugaison, grammaire, …)</v>
      </c>
      <c r="BV174" s="553"/>
      <c r="BW174" s="328">
        <f>PARAMETRES!$G$8</f>
        <v>25</v>
      </c>
      <c r="BX174" s="329"/>
      <c r="BY174" s="330">
        <f>TOTALGENERAL!$K85</f>
        <v>16.400000000000002</v>
      </c>
      <c r="BZ174" s="331"/>
      <c r="CA174" s="330" t="str">
        <f>TOTALGENERAL!$AL85</f>
        <v/>
      </c>
      <c r="CB174" s="331"/>
      <c r="CC174" s="330"/>
      <c r="CD174" s="331"/>
      <c r="CE174" s="330"/>
      <c r="CF174" s="332"/>
      <c r="CG174" s="553" t="str">
        <f>PARAMETRES!$F$8</f>
        <v>LIRE-ÉCRIRE (conjugaison, grammaire, …)</v>
      </c>
      <c r="CH174" s="553"/>
      <c r="CI174" s="328">
        <f>PARAMETRES!$G$8</f>
        <v>25</v>
      </c>
      <c r="CJ174" s="329"/>
      <c r="CK174" s="330" t="str">
        <f>TOTALGENERAL!$K89</f>
        <v>-</v>
      </c>
      <c r="CL174" s="331"/>
      <c r="CM174" s="330" t="str">
        <f>TOTALGENERAL!$AL89</f>
        <v/>
      </c>
      <c r="CN174" s="331"/>
      <c r="CO174" s="330"/>
      <c r="CP174" s="331"/>
      <c r="CQ174" s="330"/>
      <c r="CR174" s="332"/>
      <c r="CS174" s="553" t="str">
        <f>PARAMETRES!$F$8</f>
        <v>LIRE-ÉCRIRE (conjugaison, grammaire, …)</v>
      </c>
      <c r="CT174" s="553"/>
      <c r="CU174" s="328">
        <f>PARAMETRES!$G$8</f>
        <v>25</v>
      </c>
      <c r="CV174" s="329"/>
      <c r="CW174" s="330" t="str">
        <f>TOTALGENERAL!$K93</f>
        <v>-</v>
      </c>
      <c r="CX174" s="331"/>
      <c r="CY174" s="330" t="str">
        <f>TOTALGENERAL!$AL93</f>
        <v/>
      </c>
      <c r="CZ174" s="331"/>
      <c r="DA174" s="330"/>
      <c r="DB174" s="331"/>
      <c r="DC174" s="330"/>
      <c r="DD174" s="332"/>
      <c r="DE174" s="553" t="str">
        <f>PARAMETRES!$F$8</f>
        <v>LIRE-ÉCRIRE (conjugaison, grammaire, …)</v>
      </c>
      <c r="DF174" s="553"/>
      <c r="DG174" s="328">
        <f>PARAMETRES!$G$8</f>
        <v>25</v>
      </c>
      <c r="DH174" s="329"/>
      <c r="DI174" s="330" t="str">
        <f>TOTALGENERAL!$K97</f>
        <v>-</v>
      </c>
      <c r="DJ174" s="331"/>
      <c r="DK174" s="330" t="str">
        <f>TOTALGENERAL!$AL97</f>
        <v/>
      </c>
      <c r="DL174" s="331"/>
      <c r="DM174" s="330"/>
      <c r="DN174" s="331"/>
      <c r="DO174" s="330"/>
      <c r="DP174" s="332"/>
    </row>
    <row r="175" spans="1:120">
      <c r="A175" s="326"/>
      <c r="B175" s="326"/>
      <c r="C175" s="327"/>
      <c r="D175" s="327"/>
      <c r="E175" s="315"/>
      <c r="G175" s="315"/>
      <c r="I175" s="315"/>
      <c r="K175" s="315"/>
      <c r="M175" s="326"/>
      <c r="N175" s="326"/>
      <c r="O175" s="327"/>
      <c r="P175" s="327"/>
      <c r="Q175" s="315"/>
      <c r="S175" s="315"/>
      <c r="U175" s="315"/>
      <c r="W175" s="315"/>
      <c r="Y175" s="326"/>
      <c r="Z175" s="326"/>
      <c r="AA175" s="327"/>
      <c r="AB175" s="327"/>
      <c r="AC175" s="315"/>
      <c r="AE175" s="315"/>
      <c r="AG175" s="315"/>
      <c r="AI175" s="315"/>
      <c r="AK175" s="326"/>
      <c r="AL175" s="326"/>
      <c r="AM175" s="327"/>
      <c r="AN175" s="327"/>
      <c r="AO175" s="315"/>
      <c r="AQ175" s="315"/>
      <c r="AS175" s="315"/>
      <c r="AU175" s="315"/>
      <c r="AW175" s="326"/>
      <c r="AX175" s="326"/>
      <c r="AY175" s="327"/>
      <c r="AZ175" s="327"/>
      <c r="BA175" s="315"/>
      <c r="BC175" s="315"/>
      <c r="BE175" s="315"/>
      <c r="BG175" s="315"/>
      <c r="BI175" s="326"/>
      <c r="BJ175" s="326"/>
      <c r="BK175" s="327"/>
      <c r="BL175" s="327"/>
      <c r="BM175" s="315"/>
      <c r="BO175" s="315"/>
      <c r="BQ175" s="315"/>
      <c r="BS175" s="315"/>
      <c r="BU175" s="326"/>
      <c r="BV175" s="326"/>
      <c r="BW175" s="327"/>
      <c r="BX175" s="327"/>
      <c r="BY175" s="315"/>
      <c r="CA175" s="315"/>
      <c r="CC175" s="315"/>
      <c r="CE175" s="315"/>
      <c r="CG175" s="326"/>
      <c r="CH175" s="326"/>
      <c r="CI175" s="327"/>
      <c r="CJ175" s="327"/>
      <c r="CK175" s="315"/>
      <c r="CM175" s="315"/>
      <c r="CO175" s="315"/>
      <c r="CQ175" s="315"/>
      <c r="CS175" s="326"/>
      <c r="CT175" s="326"/>
      <c r="CU175" s="327"/>
      <c r="CV175" s="327"/>
      <c r="CW175" s="315"/>
      <c r="CY175" s="315"/>
      <c r="DA175" s="315"/>
      <c r="DC175" s="315"/>
      <c r="DE175" s="326"/>
      <c r="DF175" s="326"/>
      <c r="DG175" s="327"/>
      <c r="DH175" s="327"/>
      <c r="DI175" s="315"/>
      <c r="DK175" s="315"/>
      <c r="DM175" s="315"/>
      <c r="DO175" s="315"/>
    </row>
    <row r="176" spans="1:120" ht="13.5">
      <c r="A176" s="554" t="str">
        <f>PARAMETRES!$F$9</f>
        <v>TOTAL LANGUE MATERNELLE</v>
      </c>
      <c r="B176" s="554"/>
      <c r="C176" s="333">
        <f>PARAMETRES!$G$9</f>
        <v>100</v>
      </c>
      <c r="D176" s="334"/>
      <c r="E176" s="335">
        <f>TOTALGENERAL!$L61</f>
        <v>79.899999999999991</v>
      </c>
      <c r="F176" s="319"/>
      <c r="G176" s="335" t="str">
        <f>TOTALGENERAL!$AM61</f>
        <v/>
      </c>
      <c r="H176" s="319"/>
      <c r="I176" s="335"/>
      <c r="J176" s="319"/>
      <c r="K176" s="335"/>
      <c r="L176" s="320"/>
      <c r="M176" s="554" t="str">
        <f>PARAMETRES!$F$9</f>
        <v>TOTAL LANGUE MATERNELLE</v>
      </c>
      <c r="N176" s="554"/>
      <c r="O176" s="333">
        <f>PARAMETRES!$G$9</f>
        <v>100</v>
      </c>
      <c r="P176" s="334"/>
      <c r="Q176" s="335">
        <f>TOTALGENERAL!$L65</f>
        <v>74.099999999999994</v>
      </c>
      <c r="R176" s="319"/>
      <c r="S176" s="335" t="str">
        <f>TOTALGENERAL!$AM65</f>
        <v/>
      </c>
      <c r="T176" s="319"/>
      <c r="U176" s="335"/>
      <c r="V176" s="319"/>
      <c r="W176" s="335"/>
      <c r="X176" s="320"/>
      <c r="Y176" s="554" t="str">
        <f>PARAMETRES!$F$9</f>
        <v>TOTAL LANGUE MATERNELLE</v>
      </c>
      <c r="Z176" s="554"/>
      <c r="AA176" s="333">
        <f>PARAMETRES!$G$9</f>
        <v>100</v>
      </c>
      <c r="AB176" s="334"/>
      <c r="AC176" s="335">
        <f>TOTALGENERAL!$L69</f>
        <v>67.099999999999994</v>
      </c>
      <c r="AD176" s="319"/>
      <c r="AE176" s="335" t="str">
        <f>TOTALGENERAL!$AM69</f>
        <v/>
      </c>
      <c r="AF176" s="319"/>
      <c r="AG176" s="335"/>
      <c r="AH176" s="319"/>
      <c r="AI176" s="335"/>
      <c r="AJ176" s="320"/>
      <c r="AK176" s="554" t="str">
        <f>PARAMETRES!$F$9</f>
        <v>TOTAL LANGUE MATERNELLE</v>
      </c>
      <c r="AL176" s="554"/>
      <c r="AM176" s="333">
        <f>PARAMETRES!$G$9</f>
        <v>100</v>
      </c>
      <c r="AN176" s="334"/>
      <c r="AO176" s="335">
        <f>TOTALGENERAL!$L73</f>
        <v>70.899999999999991</v>
      </c>
      <c r="AP176" s="319"/>
      <c r="AQ176" s="335" t="str">
        <f>TOTALGENERAL!$AM73</f>
        <v/>
      </c>
      <c r="AR176" s="319"/>
      <c r="AS176" s="335"/>
      <c r="AT176" s="319"/>
      <c r="AU176" s="335"/>
      <c r="AV176" s="320"/>
      <c r="AW176" s="554" t="str">
        <f>PARAMETRES!$F$9</f>
        <v>TOTAL LANGUE MATERNELLE</v>
      </c>
      <c r="AX176" s="554"/>
      <c r="AY176" s="333">
        <f>PARAMETRES!$G$9</f>
        <v>100</v>
      </c>
      <c r="AZ176" s="334"/>
      <c r="BA176" s="335">
        <f>TOTALGENERAL!$L77</f>
        <v>79.8</v>
      </c>
      <c r="BB176" s="319"/>
      <c r="BC176" s="335" t="str">
        <f>TOTALGENERAL!$AM77</f>
        <v/>
      </c>
      <c r="BD176" s="319"/>
      <c r="BE176" s="335"/>
      <c r="BF176" s="319"/>
      <c r="BG176" s="335"/>
      <c r="BH176" s="320"/>
      <c r="BI176" s="554" t="str">
        <f>PARAMETRES!$F$9</f>
        <v>TOTAL LANGUE MATERNELLE</v>
      </c>
      <c r="BJ176" s="554"/>
      <c r="BK176" s="333">
        <f>PARAMETRES!$G$9</f>
        <v>100</v>
      </c>
      <c r="BL176" s="334"/>
      <c r="BM176" s="335">
        <f>TOTALGENERAL!$L81</f>
        <v>82.899999999999991</v>
      </c>
      <c r="BN176" s="319"/>
      <c r="BO176" s="335" t="str">
        <f>TOTALGENERAL!$AM81</f>
        <v/>
      </c>
      <c r="BP176" s="319"/>
      <c r="BQ176" s="335"/>
      <c r="BR176" s="319"/>
      <c r="BS176" s="335"/>
      <c r="BT176" s="320"/>
      <c r="BU176" s="554" t="str">
        <f>PARAMETRES!$F$9</f>
        <v>TOTAL LANGUE MATERNELLE</v>
      </c>
      <c r="BV176" s="554"/>
      <c r="BW176" s="333">
        <f>PARAMETRES!$G$9</f>
        <v>100</v>
      </c>
      <c r="BX176" s="334"/>
      <c r="BY176" s="335">
        <f>TOTALGENERAL!$L85</f>
        <v>68.399999999999991</v>
      </c>
      <c r="BZ176" s="319"/>
      <c r="CA176" s="335" t="str">
        <f>TOTALGENERAL!$AM85</f>
        <v/>
      </c>
      <c r="CB176" s="319"/>
      <c r="CC176" s="335"/>
      <c r="CD176" s="319"/>
      <c r="CE176" s="335"/>
      <c r="CF176" s="320"/>
      <c r="CG176" s="554" t="str">
        <f>PARAMETRES!$F$9</f>
        <v>TOTAL LANGUE MATERNELLE</v>
      </c>
      <c r="CH176" s="554"/>
      <c r="CI176" s="333">
        <f>PARAMETRES!$G$9</f>
        <v>100</v>
      </c>
      <c r="CJ176" s="334"/>
      <c r="CK176" s="335" t="str">
        <f>TOTALGENERAL!$L89</f>
        <v>-</v>
      </c>
      <c r="CL176" s="319"/>
      <c r="CM176" s="335" t="str">
        <f>TOTALGENERAL!$AM89</f>
        <v/>
      </c>
      <c r="CN176" s="319"/>
      <c r="CO176" s="335"/>
      <c r="CP176" s="319"/>
      <c r="CQ176" s="335"/>
      <c r="CR176" s="320"/>
      <c r="CS176" s="554" t="str">
        <f>PARAMETRES!$F$9</f>
        <v>TOTAL LANGUE MATERNELLE</v>
      </c>
      <c r="CT176" s="554"/>
      <c r="CU176" s="333">
        <f>PARAMETRES!$G$9</f>
        <v>100</v>
      </c>
      <c r="CV176" s="334"/>
      <c r="CW176" s="335" t="str">
        <f>TOTALGENERAL!$L93</f>
        <v>-</v>
      </c>
      <c r="CX176" s="319"/>
      <c r="CY176" s="335" t="str">
        <f>TOTALGENERAL!$AM93</f>
        <v/>
      </c>
      <c r="CZ176" s="319"/>
      <c r="DA176" s="335"/>
      <c r="DB176" s="319"/>
      <c r="DC176" s="335"/>
      <c r="DD176" s="320"/>
      <c r="DE176" s="554" t="str">
        <f>PARAMETRES!$F$9</f>
        <v>TOTAL LANGUE MATERNELLE</v>
      </c>
      <c r="DF176" s="554"/>
      <c r="DG176" s="333">
        <f>PARAMETRES!$G$9</f>
        <v>100</v>
      </c>
      <c r="DH176" s="334"/>
      <c r="DI176" s="335" t="str">
        <f>TOTALGENERAL!$L97</f>
        <v>-</v>
      </c>
      <c r="DJ176" s="319"/>
      <c r="DK176" s="335" t="str">
        <f>TOTALGENERAL!$AM97</f>
        <v/>
      </c>
      <c r="DL176" s="319"/>
      <c r="DM176" s="335"/>
      <c r="DN176" s="319"/>
      <c r="DO176" s="335"/>
      <c r="DP176" s="320"/>
    </row>
    <row r="177" spans="1:120" ht="13.5">
      <c r="A177" s="321"/>
      <c r="B177" s="322"/>
      <c r="C177" s="336"/>
      <c r="D177" s="336"/>
      <c r="E177" s="315"/>
      <c r="F177" s="324"/>
      <c r="G177" s="315"/>
      <c r="H177" s="324"/>
      <c r="I177" s="315"/>
      <c r="J177" s="324"/>
      <c r="K177" s="315"/>
      <c r="L177" s="325"/>
      <c r="M177" s="321"/>
      <c r="N177" s="322"/>
      <c r="O177" s="336"/>
      <c r="P177" s="336"/>
      <c r="Q177" s="315"/>
      <c r="R177" s="324"/>
      <c r="S177" s="315"/>
      <c r="T177" s="324"/>
      <c r="U177" s="315"/>
      <c r="V177" s="324"/>
      <c r="W177" s="315"/>
      <c r="X177" s="325"/>
      <c r="Y177" s="321"/>
      <c r="Z177" s="322"/>
      <c r="AA177" s="336"/>
      <c r="AB177" s="336"/>
      <c r="AC177" s="315"/>
      <c r="AD177" s="324"/>
      <c r="AE177" s="315"/>
      <c r="AF177" s="324"/>
      <c r="AG177" s="315"/>
      <c r="AH177" s="324"/>
      <c r="AI177" s="315"/>
      <c r="AJ177" s="325"/>
      <c r="AK177" s="321"/>
      <c r="AL177" s="322"/>
      <c r="AM177" s="336"/>
      <c r="AN177" s="336"/>
      <c r="AO177" s="315"/>
      <c r="AP177" s="324"/>
      <c r="AQ177" s="315"/>
      <c r="AR177" s="324"/>
      <c r="AS177" s="315"/>
      <c r="AT177" s="324"/>
      <c r="AU177" s="315"/>
      <c r="AV177" s="325"/>
      <c r="AW177" s="321"/>
      <c r="AX177" s="322"/>
      <c r="AY177" s="336"/>
      <c r="AZ177" s="336"/>
      <c r="BA177" s="315"/>
      <c r="BB177" s="324"/>
      <c r="BC177" s="315"/>
      <c r="BD177" s="324"/>
      <c r="BE177" s="315"/>
      <c r="BF177" s="324"/>
      <c r="BG177" s="315"/>
      <c r="BH177" s="325"/>
      <c r="BI177" s="321"/>
      <c r="BJ177" s="322"/>
      <c r="BK177" s="336"/>
      <c r="BL177" s="336"/>
      <c r="BM177" s="315"/>
      <c r="BN177" s="324"/>
      <c r="BO177" s="315"/>
      <c r="BP177" s="324"/>
      <c r="BQ177" s="315"/>
      <c r="BR177" s="324"/>
      <c r="BS177" s="315"/>
      <c r="BT177" s="325"/>
      <c r="BU177" s="321"/>
      <c r="BV177" s="322"/>
      <c r="BW177" s="336"/>
      <c r="BX177" s="336"/>
      <c r="BY177" s="315"/>
      <c r="BZ177" s="324"/>
      <c r="CA177" s="315"/>
      <c r="CB177" s="324"/>
      <c r="CC177" s="315"/>
      <c r="CD177" s="324"/>
      <c r="CE177" s="315"/>
      <c r="CF177" s="325"/>
      <c r="CG177" s="321"/>
      <c r="CH177" s="322"/>
      <c r="CI177" s="336"/>
      <c r="CJ177" s="336"/>
      <c r="CK177" s="315"/>
      <c r="CL177" s="324"/>
      <c r="CM177" s="315"/>
      <c r="CN177" s="324"/>
      <c r="CO177" s="315"/>
      <c r="CP177" s="324"/>
      <c r="CQ177" s="315"/>
      <c r="CR177" s="325"/>
      <c r="CS177" s="321"/>
      <c r="CT177" s="322"/>
      <c r="CU177" s="336"/>
      <c r="CV177" s="336"/>
      <c r="CW177" s="315"/>
      <c r="CX177" s="324"/>
      <c r="CY177" s="315"/>
      <c r="CZ177" s="324"/>
      <c r="DA177" s="315"/>
      <c r="DB177" s="324"/>
      <c r="DC177" s="315"/>
      <c r="DD177" s="325"/>
      <c r="DE177" s="321"/>
      <c r="DF177" s="322"/>
      <c r="DG177" s="336"/>
      <c r="DH177" s="336"/>
      <c r="DI177" s="315"/>
      <c r="DJ177" s="324"/>
      <c r="DK177" s="315"/>
      <c r="DL177" s="324"/>
      <c r="DM177" s="315"/>
      <c r="DN177" s="324"/>
      <c r="DO177" s="315"/>
      <c r="DP177" s="325"/>
    </row>
    <row r="178" spans="1:120">
      <c r="A178" s="326"/>
      <c r="B178" s="326"/>
      <c r="C178" s="327"/>
      <c r="D178" s="327"/>
      <c r="E178" s="315"/>
      <c r="G178" s="315"/>
      <c r="I178" s="315"/>
      <c r="K178" s="315"/>
      <c r="M178" s="326"/>
      <c r="N178" s="326"/>
      <c r="O178" s="327"/>
      <c r="P178" s="327"/>
      <c r="Q178" s="315"/>
      <c r="S178" s="315"/>
      <c r="U178" s="315"/>
      <c r="W178" s="315"/>
      <c r="Y178" s="326"/>
      <c r="Z178" s="326"/>
      <c r="AA178" s="327"/>
      <c r="AB178" s="327"/>
      <c r="AC178" s="315"/>
      <c r="AE178" s="315"/>
      <c r="AG178" s="315"/>
      <c r="AI178" s="315"/>
      <c r="AK178" s="326"/>
      <c r="AL178" s="326"/>
      <c r="AM178" s="327"/>
      <c r="AN178" s="327"/>
      <c r="AO178" s="315"/>
      <c r="AQ178" s="315"/>
      <c r="AS178" s="315"/>
      <c r="AU178" s="315"/>
      <c r="AW178" s="326"/>
      <c r="AX178" s="326"/>
      <c r="AY178" s="327"/>
      <c r="AZ178" s="327"/>
      <c r="BA178" s="315"/>
      <c r="BC178" s="315"/>
      <c r="BE178" s="315"/>
      <c r="BG178" s="315"/>
      <c r="BI178" s="326"/>
      <c r="BJ178" s="326"/>
      <c r="BK178" s="327"/>
      <c r="BL178" s="327"/>
      <c r="BM178" s="315"/>
      <c r="BO178" s="315"/>
      <c r="BQ178" s="315"/>
      <c r="BS178" s="315"/>
      <c r="BU178" s="326"/>
      <c r="BV178" s="326"/>
      <c r="BW178" s="327"/>
      <c r="BX178" s="327"/>
      <c r="BY178" s="315"/>
      <c r="CA178" s="315"/>
      <c r="CC178" s="315"/>
      <c r="CE178" s="315"/>
      <c r="CG178" s="326"/>
      <c r="CH178" s="326"/>
      <c r="CI178" s="327"/>
      <c r="CJ178" s="327"/>
      <c r="CK178" s="315"/>
      <c r="CM178" s="315"/>
      <c r="CO178" s="315"/>
      <c r="CQ178" s="315"/>
      <c r="CS178" s="326"/>
      <c r="CT178" s="326"/>
      <c r="CU178" s="327"/>
      <c r="CV178" s="327"/>
      <c r="CW178" s="315"/>
      <c r="CY178" s="315"/>
      <c r="DA178" s="315"/>
      <c r="DC178" s="315"/>
      <c r="DE178" s="326"/>
      <c r="DF178" s="326"/>
      <c r="DG178" s="327"/>
      <c r="DH178" s="327"/>
      <c r="DI178" s="315"/>
      <c r="DK178" s="315"/>
      <c r="DM178" s="315"/>
      <c r="DO178" s="315"/>
    </row>
    <row r="179" spans="1:120" ht="13.5">
      <c r="A179" s="552" t="s">
        <v>89</v>
      </c>
      <c r="B179" s="552"/>
      <c r="C179" s="327"/>
      <c r="D179" s="327"/>
      <c r="E179" s="315"/>
      <c r="G179" s="315"/>
      <c r="I179" s="315"/>
      <c r="K179" s="315"/>
      <c r="M179" s="552" t="s">
        <v>89</v>
      </c>
      <c r="N179" s="552"/>
      <c r="O179" s="327"/>
      <c r="P179" s="327"/>
      <c r="Q179" s="315"/>
      <c r="S179" s="315"/>
      <c r="U179" s="315"/>
      <c r="W179" s="315"/>
      <c r="Y179" s="552" t="s">
        <v>89</v>
      </c>
      <c r="Z179" s="552"/>
      <c r="AA179" s="327"/>
      <c r="AB179" s="327"/>
      <c r="AC179" s="315"/>
      <c r="AE179" s="315"/>
      <c r="AG179" s="315"/>
      <c r="AI179" s="315"/>
      <c r="AK179" s="552" t="s">
        <v>89</v>
      </c>
      <c r="AL179" s="552"/>
      <c r="AM179" s="327"/>
      <c r="AN179" s="327"/>
      <c r="AO179" s="315"/>
      <c r="AQ179" s="315"/>
      <c r="AS179" s="315"/>
      <c r="AU179" s="315"/>
      <c r="AW179" s="552" t="s">
        <v>89</v>
      </c>
      <c r="AX179" s="552"/>
      <c r="AY179" s="327"/>
      <c r="AZ179" s="327"/>
      <c r="BA179" s="315"/>
      <c r="BC179" s="315"/>
      <c r="BE179" s="315"/>
      <c r="BG179" s="315"/>
      <c r="BI179" s="552" t="s">
        <v>89</v>
      </c>
      <c r="BJ179" s="552"/>
      <c r="BK179" s="327"/>
      <c r="BL179" s="327"/>
      <c r="BM179" s="315"/>
      <c r="BO179" s="315"/>
      <c r="BQ179" s="315"/>
      <c r="BS179" s="315"/>
      <c r="BU179" s="552" t="s">
        <v>89</v>
      </c>
      <c r="BV179" s="552"/>
      <c r="BW179" s="327"/>
      <c r="BX179" s="327"/>
      <c r="BY179" s="315"/>
      <c r="CA179" s="315"/>
      <c r="CC179" s="315"/>
      <c r="CE179" s="315"/>
      <c r="CG179" s="552" t="s">
        <v>89</v>
      </c>
      <c r="CH179" s="552"/>
      <c r="CI179" s="327"/>
      <c r="CJ179" s="327"/>
      <c r="CK179" s="315"/>
      <c r="CM179" s="315"/>
      <c r="CO179" s="315"/>
      <c r="CQ179" s="315"/>
      <c r="CS179" s="552" t="s">
        <v>89</v>
      </c>
      <c r="CT179" s="552"/>
      <c r="CU179" s="327"/>
      <c r="CV179" s="327"/>
      <c r="CW179" s="315"/>
      <c r="CY179" s="315"/>
      <c r="DA179" s="315"/>
      <c r="DC179" s="315"/>
      <c r="DE179" s="552" t="s">
        <v>89</v>
      </c>
      <c r="DF179" s="552"/>
      <c r="DG179" s="327"/>
      <c r="DH179" s="327"/>
      <c r="DI179" s="315"/>
      <c r="DK179" s="315"/>
      <c r="DM179" s="315"/>
      <c r="DO179" s="315"/>
    </row>
    <row r="180" spans="1:120">
      <c r="A180" s="326"/>
      <c r="B180" s="326"/>
      <c r="C180" s="327"/>
      <c r="D180" s="327"/>
      <c r="E180" s="315"/>
      <c r="G180" s="315"/>
      <c r="I180" s="315"/>
      <c r="K180" s="315"/>
      <c r="M180" s="326"/>
      <c r="N180" s="326"/>
      <c r="O180" s="327"/>
      <c r="P180" s="327"/>
      <c r="Q180" s="315"/>
      <c r="S180" s="315"/>
      <c r="U180" s="315"/>
      <c r="W180" s="315"/>
      <c r="Y180" s="326"/>
      <c r="Z180" s="326"/>
      <c r="AA180" s="327"/>
      <c r="AB180" s="327"/>
      <c r="AC180" s="315"/>
      <c r="AE180" s="315"/>
      <c r="AG180" s="315"/>
      <c r="AI180" s="315"/>
      <c r="AK180" s="326"/>
      <c r="AL180" s="326"/>
      <c r="AM180" s="327"/>
      <c r="AN180" s="327"/>
      <c r="AO180" s="315"/>
      <c r="AQ180" s="315"/>
      <c r="AS180" s="315"/>
      <c r="AU180" s="315"/>
      <c r="AW180" s="326"/>
      <c r="AX180" s="326"/>
      <c r="AY180" s="327"/>
      <c r="AZ180" s="327"/>
      <c r="BA180" s="315"/>
      <c r="BC180" s="315"/>
      <c r="BE180" s="315"/>
      <c r="BG180" s="315"/>
      <c r="BI180" s="326"/>
      <c r="BJ180" s="326"/>
      <c r="BK180" s="327"/>
      <c r="BL180" s="327"/>
      <c r="BM180" s="315"/>
      <c r="BO180" s="315"/>
      <c r="BQ180" s="315"/>
      <c r="BS180" s="315"/>
      <c r="BU180" s="326"/>
      <c r="BV180" s="326"/>
      <c r="BW180" s="327"/>
      <c r="BX180" s="327"/>
      <c r="BY180" s="315"/>
      <c r="CA180" s="315"/>
      <c r="CC180" s="315"/>
      <c r="CE180" s="315"/>
      <c r="CG180" s="326"/>
      <c r="CH180" s="326"/>
      <c r="CI180" s="327"/>
      <c r="CJ180" s="327"/>
      <c r="CK180" s="315"/>
      <c r="CM180" s="315"/>
      <c r="CO180" s="315"/>
      <c r="CQ180" s="315"/>
      <c r="CS180" s="326"/>
      <c r="CT180" s="326"/>
      <c r="CU180" s="327"/>
      <c r="CV180" s="327"/>
      <c r="CW180" s="315"/>
      <c r="CY180" s="315"/>
      <c r="DA180" s="315"/>
      <c r="DC180" s="315"/>
      <c r="DE180" s="326"/>
      <c r="DF180" s="326"/>
      <c r="DG180" s="327"/>
      <c r="DH180" s="327"/>
      <c r="DI180" s="315"/>
      <c r="DK180" s="315"/>
      <c r="DM180" s="315"/>
      <c r="DO180" s="315"/>
    </row>
    <row r="181" spans="1:120">
      <c r="A181" s="553" t="str">
        <f>PARAMETRES!$F$11</f>
        <v>NOMBRES ET OPÉRATIONS</v>
      </c>
      <c r="B181" s="553"/>
      <c r="C181" s="328">
        <f>PARAMETRES!$G$11</f>
        <v>40</v>
      </c>
      <c r="D181" s="329"/>
      <c r="E181" s="330">
        <f>TOTALGENERAL!$O61</f>
        <v>36.800000000000004</v>
      </c>
      <c r="F181" s="331"/>
      <c r="G181" s="330" t="str">
        <f>TOTALGENERAL!$AP61</f>
        <v/>
      </c>
      <c r="H181" s="331"/>
      <c r="I181" s="330"/>
      <c r="J181" s="331"/>
      <c r="K181" s="330"/>
      <c r="L181" s="332"/>
      <c r="M181" s="553" t="str">
        <f>PARAMETRES!$F$11</f>
        <v>NOMBRES ET OPÉRATIONS</v>
      </c>
      <c r="N181" s="553"/>
      <c r="O181" s="328">
        <f>PARAMETRES!$G$11</f>
        <v>40</v>
      </c>
      <c r="P181" s="329"/>
      <c r="Q181" s="330">
        <f>TOTALGENERAL!$O65</f>
        <v>33.5</v>
      </c>
      <c r="R181" s="331"/>
      <c r="S181" s="330" t="str">
        <f>TOTALGENERAL!$AP65</f>
        <v/>
      </c>
      <c r="T181" s="331"/>
      <c r="U181" s="330"/>
      <c r="V181" s="331"/>
      <c r="W181" s="330"/>
      <c r="X181" s="332"/>
      <c r="Y181" s="553" t="str">
        <f>PARAMETRES!$F$11</f>
        <v>NOMBRES ET OPÉRATIONS</v>
      </c>
      <c r="Z181" s="553"/>
      <c r="AA181" s="328">
        <f>PARAMETRES!$G$11</f>
        <v>40</v>
      </c>
      <c r="AB181" s="329"/>
      <c r="AC181" s="330">
        <f>TOTALGENERAL!$O69</f>
        <v>32.800000000000004</v>
      </c>
      <c r="AD181" s="331"/>
      <c r="AE181" s="330" t="str">
        <f>TOTALGENERAL!$AP69</f>
        <v/>
      </c>
      <c r="AF181" s="331"/>
      <c r="AG181" s="330"/>
      <c r="AH181" s="331"/>
      <c r="AI181" s="330"/>
      <c r="AJ181" s="332"/>
      <c r="AK181" s="553" t="str">
        <f>PARAMETRES!$F$11</f>
        <v>NOMBRES ET OPÉRATIONS</v>
      </c>
      <c r="AL181" s="553"/>
      <c r="AM181" s="328">
        <f>PARAMETRES!$G$11</f>
        <v>40</v>
      </c>
      <c r="AN181" s="329"/>
      <c r="AO181" s="330">
        <f>TOTALGENERAL!$O73</f>
        <v>36</v>
      </c>
      <c r="AP181" s="331"/>
      <c r="AQ181" s="330" t="str">
        <f>TOTALGENERAL!$AP73</f>
        <v/>
      </c>
      <c r="AR181" s="331"/>
      <c r="AS181" s="330"/>
      <c r="AT181" s="331"/>
      <c r="AU181" s="330"/>
      <c r="AV181" s="332"/>
      <c r="AW181" s="553" t="str">
        <f>PARAMETRES!$F$11</f>
        <v>NOMBRES ET OPÉRATIONS</v>
      </c>
      <c r="AX181" s="553"/>
      <c r="AY181" s="328">
        <f>PARAMETRES!$G$11</f>
        <v>40</v>
      </c>
      <c r="AZ181" s="329"/>
      <c r="BA181" s="330">
        <f>TOTALGENERAL!$O77</f>
        <v>34.5</v>
      </c>
      <c r="BB181" s="331"/>
      <c r="BC181" s="330" t="str">
        <f>TOTALGENERAL!$AP77</f>
        <v/>
      </c>
      <c r="BD181" s="331"/>
      <c r="BE181" s="330"/>
      <c r="BF181" s="331"/>
      <c r="BG181" s="330"/>
      <c r="BH181" s="332"/>
      <c r="BI181" s="553" t="str">
        <f>PARAMETRES!$F$11</f>
        <v>NOMBRES ET OPÉRATIONS</v>
      </c>
      <c r="BJ181" s="553"/>
      <c r="BK181" s="328">
        <f>PARAMETRES!$G$11</f>
        <v>40</v>
      </c>
      <c r="BL181" s="329"/>
      <c r="BM181" s="330">
        <f>TOTALGENERAL!$O81</f>
        <v>32.800000000000004</v>
      </c>
      <c r="BN181" s="331"/>
      <c r="BO181" s="330" t="str">
        <f>TOTALGENERAL!$AP81</f>
        <v/>
      </c>
      <c r="BP181" s="331"/>
      <c r="BQ181" s="330"/>
      <c r="BR181" s="331"/>
      <c r="BS181" s="330"/>
      <c r="BT181" s="332"/>
      <c r="BU181" s="553" t="str">
        <f>PARAMETRES!$F$11</f>
        <v>NOMBRES ET OPÉRATIONS</v>
      </c>
      <c r="BV181" s="553"/>
      <c r="BW181" s="328">
        <f>PARAMETRES!$G$11</f>
        <v>40</v>
      </c>
      <c r="BX181" s="329"/>
      <c r="BY181" s="330">
        <f>TOTALGENERAL!$O85</f>
        <v>36.800000000000004</v>
      </c>
      <c r="BZ181" s="331"/>
      <c r="CA181" s="330" t="str">
        <f>TOTALGENERAL!$AP85</f>
        <v/>
      </c>
      <c r="CB181" s="331"/>
      <c r="CC181" s="330"/>
      <c r="CD181" s="331"/>
      <c r="CE181" s="330"/>
      <c r="CF181" s="332"/>
      <c r="CG181" s="553" t="str">
        <f>PARAMETRES!$F$11</f>
        <v>NOMBRES ET OPÉRATIONS</v>
      </c>
      <c r="CH181" s="553"/>
      <c r="CI181" s="328">
        <f>PARAMETRES!$G$11</f>
        <v>40</v>
      </c>
      <c r="CJ181" s="329"/>
      <c r="CK181" s="330" t="str">
        <f>TOTALGENERAL!$O89</f>
        <v>-</v>
      </c>
      <c r="CL181" s="331"/>
      <c r="CM181" s="330" t="str">
        <f>TOTALGENERAL!$AP89</f>
        <v/>
      </c>
      <c r="CN181" s="331"/>
      <c r="CO181" s="330"/>
      <c r="CP181" s="331"/>
      <c r="CQ181" s="330"/>
      <c r="CR181" s="332"/>
      <c r="CS181" s="553" t="str">
        <f>PARAMETRES!$F$11</f>
        <v>NOMBRES ET OPÉRATIONS</v>
      </c>
      <c r="CT181" s="553"/>
      <c r="CU181" s="328">
        <f>PARAMETRES!$G$11</f>
        <v>40</v>
      </c>
      <c r="CV181" s="329"/>
      <c r="CW181" s="330" t="str">
        <f>TOTALGENERAL!$O93</f>
        <v>-</v>
      </c>
      <c r="CX181" s="331"/>
      <c r="CY181" s="330" t="str">
        <f>TOTALGENERAL!$AP93</f>
        <v/>
      </c>
      <c r="CZ181" s="331"/>
      <c r="DA181" s="330"/>
      <c r="DB181" s="331"/>
      <c r="DC181" s="330"/>
      <c r="DD181" s="332"/>
      <c r="DE181" s="553" t="str">
        <f>PARAMETRES!$F$11</f>
        <v>NOMBRES ET OPÉRATIONS</v>
      </c>
      <c r="DF181" s="553"/>
      <c r="DG181" s="328">
        <f>PARAMETRES!$G$11</f>
        <v>40</v>
      </c>
      <c r="DH181" s="329"/>
      <c r="DI181" s="330" t="str">
        <f>TOTALGENERAL!$O97</f>
        <v>-</v>
      </c>
      <c r="DJ181" s="331"/>
      <c r="DK181" s="330" t="str">
        <f>TOTALGENERAL!$AP97</f>
        <v/>
      </c>
      <c r="DL181" s="331"/>
      <c r="DM181" s="330"/>
      <c r="DN181" s="331"/>
      <c r="DO181" s="330"/>
      <c r="DP181" s="332"/>
    </row>
    <row r="182" spans="1:120">
      <c r="A182" s="553" t="str">
        <f>PARAMETRES!$F$12</f>
        <v>GRANDEURS</v>
      </c>
      <c r="B182" s="553"/>
      <c r="C182" s="328">
        <f>PARAMETRES!$G$12</f>
        <v>30</v>
      </c>
      <c r="D182" s="329"/>
      <c r="E182" s="330" t="str">
        <f>TOTALGENERAL!$P61</f>
        <v/>
      </c>
      <c r="F182" s="331"/>
      <c r="G182" s="330" t="str">
        <f>TOTALGENERAL!$AQ61</f>
        <v/>
      </c>
      <c r="H182" s="331"/>
      <c r="I182" s="330"/>
      <c r="J182" s="331"/>
      <c r="K182" s="330"/>
      <c r="L182" s="332"/>
      <c r="M182" s="553" t="str">
        <f>PARAMETRES!$F$12</f>
        <v>GRANDEURS</v>
      </c>
      <c r="N182" s="553"/>
      <c r="O182" s="328">
        <f>PARAMETRES!$G$12</f>
        <v>30</v>
      </c>
      <c r="P182" s="329"/>
      <c r="Q182" s="330" t="str">
        <f>TOTALGENERAL!$P65</f>
        <v/>
      </c>
      <c r="R182" s="331"/>
      <c r="S182" s="330" t="str">
        <f>TOTALGENERAL!$AQ65</f>
        <v/>
      </c>
      <c r="T182" s="331"/>
      <c r="U182" s="330"/>
      <c r="V182" s="331"/>
      <c r="W182" s="330"/>
      <c r="X182" s="332"/>
      <c r="Y182" s="553" t="str">
        <f>PARAMETRES!$F$12</f>
        <v>GRANDEURS</v>
      </c>
      <c r="Z182" s="553"/>
      <c r="AA182" s="328">
        <f>PARAMETRES!$G$12</f>
        <v>30</v>
      </c>
      <c r="AB182" s="329"/>
      <c r="AC182" s="330" t="str">
        <f>TOTALGENERAL!$P69</f>
        <v/>
      </c>
      <c r="AD182" s="331"/>
      <c r="AE182" s="330" t="str">
        <f>TOTALGENERAL!$AQ69</f>
        <v/>
      </c>
      <c r="AF182" s="331"/>
      <c r="AG182" s="330"/>
      <c r="AH182" s="331"/>
      <c r="AI182" s="330"/>
      <c r="AJ182" s="332"/>
      <c r="AK182" s="553" t="str">
        <f>PARAMETRES!$F$12</f>
        <v>GRANDEURS</v>
      </c>
      <c r="AL182" s="553"/>
      <c r="AM182" s="328">
        <f>PARAMETRES!$G$12</f>
        <v>30</v>
      </c>
      <c r="AN182" s="329"/>
      <c r="AO182" s="330" t="str">
        <f>TOTALGENERAL!$P73</f>
        <v/>
      </c>
      <c r="AP182" s="331"/>
      <c r="AQ182" s="330" t="str">
        <f>TOTALGENERAL!$AQ73</f>
        <v/>
      </c>
      <c r="AR182" s="331"/>
      <c r="AS182" s="330"/>
      <c r="AT182" s="331"/>
      <c r="AU182" s="330"/>
      <c r="AV182" s="332"/>
      <c r="AW182" s="553" t="str">
        <f>PARAMETRES!$F$12</f>
        <v>GRANDEURS</v>
      </c>
      <c r="AX182" s="553"/>
      <c r="AY182" s="328">
        <f>PARAMETRES!$G$12</f>
        <v>30</v>
      </c>
      <c r="AZ182" s="329"/>
      <c r="BA182" s="330" t="str">
        <f>TOTALGENERAL!$P77</f>
        <v/>
      </c>
      <c r="BB182" s="331"/>
      <c r="BC182" s="330" t="str">
        <f>TOTALGENERAL!$AQ77</f>
        <v/>
      </c>
      <c r="BD182" s="331"/>
      <c r="BE182" s="330"/>
      <c r="BF182" s="331"/>
      <c r="BG182" s="330"/>
      <c r="BH182" s="332"/>
      <c r="BI182" s="553" t="str">
        <f>PARAMETRES!$F$12</f>
        <v>GRANDEURS</v>
      </c>
      <c r="BJ182" s="553"/>
      <c r="BK182" s="328">
        <f>PARAMETRES!$G$12</f>
        <v>30</v>
      </c>
      <c r="BL182" s="329"/>
      <c r="BM182" s="330" t="str">
        <f>TOTALGENERAL!$P81</f>
        <v/>
      </c>
      <c r="BN182" s="331"/>
      <c r="BO182" s="330" t="str">
        <f>TOTALGENERAL!$AQ81</f>
        <v/>
      </c>
      <c r="BP182" s="331"/>
      <c r="BQ182" s="330"/>
      <c r="BR182" s="331"/>
      <c r="BS182" s="330"/>
      <c r="BT182" s="332"/>
      <c r="BU182" s="553" t="str">
        <f>PARAMETRES!$F$12</f>
        <v>GRANDEURS</v>
      </c>
      <c r="BV182" s="553"/>
      <c r="BW182" s="328">
        <f>PARAMETRES!$G$12</f>
        <v>30</v>
      </c>
      <c r="BX182" s="329"/>
      <c r="BY182" s="330" t="str">
        <f>TOTALGENERAL!$P85</f>
        <v/>
      </c>
      <c r="BZ182" s="331"/>
      <c r="CA182" s="330" t="str">
        <f>TOTALGENERAL!$AQ85</f>
        <v/>
      </c>
      <c r="CB182" s="331"/>
      <c r="CC182" s="330"/>
      <c r="CD182" s="331"/>
      <c r="CE182" s="330"/>
      <c r="CF182" s="332"/>
      <c r="CG182" s="553" t="str">
        <f>PARAMETRES!$F$12</f>
        <v>GRANDEURS</v>
      </c>
      <c r="CH182" s="553"/>
      <c r="CI182" s="328">
        <f>PARAMETRES!$G$12</f>
        <v>30</v>
      </c>
      <c r="CJ182" s="329"/>
      <c r="CK182" s="330" t="str">
        <f>TOTALGENERAL!$P89</f>
        <v/>
      </c>
      <c r="CL182" s="331"/>
      <c r="CM182" s="330" t="str">
        <f>TOTALGENERAL!$AQ89</f>
        <v/>
      </c>
      <c r="CN182" s="331"/>
      <c r="CO182" s="330"/>
      <c r="CP182" s="331"/>
      <c r="CQ182" s="330"/>
      <c r="CR182" s="332"/>
      <c r="CS182" s="553" t="str">
        <f>PARAMETRES!$F$12</f>
        <v>GRANDEURS</v>
      </c>
      <c r="CT182" s="553"/>
      <c r="CU182" s="328">
        <f>PARAMETRES!$G$12</f>
        <v>30</v>
      </c>
      <c r="CV182" s="329"/>
      <c r="CW182" s="330" t="str">
        <f>TOTALGENERAL!$P93</f>
        <v/>
      </c>
      <c r="CX182" s="331"/>
      <c r="CY182" s="330" t="str">
        <f>TOTALGENERAL!$AQ93</f>
        <v/>
      </c>
      <c r="CZ182" s="331"/>
      <c r="DA182" s="330"/>
      <c r="DB182" s="331"/>
      <c r="DC182" s="330"/>
      <c r="DD182" s="332"/>
      <c r="DE182" s="553" t="str">
        <f>PARAMETRES!$F$12</f>
        <v>GRANDEURS</v>
      </c>
      <c r="DF182" s="553"/>
      <c r="DG182" s="328">
        <f>PARAMETRES!$G$12</f>
        <v>30</v>
      </c>
      <c r="DH182" s="329"/>
      <c r="DI182" s="330" t="str">
        <f>TOTALGENERAL!$P97</f>
        <v/>
      </c>
      <c r="DJ182" s="331"/>
      <c r="DK182" s="330" t="str">
        <f>TOTALGENERAL!$AQ97</f>
        <v/>
      </c>
      <c r="DL182" s="331"/>
      <c r="DM182" s="330"/>
      <c r="DN182" s="331"/>
      <c r="DO182" s="330"/>
      <c r="DP182" s="332"/>
    </row>
    <row r="183" spans="1:120">
      <c r="A183" s="553" t="str">
        <f>PARAMETRES!$F$13</f>
        <v>SOLIDES ET FIGURES</v>
      </c>
      <c r="B183" s="553"/>
      <c r="C183" s="328">
        <f>PARAMETRES!$G$13</f>
        <v>30</v>
      </c>
      <c r="D183" s="329"/>
      <c r="E183" s="330" t="str">
        <f>TOTALGENERAL!$Q61</f>
        <v/>
      </c>
      <c r="F183" s="331"/>
      <c r="G183" s="330" t="str">
        <f>TOTALGENERAL!$AR61</f>
        <v/>
      </c>
      <c r="H183" s="331"/>
      <c r="I183" s="330"/>
      <c r="J183" s="331"/>
      <c r="K183" s="330"/>
      <c r="L183" s="332"/>
      <c r="M183" s="553" t="str">
        <f>PARAMETRES!$F$13</f>
        <v>SOLIDES ET FIGURES</v>
      </c>
      <c r="N183" s="553"/>
      <c r="O183" s="328">
        <f>PARAMETRES!$G$13</f>
        <v>30</v>
      </c>
      <c r="P183" s="329"/>
      <c r="Q183" s="330" t="str">
        <f>TOTALGENERAL!$Q65</f>
        <v/>
      </c>
      <c r="R183" s="331"/>
      <c r="S183" s="330" t="str">
        <f>TOTALGENERAL!$AR65</f>
        <v/>
      </c>
      <c r="T183" s="331"/>
      <c r="U183" s="330"/>
      <c r="V183" s="331"/>
      <c r="W183" s="330"/>
      <c r="X183" s="332"/>
      <c r="Y183" s="553" t="str">
        <f>PARAMETRES!$F$13</f>
        <v>SOLIDES ET FIGURES</v>
      </c>
      <c r="Z183" s="553"/>
      <c r="AA183" s="328">
        <f>PARAMETRES!$G$13</f>
        <v>30</v>
      </c>
      <c r="AB183" s="329"/>
      <c r="AC183" s="330" t="str">
        <f>TOTALGENERAL!$Q69</f>
        <v/>
      </c>
      <c r="AD183" s="331"/>
      <c r="AE183" s="330" t="str">
        <f>TOTALGENERAL!$AR69</f>
        <v/>
      </c>
      <c r="AF183" s="331"/>
      <c r="AG183" s="330"/>
      <c r="AH183" s="331"/>
      <c r="AI183" s="330"/>
      <c r="AJ183" s="332"/>
      <c r="AK183" s="553" t="str">
        <f>PARAMETRES!$F$13</f>
        <v>SOLIDES ET FIGURES</v>
      </c>
      <c r="AL183" s="553"/>
      <c r="AM183" s="328">
        <f>PARAMETRES!$G$13</f>
        <v>30</v>
      </c>
      <c r="AN183" s="329"/>
      <c r="AO183" s="330" t="str">
        <f>TOTALGENERAL!$Q73</f>
        <v/>
      </c>
      <c r="AP183" s="331"/>
      <c r="AQ183" s="330" t="str">
        <f>TOTALGENERAL!$AR73</f>
        <v/>
      </c>
      <c r="AR183" s="331"/>
      <c r="AS183" s="330"/>
      <c r="AT183" s="331"/>
      <c r="AU183" s="330"/>
      <c r="AV183" s="332"/>
      <c r="AW183" s="553" t="str">
        <f>PARAMETRES!$F$13</f>
        <v>SOLIDES ET FIGURES</v>
      </c>
      <c r="AX183" s="553"/>
      <c r="AY183" s="328">
        <f>PARAMETRES!$G$13</f>
        <v>30</v>
      </c>
      <c r="AZ183" s="329"/>
      <c r="BA183" s="330" t="str">
        <f>TOTALGENERAL!$Q77</f>
        <v/>
      </c>
      <c r="BB183" s="331"/>
      <c r="BC183" s="330" t="str">
        <f>TOTALGENERAL!$AR77</f>
        <v/>
      </c>
      <c r="BD183" s="331"/>
      <c r="BE183" s="330"/>
      <c r="BF183" s="331"/>
      <c r="BG183" s="330"/>
      <c r="BH183" s="332"/>
      <c r="BI183" s="553" t="str">
        <f>PARAMETRES!$F$13</f>
        <v>SOLIDES ET FIGURES</v>
      </c>
      <c r="BJ183" s="553"/>
      <c r="BK183" s="328">
        <f>PARAMETRES!$G$13</f>
        <v>30</v>
      </c>
      <c r="BL183" s="329"/>
      <c r="BM183" s="330" t="str">
        <f>TOTALGENERAL!$Q81</f>
        <v/>
      </c>
      <c r="BN183" s="331"/>
      <c r="BO183" s="330" t="str">
        <f>TOTALGENERAL!$AR81</f>
        <v/>
      </c>
      <c r="BP183" s="331"/>
      <c r="BQ183" s="330"/>
      <c r="BR183" s="331"/>
      <c r="BS183" s="330"/>
      <c r="BT183" s="332"/>
      <c r="BU183" s="553" t="str">
        <f>PARAMETRES!$F$13</f>
        <v>SOLIDES ET FIGURES</v>
      </c>
      <c r="BV183" s="553"/>
      <c r="BW183" s="328">
        <f>PARAMETRES!$G$13</f>
        <v>30</v>
      </c>
      <c r="BX183" s="329"/>
      <c r="BY183" s="330" t="str">
        <f>TOTALGENERAL!$Q85</f>
        <v/>
      </c>
      <c r="BZ183" s="331"/>
      <c r="CA183" s="330" t="str">
        <f>TOTALGENERAL!$AR85</f>
        <v/>
      </c>
      <c r="CB183" s="331"/>
      <c r="CC183" s="330"/>
      <c r="CD183" s="331"/>
      <c r="CE183" s="330"/>
      <c r="CF183" s="332"/>
      <c r="CG183" s="553" t="str">
        <f>PARAMETRES!$F$13</f>
        <v>SOLIDES ET FIGURES</v>
      </c>
      <c r="CH183" s="553"/>
      <c r="CI183" s="328">
        <f>PARAMETRES!$G$13</f>
        <v>30</v>
      </c>
      <c r="CJ183" s="329"/>
      <c r="CK183" s="330" t="str">
        <f>TOTALGENERAL!$Q89</f>
        <v/>
      </c>
      <c r="CL183" s="331"/>
      <c r="CM183" s="330" t="str">
        <f>TOTALGENERAL!$AR89</f>
        <v/>
      </c>
      <c r="CN183" s="331"/>
      <c r="CO183" s="330"/>
      <c r="CP183" s="331"/>
      <c r="CQ183" s="330"/>
      <c r="CR183" s="332"/>
      <c r="CS183" s="553" t="str">
        <f>PARAMETRES!$F$13</f>
        <v>SOLIDES ET FIGURES</v>
      </c>
      <c r="CT183" s="553"/>
      <c r="CU183" s="328">
        <f>PARAMETRES!$G$13</f>
        <v>30</v>
      </c>
      <c r="CV183" s="329"/>
      <c r="CW183" s="330" t="str">
        <f>TOTALGENERAL!$Q93</f>
        <v/>
      </c>
      <c r="CX183" s="331"/>
      <c r="CY183" s="330" t="str">
        <f>TOTALGENERAL!$AR93</f>
        <v/>
      </c>
      <c r="CZ183" s="331"/>
      <c r="DA183" s="330"/>
      <c r="DB183" s="331"/>
      <c r="DC183" s="330"/>
      <c r="DD183" s="332"/>
      <c r="DE183" s="553" t="str">
        <f>PARAMETRES!$F$13</f>
        <v>SOLIDES ET FIGURES</v>
      </c>
      <c r="DF183" s="553"/>
      <c r="DG183" s="328">
        <f>PARAMETRES!$G$13</f>
        <v>30</v>
      </c>
      <c r="DH183" s="329"/>
      <c r="DI183" s="330" t="str">
        <f>TOTALGENERAL!$Q97</f>
        <v/>
      </c>
      <c r="DJ183" s="331"/>
      <c r="DK183" s="330" t="str">
        <f>TOTALGENERAL!$AR97</f>
        <v/>
      </c>
      <c r="DL183" s="331"/>
      <c r="DM183" s="330"/>
      <c r="DN183" s="331"/>
      <c r="DO183" s="330"/>
      <c r="DP183" s="332"/>
    </row>
    <row r="184" spans="1:120" ht="13.5" thickBot="1">
      <c r="A184" s="326"/>
      <c r="B184" s="326"/>
      <c r="C184" s="327"/>
      <c r="D184" s="327"/>
      <c r="E184" s="315"/>
      <c r="G184" s="315"/>
      <c r="I184" s="315"/>
      <c r="K184" s="315"/>
      <c r="M184" s="326"/>
      <c r="N184" s="326"/>
      <c r="O184" s="327"/>
      <c r="P184" s="327"/>
      <c r="Q184" s="315"/>
      <c r="S184" s="315"/>
      <c r="U184" s="315"/>
      <c r="W184" s="315"/>
      <c r="Y184" s="326"/>
      <c r="Z184" s="326"/>
      <c r="AA184" s="327"/>
      <c r="AB184" s="327"/>
      <c r="AC184" s="315"/>
      <c r="AE184" s="315"/>
      <c r="AG184" s="315"/>
      <c r="AI184" s="315"/>
      <c r="AK184" s="326"/>
      <c r="AL184" s="326"/>
      <c r="AM184" s="327"/>
      <c r="AN184" s="327"/>
      <c r="AO184" s="315"/>
      <c r="AQ184" s="315"/>
      <c r="AS184" s="315"/>
      <c r="AU184" s="315"/>
      <c r="AW184" s="326"/>
      <c r="AX184" s="326"/>
      <c r="AY184" s="327"/>
      <c r="AZ184" s="327"/>
      <c r="BA184" s="315"/>
      <c r="BC184" s="315"/>
      <c r="BE184" s="315"/>
      <c r="BG184" s="315"/>
      <c r="BI184" s="326"/>
      <c r="BJ184" s="326"/>
      <c r="BK184" s="327"/>
      <c r="BL184" s="327"/>
      <c r="BM184" s="315"/>
      <c r="BO184" s="315"/>
      <c r="BQ184" s="315"/>
      <c r="BS184" s="315"/>
      <c r="BU184" s="326"/>
      <c r="BV184" s="326"/>
      <c r="BW184" s="327"/>
      <c r="BX184" s="327"/>
      <c r="BY184" s="315"/>
      <c r="CA184" s="315"/>
      <c r="CC184" s="315"/>
      <c r="CE184" s="315"/>
      <c r="CG184" s="326"/>
      <c r="CH184" s="326"/>
      <c r="CI184" s="327"/>
      <c r="CJ184" s="327"/>
      <c r="CK184" s="315"/>
      <c r="CM184" s="315"/>
      <c r="CO184" s="315"/>
      <c r="CQ184" s="315"/>
      <c r="CS184" s="326"/>
      <c r="CT184" s="326"/>
      <c r="CU184" s="327"/>
      <c r="CV184" s="327"/>
      <c r="CW184" s="315"/>
      <c r="CY184" s="315"/>
      <c r="DA184" s="315"/>
      <c r="DC184" s="315"/>
      <c r="DE184" s="326"/>
      <c r="DF184" s="326"/>
      <c r="DG184" s="327"/>
      <c r="DH184" s="327"/>
      <c r="DI184" s="315"/>
      <c r="DK184" s="315"/>
      <c r="DM184" s="315"/>
      <c r="DO184" s="315"/>
    </row>
    <row r="185" spans="1:120" ht="13.5">
      <c r="A185" s="554" t="str">
        <f>PARAMETRES!$F$14</f>
        <v>TOTAL MATHÉMATIQUE</v>
      </c>
      <c r="B185" s="554"/>
      <c r="C185" s="333">
        <f>PARAMETRES!$G$14</f>
        <v>100</v>
      </c>
      <c r="D185" s="334"/>
      <c r="E185" s="335">
        <f>TOTALGENERAL!$R61</f>
        <v>92</v>
      </c>
      <c r="F185" s="319"/>
      <c r="G185" s="335" t="str">
        <f>TOTALGENERAL!$AS61</f>
        <v/>
      </c>
      <c r="H185" s="319"/>
      <c r="I185" s="335"/>
      <c r="J185" s="319"/>
      <c r="K185" s="335"/>
      <c r="L185" s="320"/>
      <c r="M185" s="554" t="str">
        <f>PARAMETRES!$F$14</f>
        <v>TOTAL MATHÉMATIQUE</v>
      </c>
      <c r="N185" s="554"/>
      <c r="O185" s="333">
        <f>PARAMETRES!$G$14</f>
        <v>100</v>
      </c>
      <c r="P185" s="334"/>
      <c r="Q185" s="335">
        <f>TOTALGENERAL!$R65</f>
        <v>83.699999999999989</v>
      </c>
      <c r="R185" s="319"/>
      <c r="S185" s="335" t="str">
        <f>TOTALGENERAL!$AS65</f>
        <v/>
      </c>
      <c r="T185" s="319"/>
      <c r="U185" s="335"/>
      <c r="V185" s="319"/>
      <c r="W185" s="335"/>
      <c r="X185" s="320"/>
      <c r="Y185" s="554" t="str">
        <f>PARAMETRES!$F$14</f>
        <v>TOTAL MATHÉMATIQUE</v>
      </c>
      <c r="Z185" s="554"/>
      <c r="AA185" s="333">
        <f>PARAMETRES!$G$14</f>
        <v>100</v>
      </c>
      <c r="AB185" s="334"/>
      <c r="AC185" s="335">
        <f>TOTALGENERAL!$R69</f>
        <v>81.8</v>
      </c>
      <c r="AD185" s="319"/>
      <c r="AE185" s="335" t="str">
        <f>TOTALGENERAL!$AS69</f>
        <v/>
      </c>
      <c r="AF185" s="319"/>
      <c r="AG185" s="335"/>
      <c r="AH185" s="319"/>
      <c r="AI185" s="335"/>
      <c r="AJ185" s="320"/>
      <c r="AK185" s="554" t="str">
        <f>PARAMETRES!$F$14</f>
        <v>TOTAL MATHÉMATIQUE</v>
      </c>
      <c r="AL185" s="554"/>
      <c r="AM185" s="333">
        <f>PARAMETRES!$G$14</f>
        <v>100</v>
      </c>
      <c r="AN185" s="334"/>
      <c r="AO185" s="335">
        <f>TOTALGENERAL!$R73</f>
        <v>89.899999999999991</v>
      </c>
      <c r="AP185" s="319"/>
      <c r="AQ185" s="335" t="str">
        <f>TOTALGENERAL!$AS73</f>
        <v/>
      </c>
      <c r="AR185" s="319"/>
      <c r="AS185" s="335"/>
      <c r="AT185" s="319"/>
      <c r="AU185" s="335"/>
      <c r="AV185" s="320"/>
      <c r="AW185" s="554" t="str">
        <f>PARAMETRES!$F$14</f>
        <v>TOTAL MATHÉMATIQUE</v>
      </c>
      <c r="AX185" s="554"/>
      <c r="AY185" s="333">
        <f>PARAMETRES!$G$14</f>
        <v>100</v>
      </c>
      <c r="AZ185" s="334"/>
      <c r="BA185" s="335">
        <f>TOTALGENERAL!$R77</f>
        <v>86.3</v>
      </c>
      <c r="BB185" s="319"/>
      <c r="BC185" s="335" t="str">
        <f>TOTALGENERAL!$AS77</f>
        <v/>
      </c>
      <c r="BD185" s="319"/>
      <c r="BE185" s="335"/>
      <c r="BF185" s="319"/>
      <c r="BG185" s="335"/>
      <c r="BH185" s="320"/>
      <c r="BI185" s="554" t="str">
        <f>PARAMETRES!$F$14</f>
        <v>TOTAL MATHÉMATIQUE</v>
      </c>
      <c r="BJ185" s="554"/>
      <c r="BK185" s="333">
        <f>PARAMETRES!$G$14</f>
        <v>100</v>
      </c>
      <c r="BL185" s="334"/>
      <c r="BM185" s="335">
        <f>TOTALGENERAL!$R81</f>
        <v>81.8</v>
      </c>
      <c r="BN185" s="319"/>
      <c r="BO185" s="335" t="str">
        <f>TOTALGENERAL!$AS81</f>
        <v/>
      </c>
      <c r="BP185" s="319"/>
      <c r="BQ185" s="335"/>
      <c r="BR185" s="319"/>
      <c r="BS185" s="335"/>
      <c r="BT185" s="320"/>
      <c r="BU185" s="554" t="str">
        <f>PARAMETRES!$F$14</f>
        <v>TOTAL MATHÉMATIQUE</v>
      </c>
      <c r="BV185" s="554"/>
      <c r="BW185" s="333">
        <f>PARAMETRES!$G$14</f>
        <v>100</v>
      </c>
      <c r="BX185" s="334"/>
      <c r="BY185" s="335">
        <f>TOTALGENERAL!$R85</f>
        <v>92</v>
      </c>
      <c r="BZ185" s="319"/>
      <c r="CA185" s="335" t="str">
        <f>TOTALGENERAL!$AS85</f>
        <v/>
      </c>
      <c r="CB185" s="319"/>
      <c r="CC185" s="335"/>
      <c r="CD185" s="319"/>
      <c r="CE185" s="335"/>
      <c r="CF185" s="320"/>
      <c r="CG185" s="554" t="str">
        <f>PARAMETRES!$F$14</f>
        <v>TOTAL MATHÉMATIQUE</v>
      </c>
      <c r="CH185" s="554"/>
      <c r="CI185" s="333">
        <f>PARAMETRES!$G$14</f>
        <v>100</v>
      </c>
      <c r="CJ185" s="334"/>
      <c r="CK185" s="335" t="str">
        <f>TOTALGENERAL!$R89</f>
        <v>-</v>
      </c>
      <c r="CL185" s="319"/>
      <c r="CM185" s="335" t="str">
        <f>TOTALGENERAL!$AS89</f>
        <v/>
      </c>
      <c r="CN185" s="319"/>
      <c r="CO185" s="335"/>
      <c r="CP185" s="319"/>
      <c r="CQ185" s="335"/>
      <c r="CR185" s="320"/>
      <c r="CS185" s="554" t="str">
        <f>PARAMETRES!$F$14</f>
        <v>TOTAL MATHÉMATIQUE</v>
      </c>
      <c r="CT185" s="554"/>
      <c r="CU185" s="333">
        <f>PARAMETRES!$G$14</f>
        <v>100</v>
      </c>
      <c r="CV185" s="334"/>
      <c r="CW185" s="335" t="str">
        <f>TOTALGENERAL!$R93</f>
        <v>-</v>
      </c>
      <c r="CX185" s="319"/>
      <c r="CY185" s="335" t="str">
        <f>TOTALGENERAL!$AS93</f>
        <v/>
      </c>
      <c r="CZ185" s="319"/>
      <c r="DA185" s="335"/>
      <c r="DB185" s="319"/>
      <c r="DC185" s="335"/>
      <c r="DD185" s="320"/>
      <c r="DE185" s="554" t="str">
        <f>PARAMETRES!$F$14</f>
        <v>TOTAL MATHÉMATIQUE</v>
      </c>
      <c r="DF185" s="554"/>
      <c r="DG185" s="333">
        <f>PARAMETRES!$G$14</f>
        <v>100</v>
      </c>
      <c r="DH185" s="334"/>
      <c r="DI185" s="335" t="str">
        <f>TOTALGENERAL!$R97</f>
        <v>-</v>
      </c>
      <c r="DJ185" s="319"/>
      <c r="DK185" s="335" t="str">
        <f>TOTALGENERAL!$AS97</f>
        <v/>
      </c>
      <c r="DL185" s="319"/>
      <c r="DM185" s="335"/>
      <c r="DN185" s="319"/>
      <c r="DO185" s="335"/>
      <c r="DP185" s="320"/>
    </row>
    <row r="186" spans="1:120" ht="13.5">
      <c r="A186" s="321"/>
      <c r="B186" s="322"/>
      <c r="C186" s="336"/>
      <c r="D186" s="336"/>
      <c r="E186" s="315"/>
      <c r="F186" s="324"/>
      <c r="G186" s="315"/>
      <c r="H186" s="324"/>
      <c r="I186" s="315"/>
      <c r="J186" s="324"/>
      <c r="K186" s="315"/>
      <c r="L186" s="325"/>
      <c r="M186" s="321"/>
      <c r="N186" s="322"/>
      <c r="O186" s="336"/>
      <c r="P186" s="336"/>
      <c r="Q186" s="315"/>
      <c r="R186" s="324"/>
      <c r="S186" s="315"/>
      <c r="T186" s="324"/>
      <c r="U186" s="315"/>
      <c r="V186" s="324"/>
      <c r="W186" s="315"/>
      <c r="X186" s="325"/>
      <c r="Y186" s="321"/>
      <c r="Z186" s="322"/>
      <c r="AA186" s="336"/>
      <c r="AB186" s="336"/>
      <c r="AC186" s="315"/>
      <c r="AD186" s="324"/>
      <c r="AE186" s="315"/>
      <c r="AF186" s="324"/>
      <c r="AG186" s="315"/>
      <c r="AH186" s="324"/>
      <c r="AI186" s="315"/>
      <c r="AJ186" s="325"/>
      <c r="AK186" s="321"/>
      <c r="AL186" s="322"/>
      <c r="AM186" s="336"/>
      <c r="AN186" s="336"/>
      <c r="AO186" s="315"/>
      <c r="AP186" s="324"/>
      <c r="AQ186" s="315"/>
      <c r="AR186" s="324"/>
      <c r="AS186" s="315"/>
      <c r="AT186" s="324"/>
      <c r="AU186" s="315"/>
      <c r="AV186" s="325"/>
      <c r="AW186" s="321"/>
      <c r="AX186" s="322"/>
      <c r="AY186" s="336"/>
      <c r="AZ186" s="336"/>
      <c r="BA186" s="315"/>
      <c r="BB186" s="324"/>
      <c r="BC186" s="315"/>
      <c r="BD186" s="324"/>
      <c r="BE186" s="315"/>
      <c r="BF186" s="324"/>
      <c r="BG186" s="315"/>
      <c r="BH186" s="325"/>
      <c r="BI186" s="321"/>
      <c r="BJ186" s="322"/>
      <c r="BK186" s="336"/>
      <c r="BL186" s="336"/>
      <c r="BM186" s="315"/>
      <c r="BN186" s="324"/>
      <c r="BO186" s="315"/>
      <c r="BP186" s="324"/>
      <c r="BQ186" s="315"/>
      <c r="BR186" s="324"/>
      <c r="BS186" s="315"/>
      <c r="BT186" s="325"/>
      <c r="BU186" s="321"/>
      <c r="BV186" s="322"/>
      <c r="BW186" s="336"/>
      <c r="BX186" s="336"/>
      <c r="BY186" s="315"/>
      <c r="BZ186" s="324"/>
      <c r="CA186" s="315"/>
      <c r="CB186" s="324"/>
      <c r="CC186" s="315"/>
      <c r="CD186" s="324"/>
      <c r="CE186" s="315"/>
      <c r="CF186" s="325"/>
      <c r="CG186" s="321"/>
      <c r="CH186" s="322"/>
      <c r="CI186" s="336"/>
      <c r="CJ186" s="336"/>
      <c r="CK186" s="315"/>
      <c r="CL186" s="324"/>
      <c r="CM186" s="315"/>
      <c r="CN186" s="324"/>
      <c r="CO186" s="315"/>
      <c r="CP186" s="324"/>
      <c r="CQ186" s="315"/>
      <c r="CR186" s="325"/>
      <c r="CS186" s="321"/>
      <c r="CT186" s="322"/>
      <c r="CU186" s="336"/>
      <c r="CV186" s="336"/>
      <c r="CW186" s="315"/>
      <c r="CX186" s="324"/>
      <c r="CY186" s="315"/>
      <c r="CZ186" s="324"/>
      <c r="DA186" s="315"/>
      <c r="DB186" s="324"/>
      <c r="DC186" s="315"/>
      <c r="DD186" s="325"/>
      <c r="DE186" s="321" t="str">
        <f>IF(COUNTBLANK(DO166:DO195)=31,"","Moyenne de l'année :")</f>
        <v>Moyenne de l'année :</v>
      </c>
      <c r="DF186" s="322" t="str">
        <f>IF(COUNTBLANK(DO166:DO195)=31,"",CONCATENATE(TOTALGENERAL!$DL97," %"))</f>
        <v>- %</v>
      </c>
      <c r="DG186" s="336"/>
      <c r="DH186" s="336"/>
      <c r="DI186" s="315"/>
      <c r="DJ186" s="324"/>
      <c r="DK186" s="315"/>
      <c r="DL186" s="324"/>
      <c r="DM186" s="315"/>
      <c r="DN186" s="324"/>
      <c r="DO186" s="315"/>
      <c r="DP186" s="325"/>
    </row>
    <row r="187" spans="1:120">
      <c r="A187" s="326"/>
      <c r="B187" s="326"/>
      <c r="C187" s="327"/>
      <c r="D187" s="327"/>
      <c r="E187" s="315"/>
      <c r="G187" s="315"/>
      <c r="I187" s="315"/>
      <c r="K187" s="315"/>
      <c r="M187" s="326"/>
      <c r="N187" s="326"/>
      <c r="O187" s="327"/>
      <c r="P187" s="327"/>
      <c r="Q187" s="315"/>
      <c r="S187" s="315"/>
      <c r="U187" s="315"/>
      <c r="W187" s="315"/>
      <c r="Y187" s="326"/>
      <c r="Z187" s="326"/>
      <c r="AA187" s="327"/>
      <c r="AB187" s="327"/>
      <c r="AC187" s="315"/>
      <c r="AE187" s="315"/>
      <c r="AG187" s="315"/>
      <c r="AI187" s="315"/>
      <c r="AK187" s="326"/>
      <c r="AL187" s="326"/>
      <c r="AM187" s="327"/>
      <c r="AN187" s="327"/>
      <c r="AO187" s="315"/>
      <c r="AQ187" s="315"/>
      <c r="AS187" s="315"/>
      <c r="AU187" s="315"/>
      <c r="AW187" s="326"/>
      <c r="AX187" s="326"/>
      <c r="AY187" s="327"/>
      <c r="AZ187" s="327"/>
      <c r="BA187" s="315"/>
      <c r="BC187" s="315"/>
      <c r="BE187" s="315"/>
      <c r="BG187" s="315"/>
      <c r="BI187" s="326"/>
      <c r="BJ187" s="326"/>
      <c r="BK187" s="327"/>
      <c r="BL187" s="327"/>
      <c r="BM187" s="315"/>
      <c r="BO187" s="315"/>
      <c r="BQ187" s="315"/>
      <c r="BS187" s="315"/>
      <c r="BU187" s="326"/>
      <c r="BV187" s="326"/>
      <c r="BW187" s="327"/>
      <c r="BX187" s="327"/>
      <c r="BY187" s="315"/>
      <c r="CA187" s="315"/>
      <c r="CC187" s="315"/>
      <c r="CE187" s="315"/>
      <c r="CG187" s="326"/>
      <c r="CH187" s="326"/>
      <c r="CI187" s="327"/>
      <c r="CJ187" s="327"/>
      <c r="CK187" s="315"/>
      <c r="CM187" s="315"/>
      <c r="CO187" s="315"/>
      <c r="CQ187" s="315"/>
      <c r="CS187" s="326"/>
      <c r="CT187" s="326"/>
      <c r="CU187" s="327"/>
      <c r="CV187" s="327"/>
      <c r="CW187" s="315"/>
      <c r="CY187" s="315"/>
      <c r="DA187" s="315"/>
      <c r="DC187" s="315"/>
      <c r="DE187" s="326"/>
      <c r="DF187" s="326"/>
      <c r="DG187" s="327"/>
      <c r="DH187" s="327"/>
      <c r="DI187" s="315"/>
      <c r="DK187" s="315"/>
      <c r="DM187" s="315"/>
      <c r="DO187" s="315"/>
    </row>
    <row r="188" spans="1:120">
      <c r="A188" s="551" t="str">
        <f>PARAMETRES!$F$16</f>
        <v>ÉVEIL</v>
      </c>
      <c r="B188" s="551"/>
      <c r="C188" s="316">
        <f>PARAMETRES!$G$16</f>
        <v>30</v>
      </c>
      <c r="D188" s="317"/>
      <c r="E188" s="318">
        <f>TOTALGENERAL!$U61</f>
        <v>24</v>
      </c>
      <c r="F188" s="319"/>
      <c r="G188" s="318" t="str">
        <f>TOTALGENERAL!$AV61</f>
        <v/>
      </c>
      <c r="H188" s="319"/>
      <c r="I188" s="318"/>
      <c r="J188" s="319"/>
      <c r="K188" s="318"/>
      <c r="L188" s="320"/>
      <c r="M188" s="551" t="str">
        <f>PARAMETRES!$F$16</f>
        <v>ÉVEIL</v>
      </c>
      <c r="N188" s="551"/>
      <c r="O188" s="316">
        <f>PARAMETRES!$G$16</f>
        <v>30</v>
      </c>
      <c r="P188" s="317"/>
      <c r="Q188" s="318">
        <f>TOTALGENERAL!$U65</f>
        <v>22.8</v>
      </c>
      <c r="R188" s="319"/>
      <c r="S188" s="318" t="str">
        <f>TOTALGENERAL!$AV65</f>
        <v/>
      </c>
      <c r="T188" s="319"/>
      <c r="U188" s="318"/>
      <c r="V188" s="319"/>
      <c r="W188" s="318"/>
      <c r="X188" s="320"/>
      <c r="Y188" s="551" t="str">
        <f>PARAMETRES!$F$16</f>
        <v>ÉVEIL</v>
      </c>
      <c r="Z188" s="551"/>
      <c r="AA188" s="316">
        <f>PARAMETRES!$G$16</f>
        <v>30</v>
      </c>
      <c r="AB188" s="317"/>
      <c r="AC188" s="318">
        <f>TOTALGENERAL!$U69</f>
        <v>22.8</v>
      </c>
      <c r="AD188" s="319"/>
      <c r="AE188" s="318" t="str">
        <f>TOTALGENERAL!$AV69</f>
        <v/>
      </c>
      <c r="AF188" s="319"/>
      <c r="AG188" s="318"/>
      <c r="AH188" s="319"/>
      <c r="AI188" s="318"/>
      <c r="AJ188" s="320"/>
      <c r="AK188" s="551" t="str">
        <f>PARAMETRES!$F$16</f>
        <v>ÉVEIL</v>
      </c>
      <c r="AL188" s="551"/>
      <c r="AM188" s="316">
        <f>PARAMETRES!$G$16</f>
        <v>30</v>
      </c>
      <c r="AN188" s="317"/>
      <c r="AO188" s="318">
        <f>TOTALGENERAL!$U73</f>
        <v>24.6</v>
      </c>
      <c r="AP188" s="319"/>
      <c r="AQ188" s="318" t="str">
        <f>TOTALGENERAL!$AV73</f>
        <v/>
      </c>
      <c r="AR188" s="319"/>
      <c r="AS188" s="318"/>
      <c r="AT188" s="319"/>
      <c r="AU188" s="318"/>
      <c r="AV188" s="320"/>
      <c r="AW188" s="551" t="str">
        <f>PARAMETRES!$F$16</f>
        <v>ÉVEIL</v>
      </c>
      <c r="AX188" s="551"/>
      <c r="AY188" s="316">
        <f>PARAMETRES!$G$16</f>
        <v>30</v>
      </c>
      <c r="AZ188" s="317"/>
      <c r="BA188" s="318">
        <f>TOTALGENERAL!$U77</f>
        <v>30</v>
      </c>
      <c r="BB188" s="319"/>
      <c r="BC188" s="318" t="str">
        <f>TOTALGENERAL!$AV77</f>
        <v/>
      </c>
      <c r="BD188" s="319"/>
      <c r="BE188" s="318"/>
      <c r="BF188" s="319"/>
      <c r="BG188" s="318"/>
      <c r="BH188" s="320"/>
      <c r="BI188" s="551" t="str">
        <f>PARAMETRES!$F$16</f>
        <v>ÉVEIL</v>
      </c>
      <c r="BJ188" s="551"/>
      <c r="BK188" s="316">
        <f>PARAMETRES!$G$16</f>
        <v>30</v>
      </c>
      <c r="BL188" s="317"/>
      <c r="BM188" s="318">
        <f>TOTALGENERAL!$U81</f>
        <v>26.4</v>
      </c>
      <c r="BN188" s="319"/>
      <c r="BO188" s="318" t="str">
        <f>TOTALGENERAL!$AV81</f>
        <v/>
      </c>
      <c r="BP188" s="319"/>
      <c r="BQ188" s="318"/>
      <c r="BR188" s="319"/>
      <c r="BS188" s="318"/>
      <c r="BT188" s="320"/>
      <c r="BU188" s="551" t="str">
        <f>PARAMETRES!$F$16</f>
        <v>ÉVEIL</v>
      </c>
      <c r="BV188" s="551"/>
      <c r="BW188" s="316">
        <f>PARAMETRES!$G$16</f>
        <v>30</v>
      </c>
      <c r="BX188" s="317"/>
      <c r="BY188" s="318">
        <f>TOTALGENERAL!$U85</f>
        <v>24.9</v>
      </c>
      <c r="BZ188" s="319"/>
      <c r="CA188" s="318" t="str">
        <f>TOTALGENERAL!$AV85</f>
        <v/>
      </c>
      <c r="CB188" s="319"/>
      <c r="CC188" s="318"/>
      <c r="CD188" s="319"/>
      <c r="CE188" s="318"/>
      <c r="CF188" s="320"/>
      <c r="CG188" s="551" t="str">
        <f>PARAMETRES!$F$16</f>
        <v>ÉVEIL</v>
      </c>
      <c r="CH188" s="551"/>
      <c r="CI188" s="316">
        <f>PARAMETRES!$G$16</f>
        <v>30</v>
      </c>
      <c r="CJ188" s="317"/>
      <c r="CK188" s="318" t="str">
        <f>TOTALGENERAL!$U89</f>
        <v>-</v>
      </c>
      <c r="CL188" s="319"/>
      <c r="CM188" s="318" t="str">
        <f>TOTALGENERAL!$AV89</f>
        <v/>
      </c>
      <c r="CN188" s="319"/>
      <c r="CO188" s="318"/>
      <c r="CP188" s="319"/>
      <c r="CQ188" s="318"/>
      <c r="CR188" s="320"/>
      <c r="CS188" s="551" t="str">
        <f>PARAMETRES!$F$16</f>
        <v>ÉVEIL</v>
      </c>
      <c r="CT188" s="551"/>
      <c r="CU188" s="316">
        <f>PARAMETRES!$G$16</f>
        <v>30</v>
      </c>
      <c r="CV188" s="317"/>
      <c r="CW188" s="318" t="str">
        <f>TOTALGENERAL!$U93</f>
        <v>-</v>
      </c>
      <c r="CX188" s="319"/>
      <c r="CY188" s="318" t="str">
        <f>TOTALGENERAL!$AV93</f>
        <v/>
      </c>
      <c r="CZ188" s="319"/>
      <c r="DA188" s="318"/>
      <c r="DB188" s="319"/>
      <c r="DC188" s="318"/>
      <c r="DD188" s="320"/>
      <c r="DE188" s="551" t="str">
        <f>PARAMETRES!$F$16</f>
        <v>ÉVEIL</v>
      </c>
      <c r="DF188" s="551"/>
      <c r="DG188" s="316">
        <f>PARAMETRES!$G$16</f>
        <v>30</v>
      </c>
      <c r="DH188" s="317"/>
      <c r="DI188" s="318" t="str">
        <f>TOTALGENERAL!$U97</f>
        <v>-</v>
      </c>
      <c r="DJ188" s="319"/>
      <c r="DK188" s="318" t="str">
        <f>TOTALGENERAL!$AV97</f>
        <v/>
      </c>
      <c r="DL188" s="319"/>
      <c r="DM188" s="318"/>
      <c r="DN188" s="319"/>
      <c r="DO188" s="318"/>
      <c r="DP188" s="320"/>
    </row>
    <row r="189" spans="1:120">
      <c r="A189" s="321"/>
      <c r="B189" s="322"/>
      <c r="C189" s="323"/>
      <c r="D189" s="323"/>
      <c r="E189" s="315"/>
      <c r="F189" s="324"/>
      <c r="G189" s="315"/>
      <c r="H189" s="324"/>
      <c r="I189" s="315"/>
      <c r="J189" s="324"/>
      <c r="K189" s="315"/>
      <c r="L189" s="325"/>
      <c r="M189" s="321"/>
      <c r="N189" s="322"/>
      <c r="O189" s="323"/>
      <c r="P189" s="323"/>
      <c r="Q189" s="315"/>
      <c r="R189" s="324"/>
      <c r="S189" s="315"/>
      <c r="T189" s="324"/>
      <c r="U189" s="315"/>
      <c r="V189" s="324"/>
      <c r="W189" s="315"/>
      <c r="X189" s="325"/>
      <c r="Y189" s="321"/>
      <c r="Z189" s="322"/>
      <c r="AA189" s="323"/>
      <c r="AB189" s="323"/>
      <c r="AC189" s="315"/>
      <c r="AD189" s="324"/>
      <c r="AE189" s="315"/>
      <c r="AF189" s="324"/>
      <c r="AG189" s="315"/>
      <c r="AH189" s="324"/>
      <c r="AI189" s="315"/>
      <c r="AJ189" s="325"/>
      <c r="AK189" s="321"/>
      <c r="AL189" s="322"/>
      <c r="AM189" s="323"/>
      <c r="AN189" s="323"/>
      <c r="AO189" s="315"/>
      <c r="AP189" s="324"/>
      <c r="AQ189" s="315"/>
      <c r="AR189" s="324"/>
      <c r="AS189" s="315"/>
      <c r="AT189" s="324"/>
      <c r="AU189" s="315"/>
      <c r="AV189" s="325"/>
      <c r="AW189" s="321"/>
      <c r="AX189" s="322"/>
      <c r="AY189" s="323"/>
      <c r="AZ189" s="323"/>
      <c r="BA189" s="315"/>
      <c r="BB189" s="324"/>
      <c r="BC189" s="315"/>
      <c r="BD189" s="324"/>
      <c r="BE189" s="315"/>
      <c r="BF189" s="324"/>
      <c r="BG189" s="315"/>
      <c r="BH189" s="325"/>
      <c r="BI189" s="321"/>
      <c r="BJ189" s="322"/>
      <c r="BK189" s="323"/>
      <c r="BL189" s="323"/>
      <c r="BM189" s="315"/>
      <c r="BN189" s="324"/>
      <c r="BO189" s="315"/>
      <c r="BP189" s="324"/>
      <c r="BQ189" s="315"/>
      <c r="BR189" s="324"/>
      <c r="BS189" s="315"/>
      <c r="BT189" s="325"/>
      <c r="BU189" s="321"/>
      <c r="BV189" s="322"/>
      <c r="BW189" s="323"/>
      <c r="BX189" s="323"/>
      <c r="BY189" s="315"/>
      <c r="BZ189" s="324"/>
      <c r="CA189" s="315"/>
      <c r="CB189" s="324"/>
      <c r="CC189" s="315"/>
      <c r="CD189" s="324"/>
      <c r="CE189" s="315"/>
      <c r="CF189" s="325"/>
      <c r="CG189" s="321"/>
      <c r="CH189" s="322"/>
      <c r="CI189" s="323"/>
      <c r="CJ189" s="323"/>
      <c r="CK189" s="315"/>
      <c r="CL189" s="324"/>
      <c r="CM189" s="315"/>
      <c r="CN189" s="324"/>
      <c r="CO189" s="315"/>
      <c r="CP189" s="324"/>
      <c r="CQ189" s="315"/>
      <c r="CR189" s="325"/>
      <c r="CS189" s="321"/>
      <c r="CT189" s="322"/>
      <c r="CU189" s="323"/>
      <c r="CV189" s="323"/>
      <c r="CW189" s="315"/>
      <c r="CX189" s="324"/>
      <c r="CY189" s="315"/>
      <c r="CZ189" s="324"/>
      <c r="DA189" s="315"/>
      <c r="DB189" s="324"/>
      <c r="DC189" s="315"/>
      <c r="DD189" s="325"/>
      <c r="DE189" s="321"/>
      <c r="DF189" s="322"/>
      <c r="DG189" s="323"/>
      <c r="DH189" s="323"/>
      <c r="DI189" s="315"/>
      <c r="DJ189" s="324"/>
      <c r="DK189" s="315"/>
      <c r="DL189" s="324"/>
      <c r="DM189" s="315"/>
      <c r="DN189" s="324"/>
      <c r="DO189" s="315"/>
      <c r="DP189" s="325"/>
    </row>
    <row r="190" spans="1:120">
      <c r="A190" s="321"/>
      <c r="B190" s="322"/>
      <c r="C190" s="323"/>
      <c r="D190" s="323"/>
      <c r="E190" s="315"/>
      <c r="F190" s="324"/>
      <c r="G190" s="315"/>
      <c r="H190" s="324"/>
      <c r="I190" s="315"/>
      <c r="J190" s="324"/>
      <c r="K190" s="315"/>
      <c r="L190" s="325"/>
      <c r="M190" s="321"/>
      <c r="N190" s="322"/>
      <c r="O190" s="323"/>
      <c r="P190" s="323"/>
      <c r="Q190" s="315"/>
      <c r="R190" s="324"/>
      <c r="S190" s="315"/>
      <c r="T190" s="324"/>
      <c r="U190" s="315"/>
      <c r="V190" s="324"/>
      <c r="W190" s="315"/>
      <c r="X190" s="325"/>
      <c r="Y190" s="321"/>
      <c r="Z190" s="322"/>
      <c r="AA190" s="323"/>
      <c r="AB190" s="323"/>
      <c r="AC190" s="315"/>
      <c r="AD190" s="324"/>
      <c r="AE190" s="315"/>
      <c r="AF190" s="324"/>
      <c r="AG190" s="315"/>
      <c r="AH190" s="324"/>
      <c r="AI190" s="315"/>
      <c r="AJ190" s="325"/>
      <c r="AK190" s="321"/>
      <c r="AL190" s="322"/>
      <c r="AM190" s="323"/>
      <c r="AN190" s="323"/>
      <c r="AO190" s="315"/>
      <c r="AP190" s="324"/>
      <c r="AQ190" s="315"/>
      <c r="AR190" s="324"/>
      <c r="AS190" s="315"/>
      <c r="AT190" s="324"/>
      <c r="AU190" s="315"/>
      <c r="AV190" s="325"/>
      <c r="AW190" s="321"/>
      <c r="AX190" s="322"/>
      <c r="AY190" s="323"/>
      <c r="AZ190" s="323"/>
      <c r="BA190" s="315"/>
      <c r="BB190" s="324"/>
      <c r="BC190" s="315"/>
      <c r="BD190" s="324"/>
      <c r="BE190" s="315"/>
      <c r="BF190" s="324"/>
      <c r="BG190" s="315"/>
      <c r="BH190" s="325"/>
      <c r="BI190" s="321"/>
      <c r="BJ190" s="322"/>
      <c r="BK190" s="323"/>
      <c r="BL190" s="323"/>
      <c r="BM190" s="315"/>
      <c r="BN190" s="324"/>
      <c r="BO190" s="315"/>
      <c r="BP190" s="324"/>
      <c r="BQ190" s="315"/>
      <c r="BR190" s="324"/>
      <c r="BS190" s="315"/>
      <c r="BT190" s="325"/>
      <c r="BU190" s="321"/>
      <c r="BV190" s="322"/>
      <c r="BW190" s="323"/>
      <c r="BX190" s="323"/>
      <c r="BY190" s="315"/>
      <c r="BZ190" s="324"/>
      <c r="CA190" s="315"/>
      <c r="CB190" s="324"/>
      <c r="CC190" s="315"/>
      <c r="CD190" s="324"/>
      <c r="CE190" s="315"/>
      <c r="CF190" s="325"/>
      <c r="CG190" s="321"/>
      <c r="CH190" s="322"/>
      <c r="CI190" s="323"/>
      <c r="CJ190" s="323"/>
      <c r="CK190" s="315"/>
      <c r="CL190" s="324"/>
      <c r="CM190" s="315"/>
      <c r="CN190" s="324"/>
      <c r="CO190" s="315"/>
      <c r="CP190" s="324"/>
      <c r="CQ190" s="315"/>
      <c r="CR190" s="325"/>
      <c r="CS190" s="321"/>
      <c r="CT190" s="322"/>
      <c r="CU190" s="323"/>
      <c r="CV190" s="323"/>
      <c r="CW190" s="315"/>
      <c r="CX190" s="324"/>
      <c r="CY190" s="315"/>
      <c r="CZ190" s="324"/>
      <c r="DA190" s="315"/>
      <c r="DB190" s="324"/>
      <c r="DC190" s="315"/>
      <c r="DD190" s="325"/>
      <c r="DE190" s="321"/>
      <c r="DF190" s="322"/>
      <c r="DG190" s="323"/>
      <c r="DH190" s="323"/>
      <c r="DI190" s="315"/>
      <c r="DJ190" s="324"/>
      <c r="DK190" s="315"/>
      <c r="DL190" s="324"/>
      <c r="DM190" s="315"/>
      <c r="DN190" s="324"/>
      <c r="DO190" s="315"/>
      <c r="DP190" s="325"/>
    </row>
    <row r="191" spans="1:120">
      <c r="A191" s="551" t="str">
        <f>IF(PARAMETRES!$D8="-",PARAMETRES!$F$17,CONCATENATE(UPPER(PARAMETRES!$D8)," (",LOWER(PARAMETRES!$F$17),")"))</f>
        <v>ANGLAIS (seconde langue)</v>
      </c>
      <c r="B191" s="551"/>
      <c r="C191" s="316">
        <f>PARAMETRES!$G$17</f>
        <v>30</v>
      </c>
      <c r="D191" s="317"/>
      <c r="E191" s="318" t="str">
        <f>TOTALGENERAL!$X61</f>
        <v/>
      </c>
      <c r="F191" s="319"/>
      <c r="G191" s="318" t="str">
        <f>TOTALGENERAL!$AY61</f>
        <v/>
      </c>
      <c r="H191" s="319"/>
      <c r="I191" s="318"/>
      <c r="J191" s="319"/>
      <c r="K191" s="318"/>
      <c r="L191" s="320"/>
      <c r="M191" s="551" t="str">
        <f>IF(PARAMETRES!$D12="-",PARAMETRES!$F$17,CONCATENATE(UPPER(PARAMETRES!$D12)," (",LOWER(PARAMETRES!$F$17),")"))</f>
        <v>ANGLAIS (seconde langue)</v>
      </c>
      <c r="N191" s="551"/>
      <c r="O191" s="316">
        <f>PARAMETRES!$G$17</f>
        <v>30</v>
      </c>
      <c r="P191" s="317"/>
      <c r="Q191" s="318" t="str">
        <f>TOTALGENERAL!$X65</f>
        <v/>
      </c>
      <c r="R191" s="319"/>
      <c r="S191" s="318" t="str">
        <f>TOTALGENERAL!$AY65</f>
        <v/>
      </c>
      <c r="T191" s="319"/>
      <c r="U191" s="318"/>
      <c r="V191" s="319"/>
      <c r="W191" s="318"/>
      <c r="X191" s="320"/>
      <c r="Y191" s="551" t="str">
        <f>IF(PARAMETRES!$D16="-",PARAMETRES!$F$17,CONCATENATE(UPPER(PARAMETRES!$D16)," (",LOWER(PARAMETRES!$F$17),")"))</f>
        <v>ANGLAIS (seconde langue)</v>
      </c>
      <c r="Z191" s="551"/>
      <c r="AA191" s="316">
        <f>PARAMETRES!$G$17</f>
        <v>30</v>
      </c>
      <c r="AB191" s="317"/>
      <c r="AC191" s="318" t="str">
        <f>TOTALGENERAL!$X69</f>
        <v/>
      </c>
      <c r="AD191" s="319"/>
      <c r="AE191" s="318" t="str">
        <f>TOTALGENERAL!$AY69</f>
        <v/>
      </c>
      <c r="AF191" s="319"/>
      <c r="AG191" s="318"/>
      <c r="AH191" s="319"/>
      <c r="AI191" s="318"/>
      <c r="AJ191" s="320"/>
      <c r="AK191" s="551" t="str">
        <f>IF(PARAMETRES!$D20="-",PARAMETRES!$F$17,CONCATENATE(UPPER(PARAMETRES!$D20)," (",LOWER(PARAMETRES!$F$17),")"))</f>
        <v>ANGLAIS (seconde langue)</v>
      </c>
      <c r="AL191" s="551"/>
      <c r="AM191" s="316">
        <f>PARAMETRES!$G$17</f>
        <v>30</v>
      </c>
      <c r="AN191" s="317"/>
      <c r="AO191" s="318" t="str">
        <f>TOTALGENERAL!$X73</f>
        <v/>
      </c>
      <c r="AP191" s="319"/>
      <c r="AQ191" s="318" t="str">
        <f>TOTALGENERAL!$AY73</f>
        <v/>
      </c>
      <c r="AR191" s="319"/>
      <c r="AS191" s="318"/>
      <c r="AT191" s="319"/>
      <c r="AU191" s="318"/>
      <c r="AV191" s="320"/>
      <c r="AW191" s="551" t="str">
        <f>IF(PARAMETRES!$D24="-",PARAMETRES!$F$17,CONCATENATE(UPPER(PARAMETRES!$D24)," (",LOWER(PARAMETRES!$F$17),")"))</f>
        <v>ANGLAIS (seconde langue)</v>
      </c>
      <c r="AX191" s="551"/>
      <c r="AY191" s="316">
        <f>PARAMETRES!$G$17</f>
        <v>30</v>
      </c>
      <c r="AZ191" s="317"/>
      <c r="BA191" s="318" t="str">
        <f>TOTALGENERAL!$X77</f>
        <v/>
      </c>
      <c r="BB191" s="319"/>
      <c r="BC191" s="318" t="str">
        <f>TOTALGENERAL!$AY77</f>
        <v/>
      </c>
      <c r="BD191" s="319"/>
      <c r="BE191" s="318"/>
      <c r="BF191" s="319"/>
      <c r="BG191" s="318"/>
      <c r="BH191" s="320"/>
      <c r="BI191" s="551" t="str">
        <f>IF(PARAMETRES!$D28="-",PARAMETRES!$F$17,CONCATENATE(UPPER(PARAMETRES!$D28)," (",LOWER(PARAMETRES!$F$17),")"))</f>
        <v>ANGLAIS (seconde langue)</v>
      </c>
      <c r="BJ191" s="551"/>
      <c r="BK191" s="316">
        <f>PARAMETRES!$G$17</f>
        <v>30</v>
      </c>
      <c r="BL191" s="317"/>
      <c r="BM191" s="318" t="str">
        <f>TOTALGENERAL!$X81</f>
        <v/>
      </c>
      <c r="BN191" s="319"/>
      <c r="BO191" s="318" t="str">
        <f>TOTALGENERAL!$AY81</f>
        <v/>
      </c>
      <c r="BP191" s="319"/>
      <c r="BQ191" s="318"/>
      <c r="BR191" s="319"/>
      <c r="BS191" s="318"/>
      <c r="BT191" s="320"/>
      <c r="BU191" s="551" t="str">
        <f>IF(PARAMETRES!$D32="-",PARAMETRES!$F$17,CONCATENATE(UPPER(PARAMETRES!$D32)," (",LOWER(PARAMETRES!$F$17),")"))</f>
        <v>ANGLAIS (seconde langue)</v>
      </c>
      <c r="BV191" s="551"/>
      <c r="BW191" s="316">
        <f>PARAMETRES!$G$17</f>
        <v>30</v>
      </c>
      <c r="BX191" s="317"/>
      <c r="BY191" s="318" t="str">
        <f>TOTALGENERAL!$X85</f>
        <v/>
      </c>
      <c r="BZ191" s="319"/>
      <c r="CA191" s="318" t="str">
        <f>TOTALGENERAL!$AY85</f>
        <v/>
      </c>
      <c r="CB191" s="319"/>
      <c r="CC191" s="318"/>
      <c r="CD191" s="319"/>
      <c r="CE191" s="318"/>
      <c r="CF191" s="320"/>
      <c r="CG191" s="551" t="str">
        <f>IF(PARAMETRES!$D36="-",PARAMETRES!$F$17,CONCATENATE(UPPER(PARAMETRES!$D36)," (",LOWER(PARAMETRES!$F$17),")"))</f>
        <v>SECONDE LANGUE</v>
      </c>
      <c r="CH191" s="551"/>
      <c r="CI191" s="316">
        <f>PARAMETRES!$G$17</f>
        <v>30</v>
      </c>
      <c r="CJ191" s="317"/>
      <c r="CK191" s="318" t="str">
        <f>TOTALGENERAL!$X89</f>
        <v/>
      </c>
      <c r="CL191" s="319"/>
      <c r="CM191" s="318" t="str">
        <f>TOTALGENERAL!$AY89</f>
        <v/>
      </c>
      <c r="CN191" s="319"/>
      <c r="CO191" s="318"/>
      <c r="CP191" s="319"/>
      <c r="CQ191" s="318"/>
      <c r="CR191" s="320"/>
      <c r="CS191" s="551" t="str">
        <f>IF(PARAMETRES!$D40="-",PARAMETRES!$F$17,CONCATENATE(UPPER(PARAMETRES!$D40)," (",LOWER(PARAMETRES!$F$17),")"))</f>
        <v>SECONDE LANGUE</v>
      </c>
      <c r="CT191" s="551"/>
      <c r="CU191" s="316">
        <f>PARAMETRES!$G$17</f>
        <v>30</v>
      </c>
      <c r="CV191" s="317"/>
      <c r="CW191" s="318" t="str">
        <f>TOTALGENERAL!$X93</f>
        <v/>
      </c>
      <c r="CX191" s="319"/>
      <c r="CY191" s="318" t="str">
        <f>TOTALGENERAL!$AY93</f>
        <v/>
      </c>
      <c r="CZ191" s="319"/>
      <c r="DA191" s="318"/>
      <c r="DB191" s="319"/>
      <c r="DC191" s="318"/>
      <c r="DD191" s="320"/>
      <c r="DE191" s="551" t="str">
        <f>IF(PARAMETRES!$D44="-",PARAMETRES!$F$17,CONCATENATE(UPPER(PARAMETRES!$D44)," (",LOWER(PARAMETRES!$F$17),")"))</f>
        <v>SECONDE LANGUE</v>
      </c>
      <c r="DF191" s="551"/>
      <c r="DG191" s="316">
        <f>PARAMETRES!$G$17</f>
        <v>30</v>
      </c>
      <c r="DH191" s="317"/>
      <c r="DI191" s="318" t="str">
        <f>TOTALGENERAL!$X97</f>
        <v/>
      </c>
      <c r="DJ191" s="319"/>
      <c r="DK191" s="318" t="str">
        <f>TOTALGENERAL!$AY97</f>
        <v/>
      </c>
      <c r="DL191" s="319"/>
      <c r="DM191" s="318"/>
      <c r="DN191" s="319"/>
      <c r="DO191" s="318"/>
      <c r="DP191" s="320"/>
    </row>
    <row r="192" spans="1:120">
      <c r="A192" s="321"/>
      <c r="B192" s="322"/>
      <c r="C192" s="323"/>
      <c r="D192" s="323"/>
      <c r="E192" s="315"/>
      <c r="F192" s="324"/>
      <c r="G192" s="315"/>
      <c r="H192" s="324"/>
      <c r="I192" s="315"/>
      <c r="J192" s="324"/>
      <c r="K192" s="315"/>
      <c r="L192" s="325"/>
      <c r="M192" s="321"/>
      <c r="N192" s="322"/>
      <c r="O192" s="323"/>
      <c r="P192" s="323"/>
      <c r="Q192" s="315"/>
      <c r="R192" s="324"/>
      <c r="S192" s="315"/>
      <c r="T192" s="324"/>
      <c r="U192" s="315"/>
      <c r="V192" s="324"/>
      <c r="W192" s="315"/>
      <c r="X192" s="325"/>
      <c r="Y192" s="321"/>
      <c r="Z192" s="322"/>
      <c r="AA192" s="323"/>
      <c r="AB192" s="323"/>
      <c r="AC192" s="315"/>
      <c r="AD192" s="324"/>
      <c r="AE192" s="315"/>
      <c r="AF192" s="324"/>
      <c r="AG192" s="315"/>
      <c r="AH192" s="324"/>
      <c r="AI192" s="315"/>
      <c r="AJ192" s="325"/>
      <c r="AK192" s="321"/>
      <c r="AL192" s="322"/>
      <c r="AM192" s="323"/>
      <c r="AN192" s="323"/>
      <c r="AO192" s="315"/>
      <c r="AP192" s="324"/>
      <c r="AQ192" s="315"/>
      <c r="AR192" s="324"/>
      <c r="AS192" s="315"/>
      <c r="AT192" s="324"/>
      <c r="AU192" s="315"/>
      <c r="AV192" s="325"/>
      <c r="AW192" s="321"/>
      <c r="AX192" s="322"/>
      <c r="AY192" s="323"/>
      <c r="AZ192" s="323"/>
      <c r="BA192" s="315"/>
      <c r="BB192" s="324"/>
      <c r="BC192" s="315"/>
      <c r="BD192" s="324"/>
      <c r="BE192" s="315"/>
      <c r="BF192" s="324"/>
      <c r="BG192" s="315"/>
      <c r="BH192" s="325"/>
      <c r="BI192" s="321"/>
      <c r="BJ192" s="322"/>
      <c r="BK192" s="323"/>
      <c r="BL192" s="323"/>
      <c r="BM192" s="315"/>
      <c r="BN192" s="324"/>
      <c r="BO192" s="315"/>
      <c r="BP192" s="324"/>
      <c r="BQ192" s="315"/>
      <c r="BR192" s="324"/>
      <c r="BS192" s="315"/>
      <c r="BT192" s="325"/>
      <c r="BU192" s="321"/>
      <c r="BV192" s="322"/>
      <c r="BW192" s="323"/>
      <c r="BX192" s="323"/>
      <c r="BY192" s="315"/>
      <c r="BZ192" s="324"/>
      <c r="CA192" s="315"/>
      <c r="CB192" s="324"/>
      <c r="CC192" s="315"/>
      <c r="CD192" s="324"/>
      <c r="CE192" s="315"/>
      <c r="CF192" s="325"/>
      <c r="CG192" s="321"/>
      <c r="CH192" s="322"/>
      <c r="CI192" s="323"/>
      <c r="CJ192" s="323"/>
      <c r="CK192" s="315"/>
      <c r="CL192" s="324"/>
      <c r="CM192" s="315"/>
      <c r="CN192" s="324"/>
      <c r="CO192" s="315"/>
      <c r="CP192" s="324"/>
      <c r="CQ192" s="315"/>
      <c r="CR192" s="325"/>
      <c r="CS192" s="321"/>
      <c r="CT192" s="322"/>
      <c r="CU192" s="323"/>
      <c r="CV192" s="323"/>
      <c r="CW192" s="315"/>
      <c r="CX192" s="324"/>
      <c r="CY192" s="315"/>
      <c r="CZ192" s="324"/>
      <c r="DA192" s="315"/>
      <c r="DB192" s="324"/>
      <c r="DC192" s="315"/>
      <c r="DD192" s="325"/>
      <c r="DE192" s="321"/>
      <c r="DF192" s="322"/>
      <c r="DG192" s="323"/>
      <c r="DH192" s="323"/>
      <c r="DI192" s="315"/>
      <c r="DJ192" s="324"/>
      <c r="DK192" s="315"/>
      <c r="DL192" s="324"/>
      <c r="DM192" s="315"/>
      <c r="DN192" s="324"/>
      <c r="DO192" s="315"/>
      <c r="DP192" s="325"/>
    </row>
    <row r="193" spans="1:120" ht="22.5" customHeight="1">
      <c r="A193" s="337"/>
      <c r="B193" s="338"/>
      <c r="C193" s="338"/>
      <c r="D193" s="339"/>
      <c r="E193" s="340"/>
      <c r="F193" s="324"/>
      <c r="G193" s="340"/>
      <c r="H193" s="324"/>
      <c r="I193" s="340"/>
      <c r="J193" s="324"/>
      <c r="K193" s="340"/>
      <c r="L193" s="325"/>
      <c r="M193" s="337"/>
      <c r="N193" s="338"/>
      <c r="O193" s="338"/>
      <c r="P193" s="339"/>
      <c r="Q193" s="340"/>
      <c r="R193" s="324"/>
      <c r="S193" s="340"/>
      <c r="T193" s="324"/>
      <c r="U193" s="340"/>
      <c r="V193" s="324"/>
      <c r="W193" s="340"/>
      <c r="X193" s="325"/>
      <c r="Y193" s="337"/>
      <c r="Z193" s="338"/>
      <c r="AA193" s="338"/>
      <c r="AB193" s="339"/>
      <c r="AC193" s="340"/>
      <c r="AD193" s="324"/>
      <c r="AE193" s="340"/>
      <c r="AF193" s="324"/>
      <c r="AG193" s="340"/>
      <c r="AH193" s="324"/>
      <c r="AI193" s="340"/>
      <c r="AJ193" s="325"/>
      <c r="AK193" s="337"/>
      <c r="AL193" s="338"/>
      <c r="AM193" s="338"/>
      <c r="AN193" s="339"/>
      <c r="AO193" s="340"/>
      <c r="AP193" s="324"/>
      <c r="AQ193" s="340"/>
      <c r="AR193" s="324"/>
      <c r="AS193" s="340"/>
      <c r="AT193" s="324"/>
      <c r="AU193" s="340"/>
      <c r="AV193" s="325"/>
      <c r="AW193" s="337"/>
      <c r="AX193" s="338"/>
      <c r="AY193" s="338"/>
      <c r="AZ193" s="339"/>
      <c r="BA193" s="340"/>
      <c r="BB193" s="324"/>
      <c r="BC193" s="340"/>
      <c r="BD193" s="324"/>
      <c r="BE193" s="340"/>
      <c r="BF193" s="324"/>
      <c r="BG193" s="340"/>
      <c r="BH193" s="325"/>
      <c r="BI193" s="337"/>
      <c r="BJ193" s="338"/>
      <c r="BK193" s="338"/>
      <c r="BL193" s="339"/>
      <c r="BM193" s="340"/>
      <c r="BN193" s="324"/>
      <c r="BO193" s="340"/>
      <c r="BP193" s="324"/>
      <c r="BQ193" s="340"/>
      <c r="BR193" s="324"/>
      <c r="BS193" s="340"/>
      <c r="BT193" s="325"/>
      <c r="BU193" s="337"/>
      <c r="BV193" s="338"/>
      <c r="BW193" s="338"/>
      <c r="BX193" s="339"/>
      <c r="BY193" s="340"/>
      <c r="BZ193" s="324"/>
      <c r="CA193" s="340"/>
      <c r="CB193" s="324"/>
      <c r="CC193" s="340"/>
      <c r="CD193" s="324"/>
      <c r="CE193" s="340"/>
      <c r="CF193" s="325"/>
      <c r="CG193" s="337"/>
      <c r="CH193" s="338"/>
      <c r="CI193" s="338"/>
      <c r="CJ193" s="339"/>
      <c r="CK193" s="340"/>
      <c r="CL193" s="324"/>
      <c r="CM193" s="340"/>
      <c r="CN193" s="324"/>
      <c r="CO193" s="340"/>
      <c r="CP193" s="324"/>
      <c r="CQ193" s="340"/>
      <c r="CR193" s="325"/>
      <c r="CS193" s="337"/>
      <c r="CT193" s="338"/>
      <c r="CU193" s="338"/>
      <c r="CV193" s="339"/>
      <c r="CW193" s="340"/>
      <c r="CX193" s="324"/>
      <c r="CY193" s="340"/>
      <c r="CZ193" s="324"/>
      <c r="DA193" s="340"/>
      <c r="DB193" s="324"/>
      <c r="DC193" s="340"/>
      <c r="DD193" s="325"/>
      <c r="DE193" s="337"/>
      <c r="DF193" s="338"/>
      <c r="DG193" s="338"/>
      <c r="DH193" s="339"/>
      <c r="DI193" s="340"/>
      <c r="DJ193" s="324"/>
      <c r="DK193" s="340"/>
      <c r="DL193" s="324"/>
      <c r="DM193" s="340"/>
      <c r="DN193" s="324"/>
      <c r="DO193" s="340"/>
      <c r="DP193" s="325"/>
    </row>
    <row r="194" spans="1:120" ht="4.5" customHeight="1">
      <c r="A194" s="326"/>
      <c r="B194" s="326"/>
      <c r="C194" s="327"/>
      <c r="D194" s="327"/>
      <c r="M194" s="326"/>
      <c r="N194" s="326"/>
      <c r="O194" s="327"/>
      <c r="P194" s="327"/>
      <c r="Y194" s="326"/>
      <c r="Z194" s="326"/>
      <c r="AA194" s="327"/>
      <c r="AB194" s="327"/>
      <c r="AK194" s="326"/>
      <c r="AL194" s="326"/>
      <c r="AM194" s="327"/>
      <c r="AN194" s="327"/>
      <c r="AW194" s="326"/>
      <c r="AX194" s="326"/>
      <c r="AY194" s="327"/>
      <c r="AZ194" s="327"/>
      <c r="BI194" s="326"/>
      <c r="BJ194" s="326"/>
      <c r="BK194" s="327"/>
      <c r="BL194" s="327"/>
      <c r="BU194" s="326"/>
      <c r="BV194" s="326"/>
      <c r="BW194" s="327"/>
      <c r="BX194" s="327"/>
      <c r="CG194" s="326"/>
      <c r="CH194" s="326"/>
      <c r="CI194" s="327"/>
      <c r="CJ194" s="327"/>
      <c r="CS194" s="326"/>
      <c r="CT194" s="326"/>
      <c r="CU194" s="327"/>
      <c r="CV194" s="327"/>
      <c r="DE194" s="326"/>
      <c r="DF194" s="326"/>
      <c r="DG194" s="327"/>
      <c r="DH194" s="327"/>
    </row>
    <row r="195" spans="1:120" ht="25.5" customHeight="1">
      <c r="A195" s="555" t="str">
        <f>PARAMETRES!$F$19</f>
        <v>TOTAL DE LA PÉRIODE</v>
      </c>
      <c r="B195" s="555"/>
      <c r="C195" s="341">
        <f>PARAMETRES!$G$19</f>
        <v>100</v>
      </c>
      <c r="D195" s="342"/>
      <c r="E195" s="343">
        <f>TOTALGENERAL!$AA61</f>
        <v>85.199999999999989</v>
      </c>
      <c r="F195" s="344"/>
      <c r="G195" s="343" t="str">
        <f>TOTALGENERAL!$BB61</f>
        <v/>
      </c>
      <c r="H195" s="344"/>
      <c r="I195" s="343"/>
      <c r="J195" s="344"/>
      <c r="K195" s="343"/>
      <c r="M195" s="555" t="str">
        <f>PARAMETRES!$F$19</f>
        <v>TOTAL DE LA PÉRIODE</v>
      </c>
      <c r="N195" s="555"/>
      <c r="O195" s="341">
        <f>PARAMETRES!$G$19</f>
        <v>100</v>
      </c>
      <c r="P195" s="342"/>
      <c r="Q195" s="343">
        <f>TOTALGENERAL!$AA65</f>
        <v>76.5</v>
      </c>
      <c r="R195" s="344"/>
      <c r="S195" s="343" t="str">
        <f>TOTALGENERAL!$BB65</f>
        <v/>
      </c>
      <c r="T195" s="344"/>
      <c r="U195" s="343"/>
      <c r="V195" s="344"/>
      <c r="W195" s="343"/>
      <c r="Y195" s="555" t="str">
        <f>PARAMETRES!$F$19</f>
        <v>TOTAL DE LA PÉRIODE</v>
      </c>
      <c r="Z195" s="555"/>
      <c r="AA195" s="341">
        <f>PARAMETRES!$G$19</f>
        <v>100</v>
      </c>
      <c r="AB195" s="342"/>
      <c r="AC195" s="343">
        <f>TOTALGENERAL!$AA69</f>
        <v>73.399999999999991</v>
      </c>
      <c r="AD195" s="344"/>
      <c r="AE195" s="343" t="str">
        <f>TOTALGENERAL!$BB69</f>
        <v/>
      </c>
      <c r="AF195" s="344"/>
      <c r="AG195" s="343"/>
      <c r="AH195" s="344"/>
      <c r="AI195" s="343"/>
      <c r="AK195" s="555" t="str">
        <f>PARAMETRES!$F$19</f>
        <v>TOTAL DE LA PÉRIODE</v>
      </c>
      <c r="AL195" s="555"/>
      <c r="AM195" s="341">
        <f>PARAMETRES!$G$19</f>
        <v>100</v>
      </c>
      <c r="AN195" s="342"/>
      <c r="AO195" s="343">
        <f>TOTALGENERAL!$AA73</f>
        <v>80.899999999999991</v>
      </c>
      <c r="AP195" s="344"/>
      <c r="AQ195" s="343" t="str">
        <f>TOTALGENERAL!$BB73</f>
        <v/>
      </c>
      <c r="AR195" s="344"/>
      <c r="AS195" s="343"/>
      <c r="AT195" s="344"/>
      <c r="AU195" s="343"/>
      <c r="AW195" s="555" t="str">
        <f>PARAMETRES!$F$19</f>
        <v>TOTAL DE LA PÉRIODE</v>
      </c>
      <c r="AX195" s="555"/>
      <c r="AY195" s="341">
        <f>PARAMETRES!$G$19</f>
        <v>100</v>
      </c>
      <c r="AZ195" s="342"/>
      <c r="BA195" s="343">
        <f>TOTALGENERAL!$AA77</f>
        <v>86.399999999999991</v>
      </c>
      <c r="BB195" s="344"/>
      <c r="BC195" s="343" t="str">
        <f>TOTALGENERAL!$BB77</f>
        <v/>
      </c>
      <c r="BD195" s="344"/>
      <c r="BE195" s="343"/>
      <c r="BF195" s="344"/>
      <c r="BG195" s="343"/>
      <c r="BI195" s="555" t="str">
        <f>PARAMETRES!$F$19</f>
        <v>TOTAL DE LA PÉRIODE</v>
      </c>
      <c r="BJ195" s="555"/>
      <c r="BK195" s="341">
        <f>PARAMETRES!$G$19</f>
        <v>100</v>
      </c>
      <c r="BL195" s="342"/>
      <c r="BM195" s="343">
        <f>TOTALGENERAL!$AA81</f>
        <v>82.3</v>
      </c>
      <c r="BN195" s="344"/>
      <c r="BO195" s="343" t="str">
        <f>TOTALGENERAL!$BB81</f>
        <v/>
      </c>
      <c r="BP195" s="344"/>
      <c r="BQ195" s="343"/>
      <c r="BR195" s="344"/>
      <c r="BS195" s="343"/>
      <c r="BU195" s="555" t="str">
        <f>PARAMETRES!$F$19</f>
        <v>TOTAL DE LA PÉRIODE</v>
      </c>
      <c r="BV195" s="555"/>
      <c r="BW195" s="341">
        <f>PARAMETRES!$G$19</f>
        <v>100</v>
      </c>
      <c r="BX195" s="342"/>
      <c r="BY195" s="343">
        <f>TOTALGENERAL!$AA85</f>
        <v>81.699999999999989</v>
      </c>
      <c r="BZ195" s="344"/>
      <c r="CA195" s="343" t="str">
        <f>TOTALGENERAL!$BB85</f>
        <v/>
      </c>
      <c r="CB195" s="344"/>
      <c r="CC195" s="343"/>
      <c r="CD195" s="344"/>
      <c r="CE195" s="343"/>
      <c r="CG195" s="555" t="str">
        <f>PARAMETRES!$F$19</f>
        <v>TOTAL DE LA PÉRIODE</v>
      </c>
      <c r="CH195" s="555"/>
      <c r="CI195" s="341">
        <f>PARAMETRES!$G$19</f>
        <v>100</v>
      </c>
      <c r="CJ195" s="342"/>
      <c r="CK195" s="343" t="str">
        <f>TOTALGENERAL!$AA89</f>
        <v/>
      </c>
      <c r="CL195" s="344"/>
      <c r="CM195" s="343" t="str">
        <f>TOTALGENERAL!$BB89</f>
        <v/>
      </c>
      <c r="CN195" s="344"/>
      <c r="CO195" s="343"/>
      <c r="CP195" s="344"/>
      <c r="CQ195" s="343"/>
      <c r="CS195" s="555" t="str">
        <f>PARAMETRES!$F$19</f>
        <v>TOTAL DE LA PÉRIODE</v>
      </c>
      <c r="CT195" s="555"/>
      <c r="CU195" s="341">
        <f>PARAMETRES!$G$19</f>
        <v>100</v>
      </c>
      <c r="CV195" s="342"/>
      <c r="CW195" s="343" t="str">
        <f>TOTALGENERAL!$AA93</f>
        <v/>
      </c>
      <c r="CX195" s="344"/>
      <c r="CY195" s="343" t="str">
        <f>TOTALGENERAL!$BB93</f>
        <v/>
      </c>
      <c r="CZ195" s="344"/>
      <c r="DA195" s="343"/>
      <c r="DB195" s="344"/>
      <c r="DC195" s="343"/>
      <c r="DE195" s="555" t="str">
        <f>PARAMETRES!$F$19</f>
        <v>TOTAL DE LA PÉRIODE</v>
      </c>
      <c r="DF195" s="555"/>
      <c r="DG195" s="341">
        <f>PARAMETRES!$G$19</f>
        <v>100</v>
      </c>
      <c r="DH195" s="342"/>
      <c r="DI195" s="343" t="str">
        <f>TOTALGENERAL!$AA97</f>
        <v/>
      </c>
      <c r="DJ195" s="344"/>
      <c r="DK195" s="343" t="str">
        <f>TOTALGENERAL!$BB97</f>
        <v/>
      </c>
      <c r="DL195" s="344"/>
      <c r="DM195" s="343"/>
      <c r="DN195" s="344"/>
      <c r="DO195" s="343"/>
    </row>
    <row r="196" spans="1:120" ht="3.75" customHeight="1">
      <c r="G196" s="345"/>
      <c r="J196" s="345"/>
      <c r="S196" s="345"/>
      <c r="V196" s="345"/>
      <c r="AE196" s="345"/>
      <c r="AH196" s="345"/>
      <c r="AQ196" s="345"/>
      <c r="AT196" s="345"/>
      <c r="BC196" s="345"/>
      <c r="BF196" s="345"/>
      <c r="BO196" s="345"/>
      <c r="BR196" s="345"/>
      <c r="CA196" s="345"/>
      <c r="CD196" s="345"/>
      <c r="CM196" s="345"/>
      <c r="CP196" s="345"/>
      <c r="CY196" s="345"/>
      <c r="DB196" s="345"/>
      <c r="DK196" s="345"/>
      <c r="DN196" s="345"/>
    </row>
    <row r="197" spans="1:120">
      <c r="G197" s="556"/>
      <c r="H197" s="556"/>
      <c r="I197" s="556"/>
      <c r="J197" s="556"/>
      <c r="K197" s="346"/>
      <c r="S197" s="556"/>
      <c r="T197" s="556"/>
      <c r="U197" s="556"/>
      <c r="V197" s="556"/>
      <c r="W197" s="346"/>
      <c r="AE197" s="556"/>
      <c r="AF197" s="556"/>
      <c r="AG197" s="556"/>
      <c r="AH197" s="556"/>
      <c r="AI197" s="346"/>
      <c r="AQ197" s="556"/>
      <c r="AR197" s="556"/>
      <c r="AS197" s="556"/>
      <c r="AT197" s="556"/>
      <c r="AU197" s="346"/>
      <c r="BC197" s="556"/>
      <c r="BD197" s="556"/>
      <c r="BE197" s="556"/>
      <c r="BF197" s="556"/>
      <c r="BG197" s="346"/>
      <c r="BO197" s="556"/>
      <c r="BP197" s="556"/>
      <c r="BQ197" s="556"/>
      <c r="BR197" s="556"/>
      <c r="BS197" s="346"/>
      <c r="CA197" s="556"/>
      <c r="CB197" s="556"/>
      <c r="CC197" s="556"/>
      <c r="CD197" s="556"/>
      <c r="CE197" s="346"/>
      <c r="CM197" s="556"/>
      <c r="CN197" s="556"/>
      <c r="CO197" s="556"/>
      <c r="CP197" s="556"/>
      <c r="CQ197" s="346"/>
      <c r="CY197" s="556"/>
      <c r="CZ197" s="556"/>
      <c r="DA197" s="556"/>
      <c r="DB197" s="556"/>
      <c r="DC197" s="346"/>
      <c r="DK197" s="556"/>
      <c r="DL197" s="556"/>
      <c r="DM197" s="556"/>
      <c r="DN197" s="556"/>
      <c r="DO197" s="346"/>
    </row>
    <row r="198" spans="1:120" ht="21.75" customHeight="1"/>
  </sheetData>
  <sheetProtection password="CAC3" sheet="1" objects="1" scenarios="1"/>
  <mergeCells count="830">
    <mergeCell ref="DK197:DN197"/>
    <mergeCell ref="BU195:BV195"/>
    <mergeCell ref="CG195:CH195"/>
    <mergeCell ref="BC197:BF197"/>
    <mergeCell ref="BO197:BR197"/>
    <mergeCell ref="CA197:CD197"/>
    <mergeCell ref="CM197:CP197"/>
    <mergeCell ref="CS195:CT195"/>
    <mergeCell ref="DE195:DF195"/>
    <mergeCell ref="CY197:DB197"/>
    <mergeCell ref="CG188:CH188"/>
    <mergeCell ref="CS188:CT188"/>
    <mergeCell ref="A195:B195"/>
    <mergeCell ref="M195:N195"/>
    <mergeCell ref="Y195:Z195"/>
    <mergeCell ref="AK195:AL195"/>
    <mergeCell ref="AW195:AX195"/>
    <mergeCell ref="BI195:BJ195"/>
    <mergeCell ref="G197:J197"/>
    <mergeCell ref="S197:V197"/>
    <mergeCell ref="AE197:AH197"/>
    <mergeCell ref="AQ197:AT197"/>
    <mergeCell ref="AK185:AL185"/>
    <mergeCell ref="AW185:AX185"/>
    <mergeCell ref="BI185:BJ185"/>
    <mergeCell ref="BU185:BV185"/>
    <mergeCell ref="CG185:CH185"/>
    <mergeCell ref="CS185:CT185"/>
    <mergeCell ref="DE188:DF188"/>
    <mergeCell ref="A191:B191"/>
    <mergeCell ref="M191:N191"/>
    <mergeCell ref="Y191:Z191"/>
    <mergeCell ref="AK191:AL191"/>
    <mergeCell ref="AW191:AX191"/>
    <mergeCell ref="BI191:BJ191"/>
    <mergeCell ref="BU191:BV191"/>
    <mergeCell ref="CG191:CH191"/>
    <mergeCell ref="CS191:CT191"/>
    <mergeCell ref="DE191:DF191"/>
    <mergeCell ref="A188:B188"/>
    <mergeCell ref="M188:N188"/>
    <mergeCell ref="Y188:Z188"/>
    <mergeCell ref="AK188:AL188"/>
    <mergeCell ref="AW188:AX188"/>
    <mergeCell ref="BI188:BJ188"/>
    <mergeCell ref="BU188:BV188"/>
    <mergeCell ref="DE185:DF185"/>
    <mergeCell ref="DE182:DF182"/>
    <mergeCell ref="A183:B183"/>
    <mergeCell ref="M183:N183"/>
    <mergeCell ref="Y183:Z183"/>
    <mergeCell ref="AK183:AL183"/>
    <mergeCell ref="AW183:AX183"/>
    <mergeCell ref="BI183:BJ183"/>
    <mergeCell ref="BU183:BV183"/>
    <mergeCell ref="CG183:CH183"/>
    <mergeCell ref="CS183:CT183"/>
    <mergeCell ref="DE183:DF183"/>
    <mergeCell ref="A182:B182"/>
    <mergeCell ref="M182:N182"/>
    <mergeCell ref="Y182:Z182"/>
    <mergeCell ref="AK182:AL182"/>
    <mergeCell ref="AW182:AX182"/>
    <mergeCell ref="BI182:BJ182"/>
    <mergeCell ref="BU182:BV182"/>
    <mergeCell ref="CG182:CH182"/>
    <mergeCell ref="CS182:CT182"/>
    <mergeCell ref="A185:B185"/>
    <mergeCell ref="M185:N185"/>
    <mergeCell ref="Y185:Z185"/>
    <mergeCell ref="DE179:DF179"/>
    <mergeCell ref="A181:B181"/>
    <mergeCell ref="M181:N181"/>
    <mergeCell ref="Y181:Z181"/>
    <mergeCell ref="AK181:AL181"/>
    <mergeCell ref="AW181:AX181"/>
    <mergeCell ref="BI181:BJ181"/>
    <mergeCell ref="BU181:BV181"/>
    <mergeCell ref="CG181:CH181"/>
    <mergeCell ref="CS181:CT181"/>
    <mergeCell ref="DE181:DF181"/>
    <mergeCell ref="A179:B179"/>
    <mergeCell ref="M179:N179"/>
    <mergeCell ref="Y179:Z179"/>
    <mergeCell ref="AK179:AL179"/>
    <mergeCell ref="AW179:AX179"/>
    <mergeCell ref="BI179:BJ179"/>
    <mergeCell ref="BU179:BV179"/>
    <mergeCell ref="CG179:CH179"/>
    <mergeCell ref="CS179:CT179"/>
    <mergeCell ref="DE174:DF174"/>
    <mergeCell ref="A176:B176"/>
    <mergeCell ref="M176:N176"/>
    <mergeCell ref="Y176:Z176"/>
    <mergeCell ref="AK176:AL176"/>
    <mergeCell ref="AW176:AX176"/>
    <mergeCell ref="BI176:BJ176"/>
    <mergeCell ref="BU176:BV176"/>
    <mergeCell ref="CG176:CH176"/>
    <mergeCell ref="CS176:CT176"/>
    <mergeCell ref="DE176:DF176"/>
    <mergeCell ref="A174:B174"/>
    <mergeCell ref="M174:N174"/>
    <mergeCell ref="Y174:Z174"/>
    <mergeCell ref="AK174:AL174"/>
    <mergeCell ref="AW174:AX174"/>
    <mergeCell ref="BI174:BJ174"/>
    <mergeCell ref="BU174:BV174"/>
    <mergeCell ref="CG174:CH174"/>
    <mergeCell ref="CS174:CT174"/>
    <mergeCell ref="DE172:DF172"/>
    <mergeCell ref="A173:B173"/>
    <mergeCell ref="M173:N173"/>
    <mergeCell ref="Y173:Z173"/>
    <mergeCell ref="AK173:AL173"/>
    <mergeCell ref="AW173:AX173"/>
    <mergeCell ref="BI173:BJ173"/>
    <mergeCell ref="BU173:BV173"/>
    <mergeCell ref="CG173:CH173"/>
    <mergeCell ref="CS173:CT173"/>
    <mergeCell ref="DE173:DF173"/>
    <mergeCell ref="A172:B172"/>
    <mergeCell ref="M172:N172"/>
    <mergeCell ref="Y172:Z172"/>
    <mergeCell ref="AK172:AL172"/>
    <mergeCell ref="AW172:AX172"/>
    <mergeCell ref="BI172:BJ172"/>
    <mergeCell ref="BU172:BV172"/>
    <mergeCell ref="CG172:CH172"/>
    <mergeCell ref="CS172:CT172"/>
    <mergeCell ref="BU169:BV169"/>
    <mergeCell ref="CG169:CH169"/>
    <mergeCell ref="CS169:CT169"/>
    <mergeCell ref="DE169:DF169"/>
    <mergeCell ref="A171:B171"/>
    <mergeCell ref="M171:N171"/>
    <mergeCell ref="Y171:Z171"/>
    <mergeCell ref="AK171:AL171"/>
    <mergeCell ref="AW171:AX171"/>
    <mergeCell ref="BI171:BJ171"/>
    <mergeCell ref="BU171:BV171"/>
    <mergeCell ref="CG171:CH171"/>
    <mergeCell ref="CS171:CT171"/>
    <mergeCell ref="DE171:DF171"/>
    <mergeCell ref="A169:B169"/>
    <mergeCell ref="M169:N169"/>
    <mergeCell ref="Y169:Z169"/>
    <mergeCell ref="AK169:AL169"/>
    <mergeCell ref="AW169:AX169"/>
    <mergeCell ref="BI169:BJ169"/>
    <mergeCell ref="A166:B166"/>
    <mergeCell ref="M166:N166"/>
    <mergeCell ref="Y166:Z166"/>
    <mergeCell ref="AK166:AL166"/>
    <mergeCell ref="AW166:AX166"/>
    <mergeCell ref="BI166:BJ166"/>
    <mergeCell ref="CH160:CN160"/>
    <mergeCell ref="CO160:CO161"/>
    <mergeCell ref="CP160:CP161"/>
    <mergeCell ref="AX160:BD160"/>
    <mergeCell ref="BE160:BE161"/>
    <mergeCell ref="BU166:BV166"/>
    <mergeCell ref="CG166:CH166"/>
    <mergeCell ref="B160:H160"/>
    <mergeCell ref="I160:I161"/>
    <mergeCell ref="J160:J161"/>
    <mergeCell ref="N160:T160"/>
    <mergeCell ref="U160:U161"/>
    <mergeCell ref="V160:V161"/>
    <mergeCell ref="B161:H161"/>
    <mergeCell ref="N161:T161"/>
    <mergeCell ref="CS166:CT166"/>
    <mergeCell ref="DE166:DF166"/>
    <mergeCell ref="BR160:BR161"/>
    <mergeCell ref="Z160:AF160"/>
    <mergeCell ref="AG160:AG161"/>
    <mergeCell ref="AH160:AH161"/>
    <mergeCell ref="AL160:AR160"/>
    <mergeCell ref="AS160:AS161"/>
    <mergeCell ref="AT160:AT161"/>
    <mergeCell ref="DM160:DM161"/>
    <mergeCell ref="DN160:DN161"/>
    <mergeCell ref="Z161:AF161"/>
    <mergeCell ref="AL161:AR161"/>
    <mergeCell ref="AX161:BD161"/>
    <mergeCell ref="BJ161:BP161"/>
    <mergeCell ref="BV161:CB161"/>
    <mergeCell ref="CH161:CN161"/>
    <mergeCell ref="CT160:CZ160"/>
    <mergeCell ref="DA160:DA161"/>
    <mergeCell ref="DB160:DB161"/>
    <mergeCell ref="DF160:DL160"/>
    <mergeCell ref="CT161:CZ161"/>
    <mergeCell ref="DF161:DL161"/>
    <mergeCell ref="BV160:CB160"/>
    <mergeCell ref="CC160:CC161"/>
    <mergeCell ref="CD160:CD161"/>
    <mergeCell ref="BF160:BF161"/>
    <mergeCell ref="BJ160:BP160"/>
    <mergeCell ref="BQ160:BQ161"/>
    <mergeCell ref="DK144:DN144"/>
    <mergeCell ref="A159:L159"/>
    <mergeCell ref="M159:X159"/>
    <mergeCell ref="Y159:AJ159"/>
    <mergeCell ref="AK159:AV159"/>
    <mergeCell ref="AW159:BH159"/>
    <mergeCell ref="BI159:BT159"/>
    <mergeCell ref="BU159:CF159"/>
    <mergeCell ref="CG159:CR159"/>
    <mergeCell ref="CS159:DD159"/>
    <mergeCell ref="DE159:DP159"/>
    <mergeCell ref="DE142:DF142"/>
    <mergeCell ref="G144:J144"/>
    <mergeCell ref="S144:V144"/>
    <mergeCell ref="AE144:AH144"/>
    <mergeCell ref="AQ144:AT144"/>
    <mergeCell ref="BC144:BF144"/>
    <mergeCell ref="BO144:BR144"/>
    <mergeCell ref="CA144:CD144"/>
    <mergeCell ref="CM144:CP144"/>
    <mergeCell ref="CY144:DB144"/>
    <mergeCell ref="CG135:CH135"/>
    <mergeCell ref="CS135:CT135"/>
    <mergeCell ref="A142:B142"/>
    <mergeCell ref="M142:N142"/>
    <mergeCell ref="Y142:Z142"/>
    <mergeCell ref="AK142:AL142"/>
    <mergeCell ref="AW142:AX142"/>
    <mergeCell ref="BI142:BJ142"/>
    <mergeCell ref="BU142:BV142"/>
    <mergeCell ref="CG142:CH142"/>
    <mergeCell ref="CS142:CT142"/>
    <mergeCell ref="AK132:AL132"/>
    <mergeCell ref="AW132:AX132"/>
    <mergeCell ref="BI132:BJ132"/>
    <mergeCell ref="BU132:BV132"/>
    <mergeCell ref="CG132:CH132"/>
    <mergeCell ref="CS132:CT132"/>
    <mergeCell ref="DE135:DF135"/>
    <mergeCell ref="A138:B138"/>
    <mergeCell ref="M138:N138"/>
    <mergeCell ref="Y138:Z138"/>
    <mergeCell ref="AK138:AL138"/>
    <mergeCell ref="AW138:AX138"/>
    <mergeCell ref="BI138:BJ138"/>
    <mergeCell ref="BU138:BV138"/>
    <mergeCell ref="CG138:CH138"/>
    <mergeCell ref="CS138:CT138"/>
    <mergeCell ref="DE138:DF138"/>
    <mergeCell ref="A135:B135"/>
    <mergeCell ref="M135:N135"/>
    <mergeCell ref="Y135:Z135"/>
    <mergeCell ref="AK135:AL135"/>
    <mergeCell ref="AW135:AX135"/>
    <mergeCell ref="BI135:BJ135"/>
    <mergeCell ref="BU135:BV135"/>
    <mergeCell ref="DE132:DF132"/>
    <mergeCell ref="DE129:DF129"/>
    <mergeCell ref="A130:B130"/>
    <mergeCell ref="M130:N130"/>
    <mergeCell ref="Y130:Z130"/>
    <mergeCell ref="AK130:AL130"/>
    <mergeCell ref="AW130:AX130"/>
    <mergeCell ref="BI130:BJ130"/>
    <mergeCell ref="BU130:BV130"/>
    <mergeCell ref="CG130:CH130"/>
    <mergeCell ref="CS130:CT130"/>
    <mergeCell ref="DE130:DF130"/>
    <mergeCell ref="A129:B129"/>
    <mergeCell ref="M129:N129"/>
    <mergeCell ref="Y129:Z129"/>
    <mergeCell ref="AK129:AL129"/>
    <mergeCell ref="AW129:AX129"/>
    <mergeCell ref="BI129:BJ129"/>
    <mergeCell ref="BU129:BV129"/>
    <mergeCell ref="CG129:CH129"/>
    <mergeCell ref="CS129:CT129"/>
    <mergeCell ref="A132:B132"/>
    <mergeCell ref="M132:N132"/>
    <mergeCell ref="Y132:Z132"/>
    <mergeCell ref="DE126:DF126"/>
    <mergeCell ref="A128:B128"/>
    <mergeCell ref="M128:N128"/>
    <mergeCell ref="Y128:Z128"/>
    <mergeCell ref="AK128:AL128"/>
    <mergeCell ref="AW128:AX128"/>
    <mergeCell ref="BI128:BJ128"/>
    <mergeCell ref="BU128:BV128"/>
    <mergeCell ref="CG128:CH128"/>
    <mergeCell ref="CS128:CT128"/>
    <mergeCell ref="DE128:DF128"/>
    <mergeCell ref="A126:B126"/>
    <mergeCell ref="M126:N126"/>
    <mergeCell ref="Y126:Z126"/>
    <mergeCell ref="AK126:AL126"/>
    <mergeCell ref="AW126:AX126"/>
    <mergeCell ref="BI126:BJ126"/>
    <mergeCell ref="BU126:BV126"/>
    <mergeCell ref="CG126:CH126"/>
    <mergeCell ref="CS126:CT126"/>
    <mergeCell ref="DE121:DF121"/>
    <mergeCell ref="A123:B123"/>
    <mergeCell ref="M123:N123"/>
    <mergeCell ref="Y123:Z123"/>
    <mergeCell ref="AK123:AL123"/>
    <mergeCell ref="AW123:AX123"/>
    <mergeCell ref="BI123:BJ123"/>
    <mergeCell ref="BU123:BV123"/>
    <mergeCell ref="CG123:CH123"/>
    <mergeCell ref="CS123:CT123"/>
    <mergeCell ref="DE123:DF123"/>
    <mergeCell ref="A121:B121"/>
    <mergeCell ref="M121:N121"/>
    <mergeCell ref="Y121:Z121"/>
    <mergeCell ref="AK121:AL121"/>
    <mergeCell ref="AW121:AX121"/>
    <mergeCell ref="BI121:BJ121"/>
    <mergeCell ref="BU121:BV121"/>
    <mergeCell ref="CG121:CH121"/>
    <mergeCell ref="CS121:CT121"/>
    <mergeCell ref="DE119:DF119"/>
    <mergeCell ref="A120:B120"/>
    <mergeCell ref="M120:N120"/>
    <mergeCell ref="Y120:Z120"/>
    <mergeCell ref="AK120:AL120"/>
    <mergeCell ref="AW120:AX120"/>
    <mergeCell ref="BI120:BJ120"/>
    <mergeCell ref="BU120:BV120"/>
    <mergeCell ref="CG120:CH120"/>
    <mergeCell ref="CS120:CT120"/>
    <mergeCell ref="DE120:DF120"/>
    <mergeCell ref="A119:B119"/>
    <mergeCell ref="M119:N119"/>
    <mergeCell ref="Y119:Z119"/>
    <mergeCell ref="AK119:AL119"/>
    <mergeCell ref="AW119:AX119"/>
    <mergeCell ref="BI119:BJ119"/>
    <mergeCell ref="BU119:BV119"/>
    <mergeCell ref="CG119:CH119"/>
    <mergeCell ref="CS119:CT119"/>
    <mergeCell ref="BU116:BV116"/>
    <mergeCell ref="CG116:CH116"/>
    <mergeCell ref="CS116:CT116"/>
    <mergeCell ref="DE116:DF116"/>
    <mergeCell ref="A118:B118"/>
    <mergeCell ref="M118:N118"/>
    <mergeCell ref="Y118:Z118"/>
    <mergeCell ref="AK118:AL118"/>
    <mergeCell ref="AW118:AX118"/>
    <mergeCell ref="BI118:BJ118"/>
    <mergeCell ref="BU118:BV118"/>
    <mergeCell ref="CG118:CH118"/>
    <mergeCell ref="CS118:CT118"/>
    <mergeCell ref="DE118:DF118"/>
    <mergeCell ref="A116:B116"/>
    <mergeCell ref="M116:N116"/>
    <mergeCell ref="Y116:Z116"/>
    <mergeCell ref="AK116:AL116"/>
    <mergeCell ref="AW116:AX116"/>
    <mergeCell ref="BI116:BJ116"/>
    <mergeCell ref="A113:B113"/>
    <mergeCell ref="M113:N113"/>
    <mergeCell ref="Y113:Z113"/>
    <mergeCell ref="AK113:AL113"/>
    <mergeCell ref="AW113:AX113"/>
    <mergeCell ref="BI113:BJ113"/>
    <mergeCell ref="CH107:CN107"/>
    <mergeCell ref="CO107:CO108"/>
    <mergeCell ref="CP107:CP108"/>
    <mergeCell ref="AX107:BD107"/>
    <mergeCell ref="BE107:BE108"/>
    <mergeCell ref="BU113:BV113"/>
    <mergeCell ref="CG113:CH113"/>
    <mergeCell ref="B107:H107"/>
    <mergeCell ref="I107:I108"/>
    <mergeCell ref="J107:J108"/>
    <mergeCell ref="N107:T107"/>
    <mergeCell ref="U107:U108"/>
    <mergeCell ref="V107:V108"/>
    <mergeCell ref="B108:H108"/>
    <mergeCell ref="N108:T108"/>
    <mergeCell ref="CS113:CT113"/>
    <mergeCell ref="DE113:DF113"/>
    <mergeCell ref="BR107:BR108"/>
    <mergeCell ref="Z107:AF107"/>
    <mergeCell ref="AG107:AG108"/>
    <mergeCell ref="AH107:AH108"/>
    <mergeCell ref="AL107:AR107"/>
    <mergeCell ref="AS107:AS108"/>
    <mergeCell ref="AT107:AT108"/>
    <mergeCell ref="DM107:DM108"/>
    <mergeCell ref="DN107:DN108"/>
    <mergeCell ref="Z108:AF108"/>
    <mergeCell ref="AL108:AR108"/>
    <mergeCell ref="AX108:BD108"/>
    <mergeCell ref="BJ108:BP108"/>
    <mergeCell ref="BV108:CB108"/>
    <mergeCell ref="CH108:CN108"/>
    <mergeCell ref="CT107:CZ107"/>
    <mergeCell ref="DA107:DA108"/>
    <mergeCell ref="DB107:DB108"/>
    <mergeCell ref="DF107:DL107"/>
    <mergeCell ref="CT108:CZ108"/>
    <mergeCell ref="DF108:DL108"/>
    <mergeCell ref="BV107:CB107"/>
    <mergeCell ref="CC107:CC108"/>
    <mergeCell ref="CD107:CD108"/>
    <mergeCell ref="BF107:BF108"/>
    <mergeCell ref="BJ107:BP107"/>
    <mergeCell ref="BQ107:BQ108"/>
    <mergeCell ref="DK91:DN91"/>
    <mergeCell ref="A106:L106"/>
    <mergeCell ref="M106:X106"/>
    <mergeCell ref="Y106:AJ106"/>
    <mergeCell ref="AK106:AV106"/>
    <mergeCell ref="AW106:BH106"/>
    <mergeCell ref="BI106:BT106"/>
    <mergeCell ref="BU106:CF106"/>
    <mergeCell ref="CG106:CR106"/>
    <mergeCell ref="CS106:DD106"/>
    <mergeCell ref="DE106:DP106"/>
    <mergeCell ref="DE89:DF89"/>
    <mergeCell ref="G91:J91"/>
    <mergeCell ref="S91:V91"/>
    <mergeCell ref="AE91:AH91"/>
    <mergeCell ref="AQ91:AT91"/>
    <mergeCell ref="BC91:BF91"/>
    <mergeCell ref="BO91:BR91"/>
    <mergeCell ref="CA91:CD91"/>
    <mergeCell ref="CM91:CP91"/>
    <mergeCell ref="CY91:DB91"/>
    <mergeCell ref="CG82:CH82"/>
    <mergeCell ref="CS82:CT82"/>
    <mergeCell ref="A89:B89"/>
    <mergeCell ref="M89:N89"/>
    <mergeCell ref="Y89:Z89"/>
    <mergeCell ref="AK89:AL89"/>
    <mergeCell ref="AW89:AX89"/>
    <mergeCell ref="BI89:BJ89"/>
    <mergeCell ref="BU89:BV89"/>
    <mergeCell ref="CG89:CH89"/>
    <mergeCell ref="CS89:CT89"/>
    <mergeCell ref="AK79:AL79"/>
    <mergeCell ref="AW79:AX79"/>
    <mergeCell ref="BI79:BJ79"/>
    <mergeCell ref="BU79:BV79"/>
    <mergeCell ref="CG79:CH79"/>
    <mergeCell ref="CS79:CT79"/>
    <mergeCell ref="DE82:DF82"/>
    <mergeCell ref="A85:B85"/>
    <mergeCell ref="M85:N85"/>
    <mergeCell ref="Y85:Z85"/>
    <mergeCell ref="AK85:AL85"/>
    <mergeCell ref="AW85:AX85"/>
    <mergeCell ref="BI85:BJ85"/>
    <mergeCell ref="BU85:BV85"/>
    <mergeCell ref="CG85:CH85"/>
    <mergeCell ref="CS85:CT85"/>
    <mergeCell ref="DE85:DF85"/>
    <mergeCell ref="A82:B82"/>
    <mergeCell ref="M82:N82"/>
    <mergeCell ref="Y82:Z82"/>
    <mergeCell ref="AK82:AL82"/>
    <mergeCell ref="AW82:AX82"/>
    <mergeCell ref="BI82:BJ82"/>
    <mergeCell ref="BU82:BV82"/>
    <mergeCell ref="DE79:DF79"/>
    <mergeCell ref="DE76:DF76"/>
    <mergeCell ref="A77:B77"/>
    <mergeCell ref="M77:N77"/>
    <mergeCell ref="Y77:Z77"/>
    <mergeCell ref="AK77:AL77"/>
    <mergeCell ref="AW77:AX77"/>
    <mergeCell ref="BI77:BJ77"/>
    <mergeCell ref="BU77:BV77"/>
    <mergeCell ref="CG77:CH77"/>
    <mergeCell ref="CS77:CT77"/>
    <mergeCell ref="DE77:DF77"/>
    <mergeCell ref="A76:B76"/>
    <mergeCell ref="M76:N76"/>
    <mergeCell ref="Y76:Z76"/>
    <mergeCell ref="AK76:AL76"/>
    <mergeCell ref="AW76:AX76"/>
    <mergeCell ref="BI76:BJ76"/>
    <mergeCell ref="BU76:BV76"/>
    <mergeCell ref="CG76:CH76"/>
    <mergeCell ref="CS76:CT76"/>
    <mergeCell ref="A79:B79"/>
    <mergeCell ref="M79:N79"/>
    <mergeCell ref="Y79:Z79"/>
    <mergeCell ref="DE73:DF73"/>
    <mergeCell ref="A75:B75"/>
    <mergeCell ref="M75:N75"/>
    <mergeCell ref="Y75:Z75"/>
    <mergeCell ref="AK75:AL75"/>
    <mergeCell ref="AW75:AX75"/>
    <mergeCell ref="BI75:BJ75"/>
    <mergeCell ref="BU75:BV75"/>
    <mergeCell ref="CG75:CH75"/>
    <mergeCell ref="CS75:CT75"/>
    <mergeCell ref="DE75:DF75"/>
    <mergeCell ref="A73:B73"/>
    <mergeCell ref="M73:N73"/>
    <mergeCell ref="Y73:Z73"/>
    <mergeCell ref="AK73:AL73"/>
    <mergeCell ref="AW73:AX73"/>
    <mergeCell ref="BI73:BJ73"/>
    <mergeCell ref="BU73:BV73"/>
    <mergeCell ref="CG73:CH73"/>
    <mergeCell ref="CS73:CT73"/>
    <mergeCell ref="DE68:DF68"/>
    <mergeCell ref="A70:B70"/>
    <mergeCell ref="M70:N70"/>
    <mergeCell ref="Y70:Z70"/>
    <mergeCell ref="AK70:AL70"/>
    <mergeCell ref="AW70:AX70"/>
    <mergeCell ref="BI70:BJ70"/>
    <mergeCell ref="BU70:BV70"/>
    <mergeCell ref="CG70:CH70"/>
    <mergeCell ref="CS70:CT70"/>
    <mergeCell ref="DE70:DF70"/>
    <mergeCell ref="A68:B68"/>
    <mergeCell ref="M68:N68"/>
    <mergeCell ref="Y68:Z68"/>
    <mergeCell ref="AK68:AL68"/>
    <mergeCell ref="AW68:AX68"/>
    <mergeCell ref="BI68:BJ68"/>
    <mergeCell ref="BU68:BV68"/>
    <mergeCell ref="CG68:CH68"/>
    <mergeCell ref="CS68:CT68"/>
    <mergeCell ref="DE66:DF66"/>
    <mergeCell ref="A67:B67"/>
    <mergeCell ref="M67:N67"/>
    <mergeCell ref="Y67:Z67"/>
    <mergeCell ref="AK67:AL67"/>
    <mergeCell ref="AW67:AX67"/>
    <mergeCell ref="BI67:BJ67"/>
    <mergeCell ref="BU67:BV67"/>
    <mergeCell ref="CG67:CH67"/>
    <mergeCell ref="CS67:CT67"/>
    <mergeCell ref="DE67:DF67"/>
    <mergeCell ref="A66:B66"/>
    <mergeCell ref="M66:N66"/>
    <mergeCell ref="Y66:Z66"/>
    <mergeCell ref="AK66:AL66"/>
    <mergeCell ref="AW66:AX66"/>
    <mergeCell ref="BI66:BJ66"/>
    <mergeCell ref="BU66:BV66"/>
    <mergeCell ref="CG66:CH66"/>
    <mergeCell ref="CS66:CT66"/>
    <mergeCell ref="BU63:BV63"/>
    <mergeCell ref="CG63:CH63"/>
    <mergeCell ref="CS63:CT63"/>
    <mergeCell ref="DE63:DF63"/>
    <mergeCell ref="A65:B65"/>
    <mergeCell ref="M65:N65"/>
    <mergeCell ref="Y65:Z65"/>
    <mergeCell ref="AK65:AL65"/>
    <mergeCell ref="AW65:AX65"/>
    <mergeCell ref="BI65:BJ65"/>
    <mergeCell ref="BU65:BV65"/>
    <mergeCell ref="CG65:CH65"/>
    <mergeCell ref="CS65:CT65"/>
    <mergeCell ref="DE65:DF65"/>
    <mergeCell ref="A63:B63"/>
    <mergeCell ref="M63:N63"/>
    <mergeCell ref="Y63:Z63"/>
    <mergeCell ref="AK63:AL63"/>
    <mergeCell ref="AW63:AX63"/>
    <mergeCell ref="BI63:BJ63"/>
    <mergeCell ref="A60:B60"/>
    <mergeCell ref="M60:N60"/>
    <mergeCell ref="Y60:Z60"/>
    <mergeCell ref="AK60:AL60"/>
    <mergeCell ref="AW60:AX60"/>
    <mergeCell ref="BI60:BJ60"/>
    <mergeCell ref="CH54:CN54"/>
    <mergeCell ref="CO54:CO55"/>
    <mergeCell ref="CP54:CP55"/>
    <mergeCell ref="AX54:BD54"/>
    <mergeCell ref="BE54:BE55"/>
    <mergeCell ref="BU60:BV60"/>
    <mergeCell ref="CG60:CH60"/>
    <mergeCell ref="B54:H54"/>
    <mergeCell ref="I54:I55"/>
    <mergeCell ref="J54:J55"/>
    <mergeCell ref="N54:T54"/>
    <mergeCell ref="U54:U55"/>
    <mergeCell ref="V54:V55"/>
    <mergeCell ref="B55:H55"/>
    <mergeCell ref="N55:T55"/>
    <mergeCell ref="CS60:CT60"/>
    <mergeCell ref="DE60:DF60"/>
    <mergeCell ref="BR54:BR55"/>
    <mergeCell ref="Z54:AF54"/>
    <mergeCell ref="AG54:AG55"/>
    <mergeCell ref="AH54:AH55"/>
    <mergeCell ref="AL54:AR54"/>
    <mergeCell ref="AS54:AS55"/>
    <mergeCell ref="AT54:AT55"/>
    <mergeCell ref="DM54:DM55"/>
    <mergeCell ref="DN54:DN55"/>
    <mergeCell ref="Z55:AF55"/>
    <mergeCell ref="AL55:AR55"/>
    <mergeCell ref="AX55:BD55"/>
    <mergeCell ref="BJ55:BP55"/>
    <mergeCell ref="BV55:CB55"/>
    <mergeCell ref="CH55:CN55"/>
    <mergeCell ref="CT54:CZ54"/>
    <mergeCell ref="DA54:DA55"/>
    <mergeCell ref="DB54:DB55"/>
    <mergeCell ref="DF54:DL54"/>
    <mergeCell ref="CT55:CZ55"/>
    <mergeCell ref="DF55:DL55"/>
    <mergeCell ref="BV54:CB54"/>
    <mergeCell ref="CC54:CC55"/>
    <mergeCell ref="CD54:CD55"/>
    <mergeCell ref="BF54:BF55"/>
    <mergeCell ref="BJ54:BP54"/>
    <mergeCell ref="BQ54:BQ55"/>
    <mergeCell ref="DK38:DN38"/>
    <mergeCell ref="A53:L53"/>
    <mergeCell ref="M53:X53"/>
    <mergeCell ref="Y53:AJ53"/>
    <mergeCell ref="AK53:AV53"/>
    <mergeCell ref="AW53:BH53"/>
    <mergeCell ref="BI53:BT53"/>
    <mergeCell ref="BU53:CF53"/>
    <mergeCell ref="CG53:CR53"/>
    <mergeCell ref="CS53:DD53"/>
    <mergeCell ref="DE53:DP53"/>
    <mergeCell ref="DE36:DF36"/>
    <mergeCell ref="G38:J38"/>
    <mergeCell ref="S38:V38"/>
    <mergeCell ref="AE38:AH38"/>
    <mergeCell ref="AQ38:AT38"/>
    <mergeCell ref="BC38:BF38"/>
    <mergeCell ref="BO38:BR38"/>
    <mergeCell ref="CA38:CD38"/>
    <mergeCell ref="CM38:CP38"/>
    <mergeCell ref="CY38:DB38"/>
    <mergeCell ref="CG29:CH29"/>
    <mergeCell ref="CS29:CT29"/>
    <mergeCell ref="A36:B36"/>
    <mergeCell ref="M36:N36"/>
    <mergeCell ref="Y36:Z36"/>
    <mergeCell ref="AK36:AL36"/>
    <mergeCell ref="AW36:AX36"/>
    <mergeCell ref="BI36:BJ36"/>
    <mergeCell ref="BU36:BV36"/>
    <mergeCell ref="CG36:CH36"/>
    <mergeCell ref="CS36:CT36"/>
    <mergeCell ref="AK26:AL26"/>
    <mergeCell ref="AW26:AX26"/>
    <mergeCell ref="BI26:BJ26"/>
    <mergeCell ref="BU26:BV26"/>
    <mergeCell ref="CG26:CH26"/>
    <mergeCell ref="CS26:CT26"/>
    <mergeCell ref="DE29:DF29"/>
    <mergeCell ref="A32:B32"/>
    <mergeCell ref="M32:N32"/>
    <mergeCell ref="Y32:Z32"/>
    <mergeCell ref="AK32:AL32"/>
    <mergeCell ref="AW32:AX32"/>
    <mergeCell ref="BI32:BJ32"/>
    <mergeCell ref="BU32:BV32"/>
    <mergeCell ref="CG32:CH32"/>
    <mergeCell ref="CS32:CT32"/>
    <mergeCell ref="DE32:DF32"/>
    <mergeCell ref="A29:B29"/>
    <mergeCell ref="M29:N29"/>
    <mergeCell ref="Y29:Z29"/>
    <mergeCell ref="AK29:AL29"/>
    <mergeCell ref="AW29:AX29"/>
    <mergeCell ref="BI29:BJ29"/>
    <mergeCell ref="BU29:BV29"/>
    <mergeCell ref="DE26:DF26"/>
    <mergeCell ref="DE23:DF23"/>
    <mergeCell ref="A24:B24"/>
    <mergeCell ref="M24:N24"/>
    <mergeCell ref="Y24:Z24"/>
    <mergeCell ref="AK24:AL24"/>
    <mergeCell ref="AW24:AX24"/>
    <mergeCell ref="BI24:BJ24"/>
    <mergeCell ref="BU24:BV24"/>
    <mergeCell ref="CG24:CH24"/>
    <mergeCell ref="CS24:CT24"/>
    <mergeCell ref="DE24:DF24"/>
    <mergeCell ref="A23:B23"/>
    <mergeCell ref="M23:N23"/>
    <mergeCell ref="Y23:Z23"/>
    <mergeCell ref="AK23:AL23"/>
    <mergeCell ref="AW23:AX23"/>
    <mergeCell ref="BI23:BJ23"/>
    <mergeCell ref="BU23:BV23"/>
    <mergeCell ref="CG23:CH23"/>
    <mergeCell ref="CS23:CT23"/>
    <mergeCell ref="A26:B26"/>
    <mergeCell ref="M26:N26"/>
    <mergeCell ref="Y26:Z26"/>
    <mergeCell ref="DE20:DF20"/>
    <mergeCell ref="A22:B22"/>
    <mergeCell ref="M22:N22"/>
    <mergeCell ref="Y22:Z22"/>
    <mergeCell ref="AK22:AL22"/>
    <mergeCell ref="AW22:AX22"/>
    <mergeCell ref="BI22:BJ22"/>
    <mergeCell ref="BU22:BV22"/>
    <mergeCell ref="CG22:CH22"/>
    <mergeCell ref="CS22:CT22"/>
    <mergeCell ref="DE22:DF22"/>
    <mergeCell ref="A20:B20"/>
    <mergeCell ref="M20:N20"/>
    <mergeCell ref="Y20:Z20"/>
    <mergeCell ref="AK20:AL20"/>
    <mergeCell ref="AW20:AX20"/>
    <mergeCell ref="BI20:BJ20"/>
    <mergeCell ref="BU20:BV20"/>
    <mergeCell ref="CG20:CH20"/>
    <mergeCell ref="CS20:CT20"/>
    <mergeCell ref="DE15:DF15"/>
    <mergeCell ref="A17:B17"/>
    <mergeCell ref="M17:N17"/>
    <mergeCell ref="Y17:Z17"/>
    <mergeCell ref="AK17:AL17"/>
    <mergeCell ref="AW17:AX17"/>
    <mergeCell ref="BI17:BJ17"/>
    <mergeCell ref="BU17:BV17"/>
    <mergeCell ref="CG17:CH17"/>
    <mergeCell ref="CS17:CT17"/>
    <mergeCell ref="DE17:DF17"/>
    <mergeCell ref="A15:B15"/>
    <mergeCell ref="M15:N15"/>
    <mergeCell ref="Y15:Z15"/>
    <mergeCell ref="AK15:AL15"/>
    <mergeCell ref="AW15:AX15"/>
    <mergeCell ref="BI15:BJ15"/>
    <mergeCell ref="BU15:BV15"/>
    <mergeCell ref="CG15:CH15"/>
    <mergeCell ref="CS15:CT15"/>
    <mergeCell ref="DE13:DF13"/>
    <mergeCell ref="A14:B14"/>
    <mergeCell ref="M14:N14"/>
    <mergeCell ref="Y14:Z14"/>
    <mergeCell ref="AK14:AL14"/>
    <mergeCell ref="AW14:AX14"/>
    <mergeCell ref="BI14:BJ14"/>
    <mergeCell ref="BU14:BV14"/>
    <mergeCell ref="CG14:CH14"/>
    <mergeCell ref="CS14:CT14"/>
    <mergeCell ref="DE14:DF14"/>
    <mergeCell ref="A13:B13"/>
    <mergeCell ref="M13:N13"/>
    <mergeCell ref="Y13:Z13"/>
    <mergeCell ref="AK13:AL13"/>
    <mergeCell ref="AW13:AX13"/>
    <mergeCell ref="BI13:BJ13"/>
    <mergeCell ref="BU13:BV13"/>
    <mergeCell ref="CG13:CH13"/>
    <mergeCell ref="CS13:CT13"/>
    <mergeCell ref="BU10:BV10"/>
    <mergeCell ref="CG10:CH10"/>
    <mergeCell ref="CS10:CT10"/>
    <mergeCell ref="DE10:DF10"/>
    <mergeCell ref="A12:B12"/>
    <mergeCell ref="M12:N12"/>
    <mergeCell ref="Y12:Z12"/>
    <mergeCell ref="AK12:AL12"/>
    <mergeCell ref="AW12:AX12"/>
    <mergeCell ref="BI12:BJ12"/>
    <mergeCell ref="BU12:BV12"/>
    <mergeCell ref="CG12:CH12"/>
    <mergeCell ref="CS12:CT12"/>
    <mergeCell ref="DE12:DF12"/>
    <mergeCell ref="A10:B10"/>
    <mergeCell ref="M10:N10"/>
    <mergeCell ref="Y10:Z10"/>
    <mergeCell ref="AK10:AL10"/>
    <mergeCell ref="AW10:AX10"/>
    <mergeCell ref="BI10:BJ10"/>
    <mergeCell ref="A7:B7"/>
    <mergeCell ref="M7:N7"/>
    <mergeCell ref="Y7:Z7"/>
    <mergeCell ref="AK7:AL7"/>
    <mergeCell ref="AW7:AX7"/>
    <mergeCell ref="BI7:BJ7"/>
    <mergeCell ref="CH1:CN1"/>
    <mergeCell ref="CO1:CO2"/>
    <mergeCell ref="CP1:CP2"/>
    <mergeCell ref="AX1:BD1"/>
    <mergeCell ref="BE1:BE2"/>
    <mergeCell ref="BU7:BV7"/>
    <mergeCell ref="CG7:CH7"/>
    <mergeCell ref="B1:H1"/>
    <mergeCell ref="I1:I2"/>
    <mergeCell ref="J1:J2"/>
    <mergeCell ref="N1:T1"/>
    <mergeCell ref="U1:U2"/>
    <mergeCell ref="V1:V2"/>
    <mergeCell ref="B2:H2"/>
    <mergeCell ref="N2:T2"/>
    <mergeCell ref="CS7:CT7"/>
    <mergeCell ref="DE7:DF7"/>
    <mergeCell ref="BR1:BR2"/>
    <mergeCell ref="Z1:AF1"/>
    <mergeCell ref="AG1:AG2"/>
    <mergeCell ref="AH1:AH2"/>
    <mergeCell ref="AL1:AR1"/>
    <mergeCell ref="AS1:AS2"/>
    <mergeCell ref="AT1:AT2"/>
    <mergeCell ref="DM1:DM2"/>
    <mergeCell ref="DN1:DN2"/>
    <mergeCell ref="Z2:AF2"/>
    <mergeCell ref="AL2:AR2"/>
    <mergeCell ref="AX2:BD2"/>
    <mergeCell ref="BJ2:BP2"/>
    <mergeCell ref="BV2:CB2"/>
    <mergeCell ref="CH2:CN2"/>
    <mergeCell ref="CT1:CZ1"/>
    <mergeCell ref="DA1:DA2"/>
    <mergeCell ref="DB1:DB2"/>
    <mergeCell ref="DF1:DL1"/>
    <mergeCell ref="CT2:CZ2"/>
    <mergeCell ref="DF2:DL2"/>
    <mergeCell ref="BV1:CB1"/>
    <mergeCell ref="CC1:CC2"/>
    <mergeCell ref="CD1:CD2"/>
    <mergeCell ref="BF1:BF2"/>
    <mergeCell ref="BJ1:BP1"/>
    <mergeCell ref="BQ1:BQ2"/>
  </mergeCells>
  <phoneticPr fontId="43" type="noConversion"/>
  <conditionalFormatting sqref="DI195 DK195 E195 G195 Q195 S195 BY195 CM195 CA195 AC195 AE195 BM195 BO195 AO195 AQ195 CY195 CK195 BA195 BC195 CW195 E142 G142 CM142 CK142 Q142 S142 AC142 AE142 CY142 DK142 DI142 BM142 AO142 AQ142 BO142 BY142 BA142 BC142 CW142 CA142 CY89 CK89 E89 G89 BO89 BM89 DK89 Q89 S89 DI89 AC89 AE89 BY89 AO89 AQ89 CA89 CM89 BA89 BC89 CW89 E36 G36 CA36 Q36 S36 CK36 CW36 CM36 BO36 CY36 AC36 AE36 BY36 AO36 AQ36 DK36 BM36 DI36 BA36 BC36">
    <cfRule type="cellIs" dxfId="57" priority="1" stopIfTrue="1" operator="lessThan">
      <formula>$C$36/2</formula>
    </cfRule>
    <cfRule type="cellIs" dxfId="56" priority="2" stopIfTrue="1" operator="notEqual">
      <formula>""</formula>
    </cfRule>
  </conditionalFormatting>
  <conditionalFormatting sqref="DI166 DK166 CK166 E166 G166 BM166 CM166 Q166 S166 BY166 CA166 AC166 AE166 AO166 AQ166 BO166 CY166 BA166 BC166 CW166 CK113 BO113 E113 G113 Q113 S113 BM113 DK113 DI113 AC113 AE113 BY113 CA113 AO113 AQ113 CW113 CM113 CY113 BA113 BC113 E60 G60 CM60 CK60 Q60 S60 AC60 AE60 CY60 DK60 BO60 DI60 BM60 AO60 AQ60 CW60 BY60 BA60 BC60 CA60 E7 G7 Q7 S7 CK7 CM7 BY7 CY7 AC7 AE7 CW7 BO7 AO7 AQ7 BM7 DK7 DI7 BA7 BC7 CA7">
    <cfRule type="cellIs" dxfId="55" priority="3" stopIfTrue="1" operator="lessThan">
      <formula>$C$7/2</formula>
    </cfRule>
  </conditionalFormatting>
  <conditionalFormatting sqref="DI171 DK171 CK171 E171 G171 BM171 CM171 Q171 S171 BY171 CA171 AC171 AE171 AO171 AQ171 BO171 CY171 BA171 BC171 CW171 CK118 BO118 E118 G118 Q118 S118 BM118 DK118 DI118 AC118 AE118 BY118 CA118 AO118 AQ118 CW118 CM118 CY118 BA118 BC118 E65 G65 CM65 CK65 Q65 S65 AC65 AE65 CY65 DK65 BO65 DI65 BM65 AO65 AQ65 CW65 BY65 BA65 BC65 CA65 E12 G12 Q12 S12 CK12 CM12 BY12 CY12 AC12 AE12 CW12 BO12 AO12 AQ12 BM12 DK12 DI12 BA12 BC12 CA12">
    <cfRule type="cellIs" dxfId="54" priority="4" stopIfTrue="1" operator="lessThan">
      <formula>$C$12/2</formula>
    </cfRule>
  </conditionalFormatting>
  <conditionalFormatting sqref="DI172 DK172 CK172 E172 G172 BM172 CM172 Q172 S172 BY172 CA172 AC172 AE172 AO172 AQ172 BO172 CY172 BA172 BC172 CW172 CK119 BO119 E119 G119 Q119 S119 BM119 DK119 DI119 AC119 AE119 BY119 CA119 AO119 AQ119 CW119 CM119 CY119 BA119 BC119 E66 G66 CM66 CK66 Q66 S66 AC66 AE66 CY66 DK66 BO66 DI66 BM66 AO66 AQ66 CW66 BY66 BA66 BC66 CA66 E13 G13 Q13 S13 CK13 CM13 BY13 CY13 AC13 AE13 CW13 BO13 AO13 AQ13 BM13 DK13 DI13 BA13 BC13 CA13">
    <cfRule type="cellIs" dxfId="53" priority="5" stopIfTrue="1" operator="lessThan">
      <formula>$C$13/2</formula>
    </cfRule>
  </conditionalFormatting>
  <conditionalFormatting sqref="DI173 DK173 CK173 E173 G173 BM173 CM173 Q173 S173 BY173 CA173 AC173 AE173 AO173 AQ173 BO173 CY173 BA173 BC173 CW173 CK120 BO120 E120 G120 Q120 S120 BM120 DK120 DI120 AC120 AE120 BY120 CA120 AO120 AQ120 CW120 CM120 CY120 BA120 BC120 E67 G67 CM67 CK67 Q67 S67 AC67 AE67 CY67 DK67 BO67 DI67 BM67 AO67 AQ67 CW67 BY67 BA67 BC67 CA67 E14 G14 Q14 S14 CK14 CM14 BY14 CY14 AC14 AE14 CW14 BO14 AO14 AQ14 BM14 DK14 DI14 BA14 BC14 CA14">
    <cfRule type="cellIs" dxfId="52" priority="6" stopIfTrue="1" operator="lessThan">
      <formula>$C$14/2</formula>
    </cfRule>
  </conditionalFormatting>
  <conditionalFormatting sqref="DI174 DK174 CK174 E174 G174 BM174 CM174 Q174 S174 BY174 CA174 AC174 AE174 AO174 AQ174 BO174 CY174 BA174 BC174 CW174 CK121 BO121 E121 G121 Q121 S121 BM121 DK121 DI121 AC121 AE121 BY121 CA121 AO121 AQ121 CW121 CM121 CY121 BA121 BC121 E68 G68 CM68 CK68 Q68 S68 AC68 AE68 CY68 DK68 BO68 DI68 BM68 AO68 AQ68 CW68 BY68 BA68 BC68 CA68 E15 G15 Q15 S15 CK15 CM15 BY15 CY15 AC15 AE15 CW15 BO15 AO15 AQ15 BM15 DK15 DI15 BA15 BC15 CA15">
    <cfRule type="cellIs" dxfId="51" priority="7" stopIfTrue="1" operator="lessThan">
      <formula>$C$15/2</formula>
    </cfRule>
  </conditionalFormatting>
  <conditionalFormatting sqref="DI176 DK176 CK176 E176 G176 BM176 CM176 Q176 S176 BY176 CA176 AC176 AE176 AO176 AQ176 BO176 CY176 BA176 BC176 CW176 CK123 BO123 E123 G123 Q123 S123 BM123 DK123 DI123 AC123 AE123 BY123 CA123 AO123 AQ123 CW123 CM123 CY123 BA123 BC123 E70 G70 CM70 CK70 Q70 S70 AC70 AE70 CY70 DK70 BO70 DI70 BM70 AO70 AQ70 CW70 BY70 BA70 BC70 CA70 E17 G17 Q17 S17 CK17 CM17 BY17 CY17 AC17 AE17 CW17 BO17 AO17 AQ17 BM17 DK17 DI17 BA17 BC17 CA17">
    <cfRule type="cellIs" dxfId="50" priority="8" stopIfTrue="1" operator="lessThan">
      <formula>$C$17/2</formula>
    </cfRule>
  </conditionalFormatting>
  <conditionalFormatting sqref="DI181 DK181 CK181 E181 G181 BM181 CM181 Q181 S181 BY181 CA181 AC181 AE181 AO181 AQ181 BO181 CY181 BA181 BC181 CW181 CK128 BO128 E128 G128 Q128 S128 BM128 DK128 DI128 AC128 AE128 BY128 CA128 AO128 AQ128 CW128 CM128 CY128 BA128 BC128 E75 G75 CM75 CK75 Q75 S75 AC75 AE75 CY75 DK75 BO75 DI75 BM75 AO75 AQ75 CW75 BY75 BA75 BC75 CA75 E22 G22 Q22 S22 CK22 CM22 BY22 CY22 AC22 AE22 CW22 BO22 AO22 AQ22 BM22 DK22 DI22 BA22 BC22 CA22">
    <cfRule type="cellIs" dxfId="49" priority="9" stopIfTrue="1" operator="lessThan">
      <formula>$C$22/2</formula>
    </cfRule>
  </conditionalFormatting>
  <conditionalFormatting sqref="DI182 DK182 CK182 E182 G182 BM182 CM182 Q182 S182 BY182 CA182 AC182 AE182 AO182 AQ182 BO182 CY182 BA182 BC182 CW182 CK129 BO129 E129 G129 Q129 S129 BM129 DK129 DI129 AC129 AE129 BY129 CA129 AO129 AQ129 CW129 CM129 CY129 BA129 BC129 E76 G76 CM76 CK76 Q76 S76 AC76 AE76 CY76 DK76 BO76 DI76 BM76 AO76 AQ76 CW76 BY76 BA76 BC76 CA76 E23 G23 Q23 S23 CK23 CM23 BY23 CY23 AC23 AE23 CW23 BO23 AO23 AQ23 BM23 DK23 DI23 BA23 BC23 CA23">
    <cfRule type="cellIs" dxfId="48" priority="10" stopIfTrue="1" operator="lessThan">
      <formula>$C$23/2</formula>
    </cfRule>
  </conditionalFormatting>
  <conditionalFormatting sqref="DI183 DK183 CK183 E183 G183 BM183 CM183 Q183 S183 BY183 CA183 AC183 AE183 AO183 AQ183 BO183 CY183 BA183 BC183 CW183 CK130 BO130 E130 G130 Q130 S130 BM130 DK130 DI130 AC130 AE130 BY130 CA130 AO130 AQ130 CW130 CM130 CY130 BA130 BC130 E77 G77 CM77 CK77 Q77 S77 AC77 AE77 CY77 DK77 BO77 DI77 BM77 AO77 AQ77 CW77 BY77 BA77 BC77 CA77 E24 G24 Q24 S24 CK24 CM24 BY24 CY24 AC24 AE24 CW24 BO24 AO24 AQ24 BM24 DK24 DI24 BA24 BC24 CA24">
    <cfRule type="cellIs" dxfId="47" priority="11" stopIfTrue="1" operator="lessThan">
      <formula>$C$24/2</formula>
    </cfRule>
  </conditionalFormatting>
  <conditionalFormatting sqref="DI188 DK188 CK188 E188 G188 BM188 CM188 Q188 S188 BY188 CA188 AC188 AE188 AO188 AQ188 BO188 CY188 BA188 BC188 CW188 CK135 BO135 E135 G135 Q135 S135 BM135 DK135 DI135 AC135 AE135 BY135 CA135 AO135 AQ135 CW135 CM135 CY135 BA135 BC135 E82 G82 CM82 CK82 Q82 S82 AC82 AE82 CY82 DK82 BO82 DI82 BM82 AO82 AQ82 CW82 BY82 BA82 BC82 CA82 E29 G29 Q29 S29 CK29 CM29 BY29 CY29 AC29 AE29 CW29 BO29 AO29 AQ29 BM29 DK29 DI29 BA29 BC29 CA29">
    <cfRule type="cellIs" dxfId="46" priority="13" stopIfTrue="1" operator="lessThan">
      <formula>$C$29/2</formula>
    </cfRule>
  </conditionalFormatting>
  <conditionalFormatting sqref="DI185 DK185 CK185 E185 G185 BM185 CM185 Q185 S185 BY185 CA185 AC185 AE185 AO185 AQ185 BO185 CY185 BA185 BC185 CW185 CK132 BO132 E132 G132 Q132 S132 BM132 DK132 DI132 AC132 AE132 BY132 CA132 AO132 AQ132 CW132 CM132 CY132 BA132 BC132 E79 G79 CM79 CK79 Q79 S79 AC79 AE79 CY79 DK79 BO79 DI79 BM79 AO79 AQ79 CW79 BY79 BA79 BC79 CA79 E26 G26 Q26 S26 CK26 CM26 BY26 CY26 AC26 AE26 CW26 BO26 AO26 AQ26 BM26 DK26 DI26 BA26 BC26 CA26">
    <cfRule type="cellIs" dxfId="45" priority="14" stopIfTrue="1" operator="lessThan">
      <formula>$C$26/2</formula>
    </cfRule>
  </conditionalFormatting>
  <conditionalFormatting sqref="DK191 DI191 CM191 G191 E191 BO191 CK191 S191 Q191 CA191 BY191 AE191 AC191 AQ191 AO191 BM191 CW191 BC191 BA191 CY191 CM138 BM138 G138 E138 S138 Q138 BO138 DI138 DK138 AE138 AC138 CA138 BY138 AQ138 AO138 CY138 CK138 CW138 BC138 BA138 G85 E85 CK85 CM85 S85 Q85 AE85 AC85 CW85 DI85 BM85 DK85 BO85 AQ85 AO85 CY85 CA85 BC85 BA85 BY85 G32 E32 S32 Q32 CM32 CK32 CA32 CW32 AE32 AC32 CY32 BM32 AQ32 AO32 BO32 DI32 DK32 BC32 BA32 BY32">
    <cfRule type="cellIs" dxfId="44" priority="15" stopIfTrue="1" operator="lessThan">
      <formula>$C$32/2</formula>
    </cfRule>
  </conditionalFormatting>
  <pageMargins left="0.59027777777777779" right="0.59027777777777779" top="0.59027777777777779" bottom="0.59027777777777779" header="0.51180555555555551" footer="0.51180555555555551"/>
  <pageSetup paperSize="9" firstPageNumber="0" orientation="portrait" horizontalDpi="300" verticalDpi="300" r:id="rId1"/>
  <headerFooter alignWithMargins="0"/>
  <colBreaks count="1" manualBreakCount="1">
    <brk id="84" max="1048575" man="1"/>
  </colBreaks>
  <drawing r:id="rId2"/>
</worksheet>
</file>

<file path=xl/worksheets/sheet22.xml><?xml version="1.0" encoding="utf-8"?>
<worksheet xmlns="http://schemas.openxmlformats.org/spreadsheetml/2006/main" xmlns:r="http://schemas.openxmlformats.org/officeDocument/2006/relationships">
  <sheetPr>
    <tabColor indexed="52"/>
  </sheetPr>
  <dimension ref="A1:DP198"/>
  <sheetViews>
    <sheetView showGridLines="0" showRowColHeaders="0" showZeros="0" showOutlineSymbols="0" view="pageBreakPreview" topLeftCell="P16" zoomScaleSheetLayoutView="100" workbookViewId="0">
      <selection activeCell="Y53" sqref="Y38:AJ53"/>
    </sheetView>
  </sheetViews>
  <sheetFormatPr baseColWidth="10" defaultRowHeight="12.75"/>
  <cols>
    <col min="1" max="1" width="19.85546875" style="312" customWidth="1"/>
    <col min="2" max="2" width="16.42578125" style="312" customWidth="1"/>
    <col min="3" max="3" width="4.42578125" style="312" customWidth="1"/>
    <col min="4" max="4" width="1.140625" style="312" customWidth="1"/>
    <col min="5" max="5" width="9.42578125" style="313" customWidth="1"/>
    <col min="6" max="6" width="1.85546875" style="313" customWidth="1"/>
    <col min="7" max="7" width="9.42578125" style="313" customWidth="1"/>
    <col min="8" max="8" width="1.85546875" style="313" customWidth="1"/>
    <col min="9" max="9" width="9.42578125" style="313" customWidth="1"/>
    <col min="10" max="10" width="1.85546875" style="313" customWidth="1"/>
    <col min="11" max="11" width="9.42578125" style="313" customWidth="1"/>
    <col min="12" max="12" width="1.85546875" style="312" customWidth="1"/>
    <col min="13" max="13" width="19.85546875" style="312" customWidth="1"/>
    <col min="14" max="14" width="16.42578125" style="312" customWidth="1"/>
    <col min="15" max="15" width="4.42578125" style="312" customWidth="1"/>
    <col min="16" max="16" width="1.140625" style="312" customWidth="1"/>
    <col min="17" max="17" width="9.42578125" style="313" customWidth="1"/>
    <col min="18" max="18" width="1.85546875" style="313" customWidth="1"/>
    <col min="19" max="19" width="9.42578125" style="313" customWidth="1"/>
    <col min="20" max="20" width="1.85546875" style="313" customWidth="1"/>
    <col min="21" max="21" width="9.42578125" style="313" customWidth="1"/>
    <col min="22" max="22" width="1.85546875" style="313" customWidth="1"/>
    <col min="23" max="23" width="9.42578125" style="313" customWidth="1"/>
    <col min="24" max="24" width="1.85546875" style="312" customWidth="1"/>
    <col min="25" max="25" width="19.85546875" style="312" customWidth="1"/>
    <col min="26" max="26" width="16.42578125" style="312" customWidth="1"/>
    <col min="27" max="27" width="4.42578125" style="312" customWidth="1"/>
    <col min="28" max="28" width="1.140625" style="312" customWidth="1"/>
    <col min="29" max="29" width="9.42578125" style="313" customWidth="1"/>
    <col min="30" max="30" width="1.85546875" style="313" customWidth="1"/>
    <col min="31" max="31" width="9.42578125" style="313" customWidth="1"/>
    <col min="32" max="32" width="1.85546875" style="313" customWidth="1"/>
    <col min="33" max="33" width="9.42578125" style="313" customWidth="1"/>
    <col min="34" max="34" width="1.85546875" style="313" customWidth="1"/>
    <col min="35" max="35" width="9.42578125" style="313" customWidth="1"/>
    <col min="36" max="36" width="1.85546875" style="312" customWidth="1"/>
    <col min="37" max="37" width="19.85546875" style="312" customWidth="1"/>
    <col min="38" max="38" width="16.42578125" style="312" customWidth="1"/>
    <col min="39" max="39" width="4.42578125" style="312" customWidth="1"/>
    <col min="40" max="40" width="1.140625" style="312" customWidth="1"/>
    <col min="41" max="41" width="9.42578125" style="313" customWidth="1"/>
    <col min="42" max="42" width="1.85546875" style="313" customWidth="1"/>
    <col min="43" max="43" width="9.42578125" style="313" customWidth="1"/>
    <col min="44" max="44" width="1.85546875" style="313" customWidth="1"/>
    <col min="45" max="45" width="9.42578125" style="313" customWidth="1"/>
    <col min="46" max="46" width="1.85546875" style="313" customWidth="1"/>
    <col min="47" max="47" width="9.42578125" style="313" customWidth="1"/>
    <col min="48" max="48" width="1.85546875" style="312" customWidth="1"/>
    <col min="49" max="49" width="19.85546875" style="312" customWidth="1"/>
    <col min="50" max="50" width="16.42578125" style="312" customWidth="1"/>
    <col min="51" max="51" width="4.42578125" style="312" customWidth="1"/>
    <col min="52" max="52" width="1.140625" style="312" customWidth="1"/>
    <col min="53" max="53" width="9.42578125" style="313" customWidth="1"/>
    <col min="54" max="54" width="1.85546875" style="313" customWidth="1"/>
    <col min="55" max="55" width="9.42578125" style="313" customWidth="1"/>
    <col min="56" max="56" width="1.85546875" style="313" customWidth="1"/>
    <col min="57" max="57" width="9.42578125" style="313" customWidth="1"/>
    <col min="58" max="58" width="1.85546875" style="313" customWidth="1"/>
    <col min="59" max="59" width="9.42578125" style="313" customWidth="1"/>
    <col min="60" max="60" width="1.85546875" style="312" customWidth="1"/>
    <col min="61" max="61" width="19.85546875" style="312" customWidth="1"/>
    <col min="62" max="62" width="16.42578125" style="312" customWidth="1"/>
    <col min="63" max="63" width="4.42578125" style="312" customWidth="1"/>
    <col min="64" max="64" width="1.140625" style="312" customWidth="1"/>
    <col min="65" max="65" width="9.42578125" style="313" customWidth="1"/>
    <col min="66" max="66" width="1.85546875" style="313" customWidth="1"/>
    <col min="67" max="67" width="9.42578125" style="313" customWidth="1"/>
    <col min="68" max="68" width="1.85546875" style="313" customWidth="1"/>
    <col min="69" max="69" width="9.42578125" style="313" customWidth="1"/>
    <col min="70" max="70" width="1.85546875" style="313" customWidth="1"/>
    <col min="71" max="71" width="9.42578125" style="313" customWidth="1"/>
    <col min="72" max="72" width="1.85546875" style="312" customWidth="1"/>
    <col min="73" max="73" width="19.85546875" style="312" customWidth="1"/>
    <col min="74" max="74" width="16.42578125" style="312" customWidth="1"/>
    <col min="75" max="75" width="4.42578125" style="312" customWidth="1"/>
    <col min="76" max="76" width="1.140625" style="312" customWidth="1"/>
    <col min="77" max="77" width="9.42578125" style="313" customWidth="1"/>
    <col min="78" max="78" width="1.85546875" style="313" customWidth="1"/>
    <col min="79" max="79" width="9.42578125" style="313" customWidth="1"/>
    <col min="80" max="80" width="1.85546875" style="313" customWidth="1"/>
    <col min="81" max="81" width="9.42578125" style="313" customWidth="1"/>
    <col min="82" max="82" width="1.85546875" style="313" customWidth="1"/>
    <col min="83" max="83" width="9.42578125" style="313" customWidth="1"/>
    <col min="84" max="84" width="1.85546875" style="312" customWidth="1"/>
    <col min="85" max="85" width="19.85546875" style="312" customWidth="1"/>
    <col min="86" max="86" width="16.42578125" style="312" customWidth="1"/>
    <col min="87" max="87" width="4.42578125" style="312" customWidth="1"/>
    <col min="88" max="88" width="1.140625" style="312" customWidth="1"/>
    <col min="89" max="89" width="9.42578125" style="313" customWidth="1"/>
    <col min="90" max="90" width="1.85546875" style="313" customWidth="1"/>
    <col min="91" max="91" width="9.42578125" style="313" customWidth="1"/>
    <col min="92" max="92" width="1.85546875" style="313" customWidth="1"/>
    <col min="93" max="93" width="9.42578125" style="313" customWidth="1"/>
    <col min="94" max="94" width="1.85546875" style="313" customWidth="1"/>
    <col min="95" max="95" width="9.42578125" style="313" customWidth="1"/>
    <col min="96" max="96" width="1.85546875" style="312" customWidth="1"/>
    <col min="97" max="97" width="19.85546875" style="312" customWidth="1"/>
    <col min="98" max="98" width="16.42578125" style="312" customWidth="1"/>
    <col min="99" max="99" width="4.42578125" style="312" customWidth="1"/>
    <col min="100" max="100" width="1.140625" style="312" customWidth="1"/>
    <col min="101" max="101" width="9.42578125" style="313" customWidth="1"/>
    <col min="102" max="102" width="1.85546875" style="313" customWidth="1"/>
    <col min="103" max="103" width="9.42578125" style="313" customWidth="1"/>
    <col min="104" max="104" width="1.85546875" style="313" customWidth="1"/>
    <col min="105" max="105" width="9.42578125" style="313" customWidth="1"/>
    <col min="106" max="106" width="1.85546875" style="313" customWidth="1"/>
    <col min="107" max="107" width="9.42578125" style="313" customWidth="1"/>
    <col min="108" max="108" width="1.85546875" style="312" customWidth="1"/>
    <col min="109" max="109" width="19.85546875" style="312" customWidth="1"/>
    <col min="110" max="110" width="16.42578125" style="312" customWidth="1"/>
    <col min="111" max="111" width="4.42578125" style="312" customWidth="1"/>
    <col min="112" max="112" width="1.140625" style="312" customWidth="1"/>
    <col min="113" max="113" width="9.42578125" style="313" customWidth="1"/>
    <col min="114" max="114" width="1.85546875" style="313" customWidth="1"/>
    <col min="115" max="115" width="9.42578125" style="313" customWidth="1"/>
    <col min="116" max="116" width="1.85546875" style="313" customWidth="1"/>
    <col min="117" max="117" width="9.42578125" style="313" customWidth="1"/>
    <col min="118" max="118" width="1.85546875" style="313" customWidth="1"/>
    <col min="119" max="119" width="9.42578125" style="313" customWidth="1"/>
    <col min="120" max="120" width="1.85546875" style="312" customWidth="1"/>
    <col min="121" max="16384" width="11.42578125" style="312"/>
  </cols>
  <sheetData>
    <row r="1" spans="1:120" ht="41.25">
      <c r="B1" s="559" t="str">
        <f>PARAMETRES!$C5</f>
        <v>C</v>
      </c>
      <c r="C1" s="559"/>
      <c r="D1" s="559"/>
      <c r="E1" s="559"/>
      <c r="F1" s="559"/>
      <c r="G1" s="559"/>
      <c r="H1" s="559"/>
      <c r="I1" s="547"/>
      <c r="J1" s="548"/>
      <c r="N1" s="559" t="str">
        <f>PARAMETRES!$C9</f>
        <v>H</v>
      </c>
      <c r="O1" s="559"/>
      <c r="P1" s="559"/>
      <c r="Q1" s="559"/>
      <c r="R1" s="559"/>
      <c r="S1" s="559"/>
      <c r="T1" s="559"/>
      <c r="U1" s="547"/>
      <c r="V1" s="548"/>
      <c r="Z1" s="559" t="str">
        <f>PARAMETRES!$C13</f>
        <v>M</v>
      </c>
      <c r="AA1" s="559"/>
      <c r="AB1" s="559"/>
      <c r="AC1" s="559"/>
      <c r="AD1" s="559"/>
      <c r="AE1" s="559"/>
      <c r="AF1" s="559"/>
      <c r="AG1" s="547"/>
      <c r="AH1" s="548"/>
      <c r="AL1" s="559" t="str">
        <f>PARAMETRES!$C17</f>
        <v>L</v>
      </c>
      <c r="AM1" s="559"/>
      <c r="AN1" s="559"/>
      <c r="AO1" s="559"/>
      <c r="AP1" s="559"/>
      <c r="AQ1" s="559"/>
      <c r="AR1" s="559"/>
      <c r="AS1" s="547"/>
      <c r="AT1" s="548"/>
      <c r="AX1" s="559" t="str">
        <f>PARAMETRES!$C21</f>
        <v>G</v>
      </c>
      <c r="AY1" s="559"/>
      <c r="AZ1" s="559"/>
      <c r="BA1" s="559"/>
      <c r="BB1" s="559"/>
      <c r="BC1" s="559"/>
      <c r="BD1" s="559"/>
      <c r="BE1" s="547"/>
      <c r="BF1" s="548"/>
      <c r="BJ1" s="559" t="str">
        <f>PARAMETRES!$C25</f>
        <v>A</v>
      </c>
      <c r="BK1" s="559"/>
      <c r="BL1" s="559"/>
      <c r="BM1" s="559"/>
      <c r="BN1" s="559"/>
      <c r="BO1" s="559"/>
      <c r="BP1" s="559"/>
      <c r="BQ1" s="547"/>
      <c r="BR1" s="548"/>
      <c r="BV1" s="559" t="str">
        <f>PARAMETRES!$C29</f>
        <v>L</v>
      </c>
      <c r="BW1" s="559"/>
      <c r="BX1" s="559"/>
      <c r="BY1" s="559"/>
      <c r="BZ1" s="559"/>
      <c r="CA1" s="559"/>
      <c r="CB1" s="559"/>
      <c r="CC1" s="547"/>
      <c r="CD1" s="548"/>
      <c r="CH1" s="559" t="str">
        <f>PARAMETRES!$C33</f>
        <v>B</v>
      </c>
      <c r="CI1" s="559"/>
      <c r="CJ1" s="559"/>
      <c r="CK1" s="559"/>
      <c r="CL1" s="559"/>
      <c r="CM1" s="559"/>
      <c r="CN1" s="559"/>
      <c r="CO1" s="547"/>
      <c r="CP1" s="548"/>
      <c r="CT1" s="559" t="str">
        <f>PARAMETRES!$C37</f>
        <v>-</v>
      </c>
      <c r="CU1" s="559"/>
      <c r="CV1" s="559"/>
      <c r="CW1" s="559"/>
      <c r="CX1" s="559"/>
      <c r="CY1" s="559"/>
      <c r="CZ1" s="559"/>
      <c r="DA1" s="547"/>
      <c r="DB1" s="548"/>
      <c r="DF1" s="559" t="str">
        <f>PARAMETRES!$C41</f>
        <v>-</v>
      </c>
      <c r="DG1" s="559"/>
      <c r="DH1" s="559"/>
      <c r="DI1" s="559"/>
      <c r="DJ1" s="559"/>
      <c r="DK1" s="559"/>
      <c r="DL1" s="559"/>
      <c r="DM1" s="547" t="str">
        <f>IF(COUNTBLANK(DO7:DO36)=31,"",PARAMETRES!$F$22)</f>
        <v>Année          2016-2017</v>
      </c>
      <c r="DN1" s="548" t="str">
        <f>IF(COUNTBLANK(DO7:DO36)=31,"",PARAMETRES!$F$23)</f>
        <v>5ème année</v>
      </c>
    </row>
    <row r="2" spans="1:120" ht="20.25">
      <c r="B2" s="558" t="str">
        <f>PARAMETRES!$B5</f>
        <v>B</v>
      </c>
      <c r="C2" s="558"/>
      <c r="D2" s="558"/>
      <c r="E2" s="558"/>
      <c r="F2" s="558"/>
      <c r="G2" s="558"/>
      <c r="H2" s="558"/>
      <c r="I2" s="547"/>
      <c r="J2" s="548"/>
      <c r="N2" s="558" t="str">
        <f>PARAMETRES!$B9</f>
        <v>C</v>
      </c>
      <c r="O2" s="558"/>
      <c r="P2" s="558"/>
      <c r="Q2" s="558"/>
      <c r="R2" s="558"/>
      <c r="S2" s="558"/>
      <c r="T2" s="558"/>
      <c r="U2" s="547"/>
      <c r="V2" s="548"/>
      <c r="Z2" s="558" t="str">
        <f>PARAMETRES!$B13</f>
        <v>D</v>
      </c>
      <c r="AA2" s="558"/>
      <c r="AB2" s="558"/>
      <c r="AC2" s="558"/>
      <c r="AD2" s="558"/>
      <c r="AE2" s="558"/>
      <c r="AF2" s="558"/>
      <c r="AG2" s="547"/>
      <c r="AH2" s="548"/>
      <c r="AL2" s="558" t="str">
        <f>PARAMETRES!$B17</f>
        <v>K</v>
      </c>
      <c r="AM2" s="558"/>
      <c r="AN2" s="558"/>
      <c r="AO2" s="558"/>
      <c r="AP2" s="558"/>
      <c r="AQ2" s="558"/>
      <c r="AR2" s="558"/>
      <c r="AS2" s="547"/>
      <c r="AT2" s="548"/>
      <c r="AX2" s="558" t="str">
        <f>PARAMETRES!$B21</f>
        <v>N</v>
      </c>
      <c r="AY2" s="558"/>
      <c r="AZ2" s="558"/>
      <c r="BA2" s="558"/>
      <c r="BB2" s="558"/>
      <c r="BC2" s="558"/>
      <c r="BD2" s="558"/>
      <c r="BE2" s="547"/>
      <c r="BF2" s="548"/>
      <c r="BJ2" s="558" t="str">
        <f>PARAMETRES!$B25</f>
        <v>R</v>
      </c>
      <c r="BK2" s="558"/>
      <c r="BL2" s="558"/>
      <c r="BM2" s="558"/>
      <c r="BN2" s="558"/>
      <c r="BO2" s="558"/>
      <c r="BP2" s="558"/>
      <c r="BQ2" s="547"/>
      <c r="BR2" s="548"/>
      <c r="BV2" s="558" t="str">
        <f>PARAMETRES!$B29</f>
        <v>T</v>
      </c>
      <c r="BW2" s="558"/>
      <c r="BX2" s="558"/>
      <c r="BY2" s="558"/>
      <c r="BZ2" s="558"/>
      <c r="CA2" s="558"/>
      <c r="CB2" s="558"/>
      <c r="CC2" s="547"/>
      <c r="CD2" s="548"/>
      <c r="CH2" s="558" t="str">
        <f>PARAMETRES!$B33</f>
        <v>Z</v>
      </c>
      <c r="CI2" s="558"/>
      <c r="CJ2" s="558"/>
      <c r="CK2" s="558"/>
      <c r="CL2" s="558"/>
      <c r="CM2" s="558"/>
      <c r="CN2" s="558"/>
      <c r="CO2" s="547"/>
      <c r="CP2" s="548"/>
      <c r="CT2" s="558" t="str">
        <f>PARAMETRES!$B37</f>
        <v>-</v>
      </c>
      <c r="CU2" s="558"/>
      <c r="CV2" s="558"/>
      <c r="CW2" s="558"/>
      <c r="CX2" s="558"/>
      <c r="CY2" s="558"/>
      <c r="CZ2" s="558"/>
      <c r="DA2" s="547"/>
      <c r="DB2" s="548"/>
      <c r="DF2" s="558" t="str">
        <f>PARAMETRES!$B41</f>
        <v>-</v>
      </c>
      <c r="DG2" s="558"/>
      <c r="DH2" s="558"/>
      <c r="DI2" s="558"/>
      <c r="DJ2" s="558"/>
      <c r="DK2" s="558"/>
      <c r="DL2" s="558"/>
      <c r="DM2" s="547"/>
      <c r="DN2" s="548"/>
    </row>
    <row r="3" spans="1:120">
      <c r="B3" s="313"/>
      <c r="C3" s="313"/>
      <c r="D3" s="313"/>
      <c r="N3" s="313"/>
      <c r="O3" s="313"/>
      <c r="P3" s="313"/>
      <c r="Z3" s="313"/>
      <c r="AA3" s="313"/>
      <c r="AB3" s="313"/>
      <c r="AL3" s="313"/>
      <c r="AM3" s="313"/>
      <c r="AN3" s="313"/>
      <c r="AX3" s="313"/>
      <c r="AY3" s="313"/>
      <c r="AZ3" s="313"/>
      <c r="BJ3" s="313"/>
      <c r="BK3" s="313"/>
      <c r="BL3" s="313"/>
      <c r="BV3" s="313"/>
      <c r="BW3" s="313"/>
      <c r="BX3" s="313"/>
      <c r="CH3" s="313"/>
      <c r="CI3" s="313"/>
      <c r="CJ3" s="313"/>
      <c r="CT3" s="313"/>
      <c r="CU3" s="313"/>
      <c r="CV3" s="313"/>
      <c r="DF3" s="313"/>
      <c r="DG3" s="313"/>
      <c r="DH3" s="313"/>
    </row>
    <row r="5" spans="1:120" ht="25.5" customHeight="1">
      <c r="E5" s="314" t="s">
        <v>84</v>
      </c>
      <c r="G5" s="314" t="s">
        <v>85</v>
      </c>
      <c r="I5" s="314" t="s">
        <v>86</v>
      </c>
      <c r="K5" s="314" t="s">
        <v>87</v>
      </c>
      <c r="Q5" s="314" t="s">
        <v>84</v>
      </c>
      <c r="S5" s="314" t="s">
        <v>85</v>
      </c>
      <c r="U5" s="314" t="s">
        <v>86</v>
      </c>
      <c r="W5" s="314" t="s">
        <v>87</v>
      </c>
      <c r="AC5" s="314" t="s">
        <v>84</v>
      </c>
      <c r="AE5" s="314" t="s">
        <v>85</v>
      </c>
      <c r="AG5" s="314" t="s">
        <v>86</v>
      </c>
      <c r="AI5" s="314" t="s">
        <v>87</v>
      </c>
      <c r="AO5" s="314" t="s">
        <v>84</v>
      </c>
      <c r="AQ5" s="314" t="s">
        <v>85</v>
      </c>
      <c r="AS5" s="314" t="s">
        <v>86</v>
      </c>
      <c r="AU5" s="314" t="s">
        <v>87</v>
      </c>
      <c r="BA5" s="314" t="s">
        <v>84</v>
      </c>
      <c r="BC5" s="314" t="s">
        <v>85</v>
      </c>
      <c r="BE5" s="314" t="s">
        <v>86</v>
      </c>
      <c r="BG5" s="314" t="s">
        <v>87</v>
      </c>
      <c r="BM5" s="314" t="s">
        <v>84</v>
      </c>
      <c r="BO5" s="314" t="s">
        <v>85</v>
      </c>
      <c r="BQ5" s="314" t="s">
        <v>86</v>
      </c>
      <c r="BS5" s="314" t="s">
        <v>87</v>
      </c>
      <c r="BY5" s="314" t="s">
        <v>84</v>
      </c>
      <c r="CA5" s="314" t="s">
        <v>85</v>
      </c>
      <c r="CC5" s="314" t="s">
        <v>86</v>
      </c>
      <c r="CE5" s="314" t="s">
        <v>87</v>
      </c>
      <c r="CK5" s="314" t="s">
        <v>84</v>
      </c>
      <c r="CM5" s="314" t="s">
        <v>85</v>
      </c>
      <c r="CO5" s="314" t="s">
        <v>86</v>
      </c>
      <c r="CQ5" s="314" t="s">
        <v>87</v>
      </c>
      <c r="CW5" s="314" t="s">
        <v>84</v>
      </c>
      <c r="CY5" s="314" t="s">
        <v>85</v>
      </c>
      <c r="DA5" s="314" t="s">
        <v>86</v>
      </c>
      <c r="DC5" s="314" t="s">
        <v>87</v>
      </c>
      <c r="DI5" s="314" t="s">
        <v>84</v>
      </c>
      <c r="DK5" s="314" t="s">
        <v>85</v>
      </c>
      <c r="DM5" s="314" t="s">
        <v>86</v>
      </c>
      <c r="DO5" s="314" t="s">
        <v>87</v>
      </c>
    </row>
    <row r="6" spans="1:120">
      <c r="E6" s="315"/>
      <c r="G6" s="315"/>
      <c r="I6" s="315"/>
      <c r="K6" s="315"/>
      <c r="Q6" s="315"/>
      <c r="S6" s="315"/>
      <c r="U6" s="315"/>
      <c r="W6" s="315"/>
      <c r="AC6" s="315"/>
      <c r="AE6" s="315"/>
      <c r="AG6" s="315"/>
      <c r="AI6" s="315"/>
      <c r="AO6" s="315"/>
      <c r="AQ6" s="315"/>
      <c r="AS6" s="315"/>
      <c r="AU6" s="315"/>
      <c r="BA6" s="315"/>
      <c r="BC6" s="315"/>
      <c r="BE6" s="315"/>
      <c r="BG6" s="315"/>
      <c r="BM6" s="315"/>
      <c r="BO6" s="315"/>
      <c r="BQ6" s="315"/>
      <c r="BS6" s="315"/>
      <c r="BY6" s="315"/>
      <c r="CA6" s="315"/>
      <c r="CC6" s="315"/>
      <c r="CE6" s="315"/>
      <c r="CK6" s="315"/>
      <c r="CM6" s="315"/>
      <c r="CO6" s="315"/>
      <c r="CQ6" s="315"/>
      <c r="CW6" s="315"/>
      <c r="CY6" s="315"/>
      <c r="DA6" s="315"/>
      <c r="DC6" s="315"/>
      <c r="DI6" s="315"/>
      <c r="DK6" s="315"/>
      <c r="DM6" s="315"/>
      <c r="DO6" s="315"/>
    </row>
    <row r="7" spans="1:120">
      <c r="A7" s="551" t="str">
        <f>PARAMETRES!$F$3</f>
        <v>RELIGION</v>
      </c>
      <c r="B7" s="551"/>
      <c r="C7" s="316">
        <f>PARAMETRES!$G$3</f>
        <v>20</v>
      </c>
      <c r="D7" s="317"/>
      <c r="E7" s="318">
        <f>TOTALGENERAL!$E58</f>
        <v>5.3</v>
      </c>
      <c r="F7" s="319"/>
      <c r="G7" s="318" t="str">
        <f>TOTALGENERAL!$AF58</f>
        <v/>
      </c>
      <c r="H7" s="319"/>
      <c r="I7" s="318"/>
      <c r="J7" s="319"/>
      <c r="K7" s="318"/>
      <c r="L7" s="320"/>
      <c r="M7" s="551" t="str">
        <f>PARAMETRES!$F$3</f>
        <v>RELIGION</v>
      </c>
      <c r="N7" s="551"/>
      <c r="O7" s="316">
        <f>PARAMETRES!$G$3</f>
        <v>20</v>
      </c>
      <c r="P7" s="317"/>
      <c r="Q7" s="318">
        <f>TOTALGENERAL!$E62</f>
        <v>16.900000000000002</v>
      </c>
      <c r="R7" s="319"/>
      <c r="S7" s="318" t="str">
        <f>TOTALGENERAL!$AF62</f>
        <v/>
      </c>
      <c r="T7" s="319"/>
      <c r="U7" s="318"/>
      <c r="V7" s="319"/>
      <c r="W7" s="318"/>
      <c r="X7" s="320"/>
      <c r="Y7" s="551" t="str">
        <f>PARAMETRES!$F$3</f>
        <v>RELIGION</v>
      </c>
      <c r="Z7" s="551"/>
      <c r="AA7" s="316">
        <f>PARAMETRES!$G$3</f>
        <v>20</v>
      </c>
      <c r="AB7" s="317"/>
      <c r="AC7" s="318">
        <f>TOTALGENERAL!$E66</f>
        <v>8.5</v>
      </c>
      <c r="AD7" s="319"/>
      <c r="AE7" s="318" t="str">
        <f>TOTALGENERAL!$AF66</f>
        <v/>
      </c>
      <c r="AF7" s="319"/>
      <c r="AG7" s="318"/>
      <c r="AH7" s="319"/>
      <c r="AI7" s="318"/>
      <c r="AJ7" s="320"/>
      <c r="AK7" s="551" t="str">
        <f>PARAMETRES!$F$3</f>
        <v>RELIGION</v>
      </c>
      <c r="AL7" s="551"/>
      <c r="AM7" s="316">
        <f>PARAMETRES!$G$3</f>
        <v>20</v>
      </c>
      <c r="AN7" s="317"/>
      <c r="AO7" s="318">
        <f>TOTALGENERAL!$E70</f>
        <v>11.6</v>
      </c>
      <c r="AP7" s="319"/>
      <c r="AQ7" s="318" t="str">
        <f>TOTALGENERAL!$AF70</f>
        <v/>
      </c>
      <c r="AR7" s="319"/>
      <c r="AS7" s="318"/>
      <c r="AT7" s="319"/>
      <c r="AU7" s="318"/>
      <c r="AV7" s="320"/>
      <c r="AW7" s="551" t="str">
        <f>PARAMETRES!$F$3</f>
        <v>RELIGION</v>
      </c>
      <c r="AX7" s="551"/>
      <c r="AY7" s="316">
        <f>PARAMETRES!$G$3</f>
        <v>20</v>
      </c>
      <c r="AZ7" s="317"/>
      <c r="BA7" s="318">
        <f>TOTALGENERAL!$E74</f>
        <v>13.7</v>
      </c>
      <c r="BB7" s="319"/>
      <c r="BC7" s="318" t="str">
        <f>TOTALGENERAL!$AF74</f>
        <v/>
      </c>
      <c r="BD7" s="319"/>
      <c r="BE7" s="318"/>
      <c r="BF7" s="319"/>
      <c r="BG7" s="318"/>
      <c r="BH7" s="320"/>
      <c r="BI7" s="551" t="str">
        <f>PARAMETRES!$F$3</f>
        <v>RELIGION</v>
      </c>
      <c r="BJ7" s="551"/>
      <c r="BK7" s="316">
        <f>PARAMETRES!$G$3</f>
        <v>20</v>
      </c>
      <c r="BL7" s="317"/>
      <c r="BM7" s="318">
        <f>TOTALGENERAL!$E78</f>
        <v>7.3999999999999995</v>
      </c>
      <c r="BN7" s="319"/>
      <c r="BO7" s="318" t="str">
        <f>TOTALGENERAL!$AF78</f>
        <v/>
      </c>
      <c r="BP7" s="319"/>
      <c r="BQ7" s="318"/>
      <c r="BR7" s="319"/>
      <c r="BS7" s="318"/>
      <c r="BT7" s="320"/>
      <c r="BU7" s="551" t="str">
        <f>PARAMETRES!$F$3</f>
        <v>RELIGION</v>
      </c>
      <c r="BV7" s="551"/>
      <c r="BW7" s="316">
        <f>PARAMETRES!$G$3</f>
        <v>20</v>
      </c>
      <c r="BX7" s="317"/>
      <c r="BY7" s="318">
        <f>TOTALGENERAL!$E82</f>
        <v>20</v>
      </c>
      <c r="BZ7" s="319"/>
      <c r="CA7" s="318" t="str">
        <f>TOTALGENERAL!$AF82</f>
        <v/>
      </c>
      <c r="CB7" s="319"/>
      <c r="CC7" s="318"/>
      <c r="CD7" s="319"/>
      <c r="CE7" s="318"/>
      <c r="CF7" s="320"/>
      <c r="CG7" s="551" t="str">
        <f>PARAMETRES!$F$3</f>
        <v>RELIGION</v>
      </c>
      <c r="CH7" s="551"/>
      <c r="CI7" s="316">
        <f>PARAMETRES!$G$3</f>
        <v>20</v>
      </c>
      <c r="CJ7" s="317"/>
      <c r="CK7" s="318">
        <f>TOTALGENERAL!$E86</f>
        <v>10</v>
      </c>
      <c r="CL7" s="319"/>
      <c r="CM7" s="318" t="str">
        <f>TOTALGENERAL!$AF86</f>
        <v/>
      </c>
      <c r="CN7" s="319"/>
      <c r="CO7" s="318"/>
      <c r="CP7" s="319"/>
      <c r="CQ7" s="318"/>
      <c r="CR7" s="320"/>
      <c r="CS7" s="551" t="str">
        <f>PARAMETRES!$F$3</f>
        <v>RELIGION</v>
      </c>
      <c r="CT7" s="551"/>
      <c r="CU7" s="316">
        <f>PARAMETRES!$G$3</f>
        <v>20</v>
      </c>
      <c r="CV7" s="317"/>
      <c r="CW7" s="318" t="str">
        <f>TOTALGENERAL!$E90</f>
        <v>-</v>
      </c>
      <c r="CX7" s="319"/>
      <c r="CY7" s="318" t="str">
        <f>TOTALGENERAL!$AF90</f>
        <v/>
      </c>
      <c r="CZ7" s="319"/>
      <c r="DA7" s="318"/>
      <c r="DB7" s="319"/>
      <c r="DC7" s="318"/>
      <c r="DD7" s="320"/>
      <c r="DE7" s="551" t="str">
        <f>PARAMETRES!$F$3</f>
        <v>RELIGION</v>
      </c>
      <c r="DF7" s="551"/>
      <c r="DG7" s="316">
        <f>PARAMETRES!$G$3</f>
        <v>20</v>
      </c>
      <c r="DH7" s="317"/>
      <c r="DI7" s="318" t="str">
        <f>TOTALGENERAL!$E94</f>
        <v>-</v>
      </c>
      <c r="DJ7" s="319"/>
      <c r="DK7" s="318" t="str">
        <f>TOTALGENERAL!$AF94</f>
        <v/>
      </c>
      <c r="DL7" s="319"/>
      <c r="DM7" s="318"/>
      <c r="DN7" s="319"/>
      <c r="DO7" s="318"/>
      <c r="DP7" s="320"/>
    </row>
    <row r="8" spans="1:120">
      <c r="A8" s="321"/>
      <c r="B8" s="322"/>
      <c r="C8" s="323"/>
      <c r="D8" s="323"/>
      <c r="E8" s="315"/>
      <c r="F8" s="324"/>
      <c r="G8" s="315"/>
      <c r="H8" s="324"/>
      <c r="I8" s="315"/>
      <c r="J8" s="324"/>
      <c r="K8" s="315"/>
      <c r="L8" s="325"/>
      <c r="M8" s="321"/>
      <c r="N8" s="322"/>
      <c r="O8" s="323"/>
      <c r="P8" s="323"/>
      <c r="Q8" s="315"/>
      <c r="R8" s="324"/>
      <c r="S8" s="315"/>
      <c r="T8" s="324"/>
      <c r="U8" s="315"/>
      <c r="V8" s="324"/>
      <c r="W8" s="315"/>
      <c r="X8" s="325"/>
      <c r="Y8" s="321"/>
      <c r="Z8" s="322"/>
      <c r="AA8" s="323"/>
      <c r="AB8" s="323"/>
      <c r="AC8" s="315"/>
      <c r="AD8" s="324"/>
      <c r="AE8" s="315"/>
      <c r="AF8" s="324"/>
      <c r="AG8" s="315"/>
      <c r="AH8" s="324"/>
      <c r="AI8" s="315"/>
      <c r="AJ8" s="325"/>
      <c r="AK8" s="321"/>
      <c r="AL8" s="322"/>
      <c r="AM8" s="323"/>
      <c r="AN8" s="323"/>
      <c r="AO8" s="315"/>
      <c r="AP8" s="324"/>
      <c r="AQ8" s="315"/>
      <c r="AR8" s="324"/>
      <c r="AS8" s="315"/>
      <c r="AT8" s="324"/>
      <c r="AU8" s="315"/>
      <c r="AV8" s="325"/>
      <c r="AW8" s="321"/>
      <c r="AX8" s="322"/>
      <c r="AY8" s="323"/>
      <c r="AZ8" s="323"/>
      <c r="BA8" s="315"/>
      <c r="BB8" s="324"/>
      <c r="BC8" s="315"/>
      <c r="BD8" s="324"/>
      <c r="BE8" s="315"/>
      <c r="BF8" s="324"/>
      <c r="BG8" s="315"/>
      <c r="BH8" s="325"/>
      <c r="BI8" s="321"/>
      <c r="BJ8" s="322"/>
      <c r="BK8" s="323"/>
      <c r="BL8" s="323"/>
      <c r="BM8" s="315"/>
      <c r="BN8" s="324"/>
      <c r="BO8" s="315"/>
      <c r="BP8" s="324"/>
      <c r="BQ8" s="315"/>
      <c r="BR8" s="324"/>
      <c r="BS8" s="315"/>
      <c r="BT8" s="325"/>
      <c r="BU8" s="321"/>
      <c r="BV8" s="322"/>
      <c r="BW8" s="323"/>
      <c r="BX8" s="323"/>
      <c r="BY8" s="315"/>
      <c r="BZ8" s="324"/>
      <c r="CA8" s="315"/>
      <c r="CB8" s="324"/>
      <c r="CC8" s="315"/>
      <c r="CD8" s="324"/>
      <c r="CE8" s="315"/>
      <c r="CF8" s="325"/>
      <c r="CG8" s="321"/>
      <c r="CH8" s="322"/>
      <c r="CI8" s="323"/>
      <c r="CJ8" s="323"/>
      <c r="CK8" s="315"/>
      <c r="CL8" s="324"/>
      <c r="CM8" s="315"/>
      <c r="CN8" s="324"/>
      <c r="CO8" s="315"/>
      <c r="CP8" s="324"/>
      <c r="CQ8" s="315"/>
      <c r="CR8" s="325"/>
      <c r="CS8" s="321"/>
      <c r="CT8" s="322"/>
      <c r="CU8" s="323"/>
      <c r="CV8" s="323"/>
      <c r="CW8" s="315"/>
      <c r="CX8" s="324"/>
      <c r="CY8" s="315"/>
      <c r="CZ8" s="324"/>
      <c r="DA8" s="315"/>
      <c r="DB8" s="324"/>
      <c r="DC8" s="315"/>
      <c r="DD8" s="325"/>
      <c r="DE8" s="321"/>
      <c r="DF8" s="322"/>
      <c r="DG8" s="323"/>
      <c r="DH8" s="323"/>
      <c r="DI8" s="315"/>
      <c r="DJ8" s="324"/>
      <c r="DK8" s="315"/>
      <c r="DL8" s="324"/>
      <c r="DM8" s="315"/>
      <c r="DN8" s="324"/>
      <c r="DO8" s="315"/>
      <c r="DP8" s="325"/>
    </row>
    <row r="9" spans="1:120">
      <c r="A9" s="326"/>
      <c r="B9" s="326"/>
      <c r="C9" s="327"/>
      <c r="D9" s="327"/>
      <c r="E9" s="315"/>
      <c r="G9" s="315"/>
      <c r="I9" s="315"/>
      <c r="K9" s="315"/>
      <c r="M9" s="326"/>
      <c r="N9" s="326"/>
      <c r="O9" s="327"/>
      <c r="P9" s="327"/>
      <c r="Q9" s="315"/>
      <c r="S9" s="315"/>
      <c r="U9" s="315"/>
      <c r="W9" s="315"/>
      <c r="Y9" s="326"/>
      <c r="Z9" s="326"/>
      <c r="AA9" s="327"/>
      <c r="AB9" s="327"/>
      <c r="AC9" s="315"/>
      <c r="AE9" s="315"/>
      <c r="AG9" s="315"/>
      <c r="AI9" s="315"/>
      <c r="AK9" s="326"/>
      <c r="AL9" s="326"/>
      <c r="AM9" s="327"/>
      <c r="AN9" s="327"/>
      <c r="AO9" s="315"/>
      <c r="AQ9" s="315"/>
      <c r="AS9" s="315"/>
      <c r="AU9" s="315"/>
      <c r="AW9" s="326"/>
      <c r="AX9" s="326"/>
      <c r="AY9" s="327"/>
      <c r="AZ9" s="327"/>
      <c r="BA9" s="315"/>
      <c r="BC9" s="315"/>
      <c r="BE9" s="315"/>
      <c r="BG9" s="315"/>
      <c r="BI9" s="326"/>
      <c r="BJ9" s="326"/>
      <c r="BK9" s="327"/>
      <c r="BL9" s="327"/>
      <c r="BM9" s="315"/>
      <c r="BO9" s="315"/>
      <c r="BQ9" s="315"/>
      <c r="BS9" s="315"/>
      <c r="BU9" s="326"/>
      <c r="BV9" s="326"/>
      <c r="BW9" s="327"/>
      <c r="BX9" s="327"/>
      <c r="BY9" s="315"/>
      <c r="CA9" s="315"/>
      <c r="CC9" s="315"/>
      <c r="CE9" s="315"/>
      <c r="CG9" s="326"/>
      <c r="CH9" s="326"/>
      <c r="CI9" s="327"/>
      <c r="CJ9" s="327"/>
      <c r="CK9" s="315"/>
      <c r="CM9" s="315"/>
      <c r="CO9" s="315"/>
      <c r="CQ9" s="315"/>
      <c r="CS9" s="326"/>
      <c r="CT9" s="326"/>
      <c r="CU9" s="327"/>
      <c r="CV9" s="327"/>
      <c r="CW9" s="315"/>
      <c r="CY9" s="315"/>
      <c r="DA9" s="315"/>
      <c r="DC9" s="315"/>
      <c r="DE9" s="326"/>
      <c r="DF9" s="326"/>
      <c r="DG9" s="327"/>
      <c r="DH9" s="327"/>
      <c r="DI9" s="315"/>
      <c r="DK9" s="315"/>
      <c r="DM9" s="315"/>
      <c r="DO9" s="315"/>
    </row>
    <row r="10" spans="1:120" ht="13.5">
      <c r="A10" s="552" t="s">
        <v>88</v>
      </c>
      <c r="B10" s="552"/>
      <c r="C10" s="327"/>
      <c r="D10" s="327"/>
      <c r="E10" s="315"/>
      <c r="G10" s="315"/>
      <c r="I10" s="315"/>
      <c r="K10" s="315"/>
      <c r="M10" s="552" t="s">
        <v>88</v>
      </c>
      <c r="N10" s="552"/>
      <c r="O10" s="327"/>
      <c r="P10" s="327"/>
      <c r="Q10" s="315"/>
      <c r="S10" s="315"/>
      <c r="U10" s="315"/>
      <c r="W10" s="315"/>
      <c r="Y10" s="552" t="s">
        <v>88</v>
      </c>
      <c r="Z10" s="552"/>
      <c r="AA10" s="327"/>
      <c r="AB10" s="327"/>
      <c r="AC10" s="315"/>
      <c r="AE10" s="315"/>
      <c r="AG10" s="315"/>
      <c r="AI10" s="315"/>
      <c r="AK10" s="552" t="s">
        <v>88</v>
      </c>
      <c r="AL10" s="552"/>
      <c r="AM10" s="327"/>
      <c r="AN10" s="327"/>
      <c r="AO10" s="315"/>
      <c r="AQ10" s="315"/>
      <c r="AS10" s="315"/>
      <c r="AU10" s="315"/>
      <c r="AW10" s="552" t="s">
        <v>88</v>
      </c>
      <c r="AX10" s="552"/>
      <c r="AY10" s="327"/>
      <c r="AZ10" s="327"/>
      <c r="BA10" s="315"/>
      <c r="BC10" s="315"/>
      <c r="BE10" s="315"/>
      <c r="BG10" s="315"/>
      <c r="BI10" s="552" t="s">
        <v>88</v>
      </c>
      <c r="BJ10" s="552"/>
      <c r="BK10" s="327"/>
      <c r="BL10" s="327"/>
      <c r="BM10" s="315"/>
      <c r="BO10" s="315"/>
      <c r="BQ10" s="315"/>
      <c r="BS10" s="315"/>
      <c r="BU10" s="552" t="s">
        <v>88</v>
      </c>
      <c r="BV10" s="552"/>
      <c r="BW10" s="327"/>
      <c r="BX10" s="327"/>
      <c r="BY10" s="315"/>
      <c r="CA10" s="315"/>
      <c r="CC10" s="315"/>
      <c r="CE10" s="315"/>
      <c r="CG10" s="552" t="s">
        <v>88</v>
      </c>
      <c r="CH10" s="552"/>
      <c r="CI10" s="327"/>
      <c r="CJ10" s="327"/>
      <c r="CK10" s="315"/>
      <c r="CM10" s="315"/>
      <c r="CO10" s="315"/>
      <c r="CQ10" s="315"/>
      <c r="CS10" s="552" t="s">
        <v>88</v>
      </c>
      <c r="CT10" s="552"/>
      <c r="CU10" s="327"/>
      <c r="CV10" s="327"/>
      <c r="CW10" s="315"/>
      <c r="CY10" s="315"/>
      <c r="DA10" s="315"/>
      <c r="DC10" s="315"/>
      <c r="DE10" s="552" t="s">
        <v>88</v>
      </c>
      <c r="DF10" s="552"/>
      <c r="DG10" s="327"/>
      <c r="DH10" s="327"/>
      <c r="DI10" s="315"/>
      <c r="DK10" s="315"/>
      <c r="DM10" s="315"/>
      <c r="DO10" s="315"/>
    </row>
    <row r="11" spans="1:120">
      <c r="A11" s="326"/>
      <c r="B11" s="326"/>
      <c r="C11" s="327"/>
      <c r="D11" s="327"/>
      <c r="E11" s="315"/>
      <c r="G11" s="315"/>
      <c r="I11" s="315"/>
      <c r="K11" s="315"/>
      <c r="M11" s="326"/>
      <c r="N11" s="326"/>
      <c r="O11" s="327"/>
      <c r="P11" s="327"/>
      <c r="Q11" s="315"/>
      <c r="S11" s="315"/>
      <c r="U11" s="315"/>
      <c r="W11" s="315"/>
      <c r="Y11" s="326"/>
      <c r="Z11" s="326"/>
      <c r="AA11" s="327"/>
      <c r="AB11" s="327"/>
      <c r="AC11" s="315"/>
      <c r="AE11" s="315"/>
      <c r="AG11" s="315"/>
      <c r="AI11" s="315"/>
      <c r="AK11" s="326"/>
      <c r="AL11" s="326"/>
      <c r="AM11" s="327"/>
      <c r="AN11" s="327"/>
      <c r="AO11" s="315"/>
      <c r="AQ11" s="315"/>
      <c r="AS11" s="315"/>
      <c r="AU11" s="315"/>
      <c r="AW11" s="326"/>
      <c r="AX11" s="326"/>
      <c r="AY11" s="327"/>
      <c r="AZ11" s="327"/>
      <c r="BA11" s="315"/>
      <c r="BC11" s="315"/>
      <c r="BE11" s="315"/>
      <c r="BG11" s="315"/>
      <c r="BI11" s="326"/>
      <c r="BJ11" s="326"/>
      <c r="BK11" s="327"/>
      <c r="BL11" s="327"/>
      <c r="BM11" s="315"/>
      <c r="BO11" s="315"/>
      <c r="BQ11" s="315"/>
      <c r="BS11" s="315"/>
      <c r="BU11" s="326"/>
      <c r="BV11" s="326"/>
      <c r="BW11" s="327"/>
      <c r="BX11" s="327"/>
      <c r="BY11" s="315"/>
      <c r="CA11" s="315"/>
      <c r="CC11" s="315"/>
      <c r="CE11" s="315"/>
      <c r="CG11" s="326"/>
      <c r="CH11" s="326"/>
      <c r="CI11" s="327"/>
      <c r="CJ11" s="327"/>
      <c r="CK11" s="315"/>
      <c r="CM11" s="315"/>
      <c r="CO11" s="315"/>
      <c r="CQ11" s="315"/>
      <c r="CS11" s="326"/>
      <c r="CT11" s="326"/>
      <c r="CU11" s="327"/>
      <c r="CV11" s="327"/>
      <c r="CW11" s="315"/>
      <c r="CY11" s="315"/>
      <c r="DA11" s="315"/>
      <c r="DC11" s="315"/>
      <c r="DE11" s="326"/>
      <c r="DF11" s="326"/>
      <c r="DG11" s="327"/>
      <c r="DH11" s="327"/>
      <c r="DI11" s="315"/>
      <c r="DK11" s="315"/>
      <c r="DM11" s="315"/>
      <c r="DO11" s="315"/>
    </row>
    <row r="12" spans="1:120">
      <c r="A12" s="553" t="str">
        <f>PARAMETRES!$F$5</f>
        <v>LIRE</v>
      </c>
      <c r="B12" s="553"/>
      <c r="C12" s="328">
        <f>PARAMETRES!$G$5</f>
        <v>25</v>
      </c>
      <c r="D12" s="329"/>
      <c r="E12" s="330">
        <f>TOTALGENERAL!$H58</f>
        <v>13.1</v>
      </c>
      <c r="F12" s="331"/>
      <c r="G12" s="330" t="str">
        <f>TOTALGENERAL!$AI58</f>
        <v/>
      </c>
      <c r="H12" s="331"/>
      <c r="I12" s="330"/>
      <c r="J12" s="331"/>
      <c r="K12" s="330"/>
      <c r="L12" s="332"/>
      <c r="M12" s="553" t="str">
        <f>PARAMETRES!$F$5</f>
        <v>LIRE</v>
      </c>
      <c r="N12" s="553"/>
      <c r="O12" s="328">
        <f>PARAMETRES!$G$5</f>
        <v>25</v>
      </c>
      <c r="P12" s="329"/>
      <c r="Q12" s="330">
        <f>TOTALGENERAL!$H62</f>
        <v>21.400000000000002</v>
      </c>
      <c r="R12" s="331"/>
      <c r="S12" s="330" t="str">
        <f>TOTALGENERAL!$AI62</f>
        <v/>
      </c>
      <c r="T12" s="331"/>
      <c r="U12" s="330"/>
      <c r="V12" s="331"/>
      <c r="W12" s="330"/>
      <c r="X12" s="332"/>
      <c r="Y12" s="553" t="str">
        <f>PARAMETRES!$F$5</f>
        <v>LIRE</v>
      </c>
      <c r="Z12" s="553"/>
      <c r="AA12" s="328">
        <f>PARAMETRES!$G$5</f>
        <v>25</v>
      </c>
      <c r="AB12" s="329"/>
      <c r="AC12" s="330">
        <f>TOTALGENERAL!$H66</f>
        <v>18</v>
      </c>
      <c r="AD12" s="331"/>
      <c r="AE12" s="330" t="str">
        <f>TOTALGENERAL!$AI66</f>
        <v/>
      </c>
      <c r="AF12" s="331"/>
      <c r="AG12" s="330"/>
      <c r="AH12" s="331"/>
      <c r="AI12" s="330"/>
      <c r="AJ12" s="332"/>
      <c r="AK12" s="553" t="str">
        <f>PARAMETRES!$F$5</f>
        <v>LIRE</v>
      </c>
      <c r="AL12" s="553"/>
      <c r="AM12" s="328">
        <f>PARAMETRES!$G$5</f>
        <v>25</v>
      </c>
      <c r="AN12" s="329"/>
      <c r="AO12" s="330">
        <f>TOTALGENERAL!$H70</f>
        <v>18</v>
      </c>
      <c r="AP12" s="331"/>
      <c r="AQ12" s="330" t="str">
        <f>TOTALGENERAL!$AI70</f>
        <v/>
      </c>
      <c r="AR12" s="331"/>
      <c r="AS12" s="330"/>
      <c r="AT12" s="331"/>
      <c r="AU12" s="330"/>
      <c r="AV12" s="332"/>
      <c r="AW12" s="553" t="str">
        <f>PARAMETRES!$F$5</f>
        <v>LIRE</v>
      </c>
      <c r="AX12" s="553"/>
      <c r="AY12" s="328">
        <f>PARAMETRES!$G$5</f>
        <v>25</v>
      </c>
      <c r="AZ12" s="329"/>
      <c r="BA12" s="330">
        <f>TOTALGENERAL!$H74</f>
        <v>18.3</v>
      </c>
      <c r="BB12" s="331"/>
      <c r="BC12" s="330" t="str">
        <f>TOTALGENERAL!$AI74</f>
        <v/>
      </c>
      <c r="BD12" s="331"/>
      <c r="BE12" s="330"/>
      <c r="BF12" s="331"/>
      <c r="BG12" s="330"/>
      <c r="BH12" s="332"/>
      <c r="BI12" s="553" t="str">
        <f>PARAMETRES!$F$5</f>
        <v>LIRE</v>
      </c>
      <c r="BJ12" s="553"/>
      <c r="BK12" s="328">
        <f>PARAMETRES!$G$5</f>
        <v>25</v>
      </c>
      <c r="BL12" s="329"/>
      <c r="BM12" s="330">
        <f>TOTALGENERAL!$H78</f>
        <v>21.900000000000002</v>
      </c>
      <c r="BN12" s="331"/>
      <c r="BO12" s="330" t="str">
        <f>TOTALGENERAL!$AI78</f>
        <v/>
      </c>
      <c r="BP12" s="331"/>
      <c r="BQ12" s="330"/>
      <c r="BR12" s="331"/>
      <c r="BS12" s="330"/>
      <c r="BT12" s="332"/>
      <c r="BU12" s="553" t="str">
        <f>PARAMETRES!$F$5</f>
        <v>LIRE</v>
      </c>
      <c r="BV12" s="553"/>
      <c r="BW12" s="328">
        <f>PARAMETRES!$G$5</f>
        <v>25</v>
      </c>
      <c r="BX12" s="329"/>
      <c r="BY12" s="330">
        <f>TOTALGENERAL!$H82</f>
        <v>20.100000000000001</v>
      </c>
      <c r="BZ12" s="331"/>
      <c r="CA12" s="330" t="str">
        <f>TOTALGENERAL!$AI82</f>
        <v/>
      </c>
      <c r="CB12" s="331"/>
      <c r="CC12" s="330"/>
      <c r="CD12" s="331"/>
      <c r="CE12" s="330"/>
      <c r="CF12" s="332"/>
      <c r="CG12" s="553" t="str">
        <f>PARAMETRES!$F$5</f>
        <v>LIRE</v>
      </c>
      <c r="CH12" s="553"/>
      <c r="CI12" s="328">
        <f>PARAMETRES!$G$5</f>
        <v>25</v>
      </c>
      <c r="CJ12" s="329"/>
      <c r="CK12" s="330">
        <f>TOTALGENERAL!$H86</f>
        <v>23.200000000000003</v>
      </c>
      <c r="CL12" s="331"/>
      <c r="CM12" s="330" t="str">
        <f>TOTALGENERAL!$AI86</f>
        <v/>
      </c>
      <c r="CN12" s="331"/>
      <c r="CO12" s="330"/>
      <c r="CP12" s="331"/>
      <c r="CQ12" s="330"/>
      <c r="CR12" s="332"/>
      <c r="CS12" s="553" t="str">
        <f>PARAMETRES!$F$5</f>
        <v>LIRE</v>
      </c>
      <c r="CT12" s="553"/>
      <c r="CU12" s="328">
        <f>PARAMETRES!$G$5</f>
        <v>25</v>
      </c>
      <c r="CV12" s="329"/>
      <c r="CW12" s="330" t="str">
        <f>TOTALGENERAL!$H90</f>
        <v>-</v>
      </c>
      <c r="CX12" s="331"/>
      <c r="CY12" s="330" t="str">
        <f>TOTALGENERAL!$AI90</f>
        <v/>
      </c>
      <c r="CZ12" s="331"/>
      <c r="DA12" s="330"/>
      <c r="DB12" s="331"/>
      <c r="DC12" s="330"/>
      <c r="DD12" s="332"/>
      <c r="DE12" s="553" t="str">
        <f>PARAMETRES!$F$5</f>
        <v>LIRE</v>
      </c>
      <c r="DF12" s="553"/>
      <c r="DG12" s="328">
        <f>PARAMETRES!$G$5</f>
        <v>25</v>
      </c>
      <c r="DH12" s="329"/>
      <c r="DI12" s="330" t="str">
        <f>TOTALGENERAL!$H94</f>
        <v>-</v>
      </c>
      <c r="DJ12" s="331"/>
      <c r="DK12" s="330" t="str">
        <f>TOTALGENERAL!$AI94</f>
        <v/>
      </c>
      <c r="DL12" s="331"/>
      <c r="DM12" s="330"/>
      <c r="DN12" s="331"/>
      <c r="DO12" s="330"/>
      <c r="DP12" s="332"/>
    </row>
    <row r="13" spans="1:120">
      <c r="A13" s="553" t="str">
        <f>PARAMETRES!$F$6</f>
        <v>ÉCRIRE (dictées, orthographe, rédactions)</v>
      </c>
      <c r="B13" s="553"/>
      <c r="C13" s="328">
        <f>PARAMETRES!$G$6</f>
        <v>25</v>
      </c>
      <c r="D13" s="329"/>
      <c r="E13" s="330">
        <f>TOTALGENERAL!$I58</f>
        <v>15.799999999999999</v>
      </c>
      <c r="F13" s="331"/>
      <c r="G13" s="330" t="str">
        <f>TOTALGENERAL!$AJ58</f>
        <v/>
      </c>
      <c r="H13" s="331"/>
      <c r="I13" s="330"/>
      <c r="J13" s="331"/>
      <c r="K13" s="330"/>
      <c r="L13" s="332"/>
      <c r="M13" s="553" t="str">
        <f>PARAMETRES!$F$6</f>
        <v>ÉCRIRE (dictées, orthographe, rédactions)</v>
      </c>
      <c r="N13" s="553"/>
      <c r="O13" s="328">
        <f>PARAMETRES!$G$6</f>
        <v>25</v>
      </c>
      <c r="P13" s="329"/>
      <c r="Q13" s="330">
        <f>TOTALGENERAL!$I62</f>
        <v>21.400000000000002</v>
      </c>
      <c r="R13" s="331"/>
      <c r="S13" s="330" t="str">
        <f>TOTALGENERAL!$AJ62</f>
        <v/>
      </c>
      <c r="T13" s="331"/>
      <c r="U13" s="330"/>
      <c r="V13" s="331"/>
      <c r="W13" s="330"/>
      <c r="X13" s="332"/>
      <c r="Y13" s="553" t="str">
        <f>PARAMETRES!$F$6</f>
        <v>ÉCRIRE (dictées, orthographe, rédactions)</v>
      </c>
      <c r="Z13" s="553"/>
      <c r="AA13" s="328">
        <f>PARAMETRES!$G$6</f>
        <v>25</v>
      </c>
      <c r="AB13" s="329"/>
      <c r="AC13" s="330">
        <f>TOTALGENERAL!$I66</f>
        <v>16.3</v>
      </c>
      <c r="AD13" s="331"/>
      <c r="AE13" s="330" t="str">
        <f>TOTALGENERAL!$AJ66</f>
        <v/>
      </c>
      <c r="AF13" s="331"/>
      <c r="AG13" s="330"/>
      <c r="AH13" s="331"/>
      <c r="AI13" s="330"/>
      <c r="AJ13" s="332"/>
      <c r="AK13" s="553" t="str">
        <f>PARAMETRES!$F$6</f>
        <v>ÉCRIRE (dictées, orthographe, rédactions)</v>
      </c>
      <c r="AL13" s="553"/>
      <c r="AM13" s="328">
        <f>PARAMETRES!$G$6</f>
        <v>25</v>
      </c>
      <c r="AN13" s="329"/>
      <c r="AO13" s="330">
        <f>TOTALGENERAL!$I70</f>
        <v>18</v>
      </c>
      <c r="AP13" s="331"/>
      <c r="AQ13" s="330" t="str">
        <f>TOTALGENERAL!$AJ70</f>
        <v/>
      </c>
      <c r="AR13" s="331"/>
      <c r="AS13" s="330"/>
      <c r="AT13" s="331"/>
      <c r="AU13" s="330"/>
      <c r="AV13" s="332"/>
      <c r="AW13" s="553" t="str">
        <f>PARAMETRES!$F$6</f>
        <v>ÉCRIRE (dictées, orthographe, rédactions)</v>
      </c>
      <c r="AX13" s="553"/>
      <c r="AY13" s="328">
        <f>PARAMETRES!$G$6</f>
        <v>25</v>
      </c>
      <c r="AZ13" s="329"/>
      <c r="BA13" s="330">
        <f>TOTALGENERAL!$I74</f>
        <v>15</v>
      </c>
      <c r="BB13" s="331"/>
      <c r="BC13" s="330" t="str">
        <f>TOTALGENERAL!$AJ74</f>
        <v/>
      </c>
      <c r="BD13" s="331"/>
      <c r="BE13" s="330"/>
      <c r="BF13" s="331"/>
      <c r="BG13" s="330"/>
      <c r="BH13" s="332"/>
      <c r="BI13" s="553" t="str">
        <f>PARAMETRES!$F$6</f>
        <v>ÉCRIRE (dictées, orthographe, rédactions)</v>
      </c>
      <c r="BJ13" s="553"/>
      <c r="BK13" s="328">
        <f>PARAMETRES!$G$6</f>
        <v>25</v>
      </c>
      <c r="BL13" s="329"/>
      <c r="BM13" s="330">
        <f>TOTALGENERAL!$I78</f>
        <v>20.6</v>
      </c>
      <c r="BN13" s="331"/>
      <c r="BO13" s="330" t="str">
        <f>TOTALGENERAL!$AJ78</f>
        <v/>
      </c>
      <c r="BP13" s="331"/>
      <c r="BQ13" s="330"/>
      <c r="BR13" s="331"/>
      <c r="BS13" s="330"/>
      <c r="BT13" s="332"/>
      <c r="BU13" s="553" t="str">
        <f>PARAMETRES!$F$6</f>
        <v>ÉCRIRE (dictées, orthographe, rédactions)</v>
      </c>
      <c r="BV13" s="553"/>
      <c r="BW13" s="328">
        <f>PARAMETRES!$G$6</f>
        <v>25</v>
      </c>
      <c r="BX13" s="329"/>
      <c r="BY13" s="330">
        <f>TOTALGENERAL!$I82</f>
        <v>22</v>
      </c>
      <c r="BZ13" s="331"/>
      <c r="CA13" s="330" t="str">
        <f>TOTALGENERAL!$AJ82</f>
        <v/>
      </c>
      <c r="CB13" s="331"/>
      <c r="CC13" s="330"/>
      <c r="CD13" s="331"/>
      <c r="CE13" s="330"/>
      <c r="CF13" s="332"/>
      <c r="CG13" s="553" t="str">
        <f>PARAMETRES!$F$6</f>
        <v>ÉCRIRE (dictées, orthographe, rédactions)</v>
      </c>
      <c r="CH13" s="553"/>
      <c r="CI13" s="328">
        <f>PARAMETRES!$G$6</f>
        <v>25</v>
      </c>
      <c r="CJ13" s="329"/>
      <c r="CK13" s="330">
        <f>TOTALGENERAL!$I86</f>
        <v>21.1</v>
      </c>
      <c r="CL13" s="331"/>
      <c r="CM13" s="330" t="str">
        <f>TOTALGENERAL!$AJ86</f>
        <v/>
      </c>
      <c r="CN13" s="331"/>
      <c r="CO13" s="330"/>
      <c r="CP13" s="331"/>
      <c r="CQ13" s="330"/>
      <c r="CR13" s="332"/>
      <c r="CS13" s="553" t="str">
        <f>PARAMETRES!$F$6</f>
        <v>ÉCRIRE (dictées, orthographe, rédactions)</v>
      </c>
      <c r="CT13" s="553"/>
      <c r="CU13" s="328">
        <f>PARAMETRES!$G$6</f>
        <v>25</v>
      </c>
      <c r="CV13" s="329"/>
      <c r="CW13" s="330" t="str">
        <f>TOTALGENERAL!$I90</f>
        <v>-</v>
      </c>
      <c r="CX13" s="331"/>
      <c r="CY13" s="330" t="str">
        <f>TOTALGENERAL!$AJ90</f>
        <v/>
      </c>
      <c r="CZ13" s="331"/>
      <c r="DA13" s="330"/>
      <c r="DB13" s="331"/>
      <c r="DC13" s="330"/>
      <c r="DD13" s="332"/>
      <c r="DE13" s="553" t="str">
        <f>PARAMETRES!$F$6</f>
        <v>ÉCRIRE (dictées, orthographe, rédactions)</v>
      </c>
      <c r="DF13" s="553"/>
      <c r="DG13" s="328">
        <f>PARAMETRES!$G$6</f>
        <v>25</v>
      </c>
      <c r="DH13" s="329"/>
      <c r="DI13" s="330" t="str">
        <f>TOTALGENERAL!$I94</f>
        <v>-</v>
      </c>
      <c r="DJ13" s="331"/>
      <c r="DK13" s="330" t="str">
        <f>TOTALGENERAL!$AJ94</f>
        <v/>
      </c>
      <c r="DL13" s="331"/>
      <c r="DM13" s="330"/>
      <c r="DN13" s="331"/>
      <c r="DO13" s="330"/>
      <c r="DP13" s="332"/>
    </row>
    <row r="14" spans="1:120">
      <c r="A14" s="553" t="str">
        <f>PARAMETRES!$F$7</f>
        <v>ÉCOUTER / PARLER</v>
      </c>
      <c r="B14" s="553"/>
      <c r="C14" s="328">
        <f>PARAMETRES!$G$7</f>
        <v>25</v>
      </c>
      <c r="D14" s="329"/>
      <c r="E14" s="330">
        <f>TOTALGENERAL!$J58</f>
        <v>16.400000000000002</v>
      </c>
      <c r="F14" s="331"/>
      <c r="G14" s="330" t="str">
        <f>TOTALGENERAL!$AK58</f>
        <v/>
      </c>
      <c r="H14" s="331"/>
      <c r="I14" s="330"/>
      <c r="J14" s="331"/>
      <c r="K14" s="330"/>
      <c r="L14" s="332"/>
      <c r="M14" s="553" t="str">
        <f>PARAMETRES!$F$7</f>
        <v>ÉCOUTER / PARLER</v>
      </c>
      <c r="N14" s="553"/>
      <c r="O14" s="328">
        <f>PARAMETRES!$G$7</f>
        <v>25</v>
      </c>
      <c r="P14" s="329"/>
      <c r="Q14" s="330">
        <f>TOTALGENERAL!$J62</f>
        <v>21.700000000000003</v>
      </c>
      <c r="R14" s="331"/>
      <c r="S14" s="330" t="str">
        <f>TOTALGENERAL!$AK62</f>
        <v/>
      </c>
      <c r="T14" s="331"/>
      <c r="U14" s="330"/>
      <c r="V14" s="331"/>
      <c r="W14" s="330"/>
      <c r="X14" s="332"/>
      <c r="Y14" s="553" t="str">
        <f>PARAMETRES!$F$7</f>
        <v>ÉCOUTER / PARLER</v>
      </c>
      <c r="Z14" s="553"/>
      <c r="AA14" s="328">
        <f>PARAMETRES!$G$7</f>
        <v>25</v>
      </c>
      <c r="AB14" s="329"/>
      <c r="AC14" s="330">
        <f>TOTALGENERAL!$J66</f>
        <v>18.100000000000001</v>
      </c>
      <c r="AD14" s="331"/>
      <c r="AE14" s="330" t="str">
        <f>TOTALGENERAL!$AK66</f>
        <v/>
      </c>
      <c r="AF14" s="331"/>
      <c r="AG14" s="330"/>
      <c r="AH14" s="331"/>
      <c r="AI14" s="330"/>
      <c r="AJ14" s="332"/>
      <c r="AK14" s="553" t="str">
        <f>PARAMETRES!$F$7</f>
        <v>ÉCOUTER / PARLER</v>
      </c>
      <c r="AL14" s="553"/>
      <c r="AM14" s="328">
        <f>PARAMETRES!$G$7</f>
        <v>25</v>
      </c>
      <c r="AN14" s="329"/>
      <c r="AO14" s="330">
        <f>TOTALGENERAL!$J70</f>
        <v>16.400000000000002</v>
      </c>
      <c r="AP14" s="331"/>
      <c r="AQ14" s="330" t="str">
        <f>TOTALGENERAL!$AK70</f>
        <v/>
      </c>
      <c r="AR14" s="331"/>
      <c r="AS14" s="330"/>
      <c r="AT14" s="331"/>
      <c r="AU14" s="330"/>
      <c r="AV14" s="332"/>
      <c r="AW14" s="553" t="str">
        <f>PARAMETRES!$F$7</f>
        <v>ÉCOUTER / PARLER</v>
      </c>
      <c r="AX14" s="553"/>
      <c r="AY14" s="328">
        <f>PARAMETRES!$G$7</f>
        <v>25</v>
      </c>
      <c r="AZ14" s="329"/>
      <c r="BA14" s="330">
        <f>TOTALGENERAL!$J74</f>
        <v>21.3</v>
      </c>
      <c r="BB14" s="331"/>
      <c r="BC14" s="330" t="str">
        <f>TOTALGENERAL!$AK74</f>
        <v/>
      </c>
      <c r="BD14" s="331"/>
      <c r="BE14" s="330"/>
      <c r="BF14" s="331"/>
      <c r="BG14" s="330"/>
      <c r="BH14" s="332"/>
      <c r="BI14" s="553" t="str">
        <f>PARAMETRES!$F$7</f>
        <v>ÉCOUTER / PARLER</v>
      </c>
      <c r="BJ14" s="553"/>
      <c r="BK14" s="328">
        <f>PARAMETRES!$G$7</f>
        <v>25</v>
      </c>
      <c r="BL14" s="329"/>
      <c r="BM14" s="330">
        <f>TOTALGENERAL!$J78</f>
        <v>18.900000000000002</v>
      </c>
      <c r="BN14" s="331"/>
      <c r="BO14" s="330" t="str">
        <f>TOTALGENERAL!$AK78</f>
        <v/>
      </c>
      <c r="BP14" s="331"/>
      <c r="BQ14" s="330"/>
      <c r="BR14" s="331"/>
      <c r="BS14" s="330"/>
      <c r="BT14" s="332"/>
      <c r="BU14" s="553" t="str">
        <f>PARAMETRES!$F$7</f>
        <v>ÉCOUTER / PARLER</v>
      </c>
      <c r="BV14" s="553"/>
      <c r="BW14" s="328">
        <f>PARAMETRES!$G$7</f>
        <v>25</v>
      </c>
      <c r="BX14" s="329"/>
      <c r="BY14" s="330">
        <f>TOTALGENERAL!$J82</f>
        <v>19.200000000000003</v>
      </c>
      <c r="BZ14" s="331"/>
      <c r="CA14" s="330" t="str">
        <f>TOTALGENERAL!$AK82</f>
        <v/>
      </c>
      <c r="CB14" s="331"/>
      <c r="CC14" s="330"/>
      <c r="CD14" s="331"/>
      <c r="CE14" s="330"/>
      <c r="CF14" s="332"/>
      <c r="CG14" s="553" t="str">
        <f>PARAMETRES!$F$7</f>
        <v>ÉCOUTER / PARLER</v>
      </c>
      <c r="CH14" s="553"/>
      <c r="CI14" s="328">
        <f>PARAMETRES!$G$7</f>
        <v>25</v>
      </c>
      <c r="CJ14" s="329"/>
      <c r="CK14" s="330">
        <f>TOTALGENERAL!$J86</f>
        <v>18.100000000000001</v>
      </c>
      <c r="CL14" s="331"/>
      <c r="CM14" s="330" t="str">
        <f>TOTALGENERAL!$AK86</f>
        <v/>
      </c>
      <c r="CN14" s="331"/>
      <c r="CO14" s="330"/>
      <c r="CP14" s="331"/>
      <c r="CQ14" s="330"/>
      <c r="CR14" s="332"/>
      <c r="CS14" s="553" t="str">
        <f>PARAMETRES!$F$7</f>
        <v>ÉCOUTER / PARLER</v>
      </c>
      <c r="CT14" s="553"/>
      <c r="CU14" s="328">
        <f>PARAMETRES!$G$7</f>
        <v>25</v>
      </c>
      <c r="CV14" s="329"/>
      <c r="CW14" s="330" t="str">
        <f>TOTALGENERAL!$J90</f>
        <v>-</v>
      </c>
      <c r="CX14" s="331"/>
      <c r="CY14" s="330" t="str">
        <f>TOTALGENERAL!$AK90</f>
        <v/>
      </c>
      <c r="CZ14" s="331"/>
      <c r="DA14" s="330"/>
      <c r="DB14" s="331"/>
      <c r="DC14" s="330"/>
      <c r="DD14" s="332"/>
      <c r="DE14" s="553" t="str">
        <f>PARAMETRES!$F$7</f>
        <v>ÉCOUTER / PARLER</v>
      </c>
      <c r="DF14" s="553"/>
      <c r="DG14" s="328">
        <f>PARAMETRES!$G$7</f>
        <v>25</v>
      </c>
      <c r="DH14" s="329"/>
      <c r="DI14" s="330" t="str">
        <f>TOTALGENERAL!$J94</f>
        <v>-</v>
      </c>
      <c r="DJ14" s="331"/>
      <c r="DK14" s="330" t="str">
        <f>TOTALGENERAL!$AK94</f>
        <v/>
      </c>
      <c r="DL14" s="331"/>
      <c r="DM14" s="330"/>
      <c r="DN14" s="331"/>
      <c r="DO14" s="330"/>
      <c r="DP14" s="332"/>
    </row>
    <row r="15" spans="1:120">
      <c r="A15" s="553" t="str">
        <f>PARAMETRES!$F$8</f>
        <v>LIRE-ÉCRIRE (conjugaison, grammaire, …)</v>
      </c>
      <c r="B15" s="553"/>
      <c r="C15" s="328">
        <f>PARAMETRES!$G$8</f>
        <v>25</v>
      </c>
      <c r="D15" s="329"/>
      <c r="E15" s="330">
        <f>TOTALGENERAL!$K58</f>
        <v>10.6</v>
      </c>
      <c r="F15" s="331"/>
      <c r="G15" s="330" t="str">
        <f>TOTALGENERAL!$AL58</f>
        <v/>
      </c>
      <c r="H15" s="331"/>
      <c r="I15" s="330"/>
      <c r="J15" s="331"/>
      <c r="K15" s="330"/>
      <c r="L15" s="332"/>
      <c r="M15" s="553" t="str">
        <f>PARAMETRES!$F$8</f>
        <v>LIRE-ÉCRIRE (conjugaison, grammaire, …)</v>
      </c>
      <c r="N15" s="553"/>
      <c r="O15" s="328">
        <f>PARAMETRES!$G$8</f>
        <v>25</v>
      </c>
      <c r="P15" s="329"/>
      <c r="Q15" s="330">
        <f>TOTALGENERAL!$K62</f>
        <v>20.700000000000003</v>
      </c>
      <c r="R15" s="331"/>
      <c r="S15" s="330" t="str">
        <f>TOTALGENERAL!$AL62</f>
        <v/>
      </c>
      <c r="T15" s="331"/>
      <c r="U15" s="330"/>
      <c r="V15" s="331"/>
      <c r="W15" s="330"/>
      <c r="X15" s="332"/>
      <c r="Y15" s="553" t="str">
        <f>PARAMETRES!$F$8</f>
        <v>LIRE-ÉCRIRE (conjugaison, grammaire, …)</v>
      </c>
      <c r="Z15" s="553"/>
      <c r="AA15" s="328">
        <f>PARAMETRES!$G$8</f>
        <v>25</v>
      </c>
      <c r="AB15" s="329"/>
      <c r="AC15" s="330">
        <f>TOTALGENERAL!$K66</f>
        <v>17.400000000000002</v>
      </c>
      <c r="AD15" s="331"/>
      <c r="AE15" s="330" t="str">
        <f>TOTALGENERAL!$AL66</f>
        <v/>
      </c>
      <c r="AF15" s="331"/>
      <c r="AG15" s="330"/>
      <c r="AH15" s="331"/>
      <c r="AI15" s="330"/>
      <c r="AJ15" s="332"/>
      <c r="AK15" s="553" t="str">
        <f>PARAMETRES!$F$8</f>
        <v>LIRE-ÉCRIRE (conjugaison, grammaire, …)</v>
      </c>
      <c r="AL15" s="553"/>
      <c r="AM15" s="328">
        <f>PARAMETRES!$G$8</f>
        <v>25</v>
      </c>
      <c r="AN15" s="329"/>
      <c r="AO15" s="330">
        <f>TOTALGENERAL!$K70</f>
        <v>13.799999999999999</v>
      </c>
      <c r="AP15" s="331"/>
      <c r="AQ15" s="330" t="str">
        <f>TOTALGENERAL!$AL70</f>
        <v/>
      </c>
      <c r="AR15" s="331"/>
      <c r="AS15" s="330"/>
      <c r="AT15" s="331"/>
      <c r="AU15" s="330"/>
      <c r="AV15" s="332"/>
      <c r="AW15" s="553" t="str">
        <f>PARAMETRES!$F$8</f>
        <v>LIRE-ÉCRIRE (conjugaison, grammaire, …)</v>
      </c>
      <c r="AX15" s="553"/>
      <c r="AY15" s="328">
        <f>PARAMETRES!$G$8</f>
        <v>25</v>
      </c>
      <c r="AZ15" s="329"/>
      <c r="BA15" s="330">
        <f>TOTALGENERAL!$K74</f>
        <v>17.8</v>
      </c>
      <c r="BB15" s="331"/>
      <c r="BC15" s="330" t="str">
        <f>TOTALGENERAL!$AL74</f>
        <v/>
      </c>
      <c r="BD15" s="331"/>
      <c r="BE15" s="330"/>
      <c r="BF15" s="331"/>
      <c r="BG15" s="330"/>
      <c r="BH15" s="332"/>
      <c r="BI15" s="553" t="str">
        <f>PARAMETRES!$F$8</f>
        <v>LIRE-ÉCRIRE (conjugaison, grammaire, …)</v>
      </c>
      <c r="BJ15" s="553"/>
      <c r="BK15" s="328">
        <f>PARAMETRES!$G$8</f>
        <v>25</v>
      </c>
      <c r="BL15" s="329"/>
      <c r="BM15" s="330">
        <f>TOTALGENERAL!$K78</f>
        <v>21.8</v>
      </c>
      <c r="BN15" s="331"/>
      <c r="BO15" s="330" t="str">
        <f>TOTALGENERAL!$AL78</f>
        <v/>
      </c>
      <c r="BP15" s="331"/>
      <c r="BQ15" s="330"/>
      <c r="BR15" s="331"/>
      <c r="BS15" s="330"/>
      <c r="BT15" s="332"/>
      <c r="BU15" s="553" t="str">
        <f>PARAMETRES!$F$8</f>
        <v>LIRE-ÉCRIRE (conjugaison, grammaire, …)</v>
      </c>
      <c r="BV15" s="553"/>
      <c r="BW15" s="328">
        <f>PARAMETRES!$G$8</f>
        <v>25</v>
      </c>
      <c r="BX15" s="329"/>
      <c r="BY15" s="330">
        <f>TOTALGENERAL!$K82</f>
        <v>18.200000000000003</v>
      </c>
      <c r="BZ15" s="331"/>
      <c r="CA15" s="330" t="str">
        <f>TOTALGENERAL!$AL82</f>
        <v/>
      </c>
      <c r="CB15" s="331"/>
      <c r="CC15" s="330"/>
      <c r="CD15" s="331"/>
      <c r="CE15" s="330"/>
      <c r="CF15" s="332"/>
      <c r="CG15" s="553" t="str">
        <f>PARAMETRES!$F$8</f>
        <v>LIRE-ÉCRIRE (conjugaison, grammaire, …)</v>
      </c>
      <c r="CH15" s="553"/>
      <c r="CI15" s="328">
        <f>PARAMETRES!$G$8</f>
        <v>25</v>
      </c>
      <c r="CJ15" s="329"/>
      <c r="CK15" s="330">
        <f>TOTALGENERAL!$K86</f>
        <v>16.600000000000001</v>
      </c>
      <c r="CL15" s="331"/>
      <c r="CM15" s="330" t="str">
        <f>TOTALGENERAL!$AL86</f>
        <v/>
      </c>
      <c r="CN15" s="331"/>
      <c r="CO15" s="330"/>
      <c r="CP15" s="331"/>
      <c r="CQ15" s="330"/>
      <c r="CR15" s="332"/>
      <c r="CS15" s="553" t="str">
        <f>PARAMETRES!$F$8</f>
        <v>LIRE-ÉCRIRE (conjugaison, grammaire, …)</v>
      </c>
      <c r="CT15" s="553"/>
      <c r="CU15" s="328">
        <f>PARAMETRES!$G$8</f>
        <v>25</v>
      </c>
      <c r="CV15" s="329"/>
      <c r="CW15" s="330" t="str">
        <f>TOTALGENERAL!$K90</f>
        <v>-</v>
      </c>
      <c r="CX15" s="331"/>
      <c r="CY15" s="330" t="str">
        <f>TOTALGENERAL!$AL90</f>
        <v/>
      </c>
      <c r="CZ15" s="331"/>
      <c r="DA15" s="330"/>
      <c r="DB15" s="331"/>
      <c r="DC15" s="330"/>
      <c r="DD15" s="332"/>
      <c r="DE15" s="553" t="str">
        <f>PARAMETRES!$F$8</f>
        <v>LIRE-ÉCRIRE (conjugaison, grammaire, …)</v>
      </c>
      <c r="DF15" s="553"/>
      <c r="DG15" s="328">
        <f>PARAMETRES!$G$8</f>
        <v>25</v>
      </c>
      <c r="DH15" s="329"/>
      <c r="DI15" s="330" t="str">
        <f>TOTALGENERAL!$K94</f>
        <v>-</v>
      </c>
      <c r="DJ15" s="331"/>
      <c r="DK15" s="330" t="str">
        <f>TOTALGENERAL!$AL94</f>
        <v/>
      </c>
      <c r="DL15" s="331"/>
      <c r="DM15" s="330"/>
      <c r="DN15" s="331"/>
      <c r="DO15" s="330"/>
      <c r="DP15" s="332"/>
    </row>
    <row r="16" spans="1:120">
      <c r="A16" s="326"/>
      <c r="B16" s="326"/>
      <c r="C16" s="327"/>
      <c r="D16" s="327"/>
      <c r="E16" s="315"/>
      <c r="G16" s="315"/>
      <c r="I16" s="315"/>
      <c r="K16" s="315"/>
      <c r="M16" s="326"/>
      <c r="N16" s="326"/>
      <c r="O16" s="327"/>
      <c r="P16" s="327"/>
      <c r="Q16" s="315"/>
      <c r="S16" s="315"/>
      <c r="U16" s="315"/>
      <c r="W16" s="315"/>
      <c r="Y16" s="326"/>
      <c r="Z16" s="326"/>
      <c r="AA16" s="327"/>
      <c r="AB16" s="327"/>
      <c r="AC16" s="315"/>
      <c r="AE16" s="315"/>
      <c r="AG16" s="315"/>
      <c r="AI16" s="315"/>
      <c r="AK16" s="326"/>
      <c r="AL16" s="326"/>
      <c r="AM16" s="327"/>
      <c r="AN16" s="327"/>
      <c r="AO16" s="315"/>
      <c r="AQ16" s="315"/>
      <c r="AS16" s="315"/>
      <c r="AU16" s="315"/>
      <c r="AW16" s="326"/>
      <c r="AX16" s="326"/>
      <c r="AY16" s="327"/>
      <c r="AZ16" s="327"/>
      <c r="BA16" s="315"/>
      <c r="BC16" s="315"/>
      <c r="BE16" s="315"/>
      <c r="BG16" s="315"/>
      <c r="BI16" s="326"/>
      <c r="BJ16" s="326"/>
      <c r="BK16" s="327"/>
      <c r="BL16" s="327"/>
      <c r="BM16" s="315"/>
      <c r="BO16" s="315"/>
      <c r="BQ16" s="315"/>
      <c r="BS16" s="315"/>
      <c r="BU16" s="326"/>
      <c r="BV16" s="326"/>
      <c r="BW16" s="327"/>
      <c r="BX16" s="327"/>
      <c r="BY16" s="315"/>
      <c r="CA16" s="315"/>
      <c r="CC16" s="315"/>
      <c r="CE16" s="315"/>
      <c r="CG16" s="326"/>
      <c r="CH16" s="326"/>
      <c r="CI16" s="327"/>
      <c r="CJ16" s="327"/>
      <c r="CK16" s="315"/>
      <c r="CM16" s="315"/>
      <c r="CO16" s="315"/>
      <c r="CQ16" s="315"/>
      <c r="CS16" s="326"/>
      <c r="CT16" s="326"/>
      <c r="CU16" s="327"/>
      <c r="CV16" s="327"/>
      <c r="CW16" s="315"/>
      <c r="CY16" s="315"/>
      <c r="DA16" s="315"/>
      <c r="DC16" s="315"/>
      <c r="DE16" s="326"/>
      <c r="DF16" s="326"/>
      <c r="DG16" s="327"/>
      <c r="DH16" s="327"/>
      <c r="DI16" s="315"/>
      <c r="DK16" s="315"/>
      <c r="DM16" s="315"/>
      <c r="DO16" s="315"/>
    </row>
    <row r="17" spans="1:120" ht="13.5">
      <c r="A17" s="554" t="str">
        <f>PARAMETRES!$F$9</f>
        <v>TOTAL LANGUE MATERNELLE</v>
      </c>
      <c r="B17" s="554"/>
      <c r="C17" s="333">
        <f>PARAMETRES!$G$9</f>
        <v>100</v>
      </c>
      <c r="D17" s="334"/>
      <c r="E17" s="335">
        <f>TOTALGENERAL!$L58</f>
        <v>55.800000000000004</v>
      </c>
      <c r="F17" s="319"/>
      <c r="G17" s="335" t="str">
        <f>TOTALGENERAL!$AM58</f>
        <v/>
      </c>
      <c r="H17" s="319"/>
      <c r="I17" s="335"/>
      <c r="J17" s="319"/>
      <c r="K17" s="335"/>
      <c r="L17" s="320"/>
      <c r="M17" s="554" t="str">
        <f>PARAMETRES!$F$9</f>
        <v>TOTAL LANGUE MATERNELLE</v>
      </c>
      <c r="N17" s="554"/>
      <c r="O17" s="333">
        <f>PARAMETRES!$G$9</f>
        <v>100</v>
      </c>
      <c r="P17" s="334"/>
      <c r="Q17" s="335">
        <f>TOTALGENERAL!$L62</f>
        <v>85.1</v>
      </c>
      <c r="R17" s="319"/>
      <c r="S17" s="335" t="str">
        <f>TOTALGENERAL!$AM62</f>
        <v/>
      </c>
      <c r="T17" s="319"/>
      <c r="U17" s="335"/>
      <c r="V17" s="319"/>
      <c r="W17" s="335"/>
      <c r="X17" s="320"/>
      <c r="Y17" s="554" t="str">
        <f>PARAMETRES!$F$9</f>
        <v>TOTAL LANGUE MATERNELLE</v>
      </c>
      <c r="Z17" s="554"/>
      <c r="AA17" s="333">
        <f>PARAMETRES!$G$9</f>
        <v>100</v>
      </c>
      <c r="AB17" s="334"/>
      <c r="AC17" s="335">
        <f>TOTALGENERAL!$L66</f>
        <v>69.599999999999994</v>
      </c>
      <c r="AD17" s="319"/>
      <c r="AE17" s="335" t="str">
        <f>TOTALGENERAL!$AM66</f>
        <v/>
      </c>
      <c r="AF17" s="319"/>
      <c r="AG17" s="335"/>
      <c r="AH17" s="319"/>
      <c r="AI17" s="335"/>
      <c r="AJ17" s="320"/>
      <c r="AK17" s="554" t="str">
        <f>PARAMETRES!$F$9</f>
        <v>TOTAL LANGUE MATERNELLE</v>
      </c>
      <c r="AL17" s="554"/>
      <c r="AM17" s="333">
        <f>PARAMETRES!$G$9</f>
        <v>100</v>
      </c>
      <c r="AN17" s="334"/>
      <c r="AO17" s="335">
        <f>TOTALGENERAL!$L70</f>
        <v>66.199999999999989</v>
      </c>
      <c r="AP17" s="319"/>
      <c r="AQ17" s="335" t="str">
        <f>TOTALGENERAL!$AM70</f>
        <v/>
      </c>
      <c r="AR17" s="319"/>
      <c r="AS17" s="335"/>
      <c r="AT17" s="319"/>
      <c r="AU17" s="335"/>
      <c r="AV17" s="320"/>
      <c r="AW17" s="554" t="str">
        <f>PARAMETRES!$F$9</f>
        <v>TOTAL LANGUE MATERNELLE</v>
      </c>
      <c r="AX17" s="554"/>
      <c r="AY17" s="333">
        <f>PARAMETRES!$G$9</f>
        <v>100</v>
      </c>
      <c r="AZ17" s="334"/>
      <c r="BA17" s="335">
        <f>TOTALGENERAL!$L74</f>
        <v>72.3</v>
      </c>
      <c r="BB17" s="319"/>
      <c r="BC17" s="335" t="str">
        <f>TOTALGENERAL!$AM74</f>
        <v/>
      </c>
      <c r="BD17" s="319"/>
      <c r="BE17" s="335"/>
      <c r="BF17" s="319"/>
      <c r="BG17" s="335"/>
      <c r="BH17" s="320"/>
      <c r="BI17" s="554" t="str">
        <f>PARAMETRES!$F$9</f>
        <v>TOTAL LANGUE MATERNELLE</v>
      </c>
      <c r="BJ17" s="554"/>
      <c r="BK17" s="333">
        <f>PARAMETRES!$G$9</f>
        <v>100</v>
      </c>
      <c r="BL17" s="334"/>
      <c r="BM17" s="335">
        <f>TOTALGENERAL!$L78</f>
        <v>83.1</v>
      </c>
      <c r="BN17" s="319"/>
      <c r="BO17" s="335" t="str">
        <f>TOTALGENERAL!$AM78</f>
        <v/>
      </c>
      <c r="BP17" s="319"/>
      <c r="BQ17" s="335"/>
      <c r="BR17" s="319"/>
      <c r="BS17" s="335"/>
      <c r="BT17" s="320"/>
      <c r="BU17" s="554" t="str">
        <f>PARAMETRES!$F$9</f>
        <v>TOTAL LANGUE MATERNELLE</v>
      </c>
      <c r="BV17" s="554"/>
      <c r="BW17" s="333">
        <f>PARAMETRES!$G$9</f>
        <v>100</v>
      </c>
      <c r="BX17" s="334"/>
      <c r="BY17" s="335">
        <f>TOTALGENERAL!$L82</f>
        <v>79.3</v>
      </c>
      <c r="BZ17" s="319"/>
      <c r="CA17" s="335" t="str">
        <f>TOTALGENERAL!$AM82</f>
        <v/>
      </c>
      <c r="CB17" s="319"/>
      <c r="CC17" s="335"/>
      <c r="CD17" s="319"/>
      <c r="CE17" s="335"/>
      <c r="CF17" s="320"/>
      <c r="CG17" s="554" t="str">
        <f>PARAMETRES!$F$9</f>
        <v>TOTAL LANGUE MATERNELLE</v>
      </c>
      <c r="CH17" s="554"/>
      <c r="CI17" s="333">
        <f>PARAMETRES!$G$9</f>
        <v>100</v>
      </c>
      <c r="CJ17" s="334"/>
      <c r="CK17" s="335">
        <f>TOTALGENERAL!$L86</f>
        <v>78.899999999999991</v>
      </c>
      <c r="CL17" s="319"/>
      <c r="CM17" s="335" t="str">
        <f>TOTALGENERAL!$AM86</f>
        <v/>
      </c>
      <c r="CN17" s="319"/>
      <c r="CO17" s="335"/>
      <c r="CP17" s="319"/>
      <c r="CQ17" s="335"/>
      <c r="CR17" s="320"/>
      <c r="CS17" s="554" t="str">
        <f>PARAMETRES!$F$9</f>
        <v>TOTAL LANGUE MATERNELLE</v>
      </c>
      <c r="CT17" s="554"/>
      <c r="CU17" s="333">
        <f>PARAMETRES!$G$9</f>
        <v>100</v>
      </c>
      <c r="CV17" s="334"/>
      <c r="CW17" s="335" t="str">
        <f>TOTALGENERAL!$L90</f>
        <v>-</v>
      </c>
      <c r="CX17" s="319"/>
      <c r="CY17" s="335" t="str">
        <f>TOTALGENERAL!$AM90</f>
        <v/>
      </c>
      <c r="CZ17" s="319"/>
      <c r="DA17" s="335"/>
      <c r="DB17" s="319"/>
      <c r="DC17" s="335"/>
      <c r="DD17" s="320"/>
      <c r="DE17" s="554" t="str">
        <f>PARAMETRES!$F$9</f>
        <v>TOTAL LANGUE MATERNELLE</v>
      </c>
      <c r="DF17" s="554"/>
      <c r="DG17" s="333">
        <f>PARAMETRES!$G$9</f>
        <v>100</v>
      </c>
      <c r="DH17" s="334"/>
      <c r="DI17" s="335" t="str">
        <f>TOTALGENERAL!$L94</f>
        <v>-</v>
      </c>
      <c r="DJ17" s="319"/>
      <c r="DK17" s="335" t="str">
        <f>TOTALGENERAL!$AM94</f>
        <v/>
      </c>
      <c r="DL17" s="319"/>
      <c r="DM17" s="335"/>
      <c r="DN17" s="319"/>
      <c r="DO17" s="335"/>
      <c r="DP17" s="320"/>
    </row>
    <row r="18" spans="1:120" ht="13.5">
      <c r="A18" s="321"/>
      <c r="B18" s="322"/>
      <c r="C18" s="336"/>
      <c r="D18" s="336"/>
      <c r="E18" s="315"/>
      <c r="F18" s="324"/>
      <c r="G18" s="315"/>
      <c r="H18" s="324"/>
      <c r="I18" s="315"/>
      <c r="J18" s="324"/>
      <c r="K18" s="315"/>
      <c r="L18" s="325"/>
      <c r="M18" s="321"/>
      <c r="N18" s="322"/>
      <c r="O18" s="336"/>
      <c r="P18" s="336"/>
      <c r="Q18" s="315"/>
      <c r="R18" s="324"/>
      <c r="S18" s="315"/>
      <c r="T18" s="324"/>
      <c r="U18" s="315"/>
      <c r="V18" s="324"/>
      <c r="W18" s="315"/>
      <c r="X18" s="325"/>
      <c r="Y18" s="321"/>
      <c r="Z18" s="322"/>
      <c r="AA18" s="336"/>
      <c r="AB18" s="336"/>
      <c r="AC18" s="315"/>
      <c r="AD18" s="324"/>
      <c r="AE18" s="315"/>
      <c r="AF18" s="324"/>
      <c r="AG18" s="315"/>
      <c r="AH18" s="324"/>
      <c r="AI18" s="315"/>
      <c r="AJ18" s="325"/>
      <c r="AK18" s="321"/>
      <c r="AL18" s="322"/>
      <c r="AM18" s="336"/>
      <c r="AN18" s="336"/>
      <c r="AO18" s="315"/>
      <c r="AP18" s="324"/>
      <c r="AQ18" s="315"/>
      <c r="AR18" s="324"/>
      <c r="AS18" s="315"/>
      <c r="AT18" s="324"/>
      <c r="AU18" s="315"/>
      <c r="AV18" s="325"/>
      <c r="AW18" s="321"/>
      <c r="AX18" s="322"/>
      <c r="AY18" s="336"/>
      <c r="AZ18" s="336"/>
      <c r="BA18" s="315"/>
      <c r="BB18" s="324"/>
      <c r="BC18" s="315"/>
      <c r="BD18" s="324"/>
      <c r="BE18" s="315"/>
      <c r="BF18" s="324"/>
      <c r="BG18" s="315"/>
      <c r="BH18" s="325"/>
      <c r="BI18" s="321"/>
      <c r="BJ18" s="322"/>
      <c r="BK18" s="336"/>
      <c r="BL18" s="336"/>
      <c r="BM18" s="315"/>
      <c r="BN18" s="324"/>
      <c r="BO18" s="315"/>
      <c r="BP18" s="324"/>
      <c r="BQ18" s="315"/>
      <c r="BR18" s="324"/>
      <c r="BS18" s="315"/>
      <c r="BT18" s="325"/>
      <c r="BU18" s="321"/>
      <c r="BV18" s="322"/>
      <c r="BW18" s="336"/>
      <c r="BX18" s="336"/>
      <c r="BY18" s="315"/>
      <c r="BZ18" s="324"/>
      <c r="CA18" s="315"/>
      <c r="CB18" s="324"/>
      <c r="CC18" s="315"/>
      <c r="CD18" s="324"/>
      <c r="CE18" s="315"/>
      <c r="CF18" s="325"/>
      <c r="CG18" s="321"/>
      <c r="CH18" s="322"/>
      <c r="CI18" s="336"/>
      <c r="CJ18" s="336"/>
      <c r="CK18" s="315"/>
      <c r="CL18" s="324"/>
      <c r="CM18" s="315"/>
      <c r="CN18" s="324"/>
      <c r="CO18" s="315"/>
      <c r="CP18" s="324"/>
      <c r="CQ18" s="315"/>
      <c r="CR18" s="325"/>
      <c r="CS18" s="321"/>
      <c r="CT18" s="322"/>
      <c r="CU18" s="336"/>
      <c r="CV18" s="336"/>
      <c r="CW18" s="315"/>
      <c r="CX18" s="324"/>
      <c r="CY18" s="315"/>
      <c r="CZ18" s="324"/>
      <c r="DA18" s="315"/>
      <c r="DB18" s="324"/>
      <c r="DC18" s="315"/>
      <c r="DD18" s="325"/>
      <c r="DE18" s="321"/>
      <c r="DF18" s="322"/>
      <c r="DG18" s="336"/>
      <c r="DH18" s="336"/>
      <c r="DI18" s="315"/>
      <c r="DJ18" s="324"/>
      <c r="DK18" s="315"/>
      <c r="DL18" s="324"/>
      <c r="DM18" s="315"/>
      <c r="DN18" s="324"/>
      <c r="DO18" s="315"/>
      <c r="DP18" s="325"/>
    </row>
    <row r="19" spans="1:120">
      <c r="A19" s="326"/>
      <c r="B19" s="326"/>
      <c r="C19" s="327"/>
      <c r="D19" s="327"/>
      <c r="E19" s="315"/>
      <c r="G19" s="315"/>
      <c r="I19" s="315"/>
      <c r="K19" s="315"/>
      <c r="M19" s="326"/>
      <c r="N19" s="326"/>
      <c r="O19" s="327"/>
      <c r="P19" s="327"/>
      <c r="Q19" s="315"/>
      <c r="S19" s="315"/>
      <c r="U19" s="315"/>
      <c r="W19" s="315"/>
      <c r="Y19" s="326"/>
      <c r="Z19" s="326"/>
      <c r="AA19" s="327"/>
      <c r="AB19" s="327"/>
      <c r="AC19" s="315"/>
      <c r="AE19" s="315"/>
      <c r="AG19" s="315"/>
      <c r="AI19" s="315"/>
      <c r="AK19" s="326"/>
      <c r="AL19" s="326"/>
      <c r="AM19" s="327"/>
      <c r="AN19" s="327"/>
      <c r="AO19" s="315"/>
      <c r="AQ19" s="315"/>
      <c r="AS19" s="315"/>
      <c r="AU19" s="315"/>
      <c r="AW19" s="326"/>
      <c r="AX19" s="326"/>
      <c r="AY19" s="327"/>
      <c r="AZ19" s="327"/>
      <c r="BA19" s="315"/>
      <c r="BC19" s="315"/>
      <c r="BE19" s="315"/>
      <c r="BG19" s="315"/>
      <c r="BI19" s="326"/>
      <c r="BJ19" s="326"/>
      <c r="BK19" s="327"/>
      <c r="BL19" s="327"/>
      <c r="BM19" s="315"/>
      <c r="BO19" s="315"/>
      <c r="BQ19" s="315"/>
      <c r="BS19" s="315"/>
      <c r="BU19" s="326"/>
      <c r="BV19" s="326"/>
      <c r="BW19" s="327"/>
      <c r="BX19" s="327"/>
      <c r="BY19" s="315"/>
      <c r="CA19" s="315"/>
      <c r="CC19" s="315"/>
      <c r="CE19" s="315"/>
      <c r="CG19" s="326"/>
      <c r="CH19" s="326"/>
      <c r="CI19" s="327"/>
      <c r="CJ19" s="327"/>
      <c r="CK19" s="315"/>
      <c r="CM19" s="315"/>
      <c r="CO19" s="315"/>
      <c r="CQ19" s="315"/>
      <c r="CS19" s="326"/>
      <c r="CT19" s="326"/>
      <c r="CU19" s="327"/>
      <c r="CV19" s="327"/>
      <c r="CW19" s="315"/>
      <c r="CY19" s="315"/>
      <c r="DA19" s="315"/>
      <c r="DC19" s="315"/>
      <c r="DE19" s="326"/>
      <c r="DF19" s="326"/>
      <c r="DG19" s="327"/>
      <c r="DH19" s="327"/>
      <c r="DI19" s="315"/>
      <c r="DK19" s="315"/>
      <c r="DM19" s="315"/>
      <c r="DO19" s="315"/>
    </row>
    <row r="20" spans="1:120" ht="13.5">
      <c r="A20" s="552" t="s">
        <v>89</v>
      </c>
      <c r="B20" s="552"/>
      <c r="C20" s="327"/>
      <c r="D20" s="327"/>
      <c r="E20" s="315"/>
      <c r="G20" s="315"/>
      <c r="I20" s="315"/>
      <c r="K20" s="315"/>
      <c r="M20" s="552" t="s">
        <v>89</v>
      </c>
      <c r="N20" s="552"/>
      <c r="O20" s="327"/>
      <c r="P20" s="327"/>
      <c r="Q20" s="315"/>
      <c r="S20" s="315"/>
      <c r="U20" s="315"/>
      <c r="W20" s="315"/>
      <c r="Y20" s="552" t="s">
        <v>89</v>
      </c>
      <c r="Z20" s="552"/>
      <c r="AA20" s="327"/>
      <c r="AB20" s="327"/>
      <c r="AC20" s="315"/>
      <c r="AE20" s="315"/>
      <c r="AG20" s="315"/>
      <c r="AI20" s="315"/>
      <c r="AK20" s="552" t="s">
        <v>89</v>
      </c>
      <c r="AL20" s="552"/>
      <c r="AM20" s="327"/>
      <c r="AN20" s="327"/>
      <c r="AO20" s="315"/>
      <c r="AQ20" s="315"/>
      <c r="AS20" s="315"/>
      <c r="AU20" s="315"/>
      <c r="AW20" s="552" t="s">
        <v>89</v>
      </c>
      <c r="AX20" s="552"/>
      <c r="AY20" s="327"/>
      <c r="AZ20" s="327"/>
      <c r="BA20" s="315"/>
      <c r="BC20" s="315"/>
      <c r="BE20" s="315"/>
      <c r="BG20" s="315"/>
      <c r="BI20" s="552" t="s">
        <v>89</v>
      </c>
      <c r="BJ20" s="552"/>
      <c r="BK20" s="327"/>
      <c r="BL20" s="327"/>
      <c r="BM20" s="315"/>
      <c r="BO20" s="315"/>
      <c r="BQ20" s="315"/>
      <c r="BS20" s="315"/>
      <c r="BU20" s="552" t="s">
        <v>89</v>
      </c>
      <c r="BV20" s="552"/>
      <c r="BW20" s="327"/>
      <c r="BX20" s="327"/>
      <c r="BY20" s="315"/>
      <c r="CA20" s="315"/>
      <c r="CC20" s="315"/>
      <c r="CE20" s="315"/>
      <c r="CG20" s="552" t="s">
        <v>89</v>
      </c>
      <c r="CH20" s="552"/>
      <c r="CI20" s="327"/>
      <c r="CJ20" s="327"/>
      <c r="CK20" s="315"/>
      <c r="CM20" s="315"/>
      <c r="CO20" s="315"/>
      <c r="CQ20" s="315"/>
      <c r="CS20" s="552" t="s">
        <v>89</v>
      </c>
      <c r="CT20" s="552"/>
      <c r="CU20" s="327"/>
      <c r="CV20" s="327"/>
      <c r="CW20" s="315"/>
      <c r="CY20" s="315"/>
      <c r="DA20" s="315"/>
      <c r="DC20" s="315"/>
      <c r="DE20" s="552" t="s">
        <v>89</v>
      </c>
      <c r="DF20" s="552"/>
      <c r="DG20" s="327"/>
      <c r="DH20" s="327"/>
      <c r="DI20" s="315"/>
      <c r="DK20" s="315"/>
      <c r="DM20" s="315"/>
      <c r="DO20" s="315"/>
    </row>
    <row r="21" spans="1:120">
      <c r="A21" s="326"/>
      <c r="B21" s="326"/>
      <c r="C21" s="327"/>
      <c r="D21" s="327"/>
      <c r="E21" s="315"/>
      <c r="G21" s="315"/>
      <c r="I21" s="315"/>
      <c r="K21" s="315"/>
      <c r="M21" s="326"/>
      <c r="N21" s="326"/>
      <c r="O21" s="327"/>
      <c r="P21" s="327"/>
      <c r="Q21" s="315"/>
      <c r="S21" s="315"/>
      <c r="U21" s="315"/>
      <c r="W21" s="315"/>
      <c r="Y21" s="326"/>
      <c r="Z21" s="326"/>
      <c r="AA21" s="327"/>
      <c r="AB21" s="327"/>
      <c r="AC21" s="315"/>
      <c r="AE21" s="315"/>
      <c r="AG21" s="315"/>
      <c r="AI21" s="315"/>
      <c r="AK21" s="326"/>
      <c r="AL21" s="326"/>
      <c r="AM21" s="327"/>
      <c r="AN21" s="327"/>
      <c r="AO21" s="315"/>
      <c r="AQ21" s="315"/>
      <c r="AS21" s="315"/>
      <c r="AU21" s="315"/>
      <c r="AW21" s="326"/>
      <c r="AX21" s="326"/>
      <c r="AY21" s="327"/>
      <c r="AZ21" s="327"/>
      <c r="BA21" s="315"/>
      <c r="BC21" s="315"/>
      <c r="BE21" s="315"/>
      <c r="BG21" s="315"/>
      <c r="BI21" s="326"/>
      <c r="BJ21" s="326"/>
      <c r="BK21" s="327"/>
      <c r="BL21" s="327"/>
      <c r="BM21" s="315"/>
      <c r="BO21" s="315"/>
      <c r="BQ21" s="315"/>
      <c r="BS21" s="315"/>
      <c r="BU21" s="326"/>
      <c r="BV21" s="326"/>
      <c r="BW21" s="327"/>
      <c r="BX21" s="327"/>
      <c r="BY21" s="315"/>
      <c r="CA21" s="315"/>
      <c r="CC21" s="315"/>
      <c r="CE21" s="315"/>
      <c r="CG21" s="326"/>
      <c r="CH21" s="326"/>
      <c r="CI21" s="327"/>
      <c r="CJ21" s="327"/>
      <c r="CK21" s="315"/>
      <c r="CM21" s="315"/>
      <c r="CO21" s="315"/>
      <c r="CQ21" s="315"/>
      <c r="CS21" s="326"/>
      <c r="CT21" s="326"/>
      <c r="CU21" s="327"/>
      <c r="CV21" s="327"/>
      <c r="CW21" s="315"/>
      <c r="CY21" s="315"/>
      <c r="DA21" s="315"/>
      <c r="DC21" s="315"/>
      <c r="DE21" s="326"/>
      <c r="DF21" s="326"/>
      <c r="DG21" s="327"/>
      <c r="DH21" s="327"/>
      <c r="DI21" s="315"/>
      <c r="DK21" s="315"/>
      <c r="DM21" s="315"/>
      <c r="DO21" s="315"/>
    </row>
    <row r="22" spans="1:120">
      <c r="A22" s="553" t="str">
        <f>PARAMETRES!$F$11</f>
        <v>NOMBRES ET OPÉRATIONS</v>
      </c>
      <c r="B22" s="553"/>
      <c r="C22" s="328">
        <f>PARAMETRES!$G$11</f>
        <v>40</v>
      </c>
      <c r="D22" s="329"/>
      <c r="E22" s="330">
        <f>TOTALGENERAL!$O58</f>
        <v>20.6</v>
      </c>
      <c r="F22" s="331"/>
      <c r="G22" s="330" t="str">
        <f>TOTALGENERAL!$AP58</f>
        <v/>
      </c>
      <c r="H22" s="331"/>
      <c r="I22" s="330"/>
      <c r="J22" s="331"/>
      <c r="K22" s="330"/>
      <c r="L22" s="332"/>
      <c r="M22" s="553" t="str">
        <f>PARAMETRES!$F$11</f>
        <v>NOMBRES ET OPÉRATIONS</v>
      </c>
      <c r="N22" s="553"/>
      <c r="O22" s="328">
        <f>PARAMETRES!$G$11</f>
        <v>40</v>
      </c>
      <c r="P22" s="329"/>
      <c r="Q22" s="330">
        <f>TOTALGENERAL!$O62</f>
        <v>33.800000000000004</v>
      </c>
      <c r="R22" s="331"/>
      <c r="S22" s="330" t="str">
        <f>TOTALGENERAL!$AP62</f>
        <v/>
      </c>
      <c r="T22" s="331"/>
      <c r="U22" s="330"/>
      <c r="V22" s="331"/>
      <c r="W22" s="330"/>
      <c r="X22" s="332"/>
      <c r="Y22" s="553" t="str">
        <f>PARAMETRES!$F$11</f>
        <v>NOMBRES ET OPÉRATIONS</v>
      </c>
      <c r="Z22" s="553"/>
      <c r="AA22" s="328">
        <f>PARAMETRES!$G$11</f>
        <v>40</v>
      </c>
      <c r="AB22" s="329"/>
      <c r="AC22" s="330">
        <f>TOTALGENERAL!$O66</f>
        <v>32.800000000000004</v>
      </c>
      <c r="AD22" s="331"/>
      <c r="AE22" s="330" t="str">
        <f>TOTALGENERAL!$AP66</f>
        <v/>
      </c>
      <c r="AF22" s="331"/>
      <c r="AG22" s="330"/>
      <c r="AH22" s="331"/>
      <c r="AI22" s="330"/>
      <c r="AJ22" s="332"/>
      <c r="AK22" s="553" t="str">
        <f>PARAMETRES!$F$11</f>
        <v>NOMBRES ET OPÉRATIONS</v>
      </c>
      <c r="AL22" s="553"/>
      <c r="AM22" s="328">
        <f>PARAMETRES!$G$11</f>
        <v>40</v>
      </c>
      <c r="AN22" s="329"/>
      <c r="AO22" s="330">
        <f>TOTALGENERAL!$O70</f>
        <v>32.1</v>
      </c>
      <c r="AP22" s="331"/>
      <c r="AQ22" s="330" t="str">
        <f>TOTALGENERAL!$AP70</f>
        <v/>
      </c>
      <c r="AR22" s="331"/>
      <c r="AS22" s="330"/>
      <c r="AT22" s="331"/>
      <c r="AU22" s="330"/>
      <c r="AV22" s="332"/>
      <c r="AW22" s="553" t="str">
        <f>PARAMETRES!$F$11</f>
        <v>NOMBRES ET OPÉRATIONS</v>
      </c>
      <c r="AX22" s="553"/>
      <c r="AY22" s="328">
        <f>PARAMETRES!$G$11</f>
        <v>40</v>
      </c>
      <c r="AZ22" s="329"/>
      <c r="BA22" s="330">
        <f>TOTALGENERAL!$O74</f>
        <v>32.5</v>
      </c>
      <c r="BB22" s="331"/>
      <c r="BC22" s="330" t="str">
        <f>TOTALGENERAL!$AP74</f>
        <v/>
      </c>
      <c r="BD22" s="331"/>
      <c r="BE22" s="330"/>
      <c r="BF22" s="331"/>
      <c r="BG22" s="330"/>
      <c r="BH22" s="332"/>
      <c r="BI22" s="553" t="str">
        <f>PARAMETRES!$F$11</f>
        <v>NOMBRES ET OPÉRATIONS</v>
      </c>
      <c r="BJ22" s="553"/>
      <c r="BK22" s="328">
        <f>PARAMETRES!$G$11</f>
        <v>40</v>
      </c>
      <c r="BL22" s="329"/>
      <c r="BM22" s="330">
        <f>TOTALGENERAL!$O78</f>
        <v>36.300000000000004</v>
      </c>
      <c r="BN22" s="331"/>
      <c r="BO22" s="330" t="str">
        <f>TOTALGENERAL!$AP78</f>
        <v/>
      </c>
      <c r="BP22" s="331"/>
      <c r="BQ22" s="330"/>
      <c r="BR22" s="331"/>
      <c r="BS22" s="330"/>
      <c r="BT22" s="332"/>
      <c r="BU22" s="553" t="str">
        <f>PARAMETRES!$F$11</f>
        <v>NOMBRES ET OPÉRATIONS</v>
      </c>
      <c r="BV22" s="553"/>
      <c r="BW22" s="328">
        <f>PARAMETRES!$G$11</f>
        <v>40</v>
      </c>
      <c r="BX22" s="329"/>
      <c r="BY22" s="330">
        <f>TOTALGENERAL!$O82</f>
        <v>33.4</v>
      </c>
      <c r="BZ22" s="331"/>
      <c r="CA22" s="330" t="str">
        <f>TOTALGENERAL!$AP82</f>
        <v/>
      </c>
      <c r="CB22" s="331"/>
      <c r="CC22" s="330"/>
      <c r="CD22" s="331"/>
      <c r="CE22" s="330"/>
      <c r="CF22" s="332"/>
      <c r="CG22" s="553" t="str">
        <f>PARAMETRES!$F$11</f>
        <v>NOMBRES ET OPÉRATIONS</v>
      </c>
      <c r="CH22" s="553"/>
      <c r="CI22" s="328">
        <f>PARAMETRES!$G$11</f>
        <v>40</v>
      </c>
      <c r="CJ22" s="329"/>
      <c r="CK22" s="330">
        <f>TOTALGENERAL!$O86</f>
        <v>37.200000000000003</v>
      </c>
      <c r="CL22" s="331"/>
      <c r="CM22" s="330" t="str">
        <f>TOTALGENERAL!$AP86</f>
        <v/>
      </c>
      <c r="CN22" s="331"/>
      <c r="CO22" s="330"/>
      <c r="CP22" s="331"/>
      <c r="CQ22" s="330"/>
      <c r="CR22" s="332"/>
      <c r="CS22" s="553" t="str">
        <f>PARAMETRES!$F$11</f>
        <v>NOMBRES ET OPÉRATIONS</v>
      </c>
      <c r="CT22" s="553"/>
      <c r="CU22" s="328">
        <f>PARAMETRES!$G$11</f>
        <v>40</v>
      </c>
      <c r="CV22" s="329"/>
      <c r="CW22" s="330" t="str">
        <f>TOTALGENERAL!$O90</f>
        <v>-</v>
      </c>
      <c r="CX22" s="331"/>
      <c r="CY22" s="330" t="str">
        <f>TOTALGENERAL!$AP90</f>
        <v/>
      </c>
      <c r="CZ22" s="331"/>
      <c r="DA22" s="330"/>
      <c r="DB22" s="331"/>
      <c r="DC22" s="330"/>
      <c r="DD22" s="332"/>
      <c r="DE22" s="553" t="str">
        <f>PARAMETRES!$F$11</f>
        <v>NOMBRES ET OPÉRATIONS</v>
      </c>
      <c r="DF22" s="553"/>
      <c r="DG22" s="328">
        <f>PARAMETRES!$G$11</f>
        <v>40</v>
      </c>
      <c r="DH22" s="329"/>
      <c r="DI22" s="330" t="str">
        <f>TOTALGENERAL!$O94</f>
        <v>-</v>
      </c>
      <c r="DJ22" s="331"/>
      <c r="DK22" s="330" t="str">
        <f>TOTALGENERAL!$AP94</f>
        <v/>
      </c>
      <c r="DL22" s="331"/>
      <c r="DM22" s="330"/>
      <c r="DN22" s="331"/>
      <c r="DO22" s="330"/>
      <c r="DP22" s="332"/>
    </row>
    <row r="23" spans="1:120">
      <c r="A23" s="553" t="str">
        <f>PARAMETRES!$F$12</f>
        <v>GRANDEURS</v>
      </c>
      <c r="B23" s="553"/>
      <c r="C23" s="328">
        <f>PARAMETRES!$G$12</f>
        <v>30</v>
      </c>
      <c r="D23" s="329"/>
      <c r="E23" s="330" t="str">
        <f>TOTALGENERAL!$P58</f>
        <v/>
      </c>
      <c r="F23" s="331"/>
      <c r="G23" s="330" t="str">
        <f>TOTALGENERAL!$AQ58</f>
        <v/>
      </c>
      <c r="H23" s="331"/>
      <c r="I23" s="330"/>
      <c r="J23" s="331"/>
      <c r="K23" s="330"/>
      <c r="L23" s="332"/>
      <c r="M23" s="553" t="str">
        <f>PARAMETRES!$F$12</f>
        <v>GRANDEURS</v>
      </c>
      <c r="N23" s="553"/>
      <c r="O23" s="328">
        <f>PARAMETRES!$G$12</f>
        <v>30</v>
      </c>
      <c r="P23" s="329"/>
      <c r="Q23" s="330" t="str">
        <f>TOTALGENERAL!$P62</f>
        <v/>
      </c>
      <c r="R23" s="331"/>
      <c r="S23" s="330" t="str">
        <f>TOTALGENERAL!$AQ62</f>
        <v/>
      </c>
      <c r="T23" s="331"/>
      <c r="U23" s="330"/>
      <c r="V23" s="331"/>
      <c r="W23" s="330"/>
      <c r="X23" s="332"/>
      <c r="Y23" s="553" t="str">
        <f>PARAMETRES!$F$12</f>
        <v>GRANDEURS</v>
      </c>
      <c r="Z23" s="553"/>
      <c r="AA23" s="328">
        <f>PARAMETRES!$G$12</f>
        <v>30</v>
      </c>
      <c r="AB23" s="329"/>
      <c r="AC23" s="330" t="str">
        <f>TOTALGENERAL!$P66</f>
        <v/>
      </c>
      <c r="AD23" s="331"/>
      <c r="AE23" s="330" t="str">
        <f>TOTALGENERAL!$AQ66</f>
        <v/>
      </c>
      <c r="AF23" s="331"/>
      <c r="AG23" s="330"/>
      <c r="AH23" s="331"/>
      <c r="AI23" s="330"/>
      <c r="AJ23" s="332"/>
      <c r="AK23" s="553" t="str">
        <f>PARAMETRES!$F$12</f>
        <v>GRANDEURS</v>
      </c>
      <c r="AL23" s="553"/>
      <c r="AM23" s="328">
        <f>PARAMETRES!$G$12</f>
        <v>30</v>
      </c>
      <c r="AN23" s="329"/>
      <c r="AO23" s="330" t="str">
        <f>TOTALGENERAL!$P70</f>
        <v/>
      </c>
      <c r="AP23" s="331"/>
      <c r="AQ23" s="330" t="str">
        <f>TOTALGENERAL!$AQ70</f>
        <v/>
      </c>
      <c r="AR23" s="331"/>
      <c r="AS23" s="330"/>
      <c r="AT23" s="331"/>
      <c r="AU23" s="330"/>
      <c r="AV23" s="332"/>
      <c r="AW23" s="553" t="str">
        <f>PARAMETRES!$F$12</f>
        <v>GRANDEURS</v>
      </c>
      <c r="AX23" s="553"/>
      <c r="AY23" s="328">
        <f>PARAMETRES!$G$12</f>
        <v>30</v>
      </c>
      <c r="AZ23" s="329"/>
      <c r="BA23" s="330" t="str">
        <f>TOTALGENERAL!$P74</f>
        <v/>
      </c>
      <c r="BB23" s="331"/>
      <c r="BC23" s="330" t="str">
        <f>TOTALGENERAL!$AQ74</f>
        <v/>
      </c>
      <c r="BD23" s="331"/>
      <c r="BE23" s="330"/>
      <c r="BF23" s="331"/>
      <c r="BG23" s="330"/>
      <c r="BH23" s="332"/>
      <c r="BI23" s="553" t="str">
        <f>PARAMETRES!$F$12</f>
        <v>GRANDEURS</v>
      </c>
      <c r="BJ23" s="553"/>
      <c r="BK23" s="328">
        <f>PARAMETRES!$G$12</f>
        <v>30</v>
      </c>
      <c r="BL23" s="329"/>
      <c r="BM23" s="330" t="str">
        <f>TOTALGENERAL!$P78</f>
        <v/>
      </c>
      <c r="BN23" s="331"/>
      <c r="BO23" s="330" t="str">
        <f>TOTALGENERAL!$AQ78</f>
        <v/>
      </c>
      <c r="BP23" s="331"/>
      <c r="BQ23" s="330"/>
      <c r="BR23" s="331"/>
      <c r="BS23" s="330"/>
      <c r="BT23" s="332"/>
      <c r="BU23" s="553" t="str">
        <f>PARAMETRES!$F$12</f>
        <v>GRANDEURS</v>
      </c>
      <c r="BV23" s="553"/>
      <c r="BW23" s="328">
        <f>PARAMETRES!$G$12</f>
        <v>30</v>
      </c>
      <c r="BX23" s="329"/>
      <c r="BY23" s="330" t="str">
        <f>TOTALGENERAL!$P82</f>
        <v/>
      </c>
      <c r="BZ23" s="331"/>
      <c r="CA23" s="330" t="str">
        <f>TOTALGENERAL!$AQ82</f>
        <v/>
      </c>
      <c r="CB23" s="331"/>
      <c r="CC23" s="330"/>
      <c r="CD23" s="331"/>
      <c r="CE23" s="330"/>
      <c r="CF23" s="332"/>
      <c r="CG23" s="553" t="str">
        <f>PARAMETRES!$F$12</f>
        <v>GRANDEURS</v>
      </c>
      <c r="CH23" s="553"/>
      <c r="CI23" s="328">
        <f>PARAMETRES!$G$12</f>
        <v>30</v>
      </c>
      <c r="CJ23" s="329"/>
      <c r="CK23" s="330" t="str">
        <f>TOTALGENERAL!$P86</f>
        <v/>
      </c>
      <c r="CL23" s="331"/>
      <c r="CM23" s="330" t="str">
        <f>TOTALGENERAL!$AQ86</f>
        <v/>
      </c>
      <c r="CN23" s="331"/>
      <c r="CO23" s="330"/>
      <c r="CP23" s="331"/>
      <c r="CQ23" s="330"/>
      <c r="CR23" s="332"/>
      <c r="CS23" s="553" t="str">
        <f>PARAMETRES!$F$12</f>
        <v>GRANDEURS</v>
      </c>
      <c r="CT23" s="553"/>
      <c r="CU23" s="328">
        <f>PARAMETRES!$G$12</f>
        <v>30</v>
      </c>
      <c r="CV23" s="329"/>
      <c r="CW23" s="330" t="str">
        <f>TOTALGENERAL!$P90</f>
        <v/>
      </c>
      <c r="CX23" s="331"/>
      <c r="CY23" s="330" t="str">
        <f>TOTALGENERAL!$AQ90</f>
        <v/>
      </c>
      <c r="CZ23" s="331"/>
      <c r="DA23" s="330"/>
      <c r="DB23" s="331"/>
      <c r="DC23" s="330"/>
      <c r="DD23" s="332"/>
      <c r="DE23" s="553" t="str">
        <f>PARAMETRES!$F$12</f>
        <v>GRANDEURS</v>
      </c>
      <c r="DF23" s="553"/>
      <c r="DG23" s="328">
        <f>PARAMETRES!$G$12</f>
        <v>30</v>
      </c>
      <c r="DH23" s="329"/>
      <c r="DI23" s="330" t="str">
        <f>TOTALGENERAL!$P94</f>
        <v/>
      </c>
      <c r="DJ23" s="331"/>
      <c r="DK23" s="330" t="str">
        <f>TOTALGENERAL!$AQ94</f>
        <v/>
      </c>
      <c r="DL23" s="331"/>
      <c r="DM23" s="330"/>
      <c r="DN23" s="331"/>
      <c r="DO23" s="330"/>
      <c r="DP23" s="332"/>
    </row>
    <row r="24" spans="1:120">
      <c r="A24" s="553" t="str">
        <f>PARAMETRES!$F$13</f>
        <v>SOLIDES ET FIGURES</v>
      </c>
      <c r="B24" s="553"/>
      <c r="C24" s="328">
        <f>PARAMETRES!$G$13</f>
        <v>30</v>
      </c>
      <c r="D24" s="329"/>
      <c r="E24" s="330" t="str">
        <f>TOTALGENERAL!$Q58</f>
        <v/>
      </c>
      <c r="F24" s="331"/>
      <c r="G24" s="330" t="str">
        <f>TOTALGENERAL!$AR58</f>
        <v/>
      </c>
      <c r="H24" s="331"/>
      <c r="I24" s="330"/>
      <c r="J24" s="331"/>
      <c r="K24" s="330"/>
      <c r="L24" s="332"/>
      <c r="M24" s="553" t="str">
        <f>PARAMETRES!$F$13</f>
        <v>SOLIDES ET FIGURES</v>
      </c>
      <c r="N24" s="553"/>
      <c r="O24" s="328">
        <f>PARAMETRES!$G$13</f>
        <v>30</v>
      </c>
      <c r="P24" s="329"/>
      <c r="Q24" s="330" t="str">
        <f>TOTALGENERAL!$Q62</f>
        <v/>
      </c>
      <c r="R24" s="331"/>
      <c r="S24" s="330" t="str">
        <f>TOTALGENERAL!$AR62</f>
        <v/>
      </c>
      <c r="T24" s="331"/>
      <c r="U24" s="330"/>
      <c r="V24" s="331"/>
      <c r="W24" s="330"/>
      <c r="X24" s="332"/>
      <c r="Y24" s="553" t="str">
        <f>PARAMETRES!$F$13</f>
        <v>SOLIDES ET FIGURES</v>
      </c>
      <c r="Z24" s="553"/>
      <c r="AA24" s="328">
        <f>PARAMETRES!$G$13</f>
        <v>30</v>
      </c>
      <c r="AB24" s="329"/>
      <c r="AC24" s="330" t="str">
        <f>TOTALGENERAL!$Q66</f>
        <v/>
      </c>
      <c r="AD24" s="331"/>
      <c r="AE24" s="330" t="str">
        <f>TOTALGENERAL!$AR66</f>
        <v/>
      </c>
      <c r="AF24" s="331"/>
      <c r="AG24" s="330"/>
      <c r="AH24" s="331"/>
      <c r="AI24" s="330"/>
      <c r="AJ24" s="332"/>
      <c r="AK24" s="553" t="str">
        <f>PARAMETRES!$F$13</f>
        <v>SOLIDES ET FIGURES</v>
      </c>
      <c r="AL24" s="553"/>
      <c r="AM24" s="328">
        <f>PARAMETRES!$G$13</f>
        <v>30</v>
      </c>
      <c r="AN24" s="329"/>
      <c r="AO24" s="330" t="str">
        <f>TOTALGENERAL!$Q70</f>
        <v/>
      </c>
      <c r="AP24" s="331"/>
      <c r="AQ24" s="330" t="str">
        <f>TOTALGENERAL!$AR70</f>
        <v/>
      </c>
      <c r="AR24" s="331"/>
      <c r="AS24" s="330"/>
      <c r="AT24" s="331"/>
      <c r="AU24" s="330"/>
      <c r="AV24" s="332"/>
      <c r="AW24" s="553" t="str">
        <f>PARAMETRES!$F$13</f>
        <v>SOLIDES ET FIGURES</v>
      </c>
      <c r="AX24" s="553"/>
      <c r="AY24" s="328">
        <f>PARAMETRES!$G$13</f>
        <v>30</v>
      </c>
      <c r="AZ24" s="329"/>
      <c r="BA24" s="330" t="str">
        <f>TOTALGENERAL!$Q74</f>
        <v/>
      </c>
      <c r="BB24" s="331"/>
      <c r="BC24" s="330" t="str">
        <f>TOTALGENERAL!$AR74</f>
        <v/>
      </c>
      <c r="BD24" s="331"/>
      <c r="BE24" s="330"/>
      <c r="BF24" s="331"/>
      <c r="BG24" s="330"/>
      <c r="BH24" s="332"/>
      <c r="BI24" s="553" t="str">
        <f>PARAMETRES!$F$13</f>
        <v>SOLIDES ET FIGURES</v>
      </c>
      <c r="BJ24" s="553"/>
      <c r="BK24" s="328">
        <f>PARAMETRES!$G$13</f>
        <v>30</v>
      </c>
      <c r="BL24" s="329"/>
      <c r="BM24" s="330" t="str">
        <f>TOTALGENERAL!$Q78</f>
        <v/>
      </c>
      <c r="BN24" s="331"/>
      <c r="BO24" s="330" t="str">
        <f>TOTALGENERAL!$AR78</f>
        <v/>
      </c>
      <c r="BP24" s="331"/>
      <c r="BQ24" s="330"/>
      <c r="BR24" s="331"/>
      <c r="BS24" s="330"/>
      <c r="BT24" s="332"/>
      <c r="BU24" s="553" t="str">
        <f>PARAMETRES!$F$13</f>
        <v>SOLIDES ET FIGURES</v>
      </c>
      <c r="BV24" s="553"/>
      <c r="BW24" s="328">
        <f>PARAMETRES!$G$13</f>
        <v>30</v>
      </c>
      <c r="BX24" s="329"/>
      <c r="BY24" s="330" t="str">
        <f>TOTALGENERAL!$Q82</f>
        <v/>
      </c>
      <c r="BZ24" s="331"/>
      <c r="CA24" s="330" t="str">
        <f>TOTALGENERAL!$AR82</f>
        <v/>
      </c>
      <c r="CB24" s="331"/>
      <c r="CC24" s="330"/>
      <c r="CD24" s="331"/>
      <c r="CE24" s="330"/>
      <c r="CF24" s="332"/>
      <c r="CG24" s="553" t="str">
        <f>PARAMETRES!$F$13</f>
        <v>SOLIDES ET FIGURES</v>
      </c>
      <c r="CH24" s="553"/>
      <c r="CI24" s="328">
        <f>PARAMETRES!$G$13</f>
        <v>30</v>
      </c>
      <c r="CJ24" s="329"/>
      <c r="CK24" s="330" t="str">
        <f>TOTALGENERAL!$Q86</f>
        <v/>
      </c>
      <c r="CL24" s="331"/>
      <c r="CM24" s="330" t="str">
        <f>TOTALGENERAL!$AR86</f>
        <v/>
      </c>
      <c r="CN24" s="331"/>
      <c r="CO24" s="330"/>
      <c r="CP24" s="331"/>
      <c r="CQ24" s="330"/>
      <c r="CR24" s="332"/>
      <c r="CS24" s="553" t="str">
        <f>PARAMETRES!$F$13</f>
        <v>SOLIDES ET FIGURES</v>
      </c>
      <c r="CT24" s="553"/>
      <c r="CU24" s="328">
        <f>PARAMETRES!$G$13</f>
        <v>30</v>
      </c>
      <c r="CV24" s="329"/>
      <c r="CW24" s="330" t="str">
        <f>TOTALGENERAL!$Q90</f>
        <v/>
      </c>
      <c r="CX24" s="331"/>
      <c r="CY24" s="330" t="str">
        <f>TOTALGENERAL!$AR90</f>
        <v/>
      </c>
      <c r="CZ24" s="331"/>
      <c r="DA24" s="330"/>
      <c r="DB24" s="331"/>
      <c r="DC24" s="330"/>
      <c r="DD24" s="332"/>
      <c r="DE24" s="553" t="str">
        <f>PARAMETRES!$F$13</f>
        <v>SOLIDES ET FIGURES</v>
      </c>
      <c r="DF24" s="553"/>
      <c r="DG24" s="328">
        <f>PARAMETRES!$G$13</f>
        <v>30</v>
      </c>
      <c r="DH24" s="329"/>
      <c r="DI24" s="330" t="str">
        <f>TOTALGENERAL!$Q94</f>
        <v/>
      </c>
      <c r="DJ24" s="331"/>
      <c r="DK24" s="330" t="str">
        <f>TOTALGENERAL!$AR94</f>
        <v/>
      </c>
      <c r="DL24" s="331"/>
      <c r="DM24" s="330"/>
      <c r="DN24" s="331"/>
      <c r="DO24" s="330"/>
      <c r="DP24" s="332"/>
    </row>
    <row r="25" spans="1:120">
      <c r="A25" s="326"/>
      <c r="B25" s="326"/>
      <c r="C25" s="327"/>
      <c r="D25" s="327"/>
      <c r="E25" s="315"/>
      <c r="G25" s="315"/>
      <c r="I25" s="315"/>
      <c r="K25" s="315"/>
      <c r="M25" s="326"/>
      <c r="N25" s="326"/>
      <c r="O25" s="327"/>
      <c r="P25" s="327"/>
      <c r="Q25" s="315"/>
      <c r="S25" s="315"/>
      <c r="U25" s="315"/>
      <c r="W25" s="315"/>
      <c r="Y25" s="326"/>
      <c r="Z25" s="326"/>
      <c r="AA25" s="327"/>
      <c r="AB25" s="327"/>
      <c r="AC25" s="315"/>
      <c r="AE25" s="315"/>
      <c r="AG25" s="315"/>
      <c r="AI25" s="315"/>
      <c r="AK25" s="326"/>
      <c r="AL25" s="326"/>
      <c r="AM25" s="327"/>
      <c r="AN25" s="327"/>
      <c r="AO25" s="315"/>
      <c r="AQ25" s="315"/>
      <c r="AS25" s="315"/>
      <c r="AU25" s="315"/>
      <c r="AW25" s="326"/>
      <c r="AX25" s="326"/>
      <c r="AY25" s="327"/>
      <c r="AZ25" s="327"/>
      <c r="BA25" s="315"/>
      <c r="BC25" s="315"/>
      <c r="BE25" s="315"/>
      <c r="BG25" s="315"/>
      <c r="BI25" s="326"/>
      <c r="BJ25" s="326"/>
      <c r="BK25" s="327"/>
      <c r="BL25" s="327"/>
      <c r="BM25" s="315"/>
      <c r="BO25" s="315"/>
      <c r="BQ25" s="315"/>
      <c r="BS25" s="315"/>
      <c r="BU25" s="326"/>
      <c r="BV25" s="326"/>
      <c r="BW25" s="327"/>
      <c r="BX25" s="327"/>
      <c r="BY25" s="315"/>
      <c r="CA25" s="315"/>
      <c r="CC25" s="315"/>
      <c r="CE25" s="315"/>
      <c r="CG25" s="326"/>
      <c r="CH25" s="326"/>
      <c r="CI25" s="327"/>
      <c r="CJ25" s="327"/>
      <c r="CK25" s="315"/>
      <c r="CM25" s="315"/>
      <c r="CO25" s="315"/>
      <c r="CQ25" s="315"/>
      <c r="CS25" s="326"/>
      <c r="CT25" s="326"/>
      <c r="CU25" s="327"/>
      <c r="CV25" s="327"/>
      <c r="CW25" s="315"/>
      <c r="CY25" s="315"/>
      <c r="DA25" s="315"/>
      <c r="DC25" s="315"/>
      <c r="DE25" s="326"/>
      <c r="DF25" s="326"/>
      <c r="DG25" s="327"/>
      <c r="DH25" s="327"/>
      <c r="DI25" s="315"/>
      <c r="DK25" s="315"/>
      <c r="DM25" s="315"/>
      <c r="DO25" s="315"/>
    </row>
    <row r="26" spans="1:120" ht="13.5">
      <c r="A26" s="554" t="str">
        <f>PARAMETRES!$F$14</f>
        <v>TOTAL MATHÉMATIQUE</v>
      </c>
      <c r="B26" s="554"/>
      <c r="C26" s="333">
        <f>PARAMETRES!$G$14</f>
        <v>100</v>
      </c>
      <c r="D26" s="334"/>
      <c r="E26" s="335">
        <f>TOTALGENERAL!$R58</f>
        <v>51.300000000000004</v>
      </c>
      <c r="F26" s="319"/>
      <c r="G26" s="335" t="str">
        <f>TOTALGENERAL!$AS58</f>
        <v/>
      </c>
      <c r="H26" s="319"/>
      <c r="I26" s="335"/>
      <c r="J26" s="319"/>
      <c r="K26" s="335"/>
      <c r="L26" s="320"/>
      <c r="M26" s="554" t="str">
        <f>PARAMETRES!$F$14</f>
        <v>TOTAL MATHÉMATIQUE</v>
      </c>
      <c r="N26" s="554"/>
      <c r="O26" s="333">
        <f>PARAMETRES!$G$14</f>
        <v>100</v>
      </c>
      <c r="P26" s="334"/>
      <c r="Q26" s="335">
        <f>TOTALGENERAL!$R62</f>
        <v>84.399999999999991</v>
      </c>
      <c r="R26" s="319"/>
      <c r="S26" s="335" t="str">
        <f>TOTALGENERAL!$AS62</f>
        <v/>
      </c>
      <c r="T26" s="319"/>
      <c r="U26" s="335"/>
      <c r="V26" s="319"/>
      <c r="W26" s="335"/>
      <c r="X26" s="320"/>
      <c r="Y26" s="554" t="str">
        <f>PARAMETRES!$F$14</f>
        <v>TOTAL MATHÉMATIQUE</v>
      </c>
      <c r="Z26" s="554"/>
      <c r="AA26" s="333">
        <f>PARAMETRES!$G$14</f>
        <v>100</v>
      </c>
      <c r="AB26" s="334"/>
      <c r="AC26" s="335">
        <f>TOTALGENERAL!$R66</f>
        <v>81.8</v>
      </c>
      <c r="AD26" s="319"/>
      <c r="AE26" s="335" t="str">
        <f>TOTALGENERAL!$AS66</f>
        <v/>
      </c>
      <c r="AF26" s="319"/>
      <c r="AG26" s="335"/>
      <c r="AH26" s="319"/>
      <c r="AI26" s="335"/>
      <c r="AJ26" s="320"/>
      <c r="AK26" s="554" t="str">
        <f>PARAMETRES!$F$14</f>
        <v>TOTAL MATHÉMATIQUE</v>
      </c>
      <c r="AL26" s="554"/>
      <c r="AM26" s="333">
        <f>PARAMETRES!$G$14</f>
        <v>100</v>
      </c>
      <c r="AN26" s="334"/>
      <c r="AO26" s="335">
        <f>TOTALGENERAL!$R70</f>
        <v>80.099999999999994</v>
      </c>
      <c r="AP26" s="319"/>
      <c r="AQ26" s="335" t="str">
        <f>TOTALGENERAL!$AS70</f>
        <v/>
      </c>
      <c r="AR26" s="319"/>
      <c r="AS26" s="335"/>
      <c r="AT26" s="319"/>
      <c r="AU26" s="335"/>
      <c r="AV26" s="320"/>
      <c r="AW26" s="554" t="str">
        <f>PARAMETRES!$F$14</f>
        <v>TOTAL MATHÉMATIQUE</v>
      </c>
      <c r="AX26" s="554"/>
      <c r="AY26" s="333">
        <f>PARAMETRES!$G$14</f>
        <v>100</v>
      </c>
      <c r="AZ26" s="334"/>
      <c r="BA26" s="335">
        <f>TOTALGENERAL!$R74</f>
        <v>81.3</v>
      </c>
      <c r="BB26" s="319"/>
      <c r="BC26" s="335" t="str">
        <f>TOTALGENERAL!$AS74</f>
        <v/>
      </c>
      <c r="BD26" s="319"/>
      <c r="BE26" s="335"/>
      <c r="BF26" s="319"/>
      <c r="BG26" s="335"/>
      <c r="BH26" s="320"/>
      <c r="BI26" s="554" t="str">
        <f>PARAMETRES!$F$14</f>
        <v>TOTAL MATHÉMATIQUE</v>
      </c>
      <c r="BJ26" s="554"/>
      <c r="BK26" s="333">
        <f>PARAMETRES!$G$14</f>
        <v>100</v>
      </c>
      <c r="BL26" s="334"/>
      <c r="BM26" s="335">
        <f>TOTALGENERAL!$R78</f>
        <v>90.699999999999989</v>
      </c>
      <c r="BN26" s="319"/>
      <c r="BO26" s="335" t="str">
        <f>TOTALGENERAL!$AS78</f>
        <v/>
      </c>
      <c r="BP26" s="319"/>
      <c r="BQ26" s="335"/>
      <c r="BR26" s="319"/>
      <c r="BS26" s="335"/>
      <c r="BT26" s="320"/>
      <c r="BU26" s="554" t="str">
        <f>PARAMETRES!$F$14</f>
        <v>TOTAL MATHÉMATIQUE</v>
      </c>
      <c r="BV26" s="554"/>
      <c r="BW26" s="333">
        <f>PARAMETRES!$G$14</f>
        <v>100</v>
      </c>
      <c r="BX26" s="334"/>
      <c r="BY26" s="335">
        <f>TOTALGENERAL!$R82</f>
        <v>83.5</v>
      </c>
      <c r="BZ26" s="319"/>
      <c r="CA26" s="335" t="str">
        <f>TOTALGENERAL!$AS82</f>
        <v/>
      </c>
      <c r="CB26" s="319"/>
      <c r="CC26" s="335"/>
      <c r="CD26" s="319"/>
      <c r="CE26" s="335"/>
      <c r="CF26" s="320"/>
      <c r="CG26" s="554" t="str">
        <f>PARAMETRES!$F$14</f>
        <v>TOTAL MATHÉMATIQUE</v>
      </c>
      <c r="CH26" s="554"/>
      <c r="CI26" s="333">
        <f>PARAMETRES!$G$14</f>
        <v>100</v>
      </c>
      <c r="CJ26" s="334"/>
      <c r="CK26" s="335">
        <f>TOTALGENERAL!$R86</f>
        <v>92.8</v>
      </c>
      <c r="CL26" s="319"/>
      <c r="CM26" s="335" t="str">
        <f>TOTALGENERAL!$AS86</f>
        <v/>
      </c>
      <c r="CN26" s="319"/>
      <c r="CO26" s="335"/>
      <c r="CP26" s="319"/>
      <c r="CQ26" s="335"/>
      <c r="CR26" s="320"/>
      <c r="CS26" s="554" t="str">
        <f>PARAMETRES!$F$14</f>
        <v>TOTAL MATHÉMATIQUE</v>
      </c>
      <c r="CT26" s="554"/>
      <c r="CU26" s="333">
        <f>PARAMETRES!$G$14</f>
        <v>100</v>
      </c>
      <c r="CV26" s="334"/>
      <c r="CW26" s="335" t="str">
        <f>TOTALGENERAL!$R90</f>
        <v>-</v>
      </c>
      <c r="CX26" s="319"/>
      <c r="CY26" s="335" t="str">
        <f>TOTALGENERAL!$AS90</f>
        <v/>
      </c>
      <c r="CZ26" s="319"/>
      <c r="DA26" s="335"/>
      <c r="DB26" s="319"/>
      <c r="DC26" s="335"/>
      <c r="DD26" s="320"/>
      <c r="DE26" s="554" t="str">
        <f>PARAMETRES!$F$14</f>
        <v>TOTAL MATHÉMATIQUE</v>
      </c>
      <c r="DF26" s="554"/>
      <c r="DG26" s="333">
        <f>PARAMETRES!$G$14</f>
        <v>100</v>
      </c>
      <c r="DH26" s="334"/>
      <c r="DI26" s="335" t="str">
        <f>TOTALGENERAL!$R94</f>
        <v>-</v>
      </c>
      <c r="DJ26" s="319"/>
      <c r="DK26" s="335" t="str">
        <f>TOTALGENERAL!$AS94</f>
        <v/>
      </c>
      <c r="DL26" s="319"/>
      <c r="DM26" s="335"/>
      <c r="DN26" s="319"/>
      <c r="DO26" s="335"/>
      <c r="DP26" s="320"/>
    </row>
    <row r="27" spans="1:120" ht="13.5">
      <c r="A27" s="321"/>
      <c r="B27" s="322"/>
      <c r="C27" s="336"/>
      <c r="D27" s="336"/>
      <c r="E27" s="315"/>
      <c r="F27" s="324"/>
      <c r="G27" s="315"/>
      <c r="H27" s="324"/>
      <c r="I27" s="315"/>
      <c r="J27" s="324"/>
      <c r="K27" s="315"/>
      <c r="L27" s="325"/>
      <c r="M27" s="321"/>
      <c r="N27" s="322"/>
      <c r="O27" s="336"/>
      <c r="P27" s="336"/>
      <c r="Q27" s="315"/>
      <c r="R27" s="324"/>
      <c r="S27" s="315"/>
      <c r="T27" s="324"/>
      <c r="U27" s="315"/>
      <c r="V27" s="324"/>
      <c r="W27" s="315"/>
      <c r="X27" s="325"/>
      <c r="Y27" s="321"/>
      <c r="Z27" s="322"/>
      <c r="AA27" s="336"/>
      <c r="AB27" s="336"/>
      <c r="AC27" s="315"/>
      <c r="AD27" s="324"/>
      <c r="AE27" s="315"/>
      <c r="AF27" s="324"/>
      <c r="AG27" s="315"/>
      <c r="AH27" s="324"/>
      <c r="AI27" s="315"/>
      <c r="AJ27" s="325"/>
      <c r="AK27" s="321"/>
      <c r="AL27" s="322"/>
      <c r="AM27" s="336"/>
      <c r="AN27" s="336"/>
      <c r="AO27" s="315"/>
      <c r="AP27" s="324"/>
      <c r="AQ27" s="315"/>
      <c r="AR27" s="324"/>
      <c r="AS27" s="315"/>
      <c r="AT27" s="324"/>
      <c r="AU27" s="315"/>
      <c r="AV27" s="325"/>
      <c r="AW27" s="321"/>
      <c r="AX27" s="322"/>
      <c r="AY27" s="336"/>
      <c r="AZ27" s="336"/>
      <c r="BA27" s="315"/>
      <c r="BB27" s="324"/>
      <c r="BC27" s="315"/>
      <c r="BD27" s="324"/>
      <c r="BE27" s="315"/>
      <c r="BF27" s="324"/>
      <c r="BG27" s="315"/>
      <c r="BH27" s="325"/>
      <c r="BI27" s="321"/>
      <c r="BJ27" s="322"/>
      <c r="BK27" s="336"/>
      <c r="BL27" s="336"/>
      <c r="BM27" s="315"/>
      <c r="BN27" s="324"/>
      <c r="BO27" s="315"/>
      <c r="BP27" s="324"/>
      <c r="BQ27" s="315"/>
      <c r="BR27" s="324"/>
      <c r="BS27" s="315"/>
      <c r="BT27" s="325"/>
      <c r="BU27" s="321"/>
      <c r="BV27" s="322"/>
      <c r="BW27" s="336"/>
      <c r="BX27" s="336"/>
      <c r="BY27" s="315"/>
      <c r="BZ27" s="324"/>
      <c r="CA27" s="315"/>
      <c r="CB27" s="324"/>
      <c r="CC27" s="315"/>
      <c r="CD27" s="324"/>
      <c r="CE27" s="315"/>
      <c r="CF27" s="325"/>
      <c r="CG27" s="321"/>
      <c r="CH27" s="322"/>
      <c r="CI27" s="336"/>
      <c r="CJ27" s="336"/>
      <c r="CK27" s="315"/>
      <c r="CL27" s="324"/>
      <c r="CM27" s="315"/>
      <c r="CN27" s="324"/>
      <c r="CO27" s="315"/>
      <c r="CP27" s="324"/>
      <c r="CQ27" s="315"/>
      <c r="CR27" s="325"/>
      <c r="CS27" s="321"/>
      <c r="CT27" s="322"/>
      <c r="CU27" s="336"/>
      <c r="CV27" s="336"/>
      <c r="CW27" s="315"/>
      <c r="CX27" s="324"/>
      <c r="CY27" s="315"/>
      <c r="CZ27" s="324"/>
      <c r="DA27" s="315"/>
      <c r="DB27" s="324"/>
      <c r="DC27" s="315"/>
      <c r="DD27" s="325"/>
      <c r="DE27" s="321"/>
      <c r="DF27" s="322"/>
      <c r="DG27" s="336"/>
      <c r="DH27" s="336"/>
      <c r="DI27" s="315"/>
      <c r="DJ27" s="324"/>
      <c r="DK27" s="315"/>
      <c r="DL27" s="324"/>
      <c r="DM27" s="315"/>
      <c r="DN27" s="324"/>
      <c r="DO27" s="315"/>
      <c r="DP27" s="325"/>
    </row>
    <row r="28" spans="1:120">
      <c r="A28" s="326"/>
      <c r="B28" s="326"/>
      <c r="C28" s="327"/>
      <c r="D28" s="327"/>
      <c r="E28" s="315"/>
      <c r="G28" s="315"/>
      <c r="I28" s="315"/>
      <c r="K28" s="315"/>
      <c r="M28" s="326"/>
      <c r="N28" s="326"/>
      <c r="O28" s="327"/>
      <c r="P28" s="327"/>
      <c r="Q28" s="315"/>
      <c r="S28" s="315"/>
      <c r="U28" s="315"/>
      <c r="W28" s="315"/>
      <c r="Y28" s="326"/>
      <c r="Z28" s="326"/>
      <c r="AA28" s="327"/>
      <c r="AB28" s="327"/>
      <c r="AC28" s="315"/>
      <c r="AE28" s="315"/>
      <c r="AG28" s="315"/>
      <c r="AI28" s="315"/>
      <c r="AK28" s="326"/>
      <c r="AL28" s="326"/>
      <c r="AM28" s="327"/>
      <c r="AN28" s="327"/>
      <c r="AO28" s="315"/>
      <c r="AQ28" s="315"/>
      <c r="AS28" s="315"/>
      <c r="AU28" s="315"/>
      <c r="AW28" s="326"/>
      <c r="AX28" s="326"/>
      <c r="AY28" s="327"/>
      <c r="AZ28" s="327"/>
      <c r="BA28" s="315"/>
      <c r="BC28" s="315"/>
      <c r="BE28" s="315"/>
      <c r="BG28" s="315"/>
      <c r="BI28" s="326"/>
      <c r="BJ28" s="326"/>
      <c r="BK28" s="327"/>
      <c r="BL28" s="327"/>
      <c r="BM28" s="315"/>
      <c r="BO28" s="315"/>
      <c r="BQ28" s="315"/>
      <c r="BS28" s="315"/>
      <c r="BU28" s="326"/>
      <c r="BV28" s="326"/>
      <c r="BW28" s="327"/>
      <c r="BX28" s="327"/>
      <c r="BY28" s="315"/>
      <c r="CA28" s="315"/>
      <c r="CC28" s="315"/>
      <c r="CE28" s="315"/>
      <c r="CG28" s="326"/>
      <c r="CH28" s="326"/>
      <c r="CI28" s="327"/>
      <c r="CJ28" s="327"/>
      <c r="CK28" s="315"/>
      <c r="CM28" s="315"/>
      <c r="CO28" s="315"/>
      <c r="CQ28" s="315"/>
      <c r="CS28" s="326"/>
      <c r="CT28" s="326"/>
      <c r="CU28" s="327"/>
      <c r="CV28" s="327"/>
      <c r="CW28" s="315"/>
      <c r="CY28" s="315"/>
      <c r="DA28" s="315"/>
      <c r="DC28" s="315"/>
      <c r="DE28" s="326"/>
      <c r="DF28" s="326"/>
      <c r="DG28" s="327"/>
      <c r="DH28" s="327"/>
      <c r="DI28" s="315"/>
      <c r="DK28" s="315"/>
      <c r="DM28" s="315"/>
      <c r="DO28" s="315"/>
    </row>
    <row r="29" spans="1:120">
      <c r="A29" s="551" t="str">
        <f>PARAMETRES!$F$16</f>
        <v>ÉVEIL</v>
      </c>
      <c r="B29" s="551"/>
      <c r="C29" s="316">
        <f>PARAMETRES!$G$16</f>
        <v>30</v>
      </c>
      <c r="D29" s="317"/>
      <c r="E29" s="318">
        <f>TOTALGENERAL!$U58</f>
        <v>12</v>
      </c>
      <c r="F29" s="319"/>
      <c r="G29" s="318" t="str">
        <f>TOTALGENERAL!$AV58</f>
        <v/>
      </c>
      <c r="H29" s="319"/>
      <c r="I29" s="318"/>
      <c r="J29" s="319"/>
      <c r="K29" s="318"/>
      <c r="L29" s="320"/>
      <c r="M29" s="551" t="str">
        <f>PARAMETRES!$F$16</f>
        <v>ÉVEIL</v>
      </c>
      <c r="N29" s="551"/>
      <c r="O29" s="316">
        <f>PARAMETRES!$G$16</f>
        <v>30</v>
      </c>
      <c r="P29" s="317"/>
      <c r="Q29" s="318">
        <f>TOTALGENERAL!$U62</f>
        <v>25.5</v>
      </c>
      <c r="R29" s="319"/>
      <c r="S29" s="318" t="str">
        <f>TOTALGENERAL!$AV62</f>
        <v/>
      </c>
      <c r="T29" s="319"/>
      <c r="U29" s="318"/>
      <c r="V29" s="319"/>
      <c r="W29" s="318"/>
      <c r="X29" s="320"/>
      <c r="Y29" s="551" t="str">
        <f>PARAMETRES!$F$16</f>
        <v>ÉVEIL</v>
      </c>
      <c r="Z29" s="551"/>
      <c r="AA29" s="316">
        <f>PARAMETRES!$G$16</f>
        <v>30</v>
      </c>
      <c r="AB29" s="317"/>
      <c r="AC29" s="318">
        <f>TOTALGENERAL!$U66</f>
        <v>21</v>
      </c>
      <c r="AD29" s="319"/>
      <c r="AE29" s="318" t="str">
        <f>TOTALGENERAL!$AV66</f>
        <v/>
      </c>
      <c r="AF29" s="319"/>
      <c r="AG29" s="318"/>
      <c r="AH29" s="319"/>
      <c r="AI29" s="318"/>
      <c r="AJ29" s="320"/>
      <c r="AK29" s="551" t="str">
        <f>PARAMETRES!$F$16</f>
        <v>ÉVEIL</v>
      </c>
      <c r="AL29" s="551"/>
      <c r="AM29" s="316">
        <f>PARAMETRES!$G$16</f>
        <v>30</v>
      </c>
      <c r="AN29" s="317"/>
      <c r="AO29" s="318">
        <f>TOTALGENERAL!$U70</f>
        <v>20.7</v>
      </c>
      <c r="AP29" s="319"/>
      <c r="AQ29" s="318" t="str">
        <f>TOTALGENERAL!$AV70</f>
        <v/>
      </c>
      <c r="AR29" s="319"/>
      <c r="AS29" s="318"/>
      <c r="AT29" s="319"/>
      <c r="AU29" s="318"/>
      <c r="AV29" s="320"/>
      <c r="AW29" s="551" t="str">
        <f>PARAMETRES!$F$16</f>
        <v>ÉVEIL</v>
      </c>
      <c r="AX29" s="551"/>
      <c r="AY29" s="316">
        <f>PARAMETRES!$G$16</f>
        <v>30</v>
      </c>
      <c r="AZ29" s="317"/>
      <c r="BA29" s="318">
        <f>TOTALGENERAL!$U74</f>
        <v>24</v>
      </c>
      <c r="BB29" s="319"/>
      <c r="BC29" s="318" t="str">
        <f>TOTALGENERAL!$AV74</f>
        <v/>
      </c>
      <c r="BD29" s="319"/>
      <c r="BE29" s="318"/>
      <c r="BF29" s="319"/>
      <c r="BG29" s="318"/>
      <c r="BH29" s="320"/>
      <c r="BI29" s="551" t="str">
        <f>PARAMETRES!$F$16</f>
        <v>ÉVEIL</v>
      </c>
      <c r="BJ29" s="551"/>
      <c r="BK29" s="316">
        <f>PARAMETRES!$G$16</f>
        <v>30</v>
      </c>
      <c r="BL29" s="317"/>
      <c r="BM29" s="318">
        <f>TOTALGENERAL!$U78</f>
        <v>25.8</v>
      </c>
      <c r="BN29" s="319"/>
      <c r="BO29" s="318" t="str">
        <f>TOTALGENERAL!$AV78</f>
        <v/>
      </c>
      <c r="BP29" s="319"/>
      <c r="BQ29" s="318"/>
      <c r="BR29" s="319"/>
      <c r="BS29" s="318"/>
      <c r="BT29" s="320"/>
      <c r="BU29" s="551" t="str">
        <f>PARAMETRES!$F$16</f>
        <v>ÉVEIL</v>
      </c>
      <c r="BV29" s="551"/>
      <c r="BW29" s="316">
        <f>PARAMETRES!$G$16</f>
        <v>30</v>
      </c>
      <c r="BX29" s="317"/>
      <c r="BY29" s="318">
        <f>TOTALGENERAL!$U82</f>
        <v>26.4</v>
      </c>
      <c r="BZ29" s="319"/>
      <c r="CA29" s="318" t="str">
        <f>TOTALGENERAL!$AV82</f>
        <v/>
      </c>
      <c r="CB29" s="319"/>
      <c r="CC29" s="318"/>
      <c r="CD29" s="319"/>
      <c r="CE29" s="318"/>
      <c r="CF29" s="320"/>
      <c r="CG29" s="551" t="str">
        <f>PARAMETRES!$F$16</f>
        <v>ÉVEIL</v>
      </c>
      <c r="CH29" s="551"/>
      <c r="CI29" s="316">
        <f>PARAMETRES!$G$16</f>
        <v>30</v>
      </c>
      <c r="CJ29" s="317"/>
      <c r="CK29" s="318">
        <f>TOTALGENERAL!$U86</f>
        <v>21.9</v>
      </c>
      <c r="CL29" s="319"/>
      <c r="CM29" s="318" t="str">
        <f>TOTALGENERAL!$AV86</f>
        <v/>
      </c>
      <c r="CN29" s="319"/>
      <c r="CO29" s="318"/>
      <c r="CP29" s="319"/>
      <c r="CQ29" s="318"/>
      <c r="CR29" s="320"/>
      <c r="CS29" s="551" t="str">
        <f>PARAMETRES!$F$16</f>
        <v>ÉVEIL</v>
      </c>
      <c r="CT29" s="551"/>
      <c r="CU29" s="316">
        <f>PARAMETRES!$G$16</f>
        <v>30</v>
      </c>
      <c r="CV29" s="317"/>
      <c r="CW29" s="318" t="str">
        <f>TOTALGENERAL!$U90</f>
        <v>-</v>
      </c>
      <c r="CX29" s="319"/>
      <c r="CY29" s="318" t="str">
        <f>TOTALGENERAL!$AV90</f>
        <v/>
      </c>
      <c r="CZ29" s="319"/>
      <c r="DA29" s="318"/>
      <c r="DB29" s="319"/>
      <c r="DC29" s="318"/>
      <c r="DD29" s="320"/>
      <c r="DE29" s="551" t="str">
        <f>PARAMETRES!$F$16</f>
        <v>ÉVEIL</v>
      </c>
      <c r="DF29" s="551"/>
      <c r="DG29" s="316">
        <f>PARAMETRES!$G$16</f>
        <v>30</v>
      </c>
      <c r="DH29" s="317"/>
      <c r="DI29" s="318" t="str">
        <f>TOTALGENERAL!$U94</f>
        <v>-</v>
      </c>
      <c r="DJ29" s="319"/>
      <c r="DK29" s="318" t="str">
        <f>TOTALGENERAL!$AV94</f>
        <v/>
      </c>
      <c r="DL29" s="319"/>
      <c r="DM29" s="318"/>
      <c r="DN29" s="319"/>
      <c r="DO29" s="318"/>
      <c r="DP29" s="320"/>
    </row>
    <row r="30" spans="1:120">
      <c r="A30" s="321"/>
      <c r="B30" s="322"/>
      <c r="C30" s="323"/>
      <c r="D30" s="323"/>
      <c r="E30" s="315"/>
      <c r="F30" s="324"/>
      <c r="G30" s="315"/>
      <c r="H30" s="324"/>
      <c r="I30" s="315"/>
      <c r="J30" s="324"/>
      <c r="K30" s="315"/>
      <c r="L30" s="325"/>
      <c r="M30" s="321"/>
      <c r="N30" s="322"/>
      <c r="O30" s="323"/>
      <c r="P30" s="323"/>
      <c r="Q30" s="315"/>
      <c r="R30" s="324"/>
      <c r="S30" s="315"/>
      <c r="T30" s="324"/>
      <c r="U30" s="315"/>
      <c r="V30" s="324"/>
      <c r="W30" s="315"/>
      <c r="X30" s="325"/>
      <c r="Y30" s="321"/>
      <c r="Z30" s="322"/>
      <c r="AA30" s="323"/>
      <c r="AB30" s="323"/>
      <c r="AC30" s="315"/>
      <c r="AD30" s="324"/>
      <c r="AE30" s="315"/>
      <c r="AF30" s="324"/>
      <c r="AG30" s="315"/>
      <c r="AH30" s="324"/>
      <c r="AI30" s="315"/>
      <c r="AJ30" s="325"/>
      <c r="AK30" s="321"/>
      <c r="AL30" s="322"/>
      <c r="AM30" s="323"/>
      <c r="AN30" s="323"/>
      <c r="AO30" s="315"/>
      <c r="AP30" s="324"/>
      <c r="AQ30" s="315"/>
      <c r="AR30" s="324"/>
      <c r="AS30" s="315"/>
      <c r="AT30" s="324"/>
      <c r="AU30" s="315"/>
      <c r="AV30" s="325"/>
      <c r="AW30" s="321"/>
      <c r="AX30" s="322"/>
      <c r="AY30" s="323"/>
      <c r="AZ30" s="323"/>
      <c r="BA30" s="315"/>
      <c r="BB30" s="324"/>
      <c r="BC30" s="315"/>
      <c r="BD30" s="324"/>
      <c r="BE30" s="315"/>
      <c r="BF30" s="324"/>
      <c r="BG30" s="315"/>
      <c r="BH30" s="325"/>
      <c r="BI30" s="321"/>
      <c r="BJ30" s="322"/>
      <c r="BK30" s="323"/>
      <c r="BL30" s="323"/>
      <c r="BM30" s="315"/>
      <c r="BN30" s="324"/>
      <c r="BO30" s="315"/>
      <c r="BP30" s="324"/>
      <c r="BQ30" s="315"/>
      <c r="BR30" s="324"/>
      <c r="BS30" s="315"/>
      <c r="BT30" s="325"/>
      <c r="BU30" s="321"/>
      <c r="BV30" s="322"/>
      <c r="BW30" s="323"/>
      <c r="BX30" s="323"/>
      <c r="BY30" s="315"/>
      <c r="BZ30" s="324"/>
      <c r="CA30" s="315"/>
      <c r="CB30" s="324"/>
      <c r="CC30" s="315"/>
      <c r="CD30" s="324"/>
      <c r="CE30" s="315"/>
      <c r="CF30" s="325"/>
      <c r="CG30" s="321"/>
      <c r="CH30" s="322"/>
      <c r="CI30" s="323"/>
      <c r="CJ30" s="323"/>
      <c r="CK30" s="315"/>
      <c r="CL30" s="324"/>
      <c r="CM30" s="315"/>
      <c r="CN30" s="324"/>
      <c r="CO30" s="315"/>
      <c r="CP30" s="324"/>
      <c r="CQ30" s="315"/>
      <c r="CR30" s="325"/>
      <c r="CS30" s="321"/>
      <c r="CT30" s="322"/>
      <c r="CU30" s="323"/>
      <c r="CV30" s="323"/>
      <c r="CW30" s="315"/>
      <c r="CX30" s="324"/>
      <c r="CY30" s="315"/>
      <c r="CZ30" s="324"/>
      <c r="DA30" s="315"/>
      <c r="DB30" s="324"/>
      <c r="DC30" s="315"/>
      <c r="DD30" s="325"/>
      <c r="DE30" s="321"/>
      <c r="DF30" s="322"/>
      <c r="DG30" s="323"/>
      <c r="DH30" s="323"/>
      <c r="DI30" s="315"/>
      <c r="DJ30" s="324"/>
      <c r="DK30" s="315"/>
      <c r="DL30" s="324"/>
      <c r="DM30" s="315"/>
      <c r="DN30" s="324"/>
      <c r="DO30" s="315"/>
      <c r="DP30" s="325"/>
    </row>
    <row r="31" spans="1:120">
      <c r="A31" s="321"/>
      <c r="B31" s="322"/>
      <c r="C31" s="323"/>
      <c r="D31" s="323"/>
      <c r="E31" s="315"/>
      <c r="F31" s="324"/>
      <c r="G31" s="315"/>
      <c r="H31" s="324"/>
      <c r="I31" s="315"/>
      <c r="J31" s="324"/>
      <c r="K31" s="315"/>
      <c r="L31" s="325"/>
      <c r="M31" s="321"/>
      <c r="N31" s="322"/>
      <c r="O31" s="323"/>
      <c r="P31" s="323"/>
      <c r="Q31" s="315"/>
      <c r="R31" s="324"/>
      <c r="S31" s="315"/>
      <c r="T31" s="324"/>
      <c r="U31" s="315"/>
      <c r="V31" s="324"/>
      <c r="W31" s="315"/>
      <c r="X31" s="325"/>
      <c r="Y31" s="321"/>
      <c r="Z31" s="322"/>
      <c r="AA31" s="323"/>
      <c r="AB31" s="323"/>
      <c r="AC31" s="315"/>
      <c r="AD31" s="324"/>
      <c r="AE31" s="315"/>
      <c r="AF31" s="324"/>
      <c r="AG31" s="315"/>
      <c r="AH31" s="324"/>
      <c r="AI31" s="315"/>
      <c r="AJ31" s="325"/>
      <c r="AK31" s="321"/>
      <c r="AL31" s="322"/>
      <c r="AM31" s="323"/>
      <c r="AN31" s="323"/>
      <c r="AO31" s="315"/>
      <c r="AP31" s="324"/>
      <c r="AQ31" s="315"/>
      <c r="AR31" s="324"/>
      <c r="AS31" s="315"/>
      <c r="AT31" s="324"/>
      <c r="AU31" s="315"/>
      <c r="AV31" s="325"/>
      <c r="AW31" s="321"/>
      <c r="AX31" s="322"/>
      <c r="AY31" s="323"/>
      <c r="AZ31" s="323"/>
      <c r="BA31" s="315"/>
      <c r="BB31" s="324"/>
      <c r="BC31" s="315"/>
      <c r="BD31" s="324"/>
      <c r="BE31" s="315"/>
      <c r="BF31" s="324"/>
      <c r="BG31" s="315"/>
      <c r="BH31" s="325"/>
      <c r="BI31" s="321"/>
      <c r="BJ31" s="322"/>
      <c r="BK31" s="323"/>
      <c r="BL31" s="323"/>
      <c r="BM31" s="315"/>
      <c r="BN31" s="324"/>
      <c r="BO31" s="315"/>
      <c r="BP31" s="324"/>
      <c r="BQ31" s="315"/>
      <c r="BR31" s="324"/>
      <c r="BS31" s="315"/>
      <c r="BT31" s="325"/>
      <c r="BU31" s="321"/>
      <c r="BV31" s="322"/>
      <c r="BW31" s="323"/>
      <c r="BX31" s="323"/>
      <c r="BY31" s="315"/>
      <c r="BZ31" s="324"/>
      <c r="CA31" s="315"/>
      <c r="CB31" s="324"/>
      <c r="CC31" s="315"/>
      <c r="CD31" s="324"/>
      <c r="CE31" s="315"/>
      <c r="CF31" s="325"/>
      <c r="CG31" s="321"/>
      <c r="CH31" s="322"/>
      <c r="CI31" s="323"/>
      <c r="CJ31" s="323"/>
      <c r="CK31" s="315"/>
      <c r="CL31" s="324"/>
      <c r="CM31" s="315"/>
      <c r="CN31" s="324"/>
      <c r="CO31" s="315"/>
      <c r="CP31" s="324"/>
      <c r="CQ31" s="315"/>
      <c r="CR31" s="325"/>
      <c r="CS31" s="321"/>
      <c r="CT31" s="322"/>
      <c r="CU31" s="323"/>
      <c r="CV31" s="323"/>
      <c r="CW31" s="315"/>
      <c r="CX31" s="324"/>
      <c r="CY31" s="315"/>
      <c r="CZ31" s="324"/>
      <c r="DA31" s="315"/>
      <c r="DB31" s="324"/>
      <c r="DC31" s="315"/>
      <c r="DD31" s="325"/>
      <c r="DE31" s="321"/>
      <c r="DF31" s="322"/>
      <c r="DG31" s="323"/>
      <c r="DH31" s="323"/>
      <c r="DI31" s="315"/>
      <c r="DJ31" s="324"/>
      <c r="DK31" s="315"/>
      <c r="DL31" s="324"/>
      <c r="DM31" s="315"/>
      <c r="DN31" s="324"/>
      <c r="DO31" s="315"/>
      <c r="DP31" s="325"/>
    </row>
    <row r="32" spans="1:120">
      <c r="A32" s="551" t="str">
        <f>IF(PARAMETRES!$D5="-",PARAMETRES!$F$17,CONCATENATE(UPPER(PARAMETRES!$D5)," (",LOWER(PARAMETRES!$F$17),")"))</f>
        <v>ANGLAIS (seconde langue)</v>
      </c>
      <c r="B32" s="551"/>
      <c r="C32" s="316">
        <f>PARAMETRES!$G$17</f>
        <v>30</v>
      </c>
      <c r="D32" s="317"/>
      <c r="E32" s="318" t="str">
        <f>TOTALGENERAL!$X58</f>
        <v/>
      </c>
      <c r="F32" s="319"/>
      <c r="G32" s="318" t="str">
        <f>TOTALGENERAL!$AY58</f>
        <v/>
      </c>
      <c r="H32" s="319"/>
      <c r="I32" s="318"/>
      <c r="J32" s="319"/>
      <c r="K32" s="318"/>
      <c r="L32" s="320"/>
      <c r="M32" s="551" t="str">
        <f>IF(PARAMETRES!$D9="-",PARAMETRES!$F$17,CONCATENATE(UPPER(PARAMETRES!$D9)," (",LOWER(PARAMETRES!$F$17),")"))</f>
        <v>ANGLAIS (seconde langue)</v>
      </c>
      <c r="N32" s="551"/>
      <c r="O32" s="316">
        <f>PARAMETRES!$G$17</f>
        <v>30</v>
      </c>
      <c r="P32" s="317"/>
      <c r="Q32" s="318" t="str">
        <f>TOTALGENERAL!$X62</f>
        <v/>
      </c>
      <c r="R32" s="319"/>
      <c r="S32" s="318" t="str">
        <f>TOTALGENERAL!$AY62</f>
        <v/>
      </c>
      <c r="T32" s="319"/>
      <c r="U32" s="318"/>
      <c r="V32" s="319"/>
      <c r="W32" s="318"/>
      <c r="X32" s="320"/>
      <c r="Y32" s="551" t="str">
        <f>IF(PARAMETRES!$D13="-",PARAMETRES!$F$17,CONCATENATE(UPPER(PARAMETRES!$D13)," (",LOWER(PARAMETRES!$F$17),")"))</f>
        <v>ANGLAIS (seconde langue)</v>
      </c>
      <c r="Z32" s="551"/>
      <c r="AA32" s="316">
        <f>PARAMETRES!$G$17</f>
        <v>30</v>
      </c>
      <c r="AB32" s="317"/>
      <c r="AC32" s="318" t="str">
        <f>TOTALGENERAL!$X66</f>
        <v/>
      </c>
      <c r="AD32" s="319"/>
      <c r="AE32" s="318" t="str">
        <f>TOTALGENERAL!$AY66</f>
        <v/>
      </c>
      <c r="AF32" s="319"/>
      <c r="AG32" s="318"/>
      <c r="AH32" s="319"/>
      <c r="AI32" s="318"/>
      <c r="AJ32" s="320"/>
      <c r="AK32" s="551" t="str">
        <f>IF(PARAMETRES!$D17="-",PARAMETRES!$F$17,CONCATENATE(UPPER(PARAMETRES!$D17)," (",LOWER(PARAMETRES!$F$17),")"))</f>
        <v>ANGLAIS (seconde langue)</v>
      </c>
      <c r="AL32" s="551"/>
      <c r="AM32" s="316">
        <f>PARAMETRES!$G$17</f>
        <v>30</v>
      </c>
      <c r="AN32" s="317"/>
      <c r="AO32" s="318" t="str">
        <f>TOTALGENERAL!$X70</f>
        <v/>
      </c>
      <c r="AP32" s="319"/>
      <c r="AQ32" s="318" t="str">
        <f>TOTALGENERAL!$AY70</f>
        <v/>
      </c>
      <c r="AR32" s="319"/>
      <c r="AS32" s="318"/>
      <c r="AT32" s="319"/>
      <c r="AU32" s="318"/>
      <c r="AV32" s="320"/>
      <c r="AW32" s="551" t="str">
        <f>IF(PARAMETRES!$D21="-",PARAMETRES!$F$17,CONCATENATE(UPPER(PARAMETRES!$D21)," (",LOWER(PARAMETRES!$F$17),")"))</f>
        <v>ANGLAIS (seconde langue)</v>
      </c>
      <c r="AX32" s="551"/>
      <c r="AY32" s="316">
        <f>PARAMETRES!$G$17</f>
        <v>30</v>
      </c>
      <c r="AZ32" s="317"/>
      <c r="BA32" s="318" t="str">
        <f>TOTALGENERAL!$X74</f>
        <v/>
      </c>
      <c r="BB32" s="319"/>
      <c r="BC32" s="318" t="str">
        <f>TOTALGENERAL!$AY74</f>
        <v/>
      </c>
      <c r="BD32" s="319"/>
      <c r="BE32" s="318"/>
      <c r="BF32" s="319"/>
      <c r="BG32" s="318"/>
      <c r="BH32" s="320"/>
      <c r="BI32" s="551" t="str">
        <f>IF(PARAMETRES!$D25="-",PARAMETRES!$F$17,CONCATENATE(UPPER(PARAMETRES!$D25)," (",LOWER(PARAMETRES!$F$17),")"))</f>
        <v>ANGLAIS (seconde langue)</v>
      </c>
      <c r="BJ32" s="551"/>
      <c r="BK32" s="316">
        <f>PARAMETRES!$G$17</f>
        <v>30</v>
      </c>
      <c r="BL32" s="317"/>
      <c r="BM32" s="318" t="str">
        <f>TOTALGENERAL!$X78</f>
        <v/>
      </c>
      <c r="BN32" s="319"/>
      <c r="BO32" s="318" t="str">
        <f>TOTALGENERAL!$AY78</f>
        <v/>
      </c>
      <c r="BP32" s="319"/>
      <c r="BQ32" s="318"/>
      <c r="BR32" s="319"/>
      <c r="BS32" s="318"/>
      <c r="BT32" s="320"/>
      <c r="BU32" s="551" t="str">
        <f>IF(PARAMETRES!$D29="-",PARAMETRES!$F$17,CONCATENATE(UPPER(PARAMETRES!$D29)," (",LOWER(PARAMETRES!$F$17),")"))</f>
        <v>ANGLAIS (seconde langue)</v>
      </c>
      <c r="BV32" s="551"/>
      <c r="BW32" s="316">
        <f>PARAMETRES!$G$17</f>
        <v>30</v>
      </c>
      <c r="BX32" s="317"/>
      <c r="BY32" s="318" t="str">
        <f>TOTALGENERAL!$X82</f>
        <v/>
      </c>
      <c r="BZ32" s="319"/>
      <c r="CA32" s="318" t="str">
        <f>TOTALGENERAL!$AY82</f>
        <v/>
      </c>
      <c r="CB32" s="319"/>
      <c r="CC32" s="318"/>
      <c r="CD32" s="319"/>
      <c r="CE32" s="318"/>
      <c r="CF32" s="320"/>
      <c r="CG32" s="551" t="str">
        <f>IF(PARAMETRES!$D33="-",PARAMETRES!$F$17,CONCATENATE(UPPER(PARAMETRES!$D33)," (",LOWER(PARAMETRES!$F$17),")"))</f>
        <v>ANGLAIS (seconde langue)</v>
      </c>
      <c r="CH32" s="551"/>
      <c r="CI32" s="316">
        <f>PARAMETRES!$G$17</f>
        <v>30</v>
      </c>
      <c r="CJ32" s="317"/>
      <c r="CK32" s="318" t="str">
        <f>TOTALGENERAL!$X86</f>
        <v/>
      </c>
      <c r="CL32" s="319"/>
      <c r="CM32" s="318" t="str">
        <f>TOTALGENERAL!$AY86</f>
        <v/>
      </c>
      <c r="CN32" s="319"/>
      <c r="CO32" s="318"/>
      <c r="CP32" s="319"/>
      <c r="CQ32" s="318"/>
      <c r="CR32" s="320"/>
      <c r="CS32" s="551" t="str">
        <f>IF(PARAMETRES!$D37="-",PARAMETRES!$F$17,CONCATENATE(UPPER(PARAMETRES!$D37)," (",LOWER(PARAMETRES!$F$17),")"))</f>
        <v>SECONDE LANGUE</v>
      </c>
      <c r="CT32" s="551"/>
      <c r="CU32" s="316">
        <f>PARAMETRES!$G$17</f>
        <v>30</v>
      </c>
      <c r="CV32" s="317"/>
      <c r="CW32" s="318" t="str">
        <f>TOTALGENERAL!$X90</f>
        <v/>
      </c>
      <c r="CX32" s="319"/>
      <c r="CY32" s="318" t="str">
        <f>TOTALGENERAL!$AY90</f>
        <v/>
      </c>
      <c r="CZ32" s="319"/>
      <c r="DA32" s="318"/>
      <c r="DB32" s="319"/>
      <c r="DC32" s="318"/>
      <c r="DD32" s="320"/>
      <c r="DE32" s="551" t="str">
        <f>IF(PARAMETRES!$D41="-",PARAMETRES!$F$17,CONCATENATE(UPPER(PARAMETRES!$D41)," (",LOWER(PARAMETRES!$F$17),")"))</f>
        <v>SECONDE LANGUE</v>
      </c>
      <c r="DF32" s="551"/>
      <c r="DG32" s="316">
        <f>PARAMETRES!$G$17</f>
        <v>30</v>
      </c>
      <c r="DH32" s="317"/>
      <c r="DI32" s="318" t="str">
        <f>TOTALGENERAL!$X94</f>
        <v/>
      </c>
      <c r="DJ32" s="319"/>
      <c r="DK32" s="318" t="str">
        <f>TOTALGENERAL!$AY94</f>
        <v/>
      </c>
      <c r="DL32" s="319"/>
      <c r="DM32" s="318"/>
      <c r="DN32" s="319"/>
      <c r="DO32" s="318"/>
      <c r="DP32" s="320"/>
    </row>
    <row r="33" spans="1:120">
      <c r="A33" s="321"/>
      <c r="B33" s="322"/>
      <c r="C33" s="323"/>
      <c r="D33" s="323"/>
      <c r="E33" s="315"/>
      <c r="F33" s="324"/>
      <c r="G33" s="315"/>
      <c r="H33" s="324"/>
      <c r="I33" s="315"/>
      <c r="J33" s="324"/>
      <c r="K33" s="315"/>
      <c r="L33" s="325"/>
      <c r="M33" s="321"/>
      <c r="N33" s="322"/>
      <c r="O33" s="323"/>
      <c r="P33" s="323"/>
      <c r="Q33" s="315"/>
      <c r="R33" s="324"/>
      <c r="S33" s="315"/>
      <c r="T33" s="324"/>
      <c r="U33" s="315"/>
      <c r="V33" s="324"/>
      <c r="W33" s="315"/>
      <c r="X33" s="325"/>
      <c r="Y33" s="321"/>
      <c r="Z33" s="322"/>
      <c r="AA33" s="323"/>
      <c r="AB33" s="323"/>
      <c r="AC33" s="315"/>
      <c r="AD33" s="324"/>
      <c r="AE33" s="315"/>
      <c r="AF33" s="324"/>
      <c r="AG33" s="315"/>
      <c r="AH33" s="324"/>
      <c r="AI33" s="315"/>
      <c r="AJ33" s="325"/>
      <c r="AK33" s="321"/>
      <c r="AL33" s="322"/>
      <c r="AM33" s="323"/>
      <c r="AN33" s="323"/>
      <c r="AO33" s="315"/>
      <c r="AP33" s="324"/>
      <c r="AQ33" s="315"/>
      <c r="AR33" s="324"/>
      <c r="AS33" s="315"/>
      <c r="AT33" s="324"/>
      <c r="AU33" s="315"/>
      <c r="AV33" s="325"/>
      <c r="AW33" s="321"/>
      <c r="AX33" s="322"/>
      <c r="AY33" s="323"/>
      <c r="AZ33" s="323"/>
      <c r="BA33" s="315"/>
      <c r="BB33" s="324"/>
      <c r="BC33" s="315"/>
      <c r="BD33" s="324"/>
      <c r="BE33" s="315"/>
      <c r="BF33" s="324"/>
      <c r="BG33" s="315"/>
      <c r="BH33" s="325"/>
      <c r="BI33" s="321"/>
      <c r="BJ33" s="322"/>
      <c r="BK33" s="323"/>
      <c r="BL33" s="323"/>
      <c r="BM33" s="315"/>
      <c r="BN33" s="324"/>
      <c r="BO33" s="315"/>
      <c r="BP33" s="324"/>
      <c r="BQ33" s="315"/>
      <c r="BR33" s="324"/>
      <c r="BS33" s="315"/>
      <c r="BT33" s="325"/>
      <c r="BU33" s="321"/>
      <c r="BV33" s="322"/>
      <c r="BW33" s="323"/>
      <c r="BX33" s="323"/>
      <c r="BY33" s="315"/>
      <c r="BZ33" s="324"/>
      <c r="CA33" s="315"/>
      <c r="CB33" s="324"/>
      <c r="CC33" s="315"/>
      <c r="CD33" s="324"/>
      <c r="CE33" s="315"/>
      <c r="CF33" s="325"/>
      <c r="CG33" s="321"/>
      <c r="CH33" s="322"/>
      <c r="CI33" s="323"/>
      <c r="CJ33" s="323"/>
      <c r="CK33" s="315"/>
      <c r="CL33" s="324"/>
      <c r="CM33" s="315"/>
      <c r="CN33" s="324"/>
      <c r="CO33" s="315"/>
      <c r="CP33" s="324"/>
      <c r="CQ33" s="315"/>
      <c r="CR33" s="325"/>
      <c r="CS33" s="321"/>
      <c r="CT33" s="322"/>
      <c r="CU33" s="323"/>
      <c r="CV33" s="323"/>
      <c r="CW33" s="315"/>
      <c r="CX33" s="324"/>
      <c r="CY33" s="315"/>
      <c r="CZ33" s="324"/>
      <c r="DA33" s="315"/>
      <c r="DB33" s="324"/>
      <c r="DC33" s="315"/>
      <c r="DD33" s="325"/>
      <c r="DE33" s="321"/>
      <c r="DF33" s="322"/>
      <c r="DG33" s="323"/>
      <c r="DH33" s="323"/>
      <c r="DI33" s="315"/>
      <c r="DJ33" s="324"/>
      <c r="DK33" s="315"/>
      <c r="DL33" s="324"/>
      <c r="DM33" s="315"/>
      <c r="DN33" s="324"/>
      <c r="DO33" s="315"/>
      <c r="DP33" s="325"/>
    </row>
    <row r="34" spans="1:120" ht="22.5" customHeight="1">
      <c r="A34" s="337"/>
      <c r="B34" s="338"/>
      <c r="C34" s="338"/>
      <c r="D34" s="339"/>
      <c r="E34" s="340"/>
      <c r="F34" s="324"/>
      <c r="G34" s="340"/>
      <c r="H34" s="324"/>
      <c r="I34" s="340"/>
      <c r="J34" s="324"/>
      <c r="K34" s="340"/>
      <c r="L34" s="325"/>
      <c r="M34" s="337"/>
      <c r="N34" s="338"/>
      <c r="O34" s="338"/>
      <c r="P34" s="339"/>
      <c r="Q34" s="340"/>
      <c r="R34" s="324"/>
      <c r="S34" s="340"/>
      <c r="T34" s="324"/>
      <c r="U34" s="340"/>
      <c r="V34" s="324"/>
      <c r="W34" s="340"/>
      <c r="X34" s="325"/>
      <c r="Y34" s="337"/>
      <c r="Z34" s="338"/>
      <c r="AA34" s="338"/>
      <c r="AB34" s="339"/>
      <c r="AC34" s="340"/>
      <c r="AD34" s="324"/>
      <c r="AE34" s="340"/>
      <c r="AF34" s="324"/>
      <c r="AG34" s="340"/>
      <c r="AH34" s="324"/>
      <c r="AI34" s="340"/>
      <c r="AJ34" s="325"/>
      <c r="AK34" s="337"/>
      <c r="AL34" s="338"/>
      <c r="AM34" s="338"/>
      <c r="AN34" s="339"/>
      <c r="AO34" s="340"/>
      <c r="AP34" s="324"/>
      <c r="AQ34" s="340"/>
      <c r="AR34" s="324"/>
      <c r="AS34" s="340"/>
      <c r="AT34" s="324"/>
      <c r="AU34" s="340"/>
      <c r="AV34" s="325"/>
      <c r="AW34" s="337"/>
      <c r="AX34" s="338"/>
      <c r="AY34" s="338"/>
      <c r="AZ34" s="339"/>
      <c r="BA34" s="340"/>
      <c r="BB34" s="324"/>
      <c r="BC34" s="340"/>
      <c r="BD34" s="324"/>
      <c r="BE34" s="340"/>
      <c r="BF34" s="324"/>
      <c r="BG34" s="340"/>
      <c r="BH34" s="325"/>
      <c r="BI34" s="337"/>
      <c r="BJ34" s="338"/>
      <c r="BK34" s="338"/>
      <c r="BL34" s="339"/>
      <c r="BM34" s="340"/>
      <c r="BN34" s="324"/>
      <c r="BO34" s="340"/>
      <c r="BP34" s="324"/>
      <c r="BQ34" s="340"/>
      <c r="BR34" s="324"/>
      <c r="BS34" s="340"/>
      <c r="BT34" s="325"/>
      <c r="BU34" s="337"/>
      <c r="BV34" s="338"/>
      <c r="BW34" s="338"/>
      <c r="BX34" s="339"/>
      <c r="BY34" s="340"/>
      <c r="BZ34" s="324"/>
      <c r="CA34" s="340"/>
      <c r="CB34" s="324"/>
      <c r="CC34" s="340"/>
      <c r="CD34" s="324"/>
      <c r="CE34" s="340"/>
      <c r="CF34" s="325"/>
      <c r="CG34" s="337"/>
      <c r="CH34" s="338"/>
      <c r="CI34" s="338"/>
      <c r="CJ34" s="339"/>
      <c r="CK34" s="340"/>
      <c r="CL34" s="324"/>
      <c r="CM34" s="340"/>
      <c r="CN34" s="324"/>
      <c r="CO34" s="340"/>
      <c r="CP34" s="324"/>
      <c r="CQ34" s="340"/>
      <c r="CR34" s="325"/>
      <c r="CS34" s="337"/>
      <c r="CT34" s="338"/>
      <c r="CU34" s="338"/>
      <c r="CV34" s="339"/>
      <c r="CW34" s="340"/>
      <c r="CX34" s="324"/>
      <c r="CY34" s="340"/>
      <c r="CZ34" s="324"/>
      <c r="DA34" s="340"/>
      <c r="DB34" s="324"/>
      <c r="DC34" s="340"/>
      <c r="DD34" s="325"/>
      <c r="DE34" s="337"/>
      <c r="DF34" s="338"/>
      <c r="DG34" s="338"/>
      <c r="DH34" s="339"/>
      <c r="DI34" s="340"/>
      <c r="DJ34" s="324"/>
      <c r="DK34" s="340"/>
      <c r="DL34" s="324"/>
      <c r="DM34" s="340"/>
      <c r="DN34" s="324"/>
      <c r="DO34" s="340"/>
      <c r="DP34" s="325"/>
    </row>
    <row r="35" spans="1:120" ht="4.5" customHeight="1">
      <c r="A35" s="326"/>
      <c r="B35" s="326"/>
      <c r="C35" s="327"/>
      <c r="D35" s="327"/>
      <c r="M35" s="326"/>
      <c r="N35" s="326"/>
      <c r="O35" s="327"/>
      <c r="P35" s="327"/>
      <c r="Y35" s="326"/>
      <c r="Z35" s="326"/>
      <c r="AA35" s="327"/>
      <c r="AB35" s="327"/>
      <c r="AK35" s="326"/>
      <c r="AL35" s="326"/>
      <c r="AM35" s="327"/>
      <c r="AN35" s="327"/>
      <c r="AW35" s="326"/>
      <c r="AX35" s="326"/>
      <c r="AY35" s="327"/>
      <c r="AZ35" s="327"/>
      <c r="BI35" s="326"/>
      <c r="BJ35" s="326"/>
      <c r="BK35" s="327"/>
      <c r="BL35" s="327"/>
      <c r="BU35" s="326"/>
      <c r="BV35" s="326"/>
      <c r="BW35" s="327"/>
      <c r="BX35" s="327"/>
      <c r="CG35" s="326"/>
      <c r="CH35" s="326"/>
      <c r="CI35" s="327"/>
      <c r="CJ35" s="327"/>
      <c r="CS35" s="326"/>
      <c r="CT35" s="326"/>
      <c r="CU35" s="327"/>
      <c r="CV35" s="327"/>
      <c r="DE35" s="326"/>
      <c r="DF35" s="326"/>
      <c r="DG35" s="327"/>
      <c r="DH35" s="327"/>
    </row>
    <row r="36" spans="1:120" ht="25.5" customHeight="1">
      <c r="A36" s="555" t="str">
        <f>PARAMETRES!$F$19</f>
        <v>TOTAL DE LA PÉRIODE</v>
      </c>
      <c r="B36" s="555"/>
      <c r="C36" s="341">
        <f>PARAMETRES!$G$19</f>
        <v>100</v>
      </c>
      <c r="D36" s="342"/>
      <c r="E36" s="343">
        <f>TOTALGENERAL!$AA58</f>
        <v>49.800000000000004</v>
      </c>
      <c r="F36" s="344"/>
      <c r="G36" s="343" t="str">
        <f>TOTALGENERAL!$BB58</f>
        <v/>
      </c>
      <c r="H36" s="344"/>
      <c r="I36" s="343"/>
      <c r="J36" s="344"/>
      <c r="K36" s="343"/>
      <c r="M36" s="555" t="str">
        <f>PARAMETRES!$F$19</f>
        <v>TOTAL DE LA PÉRIODE</v>
      </c>
      <c r="N36" s="555"/>
      <c r="O36" s="341">
        <f>PARAMETRES!$G$19</f>
        <v>100</v>
      </c>
      <c r="P36" s="342"/>
      <c r="Q36" s="343">
        <f>TOTALGENERAL!$AA62</f>
        <v>84.699999999999989</v>
      </c>
      <c r="R36" s="344"/>
      <c r="S36" s="343" t="str">
        <f>TOTALGENERAL!$BB62</f>
        <v/>
      </c>
      <c r="T36" s="344"/>
      <c r="U36" s="343"/>
      <c r="V36" s="344"/>
      <c r="W36" s="343"/>
      <c r="Y36" s="555" t="str">
        <f>PARAMETRES!$F$19</f>
        <v>TOTAL DE LA PÉRIODE</v>
      </c>
      <c r="Z36" s="555"/>
      <c r="AA36" s="341">
        <f>PARAMETRES!$G$19</f>
        <v>100</v>
      </c>
      <c r="AB36" s="342"/>
      <c r="AC36" s="343">
        <f>TOTALGENERAL!$AA66</f>
        <v>72.399999999999991</v>
      </c>
      <c r="AD36" s="344"/>
      <c r="AE36" s="343" t="str">
        <f>TOTALGENERAL!$BB66</f>
        <v/>
      </c>
      <c r="AF36" s="344"/>
      <c r="AG36" s="343"/>
      <c r="AH36" s="344"/>
      <c r="AI36" s="343"/>
      <c r="AK36" s="555" t="str">
        <f>PARAMETRES!$F$19</f>
        <v>TOTAL DE LA PÉRIODE</v>
      </c>
      <c r="AL36" s="555"/>
      <c r="AM36" s="341">
        <f>PARAMETRES!$G$19</f>
        <v>100</v>
      </c>
      <c r="AN36" s="342"/>
      <c r="AO36" s="343">
        <f>TOTALGENERAL!$AA70</f>
        <v>71.399999999999991</v>
      </c>
      <c r="AP36" s="344"/>
      <c r="AQ36" s="343" t="str">
        <f>TOTALGENERAL!$BB70</f>
        <v/>
      </c>
      <c r="AR36" s="344"/>
      <c r="AS36" s="343"/>
      <c r="AT36" s="344"/>
      <c r="AU36" s="343"/>
      <c r="AW36" s="555" t="str">
        <f>PARAMETRES!$F$19</f>
        <v>TOTAL DE LA PÉRIODE</v>
      </c>
      <c r="AX36" s="555"/>
      <c r="AY36" s="341">
        <f>PARAMETRES!$G$19</f>
        <v>100</v>
      </c>
      <c r="AZ36" s="342"/>
      <c r="BA36" s="343">
        <f>TOTALGENERAL!$AA74</f>
        <v>76.5</v>
      </c>
      <c r="BB36" s="344"/>
      <c r="BC36" s="343" t="str">
        <f>TOTALGENERAL!$BB74</f>
        <v/>
      </c>
      <c r="BD36" s="344"/>
      <c r="BE36" s="343"/>
      <c r="BF36" s="344"/>
      <c r="BG36" s="343"/>
      <c r="BI36" s="555" t="str">
        <f>PARAMETRES!$F$19</f>
        <v>TOTAL DE LA PÉRIODE</v>
      </c>
      <c r="BJ36" s="555"/>
      <c r="BK36" s="341">
        <f>PARAMETRES!$G$19</f>
        <v>100</v>
      </c>
      <c r="BL36" s="342"/>
      <c r="BM36" s="343">
        <f>TOTALGENERAL!$AA78</f>
        <v>82.8</v>
      </c>
      <c r="BN36" s="344"/>
      <c r="BO36" s="343" t="str">
        <f>TOTALGENERAL!$BB78</f>
        <v/>
      </c>
      <c r="BP36" s="344"/>
      <c r="BQ36" s="343"/>
      <c r="BR36" s="344"/>
      <c r="BS36" s="343"/>
      <c r="BU36" s="555" t="str">
        <f>PARAMETRES!$F$19</f>
        <v>TOTAL DE LA PÉRIODE</v>
      </c>
      <c r="BV36" s="555"/>
      <c r="BW36" s="341">
        <f>PARAMETRES!$G$19</f>
        <v>100</v>
      </c>
      <c r="BX36" s="342"/>
      <c r="BY36" s="343">
        <f>TOTALGENERAL!$AA82</f>
        <v>83.699999999999989</v>
      </c>
      <c r="BZ36" s="344"/>
      <c r="CA36" s="343" t="str">
        <f>TOTALGENERAL!$BB82</f>
        <v/>
      </c>
      <c r="CB36" s="344"/>
      <c r="CC36" s="343"/>
      <c r="CD36" s="344"/>
      <c r="CE36" s="343"/>
      <c r="CG36" s="555" t="str">
        <f>PARAMETRES!$F$19</f>
        <v>TOTAL DE LA PÉRIODE</v>
      </c>
      <c r="CH36" s="555"/>
      <c r="CI36" s="341">
        <f>PARAMETRES!$G$19</f>
        <v>100</v>
      </c>
      <c r="CJ36" s="342"/>
      <c r="CK36" s="343">
        <f>TOTALGENERAL!$AA86</f>
        <v>81.5</v>
      </c>
      <c r="CL36" s="344"/>
      <c r="CM36" s="343" t="str">
        <f>TOTALGENERAL!$BB86</f>
        <v/>
      </c>
      <c r="CN36" s="344"/>
      <c r="CO36" s="343"/>
      <c r="CP36" s="344"/>
      <c r="CQ36" s="343"/>
      <c r="CS36" s="555" t="str">
        <f>PARAMETRES!$F$19</f>
        <v>TOTAL DE LA PÉRIODE</v>
      </c>
      <c r="CT36" s="555"/>
      <c r="CU36" s="341">
        <f>PARAMETRES!$G$19</f>
        <v>100</v>
      </c>
      <c r="CV36" s="342"/>
      <c r="CW36" s="343" t="str">
        <f>TOTALGENERAL!$AA90</f>
        <v/>
      </c>
      <c r="CX36" s="344"/>
      <c r="CY36" s="343" t="str">
        <f>TOTALGENERAL!$BB90</f>
        <v/>
      </c>
      <c r="CZ36" s="344"/>
      <c r="DA36" s="343"/>
      <c r="DB36" s="344"/>
      <c r="DC36" s="343"/>
      <c r="DE36" s="555" t="str">
        <f>PARAMETRES!$F$19</f>
        <v>TOTAL DE LA PÉRIODE</v>
      </c>
      <c r="DF36" s="555"/>
      <c r="DG36" s="341">
        <f>PARAMETRES!$G$19</f>
        <v>100</v>
      </c>
      <c r="DH36" s="342"/>
      <c r="DI36" s="343" t="str">
        <f>TOTALGENERAL!$AA94</f>
        <v/>
      </c>
      <c r="DJ36" s="344"/>
      <c r="DK36" s="343" t="str">
        <f>TOTALGENERAL!$BB94</f>
        <v/>
      </c>
      <c r="DL36" s="344"/>
      <c r="DM36" s="343"/>
      <c r="DN36" s="344"/>
      <c r="DO36" s="343"/>
    </row>
    <row r="37" spans="1:120" ht="3.75" customHeight="1">
      <c r="G37" s="345"/>
      <c r="J37" s="345"/>
      <c r="S37" s="345"/>
      <c r="V37" s="345"/>
      <c r="AE37" s="345"/>
      <c r="AH37" s="345"/>
      <c r="AQ37" s="345"/>
      <c r="AT37" s="345"/>
      <c r="BC37" s="345"/>
      <c r="BF37" s="345"/>
      <c r="BO37" s="345"/>
      <c r="BR37" s="345"/>
      <c r="CA37" s="345"/>
      <c r="CD37" s="345"/>
      <c r="CM37" s="345"/>
      <c r="CP37" s="345"/>
      <c r="CY37" s="345"/>
      <c r="DB37" s="345"/>
      <c r="DK37" s="345"/>
      <c r="DN37" s="345"/>
    </row>
    <row r="38" spans="1:120">
      <c r="G38" s="556"/>
      <c r="H38" s="556"/>
      <c r="I38" s="556"/>
      <c r="J38" s="556"/>
      <c r="K38" s="346"/>
      <c r="S38" s="556"/>
      <c r="T38" s="556"/>
      <c r="U38" s="556"/>
      <c r="V38" s="556"/>
      <c r="W38" s="346"/>
      <c r="AE38" s="556"/>
      <c r="AF38" s="556"/>
      <c r="AG38" s="556"/>
      <c r="AH38" s="556"/>
      <c r="AI38" s="346"/>
      <c r="AQ38" s="556"/>
      <c r="AR38" s="556"/>
      <c r="AS38" s="556"/>
      <c r="AT38" s="556"/>
      <c r="AU38" s="346"/>
      <c r="BC38" s="556"/>
      <c r="BD38" s="556"/>
      <c r="BE38" s="556"/>
      <c r="BF38" s="556"/>
      <c r="BG38" s="346"/>
      <c r="BO38" s="556"/>
      <c r="BP38" s="556"/>
      <c r="BQ38" s="556"/>
      <c r="BR38" s="556"/>
      <c r="BS38" s="346"/>
      <c r="CA38" s="556"/>
      <c r="CB38" s="556"/>
      <c r="CC38" s="556"/>
      <c r="CD38" s="556"/>
      <c r="CE38" s="346"/>
      <c r="CM38" s="556"/>
      <c r="CN38" s="556"/>
      <c r="CO38" s="556"/>
      <c r="CP38" s="556"/>
      <c r="CQ38" s="346"/>
      <c r="CY38" s="556"/>
      <c r="CZ38" s="556"/>
      <c r="DA38" s="556"/>
      <c r="DB38" s="556"/>
      <c r="DC38" s="346"/>
      <c r="DK38" s="556"/>
      <c r="DL38" s="556"/>
      <c r="DM38" s="556"/>
      <c r="DN38" s="556"/>
      <c r="DO38" s="346"/>
    </row>
    <row r="39" spans="1:120" ht="21.75" customHeight="1"/>
    <row r="53" spans="1:120">
      <c r="A53" s="557"/>
      <c r="B53" s="557"/>
      <c r="C53" s="557"/>
      <c r="D53" s="557"/>
      <c r="E53" s="557"/>
      <c r="F53" s="557"/>
      <c r="G53" s="557"/>
      <c r="H53" s="557"/>
      <c r="I53" s="557"/>
      <c r="J53" s="557"/>
      <c r="K53" s="557"/>
      <c r="L53" s="557"/>
      <c r="M53" s="557"/>
      <c r="N53" s="557"/>
      <c r="O53" s="557"/>
      <c r="P53" s="557"/>
      <c r="Q53" s="557"/>
      <c r="R53" s="557"/>
      <c r="S53" s="557"/>
      <c r="T53" s="557"/>
      <c r="U53" s="557"/>
      <c r="V53" s="557"/>
      <c r="W53" s="557"/>
      <c r="X53" s="557"/>
      <c r="Y53" s="557"/>
      <c r="Z53" s="557"/>
      <c r="AA53" s="557"/>
      <c r="AB53" s="557"/>
      <c r="AC53" s="557"/>
      <c r="AD53" s="557"/>
      <c r="AE53" s="557"/>
      <c r="AF53" s="557"/>
      <c r="AG53" s="557"/>
      <c r="AH53" s="557"/>
      <c r="AI53" s="557"/>
      <c r="AJ53" s="557"/>
      <c r="AK53" s="557"/>
      <c r="AL53" s="557"/>
      <c r="AM53" s="557"/>
      <c r="AN53" s="557"/>
      <c r="AO53" s="557"/>
      <c r="AP53" s="557"/>
      <c r="AQ53" s="557"/>
      <c r="AR53" s="557"/>
      <c r="AS53" s="557"/>
      <c r="AT53" s="557"/>
      <c r="AU53" s="557"/>
      <c r="AV53" s="557"/>
      <c r="AW53" s="557"/>
      <c r="AX53" s="557"/>
      <c r="AY53" s="557"/>
      <c r="AZ53" s="557"/>
      <c r="BA53" s="557"/>
      <c r="BB53" s="557"/>
      <c r="BC53" s="557"/>
      <c r="BD53" s="557"/>
      <c r="BE53" s="557"/>
      <c r="BF53" s="557"/>
      <c r="BG53" s="557"/>
      <c r="BH53" s="557"/>
      <c r="BI53" s="557"/>
      <c r="BJ53" s="557"/>
      <c r="BK53" s="557"/>
      <c r="BL53" s="557"/>
      <c r="BM53" s="557"/>
      <c r="BN53" s="557"/>
      <c r="BO53" s="557"/>
      <c r="BP53" s="557"/>
      <c r="BQ53" s="557"/>
      <c r="BR53" s="557"/>
      <c r="BS53" s="557"/>
      <c r="BT53" s="557"/>
      <c r="BU53" s="557"/>
      <c r="BV53" s="557"/>
      <c r="BW53" s="557"/>
      <c r="BX53" s="557"/>
      <c r="BY53" s="557"/>
      <c r="BZ53" s="557"/>
      <c r="CA53" s="557"/>
      <c r="CB53" s="557"/>
      <c r="CC53" s="557"/>
      <c r="CD53" s="557"/>
      <c r="CE53" s="557"/>
      <c r="CF53" s="557"/>
      <c r="CG53" s="557"/>
      <c r="CH53" s="557"/>
      <c r="CI53" s="557"/>
      <c r="CJ53" s="557"/>
      <c r="CK53" s="557"/>
      <c r="CL53" s="557"/>
      <c r="CM53" s="557"/>
      <c r="CN53" s="557"/>
      <c r="CO53" s="557"/>
      <c r="CP53" s="557"/>
      <c r="CQ53" s="557"/>
      <c r="CR53" s="557"/>
      <c r="CS53" s="557"/>
      <c r="CT53" s="557"/>
      <c r="CU53" s="557"/>
      <c r="CV53" s="557"/>
      <c r="CW53" s="557"/>
      <c r="CX53" s="557"/>
      <c r="CY53" s="557"/>
      <c r="CZ53" s="557"/>
      <c r="DA53" s="557"/>
      <c r="DB53" s="557"/>
      <c r="DC53" s="557"/>
      <c r="DD53" s="557"/>
      <c r="DE53" s="557"/>
      <c r="DF53" s="557"/>
      <c r="DG53" s="557"/>
      <c r="DH53" s="557"/>
      <c r="DI53" s="557"/>
      <c r="DJ53" s="557"/>
      <c r="DK53" s="557"/>
      <c r="DL53" s="557"/>
      <c r="DM53" s="557"/>
      <c r="DN53" s="557"/>
      <c r="DO53" s="557"/>
      <c r="DP53" s="557"/>
    </row>
    <row r="54" spans="1:120" ht="41.25">
      <c r="B54" s="559" t="str">
        <f>PARAMETRES!$C6</f>
        <v>M</v>
      </c>
      <c r="C54" s="559"/>
      <c r="D54" s="559"/>
      <c r="E54" s="559"/>
      <c r="F54" s="559"/>
      <c r="G54" s="559"/>
      <c r="H54" s="559"/>
      <c r="I54" s="547"/>
      <c r="J54" s="548"/>
      <c r="N54" s="559" t="str">
        <f>PARAMETRES!$C10</f>
        <v>A</v>
      </c>
      <c r="O54" s="559"/>
      <c r="P54" s="559"/>
      <c r="Q54" s="559"/>
      <c r="R54" s="559"/>
      <c r="S54" s="559"/>
      <c r="T54" s="559"/>
      <c r="U54" s="547"/>
      <c r="V54" s="548"/>
      <c r="Z54" s="559" t="str">
        <f>PARAMETRES!$C14</f>
        <v>F</v>
      </c>
      <c r="AA54" s="559"/>
      <c r="AB54" s="559"/>
      <c r="AC54" s="559"/>
      <c r="AD54" s="559"/>
      <c r="AE54" s="559"/>
      <c r="AF54" s="559"/>
      <c r="AG54" s="547"/>
      <c r="AH54" s="548"/>
      <c r="AL54" s="559" t="str">
        <f>PARAMETRES!$C18</f>
        <v>L</v>
      </c>
      <c r="AM54" s="559"/>
      <c r="AN54" s="559"/>
      <c r="AO54" s="559"/>
      <c r="AP54" s="559"/>
      <c r="AQ54" s="559"/>
      <c r="AR54" s="559"/>
      <c r="AS54" s="547"/>
      <c r="AT54" s="548"/>
      <c r="AX54" s="559" t="str">
        <f>PARAMETRES!$C22</f>
        <v>L</v>
      </c>
      <c r="AY54" s="559"/>
      <c r="AZ54" s="559"/>
      <c r="BA54" s="559"/>
      <c r="BB54" s="559"/>
      <c r="BC54" s="559"/>
      <c r="BD54" s="559"/>
      <c r="BE54" s="547"/>
      <c r="BF54" s="548"/>
      <c r="BJ54" s="559" t="str">
        <f>PARAMETRES!$C26</f>
        <v>M</v>
      </c>
      <c r="BK54" s="559"/>
      <c r="BL54" s="559"/>
      <c r="BM54" s="559"/>
      <c r="BN54" s="559"/>
      <c r="BO54" s="559"/>
      <c r="BP54" s="559"/>
      <c r="BQ54" s="547"/>
      <c r="BR54" s="548"/>
      <c r="BV54" s="559" t="str">
        <f>PARAMETRES!$C30</f>
        <v>M</v>
      </c>
      <c r="BW54" s="559"/>
      <c r="BX54" s="559"/>
      <c r="BY54" s="559"/>
      <c r="BZ54" s="559"/>
      <c r="CA54" s="559"/>
      <c r="CB54" s="559"/>
      <c r="CC54" s="547"/>
      <c r="CD54" s="548"/>
      <c r="CH54" s="559" t="str">
        <f>PARAMETRES!$C34</f>
        <v>-</v>
      </c>
      <c r="CI54" s="559"/>
      <c r="CJ54" s="559"/>
      <c r="CK54" s="559"/>
      <c r="CL54" s="559"/>
      <c r="CM54" s="559"/>
      <c r="CN54" s="559"/>
      <c r="CO54" s="547"/>
      <c r="CP54" s="548"/>
      <c r="CT54" s="559" t="str">
        <f>PARAMETRES!$C38</f>
        <v>-</v>
      </c>
      <c r="CU54" s="559"/>
      <c r="CV54" s="559"/>
      <c r="CW54" s="559"/>
      <c r="CX54" s="559"/>
      <c r="CY54" s="559"/>
      <c r="CZ54" s="559"/>
      <c r="DA54" s="547"/>
      <c r="DB54" s="548"/>
      <c r="DF54" s="559" t="str">
        <f>PARAMETRES!$C42</f>
        <v>-</v>
      </c>
      <c r="DG54" s="559"/>
      <c r="DH54" s="559"/>
      <c r="DI54" s="559"/>
      <c r="DJ54" s="559"/>
      <c r="DK54" s="559"/>
      <c r="DL54" s="559"/>
      <c r="DM54" s="547" t="str">
        <f>IF(COUNTBLANK(DO60:DO89)=31,"",PARAMETRES!$F$22)</f>
        <v>Année          2016-2017</v>
      </c>
      <c r="DN54" s="548" t="str">
        <f>IF(COUNTBLANK(DO60:DO89)=31,"",PARAMETRES!$F$23)</f>
        <v>5ème année</v>
      </c>
    </row>
    <row r="55" spans="1:120" ht="20.25">
      <c r="B55" s="558" t="str">
        <f>PARAMETRES!$B6</f>
        <v>B</v>
      </c>
      <c r="C55" s="558"/>
      <c r="D55" s="558"/>
      <c r="E55" s="558"/>
      <c r="F55" s="558"/>
      <c r="G55" s="558"/>
      <c r="H55" s="558"/>
      <c r="I55" s="547"/>
      <c r="J55" s="548"/>
      <c r="N55" s="558" t="str">
        <f>PARAMETRES!$B10</f>
        <v>C</v>
      </c>
      <c r="O55" s="558"/>
      <c r="P55" s="558"/>
      <c r="Q55" s="558"/>
      <c r="R55" s="558"/>
      <c r="S55" s="558"/>
      <c r="T55" s="558"/>
      <c r="U55" s="547"/>
      <c r="V55" s="548"/>
      <c r="Z55" s="558" t="str">
        <f>PARAMETRES!$B14</f>
        <v>F</v>
      </c>
      <c r="AA55" s="558"/>
      <c r="AB55" s="558"/>
      <c r="AC55" s="558"/>
      <c r="AD55" s="558"/>
      <c r="AE55" s="558"/>
      <c r="AF55" s="558"/>
      <c r="AG55" s="547"/>
      <c r="AH55" s="548"/>
      <c r="AL55" s="558" t="str">
        <f>PARAMETRES!$B18</f>
        <v>K</v>
      </c>
      <c r="AM55" s="558"/>
      <c r="AN55" s="558"/>
      <c r="AO55" s="558"/>
      <c r="AP55" s="558"/>
      <c r="AQ55" s="558"/>
      <c r="AR55" s="558"/>
      <c r="AS55" s="547"/>
      <c r="AT55" s="548"/>
      <c r="AX55" s="558" t="str">
        <f>PARAMETRES!$B22</f>
        <v>P</v>
      </c>
      <c r="AY55" s="558"/>
      <c r="AZ55" s="558"/>
      <c r="BA55" s="558"/>
      <c r="BB55" s="558"/>
      <c r="BC55" s="558"/>
      <c r="BD55" s="558"/>
      <c r="BE55" s="547"/>
      <c r="BF55" s="548"/>
      <c r="BJ55" s="558" t="str">
        <f>PARAMETRES!$B26</f>
        <v>S</v>
      </c>
      <c r="BK55" s="558"/>
      <c r="BL55" s="558"/>
      <c r="BM55" s="558"/>
      <c r="BN55" s="558"/>
      <c r="BO55" s="558"/>
      <c r="BP55" s="558"/>
      <c r="BQ55" s="547"/>
      <c r="BR55" s="548"/>
      <c r="BV55" s="558" t="str">
        <f>PARAMETRES!$B30</f>
        <v>T</v>
      </c>
      <c r="BW55" s="558"/>
      <c r="BX55" s="558"/>
      <c r="BY55" s="558"/>
      <c r="BZ55" s="558"/>
      <c r="CA55" s="558"/>
      <c r="CB55" s="558"/>
      <c r="CC55" s="547"/>
      <c r="CD55" s="548"/>
      <c r="CH55" s="558" t="str">
        <f>PARAMETRES!$B34</f>
        <v>-</v>
      </c>
      <c r="CI55" s="558"/>
      <c r="CJ55" s="558"/>
      <c r="CK55" s="558"/>
      <c r="CL55" s="558"/>
      <c r="CM55" s="558"/>
      <c r="CN55" s="558"/>
      <c r="CO55" s="547"/>
      <c r="CP55" s="548"/>
      <c r="CT55" s="558" t="str">
        <f>PARAMETRES!$B38</f>
        <v>-</v>
      </c>
      <c r="CU55" s="558"/>
      <c r="CV55" s="558"/>
      <c r="CW55" s="558"/>
      <c r="CX55" s="558"/>
      <c r="CY55" s="558"/>
      <c r="CZ55" s="558"/>
      <c r="DA55" s="547"/>
      <c r="DB55" s="548"/>
      <c r="DF55" s="558" t="str">
        <f>PARAMETRES!$B42</f>
        <v>-</v>
      </c>
      <c r="DG55" s="558"/>
      <c r="DH55" s="558"/>
      <c r="DI55" s="558"/>
      <c r="DJ55" s="558"/>
      <c r="DK55" s="558"/>
      <c r="DL55" s="558"/>
      <c r="DM55" s="547"/>
      <c r="DN55" s="548"/>
    </row>
    <row r="56" spans="1:120">
      <c r="B56" s="313"/>
      <c r="C56" s="313"/>
      <c r="D56" s="313"/>
      <c r="N56" s="313"/>
      <c r="O56" s="313"/>
      <c r="P56" s="313"/>
      <c r="Z56" s="313"/>
      <c r="AA56" s="313"/>
      <c r="AB56" s="313"/>
      <c r="AL56" s="313"/>
      <c r="AM56" s="313"/>
      <c r="AN56" s="313"/>
      <c r="AX56" s="313"/>
      <c r="AY56" s="313"/>
      <c r="AZ56" s="313"/>
      <c r="BJ56" s="313"/>
      <c r="BK56" s="313"/>
      <c r="BL56" s="313"/>
      <c r="BV56" s="313"/>
      <c r="BW56" s="313"/>
      <c r="BX56" s="313"/>
      <c r="CH56" s="313"/>
      <c r="CI56" s="313"/>
      <c r="CJ56" s="313"/>
      <c r="CT56" s="313"/>
      <c r="CU56" s="313"/>
      <c r="CV56" s="313"/>
      <c r="DF56" s="313"/>
      <c r="DG56" s="313"/>
      <c r="DH56" s="313"/>
    </row>
    <row r="58" spans="1:120" ht="25.5" customHeight="1">
      <c r="E58" s="314" t="s">
        <v>84</v>
      </c>
      <c r="G58" s="314" t="s">
        <v>85</v>
      </c>
      <c r="I58" s="314" t="s">
        <v>86</v>
      </c>
      <c r="K58" s="314" t="s">
        <v>87</v>
      </c>
      <c r="Q58" s="314" t="s">
        <v>84</v>
      </c>
      <c r="S58" s="314" t="s">
        <v>85</v>
      </c>
      <c r="U58" s="314" t="s">
        <v>86</v>
      </c>
      <c r="W58" s="314" t="s">
        <v>87</v>
      </c>
      <c r="AC58" s="314" t="s">
        <v>84</v>
      </c>
      <c r="AE58" s="314" t="s">
        <v>85</v>
      </c>
      <c r="AG58" s="314" t="s">
        <v>86</v>
      </c>
      <c r="AI58" s="314" t="s">
        <v>87</v>
      </c>
      <c r="AO58" s="314" t="s">
        <v>84</v>
      </c>
      <c r="AQ58" s="314" t="s">
        <v>85</v>
      </c>
      <c r="AS58" s="314" t="s">
        <v>86</v>
      </c>
      <c r="AU58" s="314" t="s">
        <v>87</v>
      </c>
      <c r="BA58" s="314" t="s">
        <v>84</v>
      </c>
      <c r="BC58" s="314" t="s">
        <v>85</v>
      </c>
      <c r="BE58" s="314" t="s">
        <v>86</v>
      </c>
      <c r="BG58" s="314" t="s">
        <v>87</v>
      </c>
      <c r="BM58" s="314" t="s">
        <v>84</v>
      </c>
      <c r="BO58" s="314" t="s">
        <v>85</v>
      </c>
      <c r="BQ58" s="314" t="s">
        <v>86</v>
      </c>
      <c r="BS58" s="314" t="s">
        <v>87</v>
      </c>
      <c r="BY58" s="314" t="s">
        <v>84</v>
      </c>
      <c r="CA58" s="314" t="s">
        <v>85</v>
      </c>
      <c r="CC58" s="314" t="s">
        <v>86</v>
      </c>
      <c r="CE58" s="314" t="s">
        <v>87</v>
      </c>
      <c r="CK58" s="314" t="s">
        <v>84</v>
      </c>
      <c r="CM58" s="314" t="s">
        <v>85</v>
      </c>
      <c r="CO58" s="314" t="s">
        <v>86</v>
      </c>
      <c r="CQ58" s="314" t="s">
        <v>87</v>
      </c>
      <c r="CW58" s="314" t="s">
        <v>84</v>
      </c>
      <c r="CY58" s="314" t="s">
        <v>85</v>
      </c>
      <c r="DA58" s="314" t="s">
        <v>86</v>
      </c>
      <c r="DC58" s="314" t="s">
        <v>87</v>
      </c>
      <c r="DI58" s="314" t="s">
        <v>84</v>
      </c>
      <c r="DK58" s="314" t="s">
        <v>85</v>
      </c>
      <c r="DM58" s="314" t="s">
        <v>86</v>
      </c>
      <c r="DO58" s="314" t="s">
        <v>87</v>
      </c>
    </row>
    <row r="59" spans="1:120">
      <c r="E59" s="315"/>
      <c r="G59" s="315"/>
      <c r="I59" s="315"/>
      <c r="K59" s="315"/>
      <c r="Q59" s="315"/>
      <c r="S59" s="315"/>
      <c r="U59" s="315"/>
      <c r="W59" s="315"/>
      <c r="AC59" s="315"/>
      <c r="AE59" s="315"/>
      <c r="AG59" s="315"/>
      <c r="AI59" s="315"/>
      <c r="AO59" s="315"/>
      <c r="AQ59" s="315"/>
      <c r="AS59" s="315"/>
      <c r="AU59" s="315"/>
      <c r="BA59" s="315"/>
      <c r="BC59" s="315"/>
      <c r="BE59" s="315"/>
      <c r="BG59" s="315"/>
      <c r="BM59" s="315"/>
      <c r="BO59" s="315"/>
      <c r="BQ59" s="315"/>
      <c r="BS59" s="315"/>
      <c r="BY59" s="315"/>
      <c r="CA59" s="315"/>
      <c r="CC59" s="315"/>
      <c r="CE59" s="315"/>
      <c r="CK59" s="315"/>
      <c r="CM59" s="315"/>
      <c r="CO59" s="315"/>
      <c r="CQ59" s="315"/>
      <c r="CW59" s="315"/>
      <c r="CY59" s="315"/>
      <c r="DA59" s="315"/>
      <c r="DC59" s="315"/>
      <c r="DI59" s="315"/>
      <c r="DK59" s="315"/>
      <c r="DM59" s="315"/>
      <c r="DO59" s="315"/>
    </row>
    <row r="60" spans="1:120">
      <c r="A60" s="551" t="str">
        <f>PARAMETRES!$F$3</f>
        <v>RELIGION</v>
      </c>
      <c r="B60" s="551"/>
      <c r="C60" s="316">
        <f>PARAMETRES!$G$3</f>
        <v>20</v>
      </c>
      <c r="D60" s="317"/>
      <c r="E60" s="318">
        <f>TOTALGENERAL!$E59</f>
        <v>13.7</v>
      </c>
      <c r="F60" s="319"/>
      <c r="G60" s="318" t="str">
        <f>TOTALGENERAL!$AF59</f>
        <v/>
      </c>
      <c r="H60" s="319"/>
      <c r="I60" s="318"/>
      <c r="J60" s="319"/>
      <c r="K60" s="318"/>
      <c r="L60" s="320"/>
      <c r="M60" s="551" t="str">
        <f>PARAMETRES!$F$3</f>
        <v>RELIGION</v>
      </c>
      <c r="N60" s="551"/>
      <c r="O60" s="316">
        <f>PARAMETRES!$G$3</f>
        <v>20</v>
      </c>
      <c r="P60" s="317"/>
      <c r="Q60" s="318">
        <f>TOTALGENERAL!$E63</f>
        <v>13.7</v>
      </c>
      <c r="R60" s="319"/>
      <c r="S60" s="318" t="str">
        <f>TOTALGENERAL!$AF63</f>
        <v/>
      </c>
      <c r="T60" s="319"/>
      <c r="U60" s="318"/>
      <c r="V60" s="319"/>
      <c r="W60" s="318"/>
      <c r="X60" s="320"/>
      <c r="Y60" s="551" t="str">
        <f>PARAMETRES!$F$3</f>
        <v>RELIGION</v>
      </c>
      <c r="Z60" s="551"/>
      <c r="AA60" s="316">
        <f>PARAMETRES!$G$3</f>
        <v>20</v>
      </c>
      <c r="AB60" s="317"/>
      <c r="AC60" s="318">
        <f>TOTALGENERAL!$E67</f>
        <v>15.799999999999999</v>
      </c>
      <c r="AD60" s="319"/>
      <c r="AE60" s="318" t="str">
        <f>TOTALGENERAL!$AF67</f>
        <v/>
      </c>
      <c r="AF60" s="319"/>
      <c r="AG60" s="318"/>
      <c r="AH60" s="319"/>
      <c r="AI60" s="318"/>
      <c r="AJ60" s="320"/>
      <c r="AK60" s="551" t="str">
        <f>PARAMETRES!$F$3</f>
        <v>RELIGION</v>
      </c>
      <c r="AL60" s="551"/>
      <c r="AM60" s="316">
        <f>PARAMETRES!$G$3</f>
        <v>20</v>
      </c>
      <c r="AN60" s="317"/>
      <c r="AO60" s="318">
        <f>TOTALGENERAL!$E71</f>
        <v>8.5</v>
      </c>
      <c r="AP60" s="319"/>
      <c r="AQ60" s="318" t="str">
        <f>TOTALGENERAL!$AF71</f>
        <v/>
      </c>
      <c r="AR60" s="319"/>
      <c r="AS60" s="318"/>
      <c r="AT60" s="319"/>
      <c r="AU60" s="318"/>
      <c r="AV60" s="320"/>
      <c r="AW60" s="551" t="str">
        <f>PARAMETRES!$F$3</f>
        <v>RELIGION</v>
      </c>
      <c r="AX60" s="551"/>
      <c r="AY60" s="316">
        <f>PARAMETRES!$G$3</f>
        <v>20</v>
      </c>
      <c r="AZ60" s="317"/>
      <c r="BA60" s="318">
        <f>TOTALGENERAL!$E75</f>
        <v>17.900000000000002</v>
      </c>
      <c r="BB60" s="319"/>
      <c r="BC60" s="318" t="str">
        <f>TOTALGENERAL!$AF75</f>
        <v/>
      </c>
      <c r="BD60" s="319"/>
      <c r="BE60" s="318"/>
      <c r="BF60" s="319"/>
      <c r="BG60" s="318"/>
      <c r="BH60" s="320"/>
      <c r="BI60" s="551" t="str">
        <f>PARAMETRES!$F$3</f>
        <v>RELIGION</v>
      </c>
      <c r="BJ60" s="551"/>
      <c r="BK60" s="316">
        <f>PARAMETRES!$G$3</f>
        <v>20</v>
      </c>
      <c r="BL60" s="317"/>
      <c r="BM60" s="318">
        <f>TOTALGENERAL!$E79</f>
        <v>14.799999999999999</v>
      </c>
      <c r="BN60" s="319"/>
      <c r="BO60" s="318" t="str">
        <f>TOTALGENERAL!$AF79</f>
        <v/>
      </c>
      <c r="BP60" s="319"/>
      <c r="BQ60" s="318"/>
      <c r="BR60" s="319"/>
      <c r="BS60" s="318"/>
      <c r="BT60" s="320"/>
      <c r="BU60" s="551" t="str">
        <f>PARAMETRES!$F$3</f>
        <v>RELIGION</v>
      </c>
      <c r="BV60" s="551"/>
      <c r="BW60" s="316">
        <f>PARAMETRES!$G$3</f>
        <v>20</v>
      </c>
      <c r="BX60" s="317"/>
      <c r="BY60" s="318">
        <f>TOTALGENERAL!$E83</f>
        <v>20</v>
      </c>
      <c r="BZ60" s="319"/>
      <c r="CA60" s="318" t="str">
        <f>TOTALGENERAL!$AF83</f>
        <v/>
      </c>
      <c r="CB60" s="319"/>
      <c r="CC60" s="318"/>
      <c r="CD60" s="319"/>
      <c r="CE60" s="318"/>
      <c r="CF60" s="320"/>
      <c r="CG60" s="551" t="str">
        <f>PARAMETRES!$F$3</f>
        <v>RELIGION</v>
      </c>
      <c r="CH60" s="551"/>
      <c r="CI60" s="316">
        <f>PARAMETRES!$G$3</f>
        <v>20</v>
      </c>
      <c r="CJ60" s="317"/>
      <c r="CK60" s="318" t="str">
        <f>TOTALGENERAL!$E87</f>
        <v>-</v>
      </c>
      <c r="CL60" s="319"/>
      <c r="CM60" s="318" t="str">
        <f>TOTALGENERAL!$AF87</f>
        <v/>
      </c>
      <c r="CN60" s="319"/>
      <c r="CO60" s="318"/>
      <c r="CP60" s="319"/>
      <c r="CQ60" s="318"/>
      <c r="CR60" s="320"/>
      <c r="CS60" s="551" t="str">
        <f>PARAMETRES!$F$3</f>
        <v>RELIGION</v>
      </c>
      <c r="CT60" s="551"/>
      <c r="CU60" s="316">
        <f>PARAMETRES!$G$3</f>
        <v>20</v>
      </c>
      <c r="CV60" s="317"/>
      <c r="CW60" s="318" t="str">
        <f>TOTALGENERAL!$E91</f>
        <v>-</v>
      </c>
      <c r="CX60" s="319"/>
      <c r="CY60" s="318" t="str">
        <f>TOTALGENERAL!$AF91</f>
        <v/>
      </c>
      <c r="CZ60" s="319"/>
      <c r="DA60" s="318"/>
      <c r="DB60" s="319"/>
      <c r="DC60" s="318"/>
      <c r="DD60" s="320"/>
      <c r="DE60" s="551" t="str">
        <f>PARAMETRES!$F$3</f>
        <v>RELIGION</v>
      </c>
      <c r="DF60" s="551"/>
      <c r="DG60" s="316">
        <f>PARAMETRES!$G$3</f>
        <v>20</v>
      </c>
      <c r="DH60" s="317"/>
      <c r="DI60" s="318" t="str">
        <f>TOTALGENERAL!$E95</f>
        <v>-</v>
      </c>
      <c r="DJ60" s="319"/>
      <c r="DK60" s="318" t="str">
        <f>TOTALGENERAL!$AF95</f>
        <v/>
      </c>
      <c r="DL60" s="319"/>
      <c r="DM60" s="318"/>
      <c r="DN60" s="319"/>
      <c r="DO60" s="318"/>
      <c r="DP60" s="320"/>
    </row>
    <row r="61" spans="1:120">
      <c r="A61" s="321"/>
      <c r="B61" s="322"/>
      <c r="C61" s="323"/>
      <c r="D61" s="323"/>
      <c r="E61" s="315"/>
      <c r="F61" s="324"/>
      <c r="G61" s="315"/>
      <c r="H61" s="324"/>
      <c r="I61" s="315"/>
      <c r="J61" s="324"/>
      <c r="K61" s="315"/>
      <c r="L61" s="325"/>
      <c r="M61" s="321"/>
      <c r="N61" s="322"/>
      <c r="O61" s="323"/>
      <c r="P61" s="323"/>
      <c r="Q61" s="315"/>
      <c r="R61" s="324"/>
      <c r="S61" s="315"/>
      <c r="T61" s="324"/>
      <c r="U61" s="315"/>
      <c r="V61" s="324"/>
      <c r="W61" s="315"/>
      <c r="X61" s="325"/>
      <c r="Y61" s="321"/>
      <c r="Z61" s="322"/>
      <c r="AA61" s="323"/>
      <c r="AB61" s="323"/>
      <c r="AC61" s="315"/>
      <c r="AD61" s="324"/>
      <c r="AE61" s="315"/>
      <c r="AF61" s="324"/>
      <c r="AG61" s="315"/>
      <c r="AH61" s="324"/>
      <c r="AI61" s="315"/>
      <c r="AJ61" s="325"/>
      <c r="AK61" s="321"/>
      <c r="AL61" s="322"/>
      <c r="AM61" s="323"/>
      <c r="AN61" s="323"/>
      <c r="AO61" s="315"/>
      <c r="AP61" s="324"/>
      <c r="AQ61" s="315"/>
      <c r="AR61" s="324"/>
      <c r="AS61" s="315"/>
      <c r="AT61" s="324"/>
      <c r="AU61" s="315"/>
      <c r="AV61" s="325"/>
      <c r="AW61" s="321"/>
      <c r="AX61" s="322"/>
      <c r="AY61" s="323"/>
      <c r="AZ61" s="323"/>
      <c r="BA61" s="315"/>
      <c r="BB61" s="324"/>
      <c r="BC61" s="315"/>
      <c r="BD61" s="324"/>
      <c r="BE61" s="315"/>
      <c r="BF61" s="324"/>
      <c r="BG61" s="315"/>
      <c r="BH61" s="325"/>
      <c r="BI61" s="321"/>
      <c r="BJ61" s="322"/>
      <c r="BK61" s="323"/>
      <c r="BL61" s="323"/>
      <c r="BM61" s="315"/>
      <c r="BN61" s="324"/>
      <c r="BO61" s="315"/>
      <c r="BP61" s="324"/>
      <c r="BQ61" s="315"/>
      <c r="BR61" s="324"/>
      <c r="BS61" s="315"/>
      <c r="BT61" s="325"/>
      <c r="BU61" s="321"/>
      <c r="BV61" s="322"/>
      <c r="BW61" s="323"/>
      <c r="BX61" s="323"/>
      <c r="BY61" s="315"/>
      <c r="BZ61" s="324"/>
      <c r="CA61" s="315"/>
      <c r="CB61" s="324"/>
      <c r="CC61" s="315"/>
      <c r="CD61" s="324"/>
      <c r="CE61" s="315"/>
      <c r="CF61" s="325"/>
      <c r="CG61" s="321"/>
      <c r="CH61" s="322"/>
      <c r="CI61" s="323"/>
      <c r="CJ61" s="323"/>
      <c r="CK61" s="315"/>
      <c r="CL61" s="324"/>
      <c r="CM61" s="315"/>
      <c r="CN61" s="324"/>
      <c r="CO61" s="315"/>
      <c r="CP61" s="324"/>
      <c r="CQ61" s="315"/>
      <c r="CR61" s="325"/>
      <c r="CS61" s="321"/>
      <c r="CT61" s="322"/>
      <c r="CU61" s="323"/>
      <c r="CV61" s="323"/>
      <c r="CW61" s="315"/>
      <c r="CX61" s="324"/>
      <c r="CY61" s="315"/>
      <c r="CZ61" s="324"/>
      <c r="DA61" s="315"/>
      <c r="DB61" s="324"/>
      <c r="DC61" s="315"/>
      <c r="DD61" s="325"/>
      <c r="DE61" s="321"/>
      <c r="DF61" s="322"/>
      <c r="DG61" s="323"/>
      <c r="DH61" s="323"/>
      <c r="DI61" s="315"/>
      <c r="DJ61" s="324"/>
      <c r="DK61" s="315"/>
      <c r="DL61" s="324"/>
      <c r="DM61" s="315"/>
      <c r="DN61" s="324"/>
      <c r="DO61" s="315"/>
      <c r="DP61" s="325"/>
    </row>
    <row r="62" spans="1:120">
      <c r="A62" s="326"/>
      <c r="B62" s="326"/>
      <c r="C62" s="327"/>
      <c r="D62" s="327"/>
      <c r="E62" s="315"/>
      <c r="G62" s="315"/>
      <c r="I62" s="315"/>
      <c r="K62" s="315"/>
      <c r="M62" s="326"/>
      <c r="N62" s="326"/>
      <c r="O62" s="327"/>
      <c r="P62" s="327"/>
      <c r="Q62" s="315"/>
      <c r="S62" s="315"/>
      <c r="U62" s="315"/>
      <c r="W62" s="315"/>
      <c r="Y62" s="326"/>
      <c r="Z62" s="326"/>
      <c r="AA62" s="327"/>
      <c r="AB62" s="327"/>
      <c r="AC62" s="315"/>
      <c r="AE62" s="315"/>
      <c r="AG62" s="315"/>
      <c r="AI62" s="315"/>
      <c r="AK62" s="326"/>
      <c r="AL62" s="326"/>
      <c r="AM62" s="327"/>
      <c r="AN62" s="327"/>
      <c r="AO62" s="315"/>
      <c r="AQ62" s="315"/>
      <c r="AS62" s="315"/>
      <c r="AU62" s="315"/>
      <c r="AW62" s="326"/>
      <c r="AX62" s="326"/>
      <c r="AY62" s="327"/>
      <c r="AZ62" s="327"/>
      <c r="BA62" s="315"/>
      <c r="BC62" s="315"/>
      <c r="BE62" s="315"/>
      <c r="BG62" s="315"/>
      <c r="BI62" s="326"/>
      <c r="BJ62" s="326"/>
      <c r="BK62" s="327"/>
      <c r="BL62" s="327"/>
      <c r="BM62" s="315"/>
      <c r="BO62" s="315"/>
      <c r="BQ62" s="315"/>
      <c r="BS62" s="315"/>
      <c r="BU62" s="326"/>
      <c r="BV62" s="326"/>
      <c r="BW62" s="327"/>
      <c r="BX62" s="327"/>
      <c r="BY62" s="315"/>
      <c r="CA62" s="315"/>
      <c r="CC62" s="315"/>
      <c r="CE62" s="315"/>
      <c r="CG62" s="326"/>
      <c r="CH62" s="326"/>
      <c r="CI62" s="327"/>
      <c r="CJ62" s="327"/>
      <c r="CK62" s="315"/>
      <c r="CM62" s="315"/>
      <c r="CO62" s="315"/>
      <c r="CQ62" s="315"/>
      <c r="CS62" s="326"/>
      <c r="CT62" s="326"/>
      <c r="CU62" s="327"/>
      <c r="CV62" s="327"/>
      <c r="CW62" s="315"/>
      <c r="CY62" s="315"/>
      <c r="DA62" s="315"/>
      <c r="DC62" s="315"/>
      <c r="DE62" s="326"/>
      <c r="DF62" s="326"/>
      <c r="DG62" s="327"/>
      <c r="DH62" s="327"/>
      <c r="DI62" s="315"/>
      <c r="DK62" s="315"/>
      <c r="DM62" s="315"/>
      <c r="DO62" s="315"/>
    </row>
    <row r="63" spans="1:120" ht="13.5">
      <c r="A63" s="552" t="s">
        <v>88</v>
      </c>
      <c r="B63" s="552"/>
      <c r="C63" s="327"/>
      <c r="D63" s="327"/>
      <c r="E63" s="315"/>
      <c r="G63" s="315"/>
      <c r="I63" s="315"/>
      <c r="K63" s="315"/>
      <c r="M63" s="552" t="s">
        <v>88</v>
      </c>
      <c r="N63" s="552"/>
      <c r="O63" s="327"/>
      <c r="P63" s="327"/>
      <c r="Q63" s="315"/>
      <c r="S63" s="315"/>
      <c r="U63" s="315"/>
      <c r="W63" s="315"/>
      <c r="Y63" s="552" t="s">
        <v>88</v>
      </c>
      <c r="Z63" s="552"/>
      <c r="AA63" s="327"/>
      <c r="AB63" s="327"/>
      <c r="AC63" s="315"/>
      <c r="AE63" s="315"/>
      <c r="AG63" s="315"/>
      <c r="AI63" s="315"/>
      <c r="AK63" s="552" t="s">
        <v>88</v>
      </c>
      <c r="AL63" s="552"/>
      <c r="AM63" s="327"/>
      <c r="AN63" s="327"/>
      <c r="AO63" s="315"/>
      <c r="AQ63" s="315"/>
      <c r="AS63" s="315"/>
      <c r="AU63" s="315"/>
      <c r="AW63" s="552" t="s">
        <v>88</v>
      </c>
      <c r="AX63" s="552"/>
      <c r="AY63" s="327"/>
      <c r="AZ63" s="327"/>
      <c r="BA63" s="315"/>
      <c r="BC63" s="315"/>
      <c r="BE63" s="315"/>
      <c r="BG63" s="315"/>
      <c r="BI63" s="552" t="s">
        <v>88</v>
      </c>
      <c r="BJ63" s="552"/>
      <c r="BK63" s="327"/>
      <c r="BL63" s="327"/>
      <c r="BM63" s="315"/>
      <c r="BO63" s="315"/>
      <c r="BQ63" s="315"/>
      <c r="BS63" s="315"/>
      <c r="BU63" s="552" t="s">
        <v>88</v>
      </c>
      <c r="BV63" s="552"/>
      <c r="BW63" s="327"/>
      <c r="BX63" s="327"/>
      <c r="BY63" s="315"/>
      <c r="CA63" s="315"/>
      <c r="CC63" s="315"/>
      <c r="CE63" s="315"/>
      <c r="CG63" s="552" t="s">
        <v>88</v>
      </c>
      <c r="CH63" s="552"/>
      <c r="CI63" s="327"/>
      <c r="CJ63" s="327"/>
      <c r="CK63" s="315"/>
      <c r="CM63" s="315"/>
      <c r="CO63" s="315"/>
      <c r="CQ63" s="315"/>
      <c r="CS63" s="552" t="s">
        <v>88</v>
      </c>
      <c r="CT63" s="552"/>
      <c r="CU63" s="327"/>
      <c r="CV63" s="327"/>
      <c r="CW63" s="315"/>
      <c r="CY63" s="315"/>
      <c r="DA63" s="315"/>
      <c r="DC63" s="315"/>
      <c r="DE63" s="552" t="s">
        <v>88</v>
      </c>
      <c r="DF63" s="552"/>
      <c r="DG63" s="327"/>
      <c r="DH63" s="327"/>
      <c r="DI63" s="315"/>
      <c r="DK63" s="315"/>
      <c r="DM63" s="315"/>
      <c r="DO63" s="315"/>
    </row>
    <row r="64" spans="1:120">
      <c r="A64" s="326"/>
      <c r="B64" s="326"/>
      <c r="C64" s="327"/>
      <c r="D64" s="327"/>
      <c r="E64" s="315"/>
      <c r="G64" s="315"/>
      <c r="I64" s="315"/>
      <c r="K64" s="315"/>
      <c r="M64" s="326"/>
      <c r="N64" s="326"/>
      <c r="O64" s="327"/>
      <c r="P64" s="327"/>
      <c r="Q64" s="315"/>
      <c r="S64" s="315"/>
      <c r="U64" s="315"/>
      <c r="W64" s="315"/>
      <c r="Y64" s="326"/>
      <c r="Z64" s="326"/>
      <c r="AA64" s="327"/>
      <c r="AB64" s="327"/>
      <c r="AC64" s="315"/>
      <c r="AE64" s="315"/>
      <c r="AG64" s="315"/>
      <c r="AI64" s="315"/>
      <c r="AK64" s="326"/>
      <c r="AL64" s="326"/>
      <c r="AM64" s="327"/>
      <c r="AN64" s="327"/>
      <c r="AO64" s="315"/>
      <c r="AQ64" s="315"/>
      <c r="AS64" s="315"/>
      <c r="AU64" s="315"/>
      <c r="AW64" s="326"/>
      <c r="AX64" s="326"/>
      <c r="AY64" s="327"/>
      <c r="AZ64" s="327"/>
      <c r="BA64" s="315"/>
      <c r="BC64" s="315"/>
      <c r="BE64" s="315"/>
      <c r="BG64" s="315"/>
      <c r="BI64" s="326"/>
      <c r="BJ64" s="326"/>
      <c r="BK64" s="327"/>
      <c r="BL64" s="327"/>
      <c r="BM64" s="315"/>
      <c r="BO64" s="315"/>
      <c r="BQ64" s="315"/>
      <c r="BS64" s="315"/>
      <c r="BU64" s="326"/>
      <c r="BV64" s="326"/>
      <c r="BW64" s="327"/>
      <c r="BX64" s="327"/>
      <c r="BY64" s="315"/>
      <c r="CA64" s="315"/>
      <c r="CC64" s="315"/>
      <c r="CE64" s="315"/>
      <c r="CG64" s="326"/>
      <c r="CH64" s="326"/>
      <c r="CI64" s="327"/>
      <c r="CJ64" s="327"/>
      <c r="CK64" s="315"/>
      <c r="CM64" s="315"/>
      <c r="CO64" s="315"/>
      <c r="CQ64" s="315"/>
      <c r="CS64" s="326"/>
      <c r="CT64" s="326"/>
      <c r="CU64" s="327"/>
      <c r="CV64" s="327"/>
      <c r="CW64" s="315"/>
      <c r="CY64" s="315"/>
      <c r="DA64" s="315"/>
      <c r="DC64" s="315"/>
      <c r="DE64" s="326"/>
      <c r="DF64" s="326"/>
      <c r="DG64" s="327"/>
      <c r="DH64" s="327"/>
      <c r="DI64" s="315"/>
      <c r="DK64" s="315"/>
      <c r="DM64" s="315"/>
      <c r="DO64" s="315"/>
    </row>
    <row r="65" spans="1:120">
      <c r="A65" s="553" t="str">
        <f>PARAMETRES!$F$5</f>
        <v>LIRE</v>
      </c>
      <c r="B65" s="553"/>
      <c r="C65" s="328">
        <f>PARAMETRES!$G$5</f>
        <v>25</v>
      </c>
      <c r="D65" s="329"/>
      <c r="E65" s="330">
        <f>TOTALGENERAL!$H59</f>
        <v>19.8</v>
      </c>
      <c r="F65" s="331"/>
      <c r="G65" s="330" t="str">
        <f>TOTALGENERAL!$AI59</f>
        <v/>
      </c>
      <c r="H65" s="331"/>
      <c r="I65" s="330"/>
      <c r="J65" s="331"/>
      <c r="K65" s="330"/>
      <c r="L65" s="332"/>
      <c r="M65" s="553" t="str">
        <f>PARAMETRES!$F$5</f>
        <v>LIRE</v>
      </c>
      <c r="N65" s="553"/>
      <c r="O65" s="328">
        <f>PARAMETRES!$G$5</f>
        <v>25</v>
      </c>
      <c r="P65" s="329"/>
      <c r="Q65" s="330">
        <f>TOTALGENERAL!$H63</f>
        <v>16.5</v>
      </c>
      <c r="R65" s="331"/>
      <c r="S65" s="330" t="str">
        <f>TOTALGENERAL!$AI63</f>
        <v/>
      </c>
      <c r="T65" s="331"/>
      <c r="U65" s="330"/>
      <c r="V65" s="331"/>
      <c r="W65" s="330"/>
      <c r="X65" s="332"/>
      <c r="Y65" s="553" t="str">
        <f>PARAMETRES!$F$5</f>
        <v>LIRE</v>
      </c>
      <c r="Z65" s="553"/>
      <c r="AA65" s="328">
        <f>PARAMETRES!$G$5</f>
        <v>25</v>
      </c>
      <c r="AB65" s="329"/>
      <c r="AC65" s="330">
        <f>TOTALGENERAL!$H67</f>
        <v>19.3</v>
      </c>
      <c r="AD65" s="331"/>
      <c r="AE65" s="330" t="str">
        <f>TOTALGENERAL!$AI67</f>
        <v/>
      </c>
      <c r="AF65" s="331"/>
      <c r="AG65" s="330"/>
      <c r="AH65" s="331"/>
      <c r="AI65" s="330"/>
      <c r="AJ65" s="332"/>
      <c r="AK65" s="553" t="str">
        <f>PARAMETRES!$F$5</f>
        <v>LIRE</v>
      </c>
      <c r="AL65" s="553"/>
      <c r="AM65" s="328">
        <f>PARAMETRES!$G$5</f>
        <v>25</v>
      </c>
      <c r="AN65" s="329"/>
      <c r="AO65" s="330">
        <f>TOTALGENERAL!$H71</f>
        <v>18.5</v>
      </c>
      <c r="AP65" s="331"/>
      <c r="AQ65" s="330" t="str">
        <f>TOTALGENERAL!$AI71</f>
        <v/>
      </c>
      <c r="AR65" s="331"/>
      <c r="AS65" s="330"/>
      <c r="AT65" s="331"/>
      <c r="AU65" s="330"/>
      <c r="AV65" s="332"/>
      <c r="AW65" s="553" t="str">
        <f>PARAMETRES!$F$5</f>
        <v>LIRE</v>
      </c>
      <c r="AX65" s="553"/>
      <c r="AY65" s="328">
        <f>PARAMETRES!$G$5</f>
        <v>25</v>
      </c>
      <c r="AZ65" s="329"/>
      <c r="BA65" s="330">
        <f>TOTALGENERAL!$H75</f>
        <v>24.5</v>
      </c>
      <c r="BB65" s="331"/>
      <c r="BC65" s="330" t="str">
        <f>TOTALGENERAL!$AI75</f>
        <v/>
      </c>
      <c r="BD65" s="331"/>
      <c r="BE65" s="330"/>
      <c r="BF65" s="331"/>
      <c r="BG65" s="330"/>
      <c r="BH65" s="332"/>
      <c r="BI65" s="553" t="str">
        <f>PARAMETRES!$F$5</f>
        <v>LIRE</v>
      </c>
      <c r="BJ65" s="553"/>
      <c r="BK65" s="328">
        <f>PARAMETRES!$G$5</f>
        <v>25</v>
      </c>
      <c r="BL65" s="329"/>
      <c r="BM65" s="330">
        <f>TOTALGENERAL!$H79</f>
        <v>21.900000000000002</v>
      </c>
      <c r="BN65" s="331"/>
      <c r="BO65" s="330" t="str">
        <f>TOTALGENERAL!$AI79</f>
        <v/>
      </c>
      <c r="BP65" s="331"/>
      <c r="BQ65" s="330"/>
      <c r="BR65" s="331"/>
      <c r="BS65" s="330"/>
      <c r="BT65" s="332"/>
      <c r="BU65" s="553" t="str">
        <f>PARAMETRES!$F$5</f>
        <v>LIRE</v>
      </c>
      <c r="BV65" s="553"/>
      <c r="BW65" s="328">
        <f>PARAMETRES!$G$5</f>
        <v>25</v>
      </c>
      <c r="BX65" s="329"/>
      <c r="BY65" s="330">
        <f>TOTALGENERAL!$H83</f>
        <v>22.200000000000003</v>
      </c>
      <c r="BZ65" s="331"/>
      <c r="CA65" s="330" t="str">
        <f>TOTALGENERAL!$AI83</f>
        <v/>
      </c>
      <c r="CB65" s="331"/>
      <c r="CC65" s="330"/>
      <c r="CD65" s="331"/>
      <c r="CE65" s="330"/>
      <c r="CF65" s="332"/>
      <c r="CG65" s="553" t="str">
        <f>PARAMETRES!$F$5</f>
        <v>LIRE</v>
      </c>
      <c r="CH65" s="553"/>
      <c r="CI65" s="328">
        <f>PARAMETRES!$G$5</f>
        <v>25</v>
      </c>
      <c r="CJ65" s="329"/>
      <c r="CK65" s="330" t="str">
        <f>TOTALGENERAL!$H87</f>
        <v>-</v>
      </c>
      <c r="CL65" s="331"/>
      <c r="CM65" s="330" t="str">
        <f>TOTALGENERAL!$AI87</f>
        <v/>
      </c>
      <c r="CN65" s="331"/>
      <c r="CO65" s="330"/>
      <c r="CP65" s="331"/>
      <c r="CQ65" s="330"/>
      <c r="CR65" s="332"/>
      <c r="CS65" s="553" t="str">
        <f>PARAMETRES!$F$5</f>
        <v>LIRE</v>
      </c>
      <c r="CT65" s="553"/>
      <c r="CU65" s="328">
        <f>PARAMETRES!$G$5</f>
        <v>25</v>
      </c>
      <c r="CV65" s="329"/>
      <c r="CW65" s="330" t="str">
        <f>TOTALGENERAL!$H91</f>
        <v>-</v>
      </c>
      <c r="CX65" s="331"/>
      <c r="CY65" s="330" t="str">
        <f>TOTALGENERAL!$AI91</f>
        <v/>
      </c>
      <c r="CZ65" s="331"/>
      <c r="DA65" s="330"/>
      <c r="DB65" s="331"/>
      <c r="DC65" s="330"/>
      <c r="DD65" s="332"/>
      <c r="DE65" s="553" t="str">
        <f>PARAMETRES!$F$5</f>
        <v>LIRE</v>
      </c>
      <c r="DF65" s="553"/>
      <c r="DG65" s="328">
        <f>PARAMETRES!$G$5</f>
        <v>25</v>
      </c>
      <c r="DH65" s="329"/>
      <c r="DI65" s="330" t="str">
        <f>TOTALGENERAL!$H95</f>
        <v>-</v>
      </c>
      <c r="DJ65" s="331"/>
      <c r="DK65" s="330" t="str">
        <f>TOTALGENERAL!$AI95</f>
        <v/>
      </c>
      <c r="DL65" s="331"/>
      <c r="DM65" s="330"/>
      <c r="DN65" s="331"/>
      <c r="DO65" s="330"/>
      <c r="DP65" s="332"/>
    </row>
    <row r="66" spans="1:120">
      <c r="A66" s="553" t="str">
        <f>PARAMETRES!$F$6</f>
        <v>ÉCRIRE (dictées, orthographe, rédactions)</v>
      </c>
      <c r="B66" s="553"/>
      <c r="C66" s="328">
        <f>PARAMETRES!$G$6</f>
        <v>25</v>
      </c>
      <c r="D66" s="329"/>
      <c r="E66" s="330">
        <f>TOTALGENERAL!$I59</f>
        <v>19.700000000000003</v>
      </c>
      <c r="F66" s="331"/>
      <c r="G66" s="330" t="str">
        <f>TOTALGENERAL!$AJ59</f>
        <v/>
      </c>
      <c r="H66" s="331"/>
      <c r="I66" s="330"/>
      <c r="J66" s="331"/>
      <c r="K66" s="330"/>
      <c r="L66" s="332"/>
      <c r="M66" s="553" t="str">
        <f>PARAMETRES!$F$6</f>
        <v>ÉCRIRE (dictées, orthographe, rédactions)</v>
      </c>
      <c r="N66" s="553"/>
      <c r="O66" s="328">
        <f>PARAMETRES!$G$6</f>
        <v>25</v>
      </c>
      <c r="P66" s="329"/>
      <c r="Q66" s="330">
        <f>TOTALGENERAL!$I63</f>
        <v>16.200000000000003</v>
      </c>
      <c r="R66" s="331"/>
      <c r="S66" s="330" t="str">
        <f>TOTALGENERAL!$AJ63</f>
        <v/>
      </c>
      <c r="T66" s="331"/>
      <c r="U66" s="330"/>
      <c r="V66" s="331"/>
      <c r="W66" s="330"/>
      <c r="X66" s="332"/>
      <c r="Y66" s="553" t="str">
        <f>PARAMETRES!$F$6</f>
        <v>ÉCRIRE (dictées, orthographe, rédactions)</v>
      </c>
      <c r="Z66" s="553"/>
      <c r="AA66" s="328">
        <f>PARAMETRES!$G$6</f>
        <v>25</v>
      </c>
      <c r="AB66" s="329"/>
      <c r="AC66" s="330">
        <f>TOTALGENERAL!$I67</f>
        <v>21.3</v>
      </c>
      <c r="AD66" s="331"/>
      <c r="AE66" s="330" t="str">
        <f>TOTALGENERAL!$AJ67</f>
        <v/>
      </c>
      <c r="AF66" s="331"/>
      <c r="AG66" s="330"/>
      <c r="AH66" s="331"/>
      <c r="AI66" s="330"/>
      <c r="AJ66" s="332"/>
      <c r="AK66" s="553" t="str">
        <f>PARAMETRES!$F$6</f>
        <v>ÉCRIRE (dictées, orthographe, rédactions)</v>
      </c>
      <c r="AL66" s="553"/>
      <c r="AM66" s="328">
        <f>PARAMETRES!$G$6</f>
        <v>25</v>
      </c>
      <c r="AN66" s="329"/>
      <c r="AO66" s="330">
        <f>TOTALGENERAL!$I71</f>
        <v>20.700000000000003</v>
      </c>
      <c r="AP66" s="331"/>
      <c r="AQ66" s="330" t="str">
        <f>TOTALGENERAL!$AJ71</f>
        <v/>
      </c>
      <c r="AR66" s="331"/>
      <c r="AS66" s="330"/>
      <c r="AT66" s="331"/>
      <c r="AU66" s="330"/>
      <c r="AV66" s="332"/>
      <c r="AW66" s="553" t="str">
        <f>PARAMETRES!$F$6</f>
        <v>ÉCRIRE (dictées, orthographe, rédactions)</v>
      </c>
      <c r="AX66" s="553"/>
      <c r="AY66" s="328">
        <f>PARAMETRES!$G$6</f>
        <v>25</v>
      </c>
      <c r="AZ66" s="329"/>
      <c r="BA66" s="330">
        <f>TOTALGENERAL!$I75</f>
        <v>18.700000000000003</v>
      </c>
      <c r="BB66" s="331"/>
      <c r="BC66" s="330" t="str">
        <f>TOTALGENERAL!$AJ75</f>
        <v/>
      </c>
      <c r="BD66" s="331"/>
      <c r="BE66" s="330"/>
      <c r="BF66" s="331"/>
      <c r="BG66" s="330"/>
      <c r="BH66" s="332"/>
      <c r="BI66" s="553" t="str">
        <f>PARAMETRES!$F$6</f>
        <v>ÉCRIRE (dictées, orthographe, rédactions)</v>
      </c>
      <c r="BJ66" s="553"/>
      <c r="BK66" s="328">
        <f>PARAMETRES!$G$6</f>
        <v>25</v>
      </c>
      <c r="BL66" s="329"/>
      <c r="BM66" s="330">
        <f>TOTALGENERAL!$I79</f>
        <v>18.600000000000001</v>
      </c>
      <c r="BN66" s="331"/>
      <c r="BO66" s="330" t="str">
        <f>TOTALGENERAL!$AJ79</f>
        <v/>
      </c>
      <c r="BP66" s="331"/>
      <c r="BQ66" s="330"/>
      <c r="BR66" s="331"/>
      <c r="BS66" s="330"/>
      <c r="BT66" s="332"/>
      <c r="BU66" s="553" t="str">
        <f>PARAMETRES!$F$6</f>
        <v>ÉCRIRE (dictées, orthographe, rédactions)</v>
      </c>
      <c r="BV66" s="553"/>
      <c r="BW66" s="328">
        <f>PARAMETRES!$G$6</f>
        <v>25</v>
      </c>
      <c r="BX66" s="329"/>
      <c r="BY66" s="330">
        <f>TOTALGENERAL!$I83</f>
        <v>20.900000000000002</v>
      </c>
      <c r="BZ66" s="331"/>
      <c r="CA66" s="330" t="str">
        <f>TOTALGENERAL!$AJ83</f>
        <v/>
      </c>
      <c r="CB66" s="331"/>
      <c r="CC66" s="330"/>
      <c r="CD66" s="331"/>
      <c r="CE66" s="330"/>
      <c r="CF66" s="332"/>
      <c r="CG66" s="553" t="str">
        <f>PARAMETRES!$F$6</f>
        <v>ÉCRIRE (dictées, orthographe, rédactions)</v>
      </c>
      <c r="CH66" s="553"/>
      <c r="CI66" s="328">
        <f>PARAMETRES!$G$6</f>
        <v>25</v>
      </c>
      <c r="CJ66" s="329"/>
      <c r="CK66" s="330" t="str">
        <f>TOTALGENERAL!$I87</f>
        <v>-</v>
      </c>
      <c r="CL66" s="331"/>
      <c r="CM66" s="330" t="str">
        <f>TOTALGENERAL!$AJ87</f>
        <v/>
      </c>
      <c r="CN66" s="331"/>
      <c r="CO66" s="330"/>
      <c r="CP66" s="331"/>
      <c r="CQ66" s="330"/>
      <c r="CR66" s="332"/>
      <c r="CS66" s="553" t="str">
        <f>PARAMETRES!$F$6</f>
        <v>ÉCRIRE (dictées, orthographe, rédactions)</v>
      </c>
      <c r="CT66" s="553"/>
      <c r="CU66" s="328">
        <f>PARAMETRES!$G$6</f>
        <v>25</v>
      </c>
      <c r="CV66" s="329"/>
      <c r="CW66" s="330" t="str">
        <f>TOTALGENERAL!$I91</f>
        <v>-</v>
      </c>
      <c r="CX66" s="331"/>
      <c r="CY66" s="330" t="str">
        <f>TOTALGENERAL!$AJ91</f>
        <v/>
      </c>
      <c r="CZ66" s="331"/>
      <c r="DA66" s="330"/>
      <c r="DB66" s="331"/>
      <c r="DC66" s="330"/>
      <c r="DD66" s="332"/>
      <c r="DE66" s="553" t="str">
        <f>PARAMETRES!$F$6</f>
        <v>ÉCRIRE (dictées, orthographe, rédactions)</v>
      </c>
      <c r="DF66" s="553"/>
      <c r="DG66" s="328">
        <f>PARAMETRES!$G$6</f>
        <v>25</v>
      </c>
      <c r="DH66" s="329"/>
      <c r="DI66" s="330" t="str">
        <f>TOTALGENERAL!$I95</f>
        <v>-</v>
      </c>
      <c r="DJ66" s="331"/>
      <c r="DK66" s="330" t="str">
        <f>TOTALGENERAL!$AJ95</f>
        <v/>
      </c>
      <c r="DL66" s="331"/>
      <c r="DM66" s="330"/>
      <c r="DN66" s="331"/>
      <c r="DO66" s="330"/>
      <c r="DP66" s="332"/>
    </row>
    <row r="67" spans="1:120">
      <c r="A67" s="553" t="str">
        <f>PARAMETRES!$F$7</f>
        <v>ÉCOUTER / PARLER</v>
      </c>
      <c r="B67" s="553"/>
      <c r="C67" s="328">
        <f>PARAMETRES!$G$7</f>
        <v>25</v>
      </c>
      <c r="D67" s="329"/>
      <c r="E67" s="330">
        <f>TOTALGENERAL!$J59</f>
        <v>24.200000000000003</v>
      </c>
      <c r="F67" s="331"/>
      <c r="G67" s="330" t="str">
        <f>TOTALGENERAL!$AK59</f>
        <v/>
      </c>
      <c r="H67" s="331"/>
      <c r="I67" s="330"/>
      <c r="J67" s="331"/>
      <c r="K67" s="330"/>
      <c r="L67" s="332"/>
      <c r="M67" s="553" t="str">
        <f>PARAMETRES!$F$7</f>
        <v>ÉCOUTER / PARLER</v>
      </c>
      <c r="N67" s="553"/>
      <c r="O67" s="328">
        <f>PARAMETRES!$G$7</f>
        <v>25</v>
      </c>
      <c r="P67" s="329"/>
      <c r="Q67" s="330">
        <f>TOTALGENERAL!$J63</f>
        <v>13.1</v>
      </c>
      <c r="R67" s="331"/>
      <c r="S67" s="330" t="str">
        <f>TOTALGENERAL!$AK63</f>
        <v/>
      </c>
      <c r="T67" s="331"/>
      <c r="U67" s="330"/>
      <c r="V67" s="331"/>
      <c r="W67" s="330"/>
      <c r="X67" s="332"/>
      <c r="Y67" s="553" t="str">
        <f>PARAMETRES!$F$7</f>
        <v>ÉCOUTER / PARLER</v>
      </c>
      <c r="Z67" s="553"/>
      <c r="AA67" s="328">
        <f>PARAMETRES!$G$7</f>
        <v>25</v>
      </c>
      <c r="AB67" s="329"/>
      <c r="AC67" s="330">
        <f>TOTALGENERAL!$J67</f>
        <v>13.9</v>
      </c>
      <c r="AD67" s="331"/>
      <c r="AE67" s="330" t="str">
        <f>TOTALGENERAL!$AK67</f>
        <v/>
      </c>
      <c r="AF67" s="331"/>
      <c r="AG67" s="330"/>
      <c r="AH67" s="331"/>
      <c r="AI67" s="330"/>
      <c r="AJ67" s="332"/>
      <c r="AK67" s="553" t="str">
        <f>PARAMETRES!$F$7</f>
        <v>ÉCOUTER / PARLER</v>
      </c>
      <c r="AL67" s="553"/>
      <c r="AM67" s="328">
        <f>PARAMETRES!$G$7</f>
        <v>25</v>
      </c>
      <c r="AN67" s="329"/>
      <c r="AO67" s="330">
        <f>TOTALGENERAL!$J71</f>
        <v>13.1</v>
      </c>
      <c r="AP67" s="331"/>
      <c r="AQ67" s="330" t="str">
        <f>TOTALGENERAL!$AK71</f>
        <v/>
      </c>
      <c r="AR67" s="331"/>
      <c r="AS67" s="330"/>
      <c r="AT67" s="331"/>
      <c r="AU67" s="330"/>
      <c r="AV67" s="332"/>
      <c r="AW67" s="553" t="str">
        <f>PARAMETRES!$F$7</f>
        <v>ÉCOUTER / PARLER</v>
      </c>
      <c r="AX67" s="553"/>
      <c r="AY67" s="328">
        <f>PARAMETRES!$G$7</f>
        <v>25</v>
      </c>
      <c r="AZ67" s="329"/>
      <c r="BA67" s="330">
        <f>TOTALGENERAL!$J75</f>
        <v>18.900000000000002</v>
      </c>
      <c r="BB67" s="331"/>
      <c r="BC67" s="330" t="str">
        <f>TOTALGENERAL!$AK75</f>
        <v/>
      </c>
      <c r="BD67" s="331"/>
      <c r="BE67" s="330"/>
      <c r="BF67" s="331"/>
      <c r="BG67" s="330"/>
      <c r="BH67" s="332"/>
      <c r="BI67" s="553" t="str">
        <f>PARAMETRES!$F$7</f>
        <v>ÉCOUTER / PARLER</v>
      </c>
      <c r="BJ67" s="553"/>
      <c r="BK67" s="328">
        <f>PARAMETRES!$G$7</f>
        <v>25</v>
      </c>
      <c r="BL67" s="329"/>
      <c r="BM67" s="330">
        <f>TOTALGENERAL!$J79</f>
        <v>20.3</v>
      </c>
      <c r="BN67" s="331"/>
      <c r="BO67" s="330" t="str">
        <f>TOTALGENERAL!$AK79</f>
        <v/>
      </c>
      <c r="BP67" s="331"/>
      <c r="BQ67" s="330"/>
      <c r="BR67" s="331"/>
      <c r="BS67" s="330"/>
      <c r="BT67" s="332"/>
      <c r="BU67" s="553" t="str">
        <f>PARAMETRES!$F$7</f>
        <v>ÉCOUTER / PARLER</v>
      </c>
      <c r="BV67" s="553"/>
      <c r="BW67" s="328">
        <f>PARAMETRES!$G$7</f>
        <v>25</v>
      </c>
      <c r="BX67" s="329"/>
      <c r="BY67" s="330">
        <f>TOTALGENERAL!$J83</f>
        <v>21.400000000000002</v>
      </c>
      <c r="BZ67" s="331"/>
      <c r="CA67" s="330" t="str">
        <f>TOTALGENERAL!$AK83</f>
        <v/>
      </c>
      <c r="CB67" s="331"/>
      <c r="CC67" s="330"/>
      <c r="CD67" s="331"/>
      <c r="CE67" s="330"/>
      <c r="CF67" s="332"/>
      <c r="CG67" s="553" t="str">
        <f>PARAMETRES!$F$7</f>
        <v>ÉCOUTER / PARLER</v>
      </c>
      <c r="CH67" s="553"/>
      <c r="CI67" s="328">
        <f>PARAMETRES!$G$7</f>
        <v>25</v>
      </c>
      <c r="CJ67" s="329"/>
      <c r="CK67" s="330" t="str">
        <f>TOTALGENERAL!$J87</f>
        <v>-</v>
      </c>
      <c r="CL67" s="331"/>
      <c r="CM67" s="330" t="str">
        <f>TOTALGENERAL!$AK87</f>
        <v/>
      </c>
      <c r="CN67" s="331"/>
      <c r="CO67" s="330"/>
      <c r="CP67" s="331"/>
      <c r="CQ67" s="330"/>
      <c r="CR67" s="332"/>
      <c r="CS67" s="553" t="str">
        <f>PARAMETRES!$F$7</f>
        <v>ÉCOUTER / PARLER</v>
      </c>
      <c r="CT67" s="553"/>
      <c r="CU67" s="328">
        <f>PARAMETRES!$G$7</f>
        <v>25</v>
      </c>
      <c r="CV67" s="329"/>
      <c r="CW67" s="330" t="str">
        <f>TOTALGENERAL!$J91</f>
        <v>-</v>
      </c>
      <c r="CX67" s="331"/>
      <c r="CY67" s="330" t="str">
        <f>TOTALGENERAL!$AK91</f>
        <v/>
      </c>
      <c r="CZ67" s="331"/>
      <c r="DA67" s="330"/>
      <c r="DB67" s="331"/>
      <c r="DC67" s="330"/>
      <c r="DD67" s="332"/>
      <c r="DE67" s="553" t="str">
        <f>PARAMETRES!$F$7</f>
        <v>ÉCOUTER / PARLER</v>
      </c>
      <c r="DF67" s="553"/>
      <c r="DG67" s="328">
        <f>PARAMETRES!$G$7</f>
        <v>25</v>
      </c>
      <c r="DH67" s="329"/>
      <c r="DI67" s="330" t="str">
        <f>TOTALGENERAL!$J95</f>
        <v>-</v>
      </c>
      <c r="DJ67" s="331"/>
      <c r="DK67" s="330" t="str">
        <f>TOTALGENERAL!$AK95</f>
        <v/>
      </c>
      <c r="DL67" s="331"/>
      <c r="DM67" s="330"/>
      <c r="DN67" s="331"/>
      <c r="DO67" s="330"/>
      <c r="DP67" s="332"/>
    </row>
    <row r="68" spans="1:120">
      <c r="A68" s="553" t="str">
        <f>PARAMETRES!$F$8</f>
        <v>LIRE-ÉCRIRE (conjugaison, grammaire, …)</v>
      </c>
      <c r="B68" s="553"/>
      <c r="C68" s="328">
        <f>PARAMETRES!$G$8</f>
        <v>25</v>
      </c>
      <c r="D68" s="329"/>
      <c r="E68" s="330">
        <f>TOTALGENERAL!$K59</f>
        <v>19.900000000000002</v>
      </c>
      <c r="F68" s="331"/>
      <c r="G68" s="330" t="str">
        <f>TOTALGENERAL!$AL59</f>
        <v/>
      </c>
      <c r="H68" s="331"/>
      <c r="I68" s="330"/>
      <c r="J68" s="331"/>
      <c r="K68" s="330"/>
      <c r="L68" s="332"/>
      <c r="M68" s="553" t="str">
        <f>PARAMETRES!$F$8</f>
        <v>LIRE-ÉCRIRE (conjugaison, grammaire, …)</v>
      </c>
      <c r="N68" s="553"/>
      <c r="O68" s="328">
        <f>PARAMETRES!$G$8</f>
        <v>25</v>
      </c>
      <c r="P68" s="329"/>
      <c r="Q68" s="330">
        <f>TOTALGENERAL!$K63</f>
        <v>15.299999999999999</v>
      </c>
      <c r="R68" s="331"/>
      <c r="S68" s="330" t="str">
        <f>TOTALGENERAL!$AL63</f>
        <v/>
      </c>
      <c r="T68" s="331"/>
      <c r="U68" s="330"/>
      <c r="V68" s="331"/>
      <c r="W68" s="330"/>
      <c r="X68" s="332"/>
      <c r="Y68" s="553" t="str">
        <f>PARAMETRES!$F$8</f>
        <v>LIRE-ÉCRIRE (conjugaison, grammaire, …)</v>
      </c>
      <c r="Z68" s="553"/>
      <c r="AA68" s="328">
        <f>PARAMETRES!$G$8</f>
        <v>25</v>
      </c>
      <c r="AB68" s="329"/>
      <c r="AC68" s="330">
        <f>TOTALGENERAL!$K67</f>
        <v>16.700000000000003</v>
      </c>
      <c r="AD68" s="331"/>
      <c r="AE68" s="330" t="str">
        <f>TOTALGENERAL!$AL67</f>
        <v/>
      </c>
      <c r="AF68" s="331"/>
      <c r="AG68" s="330"/>
      <c r="AH68" s="331"/>
      <c r="AI68" s="330"/>
      <c r="AJ68" s="332"/>
      <c r="AK68" s="553" t="str">
        <f>PARAMETRES!$F$8</f>
        <v>LIRE-ÉCRIRE (conjugaison, grammaire, …)</v>
      </c>
      <c r="AL68" s="553"/>
      <c r="AM68" s="328">
        <f>PARAMETRES!$G$8</f>
        <v>25</v>
      </c>
      <c r="AN68" s="329"/>
      <c r="AO68" s="330">
        <f>TOTALGENERAL!$K71</f>
        <v>15.1</v>
      </c>
      <c r="AP68" s="331"/>
      <c r="AQ68" s="330" t="str">
        <f>TOTALGENERAL!$AL71</f>
        <v/>
      </c>
      <c r="AR68" s="331"/>
      <c r="AS68" s="330"/>
      <c r="AT68" s="331"/>
      <c r="AU68" s="330"/>
      <c r="AV68" s="332"/>
      <c r="AW68" s="553" t="str">
        <f>PARAMETRES!$F$8</f>
        <v>LIRE-ÉCRIRE (conjugaison, grammaire, …)</v>
      </c>
      <c r="AX68" s="553"/>
      <c r="AY68" s="328">
        <f>PARAMETRES!$G$8</f>
        <v>25</v>
      </c>
      <c r="AZ68" s="329"/>
      <c r="BA68" s="330">
        <f>TOTALGENERAL!$K75</f>
        <v>18.8</v>
      </c>
      <c r="BB68" s="331"/>
      <c r="BC68" s="330" t="str">
        <f>TOTALGENERAL!$AL75</f>
        <v/>
      </c>
      <c r="BD68" s="331"/>
      <c r="BE68" s="330"/>
      <c r="BF68" s="331"/>
      <c r="BG68" s="330"/>
      <c r="BH68" s="332"/>
      <c r="BI68" s="553" t="str">
        <f>PARAMETRES!$F$8</f>
        <v>LIRE-ÉCRIRE (conjugaison, grammaire, …)</v>
      </c>
      <c r="BJ68" s="553"/>
      <c r="BK68" s="328">
        <f>PARAMETRES!$G$8</f>
        <v>25</v>
      </c>
      <c r="BL68" s="329"/>
      <c r="BM68" s="330">
        <f>TOTALGENERAL!$K79</f>
        <v>15.9</v>
      </c>
      <c r="BN68" s="331"/>
      <c r="BO68" s="330" t="str">
        <f>TOTALGENERAL!$AL79</f>
        <v/>
      </c>
      <c r="BP68" s="331"/>
      <c r="BQ68" s="330"/>
      <c r="BR68" s="331"/>
      <c r="BS68" s="330"/>
      <c r="BT68" s="332"/>
      <c r="BU68" s="553" t="str">
        <f>PARAMETRES!$F$8</f>
        <v>LIRE-ÉCRIRE (conjugaison, grammaire, …)</v>
      </c>
      <c r="BV68" s="553"/>
      <c r="BW68" s="328">
        <f>PARAMETRES!$G$8</f>
        <v>25</v>
      </c>
      <c r="BX68" s="329"/>
      <c r="BY68" s="330">
        <f>TOTALGENERAL!$K83</f>
        <v>21.400000000000002</v>
      </c>
      <c r="BZ68" s="331"/>
      <c r="CA68" s="330" t="str">
        <f>TOTALGENERAL!$AL83</f>
        <v/>
      </c>
      <c r="CB68" s="331"/>
      <c r="CC68" s="330"/>
      <c r="CD68" s="331"/>
      <c r="CE68" s="330"/>
      <c r="CF68" s="332"/>
      <c r="CG68" s="553" t="str">
        <f>PARAMETRES!$F$8</f>
        <v>LIRE-ÉCRIRE (conjugaison, grammaire, …)</v>
      </c>
      <c r="CH68" s="553"/>
      <c r="CI68" s="328">
        <f>PARAMETRES!$G$8</f>
        <v>25</v>
      </c>
      <c r="CJ68" s="329"/>
      <c r="CK68" s="330" t="str">
        <f>TOTALGENERAL!$K87</f>
        <v>-</v>
      </c>
      <c r="CL68" s="331"/>
      <c r="CM68" s="330" t="str">
        <f>TOTALGENERAL!$AL87</f>
        <v/>
      </c>
      <c r="CN68" s="331"/>
      <c r="CO68" s="330"/>
      <c r="CP68" s="331"/>
      <c r="CQ68" s="330"/>
      <c r="CR68" s="332"/>
      <c r="CS68" s="553" t="str">
        <f>PARAMETRES!$F$8</f>
        <v>LIRE-ÉCRIRE (conjugaison, grammaire, …)</v>
      </c>
      <c r="CT68" s="553"/>
      <c r="CU68" s="328">
        <f>PARAMETRES!$G$8</f>
        <v>25</v>
      </c>
      <c r="CV68" s="329"/>
      <c r="CW68" s="330" t="str">
        <f>TOTALGENERAL!$K91</f>
        <v>-</v>
      </c>
      <c r="CX68" s="331"/>
      <c r="CY68" s="330" t="str">
        <f>TOTALGENERAL!$AL91</f>
        <v/>
      </c>
      <c r="CZ68" s="331"/>
      <c r="DA68" s="330"/>
      <c r="DB68" s="331"/>
      <c r="DC68" s="330"/>
      <c r="DD68" s="332"/>
      <c r="DE68" s="553" t="str">
        <f>PARAMETRES!$F$8</f>
        <v>LIRE-ÉCRIRE (conjugaison, grammaire, …)</v>
      </c>
      <c r="DF68" s="553"/>
      <c r="DG68" s="328">
        <f>PARAMETRES!$G$8</f>
        <v>25</v>
      </c>
      <c r="DH68" s="329"/>
      <c r="DI68" s="330" t="str">
        <f>TOTALGENERAL!$K95</f>
        <v>-</v>
      </c>
      <c r="DJ68" s="331"/>
      <c r="DK68" s="330" t="str">
        <f>TOTALGENERAL!$AL95</f>
        <v/>
      </c>
      <c r="DL68" s="331"/>
      <c r="DM68" s="330"/>
      <c r="DN68" s="331"/>
      <c r="DO68" s="330"/>
      <c r="DP68" s="332"/>
    </row>
    <row r="69" spans="1:120">
      <c r="A69" s="326"/>
      <c r="B69" s="326"/>
      <c r="C69" s="327"/>
      <c r="D69" s="327"/>
      <c r="E69" s="315"/>
      <c r="G69" s="315"/>
      <c r="I69" s="315"/>
      <c r="K69" s="315"/>
      <c r="M69" s="326"/>
      <c r="N69" s="326"/>
      <c r="O69" s="327"/>
      <c r="P69" s="327"/>
      <c r="Q69" s="315"/>
      <c r="S69" s="315"/>
      <c r="U69" s="315"/>
      <c r="W69" s="315"/>
      <c r="Y69" s="326"/>
      <c r="Z69" s="326"/>
      <c r="AA69" s="327"/>
      <c r="AB69" s="327"/>
      <c r="AC69" s="315"/>
      <c r="AE69" s="315"/>
      <c r="AG69" s="315"/>
      <c r="AI69" s="315"/>
      <c r="AK69" s="326"/>
      <c r="AL69" s="326"/>
      <c r="AM69" s="327"/>
      <c r="AN69" s="327"/>
      <c r="AO69" s="315"/>
      <c r="AQ69" s="315"/>
      <c r="AS69" s="315"/>
      <c r="AU69" s="315"/>
      <c r="AW69" s="326"/>
      <c r="AX69" s="326"/>
      <c r="AY69" s="327"/>
      <c r="AZ69" s="327"/>
      <c r="BA69" s="315"/>
      <c r="BC69" s="315"/>
      <c r="BE69" s="315"/>
      <c r="BG69" s="315"/>
      <c r="BI69" s="326"/>
      <c r="BJ69" s="326"/>
      <c r="BK69" s="327"/>
      <c r="BL69" s="327"/>
      <c r="BM69" s="315"/>
      <c r="BO69" s="315"/>
      <c r="BQ69" s="315"/>
      <c r="BS69" s="315"/>
      <c r="BU69" s="326"/>
      <c r="BV69" s="326"/>
      <c r="BW69" s="327"/>
      <c r="BX69" s="327"/>
      <c r="BY69" s="315"/>
      <c r="CA69" s="315"/>
      <c r="CC69" s="315"/>
      <c r="CE69" s="315"/>
      <c r="CG69" s="326"/>
      <c r="CH69" s="326"/>
      <c r="CI69" s="327"/>
      <c r="CJ69" s="327"/>
      <c r="CK69" s="315"/>
      <c r="CM69" s="315"/>
      <c r="CO69" s="315"/>
      <c r="CQ69" s="315"/>
      <c r="CS69" s="326"/>
      <c r="CT69" s="326"/>
      <c r="CU69" s="327"/>
      <c r="CV69" s="327"/>
      <c r="CW69" s="315"/>
      <c r="CY69" s="315"/>
      <c r="DA69" s="315"/>
      <c r="DC69" s="315"/>
      <c r="DE69" s="326"/>
      <c r="DF69" s="326"/>
      <c r="DG69" s="327"/>
      <c r="DH69" s="327"/>
      <c r="DI69" s="315"/>
      <c r="DK69" s="315"/>
      <c r="DM69" s="315"/>
      <c r="DO69" s="315"/>
    </row>
    <row r="70" spans="1:120" ht="13.5">
      <c r="A70" s="554" t="str">
        <f>PARAMETRES!$F$9</f>
        <v>TOTAL LANGUE MATERNELLE</v>
      </c>
      <c r="B70" s="554"/>
      <c r="C70" s="333">
        <f>PARAMETRES!$G$9</f>
        <v>100</v>
      </c>
      <c r="D70" s="334"/>
      <c r="E70" s="335">
        <f>TOTALGENERAL!$L59</f>
        <v>83.6</v>
      </c>
      <c r="F70" s="319"/>
      <c r="G70" s="335" t="str">
        <f>TOTALGENERAL!$AM59</f>
        <v/>
      </c>
      <c r="H70" s="319"/>
      <c r="I70" s="335"/>
      <c r="J70" s="319"/>
      <c r="K70" s="335"/>
      <c r="L70" s="320"/>
      <c r="M70" s="554" t="str">
        <f>PARAMETRES!$F$9</f>
        <v>TOTAL LANGUE MATERNELLE</v>
      </c>
      <c r="N70" s="554"/>
      <c r="O70" s="333">
        <f>PARAMETRES!$G$9</f>
        <v>100</v>
      </c>
      <c r="P70" s="334"/>
      <c r="Q70" s="335">
        <f>TOTALGENERAL!$L63</f>
        <v>60.800000000000004</v>
      </c>
      <c r="R70" s="319"/>
      <c r="S70" s="335" t="str">
        <f>TOTALGENERAL!$AM63</f>
        <v/>
      </c>
      <c r="T70" s="319"/>
      <c r="U70" s="335"/>
      <c r="V70" s="319"/>
      <c r="W70" s="335"/>
      <c r="X70" s="320"/>
      <c r="Y70" s="554" t="str">
        <f>PARAMETRES!$F$9</f>
        <v>TOTAL LANGUE MATERNELLE</v>
      </c>
      <c r="Z70" s="554"/>
      <c r="AA70" s="333">
        <f>PARAMETRES!$G$9</f>
        <v>100</v>
      </c>
      <c r="AB70" s="334"/>
      <c r="AC70" s="335">
        <f>TOTALGENERAL!$L67</f>
        <v>71.099999999999994</v>
      </c>
      <c r="AD70" s="319"/>
      <c r="AE70" s="335" t="str">
        <f>TOTALGENERAL!$AM67</f>
        <v/>
      </c>
      <c r="AF70" s="319"/>
      <c r="AG70" s="335"/>
      <c r="AH70" s="319"/>
      <c r="AI70" s="335"/>
      <c r="AJ70" s="320"/>
      <c r="AK70" s="554" t="str">
        <f>PARAMETRES!$F$9</f>
        <v>TOTAL LANGUE MATERNELLE</v>
      </c>
      <c r="AL70" s="554"/>
      <c r="AM70" s="333">
        <f>PARAMETRES!$G$9</f>
        <v>100</v>
      </c>
      <c r="AN70" s="334"/>
      <c r="AO70" s="335">
        <f>TOTALGENERAL!$L71</f>
        <v>67.3</v>
      </c>
      <c r="AP70" s="319"/>
      <c r="AQ70" s="335" t="str">
        <f>TOTALGENERAL!$AM71</f>
        <v/>
      </c>
      <c r="AR70" s="319"/>
      <c r="AS70" s="335"/>
      <c r="AT70" s="319"/>
      <c r="AU70" s="335"/>
      <c r="AV70" s="320"/>
      <c r="AW70" s="554" t="str">
        <f>PARAMETRES!$F$9</f>
        <v>TOTAL LANGUE MATERNELLE</v>
      </c>
      <c r="AX70" s="554"/>
      <c r="AY70" s="333">
        <f>PARAMETRES!$G$9</f>
        <v>100</v>
      </c>
      <c r="AZ70" s="334"/>
      <c r="BA70" s="335">
        <f>TOTALGENERAL!$L75</f>
        <v>80.8</v>
      </c>
      <c r="BB70" s="319"/>
      <c r="BC70" s="335" t="str">
        <f>TOTALGENERAL!$AM75</f>
        <v/>
      </c>
      <c r="BD70" s="319"/>
      <c r="BE70" s="335"/>
      <c r="BF70" s="319"/>
      <c r="BG70" s="335"/>
      <c r="BH70" s="320"/>
      <c r="BI70" s="554" t="str">
        <f>PARAMETRES!$F$9</f>
        <v>TOTAL LANGUE MATERNELLE</v>
      </c>
      <c r="BJ70" s="554"/>
      <c r="BK70" s="333">
        <f>PARAMETRES!$G$9</f>
        <v>100</v>
      </c>
      <c r="BL70" s="334"/>
      <c r="BM70" s="335">
        <f>TOTALGENERAL!$L79</f>
        <v>76.599999999999994</v>
      </c>
      <c r="BN70" s="319"/>
      <c r="BO70" s="335" t="str">
        <f>TOTALGENERAL!$AM79</f>
        <v/>
      </c>
      <c r="BP70" s="319"/>
      <c r="BQ70" s="335"/>
      <c r="BR70" s="319"/>
      <c r="BS70" s="335"/>
      <c r="BT70" s="320"/>
      <c r="BU70" s="554" t="str">
        <f>PARAMETRES!$F$9</f>
        <v>TOTAL LANGUE MATERNELLE</v>
      </c>
      <c r="BV70" s="554"/>
      <c r="BW70" s="333">
        <f>PARAMETRES!$G$9</f>
        <v>100</v>
      </c>
      <c r="BX70" s="334"/>
      <c r="BY70" s="335">
        <f>TOTALGENERAL!$L83</f>
        <v>85.699999999999989</v>
      </c>
      <c r="BZ70" s="319"/>
      <c r="CA70" s="335" t="str">
        <f>TOTALGENERAL!$AM83</f>
        <v/>
      </c>
      <c r="CB70" s="319"/>
      <c r="CC70" s="335"/>
      <c r="CD70" s="319"/>
      <c r="CE70" s="335"/>
      <c r="CF70" s="320"/>
      <c r="CG70" s="554" t="str">
        <f>PARAMETRES!$F$9</f>
        <v>TOTAL LANGUE MATERNELLE</v>
      </c>
      <c r="CH70" s="554"/>
      <c r="CI70" s="333">
        <f>PARAMETRES!$G$9</f>
        <v>100</v>
      </c>
      <c r="CJ70" s="334"/>
      <c r="CK70" s="335" t="str">
        <f>TOTALGENERAL!$L87</f>
        <v>-</v>
      </c>
      <c r="CL70" s="319"/>
      <c r="CM70" s="335" t="str">
        <f>TOTALGENERAL!$AM87</f>
        <v/>
      </c>
      <c r="CN70" s="319"/>
      <c r="CO70" s="335"/>
      <c r="CP70" s="319"/>
      <c r="CQ70" s="335"/>
      <c r="CR70" s="320"/>
      <c r="CS70" s="554" t="str">
        <f>PARAMETRES!$F$9</f>
        <v>TOTAL LANGUE MATERNELLE</v>
      </c>
      <c r="CT70" s="554"/>
      <c r="CU70" s="333">
        <f>PARAMETRES!$G$9</f>
        <v>100</v>
      </c>
      <c r="CV70" s="334"/>
      <c r="CW70" s="335" t="str">
        <f>TOTALGENERAL!$L91</f>
        <v>-</v>
      </c>
      <c r="CX70" s="319"/>
      <c r="CY70" s="335" t="str">
        <f>TOTALGENERAL!$AM91</f>
        <v/>
      </c>
      <c r="CZ70" s="319"/>
      <c r="DA70" s="335"/>
      <c r="DB70" s="319"/>
      <c r="DC70" s="335"/>
      <c r="DD70" s="320"/>
      <c r="DE70" s="554" t="str">
        <f>PARAMETRES!$F$9</f>
        <v>TOTAL LANGUE MATERNELLE</v>
      </c>
      <c r="DF70" s="554"/>
      <c r="DG70" s="333">
        <f>PARAMETRES!$G$9</f>
        <v>100</v>
      </c>
      <c r="DH70" s="334"/>
      <c r="DI70" s="335" t="str">
        <f>TOTALGENERAL!$L95</f>
        <v>-</v>
      </c>
      <c r="DJ70" s="319"/>
      <c r="DK70" s="335" t="str">
        <f>TOTALGENERAL!$AM95</f>
        <v/>
      </c>
      <c r="DL70" s="319"/>
      <c r="DM70" s="335"/>
      <c r="DN70" s="319"/>
      <c r="DO70" s="335"/>
      <c r="DP70" s="320"/>
    </row>
    <row r="71" spans="1:120" ht="13.5">
      <c r="A71" s="321"/>
      <c r="B71" s="322"/>
      <c r="C71" s="336"/>
      <c r="D71" s="336"/>
      <c r="E71" s="315"/>
      <c r="F71" s="324"/>
      <c r="G71" s="315"/>
      <c r="H71" s="324"/>
      <c r="I71" s="315"/>
      <c r="J71" s="324"/>
      <c r="K71" s="315"/>
      <c r="L71" s="325"/>
      <c r="M71" s="321"/>
      <c r="N71" s="322"/>
      <c r="O71" s="336"/>
      <c r="P71" s="336"/>
      <c r="Q71" s="315"/>
      <c r="R71" s="324"/>
      <c r="S71" s="315"/>
      <c r="T71" s="324"/>
      <c r="U71" s="315"/>
      <c r="V71" s="324"/>
      <c r="W71" s="315"/>
      <c r="X71" s="325"/>
      <c r="Y71" s="321"/>
      <c r="Z71" s="322"/>
      <c r="AA71" s="336"/>
      <c r="AB71" s="336"/>
      <c r="AC71" s="315"/>
      <c r="AD71" s="324"/>
      <c r="AE71" s="315"/>
      <c r="AF71" s="324"/>
      <c r="AG71" s="315"/>
      <c r="AH71" s="324"/>
      <c r="AI71" s="315"/>
      <c r="AJ71" s="325"/>
      <c r="AK71" s="321"/>
      <c r="AL71" s="322"/>
      <c r="AM71" s="336"/>
      <c r="AN71" s="336"/>
      <c r="AO71" s="315"/>
      <c r="AP71" s="324"/>
      <c r="AQ71" s="315"/>
      <c r="AR71" s="324"/>
      <c r="AS71" s="315"/>
      <c r="AT71" s="324"/>
      <c r="AU71" s="315"/>
      <c r="AV71" s="325"/>
      <c r="AW71" s="321"/>
      <c r="AX71" s="322"/>
      <c r="AY71" s="336"/>
      <c r="AZ71" s="336"/>
      <c r="BA71" s="315"/>
      <c r="BB71" s="324"/>
      <c r="BC71" s="315"/>
      <c r="BD71" s="324"/>
      <c r="BE71" s="315"/>
      <c r="BF71" s="324"/>
      <c r="BG71" s="315"/>
      <c r="BH71" s="325"/>
      <c r="BI71" s="321"/>
      <c r="BJ71" s="322"/>
      <c r="BK71" s="336"/>
      <c r="BL71" s="336"/>
      <c r="BM71" s="315"/>
      <c r="BN71" s="324"/>
      <c r="BO71" s="315"/>
      <c r="BP71" s="324"/>
      <c r="BQ71" s="315"/>
      <c r="BR71" s="324"/>
      <c r="BS71" s="315"/>
      <c r="BT71" s="325"/>
      <c r="BU71" s="321"/>
      <c r="BV71" s="322"/>
      <c r="BW71" s="336"/>
      <c r="BX71" s="336"/>
      <c r="BY71" s="315"/>
      <c r="BZ71" s="324"/>
      <c r="CA71" s="315"/>
      <c r="CB71" s="324"/>
      <c r="CC71" s="315"/>
      <c r="CD71" s="324"/>
      <c r="CE71" s="315"/>
      <c r="CF71" s="325"/>
      <c r="CG71" s="321"/>
      <c r="CH71" s="322"/>
      <c r="CI71" s="336"/>
      <c r="CJ71" s="336"/>
      <c r="CK71" s="315"/>
      <c r="CL71" s="324"/>
      <c r="CM71" s="315"/>
      <c r="CN71" s="324"/>
      <c r="CO71" s="315"/>
      <c r="CP71" s="324"/>
      <c r="CQ71" s="315"/>
      <c r="CR71" s="325"/>
      <c r="CS71" s="321"/>
      <c r="CT71" s="322"/>
      <c r="CU71" s="336"/>
      <c r="CV71" s="336"/>
      <c r="CW71" s="315"/>
      <c r="CX71" s="324"/>
      <c r="CY71" s="315"/>
      <c r="CZ71" s="324"/>
      <c r="DA71" s="315"/>
      <c r="DB71" s="324"/>
      <c r="DC71" s="315"/>
      <c r="DD71" s="325"/>
      <c r="DE71" s="321"/>
      <c r="DF71" s="322"/>
      <c r="DG71" s="336"/>
      <c r="DH71" s="336"/>
      <c r="DI71" s="315"/>
      <c r="DJ71" s="324"/>
      <c r="DK71" s="315"/>
      <c r="DL71" s="324"/>
      <c r="DM71" s="315"/>
      <c r="DN71" s="324"/>
      <c r="DO71" s="315"/>
      <c r="DP71" s="325"/>
    </row>
    <row r="72" spans="1:120">
      <c r="A72" s="326"/>
      <c r="B72" s="326"/>
      <c r="C72" s="327"/>
      <c r="D72" s="327"/>
      <c r="E72" s="315"/>
      <c r="G72" s="315"/>
      <c r="I72" s="315"/>
      <c r="K72" s="315"/>
      <c r="M72" s="326"/>
      <c r="N72" s="326"/>
      <c r="O72" s="327"/>
      <c r="P72" s="327"/>
      <c r="Q72" s="315"/>
      <c r="S72" s="315"/>
      <c r="U72" s="315"/>
      <c r="W72" s="315"/>
      <c r="Y72" s="326"/>
      <c r="Z72" s="326"/>
      <c r="AA72" s="327"/>
      <c r="AB72" s="327"/>
      <c r="AC72" s="315"/>
      <c r="AE72" s="315"/>
      <c r="AG72" s="315"/>
      <c r="AI72" s="315"/>
      <c r="AK72" s="326"/>
      <c r="AL72" s="326"/>
      <c r="AM72" s="327"/>
      <c r="AN72" s="327"/>
      <c r="AO72" s="315"/>
      <c r="AQ72" s="315"/>
      <c r="AS72" s="315"/>
      <c r="AU72" s="315"/>
      <c r="AW72" s="326"/>
      <c r="AX72" s="326"/>
      <c r="AY72" s="327"/>
      <c r="AZ72" s="327"/>
      <c r="BA72" s="315"/>
      <c r="BC72" s="315"/>
      <c r="BE72" s="315"/>
      <c r="BG72" s="315"/>
      <c r="BI72" s="326"/>
      <c r="BJ72" s="326"/>
      <c r="BK72" s="327"/>
      <c r="BL72" s="327"/>
      <c r="BM72" s="315"/>
      <c r="BO72" s="315"/>
      <c r="BQ72" s="315"/>
      <c r="BS72" s="315"/>
      <c r="BU72" s="326"/>
      <c r="BV72" s="326"/>
      <c r="BW72" s="327"/>
      <c r="BX72" s="327"/>
      <c r="BY72" s="315"/>
      <c r="CA72" s="315"/>
      <c r="CC72" s="315"/>
      <c r="CE72" s="315"/>
      <c r="CG72" s="326"/>
      <c r="CH72" s="326"/>
      <c r="CI72" s="327"/>
      <c r="CJ72" s="327"/>
      <c r="CK72" s="315"/>
      <c r="CM72" s="315"/>
      <c r="CO72" s="315"/>
      <c r="CQ72" s="315"/>
      <c r="CS72" s="326"/>
      <c r="CT72" s="326"/>
      <c r="CU72" s="327"/>
      <c r="CV72" s="327"/>
      <c r="CW72" s="315"/>
      <c r="CY72" s="315"/>
      <c r="DA72" s="315"/>
      <c r="DC72" s="315"/>
      <c r="DE72" s="326"/>
      <c r="DF72" s="326"/>
      <c r="DG72" s="327"/>
      <c r="DH72" s="327"/>
      <c r="DI72" s="315"/>
      <c r="DK72" s="315"/>
      <c r="DM72" s="315"/>
      <c r="DO72" s="315"/>
    </row>
    <row r="73" spans="1:120" ht="13.5">
      <c r="A73" s="552" t="s">
        <v>89</v>
      </c>
      <c r="B73" s="552"/>
      <c r="C73" s="327"/>
      <c r="D73" s="327"/>
      <c r="E73" s="315"/>
      <c r="G73" s="315"/>
      <c r="I73" s="315"/>
      <c r="K73" s="315"/>
      <c r="M73" s="552" t="s">
        <v>89</v>
      </c>
      <c r="N73" s="552"/>
      <c r="O73" s="327"/>
      <c r="P73" s="327"/>
      <c r="Q73" s="315"/>
      <c r="S73" s="315"/>
      <c r="U73" s="315"/>
      <c r="W73" s="315"/>
      <c r="Y73" s="552" t="s">
        <v>89</v>
      </c>
      <c r="Z73" s="552"/>
      <c r="AA73" s="327"/>
      <c r="AB73" s="327"/>
      <c r="AC73" s="315"/>
      <c r="AE73" s="315"/>
      <c r="AG73" s="315"/>
      <c r="AI73" s="315"/>
      <c r="AK73" s="552" t="s">
        <v>89</v>
      </c>
      <c r="AL73" s="552"/>
      <c r="AM73" s="327"/>
      <c r="AN73" s="327"/>
      <c r="AO73" s="315"/>
      <c r="AQ73" s="315"/>
      <c r="AS73" s="315"/>
      <c r="AU73" s="315"/>
      <c r="AW73" s="552" t="s">
        <v>89</v>
      </c>
      <c r="AX73" s="552"/>
      <c r="AY73" s="327"/>
      <c r="AZ73" s="327"/>
      <c r="BA73" s="315"/>
      <c r="BC73" s="315"/>
      <c r="BE73" s="315"/>
      <c r="BG73" s="315"/>
      <c r="BI73" s="552" t="s">
        <v>89</v>
      </c>
      <c r="BJ73" s="552"/>
      <c r="BK73" s="327"/>
      <c r="BL73" s="327"/>
      <c r="BM73" s="315"/>
      <c r="BO73" s="315"/>
      <c r="BQ73" s="315"/>
      <c r="BS73" s="315"/>
      <c r="BU73" s="552" t="s">
        <v>89</v>
      </c>
      <c r="BV73" s="552"/>
      <c r="BW73" s="327"/>
      <c r="BX73" s="327"/>
      <c r="BY73" s="315"/>
      <c r="CA73" s="315"/>
      <c r="CC73" s="315"/>
      <c r="CE73" s="315"/>
      <c r="CG73" s="552" t="s">
        <v>89</v>
      </c>
      <c r="CH73" s="552"/>
      <c r="CI73" s="327"/>
      <c r="CJ73" s="327"/>
      <c r="CK73" s="315"/>
      <c r="CM73" s="315"/>
      <c r="CO73" s="315"/>
      <c r="CQ73" s="315"/>
      <c r="CS73" s="552" t="s">
        <v>89</v>
      </c>
      <c r="CT73" s="552"/>
      <c r="CU73" s="327"/>
      <c r="CV73" s="327"/>
      <c r="CW73" s="315"/>
      <c r="CY73" s="315"/>
      <c r="DA73" s="315"/>
      <c r="DC73" s="315"/>
      <c r="DE73" s="552" t="s">
        <v>89</v>
      </c>
      <c r="DF73" s="552"/>
      <c r="DG73" s="327"/>
      <c r="DH73" s="327"/>
      <c r="DI73" s="315"/>
      <c r="DK73" s="315"/>
      <c r="DM73" s="315"/>
      <c r="DO73" s="315"/>
    </row>
    <row r="74" spans="1:120">
      <c r="A74" s="326"/>
      <c r="B74" s="326"/>
      <c r="C74" s="327"/>
      <c r="D74" s="327"/>
      <c r="E74" s="315"/>
      <c r="G74" s="315"/>
      <c r="I74" s="315"/>
      <c r="K74" s="315"/>
      <c r="M74" s="326"/>
      <c r="N74" s="326"/>
      <c r="O74" s="327"/>
      <c r="P74" s="327"/>
      <c r="Q74" s="315"/>
      <c r="S74" s="315"/>
      <c r="U74" s="315"/>
      <c r="W74" s="315"/>
      <c r="Y74" s="326"/>
      <c r="Z74" s="326"/>
      <c r="AA74" s="327"/>
      <c r="AB74" s="327"/>
      <c r="AC74" s="315"/>
      <c r="AE74" s="315"/>
      <c r="AG74" s="315"/>
      <c r="AI74" s="315"/>
      <c r="AK74" s="326"/>
      <c r="AL74" s="326"/>
      <c r="AM74" s="327"/>
      <c r="AN74" s="327"/>
      <c r="AO74" s="315"/>
      <c r="AQ74" s="315"/>
      <c r="AS74" s="315"/>
      <c r="AU74" s="315"/>
      <c r="AW74" s="326"/>
      <c r="AX74" s="326"/>
      <c r="AY74" s="327"/>
      <c r="AZ74" s="327"/>
      <c r="BA74" s="315"/>
      <c r="BC74" s="315"/>
      <c r="BE74" s="315"/>
      <c r="BG74" s="315"/>
      <c r="BI74" s="326"/>
      <c r="BJ74" s="326"/>
      <c r="BK74" s="327"/>
      <c r="BL74" s="327"/>
      <c r="BM74" s="315"/>
      <c r="BO74" s="315"/>
      <c r="BQ74" s="315"/>
      <c r="BS74" s="315"/>
      <c r="BU74" s="326"/>
      <c r="BV74" s="326"/>
      <c r="BW74" s="327"/>
      <c r="BX74" s="327"/>
      <c r="BY74" s="315"/>
      <c r="CA74" s="315"/>
      <c r="CC74" s="315"/>
      <c r="CE74" s="315"/>
      <c r="CG74" s="326"/>
      <c r="CH74" s="326"/>
      <c r="CI74" s="327"/>
      <c r="CJ74" s="327"/>
      <c r="CK74" s="315"/>
      <c r="CM74" s="315"/>
      <c r="CO74" s="315"/>
      <c r="CQ74" s="315"/>
      <c r="CS74" s="326"/>
      <c r="CT74" s="326"/>
      <c r="CU74" s="327"/>
      <c r="CV74" s="327"/>
      <c r="CW74" s="315"/>
      <c r="CY74" s="315"/>
      <c r="DA74" s="315"/>
      <c r="DC74" s="315"/>
      <c r="DE74" s="326"/>
      <c r="DF74" s="326"/>
      <c r="DG74" s="327"/>
      <c r="DH74" s="327"/>
      <c r="DI74" s="315"/>
      <c r="DK74" s="315"/>
      <c r="DM74" s="315"/>
      <c r="DO74" s="315"/>
    </row>
    <row r="75" spans="1:120">
      <c r="A75" s="553" t="str">
        <f>PARAMETRES!$F$11</f>
        <v>NOMBRES ET OPÉRATIONS</v>
      </c>
      <c r="B75" s="553"/>
      <c r="C75" s="328">
        <f>PARAMETRES!$G$11</f>
        <v>40</v>
      </c>
      <c r="D75" s="329"/>
      <c r="E75" s="330">
        <f>TOTALGENERAL!$O59</f>
        <v>37.700000000000003</v>
      </c>
      <c r="F75" s="331"/>
      <c r="G75" s="330" t="str">
        <f>TOTALGENERAL!$AP59</f>
        <v/>
      </c>
      <c r="H75" s="331"/>
      <c r="I75" s="330"/>
      <c r="J75" s="331"/>
      <c r="K75" s="330"/>
      <c r="L75" s="332"/>
      <c r="M75" s="553" t="str">
        <f>PARAMETRES!$F$11</f>
        <v>NOMBRES ET OPÉRATIONS</v>
      </c>
      <c r="N75" s="553"/>
      <c r="O75" s="328">
        <f>PARAMETRES!$G$11</f>
        <v>40</v>
      </c>
      <c r="P75" s="329"/>
      <c r="Q75" s="330">
        <f>TOTALGENERAL!$O63</f>
        <v>30.400000000000002</v>
      </c>
      <c r="R75" s="331"/>
      <c r="S75" s="330" t="str">
        <f>TOTALGENERAL!$AP63</f>
        <v/>
      </c>
      <c r="T75" s="331"/>
      <c r="U75" s="330"/>
      <c r="V75" s="331"/>
      <c r="W75" s="330"/>
      <c r="X75" s="332"/>
      <c r="Y75" s="553" t="str">
        <f>PARAMETRES!$F$11</f>
        <v>NOMBRES ET OPÉRATIONS</v>
      </c>
      <c r="Z75" s="553"/>
      <c r="AA75" s="328">
        <f>PARAMETRES!$G$11</f>
        <v>40</v>
      </c>
      <c r="AB75" s="329"/>
      <c r="AC75" s="330">
        <f>TOTALGENERAL!$O67</f>
        <v>37.300000000000004</v>
      </c>
      <c r="AD75" s="331"/>
      <c r="AE75" s="330" t="str">
        <f>TOTALGENERAL!$AP67</f>
        <v/>
      </c>
      <c r="AF75" s="331"/>
      <c r="AG75" s="330"/>
      <c r="AH75" s="331"/>
      <c r="AI75" s="330"/>
      <c r="AJ75" s="332"/>
      <c r="AK75" s="553" t="str">
        <f>PARAMETRES!$F$11</f>
        <v>NOMBRES ET OPÉRATIONS</v>
      </c>
      <c r="AL75" s="553"/>
      <c r="AM75" s="328">
        <f>PARAMETRES!$G$11</f>
        <v>40</v>
      </c>
      <c r="AN75" s="329"/>
      <c r="AO75" s="330">
        <f>TOTALGENERAL!$O71</f>
        <v>32.300000000000004</v>
      </c>
      <c r="AP75" s="331"/>
      <c r="AQ75" s="330" t="str">
        <f>TOTALGENERAL!$AP71</f>
        <v/>
      </c>
      <c r="AR75" s="331"/>
      <c r="AS75" s="330"/>
      <c r="AT75" s="331"/>
      <c r="AU75" s="330"/>
      <c r="AV75" s="332"/>
      <c r="AW75" s="553" t="str">
        <f>PARAMETRES!$F$11</f>
        <v>NOMBRES ET OPÉRATIONS</v>
      </c>
      <c r="AX75" s="553"/>
      <c r="AY75" s="328">
        <f>PARAMETRES!$G$11</f>
        <v>40</v>
      </c>
      <c r="AZ75" s="329"/>
      <c r="BA75" s="330">
        <f>TOTALGENERAL!$O75</f>
        <v>39.200000000000003</v>
      </c>
      <c r="BB75" s="331"/>
      <c r="BC75" s="330" t="str">
        <f>TOTALGENERAL!$AP75</f>
        <v/>
      </c>
      <c r="BD75" s="331"/>
      <c r="BE75" s="330"/>
      <c r="BF75" s="331"/>
      <c r="BG75" s="330"/>
      <c r="BH75" s="332"/>
      <c r="BI75" s="553" t="str">
        <f>PARAMETRES!$F$11</f>
        <v>NOMBRES ET OPÉRATIONS</v>
      </c>
      <c r="BJ75" s="553"/>
      <c r="BK75" s="328">
        <f>PARAMETRES!$G$11</f>
        <v>40</v>
      </c>
      <c r="BL75" s="329"/>
      <c r="BM75" s="330">
        <f>TOTALGENERAL!$O79</f>
        <v>32.800000000000004</v>
      </c>
      <c r="BN75" s="331"/>
      <c r="BO75" s="330" t="str">
        <f>TOTALGENERAL!$AP79</f>
        <v/>
      </c>
      <c r="BP75" s="331"/>
      <c r="BQ75" s="330"/>
      <c r="BR75" s="331"/>
      <c r="BS75" s="330"/>
      <c r="BT75" s="332"/>
      <c r="BU75" s="553" t="str">
        <f>PARAMETRES!$F$11</f>
        <v>NOMBRES ET OPÉRATIONS</v>
      </c>
      <c r="BV75" s="553"/>
      <c r="BW75" s="328">
        <f>PARAMETRES!$G$11</f>
        <v>40</v>
      </c>
      <c r="BX75" s="329"/>
      <c r="BY75" s="330">
        <f>TOTALGENERAL!$O83</f>
        <v>40</v>
      </c>
      <c r="BZ75" s="331"/>
      <c r="CA75" s="330" t="str">
        <f>TOTALGENERAL!$AP83</f>
        <v/>
      </c>
      <c r="CB75" s="331"/>
      <c r="CC75" s="330"/>
      <c r="CD75" s="331"/>
      <c r="CE75" s="330"/>
      <c r="CF75" s="332"/>
      <c r="CG75" s="553" t="str">
        <f>PARAMETRES!$F$11</f>
        <v>NOMBRES ET OPÉRATIONS</v>
      </c>
      <c r="CH75" s="553"/>
      <c r="CI75" s="328">
        <f>PARAMETRES!$G$11</f>
        <v>40</v>
      </c>
      <c r="CJ75" s="329"/>
      <c r="CK75" s="330" t="str">
        <f>TOTALGENERAL!$O87</f>
        <v>-</v>
      </c>
      <c r="CL75" s="331"/>
      <c r="CM75" s="330" t="str">
        <f>TOTALGENERAL!$AP87</f>
        <v/>
      </c>
      <c r="CN75" s="331"/>
      <c r="CO75" s="330"/>
      <c r="CP75" s="331"/>
      <c r="CQ75" s="330"/>
      <c r="CR75" s="332"/>
      <c r="CS75" s="553" t="str">
        <f>PARAMETRES!$F$11</f>
        <v>NOMBRES ET OPÉRATIONS</v>
      </c>
      <c r="CT75" s="553"/>
      <c r="CU75" s="328">
        <f>PARAMETRES!$G$11</f>
        <v>40</v>
      </c>
      <c r="CV75" s="329"/>
      <c r="CW75" s="330" t="str">
        <f>TOTALGENERAL!$O91</f>
        <v>-</v>
      </c>
      <c r="CX75" s="331"/>
      <c r="CY75" s="330" t="str">
        <f>TOTALGENERAL!$AP91</f>
        <v/>
      </c>
      <c r="CZ75" s="331"/>
      <c r="DA75" s="330"/>
      <c r="DB75" s="331"/>
      <c r="DC75" s="330"/>
      <c r="DD75" s="332"/>
      <c r="DE75" s="553" t="str">
        <f>PARAMETRES!$F$11</f>
        <v>NOMBRES ET OPÉRATIONS</v>
      </c>
      <c r="DF75" s="553"/>
      <c r="DG75" s="328">
        <f>PARAMETRES!$G$11</f>
        <v>40</v>
      </c>
      <c r="DH75" s="329"/>
      <c r="DI75" s="330" t="str">
        <f>TOTALGENERAL!$O95</f>
        <v>-</v>
      </c>
      <c r="DJ75" s="331"/>
      <c r="DK75" s="330" t="str">
        <f>TOTALGENERAL!$AP95</f>
        <v/>
      </c>
      <c r="DL75" s="331"/>
      <c r="DM75" s="330"/>
      <c r="DN75" s="331"/>
      <c r="DO75" s="330"/>
      <c r="DP75" s="332"/>
    </row>
    <row r="76" spans="1:120">
      <c r="A76" s="553" t="str">
        <f>PARAMETRES!$F$12</f>
        <v>GRANDEURS</v>
      </c>
      <c r="B76" s="553"/>
      <c r="C76" s="328">
        <f>PARAMETRES!$G$12</f>
        <v>30</v>
      </c>
      <c r="D76" s="329"/>
      <c r="E76" s="330" t="str">
        <f>TOTALGENERAL!$P59</f>
        <v/>
      </c>
      <c r="F76" s="331"/>
      <c r="G76" s="330" t="str">
        <f>TOTALGENERAL!$AQ59</f>
        <v/>
      </c>
      <c r="H76" s="331"/>
      <c r="I76" s="330"/>
      <c r="J76" s="331"/>
      <c r="K76" s="330"/>
      <c r="L76" s="332"/>
      <c r="M76" s="553" t="str">
        <f>PARAMETRES!$F$12</f>
        <v>GRANDEURS</v>
      </c>
      <c r="N76" s="553"/>
      <c r="O76" s="328">
        <f>PARAMETRES!$G$12</f>
        <v>30</v>
      </c>
      <c r="P76" s="329"/>
      <c r="Q76" s="330" t="str">
        <f>TOTALGENERAL!$P63</f>
        <v/>
      </c>
      <c r="R76" s="331"/>
      <c r="S76" s="330" t="str">
        <f>TOTALGENERAL!$AQ63</f>
        <v/>
      </c>
      <c r="T76" s="331"/>
      <c r="U76" s="330"/>
      <c r="V76" s="331"/>
      <c r="W76" s="330"/>
      <c r="X76" s="332"/>
      <c r="Y76" s="553" t="str">
        <f>PARAMETRES!$F$12</f>
        <v>GRANDEURS</v>
      </c>
      <c r="Z76" s="553"/>
      <c r="AA76" s="328">
        <f>PARAMETRES!$G$12</f>
        <v>30</v>
      </c>
      <c r="AB76" s="329"/>
      <c r="AC76" s="330" t="str">
        <f>TOTALGENERAL!$P67</f>
        <v/>
      </c>
      <c r="AD76" s="331"/>
      <c r="AE76" s="330" t="str">
        <f>TOTALGENERAL!$AQ67</f>
        <v/>
      </c>
      <c r="AF76" s="331"/>
      <c r="AG76" s="330"/>
      <c r="AH76" s="331"/>
      <c r="AI76" s="330"/>
      <c r="AJ76" s="332"/>
      <c r="AK76" s="553" t="str">
        <f>PARAMETRES!$F$12</f>
        <v>GRANDEURS</v>
      </c>
      <c r="AL76" s="553"/>
      <c r="AM76" s="328">
        <f>PARAMETRES!$G$12</f>
        <v>30</v>
      </c>
      <c r="AN76" s="329"/>
      <c r="AO76" s="330" t="str">
        <f>TOTALGENERAL!$P71</f>
        <v/>
      </c>
      <c r="AP76" s="331"/>
      <c r="AQ76" s="330" t="str">
        <f>TOTALGENERAL!$AQ71</f>
        <v/>
      </c>
      <c r="AR76" s="331"/>
      <c r="AS76" s="330"/>
      <c r="AT76" s="331"/>
      <c r="AU76" s="330"/>
      <c r="AV76" s="332"/>
      <c r="AW76" s="553" t="str">
        <f>PARAMETRES!$F$12</f>
        <v>GRANDEURS</v>
      </c>
      <c r="AX76" s="553"/>
      <c r="AY76" s="328">
        <f>PARAMETRES!$G$12</f>
        <v>30</v>
      </c>
      <c r="AZ76" s="329"/>
      <c r="BA76" s="330" t="str">
        <f>TOTALGENERAL!$P75</f>
        <v/>
      </c>
      <c r="BB76" s="331"/>
      <c r="BC76" s="330" t="str">
        <f>TOTALGENERAL!$AQ75</f>
        <v/>
      </c>
      <c r="BD76" s="331"/>
      <c r="BE76" s="330"/>
      <c r="BF76" s="331"/>
      <c r="BG76" s="330"/>
      <c r="BH76" s="332"/>
      <c r="BI76" s="553" t="str">
        <f>PARAMETRES!$F$12</f>
        <v>GRANDEURS</v>
      </c>
      <c r="BJ76" s="553"/>
      <c r="BK76" s="328">
        <f>PARAMETRES!$G$12</f>
        <v>30</v>
      </c>
      <c r="BL76" s="329"/>
      <c r="BM76" s="330" t="str">
        <f>TOTALGENERAL!$P79</f>
        <v/>
      </c>
      <c r="BN76" s="331"/>
      <c r="BO76" s="330" t="str">
        <f>TOTALGENERAL!$AQ79</f>
        <v/>
      </c>
      <c r="BP76" s="331"/>
      <c r="BQ76" s="330"/>
      <c r="BR76" s="331"/>
      <c r="BS76" s="330"/>
      <c r="BT76" s="332"/>
      <c r="BU76" s="553" t="str">
        <f>PARAMETRES!$F$12</f>
        <v>GRANDEURS</v>
      </c>
      <c r="BV76" s="553"/>
      <c r="BW76" s="328">
        <f>PARAMETRES!$G$12</f>
        <v>30</v>
      </c>
      <c r="BX76" s="329"/>
      <c r="BY76" s="330" t="str">
        <f>TOTALGENERAL!$P83</f>
        <v/>
      </c>
      <c r="BZ76" s="331"/>
      <c r="CA76" s="330" t="str">
        <f>TOTALGENERAL!$AQ83</f>
        <v/>
      </c>
      <c r="CB76" s="331"/>
      <c r="CC76" s="330"/>
      <c r="CD76" s="331"/>
      <c r="CE76" s="330"/>
      <c r="CF76" s="332"/>
      <c r="CG76" s="553" t="str">
        <f>PARAMETRES!$F$12</f>
        <v>GRANDEURS</v>
      </c>
      <c r="CH76" s="553"/>
      <c r="CI76" s="328">
        <f>PARAMETRES!$G$12</f>
        <v>30</v>
      </c>
      <c r="CJ76" s="329"/>
      <c r="CK76" s="330" t="str">
        <f>TOTALGENERAL!$P87</f>
        <v/>
      </c>
      <c r="CL76" s="331"/>
      <c r="CM76" s="330" t="str">
        <f>TOTALGENERAL!$AQ87</f>
        <v/>
      </c>
      <c r="CN76" s="331"/>
      <c r="CO76" s="330"/>
      <c r="CP76" s="331"/>
      <c r="CQ76" s="330"/>
      <c r="CR76" s="332"/>
      <c r="CS76" s="553" t="str">
        <f>PARAMETRES!$F$12</f>
        <v>GRANDEURS</v>
      </c>
      <c r="CT76" s="553"/>
      <c r="CU76" s="328">
        <f>PARAMETRES!$G$12</f>
        <v>30</v>
      </c>
      <c r="CV76" s="329"/>
      <c r="CW76" s="330" t="str">
        <f>TOTALGENERAL!$P91</f>
        <v/>
      </c>
      <c r="CX76" s="331"/>
      <c r="CY76" s="330" t="str">
        <f>TOTALGENERAL!$AQ91</f>
        <v/>
      </c>
      <c r="CZ76" s="331"/>
      <c r="DA76" s="330"/>
      <c r="DB76" s="331"/>
      <c r="DC76" s="330"/>
      <c r="DD76" s="332"/>
      <c r="DE76" s="553" t="str">
        <f>PARAMETRES!$F$12</f>
        <v>GRANDEURS</v>
      </c>
      <c r="DF76" s="553"/>
      <c r="DG76" s="328">
        <f>PARAMETRES!$G$12</f>
        <v>30</v>
      </c>
      <c r="DH76" s="329"/>
      <c r="DI76" s="330" t="str">
        <f>TOTALGENERAL!$P95</f>
        <v/>
      </c>
      <c r="DJ76" s="331"/>
      <c r="DK76" s="330" t="str">
        <f>TOTALGENERAL!$AQ95</f>
        <v/>
      </c>
      <c r="DL76" s="331"/>
      <c r="DM76" s="330"/>
      <c r="DN76" s="331"/>
      <c r="DO76" s="330"/>
      <c r="DP76" s="332"/>
    </row>
    <row r="77" spans="1:120">
      <c r="A77" s="553" t="str">
        <f>PARAMETRES!$F$13</f>
        <v>SOLIDES ET FIGURES</v>
      </c>
      <c r="B77" s="553"/>
      <c r="C77" s="328">
        <f>PARAMETRES!$G$13</f>
        <v>30</v>
      </c>
      <c r="D77" s="329"/>
      <c r="E77" s="330" t="str">
        <f>TOTALGENERAL!$Q59</f>
        <v/>
      </c>
      <c r="F77" s="331"/>
      <c r="G77" s="330" t="str">
        <f>TOTALGENERAL!$AR59</f>
        <v/>
      </c>
      <c r="H77" s="331"/>
      <c r="I77" s="330"/>
      <c r="J77" s="331"/>
      <c r="K77" s="330"/>
      <c r="L77" s="332"/>
      <c r="M77" s="553" t="str">
        <f>PARAMETRES!$F$13</f>
        <v>SOLIDES ET FIGURES</v>
      </c>
      <c r="N77" s="553"/>
      <c r="O77" s="328">
        <f>PARAMETRES!$G$13</f>
        <v>30</v>
      </c>
      <c r="P77" s="329"/>
      <c r="Q77" s="330" t="str">
        <f>TOTALGENERAL!$Q63</f>
        <v/>
      </c>
      <c r="R77" s="331"/>
      <c r="S77" s="330" t="str">
        <f>TOTALGENERAL!$AR63</f>
        <v/>
      </c>
      <c r="T77" s="331"/>
      <c r="U77" s="330"/>
      <c r="V77" s="331"/>
      <c r="W77" s="330"/>
      <c r="X77" s="332"/>
      <c r="Y77" s="553" t="str">
        <f>PARAMETRES!$F$13</f>
        <v>SOLIDES ET FIGURES</v>
      </c>
      <c r="Z77" s="553"/>
      <c r="AA77" s="328">
        <f>PARAMETRES!$G$13</f>
        <v>30</v>
      </c>
      <c r="AB77" s="329"/>
      <c r="AC77" s="330" t="str">
        <f>TOTALGENERAL!$Q67</f>
        <v/>
      </c>
      <c r="AD77" s="331"/>
      <c r="AE77" s="330" t="str">
        <f>TOTALGENERAL!$AR67</f>
        <v/>
      </c>
      <c r="AF77" s="331"/>
      <c r="AG77" s="330"/>
      <c r="AH77" s="331"/>
      <c r="AI77" s="330"/>
      <c r="AJ77" s="332"/>
      <c r="AK77" s="553" t="str">
        <f>PARAMETRES!$F$13</f>
        <v>SOLIDES ET FIGURES</v>
      </c>
      <c r="AL77" s="553"/>
      <c r="AM77" s="328">
        <f>PARAMETRES!$G$13</f>
        <v>30</v>
      </c>
      <c r="AN77" s="329"/>
      <c r="AO77" s="330" t="str">
        <f>TOTALGENERAL!$Q71</f>
        <v/>
      </c>
      <c r="AP77" s="331"/>
      <c r="AQ77" s="330" t="str">
        <f>TOTALGENERAL!$AR71</f>
        <v/>
      </c>
      <c r="AR77" s="331"/>
      <c r="AS77" s="330"/>
      <c r="AT77" s="331"/>
      <c r="AU77" s="330"/>
      <c r="AV77" s="332"/>
      <c r="AW77" s="553" t="str">
        <f>PARAMETRES!$F$13</f>
        <v>SOLIDES ET FIGURES</v>
      </c>
      <c r="AX77" s="553"/>
      <c r="AY77" s="328">
        <f>PARAMETRES!$G$13</f>
        <v>30</v>
      </c>
      <c r="AZ77" s="329"/>
      <c r="BA77" s="330" t="str">
        <f>TOTALGENERAL!$Q75</f>
        <v/>
      </c>
      <c r="BB77" s="331"/>
      <c r="BC77" s="330" t="str">
        <f>TOTALGENERAL!$AR75</f>
        <v/>
      </c>
      <c r="BD77" s="331"/>
      <c r="BE77" s="330"/>
      <c r="BF77" s="331"/>
      <c r="BG77" s="330"/>
      <c r="BH77" s="332"/>
      <c r="BI77" s="553" t="str">
        <f>PARAMETRES!$F$13</f>
        <v>SOLIDES ET FIGURES</v>
      </c>
      <c r="BJ77" s="553"/>
      <c r="BK77" s="328">
        <f>PARAMETRES!$G$13</f>
        <v>30</v>
      </c>
      <c r="BL77" s="329"/>
      <c r="BM77" s="330" t="str">
        <f>TOTALGENERAL!$Q79</f>
        <v/>
      </c>
      <c r="BN77" s="331"/>
      <c r="BO77" s="330" t="str">
        <f>TOTALGENERAL!$AR79</f>
        <v/>
      </c>
      <c r="BP77" s="331"/>
      <c r="BQ77" s="330"/>
      <c r="BR77" s="331"/>
      <c r="BS77" s="330"/>
      <c r="BT77" s="332"/>
      <c r="BU77" s="553" t="str">
        <f>PARAMETRES!$F$13</f>
        <v>SOLIDES ET FIGURES</v>
      </c>
      <c r="BV77" s="553"/>
      <c r="BW77" s="328">
        <f>PARAMETRES!$G$13</f>
        <v>30</v>
      </c>
      <c r="BX77" s="329"/>
      <c r="BY77" s="330" t="str">
        <f>TOTALGENERAL!$Q83</f>
        <v/>
      </c>
      <c r="BZ77" s="331"/>
      <c r="CA77" s="330" t="str">
        <f>TOTALGENERAL!$AR83</f>
        <v/>
      </c>
      <c r="CB77" s="331"/>
      <c r="CC77" s="330"/>
      <c r="CD77" s="331"/>
      <c r="CE77" s="330"/>
      <c r="CF77" s="332"/>
      <c r="CG77" s="553" t="str">
        <f>PARAMETRES!$F$13</f>
        <v>SOLIDES ET FIGURES</v>
      </c>
      <c r="CH77" s="553"/>
      <c r="CI77" s="328">
        <f>PARAMETRES!$G$13</f>
        <v>30</v>
      </c>
      <c r="CJ77" s="329"/>
      <c r="CK77" s="330" t="str">
        <f>TOTALGENERAL!$Q87</f>
        <v/>
      </c>
      <c r="CL77" s="331"/>
      <c r="CM77" s="330" t="str">
        <f>TOTALGENERAL!$AR87</f>
        <v/>
      </c>
      <c r="CN77" s="331"/>
      <c r="CO77" s="330"/>
      <c r="CP77" s="331"/>
      <c r="CQ77" s="330"/>
      <c r="CR77" s="332"/>
      <c r="CS77" s="553" t="str">
        <f>PARAMETRES!$F$13</f>
        <v>SOLIDES ET FIGURES</v>
      </c>
      <c r="CT77" s="553"/>
      <c r="CU77" s="328">
        <f>PARAMETRES!$G$13</f>
        <v>30</v>
      </c>
      <c r="CV77" s="329"/>
      <c r="CW77" s="330" t="str">
        <f>TOTALGENERAL!$Q91</f>
        <v/>
      </c>
      <c r="CX77" s="331"/>
      <c r="CY77" s="330" t="str">
        <f>TOTALGENERAL!$AR91</f>
        <v/>
      </c>
      <c r="CZ77" s="331"/>
      <c r="DA77" s="330"/>
      <c r="DB77" s="331"/>
      <c r="DC77" s="330"/>
      <c r="DD77" s="332"/>
      <c r="DE77" s="553" t="str">
        <f>PARAMETRES!$F$13</f>
        <v>SOLIDES ET FIGURES</v>
      </c>
      <c r="DF77" s="553"/>
      <c r="DG77" s="328">
        <f>PARAMETRES!$G$13</f>
        <v>30</v>
      </c>
      <c r="DH77" s="329"/>
      <c r="DI77" s="330" t="str">
        <f>TOTALGENERAL!$Q95</f>
        <v/>
      </c>
      <c r="DJ77" s="331"/>
      <c r="DK77" s="330" t="str">
        <f>TOTALGENERAL!$AR95</f>
        <v/>
      </c>
      <c r="DL77" s="331"/>
      <c r="DM77" s="330"/>
      <c r="DN77" s="331"/>
      <c r="DO77" s="330"/>
      <c r="DP77" s="332"/>
    </row>
    <row r="78" spans="1:120">
      <c r="A78" s="326"/>
      <c r="B78" s="326"/>
      <c r="C78" s="327"/>
      <c r="D78" s="327"/>
      <c r="E78" s="315"/>
      <c r="G78" s="315"/>
      <c r="I78" s="315"/>
      <c r="K78" s="315"/>
      <c r="M78" s="326"/>
      <c r="N78" s="326"/>
      <c r="O78" s="327"/>
      <c r="P78" s="327"/>
      <c r="Q78" s="315"/>
      <c r="S78" s="315"/>
      <c r="U78" s="315"/>
      <c r="W78" s="315"/>
      <c r="Y78" s="326"/>
      <c r="Z78" s="326"/>
      <c r="AA78" s="327"/>
      <c r="AB78" s="327"/>
      <c r="AC78" s="315"/>
      <c r="AE78" s="315"/>
      <c r="AG78" s="315"/>
      <c r="AI78" s="315"/>
      <c r="AK78" s="326"/>
      <c r="AL78" s="326"/>
      <c r="AM78" s="327"/>
      <c r="AN78" s="327"/>
      <c r="AO78" s="315"/>
      <c r="AQ78" s="315"/>
      <c r="AS78" s="315"/>
      <c r="AU78" s="315"/>
      <c r="AW78" s="326"/>
      <c r="AX78" s="326"/>
      <c r="AY78" s="327"/>
      <c r="AZ78" s="327"/>
      <c r="BA78" s="315"/>
      <c r="BC78" s="315"/>
      <c r="BE78" s="315"/>
      <c r="BG78" s="315"/>
      <c r="BI78" s="326"/>
      <c r="BJ78" s="326"/>
      <c r="BK78" s="327"/>
      <c r="BL78" s="327"/>
      <c r="BM78" s="315"/>
      <c r="BO78" s="315"/>
      <c r="BQ78" s="315"/>
      <c r="BS78" s="315"/>
      <c r="BU78" s="326"/>
      <c r="BV78" s="326"/>
      <c r="BW78" s="327"/>
      <c r="BX78" s="327"/>
      <c r="BY78" s="315"/>
      <c r="CA78" s="315"/>
      <c r="CC78" s="315"/>
      <c r="CE78" s="315"/>
      <c r="CG78" s="326"/>
      <c r="CH78" s="326"/>
      <c r="CI78" s="327"/>
      <c r="CJ78" s="327"/>
      <c r="CK78" s="315"/>
      <c r="CM78" s="315"/>
      <c r="CO78" s="315"/>
      <c r="CQ78" s="315"/>
      <c r="CS78" s="326"/>
      <c r="CT78" s="326"/>
      <c r="CU78" s="327"/>
      <c r="CV78" s="327"/>
      <c r="CW78" s="315"/>
      <c r="CY78" s="315"/>
      <c r="DA78" s="315"/>
      <c r="DC78" s="315"/>
      <c r="DE78" s="326"/>
      <c r="DF78" s="326"/>
      <c r="DG78" s="327"/>
      <c r="DH78" s="327"/>
      <c r="DI78" s="315"/>
      <c r="DK78" s="315"/>
      <c r="DM78" s="315"/>
      <c r="DO78" s="315"/>
    </row>
    <row r="79" spans="1:120" ht="13.5">
      <c r="A79" s="554" t="str">
        <f>PARAMETRES!$F$14</f>
        <v>TOTAL MATHÉMATIQUE</v>
      </c>
      <c r="B79" s="554"/>
      <c r="C79" s="333">
        <f>PARAMETRES!$G$14</f>
        <v>100</v>
      </c>
      <c r="D79" s="334"/>
      <c r="E79" s="335">
        <f>TOTALGENERAL!$R59</f>
        <v>94.1</v>
      </c>
      <c r="F79" s="319"/>
      <c r="G79" s="335" t="str">
        <f>TOTALGENERAL!$AS59</f>
        <v/>
      </c>
      <c r="H79" s="319"/>
      <c r="I79" s="335"/>
      <c r="J79" s="319"/>
      <c r="K79" s="335"/>
      <c r="L79" s="320"/>
      <c r="M79" s="554" t="str">
        <f>PARAMETRES!$F$14</f>
        <v>TOTAL MATHÉMATIQUE</v>
      </c>
      <c r="N79" s="554"/>
      <c r="O79" s="333">
        <f>PARAMETRES!$G$14</f>
        <v>100</v>
      </c>
      <c r="P79" s="334"/>
      <c r="Q79" s="335">
        <f>TOTALGENERAL!$R63</f>
        <v>75.899999999999991</v>
      </c>
      <c r="R79" s="319"/>
      <c r="S79" s="335" t="str">
        <f>TOTALGENERAL!$AS63</f>
        <v/>
      </c>
      <c r="T79" s="319"/>
      <c r="U79" s="335"/>
      <c r="V79" s="319"/>
      <c r="W79" s="335"/>
      <c r="X79" s="320"/>
      <c r="Y79" s="554" t="str">
        <f>PARAMETRES!$F$14</f>
        <v>TOTAL MATHÉMATIQUE</v>
      </c>
      <c r="Z79" s="554"/>
      <c r="AA79" s="333">
        <f>PARAMETRES!$G$14</f>
        <v>100</v>
      </c>
      <c r="AB79" s="334"/>
      <c r="AC79" s="335">
        <f>TOTALGENERAL!$R67</f>
        <v>93.3</v>
      </c>
      <c r="AD79" s="319"/>
      <c r="AE79" s="335" t="str">
        <f>TOTALGENERAL!$AS67</f>
        <v/>
      </c>
      <c r="AF79" s="319"/>
      <c r="AG79" s="335"/>
      <c r="AH79" s="319"/>
      <c r="AI79" s="335"/>
      <c r="AJ79" s="320"/>
      <c r="AK79" s="554" t="str">
        <f>PARAMETRES!$F$14</f>
        <v>TOTAL MATHÉMATIQUE</v>
      </c>
      <c r="AL79" s="554"/>
      <c r="AM79" s="333">
        <f>PARAMETRES!$G$14</f>
        <v>100</v>
      </c>
      <c r="AN79" s="334"/>
      <c r="AO79" s="335">
        <f>TOTALGENERAL!$R71</f>
        <v>80.599999999999994</v>
      </c>
      <c r="AP79" s="319"/>
      <c r="AQ79" s="335" t="str">
        <f>TOTALGENERAL!$AS71</f>
        <v/>
      </c>
      <c r="AR79" s="319"/>
      <c r="AS79" s="335"/>
      <c r="AT79" s="319"/>
      <c r="AU79" s="335"/>
      <c r="AV79" s="320"/>
      <c r="AW79" s="554" t="str">
        <f>PARAMETRES!$F$14</f>
        <v>TOTAL MATHÉMATIQUE</v>
      </c>
      <c r="AX79" s="554"/>
      <c r="AY79" s="333">
        <f>PARAMETRES!$G$14</f>
        <v>100</v>
      </c>
      <c r="AZ79" s="334"/>
      <c r="BA79" s="335">
        <f>TOTALGENERAL!$R75</f>
        <v>97.899999999999991</v>
      </c>
      <c r="BB79" s="319"/>
      <c r="BC79" s="335" t="str">
        <f>TOTALGENERAL!$AS75</f>
        <v/>
      </c>
      <c r="BD79" s="319"/>
      <c r="BE79" s="335"/>
      <c r="BF79" s="319"/>
      <c r="BG79" s="335"/>
      <c r="BH79" s="320"/>
      <c r="BI79" s="554" t="str">
        <f>PARAMETRES!$F$14</f>
        <v>TOTAL MATHÉMATIQUE</v>
      </c>
      <c r="BJ79" s="554"/>
      <c r="BK79" s="333">
        <f>PARAMETRES!$G$14</f>
        <v>100</v>
      </c>
      <c r="BL79" s="334"/>
      <c r="BM79" s="335">
        <f>TOTALGENERAL!$R79</f>
        <v>81.8</v>
      </c>
      <c r="BN79" s="319"/>
      <c r="BO79" s="335" t="str">
        <f>TOTALGENERAL!$AS79</f>
        <v/>
      </c>
      <c r="BP79" s="319"/>
      <c r="BQ79" s="335"/>
      <c r="BR79" s="319"/>
      <c r="BS79" s="335"/>
      <c r="BT79" s="320"/>
      <c r="BU79" s="554" t="str">
        <f>PARAMETRES!$F$14</f>
        <v>TOTAL MATHÉMATIQUE</v>
      </c>
      <c r="BV79" s="554"/>
      <c r="BW79" s="333">
        <f>PARAMETRES!$G$14</f>
        <v>100</v>
      </c>
      <c r="BX79" s="334"/>
      <c r="BY79" s="335">
        <f>TOTALGENERAL!$R83</f>
        <v>100</v>
      </c>
      <c r="BZ79" s="319"/>
      <c r="CA79" s="335" t="str">
        <f>TOTALGENERAL!$AS83</f>
        <v/>
      </c>
      <c r="CB79" s="319"/>
      <c r="CC79" s="335"/>
      <c r="CD79" s="319"/>
      <c r="CE79" s="335"/>
      <c r="CF79" s="320"/>
      <c r="CG79" s="554" t="str">
        <f>PARAMETRES!$F$14</f>
        <v>TOTAL MATHÉMATIQUE</v>
      </c>
      <c r="CH79" s="554"/>
      <c r="CI79" s="333">
        <f>PARAMETRES!$G$14</f>
        <v>100</v>
      </c>
      <c r="CJ79" s="334"/>
      <c r="CK79" s="335" t="str">
        <f>TOTALGENERAL!$R87</f>
        <v>-</v>
      </c>
      <c r="CL79" s="319"/>
      <c r="CM79" s="335" t="str">
        <f>TOTALGENERAL!$AS87</f>
        <v/>
      </c>
      <c r="CN79" s="319"/>
      <c r="CO79" s="335"/>
      <c r="CP79" s="319"/>
      <c r="CQ79" s="335"/>
      <c r="CR79" s="320"/>
      <c r="CS79" s="554" t="str">
        <f>PARAMETRES!$F$14</f>
        <v>TOTAL MATHÉMATIQUE</v>
      </c>
      <c r="CT79" s="554"/>
      <c r="CU79" s="333">
        <f>PARAMETRES!$G$14</f>
        <v>100</v>
      </c>
      <c r="CV79" s="334"/>
      <c r="CW79" s="335" t="str">
        <f>TOTALGENERAL!$R91</f>
        <v>-</v>
      </c>
      <c r="CX79" s="319"/>
      <c r="CY79" s="335" t="str">
        <f>TOTALGENERAL!$AS91</f>
        <v/>
      </c>
      <c r="CZ79" s="319"/>
      <c r="DA79" s="335"/>
      <c r="DB79" s="319"/>
      <c r="DC79" s="335"/>
      <c r="DD79" s="320"/>
      <c r="DE79" s="554" t="str">
        <f>PARAMETRES!$F$14</f>
        <v>TOTAL MATHÉMATIQUE</v>
      </c>
      <c r="DF79" s="554"/>
      <c r="DG79" s="333">
        <f>PARAMETRES!$G$14</f>
        <v>100</v>
      </c>
      <c r="DH79" s="334"/>
      <c r="DI79" s="335" t="str">
        <f>TOTALGENERAL!$R95</f>
        <v>-</v>
      </c>
      <c r="DJ79" s="319"/>
      <c r="DK79" s="335" t="str">
        <f>TOTALGENERAL!$AS95</f>
        <v/>
      </c>
      <c r="DL79" s="319"/>
      <c r="DM79" s="335"/>
      <c r="DN79" s="319"/>
      <c r="DO79" s="335"/>
      <c r="DP79" s="320"/>
    </row>
    <row r="80" spans="1:120" ht="13.5">
      <c r="A80" s="321"/>
      <c r="B80" s="322"/>
      <c r="C80" s="336"/>
      <c r="D80" s="336"/>
      <c r="E80" s="315"/>
      <c r="F80" s="324"/>
      <c r="G80" s="315"/>
      <c r="H80" s="324"/>
      <c r="I80" s="315"/>
      <c r="J80" s="324"/>
      <c r="K80" s="315"/>
      <c r="L80" s="325"/>
      <c r="M80" s="321"/>
      <c r="N80" s="322"/>
      <c r="O80" s="336"/>
      <c r="P80" s="336"/>
      <c r="Q80" s="315"/>
      <c r="R80" s="324"/>
      <c r="S80" s="315"/>
      <c r="T80" s="324"/>
      <c r="U80" s="315"/>
      <c r="V80" s="324"/>
      <c r="W80" s="315"/>
      <c r="X80" s="325"/>
      <c r="Y80" s="321"/>
      <c r="Z80" s="322"/>
      <c r="AA80" s="336"/>
      <c r="AB80" s="336"/>
      <c r="AC80" s="315"/>
      <c r="AD80" s="324"/>
      <c r="AE80" s="315"/>
      <c r="AF80" s="324"/>
      <c r="AG80" s="315"/>
      <c r="AH80" s="324"/>
      <c r="AI80" s="315"/>
      <c r="AJ80" s="325"/>
      <c r="AK80" s="321"/>
      <c r="AL80" s="322"/>
      <c r="AM80" s="336"/>
      <c r="AN80" s="336"/>
      <c r="AO80" s="315"/>
      <c r="AP80" s="324"/>
      <c r="AQ80" s="315"/>
      <c r="AR80" s="324"/>
      <c r="AS80" s="315"/>
      <c r="AT80" s="324"/>
      <c r="AU80" s="315"/>
      <c r="AV80" s="325"/>
      <c r="AW80" s="321"/>
      <c r="AX80" s="322"/>
      <c r="AY80" s="336"/>
      <c r="AZ80" s="336"/>
      <c r="BA80" s="315"/>
      <c r="BB80" s="324"/>
      <c r="BC80" s="315"/>
      <c r="BD80" s="324"/>
      <c r="BE80" s="315"/>
      <c r="BF80" s="324"/>
      <c r="BG80" s="315"/>
      <c r="BH80" s="325"/>
      <c r="BI80" s="321"/>
      <c r="BJ80" s="322"/>
      <c r="BK80" s="336"/>
      <c r="BL80" s="336"/>
      <c r="BM80" s="315"/>
      <c r="BN80" s="324"/>
      <c r="BO80" s="315"/>
      <c r="BP80" s="324"/>
      <c r="BQ80" s="315"/>
      <c r="BR80" s="324"/>
      <c r="BS80" s="315"/>
      <c r="BT80" s="325"/>
      <c r="BU80" s="321"/>
      <c r="BV80" s="322"/>
      <c r="BW80" s="336"/>
      <c r="BX80" s="336"/>
      <c r="BY80" s="315"/>
      <c r="BZ80" s="324"/>
      <c r="CA80" s="315"/>
      <c r="CB80" s="324"/>
      <c r="CC80" s="315"/>
      <c r="CD80" s="324"/>
      <c r="CE80" s="315"/>
      <c r="CF80" s="325"/>
      <c r="CG80" s="321"/>
      <c r="CH80" s="322"/>
      <c r="CI80" s="336"/>
      <c r="CJ80" s="336"/>
      <c r="CK80" s="315"/>
      <c r="CL80" s="324"/>
      <c r="CM80" s="315"/>
      <c r="CN80" s="324"/>
      <c r="CO80" s="315"/>
      <c r="CP80" s="324"/>
      <c r="CQ80" s="315"/>
      <c r="CR80" s="325"/>
      <c r="CS80" s="321"/>
      <c r="CT80" s="322"/>
      <c r="CU80" s="336"/>
      <c r="CV80" s="336"/>
      <c r="CW80" s="315"/>
      <c r="CX80" s="324"/>
      <c r="CY80" s="315"/>
      <c r="CZ80" s="324"/>
      <c r="DA80" s="315"/>
      <c r="DB80" s="324"/>
      <c r="DC80" s="315"/>
      <c r="DD80" s="325"/>
      <c r="DE80" s="321"/>
      <c r="DF80" s="322"/>
      <c r="DG80" s="336"/>
      <c r="DH80" s="336"/>
      <c r="DI80" s="315"/>
      <c r="DJ80" s="324"/>
      <c r="DK80" s="315"/>
      <c r="DL80" s="324"/>
      <c r="DM80" s="315"/>
      <c r="DN80" s="324"/>
      <c r="DO80" s="315"/>
      <c r="DP80" s="325"/>
    </row>
    <row r="81" spans="1:120">
      <c r="A81" s="326"/>
      <c r="B81" s="326"/>
      <c r="C81" s="327"/>
      <c r="D81" s="327"/>
      <c r="E81" s="315"/>
      <c r="G81" s="315"/>
      <c r="I81" s="315"/>
      <c r="K81" s="315"/>
      <c r="M81" s="326"/>
      <c r="N81" s="326"/>
      <c r="O81" s="327"/>
      <c r="P81" s="327"/>
      <c r="Q81" s="315"/>
      <c r="S81" s="315"/>
      <c r="U81" s="315"/>
      <c r="W81" s="315"/>
      <c r="Y81" s="326"/>
      <c r="Z81" s="326"/>
      <c r="AA81" s="327"/>
      <c r="AB81" s="327"/>
      <c r="AC81" s="315"/>
      <c r="AE81" s="315"/>
      <c r="AG81" s="315"/>
      <c r="AI81" s="315"/>
      <c r="AK81" s="326"/>
      <c r="AL81" s="326"/>
      <c r="AM81" s="327"/>
      <c r="AN81" s="327"/>
      <c r="AO81" s="315"/>
      <c r="AQ81" s="315"/>
      <c r="AS81" s="315"/>
      <c r="AU81" s="315"/>
      <c r="AW81" s="326"/>
      <c r="AX81" s="326"/>
      <c r="AY81" s="327"/>
      <c r="AZ81" s="327"/>
      <c r="BA81" s="315"/>
      <c r="BC81" s="315"/>
      <c r="BE81" s="315"/>
      <c r="BG81" s="315"/>
      <c r="BI81" s="326"/>
      <c r="BJ81" s="326"/>
      <c r="BK81" s="327"/>
      <c r="BL81" s="327"/>
      <c r="BM81" s="315"/>
      <c r="BO81" s="315"/>
      <c r="BQ81" s="315"/>
      <c r="BS81" s="315"/>
      <c r="BU81" s="326"/>
      <c r="BV81" s="326"/>
      <c r="BW81" s="327"/>
      <c r="BX81" s="327"/>
      <c r="BY81" s="315"/>
      <c r="CA81" s="315"/>
      <c r="CC81" s="315"/>
      <c r="CE81" s="315"/>
      <c r="CG81" s="326"/>
      <c r="CH81" s="326"/>
      <c r="CI81" s="327"/>
      <c r="CJ81" s="327"/>
      <c r="CK81" s="315"/>
      <c r="CM81" s="315"/>
      <c r="CO81" s="315"/>
      <c r="CQ81" s="315"/>
      <c r="CS81" s="326"/>
      <c r="CT81" s="326"/>
      <c r="CU81" s="327"/>
      <c r="CV81" s="327"/>
      <c r="CW81" s="315"/>
      <c r="CY81" s="315"/>
      <c r="DA81" s="315"/>
      <c r="DC81" s="315"/>
      <c r="DE81" s="326"/>
      <c r="DF81" s="326"/>
      <c r="DG81" s="327"/>
      <c r="DH81" s="327"/>
      <c r="DI81" s="315"/>
      <c r="DK81" s="315"/>
      <c r="DM81" s="315"/>
      <c r="DO81" s="315"/>
    </row>
    <row r="82" spans="1:120">
      <c r="A82" s="551" t="str">
        <f>PARAMETRES!$F$16</f>
        <v>ÉVEIL</v>
      </c>
      <c r="B82" s="551"/>
      <c r="C82" s="316">
        <f>PARAMETRES!$G$16</f>
        <v>30</v>
      </c>
      <c r="D82" s="317"/>
      <c r="E82" s="318">
        <f>TOTALGENERAL!$U59</f>
        <v>14.7</v>
      </c>
      <c r="F82" s="319"/>
      <c r="G82" s="318" t="str">
        <f>TOTALGENERAL!$AV59</f>
        <v/>
      </c>
      <c r="H82" s="319"/>
      <c r="I82" s="318"/>
      <c r="J82" s="319"/>
      <c r="K82" s="318"/>
      <c r="L82" s="320"/>
      <c r="M82" s="551" t="str">
        <f>PARAMETRES!$F$16</f>
        <v>ÉVEIL</v>
      </c>
      <c r="N82" s="551"/>
      <c r="O82" s="316">
        <f>PARAMETRES!$G$16</f>
        <v>30</v>
      </c>
      <c r="P82" s="317"/>
      <c r="Q82" s="318">
        <f>TOTALGENERAL!$U63</f>
        <v>24</v>
      </c>
      <c r="R82" s="319"/>
      <c r="S82" s="318" t="str">
        <f>TOTALGENERAL!$AV63</f>
        <v/>
      </c>
      <c r="T82" s="319"/>
      <c r="U82" s="318"/>
      <c r="V82" s="319"/>
      <c r="W82" s="318"/>
      <c r="X82" s="320"/>
      <c r="Y82" s="551" t="str">
        <f>PARAMETRES!$F$16</f>
        <v>ÉVEIL</v>
      </c>
      <c r="Z82" s="551"/>
      <c r="AA82" s="316">
        <f>PARAMETRES!$G$16</f>
        <v>30</v>
      </c>
      <c r="AB82" s="317"/>
      <c r="AC82" s="318">
        <f>TOTALGENERAL!$U67</f>
        <v>15</v>
      </c>
      <c r="AD82" s="319"/>
      <c r="AE82" s="318" t="str">
        <f>TOTALGENERAL!$AV67</f>
        <v/>
      </c>
      <c r="AF82" s="319"/>
      <c r="AG82" s="318"/>
      <c r="AH82" s="319"/>
      <c r="AI82" s="318"/>
      <c r="AJ82" s="320"/>
      <c r="AK82" s="551" t="str">
        <f>PARAMETRES!$F$16</f>
        <v>ÉVEIL</v>
      </c>
      <c r="AL82" s="551"/>
      <c r="AM82" s="316">
        <f>PARAMETRES!$G$16</f>
        <v>30</v>
      </c>
      <c r="AN82" s="317"/>
      <c r="AO82" s="318">
        <f>TOTALGENERAL!$U71</f>
        <v>21.3</v>
      </c>
      <c r="AP82" s="319"/>
      <c r="AQ82" s="318" t="str">
        <f>TOTALGENERAL!$AV71</f>
        <v/>
      </c>
      <c r="AR82" s="319"/>
      <c r="AS82" s="318"/>
      <c r="AT82" s="319"/>
      <c r="AU82" s="318"/>
      <c r="AV82" s="320"/>
      <c r="AW82" s="551" t="str">
        <f>PARAMETRES!$F$16</f>
        <v>ÉVEIL</v>
      </c>
      <c r="AX82" s="551"/>
      <c r="AY82" s="316">
        <f>PARAMETRES!$G$16</f>
        <v>30</v>
      </c>
      <c r="AZ82" s="317"/>
      <c r="BA82" s="318">
        <f>TOTALGENERAL!$U75</f>
        <v>22.8</v>
      </c>
      <c r="BB82" s="319"/>
      <c r="BC82" s="318" t="str">
        <f>TOTALGENERAL!$AV75</f>
        <v/>
      </c>
      <c r="BD82" s="319"/>
      <c r="BE82" s="318"/>
      <c r="BF82" s="319"/>
      <c r="BG82" s="318"/>
      <c r="BH82" s="320"/>
      <c r="BI82" s="551" t="str">
        <f>PARAMETRES!$F$16</f>
        <v>ÉVEIL</v>
      </c>
      <c r="BJ82" s="551"/>
      <c r="BK82" s="316">
        <f>PARAMETRES!$G$16</f>
        <v>30</v>
      </c>
      <c r="BL82" s="317"/>
      <c r="BM82" s="318">
        <f>TOTALGENERAL!$U79</f>
        <v>25.8</v>
      </c>
      <c r="BN82" s="319"/>
      <c r="BO82" s="318" t="str">
        <f>TOTALGENERAL!$AV79</f>
        <v/>
      </c>
      <c r="BP82" s="319"/>
      <c r="BQ82" s="318"/>
      <c r="BR82" s="319"/>
      <c r="BS82" s="318"/>
      <c r="BT82" s="320"/>
      <c r="BU82" s="551" t="str">
        <f>PARAMETRES!$F$16</f>
        <v>ÉVEIL</v>
      </c>
      <c r="BV82" s="551"/>
      <c r="BW82" s="316">
        <f>PARAMETRES!$G$16</f>
        <v>30</v>
      </c>
      <c r="BX82" s="317"/>
      <c r="BY82" s="318">
        <f>TOTALGENERAL!$U83</f>
        <v>28.2</v>
      </c>
      <c r="BZ82" s="319"/>
      <c r="CA82" s="318" t="str">
        <f>TOTALGENERAL!$AV83</f>
        <v/>
      </c>
      <c r="CB82" s="319"/>
      <c r="CC82" s="318"/>
      <c r="CD82" s="319"/>
      <c r="CE82" s="318"/>
      <c r="CF82" s="320"/>
      <c r="CG82" s="551" t="str">
        <f>PARAMETRES!$F$16</f>
        <v>ÉVEIL</v>
      </c>
      <c r="CH82" s="551"/>
      <c r="CI82" s="316">
        <f>PARAMETRES!$G$16</f>
        <v>30</v>
      </c>
      <c r="CJ82" s="317"/>
      <c r="CK82" s="318" t="str">
        <f>TOTALGENERAL!$U87</f>
        <v>-</v>
      </c>
      <c r="CL82" s="319"/>
      <c r="CM82" s="318" t="str">
        <f>TOTALGENERAL!$AV87</f>
        <v/>
      </c>
      <c r="CN82" s="319"/>
      <c r="CO82" s="318"/>
      <c r="CP82" s="319"/>
      <c r="CQ82" s="318"/>
      <c r="CR82" s="320"/>
      <c r="CS82" s="551" t="str">
        <f>PARAMETRES!$F$16</f>
        <v>ÉVEIL</v>
      </c>
      <c r="CT82" s="551"/>
      <c r="CU82" s="316">
        <f>PARAMETRES!$G$16</f>
        <v>30</v>
      </c>
      <c r="CV82" s="317"/>
      <c r="CW82" s="318" t="str">
        <f>TOTALGENERAL!$U91</f>
        <v>-</v>
      </c>
      <c r="CX82" s="319"/>
      <c r="CY82" s="318" t="str">
        <f>TOTALGENERAL!$AV91</f>
        <v/>
      </c>
      <c r="CZ82" s="319"/>
      <c r="DA82" s="318"/>
      <c r="DB82" s="319"/>
      <c r="DC82" s="318"/>
      <c r="DD82" s="320"/>
      <c r="DE82" s="551" t="str">
        <f>PARAMETRES!$F$16</f>
        <v>ÉVEIL</v>
      </c>
      <c r="DF82" s="551"/>
      <c r="DG82" s="316">
        <f>PARAMETRES!$G$16</f>
        <v>30</v>
      </c>
      <c r="DH82" s="317"/>
      <c r="DI82" s="318" t="str">
        <f>TOTALGENERAL!$U95</f>
        <v>-</v>
      </c>
      <c r="DJ82" s="319"/>
      <c r="DK82" s="318" t="str">
        <f>TOTALGENERAL!$AV95</f>
        <v/>
      </c>
      <c r="DL82" s="319"/>
      <c r="DM82" s="318"/>
      <c r="DN82" s="319"/>
      <c r="DO82" s="318"/>
      <c r="DP82" s="320"/>
    </row>
    <row r="83" spans="1:120">
      <c r="A83" s="321"/>
      <c r="B83" s="322"/>
      <c r="C83" s="323"/>
      <c r="D83" s="323"/>
      <c r="E83" s="315"/>
      <c r="F83" s="324"/>
      <c r="G83" s="315"/>
      <c r="H83" s="324"/>
      <c r="I83" s="315"/>
      <c r="J83" s="324"/>
      <c r="K83" s="315"/>
      <c r="L83" s="325"/>
      <c r="M83" s="321"/>
      <c r="N83" s="322"/>
      <c r="O83" s="323"/>
      <c r="P83" s="323"/>
      <c r="Q83" s="315"/>
      <c r="R83" s="324"/>
      <c r="S83" s="315"/>
      <c r="T83" s="324"/>
      <c r="U83" s="315"/>
      <c r="V83" s="324"/>
      <c r="W83" s="315"/>
      <c r="X83" s="325"/>
      <c r="Y83" s="321"/>
      <c r="Z83" s="322"/>
      <c r="AA83" s="323"/>
      <c r="AB83" s="323"/>
      <c r="AC83" s="315"/>
      <c r="AD83" s="324"/>
      <c r="AE83" s="315"/>
      <c r="AF83" s="324"/>
      <c r="AG83" s="315"/>
      <c r="AH83" s="324"/>
      <c r="AI83" s="315"/>
      <c r="AJ83" s="325"/>
      <c r="AK83" s="321"/>
      <c r="AL83" s="322"/>
      <c r="AM83" s="323"/>
      <c r="AN83" s="323"/>
      <c r="AO83" s="315"/>
      <c r="AP83" s="324"/>
      <c r="AQ83" s="315"/>
      <c r="AR83" s="324"/>
      <c r="AS83" s="315"/>
      <c r="AT83" s="324"/>
      <c r="AU83" s="315"/>
      <c r="AV83" s="325"/>
      <c r="AW83" s="321"/>
      <c r="AX83" s="322"/>
      <c r="AY83" s="323"/>
      <c r="AZ83" s="323"/>
      <c r="BA83" s="315"/>
      <c r="BB83" s="324"/>
      <c r="BC83" s="315"/>
      <c r="BD83" s="324"/>
      <c r="BE83" s="315"/>
      <c r="BF83" s="324"/>
      <c r="BG83" s="315"/>
      <c r="BH83" s="325"/>
      <c r="BI83" s="321"/>
      <c r="BJ83" s="322"/>
      <c r="BK83" s="323"/>
      <c r="BL83" s="323"/>
      <c r="BM83" s="315"/>
      <c r="BN83" s="324"/>
      <c r="BO83" s="315"/>
      <c r="BP83" s="324"/>
      <c r="BQ83" s="315"/>
      <c r="BR83" s="324"/>
      <c r="BS83" s="315"/>
      <c r="BT83" s="325"/>
      <c r="BU83" s="321"/>
      <c r="BV83" s="322"/>
      <c r="BW83" s="323"/>
      <c r="BX83" s="323"/>
      <c r="BY83" s="315"/>
      <c r="BZ83" s="324"/>
      <c r="CA83" s="315"/>
      <c r="CB83" s="324"/>
      <c r="CC83" s="315"/>
      <c r="CD83" s="324"/>
      <c r="CE83" s="315"/>
      <c r="CF83" s="325"/>
      <c r="CG83" s="321"/>
      <c r="CH83" s="322"/>
      <c r="CI83" s="323"/>
      <c r="CJ83" s="323"/>
      <c r="CK83" s="315"/>
      <c r="CL83" s="324"/>
      <c r="CM83" s="315"/>
      <c r="CN83" s="324"/>
      <c r="CO83" s="315"/>
      <c r="CP83" s="324"/>
      <c r="CQ83" s="315"/>
      <c r="CR83" s="325"/>
      <c r="CS83" s="321"/>
      <c r="CT83" s="322"/>
      <c r="CU83" s="323"/>
      <c r="CV83" s="323"/>
      <c r="CW83" s="315"/>
      <c r="CX83" s="324"/>
      <c r="CY83" s="315"/>
      <c r="CZ83" s="324"/>
      <c r="DA83" s="315"/>
      <c r="DB83" s="324"/>
      <c r="DC83" s="315"/>
      <c r="DD83" s="325"/>
      <c r="DE83" s="321"/>
      <c r="DF83" s="322"/>
      <c r="DG83" s="323"/>
      <c r="DH83" s="323"/>
      <c r="DI83" s="315"/>
      <c r="DJ83" s="324"/>
      <c r="DK83" s="315"/>
      <c r="DL83" s="324"/>
      <c r="DM83" s="315"/>
      <c r="DN83" s="324"/>
      <c r="DO83" s="315"/>
      <c r="DP83" s="325"/>
    </row>
    <row r="84" spans="1:120">
      <c r="A84" s="321"/>
      <c r="B84" s="322"/>
      <c r="C84" s="323"/>
      <c r="D84" s="323"/>
      <c r="E84" s="315"/>
      <c r="F84" s="324"/>
      <c r="G84" s="315"/>
      <c r="H84" s="324"/>
      <c r="I84" s="315"/>
      <c r="J84" s="324"/>
      <c r="K84" s="315"/>
      <c r="L84" s="325"/>
      <c r="M84" s="321"/>
      <c r="N84" s="322"/>
      <c r="O84" s="323"/>
      <c r="P84" s="323"/>
      <c r="Q84" s="315"/>
      <c r="R84" s="324"/>
      <c r="S84" s="315"/>
      <c r="T84" s="324"/>
      <c r="U84" s="315"/>
      <c r="V84" s="324"/>
      <c r="W84" s="315"/>
      <c r="X84" s="325"/>
      <c r="Y84" s="321"/>
      <c r="Z84" s="322"/>
      <c r="AA84" s="323"/>
      <c r="AB84" s="323"/>
      <c r="AC84" s="315"/>
      <c r="AD84" s="324"/>
      <c r="AE84" s="315"/>
      <c r="AF84" s="324"/>
      <c r="AG84" s="315"/>
      <c r="AH84" s="324"/>
      <c r="AI84" s="315"/>
      <c r="AJ84" s="325"/>
      <c r="AK84" s="321"/>
      <c r="AL84" s="322"/>
      <c r="AM84" s="323"/>
      <c r="AN84" s="323"/>
      <c r="AO84" s="315"/>
      <c r="AP84" s="324"/>
      <c r="AQ84" s="315"/>
      <c r="AR84" s="324"/>
      <c r="AS84" s="315"/>
      <c r="AT84" s="324"/>
      <c r="AU84" s="315"/>
      <c r="AV84" s="325"/>
      <c r="AW84" s="321"/>
      <c r="AX84" s="322"/>
      <c r="AY84" s="323"/>
      <c r="AZ84" s="323"/>
      <c r="BA84" s="315"/>
      <c r="BB84" s="324"/>
      <c r="BC84" s="315"/>
      <c r="BD84" s="324"/>
      <c r="BE84" s="315"/>
      <c r="BF84" s="324"/>
      <c r="BG84" s="315"/>
      <c r="BH84" s="325"/>
      <c r="BI84" s="321"/>
      <c r="BJ84" s="322"/>
      <c r="BK84" s="323"/>
      <c r="BL84" s="323"/>
      <c r="BM84" s="315"/>
      <c r="BN84" s="324"/>
      <c r="BO84" s="315"/>
      <c r="BP84" s="324"/>
      <c r="BQ84" s="315"/>
      <c r="BR84" s="324"/>
      <c r="BS84" s="315"/>
      <c r="BT84" s="325"/>
      <c r="BU84" s="321"/>
      <c r="BV84" s="322"/>
      <c r="BW84" s="323"/>
      <c r="BX84" s="323"/>
      <c r="BY84" s="315"/>
      <c r="BZ84" s="324"/>
      <c r="CA84" s="315"/>
      <c r="CB84" s="324"/>
      <c r="CC84" s="315"/>
      <c r="CD84" s="324"/>
      <c r="CE84" s="315"/>
      <c r="CF84" s="325"/>
      <c r="CG84" s="321"/>
      <c r="CH84" s="322"/>
      <c r="CI84" s="323"/>
      <c r="CJ84" s="323"/>
      <c r="CK84" s="315"/>
      <c r="CL84" s="324"/>
      <c r="CM84" s="315"/>
      <c r="CN84" s="324"/>
      <c r="CO84" s="315"/>
      <c r="CP84" s="324"/>
      <c r="CQ84" s="315"/>
      <c r="CR84" s="325"/>
      <c r="CS84" s="321"/>
      <c r="CT84" s="322"/>
      <c r="CU84" s="323"/>
      <c r="CV84" s="323"/>
      <c r="CW84" s="315"/>
      <c r="CX84" s="324"/>
      <c r="CY84" s="315"/>
      <c r="CZ84" s="324"/>
      <c r="DA84" s="315"/>
      <c r="DB84" s="324"/>
      <c r="DC84" s="315"/>
      <c r="DD84" s="325"/>
      <c r="DE84" s="321"/>
      <c r="DF84" s="322"/>
      <c r="DG84" s="323"/>
      <c r="DH84" s="323"/>
      <c r="DI84" s="315"/>
      <c r="DJ84" s="324"/>
      <c r="DK84" s="315"/>
      <c r="DL84" s="324"/>
      <c r="DM84" s="315"/>
      <c r="DN84" s="324"/>
      <c r="DO84" s="315"/>
      <c r="DP84" s="325"/>
    </row>
    <row r="85" spans="1:120">
      <c r="A85" s="551" t="str">
        <f>IF(PARAMETRES!$D6="-",PARAMETRES!$F$17,CONCATENATE(UPPER(PARAMETRES!$D6)," (",LOWER(PARAMETRES!$F$17),")"))</f>
        <v>NÉERLANDAIS (seconde langue)</v>
      </c>
      <c r="B85" s="551"/>
      <c r="C85" s="316">
        <f>PARAMETRES!$G$17</f>
        <v>30</v>
      </c>
      <c r="D85" s="317"/>
      <c r="E85" s="318" t="str">
        <f>TOTALGENERAL!$X59</f>
        <v/>
      </c>
      <c r="F85" s="319"/>
      <c r="G85" s="318" t="str">
        <f>TOTALGENERAL!$AY59</f>
        <v/>
      </c>
      <c r="H85" s="319"/>
      <c r="I85" s="318"/>
      <c r="J85" s="319"/>
      <c r="K85" s="318"/>
      <c r="L85" s="320"/>
      <c r="M85" s="551" t="str">
        <f>IF(PARAMETRES!$D10="-",PARAMETRES!$F$17,CONCATENATE(UPPER(PARAMETRES!$D10)," (",LOWER(PARAMETRES!$F$17),")"))</f>
        <v>ANGLAIS (seconde langue)</v>
      </c>
      <c r="N85" s="551"/>
      <c r="O85" s="316">
        <f>PARAMETRES!$G$17</f>
        <v>30</v>
      </c>
      <c r="P85" s="317"/>
      <c r="Q85" s="318" t="str">
        <f>TOTALGENERAL!$X63</f>
        <v/>
      </c>
      <c r="R85" s="319"/>
      <c r="S85" s="318" t="str">
        <f>TOTALGENERAL!$AY63</f>
        <v/>
      </c>
      <c r="T85" s="319"/>
      <c r="U85" s="318"/>
      <c r="V85" s="319"/>
      <c r="W85" s="318"/>
      <c r="X85" s="320"/>
      <c r="Y85" s="551" t="str">
        <f>IF(PARAMETRES!$D14="-",PARAMETRES!$F$17,CONCATENATE(UPPER(PARAMETRES!$D14)," (",LOWER(PARAMETRES!$F$17),")"))</f>
        <v>NÉERLANDAIS (seconde langue)</v>
      </c>
      <c r="Z85" s="551"/>
      <c r="AA85" s="316">
        <f>PARAMETRES!$G$17</f>
        <v>30</v>
      </c>
      <c r="AB85" s="317"/>
      <c r="AC85" s="318" t="str">
        <f>TOTALGENERAL!$X67</f>
        <v/>
      </c>
      <c r="AD85" s="319"/>
      <c r="AE85" s="318" t="str">
        <f>TOTALGENERAL!$AY67</f>
        <v/>
      </c>
      <c r="AF85" s="319"/>
      <c r="AG85" s="318"/>
      <c r="AH85" s="319"/>
      <c r="AI85" s="318"/>
      <c r="AJ85" s="320"/>
      <c r="AK85" s="551" t="str">
        <f>IF(PARAMETRES!$D18="-",PARAMETRES!$F$17,CONCATENATE(UPPER(PARAMETRES!$D18)," (",LOWER(PARAMETRES!$F$17),")"))</f>
        <v>ANGLAIS (seconde langue)</v>
      </c>
      <c r="AL85" s="551"/>
      <c r="AM85" s="316">
        <f>PARAMETRES!$G$17</f>
        <v>30</v>
      </c>
      <c r="AN85" s="317"/>
      <c r="AO85" s="318" t="str">
        <f>TOTALGENERAL!$X71</f>
        <v/>
      </c>
      <c r="AP85" s="319"/>
      <c r="AQ85" s="318" t="str">
        <f>TOTALGENERAL!$AY71</f>
        <v/>
      </c>
      <c r="AR85" s="319"/>
      <c r="AS85" s="318"/>
      <c r="AT85" s="319"/>
      <c r="AU85" s="318"/>
      <c r="AV85" s="320"/>
      <c r="AW85" s="551" t="str">
        <f>IF(PARAMETRES!$D22="-",PARAMETRES!$F$17,CONCATENATE(UPPER(PARAMETRES!$D22)," (",LOWER(PARAMETRES!$F$17),")"))</f>
        <v>ANGLAIS (seconde langue)</v>
      </c>
      <c r="AX85" s="551"/>
      <c r="AY85" s="316">
        <f>PARAMETRES!$G$17</f>
        <v>30</v>
      </c>
      <c r="AZ85" s="317"/>
      <c r="BA85" s="318" t="str">
        <f>TOTALGENERAL!$X75</f>
        <v/>
      </c>
      <c r="BB85" s="319"/>
      <c r="BC85" s="318" t="str">
        <f>TOTALGENERAL!$AY75</f>
        <v/>
      </c>
      <c r="BD85" s="319"/>
      <c r="BE85" s="318"/>
      <c r="BF85" s="319"/>
      <c r="BG85" s="318"/>
      <c r="BH85" s="320"/>
      <c r="BI85" s="551" t="str">
        <f>IF(PARAMETRES!$D26="-",PARAMETRES!$F$17,CONCATENATE(UPPER(PARAMETRES!$D26)," (",LOWER(PARAMETRES!$F$17),")"))</f>
        <v>ANGLAIS (seconde langue)</v>
      </c>
      <c r="BJ85" s="551"/>
      <c r="BK85" s="316">
        <f>PARAMETRES!$G$17</f>
        <v>30</v>
      </c>
      <c r="BL85" s="317"/>
      <c r="BM85" s="318" t="str">
        <f>TOTALGENERAL!$X79</f>
        <v/>
      </c>
      <c r="BN85" s="319"/>
      <c r="BO85" s="318" t="str">
        <f>TOTALGENERAL!$AY79</f>
        <v/>
      </c>
      <c r="BP85" s="319"/>
      <c r="BQ85" s="318"/>
      <c r="BR85" s="319"/>
      <c r="BS85" s="318"/>
      <c r="BT85" s="320"/>
      <c r="BU85" s="551" t="str">
        <f>IF(PARAMETRES!$D30="-",PARAMETRES!$F$17,CONCATENATE(UPPER(PARAMETRES!$D30)," (",LOWER(PARAMETRES!$F$17),")"))</f>
        <v>ANGLAIS (seconde langue)</v>
      </c>
      <c r="BV85" s="551"/>
      <c r="BW85" s="316">
        <f>PARAMETRES!$G$17</f>
        <v>30</v>
      </c>
      <c r="BX85" s="317"/>
      <c r="BY85" s="318" t="str">
        <f>TOTALGENERAL!$X83</f>
        <v/>
      </c>
      <c r="BZ85" s="319"/>
      <c r="CA85" s="318" t="str">
        <f>TOTALGENERAL!$AY83</f>
        <v/>
      </c>
      <c r="CB85" s="319"/>
      <c r="CC85" s="318"/>
      <c r="CD85" s="319"/>
      <c r="CE85" s="318"/>
      <c r="CF85" s="320"/>
      <c r="CG85" s="551" t="str">
        <f>IF(PARAMETRES!$D34="-",PARAMETRES!$F$17,CONCATENATE(UPPER(PARAMETRES!$D34)," (",LOWER(PARAMETRES!$F$17),")"))</f>
        <v>SECONDE LANGUE</v>
      </c>
      <c r="CH85" s="551"/>
      <c r="CI85" s="316">
        <f>PARAMETRES!$G$17</f>
        <v>30</v>
      </c>
      <c r="CJ85" s="317"/>
      <c r="CK85" s="318" t="str">
        <f>TOTALGENERAL!$X87</f>
        <v/>
      </c>
      <c r="CL85" s="319"/>
      <c r="CM85" s="318" t="str">
        <f>TOTALGENERAL!$AY87</f>
        <v/>
      </c>
      <c r="CN85" s="319"/>
      <c r="CO85" s="318"/>
      <c r="CP85" s="319"/>
      <c r="CQ85" s="318"/>
      <c r="CR85" s="320"/>
      <c r="CS85" s="551" t="str">
        <f>IF(PARAMETRES!$D38="-",PARAMETRES!$F$17,CONCATENATE(UPPER(PARAMETRES!$D38)," (",LOWER(PARAMETRES!$F$17),")"))</f>
        <v>SECONDE LANGUE</v>
      </c>
      <c r="CT85" s="551"/>
      <c r="CU85" s="316">
        <f>PARAMETRES!$G$17</f>
        <v>30</v>
      </c>
      <c r="CV85" s="317"/>
      <c r="CW85" s="318" t="str">
        <f>TOTALGENERAL!$X91</f>
        <v/>
      </c>
      <c r="CX85" s="319"/>
      <c r="CY85" s="318" t="str">
        <f>TOTALGENERAL!$AY91</f>
        <v/>
      </c>
      <c r="CZ85" s="319"/>
      <c r="DA85" s="318"/>
      <c r="DB85" s="319"/>
      <c r="DC85" s="318"/>
      <c r="DD85" s="320"/>
      <c r="DE85" s="551" t="str">
        <f>IF(PARAMETRES!$D42="-",PARAMETRES!$F$17,CONCATENATE(UPPER(PARAMETRES!$D42)," (",LOWER(PARAMETRES!$F$17),")"))</f>
        <v>SECONDE LANGUE</v>
      </c>
      <c r="DF85" s="551"/>
      <c r="DG85" s="316">
        <f>PARAMETRES!$G$17</f>
        <v>30</v>
      </c>
      <c r="DH85" s="317"/>
      <c r="DI85" s="318" t="str">
        <f>TOTALGENERAL!$X95</f>
        <v/>
      </c>
      <c r="DJ85" s="319"/>
      <c r="DK85" s="318" t="str">
        <f>TOTALGENERAL!$AY95</f>
        <v/>
      </c>
      <c r="DL85" s="319"/>
      <c r="DM85" s="318"/>
      <c r="DN85" s="319"/>
      <c r="DO85" s="318"/>
      <c r="DP85" s="320"/>
    </row>
    <row r="86" spans="1:120">
      <c r="A86" s="321"/>
      <c r="B86" s="322"/>
      <c r="C86" s="323"/>
      <c r="D86" s="323"/>
      <c r="E86" s="315"/>
      <c r="F86" s="324"/>
      <c r="G86" s="315"/>
      <c r="H86" s="324"/>
      <c r="I86" s="315"/>
      <c r="J86" s="324"/>
      <c r="K86" s="315"/>
      <c r="L86" s="325"/>
      <c r="M86" s="321"/>
      <c r="N86" s="322"/>
      <c r="O86" s="323"/>
      <c r="P86" s="323"/>
      <c r="Q86" s="315"/>
      <c r="R86" s="324"/>
      <c r="S86" s="315"/>
      <c r="T86" s="324"/>
      <c r="U86" s="315"/>
      <c r="V86" s="324"/>
      <c r="W86" s="315"/>
      <c r="X86" s="325"/>
      <c r="Y86" s="321"/>
      <c r="Z86" s="322"/>
      <c r="AA86" s="323"/>
      <c r="AB86" s="323"/>
      <c r="AC86" s="315"/>
      <c r="AD86" s="324"/>
      <c r="AE86" s="315"/>
      <c r="AF86" s="324"/>
      <c r="AG86" s="315"/>
      <c r="AH86" s="324"/>
      <c r="AI86" s="315"/>
      <c r="AJ86" s="325"/>
      <c r="AK86" s="321"/>
      <c r="AL86" s="322"/>
      <c r="AM86" s="323"/>
      <c r="AN86" s="323"/>
      <c r="AO86" s="315"/>
      <c r="AP86" s="324"/>
      <c r="AQ86" s="315"/>
      <c r="AR86" s="324"/>
      <c r="AS86" s="315"/>
      <c r="AT86" s="324"/>
      <c r="AU86" s="315"/>
      <c r="AV86" s="325"/>
      <c r="AW86" s="321"/>
      <c r="AX86" s="322"/>
      <c r="AY86" s="323"/>
      <c r="AZ86" s="323"/>
      <c r="BA86" s="315"/>
      <c r="BB86" s="324"/>
      <c r="BC86" s="315"/>
      <c r="BD86" s="324"/>
      <c r="BE86" s="315"/>
      <c r="BF86" s="324"/>
      <c r="BG86" s="315"/>
      <c r="BH86" s="325"/>
      <c r="BI86" s="321"/>
      <c r="BJ86" s="322"/>
      <c r="BK86" s="323"/>
      <c r="BL86" s="323"/>
      <c r="BM86" s="315"/>
      <c r="BN86" s="324"/>
      <c r="BO86" s="315"/>
      <c r="BP86" s="324"/>
      <c r="BQ86" s="315"/>
      <c r="BR86" s="324"/>
      <c r="BS86" s="315"/>
      <c r="BT86" s="325"/>
      <c r="BU86" s="321"/>
      <c r="BV86" s="322"/>
      <c r="BW86" s="323"/>
      <c r="BX86" s="323"/>
      <c r="BY86" s="315"/>
      <c r="BZ86" s="324"/>
      <c r="CA86" s="315"/>
      <c r="CB86" s="324"/>
      <c r="CC86" s="315"/>
      <c r="CD86" s="324"/>
      <c r="CE86" s="315"/>
      <c r="CF86" s="325"/>
      <c r="CG86" s="321"/>
      <c r="CH86" s="322"/>
      <c r="CI86" s="323"/>
      <c r="CJ86" s="323"/>
      <c r="CK86" s="315"/>
      <c r="CL86" s="324"/>
      <c r="CM86" s="315"/>
      <c r="CN86" s="324"/>
      <c r="CO86" s="315"/>
      <c r="CP86" s="324"/>
      <c r="CQ86" s="315"/>
      <c r="CR86" s="325"/>
      <c r="CS86" s="321"/>
      <c r="CT86" s="322"/>
      <c r="CU86" s="323"/>
      <c r="CV86" s="323"/>
      <c r="CW86" s="315"/>
      <c r="CX86" s="324"/>
      <c r="CY86" s="315"/>
      <c r="CZ86" s="324"/>
      <c r="DA86" s="315"/>
      <c r="DB86" s="324"/>
      <c r="DC86" s="315"/>
      <c r="DD86" s="325"/>
      <c r="DE86" s="321"/>
      <c r="DF86" s="322"/>
      <c r="DG86" s="323"/>
      <c r="DH86" s="323"/>
      <c r="DI86" s="315"/>
      <c r="DJ86" s="324"/>
      <c r="DK86" s="315"/>
      <c r="DL86" s="324"/>
      <c r="DM86" s="315"/>
      <c r="DN86" s="324"/>
      <c r="DO86" s="315"/>
      <c r="DP86" s="325"/>
    </row>
    <row r="87" spans="1:120" ht="22.5" customHeight="1">
      <c r="A87" s="337"/>
      <c r="B87" s="338"/>
      <c r="C87" s="338"/>
      <c r="D87" s="339"/>
      <c r="E87" s="340"/>
      <c r="F87" s="324"/>
      <c r="G87" s="340"/>
      <c r="H87" s="324"/>
      <c r="I87" s="340"/>
      <c r="J87" s="324"/>
      <c r="K87" s="340"/>
      <c r="L87" s="325"/>
      <c r="M87" s="337"/>
      <c r="N87" s="338"/>
      <c r="O87" s="338"/>
      <c r="P87" s="339"/>
      <c r="Q87" s="340"/>
      <c r="R87" s="324"/>
      <c r="S87" s="340"/>
      <c r="T87" s="324"/>
      <c r="U87" s="340"/>
      <c r="V87" s="324"/>
      <c r="W87" s="340"/>
      <c r="X87" s="325"/>
      <c r="Y87" s="337"/>
      <c r="Z87" s="338"/>
      <c r="AA87" s="338"/>
      <c r="AB87" s="339"/>
      <c r="AC87" s="340"/>
      <c r="AD87" s="324"/>
      <c r="AE87" s="340"/>
      <c r="AF87" s="324"/>
      <c r="AG87" s="340"/>
      <c r="AH87" s="324"/>
      <c r="AI87" s="340"/>
      <c r="AJ87" s="325"/>
      <c r="AK87" s="337"/>
      <c r="AL87" s="338"/>
      <c r="AM87" s="338"/>
      <c r="AN87" s="339"/>
      <c r="AO87" s="340"/>
      <c r="AP87" s="324"/>
      <c r="AQ87" s="340"/>
      <c r="AR87" s="324"/>
      <c r="AS87" s="340"/>
      <c r="AT87" s="324"/>
      <c r="AU87" s="340"/>
      <c r="AV87" s="325"/>
      <c r="AW87" s="337"/>
      <c r="AX87" s="338"/>
      <c r="AY87" s="338"/>
      <c r="AZ87" s="339"/>
      <c r="BA87" s="340"/>
      <c r="BB87" s="324"/>
      <c r="BC87" s="340"/>
      <c r="BD87" s="324"/>
      <c r="BE87" s="340"/>
      <c r="BF87" s="324"/>
      <c r="BG87" s="340"/>
      <c r="BH87" s="325"/>
      <c r="BI87" s="337"/>
      <c r="BJ87" s="338"/>
      <c r="BK87" s="338"/>
      <c r="BL87" s="339"/>
      <c r="BM87" s="340"/>
      <c r="BN87" s="324"/>
      <c r="BO87" s="340"/>
      <c r="BP87" s="324"/>
      <c r="BQ87" s="340"/>
      <c r="BR87" s="324"/>
      <c r="BS87" s="340"/>
      <c r="BT87" s="325"/>
      <c r="BU87" s="337"/>
      <c r="BV87" s="338"/>
      <c r="BW87" s="338"/>
      <c r="BX87" s="339"/>
      <c r="BY87" s="340"/>
      <c r="BZ87" s="324"/>
      <c r="CA87" s="340"/>
      <c r="CB87" s="324"/>
      <c r="CC87" s="340"/>
      <c r="CD87" s="324"/>
      <c r="CE87" s="340"/>
      <c r="CF87" s="325"/>
      <c r="CG87" s="337"/>
      <c r="CH87" s="338"/>
      <c r="CI87" s="338"/>
      <c r="CJ87" s="339"/>
      <c r="CK87" s="340"/>
      <c r="CL87" s="324"/>
      <c r="CM87" s="340"/>
      <c r="CN87" s="324"/>
      <c r="CO87" s="340"/>
      <c r="CP87" s="324"/>
      <c r="CQ87" s="340"/>
      <c r="CR87" s="325"/>
      <c r="CS87" s="337"/>
      <c r="CT87" s="338"/>
      <c r="CU87" s="338"/>
      <c r="CV87" s="339"/>
      <c r="CW87" s="340"/>
      <c r="CX87" s="324"/>
      <c r="CY87" s="340"/>
      <c r="CZ87" s="324"/>
      <c r="DA87" s="340"/>
      <c r="DB87" s="324"/>
      <c r="DC87" s="340"/>
      <c r="DD87" s="325"/>
      <c r="DE87" s="337"/>
      <c r="DF87" s="338"/>
      <c r="DG87" s="338"/>
      <c r="DH87" s="339"/>
      <c r="DI87" s="340"/>
      <c r="DJ87" s="324"/>
      <c r="DK87" s="340"/>
      <c r="DL87" s="324"/>
      <c r="DM87" s="340"/>
      <c r="DN87" s="324"/>
      <c r="DO87" s="340"/>
      <c r="DP87" s="325"/>
    </row>
    <row r="88" spans="1:120" ht="4.5" customHeight="1">
      <c r="A88" s="326"/>
      <c r="B88" s="326"/>
      <c r="C88" s="327"/>
      <c r="D88" s="327"/>
      <c r="M88" s="326"/>
      <c r="N88" s="326"/>
      <c r="O88" s="327"/>
      <c r="P88" s="327"/>
      <c r="Y88" s="326"/>
      <c r="Z88" s="326"/>
      <c r="AA88" s="327"/>
      <c r="AB88" s="327"/>
      <c r="AK88" s="326"/>
      <c r="AL88" s="326"/>
      <c r="AM88" s="327"/>
      <c r="AN88" s="327"/>
      <c r="AW88" s="326"/>
      <c r="AX88" s="326"/>
      <c r="AY88" s="327"/>
      <c r="AZ88" s="327"/>
      <c r="BI88" s="326"/>
      <c r="BJ88" s="326"/>
      <c r="BK88" s="327"/>
      <c r="BL88" s="327"/>
      <c r="BU88" s="326"/>
      <c r="BV88" s="326"/>
      <c r="BW88" s="327"/>
      <c r="BX88" s="327"/>
      <c r="CG88" s="326"/>
      <c r="CH88" s="326"/>
      <c r="CI88" s="327"/>
      <c r="CJ88" s="327"/>
      <c r="CS88" s="326"/>
      <c r="CT88" s="326"/>
      <c r="CU88" s="327"/>
      <c r="CV88" s="327"/>
      <c r="DE88" s="326"/>
      <c r="DF88" s="326"/>
      <c r="DG88" s="327"/>
      <c r="DH88" s="327"/>
    </row>
    <row r="89" spans="1:120" ht="25.5" customHeight="1">
      <c r="A89" s="555" t="str">
        <f>PARAMETRES!$F$19</f>
        <v>TOTAL DE LA PÉRIODE</v>
      </c>
      <c r="B89" s="555"/>
      <c r="C89" s="341">
        <f>PARAMETRES!$G$19</f>
        <v>100</v>
      </c>
      <c r="D89" s="342"/>
      <c r="E89" s="343">
        <f>TOTALGENERAL!$AA59</f>
        <v>82.399999999999991</v>
      </c>
      <c r="F89" s="344"/>
      <c r="G89" s="343" t="str">
        <f>TOTALGENERAL!$BB59</f>
        <v/>
      </c>
      <c r="H89" s="344"/>
      <c r="I89" s="343"/>
      <c r="J89" s="344"/>
      <c r="K89" s="343"/>
      <c r="M89" s="555" t="str">
        <f>PARAMETRES!$F$19</f>
        <v>TOTAL DE LA PÉRIODE</v>
      </c>
      <c r="N89" s="555"/>
      <c r="O89" s="341">
        <f>PARAMETRES!$G$19</f>
        <v>100</v>
      </c>
      <c r="P89" s="342"/>
      <c r="Q89" s="343">
        <f>TOTALGENERAL!$AA63</f>
        <v>69.8</v>
      </c>
      <c r="R89" s="344"/>
      <c r="S89" s="343" t="str">
        <f>TOTALGENERAL!$BB63</f>
        <v/>
      </c>
      <c r="T89" s="344"/>
      <c r="U89" s="343"/>
      <c r="V89" s="344"/>
      <c r="W89" s="343"/>
      <c r="Y89" s="555" t="str">
        <f>PARAMETRES!$F$19</f>
        <v>TOTAL DE LA PÉRIODE</v>
      </c>
      <c r="Z89" s="555"/>
      <c r="AA89" s="341">
        <f>PARAMETRES!$G$19</f>
        <v>100</v>
      </c>
      <c r="AB89" s="342"/>
      <c r="AC89" s="343">
        <f>TOTALGENERAL!$AA67</f>
        <v>78.099999999999994</v>
      </c>
      <c r="AD89" s="344"/>
      <c r="AE89" s="343" t="str">
        <f>TOTALGENERAL!$BB67</f>
        <v/>
      </c>
      <c r="AF89" s="344"/>
      <c r="AG89" s="343"/>
      <c r="AH89" s="344"/>
      <c r="AI89" s="343"/>
      <c r="AK89" s="555" t="str">
        <f>PARAMETRES!$F$19</f>
        <v>TOTAL DE LA PÉRIODE</v>
      </c>
      <c r="AL89" s="555"/>
      <c r="AM89" s="341">
        <f>PARAMETRES!$G$19</f>
        <v>100</v>
      </c>
      <c r="AN89" s="342"/>
      <c r="AO89" s="343">
        <f>TOTALGENERAL!$AA71</f>
        <v>71.099999999999994</v>
      </c>
      <c r="AP89" s="344"/>
      <c r="AQ89" s="343" t="str">
        <f>TOTALGENERAL!$BB71</f>
        <v/>
      </c>
      <c r="AR89" s="344"/>
      <c r="AS89" s="343"/>
      <c r="AT89" s="344"/>
      <c r="AU89" s="343"/>
      <c r="AW89" s="555" t="str">
        <f>PARAMETRES!$F$19</f>
        <v>TOTAL DE LA PÉRIODE</v>
      </c>
      <c r="AX89" s="555"/>
      <c r="AY89" s="341">
        <f>PARAMETRES!$G$19</f>
        <v>100</v>
      </c>
      <c r="AZ89" s="342"/>
      <c r="BA89" s="343">
        <f>TOTALGENERAL!$AA75</f>
        <v>87.8</v>
      </c>
      <c r="BB89" s="344"/>
      <c r="BC89" s="343" t="str">
        <f>TOTALGENERAL!$BB75</f>
        <v/>
      </c>
      <c r="BD89" s="344"/>
      <c r="BE89" s="343"/>
      <c r="BF89" s="344"/>
      <c r="BG89" s="343"/>
      <c r="BI89" s="555" t="str">
        <f>PARAMETRES!$F$19</f>
        <v>TOTAL DE LA PÉRIODE</v>
      </c>
      <c r="BJ89" s="555"/>
      <c r="BK89" s="341">
        <f>PARAMETRES!$G$19</f>
        <v>100</v>
      </c>
      <c r="BL89" s="342"/>
      <c r="BM89" s="343">
        <f>TOTALGENERAL!$AA79</f>
        <v>79.599999999999994</v>
      </c>
      <c r="BN89" s="344"/>
      <c r="BO89" s="343" t="str">
        <f>TOTALGENERAL!$BB79</f>
        <v/>
      </c>
      <c r="BP89" s="344"/>
      <c r="BQ89" s="343"/>
      <c r="BR89" s="344"/>
      <c r="BS89" s="343"/>
      <c r="BU89" s="555" t="str">
        <f>PARAMETRES!$F$19</f>
        <v>TOTAL DE LA PÉRIODE</v>
      </c>
      <c r="BV89" s="555"/>
      <c r="BW89" s="341">
        <f>PARAMETRES!$G$19</f>
        <v>100</v>
      </c>
      <c r="BX89" s="342"/>
      <c r="BY89" s="343">
        <f>TOTALGENERAL!$AA83</f>
        <v>93.6</v>
      </c>
      <c r="BZ89" s="344"/>
      <c r="CA89" s="343" t="str">
        <f>TOTALGENERAL!$BB83</f>
        <v/>
      </c>
      <c r="CB89" s="344"/>
      <c r="CC89" s="343"/>
      <c r="CD89" s="344"/>
      <c r="CE89" s="343"/>
      <c r="CG89" s="555" t="str">
        <f>PARAMETRES!$F$19</f>
        <v>TOTAL DE LA PÉRIODE</v>
      </c>
      <c r="CH89" s="555"/>
      <c r="CI89" s="341">
        <f>PARAMETRES!$G$19</f>
        <v>100</v>
      </c>
      <c r="CJ89" s="342"/>
      <c r="CK89" s="343" t="str">
        <f>TOTALGENERAL!$AA87</f>
        <v/>
      </c>
      <c r="CL89" s="344"/>
      <c r="CM89" s="343" t="str">
        <f>TOTALGENERAL!$BB87</f>
        <v/>
      </c>
      <c r="CN89" s="344"/>
      <c r="CO89" s="343"/>
      <c r="CP89" s="344"/>
      <c r="CQ89" s="343"/>
      <c r="CS89" s="555" t="str">
        <f>PARAMETRES!$F$19</f>
        <v>TOTAL DE LA PÉRIODE</v>
      </c>
      <c r="CT89" s="555"/>
      <c r="CU89" s="341">
        <f>PARAMETRES!$G$19</f>
        <v>100</v>
      </c>
      <c r="CV89" s="342"/>
      <c r="CW89" s="343" t="str">
        <f>TOTALGENERAL!$AA91</f>
        <v/>
      </c>
      <c r="CX89" s="344"/>
      <c r="CY89" s="343" t="str">
        <f>TOTALGENERAL!$BB91</f>
        <v/>
      </c>
      <c r="CZ89" s="344"/>
      <c r="DA89" s="343"/>
      <c r="DB89" s="344"/>
      <c r="DC89" s="343"/>
      <c r="DE89" s="555" t="str">
        <f>PARAMETRES!$F$19</f>
        <v>TOTAL DE LA PÉRIODE</v>
      </c>
      <c r="DF89" s="555"/>
      <c r="DG89" s="341">
        <f>PARAMETRES!$G$19</f>
        <v>100</v>
      </c>
      <c r="DH89" s="342"/>
      <c r="DI89" s="343" t="str">
        <f>TOTALGENERAL!$AA95</f>
        <v/>
      </c>
      <c r="DJ89" s="344"/>
      <c r="DK89" s="343" t="str">
        <f>TOTALGENERAL!$BB95</f>
        <v/>
      </c>
      <c r="DL89" s="344"/>
      <c r="DM89" s="343"/>
      <c r="DN89" s="344"/>
      <c r="DO89" s="343"/>
    </row>
    <row r="90" spans="1:120" ht="3.75" customHeight="1">
      <c r="G90" s="345"/>
      <c r="J90" s="345"/>
      <c r="S90" s="345"/>
      <c r="V90" s="345"/>
      <c r="AE90" s="345"/>
      <c r="AH90" s="345"/>
      <c r="AQ90" s="345"/>
      <c r="AT90" s="345"/>
      <c r="BC90" s="345"/>
      <c r="BF90" s="345"/>
      <c r="BO90" s="345"/>
      <c r="BR90" s="345"/>
      <c r="CA90" s="345"/>
      <c r="CD90" s="345"/>
      <c r="CM90" s="345"/>
      <c r="CP90" s="345"/>
      <c r="CY90" s="345"/>
      <c r="DB90" s="345"/>
      <c r="DK90" s="345"/>
      <c r="DN90" s="345"/>
    </row>
    <row r="91" spans="1:120">
      <c r="G91" s="556"/>
      <c r="H91" s="556"/>
      <c r="I91" s="556"/>
      <c r="J91" s="556"/>
      <c r="K91" s="346"/>
      <c r="S91" s="556"/>
      <c r="T91" s="556"/>
      <c r="U91" s="556"/>
      <c r="V91" s="556"/>
      <c r="W91" s="346"/>
      <c r="AE91" s="556"/>
      <c r="AF91" s="556"/>
      <c r="AG91" s="556"/>
      <c r="AH91" s="556"/>
      <c r="AI91" s="346"/>
      <c r="AQ91" s="556"/>
      <c r="AR91" s="556"/>
      <c r="AS91" s="556"/>
      <c r="AT91" s="556"/>
      <c r="AU91" s="346"/>
      <c r="BC91" s="556"/>
      <c r="BD91" s="556"/>
      <c r="BE91" s="556"/>
      <c r="BF91" s="556"/>
      <c r="BG91" s="346"/>
      <c r="BO91" s="556"/>
      <c r="BP91" s="556"/>
      <c r="BQ91" s="556"/>
      <c r="BR91" s="556"/>
      <c r="BS91" s="346"/>
      <c r="CA91" s="556"/>
      <c r="CB91" s="556"/>
      <c r="CC91" s="556"/>
      <c r="CD91" s="556"/>
      <c r="CE91" s="346"/>
      <c r="CM91" s="556"/>
      <c r="CN91" s="556"/>
      <c r="CO91" s="556"/>
      <c r="CP91" s="556"/>
      <c r="CQ91" s="346"/>
      <c r="CY91" s="556"/>
      <c r="CZ91" s="556"/>
      <c r="DA91" s="556"/>
      <c r="DB91" s="556"/>
      <c r="DC91" s="346"/>
      <c r="DK91" s="556"/>
      <c r="DL91" s="556"/>
      <c r="DM91" s="556"/>
      <c r="DN91" s="556"/>
      <c r="DO91" s="346"/>
    </row>
    <row r="92" spans="1:120" ht="21.75" customHeight="1"/>
    <row r="106" spans="1:120">
      <c r="A106" s="557"/>
      <c r="B106" s="557"/>
      <c r="C106" s="557"/>
      <c r="D106" s="557"/>
      <c r="E106" s="557"/>
      <c r="F106" s="557"/>
      <c r="G106" s="557"/>
      <c r="H106" s="557"/>
      <c r="I106" s="557"/>
      <c r="J106" s="557"/>
      <c r="K106" s="557"/>
      <c r="L106" s="557"/>
      <c r="M106" s="557"/>
      <c r="N106" s="557"/>
      <c r="O106" s="557"/>
      <c r="P106" s="557"/>
      <c r="Q106" s="557"/>
      <c r="R106" s="557"/>
      <c r="S106" s="557"/>
      <c r="T106" s="557"/>
      <c r="U106" s="557"/>
      <c r="V106" s="557"/>
      <c r="W106" s="557"/>
      <c r="X106" s="557"/>
      <c r="Y106" s="557"/>
      <c r="Z106" s="557"/>
      <c r="AA106" s="557"/>
      <c r="AB106" s="557"/>
      <c r="AC106" s="557"/>
      <c r="AD106" s="557"/>
      <c r="AE106" s="557"/>
      <c r="AF106" s="557"/>
      <c r="AG106" s="557"/>
      <c r="AH106" s="557"/>
      <c r="AI106" s="557"/>
      <c r="AJ106" s="557"/>
      <c r="AK106" s="557"/>
      <c r="AL106" s="557"/>
      <c r="AM106" s="557"/>
      <c r="AN106" s="557"/>
      <c r="AO106" s="557"/>
      <c r="AP106" s="557"/>
      <c r="AQ106" s="557"/>
      <c r="AR106" s="557"/>
      <c r="AS106" s="557"/>
      <c r="AT106" s="557"/>
      <c r="AU106" s="557"/>
      <c r="AV106" s="557"/>
      <c r="AW106" s="557"/>
      <c r="AX106" s="557"/>
      <c r="AY106" s="557"/>
      <c r="AZ106" s="557"/>
      <c r="BA106" s="557"/>
      <c r="BB106" s="557"/>
      <c r="BC106" s="557"/>
      <c r="BD106" s="557"/>
      <c r="BE106" s="557"/>
      <c r="BF106" s="557"/>
      <c r="BG106" s="557"/>
      <c r="BH106" s="557"/>
      <c r="BI106" s="557"/>
      <c r="BJ106" s="557"/>
      <c r="BK106" s="557"/>
      <c r="BL106" s="557"/>
      <c r="BM106" s="557"/>
      <c r="BN106" s="557"/>
      <c r="BO106" s="557"/>
      <c r="BP106" s="557"/>
      <c r="BQ106" s="557"/>
      <c r="BR106" s="557"/>
      <c r="BS106" s="557"/>
      <c r="BT106" s="557"/>
      <c r="BU106" s="557"/>
      <c r="BV106" s="557"/>
      <c r="BW106" s="557"/>
      <c r="BX106" s="557"/>
      <c r="BY106" s="557"/>
      <c r="BZ106" s="557"/>
      <c r="CA106" s="557"/>
      <c r="CB106" s="557"/>
      <c r="CC106" s="557"/>
      <c r="CD106" s="557"/>
      <c r="CE106" s="557"/>
      <c r="CF106" s="557"/>
      <c r="CG106" s="557"/>
      <c r="CH106" s="557"/>
      <c r="CI106" s="557"/>
      <c r="CJ106" s="557"/>
      <c r="CK106" s="557"/>
      <c r="CL106" s="557"/>
      <c r="CM106" s="557"/>
      <c r="CN106" s="557"/>
      <c r="CO106" s="557"/>
      <c r="CP106" s="557"/>
      <c r="CQ106" s="557"/>
      <c r="CR106" s="557"/>
      <c r="CS106" s="557"/>
      <c r="CT106" s="557"/>
      <c r="CU106" s="557"/>
      <c r="CV106" s="557"/>
      <c r="CW106" s="557"/>
      <c r="CX106" s="557"/>
      <c r="CY106" s="557"/>
      <c r="CZ106" s="557"/>
      <c r="DA106" s="557"/>
      <c r="DB106" s="557"/>
      <c r="DC106" s="557"/>
      <c r="DD106" s="557"/>
      <c r="DE106" s="557"/>
      <c r="DF106" s="557"/>
      <c r="DG106" s="557"/>
      <c r="DH106" s="557"/>
      <c r="DI106" s="557"/>
      <c r="DJ106" s="557"/>
      <c r="DK106" s="557"/>
      <c r="DL106" s="557"/>
      <c r="DM106" s="557"/>
      <c r="DN106" s="557"/>
      <c r="DO106" s="557"/>
      <c r="DP106" s="557"/>
    </row>
    <row r="107" spans="1:120" ht="41.25">
      <c r="B107" s="559" t="str">
        <f>PARAMETRES!$C7</f>
        <v>P</v>
      </c>
      <c r="C107" s="559"/>
      <c r="D107" s="559"/>
      <c r="E107" s="559"/>
      <c r="F107" s="559"/>
      <c r="G107" s="559"/>
      <c r="H107" s="559"/>
      <c r="I107" s="547"/>
      <c r="J107" s="548"/>
      <c r="N107" s="559" t="str">
        <f>PARAMETRES!$C11</f>
        <v>R</v>
      </c>
      <c r="O107" s="559"/>
      <c r="P107" s="559"/>
      <c r="Q107" s="559"/>
      <c r="R107" s="559"/>
      <c r="S107" s="559"/>
      <c r="T107" s="559"/>
      <c r="U107" s="547"/>
      <c r="V107" s="548"/>
      <c r="Z107" s="559" t="str">
        <f>PARAMETRES!$C15</f>
        <v>L</v>
      </c>
      <c r="AA107" s="559"/>
      <c r="AB107" s="559"/>
      <c r="AC107" s="559"/>
      <c r="AD107" s="559"/>
      <c r="AE107" s="559"/>
      <c r="AF107" s="559"/>
      <c r="AG107" s="547"/>
      <c r="AH107" s="548"/>
      <c r="AL107" s="559" t="str">
        <f>PARAMETRES!$C19</f>
        <v>M</v>
      </c>
      <c r="AM107" s="559"/>
      <c r="AN107" s="559"/>
      <c r="AO107" s="559"/>
      <c r="AP107" s="559"/>
      <c r="AQ107" s="559"/>
      <c r="AR107" s="559"/>
      <c r="AS107" s="547"/>
      <c r="AT107" s="548"/>
      <c r="AX107" s="559" t="str">
        <f>PARAMETRES!$C23</f>
        <v>G</v>
      </c>
      <c r="AY107" s="559"/>
      <c r="AZ107" s="559"/>
      <c r="BA107" s="559"/>
      <c r="BB107" s="559"/>
      <c r="BC107" s="559"/>
      <c r="BD107" s="559"/>
      <c r="BE107" s="547"/>
      <c r="BF107" s="548"/>
      <c r="BJ107" s="559" t="str">
        <f>PARAMETRES!$C27</f>
        <v>N</v>
      </c>
      <c r="BK107" s="559"/>
      <c r="BL107" s="559"/>
      <c r="BM107" s="559"/>
      <c r="BN107" s="559"/>
      <c r="BO107" s="559"/>
      <c r="BP107" s="559"/>
      <c r="BQ107" s="547"/>
      <c r="BR107" s="548"/>
      <c r="BV107" s="559" t="str">
        <f>PARAMETRES!$C31</f>
        <v>F</v>
      </c>
      <c r="BW107" s="559"/>
      <c r="BX107" s="559"/>
      <c r="BY107" s="559"/>
      <c r="BZ107" s="559"/>
      <c r="CA107" s="559"/>
      <c r="CB107" s="559"/>
      <c r="CC107" s="547"/>
      <c r="CD107" s="548"/>
      <c r="CH107" s="559" t="str">
        <f>PARAMETRES!$C35</f>
        <v>-</v>
      </c>
      <c r="CI107" s="559"/>
      <c r="CJ107" s="559"/>
      <c r="CK107" s="559"/>
      <c r="CL107" s="559"/>
      <c r="CM107" s="559"/>
      <c r="CN107" s="559"/>
      <c r="CO107" s="547"/>
      <c r="CP107" s="548"/>
      <c r="CT107" s="559" t="str">
        <f>PARAMETRES!$C39</f>
        <v>-</v>
      </c>
      <c r="CU107" s="559"/>
      <c r="CV107" s="559"/>
      <c r="CW107" s="559"/>
      <c r="CX107" s="559"/>
      <c r="CY107" s="559"/>
      <c r="CZ107" s="559"/>
      <c r="DA107" s="547"/>
      <c r="DB107" s="548"/>
      <c r="DF107" s="559" t="str">
        <f>PARAMETRES!$C43</f>
        <v>-</v>
      </c>
      <c r="DG107" s="559"/>
      <c r="DH107" s="559"/>
      <c r="DI107" s="559"/>
      <c r="DJ107" s="559"/>
      <c r="DK107" s="559"/>
      <c r="DL107" s="559"/>
      <c r="DM107" s="547"/>
      <c r="DN107" s="548"/>
    </row>
    <row r="108" spans="1:120" ht="20.25">
      <c r="B108" s="558" t="str">
        <f>PARAMETRES!$B7</f>
        <v>B</v>
      </c>
      <c r="C108" s="558"/>
      <c r="D108" s="558"/>
      <c r="E108" s="558"/>
      <c r="F108" s="558"/>
      <c r="G108" s="558"/>
      <c r="H108" s="558"/>
      <c r="I108" s="547"/>
      <c r="J108" s="548"/>
      <c r="N108" s="558" t="str">
        <f>PARAMETRES!$B11</f>
        <v>C</v>
      </c>
      <c r="O108" s="558"/>
      <c r="P108" s="558"/>
      <c r="Q108" s="558"/>
      <c r="R108" s="558"/>
      <c r="S108" s="558"/>
      <c r="T108" s="558"/>
      <c r="U108" s="547"/>
      <c r="V108" s="548"/>
      <c r="Z108" s="558" t="str">
        <f>PARAMETRES!$B15</f>
        <v>G</v>
      </c>
      <c r="AA108" s="558"/>
      <c r="AB108" s="558"/>
      <c r="AC108" s="558"/>
      <c r="AD108" s="558"/>
      <c r="AE108" s="558"/>
      <c r="AF108" s="558"/>
      <c r="AG108" s="547"/>
      <c r="AH108" s="548"/>
      <c r="AL108" s="558" t="str">
        <f>PARAMETRES!$B19</f>
        <v>M</v>
      </c>
      <c r="AM108" s="558"/>
      <c r="AN108" s="558"/>
      <c r="AO108" s="558"/>
      <c r="AP108" s="558"/>
      <c r="AQ108" s="558"/>
      <c r="AR108" s="558"/>
      <c r="AS108" s="547"/>
      <c r="AT108" s="548"/>
      <c r="AX108" s="558" t="str">
        <f>PARAMETRES!$B23</f>
        <v>R</v>
      </c>
      <c r="AY108" s="558"/>
      <c r="AZ108" s="558"/>
      <c r="BA108" s="558"/>
      <c r="BB108" s="558"/>
      <c r="BC108" s="558"/>
      <c r="BD108" s="558"/>
      <c r="BE108" s="547"/>
      <c r="BF108" s="548"/>
      <c r="BJ108" s="558" t="str">
        <f>PARAMETRES!$B27</f>
        <v>S</v>
      </c>
      <c r="BK108" s="558"/>
      <c r="BL108" s="558"/>
      <c r="BM108" s="558"/>
      <c r="BN108" s="558"/>
      <c r="BO108" s="558"/>
      <c r="BP108" s="558"/>
      <c r="BQ108" s="547"/>
      <c r="BR108" s="548"/>
      <c r="BV108" s="558" t="str">
        <f>PARAMETRES!$B31</f>
        <v>V</v>
      </c>
      <c r="BW108" s="558"/>
      <c r="BX108" s="558"/>
      <c r="BY108" s="558"/>
      <c r="BZ108" s="558"/>
      <c r="CA108" s="558"/>
      <c r="CB108" s="558"/>
      <c r="CC108" s="547"/>
      <c r="CD108" s="548"/>
      <c r="CH108" s="558" t="str">
        <f>PARAMETRES!$B35</f>
        <v>-</v>
      </c>
      <c r="CI108" s="558"/>
      <c r="CJ108" s="558"/>
      <c r="CK108" s="558"/>
      <c r="CL108" s="558"/>
      <c r="CM108" s="558"/>
      <c r="CN108" s="558"/>
      <c r="CO108" s="547"/>
      <c r="CP108" s="548"/>
      <c r="CT108" s="558" t="str">
        <f>PARAMETRES!$B39</f>
        <v>-</v>
      </c>
      <c r="CU108" s="558"/>
      <c r="CV108" s="558"/>
      <c r="CW108" s="558"/>
      <c r="CX108" s="558"/>
      <c r="CY108" s="558"/>
      <c r="CZ108" s="558"/>
      <c r="DA108" s="547"/>
      <c r="DB108" s="548"/>
      <c r="DF108" s="558" t="str">
        <f>PARAMETRES!$B43</f>
        <v>-</v>
      </c>
      <c r="DG108" s="558"/>
      <c r="DH108" s="558"/>
      <c r="DI108" s="558"/>
      <c r="DJ108" s="558"/>
      <c r="DK108" s="558"/>
      <c r="DL108" s="558"/>
      <c r="DM108" s="547"/>
      <c r="DN108" s="548"/>
    </row>
    <row r="109" spans="1:120">
      <c r="B109" s="313"/>
      <c r="C109" s="313"/>
      <c r="D109" s="313"/>
      <c r="N109" s="313"/>
      <c r="O109" s="313"/>
      <c r="P109" s="313"/>
      <c r="Z109" s="313"/>
      <c r="AA109" s="313"/>
      <c r="AB109" s="313"/>
      <c r="AL109" s="313"/>
      <c r="AM109" s="313"/>
      <c r="AN109" s="313"/>
      <c r="AX109" s="313"/>
      <c r="AY109" s="313"/>
      <c r="AZ109" s="313"/>
      <c r="BJ109" s="313"/>
      <c r="BK109" s="313"/>
      <c r="BL109" s="313"/>
      <c r="BV109" s="313"/>
      <c r="BW109" s="313"/>
      <c r="BX109" s="313"/>
      <c r="CH109" s="313"/>
      <c r="CI109" s="313"/>
      <c r="CJ109" s="313"/>
      <c r="CT109" s="313"/>
      <c r="CU109" s="313"/>
      <c r="CV109" s="313"/>
      <c r="DF109" s="313"/>
      <c r="DG109" s="313"/>
      <c r="DH109" s="313"/>
    </row>
    <row r="111" spans="1:120" ht="25.5" customHeight="1">
      <c r="E111" s="314" t="s">
        <v>84</v>
      </c>
      <c r="G111" s="314" t="s">
        <v>85</v>
      </c>
      <c r="I111" s="314" t="s">
        <v>86</v>
      </c>
      <c r="K111" s="314" t="s">
        <v>87</v>
      </c>
      <c r="Q111" s="314" t="s">
        <v>84</v>
      </c>
      <c r="S111" s="314" t="s">
        <v>85</v>
      </c>
      <c r="U111" s="314" t="s">
        <v>86</v>
      </c>
      <c r="W111" s="314" t="s">
        <v>87</v>
      </c>
      <c r="AC111" s="314" t="s">
        <v>84</v>
      </c>
      <c r="AE111" s="314" t="s">
        <v>85</v>
      </c>
      <c r="AG111" s="314" t="s">
        <v>86</v>
      </c>
      <c r="AI111" s="314" t="s">
        <v>87</v>
      </c>
      <c r="AO111" s="314" t="s">
        <v>84</v>
      </c>
      <c r="AQ111" s="314" t="s">
        <v>85</v>
      </c>
      <c r="AS111" s="314" t="s">
        <v>86</v>
      </c>
      <c r="AU111" s="314" t="s">
        <v>87</v>
      </c>
      <c r="BA111" s="314" t="s">
        <v>84</v>
      </c>
      <c r="BC111" s="314" t="s">
        <v>85</v>
      </c>
      <c r="BE111" s="314" t="s">
        <v>86</v>
      </c>
      <c r="BG111" s="314" t="s">
        <v>87</v>
      </c>
      <c r="BM111" s="314" t="s">
        <v>84</v>
      </c>
      <c r="BO111" s="314" t="s">
        <v>85</v>
      </c>
      <c r="BQ111" s="314" t="s">
        <v>86</v>
      </c>
      <c r="BS111" s="314" t="s">
        <v>87</v>
      </c>
      <c r="BY111" s="314" t="s">
        <v>84</v>
      </c>
      <c r="CA111" s="314" t="s">
        <v>85</v>
      </c>
      <c r="CC111" s="314" t="s">
        <v>86</v>
      </c>
      <c r="CE111" s="314" t="s">
        <v>87</v>
      </c>
      <c r="CK111" s="314" t="s">
        <v>84</v>
      </c>
      <c r="CM111" s="314" t="s">
        <v>85</v>
      </c>
      <c r="CO111" s="314" t="s">
        <v>86</v>
      </c>
      <c r="CQ111" s="314" t="s">
        <v>87</v>
      </c>
      <c r="CW111" s="314" t="s">
        <v>84</v>
      </c>
      <c r="CY111" s="314" t="s">
        <v>85</v>
      </c>
      <c r="DA111" s="314" t="s">
        <v>86</v>
      </c>
      <c r="DC111" s="314" t="s">
        <v>87</v>
      </c>
      <c r="DI111" s="314" t="s">
        <v>84</v>
      </c>
      <c r="DK111" s="314" t="s">
        <v>85</v>
      </c>
      <c r="DM111" s="314" t="s">
        <v>86</v>
      </c>
      <c r="DO111" s="314" t="s">
        <v>87</v>
      </c>
    </row>
    <row r="112" spans="1:120">
      <c r="E112" s="315"/>
      <c r="G112" s="315"/>
      <c r="I112" s="315"/>
      <c r="K112" s="315"/>
      <c r="Q112" s="315"/>
      <c r="S112" s="315"/>
      <c r="U112" s="315"/>
      <c r="W112" s="315"/>
      <c r="AC112" s="315"/>
      <c r="AE112" s="315"/>
      <c r="AG112" s="315"/>
      <c r="AI112" s="315"/>
      <c r="AO112" s="315"/>
      <c r="AQ112" s="315"/>
      <c r="AS112" s="315"/>
      <c r="AU112" s="315"/>
      <c r="BA112" s="315"/>
      <c r="BC112" s="315"/>
      <c r="BE112" s="315"/>
      <c r="BG112" s="315"/>
      <c r="BM112" s="315"/>
      <c r="BO112" s="315"/>
      <c r="BQ112" s="315"/>
      <c r="BS112" s="315"/>
      <c r="BY112" s="315"/>
      <c r="CA112" s="315"/>
      <c r="CC112" s="315"/>
      <c r="CE112" s="315"/>
      <c r="CK112" s="315"/>
      <c r="CM112" s="315"/>
      <c r="CO112" s="315"/>
      <c r="CQ112" s="315"/>
      <c r="CW112" s="315"/>
      <c r="CY112" s="315"/>
      <c r="DA112" s="315"/>
      <c r="DC112" s="315"/>
      <c r="DI112" s="315"/>
      <c r="DK112" s="315"/>
      <c r="DM112" s="315"/>
      <c r="DO112" s="315"/>
    </row>
    <row r="113" spans="1:120">
      <c r="A113" s="551" t="str">
        <f>PARAMETRES!$F$3</f>
        <v>RELIGION</v>
      </c>
      <c r="B113" s="551"/>
      <c r="C113" s="316">
        <f>PARAMETRES!$G$3</f>
        <v>20</v>
      </c>
      <c r="D113" s="317"/>
      <c r="E113" s="318">
        <f>TOTALGENERAL!$E60</f>
        <v>20</v>
      </c>
      <c r="F113" s="319"/>
      <c r="G113" s="318" t="str">
        <f>TOTALGENERAL!$AF60</f>
        <v/>
      </c>
      <c r="H113" s="319"/>
      <c r="I113" s="318"/>
      <c r="J113" s="319"/>
      <c r="K113" s="318"/>
      <c r="L113" s="320"/>
      <c r="M113" s="551" t="str">
        <f>PARAMETRES!$F$3</f>
        <v>RELIGION</v>
      </c>
      <c r="N113" s="551"/>
      <c r="O113" s="316">
        <f>PARAMETRES!$G$3</f>
        <v>20</v>
      </c>
      <c r="P113" s="317"/>
      <c r="Q113" s="318">
        <f>TOTALGENERAL!$E64</f>
        <v>20</v>
      </c>
      <c r="R113" s="319"/>
      <c r="S113" s="318" t="str">
        <f>TOTALGENERAL!$AF64</f>
        <v/>
      </c>
      <c r="T113" s="319"/>
      <c r="U113" s="318"/>
      <c r="V113" s="319"/>
      <c r="W113" s="318"/>
      <c r="X113" s="320"/>
      <c r="Y113" s="551" t="str">
        <f>PARAMETRES!$F$3</f>
        <v>RELIGION</v>
      </c>
      <c r="Z113" s="551"/>
      <c r="AA113" s="316">
        <f>PARAMETRES!$G$3</f>
        <v>20</v>
      </c>
      <c r="AB113" s="317"/>
      <c r="AC113" s="318">
        <f>TOTALGENERAL!$E68</f>
        <v>17.900000000000002</v>
      </c>
      <c r="AD113" s="319"/>
      <c r="AE113" s="318" t="str">
        <f>TOTALGENERAL!$AF68</f>
        <v/>
      </c>
      <c r="AF113" s="319"/>
      <c r="AG113" s="318"/>
      <c r="AH113" s="319"/>
      <c r="AI113" s="318"/>
      <c r="AJ113" s="320"/>
      <c r="AK113" s="551" t="str">
        <f>PARAMETRES!$F$3</f>
        <v>RELIGION</v>
      </c>
      <c r="AL113" s="551"/>
      <c r="AM113" s="316">
        <f>PARAMETRES!$G$3</f>
        <v>20</v>
      </c>
      <c r="AN113" s="317"/>
      <c r="AO113" s="318">
        <f>TOTALGENERAL!$E72</f>
        <v>15.799999999999999</v>
      </c>
      <c r="AP113" s="319"/>
      <c r="AQ113" s="318" t="str">
        <f>TOTALGENERAL!$AF72</f>
        <v/>
      </c>
      <c r="AR113" s="319"/>
      <c r="AS113" s="318"/>
      <c r="AT113" s="319"/>
      <c r="AU113" s="318"/>
      <c r="AV113" s="320"/>
      <c r="AW113" s="551" t="str">
        <f>PARAMETRES!$F$3</f>
        <v>RELIGION</v>
      </c>
      <c r="AX113" s="551"/>
      <c r="AY113" s="316">
        <f>PARAMETRES!$G$3</f>
        <v>20</v>
      </c>
      <c r="AZ113" s="317"/>
      <c r="BA113" s="318">
        <f>TOTALGENERAL!$E76</f>
        <v>9.5</v>
      </c>
      <c r="BB113" s="319"/>
      <c r="BC113" s="318" t="str">
        <f>TOTALGENERAL!$AF76</f>
        <v/>
      </c>
      <c r="BD113" s="319"/>
      <c r="BE113" s="318"/>
      <c r="BF113" s="319"/>
      <c r="BG113" s="318"/>
      <c r="BH113" s="320"/>
      <c r="BI113" s="551" t="str">
        <f>PARAMETRES!$F$3</f>
        <v>RELIGION</v>
      </c>
      <c r="BJ113" s="551"/>
      <c r="BK113" s="316">
        <f>PARAMETRES!$G$3</f>
        <v>20</v>
      </c>
      <c r="BL113" s="317"/>
      <c r="BM113" s="318">
        <f>TOTALGENERAL!$E80</f>
        <v>16.900000000000002</v>
      </c>
      <c r="BN113" s="319"/>
      <c r="BO113" s="318" t="str">
        <f>TOTALGENERAL!$AF80</f>
        <v/>
      </c>
      <c r="BP113" s="319"/>
      <c r="BQ113" s="318"/>
      <c r="BR113" s="319"/>
      <c r="BS113" s="318"/>
      <c r="BT113" s="320"/>
      <c r="BU113" s="551" t="str">
        <f>PARAMETRES!$F$3</f>
        <v>RELIGION</v>
      </c>
      <c r="BV113" s="551"/>
      <c r="BW113" s="316">
        <f>PARAMETRES!$G$3</f>
        <v>20</v>
      </c>
      <c r="BX113" s="317"/>
      <c r="BY113" s="318">
        <f>TOTALGENERAL!$E84</f>
        <v>20</v>
      </c>
      <c r="BZ113" s="319"/>
      <c r="CA113" s="318" t="str">
        <f>TOTALGENERAL!$AF84</f>
        <v/>
      </c>
      <c r="CB113" s="319"/>
      <c r="CC113" s="318"/>
      <c r="CD113" s="319"/>
      <c r="CE113" s="318"/>
      <c r="CF113" s="320"/>
      <c r="CG113" s="551" t="str">
        <f>PARAMETRES!$F$3</f>
        <v>RELIGION</v>
      </c>
      <c r="CH113" s="551"/>
      <c r="CI113" s="316">
        <f>PARAMETRES!$G$3</f>
        <v>20</v>
      </c>
      <c r="CJ113" s="317"/>
      <c r="CK113" s="318" t="str">
        <f>TOTALGENERAL!$E88</f>
        <v>-</v>
      </c>
      <c r="CL113" s="319"/>
      <c r="CM113" s="318" t="str">
        <f>TOTALGENERAL!$AF88</f>
        <v/>
      </c>
      <c r="CN113" s="319"/>
      <c r="CO113" s="318"/>
      <c r="CP113" s="319"/>
      <c r="CQ113" s="318"/>
      <c r="CR113" s="320"/>
      <c r="CS113" s="551" t="str">
        <f>PARAMETRES!$F$3</f>
        <v>RELIGION</v>
      </c>
      <c r="CT113" s="551"/>
      <c r="CU113" s="316">
        <f>PARAMETRES!$G$3</f>
        <v>20</v>
      </c>
      <c r="CV113" s="317"/>
      <c r="CW113" s="318" t="str">
        <f>TOTALGENERAL!$E92</f>
        <v>-</v>
      </c>
      <c r="CX113" s="319"/>
      <c r="CY113" s="318" t="str">
        <f>TOTALGENERAL!$AF92</f>
        <v/>
      </c>
      <c r="CZ113" s="319"/>
      <c r="DA113" s="318"/>
      <c r="DB113" s="319"/>
      <c r="DC113" s="318"/>
      <c r="DD113" s="320"/>
      <c r="DE113" s="551" t="str">
        <f>PARAMETRES!$F$3</f>
        <v>RELIGION</v>
      </c>
      <c r="DF113" s="551"/>
      <c r="DG113" s="316">
        <f>PARAMETRES!$G$3</f>
        <v>20</v>
      </c>
      <c r="DH113" s="317"/>
      <c r="DI113" s="318" t="str">
        <f>TOTALGENERAL!$E96</f>
        <v>-</v>
      </c>
      <c r="DJ113" s="319"/>
      <c r="DK113" s="318" t="str">
        <f>TOTALGENERAL!$AF96</f>
        <v/>
      </c>
      <c r="DL113" s="319"/>
      <c r="DM113" s="318"/>
      <c r="DN113" s="319"/>
      <c r="DO113" s="318"/>
      <c r="DP113" s="320"/>
    </row>
    <row r="114" spans="1:120">
      <c r="A114" s="321"/>
      <c r="B114" s="322"/>
      <c r="C114" s="323"/>
      <c r="D114" s="323"/>
      <c r="E114" s="315"/>
      <c r="F114" s="324"/>
      <c r="G114" s="315"/>
      <c r="H114" s="324"/>
      <c r="I114" s="315"/>
      <c r="J114" s="324"/>
      <c r="K114" s="315"/>
      <c r="L114" s="325"/>
      <c r="M114" s="321"/>
      <c r="N114" s="322"/>
      <c r="O114" s="323"/>
      <c r="P114" s="323"/>
      <c r="Q114" s="315"/>
      <c r="R114" s="324"/>
      <c r="S114" s="315"/>
      <c r="T114" s="324"/>
      <c r="U114" s="315"/>
      <c r="V114" s="324"/>
      <c r="W114" s="315"/>
      <c r="X114" s="325"/>
      <c r="Y114" s="321"/>
      <c r="Z114" s="322"/>
      <c r="AA114" s="323"/>
      <c r="AB114" s="323"/>
      <c r="AC114" s="315"/>
      <c r="AD114" s="324"/>
      <c r="AE114" s="315"/>
      <c r="AF114" s="324"/>
      <c r="AG114" s="315"/>
      <c r="AH114" s="324"/>
      <c r="AI114" s="315"/>
      <c r="AJ114" s="325"/>
      <c r="AK114" s="321"/>
      <c r="AL114" s="322"/>
      <c r="AM114" s="323"/>
      <c r="AN114" s="323"/>
      <c r="AO114" s="315"/>
      <c r="AP114" s="324"/>
      <c r="AQ114" s="315"/>
      <c r="AR114" s="324"/>
      <c r="AS114" s="315"/>
      <c r="AT114" s="324"/>
      <c r="AU114" s="315"/>
      <c r="AV114" s="325"/>
      <c r="AW114" s="321"/>
      <c r="AX114" s="322"/>
      <c r="AY114" s="323"/>
      <c r="AZ114" s="323"/>
      <c r="BA114" s="315"/>
      <c r="BB114" s="324"/>
      <c r="BC114" s="315"/>
      <c r="BD114" s="324"/>
      <c r="BE114" s="315"/>
      <c r="BF114" s="324"/>
      <c r="BG114" s="315"/>
      <c r="BH114" s="325"/>
      <c r="BI114" s="321"/>
      <c r="BJ114" s="322"/>
      <c r="BK114" s="323"/>
      <c r="BL114" s="323"/>
      <c r="BM114" s="315"/>
      <c r="BN114" s="324"/>
      <c r="BO114" s="315"/>
      <c r="BP114" s="324"/>
      <c r="BQ114" s="315"/>
      <c r="BR114" s="324"/>
      <c r="BS114" s="315"/>
      <c r="BT114" s="325"/>
      <c r="BU114" s="321"/>
      <c r="BV114" s="322"/>
      <c r="BW114" s="323"/>
      <c r="BX114" s="323"/>
      <c r="BY114" s="315"/>
      <c r="BZ114" s="324"/>
      <c r="CA114" s="315"/>
      <c r="CB114" s="324"/>
      <c r="CC114" s="315"/>
      <c r="CD114" s="324"/>
      <c r="CE114" s="315"/>
      <c r="CF114" s="325"/>
      <c r="CG114" s="321"/>
      <c r="CH114" s="322"/>
      <c r="CI114" s="323"/>
      <c r="CJ114" s="323"/>
      <c r="CK114" s="315"/>
      <c r="CL114" s="324"/>
      <c r="CM114" s="315"/>
      <c r="CN114" s="324"/>
      <c r="CO114" s="315"/>
      <c r="CP114" s="324"/>
      <c r="CQ114" s="315"/>
      <c r="CR114" s="325"/>
      <c r="CS114" s="321"/>
      <c r="CT114" s="322"/>
      <c r="CU114" s="323"/>
      <c r="CV114" s="323"/>
      <c r="CW114" s="315"/>
      <c r="CX114" s="324"/>
      <c r="CY114" s="315"/>
      <c r="CZ114" s="324"/>
      <c r="DA114" s="315"/>
      <c r="DB114" s="324"/>
      <c r="DC114" s="315"/>
      <c r="DD114" s="325"/>
      <c r="DE114" s="321"/>
      <c r="DF114" s="322"/>
      <c r="DG114" s="323"/>
      <c r="DH114" s="323"/>
      <c r="DI114" s="315"/>
      <c r="DJ114" s="324"/>
      <c r="DK114" s="315"/>
      <c r="DL114" s="324"/>
      <c r="DM114" s="315"/>
      <c r="DN114" s="324"/>
      <c r="DO114" s="315"/>
      <c r="DP114" s="325"/>
    </row>
    <row r="115" spans="1:120">
      <c r="A115" s="326"/>
      <c r="B115" s="326"/>
      <c r="C115" s="327"/>
      <c r="D115" s="327"/>
      <c r="E115" s="315"/>
      <c r="G115" s="315"/>
      <c r="I115" s="315"/>
      <c r="K115" s="315"/>
      <c r="M115" s="326"/>
      <c r="N115" s="326"/>
      <c r="O115" s="327"/>
      <c r="P115" s="327"/>
      <c r="Q115" s="315"/>
      <c r="S115" s="315"/>
      <c r="U115" s="315"/>
      <c r="W115" s="315"/>
      <c r="Y115" s="326"/>
      <c r="Z115" s="326"/>
      <c r="AA115" s="327"/>
      <c r="AB115" s="327"/>
      <c r="AC115" s="315"/>
      <c r="AE115" s="315"/>
      <c r="AG115" s="315"/>
      <c r="AI115" s="315"/>
      <c r="AK115" s="326"/>
      <c r="AL115" s="326"/>
      <c r="AM115" s="327"/>
      <c r="AN115" s="327"/>
      <c r="AO115" s="315"/>
      <c r="AQ115" s="315"/>
      <c r="AS115" s="315"/>
      <c r="AU115" s="315"/>
      <c r="AW115" s="326"/>
      <c r="AX115" s="326"/>
      <c r="AY115" s="327"/>
      <c r="AZ115" s="327"/>
      <c r="BA115" s="315"/>
      <c r="BC115" s="315"/>
      <c r="BE115" s="315"/>
      <c r="BG115" s="315"/>
      <c r="BI115" s="326"/>
      <c r="BJ115" s="326"/>
      <c r="BK115" s="327"/>
      <c r="BL115" s="327"/>
      <c r="BM115" s="315"/>
      <c r="BO115" s="315"/>
      <c r="BQ115" s="315"/>
      <c r="BS115" s="315"/>
      <c r="BU115" s="326"/>
      <c r="BV115" s="326"/>
      <c r="BW115" s="327"/>
      <c r="BX115" s="327"/>
      <c r="BY115" s="315"/>
      <c r="CA115" s="315"/>
      <c r="CC115" s="315"/>
      <c r="CE115" s="315"/>
      <c r="CG115" s="326"/>
      <c r="CH115" s="326"/>
      <c r="CI115" s="327"/>
      <c r="CJ115" s="327"/>
      <c r="CK115" s="315"/>
      <c r="CM115" s="315"/>
      <c r="CO115" s="315"/>
      <c r="CQ115" s="315"/>
      <c r="CS115" s="326"/>
      <c r="CT115" s="326"/>
      <c r="CU115" s="327"/>
      <c r="CV115" s="327"/>
      <c r="CW115" s="315"/>
      <c r="CY115" s="315"/>
      <c r="DA115" s="315"/>
      <c r="DC115" s="315"/>
      <c r="DE115" s="326"/>
      <c r="DF115" s="326"/>
      <c r="DG115" s="327"/>
      <c r="DH115" s="327"/>
      <c r="DI115" s="315"/>
      <c r="DK115" s="315"/>
      <c r="DM115" s="315"/>
      <c r="DO115" s="315"/>
    </row>
    <row r="116" spans="1:120" ht="13.5">
      <c r="A116" s="552" t="s">
        <v>88</v>
      </c>
      <c r="B116" s="552"/>
      <c r="C116" s="327"/>
      <c r="D116" s="327"/>
      <c r="E116" s="315"/>
      <c r="G116" s="315"/>
      <c r="I116" s="315"/>
      <c r="K116" s="315"/>
      <c r="M116" s="552" t="s">
        <v>88</v>
      </c>
      <c r="N116" s="552"/>
      <c r="O116" s="327"/>
      <c r="P116" s="327"/>
      <c r="Q116" s="315"/>
      <c r="S116" s="315"/>
      <c r="U116" s="315"/>
      <c r="W116" s="315"/>
      <c r="Y116" s="552" t="s">
        <v>88</v>
      </c>
      <c r="Z116" s="552"/>
      <c r="AA116" s="327"/>
      <c r="AB116" s="327"/>
      <c r="AC116" s="315"/>
      <c r="AE116" s="315"/>
      <c r="AG116" s="315"/>
      <c r="AI116" s="315"/>
      <c r="AK116" s="552" t="s">
        <v>88</v>
      </c>
      <c r="AL116" s="552"/>
      <c r="AM116" s="327"/>
      <c r="AN116" s="327"/>
      <c r="AO116" s="315"/>
      <c r="AQ116" s="315"/>
      <c r="AS116" s="315"/>
      <c r="AU116" s="315"/>
      <c r="AW116" s="552" t="s">
        <v>88</v>
      </c>
      <c r="AX116" s="552"/>
      <c r="AY116" s="327"/>
      <c r="AZ116" s="327"/>
      <c r="BA116" s="315"/>
      <c r="BC116" s="315"/>
      <c r="BE116" s="315"/>
      <c r="BG116" s="315"/>
      <c r="BI116" s="552" t="s">
        <v>88</v>
      </c>
      <c r="BJ116" s="552"/>
      <c r="BK116" s="327"/>
      <c r="BL116" s="327"/>
      <c r="BM116" s="315"/>
      <c r="BO116" s="315"/>
      <c r="BQ116" s="315"/>
      <c r="BS116" s="315"/>
      <c r="BU116" s="552" t="s">
        <v>88</v>
      </c>
      <c r="BV116" s="552"/>
      <c r="BW116" s="327"/>
      <c r="BX116" s="327"/>
      <c r="BY116" s="315"/>
      <c r="CA116" s="315"/>
      <c r="CC116" s="315"/>
      <c r="CE116" s="315"/>
      <c r="CG116" s="552" t="s">
        <v>88</v>
      </c>
      <c r="CH116" s="552"/>
      <c r="CI116" s="327"/>
      <c r="CJ116" s="327"/>
      <c r="CK116" s="315"/>
      <c r="CM116" s="315"/>
      <c r="CO116" s="315"/>
      <c r="CQ116" s="315"/>
      <c r="CS116" s="552" t="s">
        <v>88</v>
      </c>
      <c r="CT116" s="552"/>
      <c r="CU116" s="327"/>
      <c r="CV116" s="327"/>
      <c r="CW116" s="315"/>
      <c r="CY116" s="315"/>
      <c r="DA116" s="315"/>
      <c r="DC116" s="315"/>
      <c r="DE116" s="552" t="s">
        <v>88</v>
      </c>
      <c r="DF116" s="552"/>
      <c r="DG116" s="327"/>
      <c r="DH116" s="327"/>
      <c r="DI116" s="315"/>
      <c r="DK116" s="315"/>
      <c r="DM116" s="315"/>
      <c r="DO116" s="315"/>
    </row>
    <row r="117" spans="1:120">
      <c r="A117" s="326"/>
      <c r="B117" s="326"/>
      <c r="C117" s="327"/>
      <c r="D117" s="327"/>
      <c r="E117" s="315"/>
      <c r="G117" s="315"/>
      <c r="I117" s="315"/>
      <c r="K117" s="315"/>
      <c r="M117" s="326"/>
      <c r="N117" s="326"/>
      <c r="O117" s="327"/>
      <c r="P117" s="327"/>
      <c r="Q117" s="315"/>
      <c r="S117" s="315"/>
      <c r="U117" s="315"/>
      <c r="W117" s="315"/>
      <c r="Y117" s="326"/>
      <c r="Z117" s="326"/>
      <c r="AA117" s="327"/>
      <c r="AB117" s="327"/>
      <c r="AC117" s="315"/>
      <c r="AE117" s="315"/>
      <c r="AG117" s="315"/>
      <c r="AI117" s="315"/>
      <c r="AK117" s="326"/>
      <c r="AL117" s="326"/>
      <c r="AM117" s="327"/>
      <c r="AN117" s="327"/>
      <c r="AO117" s="315"/>
      <c r="AQ117" s="315"/>
      <c r="AS117" s="315"/>
      <c r="AU117" s="315"/>
      <c r="AW117" s="326"/>
      <c r="AX117" s="326"/>
      <c r="AY117" s="327"/>
      <c r="AZ117" s="327"/>
      <c r="BA117" s="315"/>
      <c r="BC117" s="315"/>
      <c r="BE117" s="315"/>
      <c r="BG117" s="315"/>
      <c r="BI117" s="326"/>
      <c r="BJ117" s="326"/>
      <c r="BK117" s="327"/>
      <c r="BL117" s="327"/>
      <c r="BM117" s="315"/>
      <c r="BO117" s="315"/>
      <c r="BQ117" s="315"/>
      <c r="BS117" s="315"/>
      <c r="BU117" s="326"/>
      <c r="BV117" s="326"/>
      <c r="BW117" s="327"/>
      <c r="BX117" s="327"/>
      <c r="BY117" s="315"/>
      <c r="CA117" s="315"/>
      <c r="CC117" s="315"/>
      <c r="CE117" s="315"/>
      <c r="CG117" s="326"/>
      <c r="CH117" s="326"/>
      <c r="CI117" s="327"/>
      <c r="CJ117" s="327"/>
      <c r="CK117" s="315"/>
      <c r="CM117" s="315"/>
      <c r="CO117" s="315"/>
      <c r="CQ117" s="315"/>
      <c r="CS117" s="326"/>
      <c r="CT117" s="326"/>
      <c r="CU117" s="327"/>
      <c r="CV117" s="327"/>
      <c r="CW117" s="315"/>
      <c r="CY117" s="315"/>
      <c r="DA117" s="315"/>
      <c r="DC117" s="315"/>
      <c r="DE117" s="326"/>
      <c r="DF117" s="326"/>
      <c r="DG117" s="327"/>
      <c r="DH117" s="327"/>
      <c r="DI117" s="315"/>
      <c r="DK117" s="315"/>
      <c r="DM117" s="315"/>
      <c r="DO117" s="315"/>
    </row>
    <row r="118" spans="1:120">
      <c r="A118" s="553" t="str">
        <f>PARAMETRES!$F$5</f>
        <v>LIRE</v>
      </c>
      <c r="B118" s="553"/>
      <c r="C118" s="328">
        <f>PARAMETRES!$G$5</f>
        <v>25</v>
      </c>
      <c r="D118" s="329"/>
      <c r="E118" s="330">
        <f>TOTALGENERAL!$H60</f>
        <v>21.900000000000002</v>
      </c>
      <c r="F118" s="331"/>
      <c r="G118" s="330" t="str">
        <f>TOTALGENERAL!$AI60</f>
        <v/>
      </c>
      <c r="H118" s="331"/>
      <c r="I118" s="330"/>
      <c r="J118" s="331"/>
      <c r="K118" s="330"/>
      <c r="L118" s="332"/>
      <c r="M118" s="553" t="str">
        <f>PARAMETRES!$F$5</f>
        <v>LIRE</v>
      </c>
      <c r="N118" s="553"/>
      <c r="O118" s="328">
        <f>PARAMETRES!$G$5</f>
        <v>25</v>
      </c>
      <c r="P118" s="329"/>
      <c r="Q118" s="330">
        <f>TOTALGENERAL!$H64</f>
        <v>24</v>
      </c>
      <c r="R118" s="331"/>
      <c r="S118" s="330" t="str">
        <f>TOTALGENERAL!$AI64</f>
        <v/>
      </c>
      <c r="T118" s="331"/>
      <c r="U118" s="330"/>
      <c r="V118" s="331"/>
      <c r="W118" s="330"/>
      <c r="X118" s="332"/>
      <c r="Y118" s="553" t="str">
        <f>PARAMETRES!$F$5</f>
        <v>LIRE</v>
      </c>
      <c r="Z118" s="553"/>
      <c r="AA118" s="328">
        <f>PARAMETRES!$G$5</f>
        <v>25</v>
      </c>
      <c r="AB118" s="329"/>
      <c r="AC118" s="330">
        <f>TOTALGENERAL!$H68</f>
        <v>20.6</v>
      </c>
      <c r="AD118" s="331"/>
      <c r="AE118" s="330" t="str">
        <f>TOTALGENERAL!$AI68</f>
        <v/>
      </c>
      <c r="AF118" s="331"/>
      <c r="AG118" s="330"/>
      <c r="AH118" s="331"/>
      <c r="AI118" s="330"/>
      <c r="AJ118" s="332"/>
      <c r="AK118" s="553" t="str">
        <f>PARAMETRES!$F$5</f>
        <v>LIRE</v>
      </c>
      <c r="AL118" s="553"/>
      <c r="AM118" s="328">
        <f>PARAMETRES!$G$5</f>
        <v>25</v>
      </c>
      <c r="AN118" s="329"/>
      <c r="AO118" s="330">
        <f>TOTALGENERAL!$H72</f>
        <v>24.5</v>
      </c>
      <c r="AP118" s="331"/>
      <c r="AQ118" s="330" t="str">
        <f>TOTALGENERAL!$AI72</f>
        <v/>
      </c>
      <c r="AR118" s="331"/>
      <c r="AS118" s="330"/>
      <c r="AT118" s="331"/>
      <c r="AU118" s="330"/>
      <c r="AV118" s="332"/>
      <c r="AW118" s="553" t="str">
        <f>PARAMETRES!$F$5</f>
        <v>LIRE</v>
      </c>
      <c r="AX118" s="553"/>
      <c r="AY118" s="328">
        <f>PARAMETRES!$G$5</f>
        <v>25</v>
      </c>
      <c r="AZ118" s="329"/>
      <c r="BA118" s="330">
        <f>TOTALGENERAL!$H76</f>
        <v>20.900000000000002</v>
      </c>
      <c r="BB118" s="331"/>
      <c r="BC118" s="330" t="str">
        <f>TOTALGENERAL!$AI76</f>
        <v/>
      </c>
      <c r="BD118" s="331"/>
      <c r="BE118" s="330"/>
      <c r="BF118" s="331"/>
      <c r="BG118" s="330"/>
      <c r="BH118" s="332"/>
      <c r="BI118" s="553" t="str">
        <f>PARAMETRES!$F$5</f>
        <v>LIRE</v>
      </c>
      <c r="BJ118" s="553"/>
      <c r="BK118" s="328">
        <f>PARAMETRES!$G$5</f>
        <v>25</v>
      </c>
      <c r="BL118" s="329"/>
      <c r="BM118" s="330">
        <f>TOTALGENERAL!$H80</f>
        <v>14.4</v>
      </c>
      <c r="BN118" s="331"/>
      <c r="BO118" s="330" t="str">
        <f>TOTALGENERAL!$AI80</f>
        <v/>
      </c>
      <c r="BP118" s="331"/>
      <c r="BQ118" s="330"/>
      <c r="BR118" s="331"/>
      <c r="BS118" s="330"/>
      <c r="BT118" s="332"/>
      <c r="BU118" s="553" t="str">
        <f>PARAMETRES!$F$5</f>
        <v>LIRE</v>
      </c>
      <c r="BV118" s="553"/>
      <c r="BW118" s="328">
        <f>PARAMETRES!$G$5</f>
        <v>25</v>
      </c>
      <c r="BX118" s="329"/>
      <c r="BY118" s="330">
        <f>TOTALGENERAL!$H84</f>
        <v>23</v>
      </c>
      <c r="BZ118" s="331"/>
      <c r="CA118" s="330" t="str">
        <f>TOTALGENERAL!$AI84</f>
        <v/>
      </c>
      <c r="CB118" s="331"/>
      <c r="CC118" s="330"/>
      <c r="CD118" s="331"/>
      <c r="CE118" s="330"/>
      <c r="CF118" s="332"/>
      <c r="CG118" s="553" t="str">
        <f>PARAMETRES!$F$5</f>
        <v>LIRE</v>
      </c>
      <c r="CH118" s="553"/>
      <c r="CI118" s="328">
        <f>PARAMETRES!$G$5</f>
        <v>25</v>
      </c>
      <c r="CJ118" s="329"/>
      <c r="CK118" s="330" t="str">
        <f>TOTALGENERAL!$H88</f>
        <v>-</v>
      </c>
      <c r="CL118" s="331"/>
      <c r="CM118" s="330" t="str">
        <f>TOTALGENERAL!$AI88</f>
        <v/>
      </c>
      <c r="CN118" s="331"/>
      <c r="CO118" s="330"/>
      <c r="CP118" s="331"/>
      <c r="CQ118" s="330"/>
      <c r="CR118" s="332"/>
      <c r="CS118" s="553" t="str">
        <f>PARAMETRES!$F$5</f>
        <v>LIRE</v>
      </c>
      <c r="CT118" s="553"/>
      <c r="CU118" s="328">
        <f>PARAMETRES!$G$5</f>
        <v>25</v>
      </c>
      <c r="CV118" s="329"/>
      <c r="CW118" s="330" t="str">
        <f>TOTALGENERAL!$H92</f>
        <v>-</v>
      </c>
      <c r="CX118" s="331"/>
      <c r="CY118" s="330" t="str">
        <f>TOTALGENERAL!$AI92</f>
        <v/>
      </c>
      <c r="CZ118" s="331"/>
      <c r="DA118" s="330"/>
      <c r="DB118" s="331"/>
      <c r="DC118" s="330"/>
      <c r="DD118" s="332"/>
      <c r="DE118" s="553" t="str">
        <f>PARAMETRES!$F$5</f>
        <v>LIRE</v>
      </c>
      <c r="DF118" s="553"/>
      <c r="DG118" s="328">
        <f>PARAMETRES!$G$5</f>
        <v>25</v>
      </c>
      <c r="DH118" s="329"/>
      <c r="DI118" s="330" t="str">
        <f>TOTALGENERAL!$H96</f>
        <v>-</v>
      </c>
      <c r="DJ118" s="331"/>
      <c r="DK118" s="330" t="str">
        <f>TOTALGENERAL!$AI96</f>
        <v/>
      </c>
      <c r="DL118" s="331"/>
      <c r="DM118" s="330"/>
      <c r="DN118" s="331"/>
      <c r="DO118" s="330"/>
      <c r="DP118" s="332"/>
    </row>
    <row r="119" spans="1:120">
      <c r="A119" s="553" t="str">
        <f>PARAMETRES!$F$6</f>
        <v>ÉCRIRE (dictées, orthographe, rédactions)</v>
      </c>
      <c r="B119" s="553"/>
      <c r="C119" s="328">
        <f>PARAMETRES!$G$6</f>
        <v>25</v>
      </c>
      <c r="D119" s="329"/>
      <c r="E119" s="330">
        <f>TOTALGENERAL!$I60</f>
        <v>22.900000000000002</v>
      </c>
      <c r="F119" s="331"/>
      <c r="G119" s="330" t="str">
        <f>TOTALGENERAL!$AJ60</f>
        <v/>
      </c>
      <c r="H119" s="331"/>
      <c r="I119" s="330"/>
      <c r="J119" s="331"/>
      <c r="K119" s="330"/>
      <c r="L119" s="332"/>
      <c r="M119" s="553" t="str">
        <f>PARAMETRES!$F$6</f>
        <v>ÉCRIRE (dictées, orthographe, rédactions)</v>
      </c>
      <c r="N119" s="553"/>
      <c r="O119" s="328">
        <f>PARAMETRES!$G$6</f>
        <v>25</v>
      </c>
      <c r="P119" s="329"/>
      <c r="Q119" s="330">
        <f>TOTALGENERAL!$I64</f>
        <v>23.5</v>
      </c>
      <c r="R119" s="331"/>
      <c r="S119" s="330" t="str">
        <f>TOTALGENERAL!$AJ64</f>
        <v/>
      </c>
      <c r="T119" s="331"/>
      <c r="U119" s="330"/>
      <c r="V119" s="331"/>
      <c r="W119" s="330"/>
      <c r="X119" s="332"/>
      <c r="Y119" s="553" t="str">
        <f>PARAMETRES!$F$6</f>
        <v>ÉCRIRE (dictées, orthographe, rédactions)</v>
      </c>
      <c r="Z119" s="553"/>
      <c r="AA119" s="328">
        <f>PARAMETRES!$G$6</f>
        <v>25</v>
      </c>
      <c r="AB119" s="329"/>
      <c r="AC119" s="330">
        <f>TOTALGENERAL!$I68</f>
        <v>22.5</v>
      </c>
      <c r="AD119" s="331"/>
      <c r="AE119" s="330" t="str">
        <f>TOTALGENERAL!$AJ68</f>
        <v/>
      </c>
      <c r="AF119" s="331"/>
      <c r="AG119" s="330"/>
      <c r="AH119" s="331"/>
      <c r="AI119" s="330"/>
      <c r="AJ119" s="332"/>
      <c r="AK119" s="553" t="str">
        <f>PARAMETRES!$F$6</f>
        <v>ÉCRIRE (dictées, orthographe, rédactions)</v>
      </c>
      <c r="AL119" s="553"/>
      <c r="AM119" s="328">
        <f>PARAMETRES!$G$6</f>
        <v>25</v>
      </c>
      <c r="AN119" s="329"/>
      <c r="AO119" s="330">
        <f>TOTALGENERAL!$I72</f>
        <v>22.8</v>
      </c>
      <c r="AP119" s="331"/>
      <c r="AQ119" s="330" t="str">
        <f>TOTALGENERAL!$AJ72</f>
        <v/>
      </c>
      <c r="AR119" s="331"/>
      <c r="AS119" s="330"/>
      <c r="AT119" s="331"/>
      <c r="AU119" s="330"/>
      <c r="AV119" s="332"/>
      <c r="AW119" s="553" t="str">
        <f>PARAMETRES!$F$6</f>
        <v>ÉCRIRE (dictées, orthographe, rédactions)</v>
      </c>
      <c r="AX119" s="553"/>
      <c r="AY119" s="328">
        <f>PARAMETRES!$G$6</f>
        <v>25</v>
      </c>
      <c r="AZ119" s="329"/>
      <c r="BA119" s="330">
        <f>TOTALGENERAL!$I76</f>
        <v>16.400000000000002</v>
      </c>
      <c r="BB119" s="331"/>
      <c r="BC119" s="330" t="str">
        <f>TOTALGENERAL!$AJ76</f>
        <v/>
      </c>
      <c r="BD119" s="331"/>
      <c r="BE119" s="330"/>
      <c r="BF119" s="331"/>
      <c r="BG119" s="330"/>
      <c r="BH119" s="332"/>
      <c r="BI119" s="553" t="str">
        <f>PARAMETRES!$F$6</f>
        <v>ÉCRIRE (dictées, orthographe, rédactions)</v>
      </c>
      <c r="BJ119" s="553"/>
      <c r="BK119" s="328">
        <f>PARAMETRES!$G$6</f>
        <v>25</v>
      </c>
      <c r="BL119" s="329"/>
      <c r="BM119" s="330">
        <f>TOTALGENERAL!$I80</f>
        <v>11.799999999999999</v>
      </c>
      <c r="BN119" s="331"/>
      <c r="BO119" s="330" t="str">
        <f>TOTALGENERAL!$AJ80</f>
        <v/>
      </c>
      <c r="BP119" s="331"/>
      <c r="BQ119" s="330"/>
      <c r="BR119" s="331"/>
      <c r="BS119" s="330"/>
      <c r="BT119" s="332"/>
      <c r="BU119" s="553" t="str">
        <f>PARAMETRES!$F$6</f>
        <v>ÉCRIRE (dictées, orthographe, rédactions)</v>
      </c>
      <c r="BV119" s="553"/>
      <c r="BW119" s="328">
        <f>PARAMETRES!$G$6</f>
        <v>25</v>
      </c>
      <c r="BX119" s="329"/>
      <c r="BY119" s="330">
        <f>TOTALGENERAL!$I84</f>
        <v>22.3</v>
      </c>
      <c r="BZ119" s="331"/>
      <c r="CA119" s="330" t="str">
        <f>TOTALGENERAL!$AJ84</f>
        <v/>
      </c>
      <c r="CB119" s="331"/>
      <c r="CC119" s="330"/>
      <c r="CD119" s="331"/>
      <c r="CE119" s="330"/>
      <c r="CF119" s="332"/>
      <c r="CG119" s="553" t="str">
        <f>PARAMETRES!$F$6</f>
        <v>ÉCRIRE (dictées, orthographe, rédactions)</v>
      </c>
      <c r="CH119" s="553"/>
      <c r="CI119" s="328">
        <f>PARAMETRES!$G$6</f>
        <v>25</v>
      </c>
      <c r="CJ119" s="329"/>
      <c r="CK119" s="330" t="str">
        <f>TOTALGENERAL!$I88</f>
        <v>-</v>
      </c>
      <c r="CL119" s="331"/>
      <c r="CM119" s="330" t="str">
        <f>TOTALGENERAL!$AJ88</f>
        <v/>
      </c>
      <c r="CN119" s="331"/>
      <c r="CO119" s="330"/>
      <c r="CP119" s="331"/>
      <c r="CQ119" s="330"/>
      <c r="CR119" s="332"/>
      <c r="CS119" s="553" t="str">
        <f>PARAMETRES!$F$6</f>
        <v>ÉCRIRE (dictées, orthographe, rédactions)</v>
      </c>
      <c r="CT119" s="553"/>
      <c r="CU119" s="328">
        <f>PARAMETRES!$G$6</f>
        <v>25</v>
      </c>
      <c r="CV119" s="329"/>
      <c r="CW119" s="330" t="str">
        <f>TOTALGENERAL!$I92</f>
        <v>-</v>
      </c>
      <c r="CX119" s="331"/>
      <c r="CY119" s="330" t="str">
        <f>TOTALGENERAL!$AJ92</f>
        <v/>
      </c>
      <c r="CZ119" s="331"/>
      <c r="DA119" s="330"/>
      <c r="DB119" s="331"/>
      <c r="DC119" s="330"/>
      <c r="DD119" s="332"/>
      <c r="DE119" s="553" t="str">
        <f>PARAMETRES!$F$6</f>
        <v>ÉCRIRE (dictées, orthographe, rédactions)</v>
      </c>
      <c r="DF119" s="553"/>
      <c r="DG119" s="328">
        <f>PARAMETRES!$G$6</f>
        <v>25</v>
      </c>
      <c r="DH119" s="329"/>
      <c r="DI119" s="330" t="str">
        <f>TOTALGENERAL!$I96</f>
        <v>-</v>
      </c>
      <c r="DJ119" s="331"/>
      <c r="DK119" s="330" t="str">
        <f>TOTALGENERAL!$AJ96</f>
        <v/>
      </c>
      <c r="DL119" s="331"/>
      <c r="DM119" s="330"/>
      <c r="DN119" s="331"/>
      <c r="DO119" s="330"/>
      <c r="DP119" s="332"/>
    </row>
    <row r="120" spans="1:120">
      <c r="A120" s="553" t="str">
        <f>PARAMETRES!$F$7</f>
        <v>ÉCOUTER / PARLER</v>
      </c>
      <c r="B120" s="553"/>
      <c r="C120" s="328">
        <f>PARAMETRES!$G$7</f>
        <v>25</v>
      </c>
      <c r="D120" s="329"/>
      <c r="E120" s="330">
        <f>TOTALGENERAL!$J60</f>
        <v>17.3</v>
      </c>
      <c r="F120" s="331"/>
      <c r="G120" s="330" t="str">
        <f>TOTALGENERAL!$AK60</f>
        <v/>
      </c>
      <c r="H120" s="331"/>
      <c r="I120" s="330"/>
      <c r="J120" s="331"/>
      <c r="K120" s="330"/>
      <c r="L120" s="332"/>
      <c r="M120" s="553" t="str">
        <f>PARAMETRES!$F$7</f>
        <v>ÉCOUTER / PARLER</v>
      </c>
      <c r="N120" s="553"/>
      <c r="O120" s="328">
        <f>PARAMETRES!$G$7</f>
        <v>25</v>
      </c>
      <c r="P120" s="329"/>
      <c r="Q120" s="330">
        <f>TOTALGENERAL!$J64</f>
        <v>23.400000000000002</v>
      </c>
      <c r="R120" s="331"/>
      <c r="S120" s="330" t="str">
        <f>TOTALGENERAL!$AK64</f>
        <v/>
      </c>
      <c r="T120" s="331"/>
      <c r="U120" s="330"/>
      <c r="V120" s="331"/>
      <c r="W120" s="330"/>
      <c r="X120" s="332"/>
      <c r="Y120" s="553" t="str">
        <f>PARAMETRES!$F$7</f>
        <v>ÉCOUTER / PARLER</v>
      </c>
      <c r="Z120" s="553"/>
      <c r="AA120" s="328">
        <f>PARAMETRES!$G$7</f>
        <v>25</v>
      </c>
      <c r="AB120" s="329"/>
      <c r="AC120" s="330">
        <f>TOTALGENERAL!$J68</f>
        <v>20.3</v>
      </c>
      <c r="AD120" s="331"/>
      <c r="AE120" s="330" t="str">
        <f>TOTALGENERAL!$AK68</f>
        <v/>
      </c>
      <c r="AF120" s="331"/>
      <c r="AG120" s="330"/>
      <c r="AH120" s="331"/>
      <c r="AI120" s="330"/>
      <c r="AJ120" s="332"/>
      <c r="AK120" s="553" t="str">
        <f>PARAMETRES!$F$7</f>
        <v>ÉCOUTER / PARLER</v>
      </c>
      <c r="AL120" s="553"/>
      <c r="AM120" s="328">
        <f>PARAMETRES!$G$7</f>
        <v>25</v>
      </c>
      <c r="AN120" s="329"/>
      <c r="AO120" s="330">
        <f>TOTALGENERAL!$J72</f>
        <v>18.900000000000002</v>
      </c>
      <c r="AP120" s="331"/>
      <c r="AQ120" s="330" t="str">
        <f>TOTALGENERAL!$AK72</f>
        <v/>
      </c>
      <c r="AR120" s="331"/>
      <c r="AS120" s="330"/>
      <c r="AT120" s="331"/>
      <c r="AU120" s="330"/>
      <c r="AV120" s="332"/>
      <c r="AW120" s="553" t="str">
        <f>PARAMETRES!$F$7</f>
        <v>ÉCOUTER / PARLER</v>
      </c>
      <c r="AX120" s="553"/>
      <c r="AY120" s="328">
        <f>PARAMETRES!$G$7</f>
        <v>25</v>
      </c>
      <c r="AZ120" s="329"/>
      <c r="BA120" s="330">
        <f>TOTALGENERAL!$J76</f>
        <v>19.200000000000003</v>
      </c>
      <c r="BB120" s="331"/>
      <c r="BC120" s="330" t="str">
        <f>TOTALGENERAL!$AK76</f>
        <v/>
      </c>
      <c r="BD120" s="331"/>
      <c r="BE120" s="330"/>
      <c r="BF120" s="331"/>
      <c r="BG120" s="330"/>
      <c r="BH120" s="332"/>
      <c r="BI120" s="553" t="str">
        <f>PARAMETRES!$F$7</f>
        <v>ÉCOUTER / PARLER</v>
      </c>
      <c r="BJ120" s="553"/>
      <c r="BK120" s="328">
        <f>PARAMETRES!$G$7</f>
        <v>25</v>
      </c>
      <c r="BL120" s="329"/>
      <c r="BM120" s="330">
        <f>TOTALGENERAL!$J80</f>
        <v>15</v>
      </c>
      <c r="BN120" s="331"/>
      <c r="BO120" s="330" t="str">
        <f>TOTALGENERAL!$AK80</f>
        <v/>
      </c>
      <c r="BP120" s="331"/>
      <c r="BQ120" s="330"/>
      <c r="BR120" s="331"/>
      <c r="BS120" s="330"/>
      <c r="BT120" s="332"/>
      <c r="BU120" s="553" t="str">
        <f>PARAMETRES!$F$7</f>
        <v>ÉCOUTER / PARLER</v>
      </c>
      <c r="BV120" s="553"/>
      <c r="BW120" s="328">
        <f>PARAMETRES!$G$7</f>
        <v>25</v>
      </c>
      <c r="BX120" s="329"/>
      <c r="BY120" s="330">
        <f>TOTALGENERAL!$J84</f>
        <v>20.3</v>
      </c>
      <c r="BZ120" s="331"/>
      <c r="CA120" s="330" t="str">
        <f>TOTALGENERAL!$AK84</f>
        <v/>
      </c>
      <c r="CB120" s="331"/>
      <c r="CC120" s="330"/>
      <c r="CD120" s="331"/>
      <c r="CE120" s="330"/>
      <c r="CF120" s="332"/>
      <c r="CG120" s="553" t="str">
        <f>PARAMETRES!$F$7</f>
        <v>ÉCOUTER / PARLER</v>
      </c>
      <c r="CH120" s="553"/>
      <c r="CI120" s="328">
        <f>PARAMETRES!$G$7</f>
        <v>25</v>
      </c>
      <c r="CJ120" s="329"/>
      <c r="CK120" s="330" t="str">
        <f>TOTALGENERAL!$J88</f>
        <v>-</v>
      </c>
      <c r="CL120" s="331"/>
      <c r="CM120" s="330" t="str">
        <f>TOTALGENERAL!$AK88</f>
        <v/>
      </c>
      <c r="CN120" s="331"/>
      <c r="CO120" s="330"/>
      <c r="CP120" s="331"/>
      <c r="CQ120" s="330"/>
      <c r="CR120" s="332"/>
      <c r="CS120" s="553" t="str">
        <f>PARAMETRES!$F$7</f>
        <v>ÉCOUTER / PARLER</v>
      </c>
      <c r="CT120" s="553"/>
      <c r="CU120" s="328">
        <f>PARAMETRES!$G$7</f>
        <v>25</v>
      </c>
      <c r="CV120" s="329"/>
      <c r="CW120" s="330" t="str">
        <f>TOTALGENERAL!$J92</f>
        <v>-</v>
      </c>
      <c r="CX120" s="331"/>
      <c r="CY120" s="330" t="str">
        <f>TOTALGENERAL!$AK92</f>
        <v/>
      </c>
      <c r="CZ120" s="331"/>
      <c r="DA120" s="330"/>
      <c r="DB120" s="331"/>
      <c r="DC120" s="330"/>
      <c r="DD120" s="332"/>
      <c r="DE120" s="553" t="str">
        <f>PARAMETRES!$F$7</f>
        <v>ÉCOUTER / PARLER</v>
      </c>
      <c r="DF120" s="553"/>
      <c r="DG120" s="328">
        <f>PARAMETRES!$G$7</f>
        <v>25</v>
      </c>
      <c r="DH120" s="329"/>
      <c r="DI120" s="330" t="str">
        <f>TOTALGENERAL!$J96</f>
        <v>-</v>
      </c>
      <c r="DJ120" s="331"/>
      <c r="DK120" s="330" t="str">
        <f>TOTALGENERAL!$AK96</f>
        <v/>
      </c>
      <c r="DL120" s="331"/>
      <c r="DM120" s="330"/>
      <c r="DN120" s="331"/>
      <c r="DO120" s="330"/>
      <c r="DP120" s="332"/>
    </row>
    <row r="121" spans="1:120">
      <c r="A121" s="553" t="str">
        <f>PARAMETRES!$F$8</f>
        <v>LIRE-ÉCRIRE (conjugaison, grammaire, …)</v>
      </c>
      <c r="B121" s="553"/>
      <c r="C121" s="328">
        <f>PARAMETRES!$G$8</f>
        <v>25</v>
      </c>
      <c r="D121" s="329"/>
      <c r="E121" s="330">
        <f>TOTALGENERAL!$K60</f>
        <v>19.3</v>
      </c>
      <c r="F121" s="331"/>
      <c r="G121" s="330" t="str">
        <f>TOTALGENERAL!$AL60</f>
        <v/>
      </c>
      <c r="H121" s="331"/>
      <c r="I121" s="330"/>
      <c r="J121" s="331"/>
      <c r="K121" s="330"/>
      <c r="L121" s="332"/>
      <c r="M121" s="553" t="str">
        <f>PARAMETRES!$F$8</f>
        <v>LIRE-ÉCRIRE (conjugaison, grammaire, …)</v>
      </c>
      <c r="N121" s="553"/>
      <c r="O121" s="328">
        <f>PARAMETRES!$G$8</f>
        <v>25</v>
      </c>
      <c r="P121" s="329"/>
      <c r="Q121" s="330">
        <f>TOTALGENERAL!$K64</f>
        <v>23.1</v>
      </c>
      <c r="R121" s="331"/>
      <c r="S121" s="330" t="str">
        <f>TOTALGENERAL!$AL64</f>
        <v/>
      </c>
      <c r="T121" s="331"/>
      <c r="U121" s="330"/>
      <c r="V121" s="331"/>
      <c r="W121" s="330"/>
      <c r="X121" s="332"/>
      <c r="Y121" s="553" t="str">
        <f>PARAMETRES!$F$8</f>
        <v>LIRE-ÉCRIRE (conjugaison, grammaire, …)</v>
      </c>
      <c r="Z121" s="553"/>
      <c r="AA121" s="328">
        <f>PARAMETRES!$G$8</f>
        <v>25</v>
      </c>
      <c r="AB121" s="329"/>
      <c r="AC121" s="330">
        <f>TOTALGENERAL!$K68</f>
        <v>19.400000000000002</v>
      </c>
      <c r="AD121" s="331"/>
      <c r="AE121" s="330" t="str">
        <f>TOTALGENERAL!$AL68</f>
        <v/>
      </c>
      <c r="AF121" s="331"/>
      <c r="AG121" s="330"/>
      <c r="AH121" s="331"/>
      <c r="AI121" s="330"/>
      <c r="AJ121" s="332"/>
      <c r="AK121" s="553" t="str">
        <f>PARAMETRES!$F$8</f>
        <v>LIRE-ÉCRIRE (conjugaison, grammaire, …)</v>
      </c>
      <c r="AL121" s="553"/>
      <c r="AM121" s="328">
        <f>PARAMETRES!$G$8</f>
        <v>25</v>
      </c>
      <c r="AN121" s="329"/>
      <c r="AO121" s="330">
        <f>TOTALGENERAL!$K72</f>
        <v>19.3</v>
      </c>
      <c r="AP121" s="331"/>
      <c r="AQ121" s="330" t="str">
        <f>TOTALGENERAL!$AL72</f>
        <v/>
      </c>
      <c r="AR121" s="331"/>
      <c r="AS121" s="330"/>
      <c r="AT121" s="331"/>
      <c r="AU121" s="330"/>
      <c r="AV121" s="332"/>
      <c r="AW121" s="553" t="str">
        <f>PARAMETRES!$F$8</f>
        <v>LIRE-ÉCRIRE (conjugaison, grammaire, …)</v>
      </c>
      <c r="AX121" s="553"/>
      <c r="AY121" s="328">
        <f>PARAMETRES!$G$8</f>
        <v>25</v>
      </c>
      <c r="AZ121" s="329"/>
      <c r="BA121" s="330">
        <f>TOTALGENERAL!$K76</f>
        <v>19.400000000000002</v>
      </c>
      <c r="BB121" s="331"/>
      <c r="BC121" s="330" t="str">
        <f>TOTALGENERAL!$AL76</f>
        <v/>
      </c>
      <c r="BD121" s="331"/>
      <c r="BE121" s="330"/>
      <c r="BF121" s="331"/>
      <c r="BG121" s="330"/>
      <c r="BH121" s="332"/>
      <c r="BI121" s="553" t="str">
        <f>PARAMETRES!$F$8</f>
        <v>LIRE-ÉCRIRE (conjugaison, grammaire, …)</v>
      </c>
      <c r="BJ121" s="553"/>
      <c r="BK121" s="328">
        <f>PARAMETRES!$G$8</f>
        <v>25</v>
      </c>
      <c r="BL121" s="329"/>
      <c r="BM121" s="330">
        <f>TOTALGENERAL!$K80</f>
        <v>14.299999999999999</v>
      </c>
      <c r="BN121" s="331"/>
      <c r="BO121" s="330" t="str">
        <f>TOTALGENERAL!$AL80</f>
        <v/>
      </c>
      <c r="BP121" s="331"/>
      <c r="BQ121" s="330"/>
      <c r="BR121" s="331"/>
      <c r="BS121" s="330"/>
      <c r="BT121" s="332"/>
      <c r="BU121" s="553" t="str">
        <f>PARAMETRES!$F$8</f>
        <v>LIRE-ÉCRIRE (conjugaison, grammaire, …)</v>
      </c>
      <c r="BV121" s="553"/>
      <c r="BW121" s="328">
        <f>PARAMETRES!$G$8</f>
        <v>25</v>
      </c>
      <c r="BX121" s="329"/>
      <c r="BY121" s="330">
        <f>TOTALGENERAL!$K84</f>
        <v>18</v>
      </c>
      <c r="BZ121" s="331"/>
      <c r="CA121" s="330" t="str">
        <f>TOTALGENERAL!$AL84</f>
        <v/>
      </c>
      <c r="CB121" s="331"/>
      <c r="CC121" s="330"/>
      <c r="CD121" s="331"/>
      <c r="CE121" s="330"/>
      <c r="CF121" s="332"/>
      <c r="CG121" s="553" t="str">
        <f>PARAMETRES!$F$8</f>
        <v>LIRE-ÉCRIRE (conjugaison, grammaire, …)</v>
      </c>
      <c r="CH121" s="553"/>
      <c r="CI121" s="328">
        <f>PARAMETRES!$G$8</f>
        <v>25</v>
      </c>
      <c r="CJ121" s="329"/>
      <c r="CK121" s="330" t="str">
        <f>TOTALGENERAL!$K88</f>
        <v>-</v>
      </c>
      <c r="CL121" s="331"/>
      <c r="CM121" s="330" t="str">
        <f>TOTALGENERAL!$AL88</f>
        <v/>
      </c>
      <c r="CN121" s="331"/>
      <c r="CO121" s="330"/>
      <c r="CP121" s="331"/>
      <c r="CQ121" s="330"/>
      <c r="CR121" s="332"/>
      <c r="CS121" s="553" t="str">
        <f>PARAMETRES!$F$8</f>
        <v>LIRE-ÉCRIRE (conjugaison, grammaire, …)</v>
      </c>
      <c r="CT121" s="553"/>
      <c r="CU121" s="328">
        <f>PARAMETRES!$G$8</f>
        <v>25</v>
      </c>
      <c r="CV121" s="329"/>
      <c r="CW121" s="330" t="str">
        <f>TOTALGENERAL!$K92</f>
        <v>-</v>
      </c>
      <c r="CX121" s="331"/>
      <c r="CY121" s="330" t="str">
        <f>TOTALGENERAL!$AL92</f>
        <v/>
      </c>
      <c r="CZ121" s="331"/>
      <c r="DA121" s="330"/>
      <c r="DB121" s="331"/>
      <c r="DC121" s="330"/>
      <c r="DD121" s="332"/>
      <c r="DE121" s="553" t="str">
        <f>PARAMETRES!$F$8</f>
        <v>LIRE-ÉCRIRE (conjugaison, grammaire, …)</v>
      </c>
      <c r="DF121" s="553"/>
      <c r="DG121" s="328">
        <f>PARAMETRES!$G$8</f>
        <v>25</v>
      </c>
      <c r="DH121" s="329"/>
      <c r="DI121" s="330" t="str">
        <f>TOTALGENERAL!$K96</f>
        <v>-</v>
      </c>
      <c r="DJ121" s="331"/>
      <c r="DK121" s="330" t="str">
        <f>TOTALGENERAL!$AL96</f>
        <v/>
      </c>
      <c r="DL121" s="331"/>
      <c r="DM121" s="330"/>
      <c r="DN121" s="331"/>
      <c r="DO121" s="330"/>
      <c r="DP121" s="332"/>
    </row>
    <row r="122" spans="1:120">
      <c r="A122" s="326"/>
      <c r="B122" s="326"/>
      <c r="C122" s="327"/>
      <c r="D122" s="327"/>
      <c r="E122" s="315"/>
      <c r="G122" s="315"/>
      <c r="I122" s="315"/>
      <c r="K122" s="315"/>
      <c r="M122" s="326"/>
      <c r="N122" s="326"/>
      <c r="O122" s="327"/>
      <c r="P122" s="327"/>
      <c r="Q122" s="315"/>
      <c r="S122" s="315"/>
      <c r="U122" s="315"/>
      <c r="W122" s="315"/>
      <c r="Y122" s="326"/>
      <c r="Z122" s="326"/>
      <c r="AA122" s="327"/>
      <c r="AB122" s="327"/>
      <c r="AC122" s="315"/>
      <c r="AE122" s="315"/>
      <c r="AG122" s="315"/>
      <c r="AI122" s="315"/>
      <c r="AK122" s="326"/>
      <c r="AL122" s="326"/>
      <c r="AM122" s="327"/>
      <c r="AN122" s="327"/>
      <c r="AO122" s="315"/>
      <c r="AQ122" s="315"/>
      <c r="AS122" s="315"/>
      <c r="AU122" s="315"/>
      <c r="AW122" s="326"/>
      <c r="AX122" s="326"/>
      <c r="AY122" s="327"/>
      <c r="AZ122" s="327"/>
      <c r="BA122" s="315"/>
      <c r="BC122" s="315"/>
      <c r="BE122" s="315"/>
      <c r="BG122" s="315"/>
      <c r="BI122" s="326"/>
      <c r="BJ122" s="326"/>
      <c r="BK122" s="327"/>
      <c r="BL122" s="327"/>
      <c r="BM122" s="315"/>
      <c r="BO122" s="315"/>
      <c r="BQ122" s="315"/>
      <c r="BS122" s="315"/>
      <c r="BU122" s="326"/>
      <c r="BV122" s="326"/>
      <c r="BW122" s="327"/>
      <c r="BX122" s="327"/>
      <c r="BY122" s="315"/>
      <c r="CA122" s="315"/>
      <c r="CC122" s="315"/>
      <c r="CE122" s="315"/>
      <c r="CG122" s="326"/>
      <c r="CH122" s="326"/>
      <c r="CI122" s="327"/>
      <c r="CJ122" s="327"/>
      <c r="CK122" s="315"/>
      <c r="CM122" s="315"/>
      <c r="CO122" s="315"/>
      <c r="CQ122" s="315"/>
      <c r="CS122" s="326"/>
      <c r="CT122" s="326"/>
      <c r="CU122" s="327"/>
      <c r="CV122" s="327"/>
      <c r="CW122" s="315"/>
      <c r="CY122" s="315"/>
      <c r="DA122" s="315"/>
      <c r="DC122" s="315"/>
      <c r="DE122" s="326"/>
      <c r="DF122" s="326"/>
      <c r="DG122" s="327"/>
      <c r="DH122" s="327"/>
      <c r="DI122" s="315"/>
      <c r="DK122" s="315"/>
      <c r="DM122" s="315"/>
      <c r="DO122" s="315"/>
    </row>
    <row r="123" spans="1:120" ht="13.5">
      <c r="A123" s="554" t="str">
        <f>PARAMETRES!$F$9</f>
        <v>TOTAL LANGUE MATERNELLE</v>
      </c>
      <c r="B123" s="554"/>
      <c r="C123" s="333">
        <f>PARAMETRES!$G$9</f>
        <v>100</v>
      </c>
      <c r="D123" s="334"/>
      <c r="E123" s="335">
        <f>TOTALGENERAL!$L60</f>
        <v>81.199999999999989</v>
      </c>
      <c r="F123" s="319"/>
      <c r="G123" s="335" t="str">
        <f>TOTALGENERAL!$AM60</f>
        <v/>
      </c>
      <c r="H123" s="319"/>
      <c r="I123" s="335"/>
      <c r="J123" s="319"/>
      <c r="K123" s="335"/>
      <c r="L123" s="320"/>
      <c r="M123" s="554" t="str">
        <f>PARAMETRES!$F$9</f>
        <v>TOTAL LANGUE MATERNELLE</v>
      </c>
      <c r="N123" s="554"/>
      <c r="O123" s="333">
        <f>PARAMETRES!$G$9</f>
        <v>100</v>
      </c>
      <c r="P123" s="334"/>
      <c r="Q123" s="335">
        <f>TOTALGENERAL!$L64</f>
        <v>93.899999999999991</v>
      </c>
      <c r="R123" s="319"/>
      <c r="S123" s="335" t="str">
        <f>TOTALGENERAL!$AM64</f>
        <v/>
      </c>
      <c r="T123" s="319"/>
      <c r="U123" s="335"/>
      <c r="V123" s="319"/>
      <c r="W123" s="335"/>
      <c r="X123" s="320"/>
      <c r="Y123" s="554" t="str">
        <f>PARAMETRES!$F$9</f>
        <v>TOTAL LANGUE MATERNELLE</v>
      </c>
      <c r="Z123" s="554"/>
      <c r="AA123" s="333">
        <f>PARAMETRES!$G$9</f>
        <v>100</v>
      </c>
      <c r="AB123" s="334"/>
      <c r="AC123" s="335">
        <f>TOTALGENERAL!$L68</f>
        <v>82.699999999999989</v>
      </c>
      <c r="AD123" s="319"/>
      <c r="AE123" s="335" t="str">
        <f>TOTALGENERAL!$AM68</f>
        <v/>
      </c>
      <c r="AF123" s="319"/>
      <c r="AG123" s="335"/>
      <c r="AH123" s="319"/>
      <c r="AI123" s="335"/>
      <c r="AJ123" s="320"/>
      <c r="AK123" s="554" t="str">
        <f>PARAMETRES!$F$9</f>
        <v>TOTAL LANGUE MATERNELLE</v>
      </c>
      <c r="AL123" s="554"/>
      <c r="AM123" s="333">
        <f>PARAMETRES!$G$9</f>
        <v>100</v>
      </c>
      <c r="AN123" s="334"/>
      <c r="AO123" s="335">
        <f>TOTALGENERAL!$L72</f>
        <v>85.399999999999991</v>
      </c>
      <c r="AP123" s="319"/>
      <c r="AQ123" s="335" t="str">
        <f>TOTALGENERAL!$AM72</f>
        <v/>
      </c>
      <c r="AR123" s="319"/>
      <c r="AS123" s="335"/>
      <c r="AT123" s="319"/>
      <c r="AU123" s="335"/>
      <c r="AV123" s="320"/>
      <c r="AW123" s="554" t="str">
        <f>PARAMETRES!$F$9</f>
        <v>TOTAL LANGUE MATERNELLE</v>
      </c>
      <c r="AX123" s="554"/>
      <c r="AY123" s="333">
        <f>PARAMETRES!$G$9</f>
        <v>100</v>
      </c>
      <c r="AZ123" s="334"/>
      <c r="BA123" s="335">
        <f>TOTALGENERAL!$L76</f>
        <v>75.8</v>
      </c>
      <c r="BB123" s="319"/>
      <c r="BC123" s="335" t="str">
        <f>TOTALGENERAL!$AM76</f>
        <v/>
      </c>
      <c r="BD123" s="319"/>
      <c r="BE123" s="335"/>
      <c r="BF123" s="319"/>
      <c r="BG123" s="335"/>
      <c r="BH123" s="320"/>
      <c r="BI123" s="554" t="str">
        <f>PARAMETRES!$F$9</f>
        <v>TOTAL LANGUE MATERNELLE</v>
      </c>
      <c r="BJ123" s="554"/>
      <c r="BK123" s="333">
        <f>PARAMETRES!$G$9</f>
        <v>100</v>
      </c>
      <c r="BL123" s="334"/>
      <c r="BM123" s="335">
        <f>TOTALGENERAL!$L80</f>
        <v>55.4</v>
      </c>
      <c r="BN123" s="319"/>
      <c r="BO123" s="335" t="str">
        <f>TOTALGENERAL!$AM80</f>
        <v/>
      </c>
      <c r="BP123" s="319"/>
      <c r="BQ123" s="335"/>
      <c r="BR123" s="319"/>
      <c r="BS123" s="335"/>
      <c r="BT123" s="320"/>
      <c r="BU123" s="554" t="str">
        <f>PARAMETRES!$F$9</f>
        <v>TOTAL LANGUE MATERNELLE</v>
      </c>
      <c r="BV123" s="554"/>
      <c r="BW123" s="333">
        <f>PARAMETRES!$G$9</f>
        <v>100</v>
      </c>
      <c r="BX123" s="334"/>
      <c r="BY123" s="335">
        <f>TOTALGENERAL!$L84</f>
        <v>83.5</v>
      </c>
      <c r="BZ123" s="319"/>
      <c r="CA123" s="335" t="str">
        <f>TOTALGENERAL!$AM84</f>
        <v/>
      </c>
      <c r="CB123" s="319"/>
      <c r="CC123" s="335"/>
      <c r="CD123" s="319"/>
      <c r="CE123" s="335"/>
      <c r="CF123" s="320"/>
      <c r="CG123" s="554" t="str">
        <f>PARAMETRES!$F$9</f>
        <v>TOTAL LANGUE MATERNELLE</v>
      </c>
      <c r="CH123" s="554"/>
      <c r="CI123" s="333">
        <f>PARAMETRES!$G$9</f>
        <v>100</v>
      </c>
      <c r="CJ123" s="334"/>
      <c r="CK123" s="335" t="str">
        <f>TOTALGENERAL!$L88</f>
        <v>-</v>
      </c>
      <c r="CL123" s="319"/>
      <c r="CM123" s="335" t="str">
        <f>TOTALGENERAL!$AM88</f>
        <v/>
      </c>
      <c r="CN123" s="319"/>
      <c r="CO123" s="335"/>
      <c r="CP123" s="319"/>
      <c r="CQ123" s="335"/>
      <c r="CR123" s="320"/>
      <c r="CS123" s="554" t="str">
        <f>PARAMETRES!$F$9</f>
        <v>TOTAL LANGUE MATERNELLE</v>
      </c>
      <c r="CT123" s="554"/>
      <c r="CU123" s="333">
        <f>PARAMETRES!$G$9</f>
        <v>100</v>
      </c>
      <c r="CV123" s="334"/>
      <c r="CW123" s="335" t="str">
        <f>TOTALGENERAL!$L92</f>
        <v>-</v>
      </c>
      <c r="CX123" s="319"/>
      <c r="CY123" s="335" t="str">
        <f>TOTALGENERAL!$AM92</f>
        <v/>
      </c>
      <c r="CZ123" s="319"/>
      <c r="DA123" s="335"/>
      <c r="DB123" s="319"/>
      <c r="DC123" s="335"/>
      <c r="DD123" s="320"/>
      <c r="DE123" s="554" t="str">
        <f>PARAMETRES!$F$9</f>
        <v>TOTAL LANGUE MATERNELLE</v>
      </c>
      <c r="DF123" s="554"/>
      <c r="DG123" s="333">
        <f>PARAMETRES!$G$9</f>
        <v>100</v>
      </c>
      <c r="DH123" s="334"/>
      <c r="DI123" s="335" t="str">
        <f>TOTALGENERAL!$L96</f>
        <v>-</v>
      </c>
      <c r="DJ123" s="319"/>
      <c r="DK123" s="335" t="str">
        <f>TOTALGENERAL!$AM96</f>
        <v/>
      </c>
      <c r="DL123" s="319"/>
      <c r="DM123" s="335"/>
      <c r="DN123" s="319"/>
      <c r="DO123" s="335"/>
      <c r="DP123" s="320"/>
    </row>
    <row r="124" spans="1:120" ht="13.5">
      <c r="A124" s="321"/>
      <c r="B124" s="322"/>
      <c r="C124" s="336"/>
      <c r="D124" s="336"/>
      <c r="E124" s="315"/>
      <c r="F124" s="324"/>
      <c r="G124" s="315"/>
      <c r="H124" s="324"/>
      <c r="I124" s="315"/>
      <c r="J124" s="324"/>
      <c r="K124" s="315"/>
      <c r="L124" s="325"/>
      <c r="M124" s="321"/>
      <c r="N124" s="322"/>
      <c r="O124" s="336"/>
      <c r="P124" s="336"/>
      <c r="Q124" s="315"/>
      <c r="R124" s="324"/>
      <c r="S124" s="315"/>
      <c r="T124" s="324"/>
      <c r="U124" s="315"/>
      <c r="V124" s="324"/>
      <c r="W124" s="315"/>
      <c r="X124" s="325"/>
      <c r="Y124" s="321"/>
      <c r="Z124" s="322"/>
      <c r="AA124" s="336"/>
      <c r="AB124" s="336"/>
      <c r="AC124" s="315"/>
      <c r="AD124" s="324"/>
      <c r="AE124" s="315"/>
      <c r="AF124" s="324"/>
      <c r="AG124" s="315"/>
      <c r="AH124" s="324"/>
      <c r="AI124" s="315"/>
      <c r="AJ124" s="325"/>
      <c r="AK124" s="321"/>
      <c r="AL124" s="322"/>
      <c r="AM124" s="336"/>
      <c r="AN124" s="336"/>
      <c r="AO124" s="315"/>
      <c r="AP124" s="324"/>
      <c r="AQ124" s="315"/>
      <c r="AR124" s="324"/>
      <c r="AS124" s="315"/>
      <c r="AT124" s="324"/>
      <c r="AU124" s="315"/>
      <c r="AV124" s="325"/>
      <c r="AW124" s="321"/>
      <c r="AX124" s="322"/>
      <c r="AY124" s="336"/>
      <c r="AZ124" s="336"/>
      <c r="BA124" s="315"/>
      <c r="BB124" s="324"/>
      <c r="BC124" s="315"/>
      <c r="BD124" s="324"/>
      <c r="BE124" s="315"/>
      <c r="BF124" s="324"/>
      <c r="BG124" s="315"/>
      <c r="BH124" s="325"/>
      <c r="BI124" s="321"/>
      <c r="BJ124" s="322"/>
      <c r="BK124" s="336"/>
      <c r="BL124" s="336"/>
      <c r="BM124" s="315"/>
      <c r="BN124" s="324"/>
      <c r="BO124" s="315"/>
      <c r="BP124" s="324"/>
      <c r="BQ124" s="315"/>
      <c r="BR124" s="324"/>
      <c r="BS124" s="315"/>
      <c r="BT124" s="325"/>
      <c r="BU124" s="321"/>
      <c r="BV124" s="322"/>
      <c r="BW124" s="336"/>
      <c r="BX124" s="336"/>
      <c r="BY124" s="315"/>
      <c r="BZ124" s="324"/>
      <c r="CA124" s="315"/>
      <c r="CB124" s="324"/>
      <c r="CC124" s="315"/>
      <c r="CD124" s="324"/>
      <c r="CE124" s="315"/>
      <c r="CF124" s="325"/>
      <c r="CG124" s="321"/>
      <c r="CH124" s="322"/>
      <c r="CI124" s="336"/>
      <c r="CJ124" s="336"/>
      <c r="CK124" s="315"/>
      <c r="CL124" s="324"/>
      <c r="CM124" s="315"/>
      <c r="CN124" s="324"/>
      <c r="CO124" s="315"/>
      <c r="CP124" s="324"/>
      <c r="CQ124" s="315"/>
      <c r="CR124" s="325"/>
      <c r="CS124" s="321"/>
      <c r="CT124" s="322"/>
      <c r="CU124" s="336"/>
      <c r="CV124" s="336"/>
      <c r="CW124" s="315"/>
      <c r="CX124" s="324"/>
      <c r="CY124" s="315"/>
      <c r="CZ124" s="324"/>
      <c r="DA124" s="315"/>
      <c r="DB124" s="324"/>
      <c r="DC124" s="315"/>
      <c r="DD124" s="325"/>
      <c r="DE124" s="321"/>
      <c r="DF124" s="322"/>
      <c r="DG124" s="336"/>
      <c r="DH124" s="336"/>
      <c r="DI124" s="315"/>
      <c r="DJ124" s="324"/>
      <c r="DK124" s="315"/>
      <c r="DL124" s="324"/>
      <c r="DM124" s="315"/>
      <c r="DN124" s="324"/>
      <c r="DO124" s="315"/>
      <c r="DP124" s="325"/>
    </row>
    <row r="125" spans="1:120">
      <c r="A125" s="326"/>
      <c r="B125" s="326"/>
      <c r="C125" s="327"/>
      <c r="D125" s="327"/>
      <c r="E125" s="315"/>
      <c r="G125" s="315"/>
      <c r="I125" s="315"/>
      <c r="K125" s="315"/>
      <c r="M125" s="326"/>
      <c r="N125" s="326"/>
      <c r="O125" s="327"/>
      <c r="P125" s="327"/>
      <c r="Q125" s="315"/>
      <c r="S125" s="315"/>
      <c r="U125" s="315"/>
      <c r="W125" s="315"/>
      <c r="Y125" s="326"/>
      <c r="Z125" s="326"/>
      <c r="AA125" s="327"/>
      <c r="AB125" s="327"/>
      <c r="AC125" s="315"/>
      <c r="AE125" s="315"/>
      <c r="AG125" s="315"/>
      <c r="AI125" s="315"/>
      <c r="AK125" s="326"/>
      <c r="AL125" s="326"/>
      <c r="AM125" s="327"/>
      <c r="AN125" s="327"/>
      <c r="AO125" s="315"/>
      <c r="AQ125" s="315"/>
      <c r="AS125" s="315"/>
      <c r="AU125" s="315"/>
      <c r="AW125" s="326"/>
      <c r="AX125" s="326"/>
      <c r="AY125" s="327"/>
      <c r="AZ125" s="327"/>
      <c r="BA125" s="315"/>
      <c r="BC125" s="315"/>
      <c r="BE125" s="315"/>
      <c r="BG125" s="315"/>
      <c r="BI125" s="326"/>
      <c r="BJ125" s="326"/>
      <c r="BK125" s="327"/>
      <c r="BL125" s="327"/>
      <c r="BM125" s="315"/>
      <c r="BO125" s="315"/>
      <c r="BQ125" s="315"/>
      <c r="BS125" s="315"/>
      <c r="BU125" s="326"/>
      <c r="BV125" s="326"/>
      <c r="BW125" s="327"/>
      <c r="BX125" s="327"/>
      <c r="BY125" s="315"/>
      <c r="CA125" s="315"/>
      <c r="CC125" s="315"/>
      <c r="CE125" s="315"/>
      <c r="CG125" s="326"/>
      <c r="CH125" s="326"/>
      <c r="CI125" s="327"/>
      <c r="CJ125" s="327"/>
      <c r="CK125" s="315"/>
      <c r="CM125" s="315"/>
      <c r="CO125" s="315"/>
      <c r="CQ125" s="315"/>
      <c r="CS125" s="326"/>
      <c r="CT125" s="326"/>
      <c r="CU125" s="327"/>
      <c r="CV125" s="327"/>
      <c r="CW125" s="315"/>
      <c r="CY125" s="315"/>
      <c r="DA125" s="315"/>
      <c r="DC125" s="315"/>
      <c r="DE125" s="326"/>
      <c r="DF125" s="326"/>
      <c r="DG125" s="327"/>
      <c r="DH125" s="327"/>
      <c r="DI125" s="315"/>
      <c r="DK125" s="315"/>
      <c r="DM125" s="315"/>
      <c r="DO125" s="315"/>
    </row>
    <row r="126" spans="1:120" ht="13.5">
      <c r="A126" s="552" t="s">
        <v>89</v>
      </c>
      <c r="B126" s="552"/>
      <c r="C126" s="327"/>
      <c r="D126" s="327"/>
      <c r="E126" s="315"/>
      <c r="G126" s="315"/>
      <c r="I126" s="315"/>
      <c r="K126" s="315"/>
      <c r="M126" s="552" t="s">
        <v>89</v>
      </c>
      <c r="N126" s="552"/>
      <c r="O126" s="327"/>
      <c r="P126" s="327"/>
      <c r="Q126" s="315"/>
      <c r="S126" s="315"/>
      <c r="U126" s="315"/>
      <c r="W126" s="315"/>
      <c r="Y126" s="552" t="s">
        <v>89</v>
      </c>
      <c r="Z126" s="552"/>
      <c r="AA126" s="327"/>
      <c r="AB126" s="327"/>
      <c r="AC126" s="315"/>
      <c r="AE126" s="315"/>
      <c r="AG126" s="315"/>
      <c r="AI126" s="315"/>
      <c r="AK126" s="552" t="s">
        <v>89</v>
      </c>
      <c r="AL126" s="552"/>
      <c r="AM126" s="327"/>
      <c r="AN126" s="327"/>
      <c r="AO126" s="315"/>
      <c r="AQ126" s="315"/>
      <c r="AS126" s="315"/>
      <c r="AU126" s="315"/>
      <c r="AW126" s="552" t="s">
        <v>89</v>
      </c>
      <c r="AX126" s="552"/>
      <c r="AY126" s="327"/>
      <c r="AZ126" s="327"/>
      <c r="BA126" s="315"/>
      <c r="BC126" s="315"/>
      <c r="BE126" s="315"/>
      <c r="BG126" s="315"/>
      <c r="BI126" s="552" t="s">
        <v>89</v>
      </c>
      <c r="BJ126" s="552"/>
      <c r="BK126" s="327"/>
      <c r="BL126" s="327"/>
      <c r="BM126" s="315"/>
      <c r="BO126" s="315"/>
      <c r="BQ126" s="315"/>
      <c r="BS126" s="315"/>
      <c r="BU126" s="552" t="s">
        <v>89</v>
      </c>
      <c r="BV126" s="552"/>
      <c r="BW126" s="327"/>
      <c r="BX126" s="327"/>
      <c r="BY126" s="315"/>
      <c r="CA126" s="315"/>
      <c r="CC126" s="315"/>
      <c r="CE126" s="315"/>
      <c r="CG126" s="552" t="s">
        <v>89</v>
      </c>
      <c r="CH126" s="552"/>
      <c r="CI126" s="327"/>
      <c r="CJ126" s="327"/>
      <c r="CK126" s="315"/>
      <c r="CM126" s="315"/>
      <c r="CO126" s="315"/>
      <c r="CQ126" s="315"/>
      <c r="CS126" s="552" t="s">
        <v>89</v>
      </c>
      <c r="CT126" s="552"/>
      <c r="CU126" s="327"/>
      <c r="CV126" s="327"/>
      <c r="CW126" s="315"/>
      <c r="CY126" s="315"/>
      <c r="DA126" s="315"/>
      <c r="DC126" s="315"/>
      <c r="DE126" s="552" t="s">
        <v>89</v>
      </c>
      <c r="DF126" s="552"/>
      <c r="DG126" s="327"/>
      <c r="DH126" s="327"/>
      <c r="DI126" s="315"/>
      <c r="DK126" s="315"/>
      <c r="DM126" s="315"/>
      <c r="DO126" s="315"/>
    </row>
    <row r="127" spans="1:120">
      <c r="A127" s="326"/>
      <c r="B127" s="326"/>
      <c r="C127" s="327"/>
      <c r="D127" s="327"/>
      <c r="E127" s="315"/>
      <c r="G127" s="315"/>
      <c r="I127" s="315"/>
      <c r="K127" s="315"/>
      <c r="M127" s="326"/>
      <c r="N127" s="326"/>
      <c r="O127" s="327"/>
      <c r="P127" s="327"/>
      <c r="Q127" s="315"/>
      <c r="S127" s="315"/>
      <c r="U127" s="315"/>
      <c r="W127" s="315"/>
      <c r="Y127" s="326"/>
      <c r="Z127" s="326"/>
      <c r="AA127" s="327"/>
      <c r="AB127" s="327"/>
      <c r="AC127" s="315"/>
      <c r="AE127" s="315"/>
      <c r="AG127" s="315"/>
      <c r="AI127" s="315"/>
      <c r="AK127" s="326"/>
      <c r="AL127" s="326"/>
      <c r="AM127" s="327"/>
      <c r="AN127" s="327"/>
      <c r="AO127" s="315"/>
      <c r="AQ127" s="315"/>
      <c r="AS127" s="315"/>
      <c r="AU127" s="315"/>
      <c r="AW127" s="326"/>
      <c r="AX127" s="326"/>
      <c r="AY127" s="327"/>
      <c r="AZ127" s="327"/>
      <c r="BA127" s="315"/>
      <c r="BC127" s="315"/>
      <c r="BE127" s="315"/>
      <c r="BG127" s="315"/>
      <c r="BI127" s="326"/>
      <c r="BJ127" s="326"/>
      <c r="BK127" s="327"/>
      <c r="BL127" s="327"/>
      <c r="BM127" s="315"/>
      <c r="BO127" s="315"/>
      <c r="BQ127" s="315"/>
      <c r="BS127" s="315"/>
      <c r="BU127" s="326"/>
      <c r="BV127" s="326"/>
      <c r="BW127" s="327"/>
      <c r="BX127" s="327"/>
      <c r="BY127" s="315"/>
      <c r="CA127" s="315"/>
      <c r="CC127" s="315"/>
      <c r="CE127" s="315"/>
      <c r="CG127" s="326"/>
      <c r="CH127" s="326"/>
      <c r="CI127" s="327"/>
      <c r="CJ127" s="327"/>
      <c r="CK127" s="315"/>
      <c r="CM127" s="315"/>
      <c r="CO127" s="315"/>
      <c r="CQ127" s="315"/>
      <c r="CS127" s="326"/>
      <c r="CT127" s="326"/>
      <c r="CU127" s="327"/>
      <c r="CV127" s="327"/>
      <c r="CW127" s="315"/>
      <c r="CY127" s="315"/>
      <c r="DA127" s="315"/>
      <c r="DC127" s="315"/>
      <c r="DE127" s="326"/>
      <c r="DF127" s="326"/>
      <c r="DG127" s="327"/>
      <c r="DH127" s="327"/>
      <c r="DI127" s="315"/>
      <c r="DK127" s="315"/>
      <c r="DM127" s="315"/>
      <c r="DO127" s="315"/>
    </row>
    <row r="128" spans="1:120">
      <c r="A128" s="553" t="str">
        <f>PARAMETRES!$F$11</f>
        <v>NOMBRES ET OPÉRATIONS</v>
      </c>
      <c r="B128" s="553"/>
      <c r="C128" s="328">
        <f>PARAMETRES!$G$11</f>
        <v>40</v>
      </c>
      <c r="D128" s="329"/>
      <c r="E128" s="330">
        <f>TOTALGENERAL!$O60</f>
        <v>39.700000000000003</v>
      </c>
      <c r="F128" s="331"/>
      <c r="G128" s="330" t="str">
        <f>TOTALGENERAL!$AP60</f>
        <v/>
      </c>
      <c r="H128" s="331"/>
      <c r="I128" s="330"/>
      <c r="J128" s="331"/>
      <c r="K128" s="330"/>
      <c r="L128" s="332"/>
      <c r="M128" s="553" t="str">
        <f>PARAMETRES!$F$11</f>
        <v>NOMBRES ET OPÉRATIONS</v>
      </c>
      <c r="N128" s="553"/>
      <c r="O128" s="328">
        <f>PARAMETRES!$G$11</f>
        <v>40</v>
      </c>
      <c r="P128" s="329"/>
      <c r="Q128" s="330">
        <f>TOTALGENERAL!$O64</f>
        <v>40</v>
      </c>
      <c r="R128" s="331"/>
      <c r="S128" s="330" t="str">
        <f>TOTALGENERAL!$AP64</f>
        <v/>
      </c>
      <c r="T128" s="331"/>
      <c r="U128" s="330"/>
      <c r="V128" s="331"/>
      <c r="W128" s="330"/>
      <c r="X128" s="332"/>
      <c r="Y128" s="553" t="str">
        <f>PARAMETRES!$F$11</f>
        <v>NOMBRES ET OPÉRATIONS</v>
      </c>
      <c r="Z128" s="553"/>
      <c r="AA128" s="328">
        <f>PARAMETRES!$G$11</f>
        <v>40</v>
      </c>
      <c r="AB128" s="329"/>
      <c r="AC128" s="330">
        <f>TOTALGENERAL!$O68</f>
        <v>40</v>
      </c>
      <c r="AD128" s="331"/>
      <c r="AE128" s="330" t="str">
        <f>TOTALGENERAL!$AP68</f>
        <v/>
      </c>
      <c r="AF128" s="331"/>
      <c r="AG128" s="330"/>
      <c r="AH128" s="331"/>
      <c r="AI128" s="330"/>
      <c r="AJ128" s="332"/>
      <c r="AK128" s="553" t="str">
        <f>PARAMETRES!$F$11</f>
        <v>NOMBRES ET OPÉRATIONS</v>
      </c>
      <c r="AL128" s="553"/>
      <c r="AM128" s="328">
        <f>PARAMETRES!$G$11</f>
        <v>40</v>
      </c>
      <c r="AN128" s="329"/>
      <c r="AO128" s="330">
        <f>TOTALGENERAL!$O72</f>
        <v>37.300000000000004</v>
      </c>
      <c r="AP128" s="331"/>
      <c r="AQ128" s="330" t="str">
        <f>TOTALGENERAL!$AP72</f>
        <v/>
      </c>
      <c r="AR128" s="331"/>
      <c r="AS128" s="330"/>
      <c r="AT128" s="331"/>
      <c r="AU128" s="330"/>
      <c r="AV128" s="332"/>
      <c r="AW128" s="553" t="str">
        <f>PARAMETRES!$F$11</f>
        <v>NOMBRES ET OPÉRATIONS</v>
      </c>
      <c r="AX128" s="553"/>
      <c r="AY128" s="328">
        <f>PARAMETRES!$G$11</f>
        <v>40</v>
      </c>
      <c r="AZ128" s="329"/>
      <c r="BA128" s="330">
        <f>TOTALGENERAL!$O76</f>
        <v>31.6</v>
      </c>
      <c r="BB128" s="331"/>
      <c r="BC128" s="330" t="str">
        <f>TOTALGENERAL!$AP76</f>
        <v/>
      </c>
      <c r="BD128" s="331"/>
      <c r="BE128" s="330"/>
      <c r="BF128" s="331"/>
      <c r="BG128" s="330"/>
      <c r="BH128" s="332"/>
      <c r="BI128" s="553" t="str">
        <f>PARAMETRES!$F$11</f>
        <v>NOMBRES ET OPÉRATIONS</v>
      </c>
      <c r="BJ128" s="553"/>
      <c r="BK128" s="328">
        <f>PARAMETRES!$G$11</f>
        <v>40</v>
      </c>
      <c r="BL128" s="329"/>
      <c r="BM128" s="330">
        <f>TOTALGENERAL!$O80</f>
        <v>36.800000000000004</v>
      </c>
      <c r="BN128" s="331"/>
      <c r="BO128" s="330" t="str">
        <f>TOTALGENERAL!$AP80</f>
        <v/>
      </c>
      <c r="BP128" s="331"/>
      <c r="BQ128" s="330"/>
      <c r="BR128" s="331"/>
      <c r="BS128" s="330"/>
      <c r="BT128" s="332"/>
      <c r="BU128" s="553" t="str">
        <f>PARAMETRES!$F$11</f>
        <v>NOMBRES ET OPÉRATIONS</v>
      </c>
      <c r="BV128" s="553"/>
      <c r="BW128" s="328">
        <f>PARAMETRES!$G$11</f>
        <v>40</v>
      </c>
      <c r="BX128" s="329"/>
      <c r="BY128" s="330">
        <f>TOTALGENERAL!$O84</f>
        <v>33.6</v>
      </c>
      <c r="BZ128" s="331"/>
      <c r="CA128" s="330" t="str">
        <f>TOTALGENERAL!$AP84</f>
        <v/>
      </c>
      <c r="CB128" s="331"/>
      <c r="CC128" s="330"/>
      <c r="CD128" s="331"/>
      <c r="CE128" s="330"/>
      <c r="CF128" s="332"/>
      <c r="CG128" s="553" t="str">
        <f>PARAMETRES!$F$11</f>
        <v>NOMBRES ET OPÉRATIONS</v>
      </c>
      <c r="CH128" s="553"/>
      <c r="CI128" s="328">
        <f>PARAMETRES!$G$11</f>
        <v>40</v>
      </c>
      <c r="CJ128" s="329"/>
      <c r="CK128" s="330" t="str">
        <f>TOTALGENERAL!$O88</f>
        <v>-</v>
      </c>
      <c r="CL128" s="331"/>
      <c r="CM128" s="330" t="str">
        <f>TOTALGENERAL!$AP88</f>
        <v/>
      </c>
      <c r="CN128" s="331"/>
      <c r="CO128" s="330"/>
      <c r="CP128" s="331"/>
      <c r="CQ128" s="330"/>
      <c r="CR128" s="332"/>
      <c r="CS128" s="553" t="str">
        <f>PARAMETRES!$F$11</f>
        <v>NOMBRES ET OPÉRATIONS</v>
      </c>
      <c r="CT128" s="553"/>
      <c r="CU128" s="328">
        <f>PARAMETRES!$G$11</f>
        <v>40</v>
      </c>
      <c r="CV128" s="329"/>
      <c r="CW128" s="330" t="str">
        <f>TOTALGENERAL!$O92</f>
        <v>-</v>
      </c>
      <c r="CX128" s="331"/>
      <c r="CY128" s="330" t="str">
        <f>TOTALGENERAL!$AP92</f>
        <v/>
      </c>
      <c r="CZ128" s="331"/>
      <c r="DA128" s="330"/>
      <c r="DB128" s="331"/>
      <c r="DC128" s="330"/>
      <c r="DD128" s="332"/>
      <c r="DE128" s="553" t="str">
        <f>PARAMETRES!$F$11</f>
        <v>NOMBRES ET OPÉRATIONS</v>
      </c>
      <c r="DF128" s="553"/>
      <c r="DG128" s="328">
        <f>PARAMETRES!$G$11</f>
        <v>40</v>
      </c>
      <c r="DH128" s="329"/>
      <c r="DI128" s="330" t="str">
        <f>TOTALGENERAL!$O96</f>
        <v>-</v>
      </c>
      <c r="DJ128" s="331"/>
      <c r="DK128" s="330" t="str">
        <f>TOTALGENERAL!$AP96</f>
        <v/>
      </c>
      <c r="DL128" s="331"/>
      <c r="DM128" s="330"/>
      <c r="DN128" s="331"/>
      <c r="DO128" s="330"/>
      <c r="DP128" s="332"/>
    </row>
    <row r="129" spans="1:120">
      <c r="A129" s="553" t="str">
        <f>PARAMETRES!$F$12</f>
        <v>GRANDEURS</v>
      </c>
      <c r="B129" s="553"/>
      <c r="C129" s="328">
        <f>PARAMETRES!$G$12</f>
        <v>30</v>
      </c>
      <c r="D129" s="329"/>
      <c r="E129" s="330" t="str">
        <f>TOTALGENERAL!$P60</f>
        <v/>
      </c>
      <c r="F129" s="331"/>
      <c r="G129" s="330" t="str">
        <f>TOTALGENERAL!$AQ60</f>
        <v/>
      </c>
      <c r="H129" s="331"/>
      <c r="I129" s="330"/>
      <c r="J129" s="331"/>
      <c r="K129" s="330"/>
      <c r="L129" s="332"/>
      <c r="M129" s="553" t="str">
        <f>PARAMETRES!$F$12</f>
        <v>GRANDEURS</v>
      </c>
      <c r="N129" s="553"/>
      <c r="O129" s="328">
        <f>PARAMETRES!$G$12</f>
        <v>30</v>
      </c>
      <c r="P129" s="329"/>
      <c r="Q129" s="330" t="str">
        <f>TOTALGENERAL!$P64</f>
        <v/>
      </c>
      <c r="R129" s="331"/>
      <c r="S129" s="330" t="str">
        <f>TOTALGENERAL!$AQ64</f>
        <v/>
      </c>
      <c r="T129" s="331"/>
      <c r="U129" s="330"/>
      <c r="V129" s="331"/>
      <c r="W129" s="330"/>
      <c r="X129" s="332"/>
      <c r="Y129" s="553" t="str">
        <f>PARAMETRES!$F$12</f>
        <v>GRANDEURS</v>
      </c>
      <c r="Z129" s="553"/>
      <c r="AA129" s="328">
        <f>PARAMETRES!$G$12</f>
        <v>30</v>
      </c>
      <c r="AB129" s="329"/>
      <c r="AC129" s="330" t="str">
        <f>TOTALGENERAL!$P68</f>
        <v/>
      </c>
      <c r="AD129" s="331"/>
      <c r="AE129" s="330" t="str">
        <f>TOTALGENERAL!$AQ68</f>
        <v/>
      </c>
      <c r="AF129" s="331"/>
      <c r="AG129" s="330"/>
      <c r="AH129" s="331"/>
      <c r="AI129" s="330"/>
      <c r="AJ129" s="332"/>
      <c r="AK129" s="553" t="str">
        <f>PARAMETRES!$F$12</f>
        <v>GRANDEURS</v>
      </c>
      <c r="AL129" s="553"/>
      <c r="AM129" s="328">
        <f>PARAMETRES!$G$12</f>
        <v>30</v>
      </c>
      <c r="AN129" s="329"/>
      <c r="AO129" s="330" t="str">
        <f>TOTALGENERAL!$P72</f>
        <v/>
      </c>
      <c r="AP129" s="331"/>
      <c r="AQ129" s="330" t="str">
        <f>TOTALGENERAL!$AQ72</f>
        <v/>
      </c>
      <c r="AR129" s="331"/>
      <c r="AS129" s="330"/>
      <c r="AT129" s="331"/>
      <c r="AU129" s="330"/>
      <c r="AV129" s="332"/>
      <c r="AW129" s="553" t="str">
        <f>PARAMETRES!$F$12</f>
        <v>GRANDEURS</v>
      </c>
      <c r="AX129" s="553"/>
      <c r="AY129" s="328">
        <f>PARAMETRES!$G$12</f>
        <v>30</v>
      </c>
      <c r="AZ129" s="329"/>
      <c r="BA129" s="330" t="str">
        <f>TOTALGENERAL!$P76</f>
        <v/>
      </c>
      <c r="BB129" s="331"/>
      <c r="BC129" s="330" t="str">
        <f>TOTALGENERAL!$AQ76</f>
        <v/>
      </c>
      <c r="BD129" s="331"/>
      <c r="BE129" s="330"/>
      <c r="BF129" s="331"/>
      <c r="BG129" s="330"/>
      <c r="BH129" s="332"/>
      <c r="BI129" s="553" t="str">
        <f>PARAMETRES!$F$12</f>
        <v>GRANDEURS</v>
      </c>
      <c r="BJ129" s="553"/>
      <c r="BK129" s="328">
        <f>PARAMETRES!$G$12</f>
        <v>30</v>
      </c>
      <c r="BL129" s="329"/>
      <c r="BM129" s="330" t="str">
        <f>TOTALGENERAL!$P80</f>
        <v/>
      </c>
      <c r="BN129" s="331"/>
      <c r="BO129" s="330" t="str">
        <f>TOTALGENERAL!$AQ80</f>
        <v/>
      </c>
      <c r="BP129" s="331"/>
      <c r="BQ129" s="330"/>
      <c r="BR129" s="331"/>
      <c r="BS129" s="330"/>
      <c r="BT129" s="332"/>
      <c r="BU129" s="553" t="str">
        <f>PARAMETRES!$F$12</f>
        <v>GRANDEURS</v>
      </c>
      <c r="BV129" s="553"/>
      <c r="BW129" s="328">
        <f>PARAMETRES!$G$12</f>
        <v>30</v>
      </c>
      <c r="BX129" s="329"/>
      <c r="BY129" s="330" t="str">
        <f>TOTALGENERAL!$P84</f>
        <v/>
      </c>
      <c r="BZ129" s="331"/>
      <c r="CA129" s="330" t="str">
        <f>TOTALGENERAL!$AQ84</f>
        <v/>
      </c>
      <c r="CB129" s="331"/>
      <c r="CC129" s="330"/>
      <c r="CD129" s="331"/>
      <c r="CE129" s="330"/>
      <c r="CF129" s="332"/>
      <c r="CG129" s="553" t="str">
        <f>PARAMETRES!$F$12</f>
        <v>GRANDEURS</v>
      </c>
      <c r="CH129" s="553"/>
      <c r="CI129" s="328">
        <f>PARAMETRES!$G$12</f>
        <v>30</v>
      </c>
      <c r="CJ129" s="329"/>
      <c r="CK129" s="330" t="str">
        <f>TOTALGENERAL!$P88</f>
        <v/>
      </c>
      <c r="CL129" s="331"/>
      <c r="CM129" s="330" t="str">
        <f>TOTALGENERAL!$AQ88</f>
        <v/>
      </c>
      <c r="CN129" s="331"/>
      <c r="CO129" s="330"/>
      <c r="CP129" s="331"/>
      <c r="CQ129" s="330"/>
      <c r="CR129" s="332"/>
      <c r="CS129" s="553" t="str">
        <f>PARAMETRES!$F$12</f>
        <v>GRANDEURS</v>
      </c>
      <c r="CT129" s="553"/>
      <c r="CU129" s="328">
        <f>PARAMETRES!$G$12</f>
        <v>30</v>
      </c>
      <c r="CV129" s="329"/>
      <c r="CW129" s="330" t="str">
        <f>TOTALGENERAL!$P92</f>
        <v/>
      </c>
      <c r="CX129" s="331"/>
      <c r="CY129" s="330" t="str">
        <f>TOTALGENERAL!$AQ92</f>
        <v/>
      </c>
      <c r="CZ129" s="331"/>
      <c r="DA129" s="330"/>
      <c r="DB129" s="331"/>
      <c r="DC129" s="330"/>
      <c r="DD129" s="332"/>
      <c r="DE129" s="553" t="str">
        <f>PARAMETRES!$F$12</f>
        <v>GRANDEURS</v>
      </c>
      <c r="DF129" s="553"/>
      <c r="DG129" s="328">
        <f>PARAMETRES!$G$12</f>
        <v>30</v>
      </c>
      <c r="DH129" s="329"/>
      <c r="DI129" s="330" t="str">
        <f>TOTALGENERAL!$P96</f>
        <v/>
      </c>
      <c r="DJ129" s="331"/>
      <c r="DK129" s="330" t="str">
        <f>TOTALGENERAL!$AQ96</f>
        <v/>
      </c>
      <c r="DL129" s="331"/>
      <c r="DM129" s="330"/>
      <c r="DN129" s="331"/>
      <c r="DO129" s="330"/>
      <c r="DP129" s="332"/>
    </row>
    <row r="130" spans="1:120">
      <c r="A130" s="553" t="str">
        <f>PARAMETRES!$F$13</f>
        <v>SOLIDES ET FIGURES</v>
      </c>
      <c r="B130" s="553"/>
      <c r="C130" s="328">
        <f>PARAMETRES!$G$13</f>
        <v>30</v>
      </c>
      <c r="D130" s="329"/>
      <c r="E130" s="330" t="str">
        <f>TOTALGENERAL!$Q60</f>
        <v/>
      </c>
      <c r="F130" s="331"/>
      <c r="G130" s="330" t="str">
        <f>TOTALGENERAL!$AR60</f>
        <v/>
      </c>
      <c r="H130" s="331"/>
      <c r="I130" s="330"/>
      <c r="J130" s="331"/>
      <c r="K130" s="330"/>
      <c r="L130" s="332"/>
      <c r="M130" s="553" t="str">
        <f>PARAMETRES!$F$13</f>
        <v>SOLIDES ET FIGURES</v>
      </c>
      <c r="N130" s="553"/>
      <c r="O130" s="328">
        <f>PARAMETRES!$G$13</f>
        <v>30</v>
      </c>
      <c r="P130" s="329"/>
      <c r="Q130" s="330" t="str">
        <f>TOTALGENERAL!$Q64</f>
        <v/>
      </c>
      <c r="R130" s="331"/>
      <c r="S130" s="330" t="str">
        <f>TOTALGENERAL!$AR64</f>
        <v/>
      </c>
      <c r="T130" s="331"/>
      <c r="U130" s="330"/>
      <c r="V130" s="331"/>
      <c r="W130" s="330"/>
      <c r="X130" s="332"/>
      <c r="Y130" s="553" t="str">
        <f>PARAMETRES!$F$13</f>
        <v>SOLIDES ET FIGURES</v>
      </c>
      <c r="Z130" s="553"/>
      <c r="AA130" s="328">
        <f>PARAMETRES!$G$13</f>
        <v>30</v>
      </c>
      <c r="AB130" s="329"/>
      <c r="AC130" s="330" t="str">
        <f>TOTALGENERAL!$Q68</f>
        <v/>
      </c>
      <c r="AD130" s="331"/>
      <c r="AE130" s="330" t="str">
        <f>TOTALGENERAL!$AR68</f>
        <v/>
      </c>
      <c r="AF130" s="331"/>
      <c r="AG130" s="330"/>
      <c r="AH130" s="331"/>
      <c r="AI130" s="330"/>
      <c r="AJ130" s="332"/>
      <c r="AK130" s="553" t="str">
        <f>PARAMETRES!$F$13</f>
        <v>SOLIDES ET FIGURES</v>
      </c>
      <c r="AL130" s="553"/>
      <c r="AM130" s="328">
        <f>PARAMETRES!$G$13</f>
        <v>30</v>
      </c>
      <c r="AN130" s="329"/>
      <c r="AO130" s="330" t="str">
        <f>TOTALGENERAL!$Q72</f>
        <v/>
      </c>
      <c r="AP130" s="331"/>
      <c r="AQ130" s="330" t="str">
        <f>TOTALGENERAL!$AR72</f>
        <v/>
      </c>
      <c r="AR130" s="331"/>
      <c r="AS130" s="330"/>
      <c r="AT130" s="331"/>
      <c r="AU130" s="330"/>
      <c r="AV130" s="332"/>
      <c r="AW130" s="553" t="str">
        <f>PARAMETRES!$F$13</f>
        <v>SOLIDES ET FIGURES</v>
      </c>
      <c r="AX130" s="553"/>
      <c r="AY130" s="328">
        <f>PARAMETRES!$G$13</f>
        <v>30</v>
      </c>
      <c r="AZ130" s="329"/>
      <c r="BA130" s="330" t="str">
        <f>TOTALGENERAL!$Q76</f>
        <v/>
      </c>
      <c r="BB130" s="331"/>
      <c r="BC130" s="330" t="str">
        <f>TOTALGENERAL!$AR76</f>
        <v/>
      </c>
      <c r="BD130" s="331"/>
      <c r="BE130" s="330"/>
      <c r="BF130" s="331"/>
      <c r="BG130" s="330"/>
      <c r="BH130" s="332"/>
      <c r="BI130" s="553" t="str">
        <f>PARAMETRES!$F$13</f>
        <v>SOLIDES ET FIGURES</v>
      </c>
      <c r="BJ130" s="553"/>
      <c r="BK130" s="328">
        <f>PARAMETRES!$G$13</f>
        <v>30</v>
      </c>
      <c r="BL130" s="329"/>
      <c r="BM130" s="330" t="str">
        <f>TOTALGENERAL!$Q80</f>
        <v/>
      </c>
      <c r="BN130" s="331"/>
      <c r="BO130" s="330" t="str">
        <f>TOTALGENERAL!$AR80</f>
        <v/>
      </c>
      <c r="BP130" s="331"/>
      <c r="BQ130" s="330"/>
      <c r="BR130" s="331"/>
      <c r="BS130" s="330"/>
      <c r="BT130" s="332"/>
      <c r="BU130" s="553" t="str">
        <f>PARAMETRES!$F$13</f>
        <v>SOLIDES ET FIGURES</v>
      </c>
      <c r="BV130" s="553"/>
      <c r="BW130" s="328">
        <f>PARAMETRES!$G$13</f>
        <v>30</v>
      </c>
      <c r="BX130" s="329"/>
      <c r="BY130" s="330" t="str">
        <f>TOTALGENERAL!$Q84</f>
        <v/>
      </c>
      <c r="BZ130" s="331"/>
      <c r="CA130" s="330" t="str">
        <f>TOTALGENERAL!$AR84</f>
        <v/>
      </c>
      <c r="CB130" s="331"/>
      <c r="CC130" s="330"/>
      <c r="CD130" s="331"/>
      <c r="CE130" s="330"/>
      <c r="CF130" s="332"/>
      <c r="CG130" s="553" t="str">
        <f>PARAMETRES!$F$13</f>
        <v>SOLIDES ET FIGURES</v>
      </c>
      <c r="CH130" s="553"/>
      <c r="CI130" s="328">
        <f>PARAMETRES!$G$13</f>
        <v>30</v>
      </c>
      <c r="CJ130" s="329"/>
      <c r="CK130" s="330" t="str">
        <f>TOTALGENERAL!$Q88</f>
        <v/>
      </c>
      <c r="CL130" s="331"/>
      <c r="CM130" s="330" t="str">
        <f>TOTALGENERAL!$AR88</f>
        <v/>
      </c>
      <c r="CN130" s="331"/>
      <c r="CO130" s="330"/>
      <c r="CP130" s="331"/>
      <c r="CQ130" s="330"/>
      <c r="CR130" s="332"/>
      <c r="CS130" s="553" t="str">
        <f>PARAMETRES!$F$13</f>
        <v>SOLIDES ET FIGURES</v>
      </c>
      <c r="CT130" s="553"/>
      <c r="CU130" s="328">
        <f>PARAMETRES!$G$13</f>
        <v>30</v>
      </c>
      <c r="CV130" s="329"/>
      <c r="CW130" s="330" t="str">
        <f>TOTALGENERAL!$Q92</f>
        <v/>
      </c>
      <c r="CX130" s="331"/>
      <c r="CY130" s="330" t="str">
        <f>TOTALGENERAL!$AR92</f>
        <v/>
      </c>
      <c r="CZ130" s="331"/>
      <c r="DA130" s="330"/>
      <c r="DB130" s="331"/>
      <c r="DC130" s="330"/>
      <c r="DD130" s="332"/>
      <c r="DE130" s="553" t="str">
        <f>PARAMETRES!$F$13</f>
        <v>SOLIDES ET FIGURES</v>
      </c>
      <c r="DF130" s="553"/>
      <c r="DG130" s="328">
        <f>PARAMETRES!$G$13</f>
        <v>30</v>
      </c>
      <c r="DH130" s="329"/>
      <c r="DI130" s="330" t="str">
        <f>TOTALGENERAL!$Q96</f>
        <v/>
      </c>
      <c r="DJ130" s="331"/>
      <c r="DK130" s="330" t="str">
        <f>TOTALGENERAL!$AR96</f>
        <v/>
      </c>
      <c r="DL130" s="331"/>
      <c r="DM130" s="330"/>
      <c r="DN130" s="331"/>
      <c r="DO130" s="330"/>
      <c r="DP130" s="332"/>
    </row>
    <row r="131" spans="1:120" ht="13.5" thickBot="1">
      <c r="A131" s="326"/>
      <c r="B131" s="326"/>
      <c r="C131" s="327"/>
      <c r="D131" s="327"/>
      <c r="E131" s="315"/>
      <c r="G131" s="315"/>
      <c r="I131" s="315"/>
      <c r="K131" s="315"/>
      <c r="M131" s="326"/>
      <c r="N131" s="326"/>
      <c r="O131" s="327"/>
      <c r="P131" s="327"/>
      <c r="Q131" s="315"/>
      <c r="S131" s="315"/>
      <c r="U131" s="315"/>
      <c r="W131" s="315"/>
      <c r="Y131" s="326"/>
      <c r="Z131" s="326"/>
      <c r="AA131" s="327"/>
      <c r="AB131" s="327"/>
      <c r="AC131" s="315"/>
      <c r="AE131" s="315"/>
      <c r="AG131" s="315"/>
      <c r="AI131" s="315"/>
      <c r="AK131" s="326"/>
      <c r="AL131" s="326"/>
      <c r="AM131" s="327"/>
      <c r="AN131" s="327"/>
      <c r="AO131" s="315"/>
      <c r="AQ131" s="315"/>
      <c r="AS131" s="315"/>
      <c r="AU131" s="315"/>
      <c r="AW131" s="326"/>
      <c r="AX131" s="326"/>
      <c r="AY131" s="327"/>
      <c r="AZ131" s="327"/>
      <c r="BA131" s="315"/>
      <c r="BC131" s="315"/>
      <c r="BE131" s="315"/>
      <c r="BG131" s="315"/>
      <c r="BI131" s="326"/>
      <c r="BJ131" s="326"/>
      <c r="BK131" s="327"/>
      <c r="BL131" s="327"/>
      <c r="BM131" s="315"/>
      <c r="BO131" s="315"/>
      <c r="BQ131" s="315"/>
      <c r="BS131" s="315"/>
      <c r="BU131" s="326"/>
      <c r="BV131" s="326"/>
      <c r="BW131" s="327"/>
      <c r="BX131" s="327"/>
      <c r="BY131" s="315"/>
      <c r="CA131" s="315"/>
      <c r="CC131" s="315"/>
      <c r="CE131" s="315"/>
      <c r="CG131" s="326"/>
      <c r="CH131" s="326"/>
      <c r="CI131" s="327"/>
      <c r="CJ131" s="327"/>
      <c r="CK131" s="315"/>
      <c r="CM131" s="315"/>
      <c r="CO131" s="315"/>
      <c r="CQ131" s="315"/>
      <c r="CS131" s="326"/>
      <c r="CT131" s="326"/>
      <c r="CU131" s="327"/>
      <c r="CV131" s="327"/>
      <c r="CW131" s="315"/>
      <c r="CY131" s="315"/>
      <c r="DA131" s="315"/>
      <c r="DC131" s="315"/>
      <c r="DE131" s="326"/>
      <c r="DF131" s="326"/>
      <c r="DG131" s="327"/>
      <c r="DH131" s="327"/>
      <c r="DI131" s="315"/>
      <c r="DK131" s="315"/>
      <c r="DM131" s="315"/>
      <c r="DO131" s="315"/>
    </row>
    <row r="132" spans="1:120" ht="13.5">
      <c r="A132" s="554" t="str">
        <f>PARAMETRES!$F$14</f>
        <v>TOTAL MATHÉMATIQUE</v>
      </c>
      <c r="B132" s="554"/>
      <c r="C132" s="333">
        <f>PARAMETRES!$G$14</f>
        <v>100</v>
      </c>
      <c r="D132" s="334"/>
      <c r="E132" s="335">
        <f>TOTALGENERAL!$R60</f>
        <v>99.199999999999989</v>
      </c>
      <c r="F132" s="319"/>
      <c r="G132" s="335" t="str">
        <f>TOTALGENERAL!$AS60</f>
        <v/>
      </c>
      <c r="H132" s="319"/>
      <c r="I132" s="335"/>
      <c r="J132" s="319"/>
      <c r="K132" s="335"/>
      <c r="L132" s="320"/>
      <c r="M132" s="554" t="str">
        <f>PARAMETRES!$F$14</f>
        <v>TOTAL MATHÉMATIQUE</v>
      </c>
      <c r="N132" s="554"/>
      <c r="O132" s="333">
        <f>PARAMETRES!$G$14</f>
        <v>100</v>
      </c>
      <c r="P132" s="334"/>
      <c r="Q132" s="335">
        <f>TOTALGENERAL!$R64</f>
        <v>100</v>
      </c>
      <c r="R132" s="319"/>
      <c r="S132" s="335" t="str">
        <f>TOTALGENERAL!$AS64</f>
        <v/>
      </c>
      <c r="T132" s="319"/>
      <c r="U132" s="335"/>
      <c r="V132" s="319"/>
      <c r="W132" s="335"/>
      <c r="X132" s="320"/>
      <c r="Y132" s="554" t="str">
        <f>PARAMETRES!$F$14</f>
        <v>TOTAL MATHÉMATIQUE</v>
      </c>
      <c r="Z132" s="554"/>
      <c r="AA132" s="333">
        <f>PARAMETRES!$G$14</f>
        <v>100</v>
      </c>
      <c r="AB132" s="334"/>
      <c r="AC132" s="335">
        <f>TOTALGENERAL!$R68</f>
        <v>100</v>
      </c>
      <c r="AD132" s="319"/>
      <c r="AE132" s="335" t="str">
        <f>TOTALGENERAL!$AS68</f>
        <v/>
      </c>
      <c r="AF132" s="319"/>
      <c r="AG132" s="335"/>
      <c r="AH132" s="319"/>
      <c r="AI132" s="335"/>
      <c r="AJ132" s="320"/>
      <c r="AK132" s="554" t="str">
        <f>PARAMETRES!$F$14</f>
        <v>TOTAL MATHÉMATIQUE</v>
      </c>
      <c r="AL132" s="554"/>
      <c r="AM132" s="333">
        <f>PARAMETRES!$G$14</f>
        <v>100</v>
      </c>
      <c r="AN132" s="334"/>
      <c r="AO132" s="335">
        <f>TOTALGENERAL!$R72</f>
        <v>93.3</v>
      </c>
      <c r="AP132" s="319"/>
      <c r="AQ132" s="335" t="str">
        <f>TOTALGENERAL!$AS72</f>
        <v/>
      </c>
      <c r="AR132" s="319"/>
      <c r="AS132" s="335"/>
      <c r="AT132" s="319"/>
      <c r="AU132" s="335"/>
      <c r="AV132" s="320"/>
      <c r="AW132" s="554" t="str">
        <f>PARAMETRES!$F$14</f>
        <v>TOTAL MATHÉMATIQUE</v>
      </c>
      <c r="AX132" s="554"/>
      <c r="AY132" s="333">
        <f>PARAMETRES!$G$14</f>
        <v>100</v>
      </c>
      <c r="AZ132" s="334"/>
      <c r="BA132" s="335">
        <f>TOTALGENERAL!$R76</f>
        <v>78.899999999999991</v>
      </c>
      <c r="BB132" s="319"/>
      <c r="BC132" s="335" t="str">
        <f>TOTALGENERAL!$AS76</f>
        <v/>
      </c>
      <c r="BD132" s="319"/>
      <c r="BE132" s="335"/>
      <c r="BF132" s="319"/>
      <c r="BG132" s="335"/>
      <c r="BH132" s="320"/>
      <c r="BI132" s="554" t="str">
        <f>PARAMETRES!$F$14</f>
        <v>TOTAL MATHÉMATIQUE</v>
      </c>
      <c r="BJ132" s="554"/>
      <c r="BK132" s="333">
        <f>PARAMETRES!$G$14</f>
        <v>100</v>
      </c>
      <c r="BL132" s="334"/>
      <c r="BM132" s="335">
        <f>TOTALGENERAL!$R80</f>
        <v>92</v>
      </c>
      <c r="BN132" s="319"/>
      <c r="BO132" s="335" t="str">
        <f>TOTALGENERAL!$AS80</f>
        <v/>
      </c>
      <c r="BP132" s="319"/>
      <c r="BQ132" s="335"/>
      <c r="BR132" s="319"/>
      <c r="BS132" s="335"/>
      <c r="BT132" s="320"/>
      <c r="BU132" s="554" t="str">
        <f>PARAMETRES!$F$14</f>
        <v>TOTAL MATHÉMATIQUE</v>
      </c>
      <c r="BV132" s="554"/>
      <c r="BW132" s="333">
        <f>PARAMETRES!$G$14</f>
        <v>100</v>
      </c>
      <c r="BX132" s="334"/>
      <c r="BY132" s="335">
        <f>TOTALGENERAL!$R84</f>
        <v>83.899999999999991</v>
      </c>
      <c r="BZ132" s="319"/>
      <c r="CA132" s="335" t="str">
        <f>TOTALGENERAL!$AS84</f>
        <v/>
      </c>
      <c r="CB132" s="319"/>
      <c r="CC132" s="335"/>
      <c r="CD132" s="319"/>
      <c r="CE132" s="335"/>
      <c r="CF132" s="320"/>
      <c r="CG132" s="554" t="str">
        <f>PARAMETRES!$F$14</f>
        <v>TOTAL MATHÉMATIQUE</v>
      </c>
      <c r="CH132" s="554"/>
      <c r="CI132" s="333">
        <f>PARAMETRES!$G$14</f>
        <v>100</v>
      </c>
      <c r="CJ132" s="334"/>
      <c r="CK132" s="335" t="str">
        <f>TOTALGENERAL!$R88</f>
        <v>-</v>
      </c>
      <c r="CL132" s="319"/>
      <c r="CM132" s="335" t="str">
        <f>TOTALGENERAL!$AS88</f>
        <v/>
      </c>
      <c r="CN132" s="319"/>
      <c r="CO132" s="335"/>
      <c r="CP132" s="319"/>
      <c r="CQ132" s="335"/>
      <c r="CR132" s="320"/>
      <c r="CS132" s="554" t="str">
        <f>PARAMETRES!$F$14</f>
        <v>TOTAL MATHÉMATIQUE</v>
      </c>
      <c r="CT132" s="554"/>
      <c r="CU132" s="333">
        <f>PARAMETRES!$G$14</f>
        <v>100</v>
      </c>
      <c r="CV132" s="334"/>
      <c r="CW132" s="335" t="str">
        <f>TOTALGENERAL!$R92</f>
        <v>-</v>
      </c>
      <c r="CX132" s="319"/>
      <c r="CY132" s="335" t="str">
        <f>TOTALGENERAL!$AS92</f>
        <v/>
      </c>
      <c r="CZ132" s="319"/>
      <c r="DA132" s="335"/>
      <c r="DB132" s="319"/>
      <c r="DC132" s="335"/>
      <c r="DD132" s="320"/>
      <c r="DE132" s="554" t="str">
        <f>PARAMETRES!$F$14</f>
        <v>TOTAL MATHÉMATIQUE</v>
      </c>
      <c r="DF132" s="554"/>
      <c r="DG132" s="333">
        <f>PARAMETRES!$G$14</f>
        <v>100</v>
      </c>
      <c r="DH132" s="334"/>
      <c r="DI132" s="335" t="str">
        <f>TOTALGENERAL!$R96</f>
        <v>-</v>
      </c>
      <c r="DJ132" s="319"/>
      <c r="DK132" s="335" t="str">
        <f>TOTALGENERAL!$AS96</f>
        <v/>
      </c>
      <c r="DL132" s="319"/>
      <c r="DM132" s="335"/>
      <c r="DN132" s="319"/>
      <c r="DO132" s="335"/>
      <c r="DP132" s="320"/>
    </row>
    <row r="133" spans="1:120" ht="13.5">
      <c r="A133" s="321"/>
      <c r="B133" s="322"/>
      <c r="C133" s="336"/>
      <c r="D133" s="336"/>
      <c r="E133" s="315"/>
      <c r="F133" s="324"/>
      <c r="G133" s="315"/>
      <c r="H133" s="324"/>
      <c r="I133" s="315"/>
      <c r="J133" s="324"/>
      <c r="K133" s="315"/>
      <c r="L133" s="325"/>
      <c r="M133" s="321"/>
      <c r="N133" s="322"/>
      <c r="O133" s="336"/>
      <c r="P133" s="336"/>
      <c r="Q133" s="315"/>
      <c r="R133" s="324"/>
      <c r="S133" s="315"/>
      <c r="T133" s="324"/>
      <c r="U133" s="315"/>
      <c r="V133" s="324"/>
      <c r="W133" s="315"/>
      <c r="X133" s="325"/>
      <c r="Y133" s="321"/>
      <c r="Z133" s="322"/>
      <c r="AA133" s="336"/>
      <c r="AB133" s="336"/>
      <c r="AC133" s="315"/>
      <c r="AD133" s="324"/>
      <c r="AE133" s="315"/>
      <c r="AF133" s="324"/>
      <c r="AG133" s="315"/>
      <c r="AH133" s="324"/>
      <c r="AI133" s="315"/>
      <c r="AJ133" s="325"/>
      <c r="AK133" s="321"/>
      <c r="AL133" s="322"/>
      <c r="AM133" s="336"/>
      <c r="AN133" s="336"/>
      <c r="AO133" s="315"/>
      <c r="AP133" s="324"/>
      <c r="AQ133" s="315"/>
      <c r="AR133" s="324"/>
      <c r="AS133" s="315"/>
      <c r="AT133" s="324"/>
      <c r="AU133" s="315"/>
      <c r="AV133" s="325"/>
      <c r="AW133" s="321"/>
      <c r="AX133" s="322"/>
      <c r="AY133" s="336"/>
      <c r="AZ133" s="336"/>
      <c r="BA133" s="315"/>
      <c r="BB133" s="324"/>
      <c r="BC133" s="315"/>
      <c r="BD133" s="324"/>
      <c r="BE133" s="315"/>
      <c r="BF133" s="324"/>
      <c r="BG133" s="315"/>
      <c r="BH133" s="325"/>
      <c r="BI133" s="321"/>
      <c r="BJ133" s="322"/>
      <c r="BK133" s="336"/>
      <c r="BL133" s="336"/>
      <c r="BM133" s="315"/>
      <c r="BN133" s="324"/>
      <c r="BO133" s="315"/>
      <c r="BP133" s="324"/>
      <c r="BQ133" s="315"/>
      <c r="BR133" s="324"/>
      <c r="BS133" s="315"/>
      <c r="BT133" s="325"/>
      <c r="BU133" s="321"/>
      <c r="BV133" s="322"/>
      <c r="BW133" s="336"/>
      <c r="BX133" s="336"/>
      <c r="BY133" s="315"/>
      <c r="BZ133" s="324"/>
      <c r="CA133" s="315"/>
      <c r="CB133" s="324"/>
      <c r="CC133" s="315"/>
      <c r="CD133" s="324"/>
      <c r="CE133" s="315"/>
      <c r="CF133" s="325"/>
      <c r="CG133" s="321"/>
      <c r="CH133" s="322"/>
      <c r="CI133" s="336"/>
      <c r="CJ133" s="336"/>
      <c r="CK133" s="315"/>
      <c r="CL133" s="324"/>
      <c r="CM133" s="315"/>
      <c r="CN133" s="324"/>
      <c r="CO133" s="315"/>
      <c r="CP133" s="324"/>
      <c r="CQ133" s="315"/>
      <c r="CR133" s="325"/>
      <c r="CS133" s="321"/>
      <c r="CT133" s="322"/>
      <c r="CU133" s="336"/>
      <c r="CV133" s="336"/>
      <c r="CW133" s="315"/>
      <c r="CX133" s="324"/>
      <c r="CY133" s="315"/>
      <c r="CZ133" s="324"/>
      <c r="DA133" s="315"/>
      <c r="DB133" s="324"/>
      <c r="DC133" s="315"/>
      <c r="DD133" s="325"/>
      <c r="DE133" s="321"/>
      <c r="DF133" s="322"/>
      <c r="DG133" s="336"/>
      <c r="DH133" s="336"/>
      <c r="DI133" s="315"/>
      <c r="DJ133" s="324"/>
      <c r="DK133" s="315"/>
      <c r="DL133" s="324"/>
      <c r="DM133" s="315"/>
      <c r="DN133" s="324"/>
      <c r="DO133" s="315"/>
      <c r="DP133" s="325"/>
    </row>
    <row r="134" spans="1:120">
      <c r="A134" s="326"/>
      <c r="B134" s="326"/>
      <c r="C134" s="327"/>
      <c r="D134" s="327"/>
      <c r="E134" s="315"/>
      <c r="G134" s="315"/>
      <c r="I134" s="315"/>
      <c r="K134" s="315"/>
      <c r="M134" s="326"/>
      <c r="N134" s="326"/>
      <c r="O134" s="327"/>
      <c r="P134" s="327"/>
      <c r="Q134" s="315"/>
      <c r="S134" s="315"/>
      <c r="U134" s="315"/>
      <c r="W134" s="315"/>
      <c r="Y134" s="326"/>
      <c r="Z134" s="326"/>
      <c r="AA134" s="327"/>
      <c r="AB134" s="327"/>
      <c r="AC134" s="315"/>
      <c r="AE134" s="315"/>
      <c r="AG134" s="315"/>
      <c r="AI134" s="315"/>
      <c r="AK134" s="326"/>
      <c r="AL134" s="326"/>
      <c r="AM134" s="327"/>
      <c r="AN134" s="327"/>
      <c r="AO134" s="315"/>
      <c r="AQ134" s="315"/>
      <c r="AS134" s="315"/>
      <c r="AU134" s="315"/>
      <c r="AW134" s="326"/>
      <c r="AX134" s="326"/>
      <c r="AY134" s="327"/>
      <c r="AZ134" s="327"/>
      <c r="BA134" s="315"/>
      <c r="BC134" s="315"/>
      <c r="BE134" s="315"/>
      <c r="BG134" s="315"/>
      <c r="BI134" s="326"/>
      <c r="BJ134" s="326"/>
      <c r="BK134" s="327"/>
      <c r="BL134" s="327"/>
      <c r="BM134" s="315"/>
      <c r="BO134" s="315"/>
      <c r="BQ134" s="315"/>
      <c r="BS134" s="315"/>
      <c r="BU134" s="326"/>
      <c r="BV134" s="326"/>
      <c r="BW134" s="327"/>
      <c r="BX134" s="327"/>
      <c r="BY134" s="315"/>
      <c r="CA134" s="315"/>
      <c r="CC134" s="315"/>
      <c r="CE134" s="315"/>
      <c r="CG134" s="326"/>
      <c r="CH134" s="326"/>
      <c r="CI134" s="327"/>
      <c r="CJ134" s="327"/>
      <c r="CK134" s="315"/>
      <c r="CM134" s="315"/>
      <c r="CO134" s="315"/>
      <c r="CQ134" s="315"/>
      <c r="CS134" s="326"/>
      <c r="CT134" s="326"/>
      <c r="CU134" s="327"/>
      <c r="CV134" s="327"/>
      <c r="CW134" s="315"/>
      <c r="CY134" s="315"/>
      <c r="DA134" s="315"/>
      <c r="DC134" s="315"/>
      <c r="DE134" s="326"/>
      <c r="DF134" s="326"/>
      <c r="DG134" s="327"/>
      <c r="DH134" s="327"/>
      <c r="DI134" s="315"/>
      <c r="DK134" s="315"/>
      <c r="DM134" s="315"/>
      <c r="DO134" s="315"/>
    </row>
    <row r="135" spans="1:120">
      <c r="A135" s="551" t="str">
        <f>PARAMETRES!$F$16</f>
        <v>ÉVEIL</v>
      </c>
      <c r="B135" s="551"/>
      <c r="C135" s="316">
        <f>PARAMETRES!$G$16</f>
        <v>30</v>
      </c>
      <c r="D135" s="317"/>
      <c r="E135" s="318">
        <f>TOTALGENERAL!$U60</f>
        <v>28.2</v>
      </c>
      <c r="F135" s="319"/>
      <c r="G135" s="318" t="str">
        <f>TOTALGENERAL!$AV60</f>
        <v/>
      </c>
      <c r="H135" s="319"/>
      <c r="I135" s="318"/>
      <c r="J135" s="319"/>
      <c r="K135" s="318"/>
      <c r="L135" s="320"/>
      <c r="M135" s="551" t="str">
        <f>PARAMETRES!$F$16</f>
        <v>ÉVEIL</v>
      </c>
      <c r="N135" s="551"/>
      <c r="O135" s="316">
        <f>PARAMETRES!$G$16</f>
        <v>30</v>
      </c>
      <c r="P135" s="317"/>
      <c r="Q135" s="318">
        <f>TOTALGENERAL!$U64</f>
        <v>29.4</v>
      </c>
      <c r="R135" s="319"/>
      <c r="S135" s="318" t="str">
        <f>TOTALGENERAL!$AV64</f>
        <v/>
      </c>
      <c r="T135" s="319"/>
      <c r="U135" s="318"/>
      <c r="V135" s="319"/>
      <c r="W135" s="318"/>
      <c r="X135" s="320"/>
      <c r="Y135" s="551" t="str">
        <f>PARAMETRES!$F$16</f>
        <v>ÉVEIL</v>
      </c>
      <c r="Z135" s="551"/>
      <c r="AA135" s="316">
        <f>PARAMETRES!$G$16</f>
        <v>30</v>
      </c>
      <c r="AB135" s="317"/>
      <c r="AC135" s="318">
        <f>TOTALGENERAL!$U68</f>
        <v>27</v>
      </c>
      <c r="AD135" s="319"/>
      <c r="AE135" s="318" t="str">
        <f>TOTALGENERAL!$AV68</f>
        <v/>
      </c>
      <c r="AF135" s="319"/>
      <c r="AG135" s="318"/>
      <c r="AH135" s="319"/>
      <c r="AI135" s="318"/>
      <c r="AJ135" s="320"/>
      <c r="AK135" s="551" t="str">
        <f>PARAMETRES!$F$16</f>
        <v>ÉVEIL</v>
      </c>
      <c r="AL135" s="551"/>
      <c r="AM135" s="316">
        <f>PARAMETRES!$G$16</f>
        <v>30</v>
      </c>
      <c r="AN135" s="317"/>
      <c r="AO135" s="318">
        <f>TOTALGENERAL!$U72</f>
        <v>25.8</v>
      </c>
      <c r="AP135" s="319"/>
      <c r="AQ135" s="318" t="str">
        <f>TOTALGENERAL!$AV72</f>
        <v/>
      </c>
      <c r="AR135" s="319"/>
      <c r="AS135" s="318"/>
      <c r="AT135" s="319"/>
      <c r="AU135" s="318"/>
      <c r="AV135" s="320"/>
      <c r="AW135" s="551" t="str">
        <f>PARAMETRES!$F$16</f>
        <v>ÉVEIL</v>
      </c>
      <c r="AX135" s="551"/>
      <c r="AY135" s="316">
        <f>PARAMETRES!$G$16</f>
        <v>30</v>
      </c>
      <c r="AZ135" s="317"/>
      <c r="BA135" s="318">
        <f>TOTALGENERAL!$U76</f>
        <v>24.3</v>
      </c>
      <c r="BB135" s="319"/>
      <c r="BC135" s="318" t="str">
        <f>TOTALGENERAL!$AV76</f>
        <v/>
      </c>
      <c r="BD135" s="319"/>
      <c r="BE135" s="318"/>
      <c r="BF135" s="319"/>
      <c r="BG135" s="318"/>
      <c r="BH135" s="320"/>
      <c r="BI135" s="551" t="str">
        <f>PARAMETRES!$F$16</f>
        <v>ÉVEIL</v>
      </c>
      <c r="BJ135" s="551"/>
      <c r="BK135" s="316">
        <f>PARAMETRES!$G$16</f>
        <v>30</v>
      </c>
      <c r="BL135" s="317"/>
      <c r="BM135" s="318">
        <f>TOTALGENERAL!$U80</f>
        <v>18.600000000000001</v>
      </c>
      <c r="BN135" s="319"/>
      <c r="BO135" s="318" t="str">
        <f>TOTALGENERAL!$AV80</f>
        <v/>
      </c>
      <c r="BP135" s="319"/>
      <c r="BQ135" s="318"/>
      <c r="BR135" s="319"/>
      <c r="BS135" s="318"/>
      <c r="BT135" s="320"/>
      <c r="BU135" s="551" t="str">
        <f>PARAMETRES!$F$16</f>
        <v>ÉVEIL</v>
      </c>
      <c r="BV135" s="551"/>
      <c r="BW135" s="316">
        <f>PARAMETRES!$G$16</f>
        <v>30</v>
      </c>
      <c r="BX135" s="317"/>
      <c r="BY135" s="318">
        <f>TOTALGENERAL!$U84</f>
        <v>23.1</v>
      </c>
      <c r="BZ135" s="319"/>
      <c r="CA135" s="318" t="str">
        <f>TOTALGENERAL!$AV84</f>
        <v/>
      </c>
      <c r="CB135" s="319"/>
      <c r="CC135" s="318"/>
      <c r="CD135" s="319"/>
      <c r="CE135" s="318"/>
      <c r="CF135" s="320"/>
      <c r="CG135" s="551" t="str">
        <f>PARAMETRES!$F$16</f>
        <v>ÉVEIL</v>
      </c>
      <c r="CH135" s="551"/>
      <c r="CI135" s="316">
        <f>PARAMETRES!$G$16</f>
        <v>30</v>
      </c>
      <c r="CJ135" s="317"/>
      <c r="CK135" s="318" t="str">
        <f>TOTALGENERAL!$U88</f>
        <v>-</v>
      </c>
      <c r="CL135" s="319"/>
      <c r="CM135" s="318" t="str">
        <f>TOTALGENERAL!$AV88</f>
        <v/>
      </c>
      <c r="CN135" s="319"/>
      <c r="CO135" s="318"/>
      <c r="CP135" s="319"/>
      <c r="CQ135" s="318"/>
      <c r="CR135" s="320"/>
      <c r="CS135" s="551" t="str">
        <f>PARAMETRES!$F$16</f>
        <v>ÉVEIL</v>
      </c>
      <c r="CT135" s="551"/>
      <c r="CU135" s="316">
        <f>PARAMETRES!$G$16</f>
        <v>30</v>
      </c>
      <c r="CV135" s="317"/>
      <c r="CW135" s="318" t="str">
        <f>TOTALGENERAL!$U92</f>
        <v>-</v>
      </c>
      <c r="CX135" s="319"/>
      <c r="CY135" s="318" t="str">
        <f>TOTALGENERAL!$AV92</f>
        <v/>
      </c>
      <c r="CZ135" s="319"/>
      <c r="DA135" s="318"/>
      <c r="DB135" s="319"/>
      <c r="DC135" s="318"/>
      <c r="DD135" s="320"/>
      <c r="DE135" s="551" t="str">
        <f>PARAMETRES!$F$16</f>
        <v>ÉVEIL</v>
      </c>
      <c r="DF135" s="551"/>
      <c r="DG135" s="316">
        <f>PARAMETRES!$G$16</f>
        <v>30</v>
      </c>
      <c r="DH135" s="317"/>
      <c r="DI135" s="318" t="str">
        <f>TOTALGENERAL!$U96</f>
        <v>-</v>
      </c>
      <c r="DJ135" s="319"/>
      <c r="DK135" s="318" t="str">
        <f>TOTALGENERAL!$AV96</f>
        <v/>
      </c>
      <c r="DL135" s="319"/>
      <c r="DM135" s="318"/>
      <c r="DN135" s="319"/>
      <c r="DO135" s="318"/>
      <c r="DP135" s="320"/>
    </row>
    <row r="136" spans="1:120">
      <c r="A136" s="321"/>
      <c r="B136" s="322"/>
      <c r="C136" s="323"/>
      <c r="D136" s="323"/>
      <c r="E136" s="315"/>
      <c r="F136" s="324"/>
      <c r="G136" s="315"/>
      <c r="H136" s="324"/>
      <c r="I136" s="315"/>
      <c r="J136" s="324"/>
      <c r="K136" s="315"/>
      <c r="L136" s="325"/>
      <c r="M136" s="321"/>
      <c r="N136" s="322"/>
      <c r="O136" s="323"/>
      <c r="P136" s="323"/>
      <c r="Q136" s="315"/>
      <c r="R136" s="324"/>
      <c r="S136" s="315"/>
      <c r="T136" s="324"/>
      <c r="U136" s="315"/>
      <c r="V136" s="324"/>
      <c r="W136" s="315"/>
      <c r="X136" s="325"/>
      <c r="Y136" s="321"/>
      <c r="Z136" s="322"/>
      <c r="AA136" s="323"/>
      <c r="AB136" s="323"/>
      <c r="AC136" s="315"/>
      <c r="AD136" s="324"/>
      <c r="AE136" s="315"/>
      <c r="AF136" s="324"/>
      <c r="AG136" s="315"/>
      <c r="AH136" s="324"/>
      <c r="AI136" s="315"/>
      <c r="AJ136" s="325"/>
      <c r="AK136" s="321"/>
      <c r="AL136" s="322"/>
      <c r="AM136" s="323"/>
      <c r="AN136" s="323"/>
      <c r="AO136" s="315"/>
      <c r="AP136" s="324"/>
      <c r="AQ136" s="315"/>
      <c r="AR136" s="324"/>
      <c r="AS136" s="315"/>
      <c r="AT136" s="324"/>
      <c r="AU136" s="315"/>
      <c r="AV136" s="325"/>
      <c r="AW136" s="321"/>
      <c r="AX136" s="322"/>
      <c r="AY136" s="323"/>
      <c r="AZ136" s="323"/>
      <c r="BA136" s="315"/>
      <c r="BB136" s="324"/>
      <c r="BC136" s="315"/>
      <c r="BD136" s="324"/>
      <c r="BE136" s="315"/>
      <c r="BF136" s="324"/>
      <c r="BG136" s="315"/>
      <c r="BH136" s="325"/>
      <c r="BI136" s="321"/>
      <c r="BJ136" s="322"/>
      <c r="BK136" s="323"/>
      <c r="BL136" s="323"/>
      <c r="BM136" s="315"/>
      <c r="BN136" s="324"/>
      <c r="BO136" s="315"/>
      <c r="BP136" s="324"/>
      <c r="BQ136" s="315"/>
      <c r="BR136" s="324"/>
      <c r="BS136" s="315"/>
      <c r="BT136" s="325"/>
      <c r="BU136" s="321"/>
      <c r="BV136" s="322"/>
      <c r="BW136" s="323"/>
      <c r="BX136" s="323"/>
      <c r="BY136" s="315"/>
      <c r="BZ136" s="324"/>
      <c r="CA136" s="315"/>
      <c r="CB136" s="324"/>
      <c r="CC136" s="315"/>
      <c r="CD136" s="324"/>
      <c r="CE136" s="315"/>
      <c r="CF136" s="325"/>
      <c r="CG136" s="321"/>
      <c r="CH136" s="322"/>
      <c r="CI136" s="323"/>
      <c r="CJ136" s="323"/>
      <c r="CK136" s="315"/>
      <c r="CL136" s="324"/>
      <c r="CM136" s="315"/>
      <c r="CN136" s="324"/>
      <c r="CO136" s="315"/>
      <c r="CP136" s="324"/>
      <c r="CQ136" s="315"/>
      <c r="CR136" s="325"/>
      <c r="CS136" s="321"/>
      <c r="CT136" s="322"/>
      <c r="CU136" s="323"/>
      <c r="CV136" s="323"/>
      <c r="CW136" s="315"/>
      <c r="CX136" s="324"/>
      <c r="CY136" s="315"/>
      <c r="CZ136" s="324"/>
      <c r="DA136" s="315"/>
      <c r="DB136" s="324"/>
      <c r="DC136" s="315"/>
      <c r="DD136" s="325"/>
      <c r="DE136" s="321"/>
      <c r="DF136" s="322"/>
      <c r="DG136" s="323"/>
      <c r="DH136" s="323"/>
      <c r="DI136" s="315"/>
      <c r="DJ136" s="324"/>
      <c r="DK136" s="315"/>
      <c r="DL136" s="324"/>
      <c r="DM136" s="315"/>
      <c r="DN136" s="324"/>
      <c r="DO136" s="315"/>
      <c r="DP136" s="325"/>
    </row>
    <row r="137" spans="1:120">
      <c r="A137" s="321"/>
      <c r="B137" s="322"/>
      <c r="C137" s="323"/>
      <c r="D137" s="323"/>
      <c r="E137" s="315"/>
      <c r="F137" s="324"/>
      <c r="G137" s="315"/>
      <c r="H137" s="324"/>
      <c r="I137" s="315"/>
      <c r="J137" s="324"/>
      <c r="K137" s="315"/>
      <c r="L137" s="325"/>
      <c r="M137" s="321"/>
      <c r="N137" s="322"/>
      <c r="O137" s="323"/>
      <c r="P137" s="323"/>
      <c r="Q137" s="315"/>
      <c r="R137" s="324"/>
      <c r="S137" s="315"/>
      <c r="T137" s="324"/>
      <c r="U137" s="315"/>
      <c r="V137" s="324"/>
      <c r="W137" s="315"/>
      <c r="X137" s="325"/>
      <c r="Y137" s="321"/>
      <c r="Z137" s="322"/>
      <c r="AA137" s="323"/>
      <c r="AB137" s="323"/>
      <c r="AC137" s="315"/>
      <c r="AD137" s="324"/>
      <c r="AE137" s="315"/>
      <c r="AF137" s="324"/>
      <c r="AG137" s="315"/>
      <c r="AH137" s="324"/>
      <c r="AI137" s="315"/>
      <c r="AJ137" s="325"/>
      <c r="AK137" s="321"/>
      <c r="AL137" s="322"/>
      <c r="AM137" s="323"/>
      <c r="AN137" s="323"/>
      <c r="AO137" s="315"/>
      <c r="AP137" s="324"/>
      <c r="AQ137" s="315"/>
      <c r="AR137" s="324"/>
      <c r="AS137" s="315"/>
      <c r="AT137" s="324"/>
      <c r="AU137" s="315"/>
      <c r="AV137" s="325"/>
      <c r="AW137" s="321"/>
      <c r="AX137" s="322"/>
      <c r="AY137" s="323"/>
      <c r="AZ137" s="323"/>
      <c r="BA137" s="315"/>
      <c r="BB137" s="324"/>
      <c r="BC137" s="315"/>
      <c r="BD137" s="324"/>
      <c r="BE137" s="315"/>
      <c r="BF137" s="324"/>
      <c r="BG137" s="315"/>
      <c r="BH137" s="325"/>
      <c r="BI137" s="321"/>
      <c r="BJ137" s="322"/>
      <c r="BK137" s="323"/>
      <c r="BL137" s="323"/>
      <c r="BM137" s="315"/>
      <c r="BN137" s="324"/>
      <c r="BO137" s="315"/>
      <c r="BP137" s="324"/>
      <c r="BQ137" s="315"/>
      <c r="BR137" s="324"/>
      <c r="BS137" s="315"/>
      <c r="BT137" s="325"/>
      <c r="BU137" s="321"/>
      <c r="BV137" s="322"/>
      <c r="BW137" s="323"/>
      <c r="BX137" s="323"/>
      <c r="BY137" s="315"/>
      <c r="BZ137" s="324"/>
      <c r="CA137" s="315"/>
      <c r="CB137" s="324"/>
      <c r="CC137" s="315"/>
      <c r="CD137" s="324"/>
      <c r="CE137" s="315"/>
      <c r="CF137" s="325"/>
      <c r="CG137" s="321"/>
      <c r="CH137" s="322"/>
      <c r="CI137" s="323"/>
      <c r="CJ137" s="323"/>
      <c r="CK137" s="315"/>
      <c r="CL137" s="324"/>
      <c r="CM137" s="315"/>
      <c r="CN137" s="324"/>
      <c r="CO137" s="315"/>
      <c r="CP137" s="324"/>
      <c r="CQ137" s="315"/>
      <c r="CR137" s="325"/>
      <c r="CS137" s="321"/>
      <c r="CT137" s="322"/>
      <c r="CU137" s="323"/>
      <c r="CV137" s="323"/>
      <c r="CW137" s="315"/>
      <c r="CX137" s="324"/>
      <c r="CY137" s="315"/>
      <c r="CZ137" s="324"/>
      <c r="DA137" s="315"/>
      <c r="DB137" s="324"/>
      <c r="DC137" s="315"/>
      <c r="DD137" s="325"/>
      <c r="DE137" s="321"/>
      <c r="DF137" s="322"/>
      <c r="DG137" s="323"/>
      <c r="DH137" s="323"/>
      <c r="DI137" s="315"/>
      <c r="DJ137" s="324"/>
      <c r="DK137" s="315"/>
      <c r="DL137" s="324"/>
      <c r="DM137" s="315"/>
      <c r="DN137" s="324"/>
      <c r="DO137" s="315"/>
      <c r="DP137" s="325"/>
    </row>
    <row r="138" spans="1:120">
      <c r="A138" s="551" t="str">
        <f>IF(PARAMETRES!$D7="-",PARAMETRES!$F$17,CONCATENATE(UPPER(PARAMETRES!$D7)," (",LOWER(PARAMETRES!$F$17),")"))</f>
        <v>ANGLAIS (seconde langue)</v>
      </c>
      <c r="B138" s="551"/>
      <c r="C138" s="316">
        <f>PARAMETRES!$G$17</f>
        <v>30</v>
      </c>
      <c r="D138" s="317"/>
      <c r="E138" s="318" t="str">
        <f>TOTALGENERAL!$X60</f>
        <v/>
      </c>
      <c r="F138" s="319"/>
      <c r="G138" s="318" t="str">
        <f>TOTALGENERAL!$AY60</f>
        <v/>
      </c>
      <c r="H138" s="319"/>
      <c r="I138" s="318"/>
      <c r="J138" s="319"/>
      <c r="K138" s="318"/>
      <c r="L138" s="320"/>
      <c r="M138" s="551" t="str">
        <f>IF(PARAMETRES!$D11="-",PARAMETRES!$F$17,CONCATENATE(UPPER(PARAMETRES!$D11)," (",LOWER(PARAMETRES!$F$17),")"))</f>
        <v>ANGLAIS (seconde langue)</v>
      </c>
      <c r="N138" s="551"/>
      <c r="O138" s="316">
        <f>PARAMETRES!$G$17</f>
        <v>30</v>
      </c>
      <c r="P138" s="317"/>
      <c r="Q138" s="318" t="str">
        <f>TOTALGENERAL!$X64</f>
        <v/>
      </c>
      <c r="R138" s="319"/>
      <c r="S138" s="318" t="str">
        <f>TOTALGENERAL!$AY64</f>
        <v/>
      </c>
      <c r="T138" s="319"/>
      <c r="U138" s="318"/>
      <c r="V138" s="319"/>
      <c r="W138" s="318"/>
      <c r="X138" s="320"/>
      <c r="Y138" s="551" t="str">
        <f>IF(PARAMETRES!$D15="-",PARAMETRES!$F$17,CONCATENATE(UPPER(PARAMETRES!$D15)," (",LOWER(PARAMETRES!$F$17),")"))</f>
        <v>ANGLAIS (seconde langue)</v>
      </c>
      <c r="Z138" s="551"/>
      <c r="AA138" s="316">
        <f>PARAMETRES!$G$17</f>
        <v>30</v>
      </c>
      <c r="AB138" s="317"/>
      <c r="AC138" s="318" t="str">
        <f>TOTALGENERAL!$X68</f>
        <v/>
      </c>
      <c r="AD138" s="319"/>
      <c r="AE138" s="318" t="str">
        <f>TOTALGENERAL!$AY68</f>
        <v/>
      </c>
      <c r="AF138" s="319"/>
      <c r="AG138" s="318"/>
      <c r="AH138" s="319"/>
      <c r="AI138" s="318"/>
      <c r="AJ138" s="320"/>
      <c r="AK138" s="551" t="str">
        <f>IF(PARAMETRES!$D19="-",PARAMETRES!$F$17,CONCATENATE(UPPER(PARAMETRES!$D19)," (",LOWER(PARAMETRES!$F$17),")"))</f>
        <v>ANGLAIS (seconde langue)</v>
      </c>
      <c r="AL138" s="551"/>
      <c r="AM138" s="316">
        <f>PARAMETRES!$G$17</f>
        <v>30</v>
      </c>
      <c r="AN138" s="317"/>
      <c r="AO138" s="318" t="str">
        <f>TOTALGENERAL!$X72</f>
        <v/>
      </c>
      <c r="AP138" s="319"/>
      <c r="AQ138" s="318" t="str">
        <f>TOTALGENERAL!$AY72</f>
        <v/>
      </c>
      <c r="AR138" s="319"/>
      <c r="AS138" s="318"/>
      <c r="AT138" s="319"/>
      <c r="AU138" s="318"/>
      <c r="AV138" s="320"/>
      <c r="AW138" s="551" t="str">
        <f>IF(PARAMETRES!$D23="-",PARAMETRES!$F$17,CONCATENATE(UPPER(PARAMETRES!$D23)," (",LOWER(PARAMETRES!$F$17),")"))</f>
        <v>ANGLAIS (seconde langue)</v>
      </c>
      <c r="AX138" s="551"/>
      <c r="AY138" s="316">
        <f>PARAMETRES!$G$17</f>
        <v>30</v>
      </c>
      <c r="AZ138" s="317"/>
      <c r="BA138" s="318" t="str">
        <f>TOTALGENERAL!$X76</f>
        <v/>
      </c>
      <c r="BB138" s="319"/>
      <c r="BC138" s="318" t="str">
        <f>TOTALGENERAL!$AY76</f>
        <v/>
      </c>
      <c r="BD138" s="319"/>
      <c r="BE138" s="318"/>
      <c r="BF138" s="319"/>
      <c r="BG138" s="318"/>
      <c r="BH138" s="320"/>
      <c r="BI138" s="551" t="str">
        <f>IF(PARAMETRES!$D27="-",PARAMETRES!$F$17,CONCATENATE(UPPER(PARAMETRES!$D27)," (",LOWER(PARAMETRES!$F$17),")"))</f>
        <v>NÉERLANDAIS (seconde langue)</v>
      </c>
      <c r="BJ138" s="551"/>
      <c r="BK138" s="316">
        <f>PARAMETRES!$G$17</f>
        <v>30</v>
      </c>
      <c r="BL138" s="317"/>
      <c r="BM138" s="318" t="str">
        <f>TOTALGENERAL!$X80</f>
        <v/>
      </c>
      <c r="BN138" s="319"/>
      <c r="BO138" s="318" t="str">
        <f>TOTALGENERAL!$AY80</f>
        <v/>
      </c>
      <c r="BP138" s="319"/>
      <c r="BQ138" s="318"/>
      <c r="BR138" s="319"/>
      <c r="BS138" s="318"/>
      <c r="BT138" s="320"/>
      <c r="BU138" s="551" t="str">
        <f>IF(PARAMETRES!$D31="-",PARAMETRES!$F$17,CONCATENATE(UPPER(PARAMETRES!$D31)," (",LOWER(PARAMETRES!$F$17),")"))</f>
        <v>ANGLAIS (seconde langue)</v>
      </c>
      <c r="BV138" s="551"/>
      <c r="BW138" s="316">
        <f>PARAMETRES!$G$17</f>
        <v>30</v>
      </c>
      <c r="BX138" s="317"/>
      <c r="BY138" s="318" t="str">
        <f>TOTALGENERAL!$X84</f>
        <v/>
      </c>
      <c r="BZ138" s="319"/>
      <c r="CA138" s="318" t="str">
        <f>TOTALGENERAL!$AY84</f>
        <v/>
      </c>
      <c r="CB138" s="319"/>
      <c r="CC138" s="318"/>
      <c r="CD138" s="319"/>
      <c r="CE138" s="318"/>
      <c r="CF138" s="320"/>
      <c r="CG138" s="551" t="str">
        <f>IF(PARAMETRES!$D35="-",PARAMETRES!$F$17,CONCATENATE(UPPER(PARAMETRES!$D35)," (",LOWER(PARAMETRES!$F$17),")"))</f>
        <v>SECONDE LANGUE</v>
      </c>
      <c r="CH138" s="551"/>
      <c r="CI138" s="316">
        <f>PARAMETRES!$G$17</f>
        <v>30</v>
      </c>
      <c r="CJ138" s="317"/>
      <c r="CK138" s="318" t="str">
        <f>TOTALGENERAL!$X88</f>
        <v/>
      </c>
      <c r="CL138" s="319"/>
      <c r="CM138" s="318" t="str">
        <f>TOTALGENERAL!$AY88</f>
        <v/>
      </c>
      <c r="CN138" s="319"/>
      <c r="CO138" s="318"/>
      <c r="CP138" s="319"/>
      <c r="CQ138" s="318"/>
      <c r="CR138" s="320"/>
      <c r="CS138" s="551" t="str">
        <f>IF(PARAMETRES!$D39="-",PARAMETRES!$F$17,CONCATENATE(UPPER(PARAMETRES!$D39)," (",LOWER(PARAMETRES!$F$17),")"))</f>
        <v>SECONDE LANGUE</v>
      </c>
      <c r="CT138" s="551"/>
      <c r="CU138" s="316">
        <f>PARAMETRES!$G$17</f>
        <v>30</v>
      </c>
      <c r="CV138" s="317"/>
      <c r="CW138" s="318" t="str">
        <f>TOTALGENERAL!$X92</f>
        <v/>
      </c>
      <c r="CX138" s="319"/>
      <c r="CY138" s="318" t="str">
        <f>TOTALGENERAL!$AY92</f>
        <v/>
      </c>
      <c r="CZ138" s="319"/>
      <c r="DA138" s="318"/>
      <c r="DB138" s="319"/>
      <c r="DC138" s="318"/>
      <c r="DD138" s="320"/>
      <c r="DE138" s="551" t="str">
        <f>IF(PARAMETRES!$D43="-",PARAMETRES!$F$17,CONCATENATE(UPPER(PARAMETRES!$D43)," (",LOWER(PARAMETRES!$F$17),")"))</f>
        <v>SECONDE LANGUE</v>
      </c>
      <c r="DF138" s="551"/>
      <c r="DG138" s="316">
        <f>PARAMETRES!$G$17</f>
        <v>30</v>
      </c>
      <c r="DH138" s="317"/>
      <c r="DI138" s="318" t="str">
        <f>TOTALGENERAL!$X96</f>
        <v/>
      </c>
      <c r="DJ138" s="319"/>
      <c r="DK138" s="318" t="str">
        <f>TOTALGENERAL!$AY96</f>
        <v/>
      </c>
      <c r="DL138" s="319"/>
      <c r="DM138" s="318"/>
      <c r="DN138" s="319"/>
      <c r="DO138" s="318"/>
      <c r="DP138" s="320"/>
    </row>
    <row r="139" spans="1:120">
      <c r="A139" s="321"/>
      <c r="B139" s="322"/>
      <c r="C139" s="323"/>
      <c r="D139" s="323"/>
      <c r="E139" s="315"/>
      <c r="F139" s="324"/>
      <c r="G139" s="315"/>
      <c r="H139" s="324"/>
      <c r="I139" s="315"/>
      <c r="J139" s="324"/>
      <c r="K139" s="315"/>
      <c r="L139" s="325"/>
      <c r="M139" s="321"/>
      <c r="N139" s="322"/>
      <c r="O139" s="323"/>
      <c r="P139" s="323"/>
      <c r="Q139" s="315"/>
      <c r="R139" s="324"/>
      <c r="S139" s="315"/>
      <c r="T139" s="324"/>
      <c r="U139" s="315"/>
      <c r="V139" s="324"/>
      <c r="W139" s="315"/>
      <c r="X139" s="325"/>
      <c r="Y139" s="321"/>
      <c r="Z139" s="322"/>
      <c r="AA139" s="323"/>
      <c r="AB139" s="323"/>
      <c r="AC139" s="315"/>
      <c r="AD139" s="324"/>
      <c r="AE139" s="315"/>
      <c r="AF139" s="324"/>
      <c r="AG139" s="315"/>
      <c r="AH139" s="324"/>
      <c r="AI139" s="315"/>
      <c r="AJ139" s="325"/>
      <c r="AK139" s="321"/>
      <c r="AL139" s="322"/>
      <c r="AM139" s="323"/>
      <c r="AN139" s="323"/>
      <c r="AO139" s="315"/>
      <c r="AP139" s="324"/>
      <c r="AQ139" s="315"/>
      <c r="AR139" s="324"/>
      <c r="AS139" s="315"/>
      <c r="AT139" s="324"/>
      <c r="AU139" s="315"/>
      <c r="AV139" s="325"/>
      <c r="AW139" s="321"/>
      <c r="AX139" s="322"/>
      <c r="AY139" s="323"/>
      <c r="AZ139" s="323"/>
      <c r="BA139" s="315"/>
      <c r="BB139" s="324"/>
      <c r="BC139" s="315"/>
      <c r="BD139" s="324"/>
      <c r="BE139" s="315"/>
      <c r="BF139" s="324"/>
      <c r="BG139" s="315"/>
      <c r="BH139" s="325"/>
      <c r="BI139" s="321"/>
      <c r="BJ139" s="322"/>
      <c r="BK139" s="323"/>
      <c r="BL139" s="323"/>
      <c r="BM139" s="315"/>
      <c r="BN139" s="324"/>
      <c r="BO139" s="315"/>
      <c r="BP139" s="324"/>
      <c r="BQ139" s="315"/>
      <c r="BR139" s="324"/>
      <c r="BS139" s="315"/>
      <c r="BT139" s="325"/>
      <c r="BU139" s="321"/>
      <c r="BV139" s="322"/>
      <c r="BW139" s="323"/>
      <c r="BX139" s="323"/>
      <c r="BY139" s="315"/>
      <c r="BZ139" s="324"/>
      <c r="CA139" s="315"/>
      <c r="CB139" s="324"/>
      <c r="CC139" s="315"/>
      <c r="CD139" s="324"/>
      <c r="CE139" s="315"/>
      <c r="CF139" s="325"/>
      <c r="CG139" s="321"/>
      <c r="CH139" s="322"/>
      <c r="CI139" s="323"/>
      <c r="CJ139" s="323"/>
      <c r="CK139" s="315"/>
      <c r="CL139" s="324"/>
      <c r="CM139" s="315"/>
      <c r="CN139" s="324"/>
      <c r="CO139" s="315"/>
      <c r="CP139" s="324"/>
      <c r="CQ139" s="315"/>
      <c r="CR139" s="325"/>
      <c r="CS139" s="321"/>
      <c r="CT139" s="322"/>
      <c r="CU139" s="323"/>
      <c r="CV139" s="323"/>
      <c r="CW139" s="315"/>
      <c r="CX139" s="324"/>
      <c r="CY139" s="315"/>
      <c r="CZ139" s="324"/>
      <c r="DA139" s="315"/>
      <c r="DB139" s="324"/>
      <c r="DC139" s="315"/>
      <c r="DD139" s="325"/>
      <c r="DE139" s="321"/>
      <c r="DF139" s="322"/>
      <c r="DG139" s="323"/>
      <c r="DH139" s="323"/>
      <c r="DI139" s="315"/>
      <c r="DJ139" s="324"/>
      <c r="DK139" s="315"/>
      <c r="DL139" s="324"/>
      <c r="DM139" s="315"/>
      <c r="DN139" s="324"/>
      <c r="DO139" s="315"/>
      <c r="DP139" s="325"/>
    </row>
    <row r="140" spans="1:120" ht="22.5" customHeight="1">
      <c r="A140" s="337"/>
      <c r="B140" s="338"/>
      <c r="C140" s="338"/>
      <c r="D140" s="339"/>
      <c r="E140" s="340"/>
      <c r="F140" s="324"/>
      <c r="G140" s="340"/>
      <c r="H140" s="324"/>
      <c r="I140" s="340"/>
      <c r="J140" s="324"/>
      <c r="K140" s="340"/>
      <c r="L140" s="325"/>
      <c r="M140" s="337"/>
      <c r="N140" s="338"/>
      <c r="O140" s="338"/>
      <c r="P140" s="339"/>
      <c r="Q140" s="340"/>
      <c r="R140" s="324"/>
      <c r="S140" s="340"/>
      <c r="T140" s="324"/>
      <c r="U140" s="340"/>
      <c r="V140" s="324"/>
      <c r="W140" s="340"/>
      <c r="X140" s="325"/>
      <c r="Y140" s="337"/>
      <c r="Z140" s="338"/>
      <c r="AA140" s="338"/>
      <c r="AB140" s="339"/>
      <c r="AC140" s="340"/>
      <c r="AD140" s="324"/>
      <c r="AE140" s="340"/>
      <c r="AF140" s="324"/>
      <c r="AG140" s="340"/>
      <c r="AH140" s="324"/>
      <c r="AI140" s="340"/>
      <c r="AJ140" s="325"/>
      <c r="AK140" s="337"/>
      <c r="AL140" s="338"/>
      <c r="AM140" s="338"/>
      <c r="AN140" s="339"/>
      <c r="AO140" s="340"/>
      <c r="AP140" s="324"/>
      <c r="AQ140" s="340"/>
      <c r="AR140" s="324"/>
      <c r="AS140" s="340"/>
      <c r="AT140" s="324"/>
      <c r="AU140" s="340"/>
      <c r="AV140" s="325"/>
      <c r="AW140" s="337"/>
      <c r="AX140" s="338"/>
      <c r="AY140" s="338"/>
      <c r="AZ140" s="339"/>
      <c r="BA140" s="340"/>
      <c r="BB140" s="324"/>
      <c r="BC140" s="340"/>
      <c r="BD140" s="324"/>
      <c r="BE140" s="340"/>
      <c r="BF140" s="324"/>
      <c r="BG140" s="340"/>
      <c r="BH140" s="325"/>
      <c r="BI140" s="337"/>
      <c r="BJ140" s="338"/>
      <c r="BK140" s="338"/>
      <c r="BL140" s="339"/>
      <c r="BM140" s="340"/>
      <c r="BN140" s="324"/>
      <c r="BO140" s="340"/>
      <c r="BP140" s="324"/>
      <c r="BQ140" s="340"/>
      <c r="BR140" s="324"/>
      <c r="BS140" s="340"/>
      <c r="BT140" s="325"/>
      <c r="BU140" s="337"/>
      <c r="BV140" s="338"/>
      <c r="BW140" s="338"/>
      <c r="BX140" s="339"/>
      <c r="BY140" s="340"/>
      <c r="BZ140" s="324"/>
      <c r="CA140" s="340"/>
      <c r="CB140" s="324"/>
      <c r="CC140" s="340"/>
      <c r="CD140" s="324"/>
      <c r="CE140" s="340"/>
      <c r="CF140" s="325"/>
      <c r="CG140" s="337"/>
      <c r="CH140" s="338"/>
      <c r="CI140" s="338"/>
      <c r="CJ140" s="339"/>
      <c r="CK140" s="340"/>
      <c r="CL140" s="324"/>
      <c r="CM140" s="340"/>
      <c r="CN140" s="324"/>
      <c r="CO140" s="340"/>
      <c r="CP140" s="324"/>
      <c r="CQ140" s="340"/>
      <c r="CR140" s="325"/>
      <c r="CS140" s="337"/>
      <c r="CT140" s="338"/>
      <c r="CU140" s="338"/>
      <c r="CV140" s="339"/>
      <c r="CW140" s="340"/>
      <c r="CX140" s="324"/>
      <c r="CY140" s="340"/>
      <c r="CZ140" s="324"/>
      <c r="DA140" s="340"/>
      <c r="DB140" s="324"/>
      <c r="DC140" s="340"/>
      <c r="DD140" s="325"/>
      <c r="DE140" s="337"/>
      <c r="DF140" s="338"/>
      <c r="DG140" s="338"/>
      <c r="DH140" s="339"/>
      <c r="DI140" s="340"/>
      <c r="DJ140" s="324"/>
      <c r="DK140" s="340"/>
      <c r="DL140" s="324"/>
      <c r="DM140" s="340"/>
      <c r="DN140" s="324"/>
      <c r="DO140" s="340"/>
      <c r="DP140" s="325"/>
    </row>
    <row r="141" spans="1:120" ht="4.5" customHeight="1">
      <c r="A141" s="326"/>
      <c r="B141" s="326"/>
      <c r="C141" s="327"/>
      <c r="D141" s="327"/>
      <c r="M141" s="326"/>
      <c r="N141" s="326"/>
      <c r="O141" s="327"/>
      <c r="P141" s="327"/>
      <c r="Y141" s="326"/>
      <c r="Z141" s="326"/>
      <c r="AA141" s="327"/>
      <c r="AB141" s="327"/>
      <c r="AK141" s="326"/>
      <c r="AL141" s="326"/>
      <c r="AM141" s="327"/>
      <c r="AN141" s="327"/>
      <c r="AW141" s="326"/>
      <c r="AX141" s="326"/>
      <c r="AY141" s="327"/>
      <c r="AZ141" s="327"/>
      <c r="BI141" s="326"/>
      <c r="BJ141" s="326"/>
      <c r="BK141" s="327"/>
      <c r="BL141" s="327"/>
      <c r="BU141" s="326"/>
      <c r="BV141" s="326"/>
      <c r="BW141" s="327"/>
      <c r="BX141" s="327"/>
      <c r="CG141" s="326"/>
      <c r="CH141" s="326"/>
      <c r="CI141" s="327"/>
      <c r="CJ141" s="327"/>
      <c r="CS141" s="326"/>
      <c r="CT141" s="326"/>
      <c r="CU141" s="327"/>
      <c r="CV141" s="327"/>
      <c r="DE141" s="326"/>
      <c r="DF141" s="326"/>
      <c r="DG141" s="327"/>
      <c r="DH141" s="327"/>
    </row>
    <row r="142" spans="1:120" ht="25.5" customHeight="1">
      <c r="A142" s="555" t="str">
        <f>PARAMETRES!$F$19</f>
        <v>TOTAL DE LA PÉRIODE</v>
      </c>
      <c r="B142" s="555"/>
      <c r="C142" s="341">
        <f>PARAMETRES!$G$19</f>
        <v>100</v>
      </c>
      <c r="D142" s="342"/>
      <c r="E142" s="343">
        <f>TOTALGENERAL!$AA60</f>
        <v>91.5</v>
      </c>
      <c r="F142" s="344"/>
      <c r="G142" s="343" t="str">
        <f>TOTALGENERAL!$BB60</f>
        <v/>
      </c>
      <c r="H142" s="344"/>
      <c r="I142" s="343"/>
      <c r="J142" s="344"/>
      <c r="K142" s="343"/>
      <c r="M142" s="555" t="str">
        <f>PARAMETRES!$F$19</f>
        <v>TOTAL DE LA PÉRIODE</v>
      </c>
      <c r="N142" s="555"/>
      <c r="O142" s="341">
        <f>PARAMETRES!$G$19</f>
        <v>100</v>
      </c>
      <c r="P142" s="342"/>
      <c r="Q142" s="343">
        <f>TOTALGENERAL!$AA64</f>
        <v>97.3</v>
      </c>
      <c r="R142" s="344"/>
      <c r="S142" s="343" t="str">
        <f>TOTALGENERAL!$BB64</f>
        <v/>
      </c>
      <c r="T142" s="344"/>
      <c r="U142" s="343"/>
      <c r="V142" s="344"/>
      <c r="W142" s="343"/>
      <c r="Y142" s="555" t="str">
        <f>PARAMETRES!$F$19</f>
        <v>TOTAL DE LA PÉRIODE</v>
      </c>
      <c r="Z142" s="555"/>
      <c r="AA142" s="341">
        <f>PARAMETRES!$G$19</f>
        <v>100</v>
      </c>
      <c r="AB142" s="342"/>
      <c r="AC142" s="343">
        <f>TOTALGENERAL!$AA68</f>
        <v>91.199999999999989</v>
      </c>
      <c r="AD142" s="344"/>
      <c r="AE142" s="343" t="str">
        <f>TOTALGENERAL!$BB68</f>
        <v/>
      </c>
      <c r="AF142" s="344"/>
      <c r="AG142" s="343"/>
      <c r="AH142" s="344"/>
      <c r="AI142" s="343"/>
      <c r="AK142" s="555" t="str">
        <f>PARAMETRES!$F$19</f>
        <v>TOTAL DE LA PÉRIODE</v>
      </c>
      <c r="AL142" s="555"/>
      <c r="AM142" s="341">
        <f>PARAMETRES!$G$19</f>
        <v>100</v>
      </c>
      <c r="AN142" s="342"/>
      <c r="AO142" s="343">
        <f>TOTALGENERAL!$AA72</f>
        <v>88.1</v>
      </c>
      <c r="AP142" s="344"/>
      <c r="AQ142" s="343" t="str">
        <f>TOTALGENERAL!$BB72</f>
        <v/>
      </c>
      <c r="AR142" s="344"/>
      <c r="AS142" s="343"/>
      <c r="AT142" s="344"/>
      <c r="AU142" s="343"/>
      <c r="AW142" s="555" t="str">
        <f>PARAMETRES!$F$19</f>
        <v>TOTAL DE LA PÉRIODE</v>
      </c>
      <c r="AX142" s="555"/>
      <c r="AY142" s="341">
        <f>PARAMETRES!$G$19</f>
        <v>100</v>
      </c>
      <c r="AZ142" s="342"/>
      <c r="BA142" s="343">
        <f>TOTALGENERAL!$AA76</f>
        <v>75.399999999999991</v>
      </c>
      <c r="BB142" s="344"/>
      <c r="BC142" s="343" t="str">
        <f>TOTALGENERAL!$BB76</f>
        <v/>
      </c>
      <c r="BD142" s="344"/>
      <c r="BE142" s="343"/>
      <c r="BF142" s="344"/>
      <c r="BG142" s="343"/>
      <c r="BI142" s="555" t="str">
        <f>PARAMETRES!$F$19</f>
        <v>TOTAL DE LA PÉRIODE</v>
      </c>
      <c r="BJ142" s="555"/>
      <c r="BK142" s="341">
        <f>PARAMETRES!$G$19</f>
        <v>100</v>
      </c>
      <c r="BL142" s="342"/>
      <c r="BM142" s="343">
        <f>TOTALGENERAL!$AA80</f>
        <v>73.199999999999989</v>
      </c>
      <c r="BN142" s="344"/>
      <c r="BO142" s="343" t="str">
        <f>TOTALGENERAL!$BB80</f>
        <v/>
      </c>
      <c r="BP142" s="344"/>
      <c r="BQ142" s="343"/>
      <c r="BR142" s="344"/>
      <c r="BS142" s="343"/>
      <c r="BU142" s="555" t="str">
        <f>PARAMETRES!$F$19</f>
        <v>TOTAL DE LA PÉRIODE</v>
      </c>
      <c r="BV142" s="555"/>
      <c r="BW142" s="341">
        <f>PARAMETRES!$G$19</f>
        <v>100</v>
      </c>
      <c r="BX142" s="342"/>
      <c r="BY142" s="343">
        <f>TOTALGENERAL!$AA84</f>
        <v>84.199999999999989</v>
      </c>
      <c r="BZ142" s="344"/>
      <c r="CA142" s="343" t="str">
        <f>TOTALGENERAL!$BB84</f>
        <v/>
      </c>
      <c r="CB142" s="344"/>
      <c r="CC142" s="343"/>
      <c r="CD142" s="344"/>
      <c r="CE142" s="343"/>
      <c r="CG142" s="555" t="str">
        <f>PARAMETRES!$F$19</f>
        <v>TOTAL DE LA PÉRIODE</v>
      </c>
      <c r="CH142" s="555"/>
      <c r="CI142" s="341">
        <f>PARAMETRES!$G$19</f>
        <v>100</v>
      </c>
      <c r="CJ142" s="342"/>
      <c r="CK142" s="343" t="str">
        <f>TOTALGENERAL!$AA88</f>
        <v/>
      </c>
      <c r="CL142" s="344"/>
      <c r="CM142" s="343" t="str">
        <f>TOTALGENERAL!$BB88</f>
        <v/>
      </c>
      <c r="CN142" s="344"/>
      <c r="CO142" s="343"/>
      <c r="CP142" s="344"/>
      <c r="CQ142" s="343"/>
      <c r="CS142" s="555" t="str">
        <f>PARAMETRES!$F$19</f>
        <v>TOTAL DE LA PÉRIODE</v>
      </c>
      <c r="CT142" s="555"/>
      <c r="CU142" s="341">
        <f>PARAMETRES!$G$19</f>
        <v>100</v>
      </c>
      <c r="CV142" s="342"/>
      <c r="CW142" s="343" t="str">
        <f>TOTALGENERAL!$AA92</f>
        <v/>
      </c>
      <c r="CX142" s="344"/>
      <c r="CY142" s="343" t="str">
        <f>TOTALGENERAL!$BB92</f>
        <v/>
      </c>
      <c r="CZ142" s="344"/>
      <c r="DA142" s="343"/>
      <c r="DB142" s="344"/>
      <c r="DC142" s="343"/>
      <c r="DE142" s="555" t="str">
        <f>PARAMETRES!$F$19</f>
        <v>TOTAL DE LA PÉRIODE</v>
      </c>
      <c r="DF142" s="555"/>
      <c r="DG142" s="341">
        <f>PARAMETRES!$G$19</f>
        <v>100</v>
      </c>
      <c r="DH142" s="342"/>
      <c r="DI142" s="343" t="str">
        <f>TOTALGENERAL!$AA96</f>
        <v/>
      </c>
      <c r="DJ142" s="344"/>
      <c r="DK142" s="343" t="str">
        <f>TOTALGENERAL!$BB96</f>
        <v/>
      </c>
      <c r="DL142" s="344"/>
      <c r="DM142" s="343"/>
      <c r="DN142" s="344"/>
      <c r="DO142" s="343"/>
    </row>
    <row r="143" spans="1:120" ht="3.75" customHeight="1">
      <c r="G143" s="345"/>
      <c r="J143" s="345"/>
      <c r="S143" s="345"/>
      <c r="V143" s="345"/>
      <c r="AE143" s="345"/>
      <c r="AH143" s="345"/>
      <c r="AQ143" s="345"/>
      <c r="AT143" s="345"/>
      <c r="BC143" s="345"/>
      <c r="BF143" s="345"/>
      <c r="BO143" s="345"/>
      <c r="BR143" s="345"/>
      <c r="CA143" s="345"/>
      <c r="CD143" s="345"/>
      <c r="CM143" s="345"/>
      <c r="CP143" s="345"/>
      <c r="CY143" s="345"/>
      <c r="DB143" s="345"/>
      <c r="DK143" s="345"/>
      <c r="DN143" s="345"/>
    </row>
    <row r="144" spans="1:120">
      <c r="G144" s="556"/>
      <c r="H144" s="556"/>
      <c r="I144" s="556"/>
      <c r="J144" s="556"/>
      <c r="K144" s="346"/>
      <c r="S144" s="556"/>
      <c r="T144" s="556"/>
      <c r="U144" s="556"/>
      <c r="V144" s="556"/>
      <c r="W144" s="346"/>
      <c r="AE144" s="556"/>
      <c r="AF144" s="556"/>
      <c r="AG144" s="556"/>
      <c r="AH144" s="556"/>
      <c r="AI144" s="346"/>
      <c r="AQ144" s="556"/>
      <c r="AR144" s="556"/>
      <c r="AS144" s="556"/>
      <c r="AT144" s="556"/>
      <c r="AU144" s="346"/>
      <c r="BC144" s="556"/>
      <c r="BD144" s="556"/>
      <c r="BE144" s="556"/>
      <c r="BF144" s="556"/>
      <c r="BG144" s="346"/>
      <c r="BO144" s="556"/>
      <c r="BP144" s="556"/>
      <c r="BQ144" s="556"/>
      <c r="BR144" s="556"/>
      <c r="BS144" s="346"/>
      <c r="CA144" s="556"/>
      <c r="CB144" s="556"/>
      <c r="CC144" s="556"/>
      <c r="CD144" s="556"/>
      <c r="CE144" s="346"/>
      <c r="CM144" s="556"/>
      <c r="CN144" s="556"/>
      <c r="CO144" s="556"/>
      <c r="CP144" s="556"/>
      <c r="CQ144" s="346"/>
      <c r="CY144" s="556"/>
      <c r="CZ144" s="556"/>
      <c r="DA144" s="556"/>
      <c r="DB144" s="556"/>
      <c r="DC144" s="346"/>
      <c r="DK144" s="556"/>
      <c r="DL144" s="556"/>
      <c r="DM144" s="556"/>
      <c r="DN144" s="556"/>
      <c r="DO144" s="346"/>
    </row>
    <row r="145" spans="1:120" ht="21.75" customHeight="1"/>
    <row r="159" spans="1:120">
      <c r="A159" s="557"/>
      <c r="B159" s="557"/>
      <c r="C159" s="557"/>
      <c r="D159" s="557"/>
      <c r="E159" s="557"/>
      <c r="F159" s="557"/>
      <c r="G159" s="557"/>
      <c r="H159" s="557"/>
      <c r="I159" s="557"/>
      <c r="J159" s="557"/>
      <c r="K159" s="557"/>
      <c r="L159" s="557"/>
      <c r="M159" s="557"/>
      <c r="N159" s="557"/>
      <c r="O159" s="557"/>
      <c r="P159" s="557"/>
      <c r="Q159" s="557"/>
      <c r="R159" s="557"/>
      <c r="S159" s="557"/>
      <c r="T159" s="557"/>
      <c r="U159" s="557"/>
      <c r="V159" s="557"/>
      <c r="W159" s="557"/>
      <c r="X159" s="557"/>
      <c r="Y159" s="557"/>
      <c r="Z159" s="557"/>
      <c r="AA159" s="557"/>
      <c r="AB159" s="557"/>
      <c r="AC159" s="557"/>
      <c r="AD159" s="557"/>
      <c r="AE159" s="557"/>
      <c r="AF159" s="557"/>
      <c r="AG159" s="557"/>
      <c r="AH159" s="557"/>
      <c r="AI159" s="557"/>
      <c r="AJ159" s="557"/>
      <c r="AK159" s="557"/>
      <c r="AL159" s="557"/>
      <c r="AM159" s="557"/>
      <c r="AN159" s="557"/>
      <c r="AO159" s="557"/>
      <c r="AP159" s="557"/>
      <c r="AQ159" s="557"/>
      <c r="AR159" s="557"/>
      <c r="AS159" s="557"/>
      <c r="AT159" s="557"/>
      <c r="AU159" s="557"/>
      <c r="AV159" s="557"/>
      <c r="AW159" s="557"/>
      <c r="AX159" s="557"/>
      <c r="AY159" s="557"/>
      <c r="AZ159" s="557"/>
      <c r="BA159" s="557"/>
      <c r="BB159" s="557"/>
      <c r="BC159" s="557"/>
      <c r="BD159" s="557"/>
      <c r="BE159" s="557"/>
      <c r="BF159" s="557"/>
      <c r="BG159" s="557"/>
      <c r="BH159" s="557"/>
      <c r="BI159" s="557"/>
      <c r="BJ159" s="557"/>
      <c r="BK159" s="557"/>
      <c r="BL159" s="557"/>
      <c r="BM159" s="557"/>
      <c r="BN159" s="557"/>
      <c r="BO159" s="557"/>
      <c r="BP159" s="557"/>
      <c r="BQ159" s="557"/>
      <c r="BR159" s="557"/>
      <c r="BS159" s="557"/>
      <c r="BT159" s="557"/>
      <c r="BU159" s="557"/>
      <c r="BV159" s="557"/>
      <c r="BW159" s="557"/>
      <c r="BX159" s="557"/>
      <c r="BY159" s="557"/>
      <c r="BZ159" s="557"/>
      <c r="CA159" s="557"/>
      <c r="CB159" s="557"/>
      <c r="CC159" s="557"/>
      <c r="CD159" s="557"/>
      <c r="CE159" s="557"/>
      <c r="CF159" s="557"/>
      <c r="CG159" s="557"/>
      <c r="CH159" s="557"/>
      <c r="CI159" s="557"/>
      <c r="CJ159" s="557"/>
      <c r="CK159" s="557"/>
      <c r="CL159" s="557"/>
      <c r="CM159" s="557"/>
      <c r="CN159" s="557"/>
      <c r="CO159" s="557"/>
      <c r="CP159" s="557"/>
      <c r="CQ159" s="557"/>
      <c r="CR159" s="557"/>
      <c r="CS159" s="557"/>
      <c r="CT159" s="557"/>
      <c r="CU159" s="557"/>
      <c r="CV159" s="557"/>
      <c r="CW159" s="557"/>
      <c r="CX159" s="557"/>
      <c r="CY159" s="557"/>
      <c r="CZ159" s="557"/>
      <c r="DA159" s="557"/>
      <c r="DB159" s="557"/>
      <c r="DC159" s="557"/>
      <c r="DD159" s="557"/>
      <c r="DE159" s="557"/>
      <c r="DF159" s="557"/>
      <c r="DG159" s="557"/>
      <c r="DH159" s="557"/>
      <c r="DI159" s="557"/>
      <c r="DJ159" s="557"/>
      <c r="DK159" s="557"/>
      <c r="DL159" s="557"/>
      <c r="DM159" s="557"/>
      <c r="DN159" s="557"/>
      <c r="DO159" s="557"/>
      <c r="DP159" s="557"/>
    </row>
    <row r="160" spans="1:120" ht="41.25">
      <c r="B160" s="559" t="str">
        <f>PARAMETRES!$C8</f>
        <v>S</v>
      </c>
      <c r="C160" s="559"/>
      <c r="D160" s="559"/>
      <c r="E160" s="559"/>
      <c r="F160" s="559"/>
      <c r="G160" s="559"/>
      <c r="H160" s="559"/>
      <c r="I160" s="547"/>
      <c r="J160" s="548"/>
      <c r="N160" s="559" t="str">
        <f>PARAMETRES!$C12</f>
        <v>L</v>
      </c>
      <c r="O160" s="559"/>
      <c r="P160" s="559"/>
      <c r="Q160" s="559"/>
      <c r="R160" s="559"/>
      <c r="S160" s="559"/>
      <c r="T160" s="559"/>
      <c r="U160" s="547"/>
      <c r="V160" s="548"/>
      <c r="Z160" s="559" t="str">
        <f>PARAMETRES!$C16</f>
        <v>L</v>
      </c>
      <c r="AA160" s="559"/>
      <c r="AB160" s="559"/>
      <c r="AC160" s="559"/>
      <c r="AD160" s="559"/>
      <c r="AE160" s="559"/>
      <c r="AF160" s="559"/>
      <c r="AG160" s="547"/>
      <c r="AH160" s="548"/>
      <c r="AL160" s="559" t="str">
        <f>PARAMETRES!$C20</f>
        <v>D</v>
      </c>
      <c r="AM160" s="559"/>
      <c r="AN160" s="559"/>
      <c r="AO160" s="559"/>
      <c r="AP160" s="559"/>
      <c r="AQ160" s="559"/>
      <c r="AR160" s="559"/>
      <c r="AS160" s="547"/>
      <c r="AT160" s="548"/>
      <c r="AX160" s="559" t="str">
        <f>PARAMETRES!$C24</f>
        <v>N</v>
      </c>
      <c r="AY160" s="559"/>
      <c r="AZ160" s="559"/>
      <c r="BA160" s="559"/>
      <c r="BB160" s="559"/>
      <c r="BC160" s="559"/>
      <c r="BD160" s="559"/>
      <c r="BE160" s="547"/>
      <c r="BF160" s="548"/>
      <c r="BJ160" s="559" t="str">
        <f>PARAMETRES!$C28</f>
        <v>T</v>
      </c>
      <c r="BK160" s="559"/>
      <c r="BL160" s="559"/>
      <c r="BM160" s="559"/>
      <c r="BN160" s="559"/>
      <c r="BO160" s="559"/>
      <c r="BP160" s="559"/>
      <c r="BQ160" s="547"/>
      <c r="BR160" s="548"/>
      <c r="BV160" s="559" t="str">
        <f>PARAMETRES!$C32</f>
        <v>B</v>
      </c>
      <c r="BW160" s="559"/>
      <c r="BX160" s="559"/>
      <c r="BY160" s="559"/>
      <c r="BZ160" s="559"/>
      <c r="CA160" s="559"/>
      <c r="CB160" s="559"/>
      <c r="CC160" s="547"/>
      <c r="CD160" s="548"/>
      <c r="CH160" s="559" t="str">
        <f>PARAMETRES!$C36</f>
        <v>-</v>
      </c>
      <c r="CI160" s="559"/>
      <c r="CJ160" s="559"/>
      <c r="CK160" s="559"/>
      <c r="CL160" s="559"/>
      <c r="CM160" s="559"/>
      <c r="CN160" s="559"/>
      <c r="CO160" s="547"/>
      <c r="CP160" s="548"/>
      <c r="CT160" s="559" t="str">
        <f>PARAMETRES!$C40</f>
        <v>-</v>
      </c>
      <c r="CU160" s="559"/>
      <c r="CV160" s="559"/>
      <c r="CW160" s="559"/>
      <c r="CX160" s="559"/>
      <c r="CY160" s="559"/>
      <c r="CZ160" s="559"/>
      <c r="DA160" s="547"/>
      <c r="DB160" s="548"/>
      <c r="DF160" s="559" t="str">
        <f>PARAMETRES!$C44</f>
        <v>-</v>
      </c>
      <c r="DG160" s="559"/>
      <c r="DH160" s="559"/>
      <c r="DI160" s="559"/>
      <c r="DJ160" s="559"/>
      <c r="DK160" s="559"/>
      <c r="DL160" s="559"/>
      <c r="DM160" s="547" t="str">
        <f>IF(COUNTBLANK(DO166:DO195)=31,"",PARAMETRES!$F$22)</f>
        <v>Année          2016-2017</v>
      </c>
      <c r="DN160" s="548" t="str">
        <f>IF(COUNTBLANK(DO166:DO195)=31,"",PARAMETRES!$F$23)</f>
        <v>5ème année</v>
      </c>
    </row>
    <row r="161" spans="1:120" ht="20.25">
      <c r="B161" s="558" t="str">
        <f>PARAMETRES!$B8</f>
        <v>B</v>
      </c>
      <c r="C161" s="558"/>
      <c r="D161" s="558"/>
      <c r="E161" s="558"/>
      <c r="F161" s="558"/>
      <c r="G161" s="558"/>
      <c r="H161" s="558"/>
      <c r="I161" s="547"/>
      <c r="J161" s="548"/>
      <c r="N161" s="558" t="str">
        <f>PARAMETRES!$B12</f>
        <v>D</v>
      </c>
      <c r="O161" s="558"/>
      <c r="P161" s="558"/>
      <c r="Q161" s="558"/>
      <c r="R161" s="558"/>
      <c r="S161" s="558"/>
      <c r="T161" s="558"/>
      <c r="U161" s="547"/>
      <c r="V161" s="548"/>
      <c r="Z161" s="558" t="str">
        <f>PARAMETRES!$B16</f>
        <v>H</v>
      </c>
      <c r="AA161" s="558"/>
      <c r="AB161" s="558"/>
      <c r="AC161" s="558"/>
      <c r="AD161" s="558"/>
      <c r="AE161" s="558"/>
      <c r="AF161" s="558"/>
      <c r="AG161" s="547"/>
      <c r="AH161" s="548"/>
      <c r="AL161" s="558" t="str">
        <f>PARAMETRES!$B20</f>
        <v>M</v>
      </c>
      <c r="AM161" s="558"/>
      <c r="AN161" s="558"/>
      <c r="AO161" s="558"/>
      <c r="AP161" s="558"/>
      <c r="AQ161" s="558"/>
      <c r="AR161" s="558"/>
      <c r="AS161" s="547"/>
      <c r="AT161" s="548"/>
      <c r="AX161" s="558" t="str">
        <f>PARAMETRES!$B24</f>
        <v>R</v>
      </c>
      <c r="AY161" s="558"/>
      <c r="AZ161" s="558"/>
      <c r="BA161" s="558"/>
      <c r="BB161" s="558"/>
      <c r="BC161" s="558"/>
      <c r="BD161" s="558"/>
      <c r="BE161" s="547"/>
      <c r="BF161" s="548"/>
      <c r="BJ161" s="558" t="str">
        <f>PARAMETRES!$B28</f>
        <v>S</v>
      </c>
      <c r="BK161" s="558"/>
      <c r="BL161" s="558"/>
      <c r="BM161" s="558"/>
      <c r="BN161" s="558"/>
      <c r="BO161" s="558"/>
      <c r="BP161" s="558"/>
      <c r="BQ161" s="547"/>
      <c r="BR161" s="548"/>
      <c r="BV161" s="558" t="str">
        <f>PARAMETRES!$B32</f>
        <v>V</v>
      </c>
      <c r="BW161" s="558"/>
      <c r="BX161" s="558"/>
      <c r="BY161" s="558"/>
      <c r="BZ161" s="558"/>
      <c r="CA161" s="558"/>
      <c r="CB161" s="558"/>
      <c r="CC161" s="547"/>
      <c r="CD161" s="548"/>
      <c r="CH161" s="558" t="str">
        <f>PARAMETRES!$B36</f>
        <v>-</v>
      </c>
      <c r="CI161" s="558"/>
      <c r="CJ161" s="558"/>
      <c r="CK161" s="558"/>
      <c r="CL161" s="558"/>
      <c r="CM161" s="558"/>
      <c r="CN161" s="558"/>
      <c r="CO161" s="547"/>
      <c r="CP161" s="548"/>
      <c r="CT161" s="558" t="str">
        <f>PARAMETRES!$B40</f>
        <v>-</v>
      </c>
      <c r="CU161" s="558"/>
      <c r="CV161" s="558"/>
      <c r="CW161" s="558"/>
      <c r="CX161" s="558"/>
      <c r="CY161" s="558"/>
      <c r="CZ161" s="558"/>
      <c r="DA161" s="547"/>
      <c r="DB161" s="548"/>
      <c r="DF161" s="558" t="str">
        <f>PARAMETRES!$B44</f>
        <v>-</v>
      </c>
      <c r="DG161" s="558"/>
      <c r="DH161" s="558"/>
      <c r="DI161" s="558"/>
      <c r="DJ161" s="558"/>
      <c r="DK161" s="558"/>
      <c r="DL161" s="558"/>
      <c r="DM161" s="547"/>
      <c r="DN161" s="548"/>
    </row>
    <row r="162" spans="1:120">
      <c r="B162" s="313"/>
      <c r="C162" s="313"/>
      <c r="D162" s="313"/>
      <c r="N162" s="313"/>
      <c r="O162" s="313"/>
      <c r="P162" s="313"/>
      <c r="Z162" s="313"/>
      <c r="AA162" s="313"/>
      <c r="AB162" s="313"/>
      <c r="AL162" s="313"/>
      <c r="AM162" s="313"/>
      <c r="AN162" s="313"/>
      <c r="AX162" s="313"/>
      <c r="AY162" s="313"/>
      <c r="AZ162" s="313"/>
      <c r="BJ162" s="313"/>
      <c r="BK162" s="313"/>
      <c r="BL162" s="313"/>
      <c r="BV162" s="313"/>
      <c r="BW162" s="313"/>
      <c r="BX162" s="313"/>
      <c r="CH162" s="313"/>
      <c r="CI162" s="313"/>
      <c r="CJ162" s="313"/>
      <c r="CT162" s="313"/>
      <c r="CU162" s="313"/>
      <c r="CV162" s="313"/>
      <c r="DF162" s="313"/>
      <c r="DG162" s="313"/>
      <c r="DH162" s="313"/>
    </row>
    <row r="164" spans="1:120" ht="25.5" customHeight="1">
      <c r="E164" s="314" t="s">
        <v>84</v>
      </c>
      <c r="G164" s="314" t="s">
        <v>85</v>
      </c>
      <c r="I164" s="314" t="s">
        <v>86</v>
      </c>
      <c r="K164" s="314" t="s">
        <v>87</v>
      </c>
      <c r="Q164" s="314" t="s">
        <v>84</v>
      </c>
      <c r="S164" s="314" t="s">
        <v>85</v>
      </c>
      <c r="U164" s="314" t="s">
        <v>86</v>
      </c>
      <c r="W164" s="314" t="s">
        <v>87</v>
      </c>
      <c r="AC164" s="314" t="s">
        <v>84</v>
      </c>
      <c r="AE164" s="314" t="s">
        <v>85</v>
      </c>
      <c r="AG164" s="314" t="s">
        <v>86</v>
      </c>
      <c r="AI164" s="314" t="s">
        <v>87</v>
      </c>
      <c r="AO164" s="314" t="s">
        <v>84</v>
      </c>
      <c r="AQ164" s="314" t="s">
        <v>85</v>
      </c>
      <c r="AS164" s="314" t="s">
        <v>86</v>
      </c>
      <c r="AU164" s="314" t="s">
        <v>87</v>
      </c>
      <c r="BA164" s="314" t="s">
        <v>84</v>
      </c>
      <c r="BC164" s="314" t="s">
        <v>85</v>
      </c>
      <c r="BE164" s="314" t="s">
        <v>86</v>
      </c>
      <c r="BG164" s="314" t="s">
        <v>87</v>
      </c>
      <c r="BM164" s="314" t="s">
        <v>84</v>
      </c>
      <c r="BO164" s="314" t="s">
        <v>85</v>
      </c>
      <c r="BQ164" s="314" t="s">
        <v>86</v>
      </c>
      <c r="BS164" s="314" t="s">
        <v>87</v>
      </c>
      <c r="BY164" s="314" t="s">
        <v>84</v>
      </c>
      <c r="CA164" s="314" t="s">
        <v>85</v>
      </c>
      <c r="CC164" s="314" t="s">
        <v>86</v>
      </c>
      <c r="CE164" s="314" t="s">
        <v>87</v>
      </c>
      <c r="CK164" s="314" t="s">
        <v>84</v>
      </c>
      <c r="CM164" s="314" t="s">
        <v>85</v>
      </c>
      <c r="CO164" s="314" t="s">
        <v>86</v>
      </c>
      <c r="CQ164" s="314" t="s">
        <v>87</v>
      </c>
      <c r="CW164" s="314" t="s">
        <v>84</v>
      </c>
      <c r="CY164" s="314" t="s">
        <v>85</v>
      </c>
      <c r="DA164" s="314" t="s">
        <v>86</v>
      </c>
      <c r="DC164" s="314" t="s">
        <v>87</v>
      </c>
      <c r="DI164" s="314" t="s">
        <v>84</v>
      </c>
      <c r="DK164" s="314" t="s">
        <v>85</v>
      </c>
      <c r="DM164" s="314" t="s">
        <v>86</v>
      </c>
      <c r="DO164" s="314" t="s">
        <v>87</v>
      </c>
    </row>
    <row r="165" spans="1:120">
      <c r="E165" s="315"/>
      <c r="G165" s="315"/>
      <c r="I165" s="315"/>
      <c r="K165" s="315"/>
      <c r="Q165" s="315"/>
      <c r="S165" s="315"/>
      <c r="U165" s="315"/>
      <c r="W165" s="315"/>
      <c r="AC165" s="315"/>
      <c r="AE165" s="315"/>
      <c r="AG165" s="315"/>
      <c r="AI165" s="315"/>
      <c r="AO165" s="315"/>
      <c r="AQ165" s="315"/>
      <c r="AS165" s="315"/>
      <c r="AU165" s="315"/>
      <c r="BA165" s="315"/>
      <c r="BC165" s="315"/>
      <c r="BE165" s="315"/>
      <c r="BG165" s="315"/>
      <c r="BM165" s="315"/>
      <c r="BO165" s="315"/>
      <c r="BQ165" s="315"/>
      <c r="BS165" s="315"/>
      <c r="BY165" s="315"/>
      <c r="CA165" s="315"/>
      <c r="CC165" s="315"/>
      <c r="CE165" s="315"/>
      <c r="CK165" s="315"/>
      <c r="CM165" s="315"/>
      <c r="CO165" s="315"/>
      <c r="CQ165" s="315"/>
      <c r="CW165" s="315"/>
      <c r="CY165" s="315"/>
      <c r="DA165" s="315"/>
      <c r="DC165" s="315"/>
      <c r="DI165" s="315"/>
      <c r="DK165" s="315"/>
      <c r="DM165" s="315"/>
      <c r="DO165" s="315"/>
    </row>
    <row r="166" spans="1:120">
      <c r="A166" s="551" t="str">
        <f>PARAMETRES!$F$3</f>
        <v>RELIGION</v>
      </c>
      <c r="B166" s="551"/>
      <c r="C166" s="316">
        <f>PARAMETRES!$G$3</f>
        <v>20</v>
      </c>
      <c r="D166" s="317"/>
      <c r="E166" s="318" t="str">
        <f>TOTALGENERAL!$E61</f>
        <v>-</v>
      </c>
      <c r="F166" s="319"/>
      <c r="G166" s="318" t="str">
        <f>TOTALGENERAL!$AF61</f>
        <v/>
      </c>
      <c r="H166" s="319"/>
      <c r="I166" s="318"/>
      <c r="J166" s="319"/>
      <c r="K166" s="318"/>
      <c r="L166" s="320"/>
      <c r="M166" s="551" t="str">
        <f>PARAMETRES!$F$3</f>
        <v>RELIGION</v>
      </c>
      <c r="N166" s="551"/>
      <c r="O166" s="316">
        <f>PARAMETRES!$G$3</f>
        <v>20</v>
      </c>
      <c r="P166" s="317"/>
      <c r="Q166" s="318">
        <f>TOTALGENERAL!$E65</f>
        <v>10.6</v>
      </c>
      <c r="R166" s="319"/>
      <c r="S166" s="318" t="str">
        <f>TOTALGENERAL!$AF65</f>
        <v/>
      </c>
      <c r="T166" s="319"/>
      <c r="U166" s="318"/>
      <c r="V166" s="319"/>
      <c r="W166" s="318"/>
      <c r="X166" s="320"/>
      <c r="Y166" s="551" t="str">
        <f>PARAMETRES!$F$3</f>
        <v>RELIGION</v>
      </c>
      <c r="Z166" s="551"/>
      <c r="AA166" s="316">
        <f>PARAMETRES!$G$3</f>
        <v>20</v>
      </c>
      <c r="AB166" s="317"/>
      <c r="AC166" s="318">
        <f>TOTALGENERAL!$E69</f>
        <v>11.6</v>
      </c>
      <c r="AD166" s="319"/>
      <c r="AE166" s="318" t="str">
        <f>TOTALGENERAL!$AF69</f>
        <v/>
      </c>
      <c r="AF166" s="319"/>
      <c r="AG166" s="318"/>
      <c r="AH166" s="319"/>
      <c r="AI166" s="318"/>
      <c r="AJ166" s="320"/>
      <c r="AK166" s="551" t="str">
        <f>PARAMETRES!$F$3</f>
        <v>RELIGION</v>
      </c>
      <c r="AL166" s="551"/>
      <c r="AM166" s="316">
        <f>PARAMETRES!$G$3</f>
        <v>20</v>
      </c>
      <c r="AN166" s="317"/>
      <c r="AO166" s="318">
        <f>TOTALGENERAL!$E73</f>
        <v>16.900000000000002</v>
      </c>
      <c r="AP166" s="319"/>
      <c r="AQ166" s="318" t="str">
        <f>TOTALGENERAL!$AF73</f>
        <v/>
      </c>
      <c r="AR166" s="319"/>
      <c r="AS166" s="318"/>
      <c r="AT166" s="319"/>
      <c r="AU166" s="318"/>
      <c r="AV166" s="320"/>
      <c r="AW166" s="551" t="str">
        <f>PARAMETRES!$F$3</f>
        <v>RELIGION</v>
      </c>
      <c r="AX166" s="551"/>
      <c r="AY166" s="316">
        <f>PARAMETRES!$G$3</f>
        <v>20</v>
      </c>
      <c r="AZ166" s="317"/>
      <c r="BA166" s="318">
        <f>TOTALGENERAL!$E77</f>
        <v>20</v>
      </c>
      <c r="BB166" s="319"/>
      <c r="BC166" s="318" t="str">
        <f>TOTALGENERAL!$AF77</f>
        <v/>
      </c>
      <c r="BD166" s="319"/>
      <c r="BE166" s="318"/>
      <c r="BF166" s="319"/>
      <c r="BG166" s="318"/>
      <c r="BH166" s="320"/>
      <c r="BI166" s="551" t="str">
        <f>PARAMETRES!$F$3</f>
        <v>RELIGION</v>
      </c>
      <c r="BJ166" s="551"/>
      <c r="BK166" s="316">
        <f>PARAMETRES!$G$3</f>
        <v>20</v>
      </c>
      <c r="BL166" s="317"/>
      <c r="BM166" s="318">
        <f>TOTALGENERAL!$E81</f>
        <v>14.799999999999999</v>
      </c>
      <c r="BN166" s="319"/>
      <c r="BO166" s="318" t="str">
        <f>TOTALGENERAL!$AF81</f>
        <v/>
      </c>
      <c r="BP166" s="319"/>
      <c r="BQ166" s="318"/>
      <c r="BR166" s="319"/>
      <c r="BS166" s="318"/>
      <c r="BT166" s="320"/>
      <c r="BU166" s="551" t="str">
        <f>PARAMETRES!$F$3</f>
        <v>RELIGION</v>
      </c>
      <c r="BV166" s="551"/>
      <c r="BW166" s="316">
        <f>PARAMETRES!$G$3</f>
        <v>20</v>
      </c>
      <c r="BX166" s="317"/>
      <c r="BY166" s="318">
        <f>TOTALGENERAL!$E85</f>
        <v>19</v>
      </c>
      <c r="BZ166" s="319"/>
      <c r="CA166" s="318" t="str">
        <f>TOTALGENERAL!$AF85</f>
        <v/>
      </c>
      <c r="CB166" s="319"/>
      <c r="CC166" s="318"/>
      <c r="CD166" s="319"/>
      <c r="CE166" s="318"/>
      <c r="CF166" s="320"/>
      <c r="CG166" s="551" t="str">
        <f>PARAMETRES!$F$3</f>
        <v>RELIGION</v>
      </c>
      <c r="CH166" s="551"/>
      <c r="CI166" s="316">
        <f>PARAMETRES!$G$3</f>
        <v>20</v>
      </c>
      <c r="CJ166" s="317"/>
      <c r="CK166" s="318" t="str">
        <f>TOTALGENERAL!$E89</f>
        <v>-</v>
      </c>
      <c r="CL166" s="319"/>
      <c r="CM166" s="318" t="str">
        <f>TOTALGENERAL!$AF89</f>
        <v/>
      </c>
      <c r="CN166" s="319"/>
      <c r="CO166" s="318"/>
      <c r="CP166" s="319"/>
      <c r="CQ166" s="318"/>
      <c r="CR166" s="320"/>
      <c r="CS166" s="551" t="str">
        <f>PARAMETRES!$F$3</f>
        <v>RELIGION</v>
      </c>
      <c r="CT166" s="551"/>
      <c r="CU166" s="316">
        <f>PARAMETRES!$G$3</f>
        <v>20</v>
      </c>
      <c r="CV166" s="317"/>
      <c r="CW166" s="318" t="str">
        <f>TOTALGENERAL!$E93</f>
        <v>-</v>
      </c>
      <c r="CX166" s="319"/>
      <c r="CY166" s="318" t="str">
        <f>TOTALGENERAL!$AF93</f>
        <v/>
      </c>
      <c r="CZ166" s="319"/>
      <c r="DA166" s="318"/>
      <c r="DB166" s="319"/>
      <c r="DC166" s="318"/>
      <c r="DD166" s="320"/>
      <c r="DE166" s="551" t="str">
        <f>PARAMETRES!$F$3</f>
        <v>RELIGION</v>
      </c>
      <c r="DF166" s="551"/>
      <c r="DG166" s="316">
        <f>PARAMETRES!$G$3</f>
        <v>20</v>
      </c>
      <c r="DH166" s="317"/>
      <c r="DI166" s="318" t="str">
        <f>TOTALGENERAL!$E97</f>
        <v>-</v>
      </c>
      <c r="DJ166" s="319"/>
      <c r="DK166" s="318" t="str">
        <f>TOTALGENERAL!$AF97</f>
        <v/>
      </c>
      <c r="DL166" s="319"/>
      <c r="DM166" s="318"/>
      <c r="DN166" s="319"/>
      <c r="DO166" s="318"/>
      <c r="DP166" s="320"/>
    </row>
    <row r="167" spans="1:120">
      <c r="A167" s="321"/>
      <c r="B167" s="322"/>
      <c r="C167" s="323"/>
      <c r="D167" s="323"/>
      <c r="E167" s="315"/>
      <c r="F167" s="324"/>
      <c r="G167" s="315"/>
      <c r="H167" s="324"/>
      <c r="I167" s="315"/>
      <c r="J167" s="324"/>
      <c r="K167" s="315"/>
      <c r="L167" s="325"/>
      <c r="M167" s="321"/>
      <c r="N167" s="322"/>
      <c r="O167" s="323"/>
      <c r="P167" s="323"/>
      <c r="Q167" s="315"/>
      <c r="R167" s="324"/>
      <c r="S167" s="315"/>
      <c r="T167" s="324"/>
      <c r="U167" s="315"/>
      <c r="V167" s="324"/>
      <c r="W167" s="315"/>
      <c r="X167" s="325"/>
      <c r="Y167" s="321"/>
      <c r="Z167" s="322"/>
      <c r="AA167" s="323"/>
      <c r="AB167" s="323"/>
      <c r="AC167" s="315"/>
      <c r="AD167" s="324"/>
      <c r="AE167" s="315"/>
      <c r="AF167" s="324"/>
      <c r="AG167" s="315"/>
      <c r="AH167" s="324"/>
      <c r="AI167" s="315"/>
      <c r="AJ167" s="325"/>
      <c r="AK167" s="321"/>
      <c r="AL167" s="322"/>
      <c r="AM167" s="323"/>
      <c r="AN167" s="323"/>
      <c r="AO167" s="315"/>
      <c r="AP167" s="324"/>
      <c r="AQ167" s="315"/>
      <c r="AR167" s="324"/>
      <c r="AS167" s="315"/>
      <c r="AT167" s="324"/>
      <c r="AU167" s="315"/>
      <c r="AV167" s="325"/>
      <c r="AW167" s="321"/>
      <c r="AX167" s="322"/>
      <c r="AY167" s="323"/>
      <c r="AZ167" s="323"/>
      <c r="BA167" s="315"/>
      <c r="BB167" s="324"/>
      <c r="BC167" s="315"/>
      <c r="BD167" s="324"/>
      <c r="BE167" s="315"/>
      <c r="BF167" s="324"/>
      <c r="BG167" s="315"/>
      <c r="BH167" s="325"/>
      <c r="BI167" s="321"/>
      <c r="BJ167" s="322"/>
      <c r="BK167" s="323"/>
      <c r="BL167" s="323"/>
      <c r="BM167" s="315"/>
      <c r="BN167" s="324"/>
      <c r="BO167" s="315"/>
      <c r="BP167" s="324"/>
      <c r="BQ167" s="315"/>
      <c r="BR167" s="324"/>
      <c r="BS167" s="315"/>
      <c r="BT167" s="325"/>
      <c r="BU167" s="321"/>
      <c r="BV167" s="322"/>
      <c r="BW167" s="323"/>
      <c r="BX167" s="323"/>
      <c r="BY167" s="315"/>
      <c r="BZ167" s="324"/>
      <c r="CA167" s="315"/>
      <c r="CB167" s="324"/>
      <c r="CC167" s="315"/>
      <c r="CD167" s="324"/>
      <c r="CE167" s="315"/>
      <c r="CF167" s="325"/>
      <c r="CG167" s="321"/>
      <c r="CH167" s="322"/>
      <c r="CI167" s="323"/>
      <c r="CJ167" s="323"/>
      <c r="CK167" s="315"/>
      <c r="CL167" s="324"/>
      <c r="CM167" s="315"/>
      <c r="CN167" s="324"/>
      <c r="CO167" s="315"/>
      <c r="CP167" s="324"/>
      <c r="CQ167" s="315"/>
      <c r="CR167" s="325"/>
      <c r="CS167" s="321"/>
      <c r="CT167" s="322"/>
      <c r="CU167" s="323"/>
      <c r="CV167" s="323"/>
      <c r="CW167" s="315"/>
      <c r="CX167" s="324"/>
      <c r="CY167" s="315"/>
      <c r="CZ167" s="324"/>
      <c r="DA167" s="315"/>
      <c r="DB167" s="324"/>
      <c r="DC167" s="315"/>
      <c r="DD167" s="325"/>
      <c r="DE167" s="321"/>
      <c r="DF167" s="322"/>
      <c r="DG167" s="323"/>
      <c r="DH167" s="323"/>
      <c r="DI167" s="315"/>
      <c r="DJ167" s="324"/>
      <c r="DK167" s="315"/>
      <c r="DL167" s="324"/>
      <c r="DM167" s="315"/>
      <c r="DN167" s="324"/>
      <c r="DO167" s="315"/>
      <c r="DP167" s="325"/>
    </row>
    <row r="168" spans="1:120">
      <c r="A168" s="326"/>
      <c r="B168" s="326"/>
      <c r="C168" s="327"/>
      <c r="D168" s="327"/>
      <c r="E168" s="315"/>
      <c r="G168" s="315"/>
      <c r="I168" s="315"/>
      <c r="K168" s="315"/>
      <c r="M168" s="326"/>
      <c r="N168" s="326"/>
      <c r="O168" s="327"/>
      <c r="P168" s="327"/>
      <c r="Q168" s="315"/>
      <c r="S168" s="315"/>
      <c r="U168" s="315"/>
      <c r="W168" s="315"/>
      <c r="Y168" s="326"/>
      <c r="Z168" s="326"/>
      <c r="AA168" s="327"/>
      <c r="AB168" s="327"/>
      <c r="AC168" s="315"/>
      <c r="AE168" s="315"/>
      <c r="AG168" s="315"/>
      <c r="AI168" s="315"/>
      <c r="AK168" s="326"/>
      <c r="AL168" s="326"/>
      <c r="AM168" s="327"/>
      <c r="AN168" s="327"/>
      <c r="AO168" s="315"/>
      <c r="AQ168" s="315"/>
      <c r="AS168" s="315"/>
      <c r="AU168" s="315"/>
      <c r="AW168" s="326"/>
      <c r="AX168" s="326"/>
      <c r="AY168" s="327"/>
      <c r="AZ168" s="327"/>
      <c r="BA168" s="315"/>
      <c r="BC168" s="315"/>
      <c r="BE168" s="315"/>
      <c r="BG168" s="315"/>
      <c r="BI168" s="326"/>
      <c r="BJ168" s="326"/>
      <c r="BK168" s="327"/>
      <c r="BL168" s="327"/>
      <c r="BM168" s="315"/>
      <c r="BO168" s="315"/>
      <c r="BQ168" s="315"/>
      <c r="BS168" s="315"/>
      <c r="BU168" s="326"/>
      <c r="BV168" s="326"/>
      <c r="BW168" s="327"/>
      <c r="BX168" s="327"/>
      <c r="BY168" s="315"/>
      <c r="CA168" s="315"/>
      <c r="CC168" s="315"/>
      <c r="CE168" s="315"/>
      <c r="CG168" s="326"/>
      <c r="CH168" s="326"/>
      <c r="CI168" s="327"/>
      <c r="CJ168" s="327"/>
      <c r="CK168" s="315"/>
      <c r="CM168" s="315"/>
      <c r="CO168" s="315"/>
      <c r="CQ168" s="315"/>
      <c r="CS168" s="326"/>
      <c r="CT168" s="326"/>
      <c r="CU168" s="327"/>
      <c r="CV168" s="327"/>
      <c r="CW168" s="315"/>
      <c r="CY168" s="315"/>
      <c r="DA168" s="315"/>
      <c r="DC168" s="315"/>
      <c r="DE168" s="326"/>
      <c r="DF168" s="326"/>
      <c r="DG168" s="327"/>
      <c r="DH168" s="327"/>
      <c r="DI168" s="315"/>
      <c r="DK168" s="315"/>
      <c r="DM168" s="315"/>
      <c r="DO168" s="315"/>
    </row>
    <row r="169" spans="1:120" ht="13.5">
      <c r="A169" s="552" t="s">
        <v>88</v>
      </c>
      <c r="B169" s="552"/>
      <c r="C169" s="327"/>
      <c r="D169" s="327"/>
      <c r="E169" s="315"/>
      <c r="G169" s="315"/>
      <c r="I169" s="315"/>
      <c r="K169" s="315"/>
      <c r="M169" s="552" t="s">
        <v>88</v>
      </c>
      <c r="N169" s="552"/>
      <c r="O169" s="327"/>
      <c r="P169" s="327"/>
      <c r="Q169" s="315"/>
      <c r="S169" s="315"/>
      <c r="U169" s="315"/>
      <c r="W169" s="315"/>
      <c r="Y169" s="552" t="s">
        <v>88</v>
      </c>
      <c r="Z169" s="552"/>
      <c r="AA169" s="327"/>
      <c r="AB169" s="327"/>
      <c r="AC169" s="315"/>
      <c r="AE169" s="315"/>
      <c r="AG169" s="315"/>
      <c r="AI169" s="315"/>
      <c r="AK169" s="552" t="s">
        <v>88</v>
      </c>
      <c r="AL169" s="552"/>
      <c r="AM169" s="327"/>
      <c r="AN169" s="327"/>
      <c r="AO169" s="315"/>
      <c r="AQ169" s="315"/>
      <c r="AS169" s="315"/>
      <c r="AU169" s="315"/>
      <c r="AW169" s="552" t="s">
        <v>88</v>
      </c>
      <c r="AX169" s="552"/>
      <c r="AY169" s="327"/>
      <c r="AZ169" s="327"/>
      <c r="BA169" s="315"/>
      <c r="BC169" s="315"/>
      <c r="BE169" s="315"/>
      <c r="BG169" s="315"/>
      <c r="BI169" s="552" t="s">
        <v>88</v>
      </c>
      <c r="BJ169" s="552"/>
      <c r="BK169" s="327"/>
      <c r="BL169" s="327"/>
      <c r="BM169" s="315"/>
      <c r="BO169" s="315"/>
      <c r="BQ169" s="315"/>
      <c r="BS169" s="315"/>
      <c r="BU169" s="552" t="s">
        <v>88</v>
      </c>
      <c r="BV169" s="552"/>
      <c r="BW169" s="327"/>
      <c r="BX169" s="327"/>
      <c r="BY169" s="315"/>
      <c r="CA169" s="315"/>
      <c r="CC169" s="315"/>
      <c r="CE169" s="315"/>
      <c r="CG169" s="552" t="s">
        <v>88</v>
      </c>
      <c r="CH169" s="552"/>
      <c r="CI169" s="327"/>
      <c r="CJ169" s="327"/>
      <c r="CK169" s="315"/>
      <c r="CM169" s="315"/>
      <c r="CO169" s="315"/>
      <c r="CQ169" s="315"/>
      <c r="CS169" s="552" t="s">
        <v>88</v>
      </c>
      <c r="CT169" s="552"/>
      <c r="CU169" s="327"/>
      <c r="CV169" s="327"/>
      <c r="CW169" s="315"/>
      <c r="CY169" s="315"/>
      <c r="DA169" s="315"/>
      <c r="DC169" s="315"/>
      <c r="DE169" s="552" t="s">
        <v>88</v>
      </c>
      <c r="DF169" s="552"/>
      <c r="DG169" s="327"/>
      <c r="DH169" s="327"/>
      <c r="DI169" s="315"/>
      <c r="DK169" s="315"/>
      <c r="DM169" s="315"/>
      <c r="DO169" s="315"/>
    </row>
    <row r="170" spans="1:120">
      <c r="A170" s="326"/>
      <c r="B170" s="326"/>
      <c r="C170" s="327"/>
      <c r="D170" s="327"/>
      <c r="E170" s="315"/>
      <c r="G170" s="315"/>
      <c r="I170" s="315"/>
      <c r="K170" s="315"/>
      <c r="M170" s="326"/>
      <c r="N170" s="326"/>
      <c r="O170" s="327"/>
      <c r="P170" s="327"/>
      <c r="Q170" s="315"/>
      <c r="S170" s="315"/>
      <c r="U170" s="315"/>
      <c r="W170" s="315"/>
      <c r="Y170" s="326"/>
      <c r="Z170" s="326"/>
      <c r="AA170" s="327"/>
      <c r="AB170" s="327"/>
      <c r="AC170" s="315"/>
      <c r="AE170" s="315"/>
      <c r="AG170" s="315"/>
      <c r="AI170" s="315"/>
      <c r="AK170" s="326"/>
      <c r="AL170" s="326"/>
      <c r="AM170" s="327"/>
      <c r="AN170" s="327"/>
      <c r="AO170" s="315"/>
      <c r="AQ170" s="315"/>
      <c r="AS170" s="315"/>
      <c r="AU170" s="315"/>
      <c r="AW170" s="326"/>
      <c r="AX170" s="326"/>
      <c r="AY170" s="327"/>
      <c r="AZ170" s="327"/>
      <c r="BA170" s="315"/>
      <c r="BC170" s="315"/>
      <c r="BE170" s="315"/>
      <c r="BG170" s="315"/>
      <c r="BI170" s="326"/>
      <c r="BJ170" s="326"/>
      <c r="BK170" s="327"/>
      <c r="BL170" s="327"/>
      <c r="BM170" s="315"/>
      <c r="BO170" s="315"/>
      <c r="BQ170" s="315"/>
      <c r="BS170" s="315"/>
      <c r="BU170" s="326"/>
      <c r="BV170" s="326"/>
      <c r="BW170" s="327"/>
      <c r="BX170" s="327"/>
      <c r="BY170" s="315"/>
      <c r="CA170" s="315"/>
      <c r="CC170" s="315"/>
      <c r="CE170" s="315"/>
      <c r="CG170" s="326"/>
      <c r="CH170" s="326"/>
      <c r="CI170" s="327"/>
      <c r="CJ170" s="327"/>
      <c r="CK170" s="315"/>
      <c r="CM170" s="315"/>
      <c r="CO170" s="315"/>
      <c r="CQ170" s="315"/>
      <c r="CS170" s="326"/>
      <c r="CT170" s="326"/>
      <c r="CU170" s="327"/>
      <c r="CV170" s="327"/>
      <c r="CW170" s="315"/>
      <c r="CY170" s="315"/>
      <c r="DA170" s="315"/>
      <c r="DC170" s="315"/>
      <c r="DE170" s="326"/>
      <c r="DF170" s="326"/>
      <c r="DG170" s="327"/>
      <c r="DH170" s="327"/>
      <c r="DI170" s="315"/>
      <c r="DK170" s="315"/>
      <c r="DM170" s="315"/>
      <c r="DO170" s="315"/>
    </row>
    <row r="171" spans="1:120">
      <c r="A171" s="553" t="str">
        <f>PARAMETRES!$F$5</f>
        <v>LIRE</v>
      </c>
      <c r="B171" s="553"/>
      <c r="C171" s="328">
        <f>PARAMETRES!$G$5</f>
        <v>25</v>
      </c>
      <c r="D171" s="329"/>
      <c r="E171" s="330">
        <f>TOTALGENERAL!$H61</f>
        <v>22.200000000000003</v>
      </c>
      <c r="F171" s="331"/>
      <c r="G171" s="330" t="str">
        <f>TOTALGENERAL!$AI61</f>
        <v/>
      </c>
      <c r="H171" s="331"/>
      <c r="I171" s="330"/>
      <c r="J171" s="331"/>
      <c r="K171" s="330"/>
      <c r="L171" s="332"/>
      <c r="M171" s="553" t="str">
        <f>PARAMETRES!$F$5</f>
        <v>LIRE</v>
      </c>
      <c r="N171" s="553"/>
      <c r="O171" s="328">
        <f>PARAMETRES!$G$5</f>
        <v>25</v>
      </c>
      <c r="P171" s="329"/>
      <c r="Q171" s="330">
        <f>TOTALGENERAL!$H65</f>
        <v>19.3</v>
      </c>
      <c r="R171" s="331"/>
      <c r="S171" s="330" t="str">
        <f>TOTALGENERAL!$AI65</f>
        <v/>
      </c>
      <c r="T171" s="331"/>
      <c r="U171" s="330"/>
      <c r="V171" s="331"/>
      <c r="W171" s="330"/>
      <c r="X171" s="332"/>
      <c r="Y171" s="553" t="str">
        <f>PARAMETRES!$F$5</f>
        <v>LIRE</v>
      </c>
      <c r="Z171" s="553"/>
      <c r="AA171" s="328">
        <f>PARAMETRES!$G$5</f>
        <v>25</v>
      </c>
      <c r="AB171" s="329"/>
      <c r="AC171" s="330">
        <f>TOTALGENERAL!$H69</f>
        <v>20.400000000000002</v>
      </c>
      <c r="AD171" s="331"/>
      <c r="AE171" s="330" t="str">
        <f>TOTALGENERAL!$AI69</f>
        <v/>
      </c>
      <c r="AF171" s="331"/>
      <c r="AG171" s="330"/>
      <c r="AH171" s="331"/>
      <c r="AI171" s="330"/>
      <c r="AJ171" s="332"/>
      <c r="AK171" s="553" t="str">
        <f>PARAMETRES!$F$5</f>
        <v>LIRE</v>
      </c>
      <c r="AL171" s="553"/>
      <c r="AM171" s="328">
        <f>PARAMETRES!$G$5</f>
        <v>25</v>
      </c>
      <c r="AN171" s="329"/>
      <c r="AO171" s="330">
        <f>TOTALGENERAL!$H73</f>
        <v>21.700000000000003</v>
      </c>
      <c r="AP171" s="331"/>
      <c r="AQ171" s="330" t="str">
        <f>TOTALGENERAL!$AI73</f>
        <v/>
      </c>
      <c r="AR171" s="331"/>
      <c r="AS171" s="330"/>
      <c r="AT171" s="331"/>
      <c r="AU171" s="330"/>
      <c r="AV171" s="332"/>
      <c r="AW171" s="553" t="str">
        <f>PARAMETRES!$F$5</f>
        <v>LIRE</v>
      </c>
      <c r="AX171" s="553"/>
      <c r="AY171" s="328">
        <f>PARAMETRES!$G$5</f>
        <v>25</v>
      </c>
      <c r="AZ171" s="329"/>
      <c r="BA171" s="330">
        <f>TOTALGENERAL!$H77</f>
        <v>24</v>
      </c>
      <c r="BB171" s="331"/>
      <c r="BC171" s="330" t="str">
        <f>TOTALGENERAL!$AI77</f>
        <v/>
      </c>
      <c r="BD171" s="331"/>
      <c r="BE171" s="330"/>
      <c r="BF171" s="331"/>
      <c r="BG171" s="330"/>
      <c r="BH171" s="332"/>
      <c r="BI171" s="553" t="str">
        <f>PARAMETRES!$F$5</f>
        <v>LIRE</v>
      </c>
      <c r="BJ171" s="553"/>
      <c r="BK171" s="328">
        <f>PARAMETRES!$G$5</f>
        <v>25</v>
      </c>
      <c r="BL171" s="329"/>
      <c r="BM171" s="330">
        <f>TOTALGENERAL!$H81</f>
        <v>23</v>
      </c>
      <c r="BN171" s="331"/>
      <c r="BO171" s="330" t="str">
        <f>TOTALGENERAL!$AI81</f>
        <v/>
      </c>
      <c r="BP171" s="331"/>
      <c r="BQ171" s="330"/>
      <c r="BR171" s="331"/>
      <c r="BS171" s="330"/>
      <c r="BT171" s="332"/>
      <c r="BU171" s="553" t="str">
        <f>PARAMETRES!$F$5</f>
        <v>LIRE</v>
      </c>
      <c r="BV171" s="553"/>
      <c r="BW171" s="328">
        <f>PARAMETRES!$G$5</f>
        <v>25</v>
      </c>
      <c r="BX171" s="329"/>
      <c r="BY171" s="330">
        <f>TOTALGENERAL!$H85</f>
        <v>20.6</v>
      </c>
      <c r="BZ171" s="331"/>
      <c r="CA171" s="330" t="str">
        <f>TOTALGENERAL!$AI85</f>
        <v/>
      </c>
      <c r="CB171" s="331"/>
      <c r="CC171" s="330"/>
      <c r="CD171" s="331"/>
      <c r="CE171" s="330"/>
      <c r="CF171" s="332"/>
      <c r="CG171" s="553" t="str">
        <f>PARAMETRES!$F$5</f>
        <v>LIRE</v>
      </c>
      <c r="CH171" s="553"/>
      <c r="CI171" s="328">
        <f>PARAMETRES!$G$5</f>
        <v>25</v>
      </c>
      <c r="CJ171" s="329"/>
      <c r="CK171" s="330" t="str">
        <f>TOTALGENERAL!$H89</f>
        <v>-</v>
      </c>
      <c r="CL171" s="331"/>
      <c r="CM171" s="330" t="str">
        <f>TOTALGENERAL!$AI89</f>
        <v/>
      </c>
      <c r="CN171" s="331"/>
      <c r="CO171" s="330"/>
      <c r="CP171" s="331"/>
      <c r="CQ171" s="330"/>
      <c r="CR171" s="332"/>
      <c r="CS171" s="553" t="str">
        <f>PARAMETRES!$F$5</f>
        <v>LIRE</v>
      </c>
      <c r="CT171" s="553"/>
      <c r="CU171" s="328">
        <f>PARAMETRES!$G$5</f>
        <v>25</v>
      </c>
      <c r="CV171" s="329"/>
      <c r="CW171" s="330" t="str">
        <f>TOTALGENERAL!$H93</f>
        <v>-</v>
      </c>
      <c r="CX171" s="331"/>
      <c r="CY171" s="330" t="str">
        <f>TOTALGENERAL!$AI93</f>
        <v/>
      </c>
      <c r="CZ171" s="331"/>
      <c r="DA171" s="330"/>
      <c r="DB171" s="331"/>
      <c r="DC171" s="330"/>
      <c r="DD171" s="332"/>
      <c r="DE171" s="553" t="str">
        <f>PARAMETRES!$F$5</f>
        <v>LIRE</v>
      </c>
      <c r="DF171" s="553"/>
      <c r="DG171" s="328">
        <f>PARAMETRES!$G$5</f>
        <v>25</v>
      </c>
      <c r="DH171" s="329"/>
      <c r="DI171" s="330" t="str">
        <f>TOTALGENERAL!$H97</f>
        <v>-</v>
      </c>
      <c r="DJ171" s="331"/>
      <c r="DK171" s="330" t="str">
        <f>TOTALGENERAL!$AI97</f>
        <v/>
      </c>
      <c r="DL171" s="331"/>
      <c r="DM171" s="330"/>
      <c r="DN171" s="331"/>
      <c r="DO171" s="330"/>
      <c r="DP171" s="332"/>
    </row>
    <row r="172" spans="1:120">
      <c r="A172" s="553" t="str">
        <f>PARAMETRES!$F$6</f>
        <v>ÉCRIRE (dictées, orthographe, rédactions)</v>
      </c>
      <c r="B172" s="553"/>
      <c r="C172" s="328">
        <f>PARAMETRES!$G$6</f>
        <v>25</v>
      </c>
      <c r="D172" s="329"/>
      <c r="E172" s="330">
        <f>TOTALGENERAL!$I61</f>
        <v>22.200000000000003</v>
      </c>
      <c r="F172" s="331"/>
      <c r="G172" s="330" t="str">
        <f>TOTALGENERAL!$AJ61</f>
        <v/>
      </c>
      <c r="H172" s="331"/>
      <c r="I172" s="330"/>
      <c r="J172" s="331"/>
      <c r="K172" s="330"/>
      <c r="L172" s="332"/>
      <c r="M172" s="553" t="str">
        <f>PARAMETRES!$F$6</f>
        <v>ÉCRIRE (dictées, orthographe, rédactions)</v>
      </c>
      <c r="N172" s="553"/>
      <c r="O172" s="328">
        <f>PARAMETRES!$G$6</f>
        <v>25</v>
      </c>
      <c r="P172" s="329"/>
      <c r="Q172" s="330">
        <f>TOTALGENERAL!$I65</f>
        <v>23.900000000000002</v>
      </c>
      <c r="R172" s="331"/>
      <c r="S172" s="330" t="str">
        <f>TOTALGENERAL!$AJ65</f>
        <v/>
      </c>
      <c r="T172" s="331"/>
      <c r="U172" s="330"/>
      <c r="V172" s="331"/>
      <c r="W172" s="330"/>
      <c r="X172" s="332"/>
      <c r="Y172" s="553" t="str">
        <f>PARAMETRES!$F$6</f>
        <v>ÉCRIRE (dictées, orthographe, rédactions)</v>
      </c>
      <c r="Z172" s="553"/>
      <c r="AA172" s="328">
        <f>PARAMETRES!$G$6</f>
        <v>25</v>
      </c>
      <c r="AB172" s="329"/>
      <c r="AC172" s="330">
        <f>TOTALGENERAL!$I69</f>
        <v>19</v>
      </c>
      <c r="AD172" s="331"/>
      <c r="AE172" s="330" t="str">
        <f>TOTALGENERAL!$AJ69</f>
        <v/>
      </c>
      <c r="AF172" s="331"/>
      <c r="AG172" s="330"/>
      <c r="AH172" s="331"/>
      <c r="AI172" s="330"/>
      <c r="AJ172" s="332"/>
      <c r="AK172" s="553" t="str">
        <f>PARAMETRES!$F$6</f>
        <v>ÉCRIRE (dictées, orthographe, rédactions)</v>
      </c>
      <c r="AL172" s="553"/>
      <c r="AM172" s="328">
        <f>PARAMETRES!$G$6</f>
        <v>25</v>
      </c>
      <c r="AN172" s="329"/>
      <c r="AO172" s="330">
        <f>TOTALGENERAL!$I73</f>
        <v>18.8</v>
      </c>
      <c r="AP172" s="331"/>
      <c r="AQ172" s="330" t="str">
        <f>TOTALGENERAL!$AJ73</f>
        <v/>
      </c>
      <c r="AR172" s="331"/>
      <c r="AS172" s="330"/>
      <c r="AT172" s="331"/>
      <c r="AU172" s="330"/>
      <c r="AV172" s="332"/>
      <c r="AW172" s="553" t="str">
        <f>PARAMETRES!$F$6</f>
        <v>ÉCRIRE (dictées, orthographe, rédactions)</v>
      </c>
      <c r="AX172" s="553"/>
      <c r="AY172" s="328">
        <f>PARAMETRES!$G$6</f>
        <v>25</v>
      </c>
      <c r="AZ172" s="329"/>
      <c r="BA172" s="330">
        <f>TOTALGENERAL!$I77</f>
        <v>20</v>
      </c>
      <c r="BB172" s="331"/>
      <c r="BC172" s="330" t="str">
        <f>TOTALGENERAL!$AJ77</f>
        <v/>
      </c>
      <c r="BD172" s="331"/>
      <c r="BE172" s="330"/>
      <c r="BF172" s="331"/>
      <c r="BG172" s="330"/>
      <c r="BH172" s="332"/>
      <c r="BI172" s="553" t="str">
        <f>PARAMETRES!$F$6</f>
        <v>ÉCRIRE (dictées, orthographe, rédactions)</v>
      </c>
      <c r="BJ172" s="553"/>
      <c r="BK172" s="328">
        <f>PARAMETRES!$G$6</f>
        <v>25</v>
      </c>
      <c r="BL172" s="329"/>
      <c r="BM172" s="330">
        <f>TOTALGENERAL!$I81</f>
        <v>22.8</v>
      </c>
      <c r="BN172" s="331"/>
      <c r="BO172" s="330" t="str">
        <f>TOTALGENERAL!$AJ81</f>
        <v/>
      </c>
      <c r="BP172" s="331"/>
      <c r="BQ172" s="330"/>
      <c r="BR172" s="331"/>
      <c r="BS172" s="330"/>
      <c r="BT172" s="332"/>
      <c r="BU172" s="553" t="str">
        <f>PARAMETRES!$F$6</f>
        <v>ÉCRIRE (dictées, orthographe, rédactions)</v>
      </c>
      <c r="BV172" s="553"/>
      <c r="BW172" s="328">
        <f>PARAMETRES!$G$6</f>
        <v>25</v>
      </c>
      <c r="BX172" s="329"/>
      <c r="BY172" s="330">
        <f>TOTALGENERAL!$I85</f>
        <v>16.5</v>
      </c>
      <c r="BZ172" s="331"/>
      <c r="CA172" s="330" t="str">
        <f>TOTALGENERAL!$AJ85</f>
        <v/>
      </c>
      <c r="CB172" s="331"/>
      <c r="CC172" s="330"/>
      <c r="CD172" s="331"/>
      <c r="CE172" s="330"/>
      <c r="CF172" s="332"/>
      <c r="CG172" s="553" t="str">
        <f>PARAMETRES!$F$6</f>
        <v>ÉCRIRE (dictées, orthographe, rédactions)</v>
      </c>
      <c r="CH172" s="553"/>
      <c r="CI172" s="328">
        <f>PARAMETRES!$G$6</f>
        <v>25</v>
      </c>
      <c r="CJ172" s="329"/>
      <c r="CK172" s="330" t="str">
        <f>TOTALGENERAL!$I89</f>
        <v>-</v>
      </c>
      <c r="CL172" s="331"/>
      <c r="CM172" s="330" t="str">
        <f>TOTALGENERAL!$AJ89</f>
        <v/>
      </c>
      <c r="CN172" s="331"/>
      <c r="CO172" s="330"/>
      <c r="CP172" s="331"/>
      <c r="CQ172" s="330"/>
      <c r="CR172" s="332"/>
      <c r="CS172" s="553" t="str">
        <f>PARAMETRES!$F$6</f>
        <v>ÉCRIRE (dictées, orthographe, rédactions)</v>
      </c>
      <c r="CT172" s="553"/>
      <c r="CU172" s="328">
        <f>PARAMETRES!$G$6</f>
        <v>25</v>
      </c>
      <c r="CV172" s="329"/>
      <c r="CW172" s="330" t="str">
        <f>TOTALGENERAL!$I93</f>
        <v>-</v>
      </c>
      <c r="CX172" s="331"/>
      <c r="CY172" s="330" t="str">
        <f>TOTALGENERAL!$AJ93</f>
        <v/>
      </c>
      <c r="CZ172" s="331"/>
      <c r="DA172" s="330"/>
      <c r="DB172" s="331"/>
      <c r="DC172" s="330"/>
      <c r="DD172" s="332"/>
      <c r="DE172" s="553" t="str">
        <f>PARAMETRES!$F$6</f>
        <v>ÉCRIRE (dictées, orthographe, rédactions)</v>
      </c>
      <c r="DF172" s="553"/>
      <c r="DG172" s="328">
        <f>PARAMETRES!$G$6</f>
        <v>25</v>
      </c>
      <c r="DH172" s="329"/>
      <c r="DI172" s="330" t="str">
        <f>TOTALGENERAL!$I97</f>
        <v>-</v>
      </c>
      <c r="DJ172" s="331"/>
      <c r="DK172" s="330" t="str">
        <f>TOTALGENERAL!$AJ97</f>
        <v/>
      </c>
      <c r="DL172" s="331"/>
      <c r="DM172" s="330"/>
      <c r="DN172" s="331"/>
      <c r="DO172" s="330"/>
      <c r="DP172" s="332"/>
    </row>
    <row r="173" spans="1:120">
      <c r="A173" s="553" t="str">
        <f>PARAMETRES!$F$7</f>
        <v>ÉCOUTER / PARLER</v>
      </c>
      <c r="B173" s="553"/>
      <c r="C173" s="328">
        <f>PARAMETRES!$G$7</f>
        <v>25</v>
      </c>
      <c r="D173" s="329"/>
      <c r="E173" s="330">
        <f>TOTALGENERAL!$J61</f>
        <v>19.8</v>
      </c>
      <c r="F173" s="331"/>
      <c r="G173" s="330" t="str">
        <f>TOTALGENERAL!$AK61</f>
        <v/>
      </c>
      <c r="H173" s="331"/>
      <c r="I173" s="330"/>
      <c r="J173" s="331"/>
      <c r="K173" s="330"/>
      <c r="L173" s="332"/>
      <c r="M173" s="553" t="str">
        <f>PARAMETRES!$F$7</f>
        <v>ÉCOUTER / PARLER</v>
      </c>
      <c r="N173" s="553"/>
      <c r="O173" s="328">
        <f>PARAMETRES!$G$7</f>
        <v>25</v>
      </c>
      <c r="P173" s="329"/>
      <c r="Q173" s="330">
        <f>TOTALGENERAL!$J65</f>
        <v>14.5</v>
      </c>
      <c r="R173" s="331"/>
      <c r="S173" s="330" t="str">
        <f>TOTALGENERAL!$AK65</f>
        <v/>
      </c>
      <c r="T173" s="331"/>
      <c r="U173" s="330"/>
      <c r="V173" s="331"/>
      <c r="W173" s="330"/>
      <c r="X173" s="332"/>
      <c r="Y173" s="553" t="str">
        <f>PARAMETRES!$F$7</f>
        <v>ÉCOUTER / PARLER</v>
      </c>
      <c r="Z173" s="553"/>
      <c r="AA173" s="328">
        <f>PARAMETRES!$G$7</f>
        <v>25</v>
      </c>
      <c r="AB173" s="329"/>
      <c r="AC173" s="330">
        <f>TOTALGENERAL!$J69</f>
        <v>14.799999999999999</v>
      </c>
      <c r="AD173" s="331"/>
      <c r="AE173" s="330" t="str">
        <f>TOTALGENERAL!$AK69</f>
        <v/>
      </c>
      <c r="AF173" s="331"/>
      <c r="AG173" s="330"/>
      <c r="AH173" s="331"/>
      <c r="AI173" s="330"/>
      <c r="AJ173" s="332"/>
      <c r="AK173" s="553" t="str">
        <f>PARAMETRES!$F$7</f>
        <v>ÉCOUTER / PARLER</v>
      </c>
      <c r="AL173" s="553"/>
      <c r="AM173" s="328">
        <f>PARAMETRES!$G$7</f>
        <v>25</v>
      </c>
      <c r="AN173" s="329"/>
      <c r="AO173" s="330">
        <f>TOTALGENERAL!$J73</f>
        <v>18.100000000000001</v>
      </c>
      <c r="AP173" s="331"/>
      <c r="AQ173" s="330" t="str">
        <f>TOTALGENERAL!$AK73</f>
        <v/>
      </c>
      <c r="AR173" s="331"/>
      <c r="AS173" s="330"/>
      <c r="AT173" s="331"/>
      <c r="AU173" s="330"/>
      <c r="AV173" s="332"/>
      <c r="AW173" s="553" t="str">
        <f>PARAMETRES!$F$7</f>
        <v>ÉCOUTER / PARLER</v>
      </c>
      <c r="AX173" s="553"/>
      <c r="AY173" s="328">
        <f>PARAMETRES!$G$7</f>
        <v>25</v>
      </c>
      <c r="AZ173" s="329"/>
      <c r="BA173" s="330">
        <f>TOTALGENERAL!$J77</f>
        <v>19.5</v>
      </c>
      <c r="BB173" s="331"/>
      <c r="BC173" s="330" t="str">
        <f>TOTALGENERAL!$AK77</f>
        <v/>
      </c>
      <c r="BD173" s="331"/>
      <c r="BE173" s="330"/>
      <c r="BF173" s="331"/>
      <c r="BG173" s="330"/>
      <c r="BH173" s="332"/>
      <c r="BI173" s="553" t="str">
        <f>PARAMETRES!$F$7</f>
        <v>ÉCOUTER / PARLER</v>
      </c>
      <c r="BJ173" s="553"/>
      <c r="BK173" s="328">
        <f>PARAMETRES!$G$7</f>
        <v>25</v>
      </c>
      <c r="BL173" s="329"/>
      <c r="BM173" s="330">
        <f>TOTALGENERAL!$J81</f>
        <v>17.8</v>
      </c>
      <c r="BN173" s="331"/>
      <c r="BO173" s="330" t="str">
        <f>TOTALGENERAL!$AK81</f>
        <v/>
      </c>
      <c r="BP173" s="331"/>
      <c r="BQ173" s="330"/>
      <c r="BR173" s="331"/>
      <c r="BS173" s="330"/>
      <c r="BT173" s="332"/>
      <c r="BU173" s="553" t="str">
        <f>PARAMETRES!$F$7</f>
        <v>ÉCOUTER / PARLER</v>
      </c>
      <c r="BV173" s="553"/>
      <c r="BW173" s="328">
        <f>PARAMETRES!$G$7</f>
        <v>25</v>
      </c>
      <c r="BX173" s="329"/>
      <c r="BY173" s="330">
        <f>TOTALGENERAL!$J85</f>
        <v>15</v>
      </c>
      <c r="BZ173" s="331"/>
      <c r="CA173" s="330" t="str">
        <f>TOTALGENERAL!$AK85</f>
        <v/>
      </c>
      <c r="CB173" s="331"/>
      <c r="CC173" s="330"/>
      <c r="CD173" s="331"/>
      <c r="CE173" s="330"/>
      <c r="CF173" s="332"/>
      <c r="CG173" s="553" t="str">
        <f>PARAMETRES!$F$7</f>
        <v>ÉCOUTER / PARLER</v>
      </c>
      <c r="CH173" s="553"/>
      <c r="CI173" s="328">
        <f>PARAMETRES!$G$7</f>
        <v>25</v>
      </c>
      <c r="CJ173" s="329"/>
      <c r="CK173" s="330" t="str">
        <f>TOTALGENERAL!$J89</f>
        <v>-</v>
      </c>
      <c r="CL173" s="331"/>
      <c r="CM173" s="330" t="str">
        <f>TOTALGENERAL!$AK89</f>
        <v/>
      </c>
      <c r="CN173" s="331"/>
      <c r="CO173" s="330"/>
      <c r="CP173" s="331"/>
      <c r="CQ173" s="330"/>
      <c r="CR173" s="332"/>
      <c r="CS173" s="553" t="str">
        <f>PARAMETRES!$F$7</f>
        <v>ÉCOUTER / PARLER</v>
      </c>
      <c r="CT173" s="553"/>
      <c r="CU173" s="328">
        <f>PARAMETRES!$G$7</f>
        <v>25</v>
      </c>
      <c r="CV173" s="329"/>
      <c r="CW173" s="330" t="str">
        <f>TOTALGENERAL!$J93</f>
        <v>-</v>
      </c>
      <c r="CX173" s="331"/>
      <c r="CY173" s="330" t="str">
        <f>TOTALGENERAL!$AK93</f>
        <v/>
      </c>
      <c r="CZ173" s="331"/>
      <c r="DA173" s="330"/>
      <c r="DB173" s="331"/>
      <c r="DC173" s="330"/>
      <c r="DD173" s="332"/>
      <c r="DE173" s="553" t="str">
        <f>PARAMETRES!$F$7</f>
        <v>ÉCOUTER / PARLER</v>
      </c>
      <c r="DF173" s="553"/>
      <c r="DG173" s="328">
        <f>PARAMETRES!$G$7</f>
        <v>25</v>
      </c>
      <c r="DH173" s="329"/>
      <c r="DI173" s="330" t="str">
        <f>TOTALGENERAL!$J97</f>
        <v>-</v>
      </c>
      <c r="DJ173" s="331"/>
      <c r="DK173" s="330" t="str">
        <f>TOTALGENERAL!$AK97</f>
        <v/>
      </c>
      <c r="DL173" s="331"/>
      <c r="DM173" s="330"/>
      <c r="DN173" s="331"/>
      <c r="DO173" s="330"/>
      <c r="DP173" s="332"/>
    </row>
    <row r="174" spans="1:120">
      <c r="A174" s="553" t="str">
        <f>PARAMETRES!$F$8</f>
        <v>LIRE-ÉCRIRE (conjugaison, grammaire, …)</v>
      </c>
      <c r="B174" s="553"/>
      <c r="C174" s="328">
        <f>PARAMETRES!$G$8</f>
        <v>25</v>
      </c>
      <c r="D174" s="329"/>
      <c r="E174" s="330">
        <f>TOTALGENERAL!$K61</f>
        <v>15.9</v>
      </c>
      <c r="F174" s="331"/>
      <c r="G174" s="330" t="str">
        <f>TOTALGENERAL!$AL61</f>
        <v/>
      </c>
      <c r="H174" s="331"/>
      <c r="I174" s="330"/>
      <c r="J174" s="331"/>
      <c r="K174" s="330"/>
      <c r="L174" s="332"/>
      <c r="M174" s="553" t="str">
        <f>PARAMETRES!$F$8</f>
        <v>LIRE-ÉCRIRE (conjugaison, grammaire, …)</v>
      </c>
      <c r="N174" s="553"/>
      <c r="O174" s="328">
        <f>PARAMETRES!$G$8</f>
        <v>25</v>
      </c>
      <c r="P174" s="329"/>
      <c r="Q174" s="330">
        <f>TOTALGENERAL!$K65</f>
        <v>16.600000000000001</v>
      </c>
      <c r="R174" s="331"/>
      <c r="S174" s="330" t="str">
        <f>TOTALGENERAL!$AL65</f>
        <v/>
      </c>
      <c r="T174" s="331"/>
      <c r="U174" s="330"/>
      <c r="V174" s="331"/>
      <c r="W174" s="330"/>
      <c r="X174" s="332"/>
      <c r="Y174" s="553" t="str">
        <f>PARAMETRES!$F$8</f>
        <v>LIRE-ÉCRIRE (conjugaison, grammaire, …)</v>
      </c>
      <c r="Z174" s="553"/>
      <c r="AA174" s="328">
        <f>PARAMETRES!$G$8</f>
        <v>25</v>
      </c>
      <c r="AB174" s="329"/>
      <c r="AC174" s="330">
        <f>TOTALGENERAL!$K69</f>
        <v>13.2</v>
      </c>
      <c r="AD174" s="331"/>
      <c r="AE174" s="330" t="str">
        <f>TOTALGENERAL!$AL69</f>
        <v/>
      </c>
      <c r="AF174" s="331"/>
      <c r="AG174" s="330"/>
      <c r="AH174" s="331"/>
      <c r="AI174" s="330"/>
      <c r="AJ174" s="332"/>
      <c r="AK174" s="553" t="str">
        <f>PARAMETRES!$F$8</f>
        <v>LIRE-ÉCRIRE (conjugaison, grammaire, …)</v>
      </c>
      <c r="AL174" s="553"/>
      <c r="AM174" s="328">
        <f>PARAMETRES!$G$8</f>
        <v>25</v>
      </c>
      <c r="AN174" s="329"/>
      <c r="AO174" s="330">
        <f>TOTALGENERAL!$K73</f>
        <v>12.5</v>
      </c>
      <c r="AP174" s="331"/>
      <c r="AQ174" s="330" t="str">
        <f>TOTALGENERAL!$AL73</f>
        <v/>
      </c>
      <c r="AR174" s="331"/>
      <c r="AS174" s="330"/>
      <c r="AT174" s="331"/>
      <c r="AU174" s="330"/>
      <c r="AV174" s="332"/>
      <c r="AW174" s="553" t="str">
        <f>PARAMETRES!$F$8</f>
        <v>LIRE-ÉCRIRE (conjugaison, grammaire, …)</v>
      </c>
      <c r="AX174" s="553"/>
      <c r="AY174" s="328">
        <f>PARAMETRES!$G$8</f>
        <v>25</v>
      </c>
      <c r="AZ174" s="329"/>
      <c r="BA174" s="330">
        <f>TOTALGENERAL!$K77</f>
        <v>16.400000000000002</v>
      </c>
      <c r="BB174" s="331"/>
      <c r="BC174" s="330" t="str">
        <f>TOTALGENERAL!$AL77</f>
        <v/>
      </c>
      <c r="BD174" s="331"/>
      <c r="BE174" s="330"/>
      <c r="BF174" s="331"/>
      <c r="BG174" s="330"/>
      <c r="BH174" s="332"/>
      <c r="BI174" s="553" t="str">
        <f>PARAMETRES!$F$8</f>
        <v>LIRE-ÉCRIRE (conjugaison, grammaire, …)</v>
      </c>
      <c r="BJ174" s="553"/>
      <c r="BK174" s="328">
        <f>PARAMETRES!$G$8</f>
        <v>25</v>
      </c>
      <c r="BL174" s="329"/>
      <c r="BM174" s="330">
        <f>TOTALGENERAL!$K81</f>
        <v>19.400000000000002</v>
      </c>
      <c r="BN174" s="331"/>
      <c r="BO174" s="330" t="str">
        <f>TOTALGENERAL!$AL81</f>
        <v/>
      </c>
      <c r="BP174" s="331"/>
      <c r="BQ174" s="330"/>
      <c r="BR174" s="331"/>
      <c r="BS174" s="330"/>
      <c r="BT174" s="332"/>
      <c r="BU174" s="553" t="str">
        <f>PARAMETRES!$F$8</f>
        <v>LIRE-ÉCRIRE (conjugaison, grammaire, …)</v>
      </c>
      <c r="BV174" s="553"/>
      <c r="BW174" s="328">
        <f>PARAMETRES!$G$8</f>
        <v>25</v>
      </c>
      <c r="BX174" s="329"/>
      <c r="BY174" s="330">
        <f>TOTALGENERAL!$K85</f>
        <v>16.400000000000002</v>
      </c>
      <c r="BZ174" s="331"/>
      <c r="CA174" s="330" t="str">
        <f>TOTALGENERAL!$AL85</f>
        <v/>
      </c>
      <c r="CB174" s="331"/>
      <c r="CC174" s="330"/>
      <c r="CD174" s="331"/>
      <c r="CE174" s="330"/>
      <c r="CF174" s="332"/>
      <c r="CG174" s="553" t="str">
        <f>PARAMETRES!$F$8</f>
        <v>LIRE-ÉCRIRE (conjugaison, grammaire, …)</v>
      </c>
      <c r="CH174" s="553"/>
      <c r="CI174" s="328">
        <f>PARAMETRES!$G$8</f>
        <v>25</v>
      </c>
      <c r="CJ174" s="329"/>
      <c r="CK174" s="330" t="str">
        <f>TOTALGENERAL!$K89</f>
        <v>-</v>
      </c>
      <c r="CL174" s="331"/>
      <c r="CM174" s="330" t="str">
        <f>TOTALGENERAL!$AL89</f>
        <v/>
      </c>
      <c r="CN174" s="331"/>
      <c r="CO174" s="330"/>
      <c r="CP174" s="331"/>
      <c r="CQ174" s="330"/>
      <c r="CR174" s="332"/>
      <c r="CS174" s="553" t="str">
        <f>PARAMETRES!$F$8</f>
        <v>LIRE-ÉCRIRE (conjugaison, grammaire, …)</v>
      </c>
      <c r="CT174" s="553"/>
      <c r="CU174" s="328">
        <f>PARAMETRES!$G$8</f>
        <v>25</v>
      </c>
      <c r="CV174" s="329"/>
      <c r="CW174" s="330" t="str">
        <f>TOTALGENERAL!$K93</f>
        <v>-</v>
      </c>
      <c r="CX174" s="331"/>
      <c r="CY174" s="330" t="str">
        <f>TOTALGENERAL!$AL93</f>
        <v/>
      </c>
      <c r="CZ174" s="331"/>
      <c r="DA174" s="330"/>
      <c r="DB174" s="331"/>
      <c r="DC174" s="330"/>
      <c r="DD174" s="332"/>
      <c r="DE174" s="553" t="str">
        <f>PARAMETRES!$F$8</f>
        <v>LIRE-ÉCRIRE (conjugaison, grammaire, …)</v>
      </c>
      <c r="DF174" s="553"/>
      <c r="DG174" s="328">
        <f>PARAMETRES!$G$8</f>
        <v>25</v>
      </c>
      <c r="DH174" s="329"/>
      <c r="DI174" s="330" t="str">
        <f>TOTALGENERAL!$K97</f>
        <v>-</v>
      </c>
      <c r="DJ174" s="331"/>
      <c r="DK174" s="330" t="str">
        <f>TOTALGENERAL!$AL97</f>
        <v/>
      </c>
      <c r="DL174" s="331"/>
      <c r="DM174" s="330"/>
      <c r="DN174" s="331"/>
      <c r="DO174" s="330"/>
      <c r="DP174" s="332"/>
    </row>
    <row r="175" spans="1:120">
      <c r="A175" s="326"/>
      <c r="B175" s="326"/>
      <c r="C175" s="327"/>
      <c r="D175" s="327"/>
      <c r="E175" s="315"/>
      <c r="G175" s="315"/>
      <c r="I175" s="315"/>
      <c r="K175" s="315"/>
      <c r="M175" s="326"/>
      <c r="N175" s="326"/>
      <c r="O175" s="327"/>
      <c r="P175" s="327"/>
      <c r="Q175" s="315"/>
      <c r="S175" s="315"/>
      <c r="U175" s="315"/>
      <c r="W175" s="315"/>
      <c r="Y175" s="326"/>
      <c r="Z175" s="326"/>
      <c r="AA175" s="327"/>
      <c r="AB175" s="327"/>
      <c r="AC175" s="315"/>
      <c r="AE175" s="315"/>
      <c r="AG175" s="315"/>
      <c r="AI175" s="315"/>
      <c r="AK175" s="326"/>
      <c r="AL175" s="326"/>
      <c r="AM175" s="327"/>
      <c r="AN175" s="327"/>
      <c r="AO175" s="315"/>
      <c r="AQ175" s="315"/>
      <c r="AS175" s="315"/>
      <c r="AU175" s="315"/>
      <c r="AW175" s="326"/>
      <c r="AX175" s="326"/>
      <c r="AY175" s="327"/>
      <c r="AZ175" s="327"/>
      <c r="BA175" s="315"/>
      <c r="BC175" s="315"/>
      <c r="BE175" s="315"/>
      <c r="BG175" s="315"/>
      <c r="BI175" s="326"/>
      <c r="BJ175" s="326"/>
      <c r="BK175" s="327"/>
      <c r="BL175" s="327"/>
      <c r="BM175" s="315"/>
      <c r="BO175" s="315"/>
      <c r="BQ175" s="315"/>
      <c r="BS175" s="315"/>
      <c r="BU175" s="326"/>
      <c r="BV175" s="326"/>
      <c r="BW175" s="327"/>
      <c r="BX175" s="327"/>
      <c r="BY175" s="315"/>
      <c r="CA175" s="315"/>
      <c r="CC175" s="315"/>
      <c r="CE175" s="315"/>
      <c r="CG175" s="326"/>
      <c r="CH175" s="326"/>
      <c r="CI175" s="327"/>
      <c r="CJ175" s="327"/>
      <c r="CK175" s="315"/>
      <c r="CM175" s="315"/>
      <c r="CO175" s="315"/>
      <c r="CQ175" s="315"/>
      <c r="CS175" s="326"/>
      <c r="CT175" s="326"/>
      <c r="CU175" s="327"/>
      <c r="CV175" s="327"/>
      <c r="CW175" s="315"/>
      <c r="CY175" s="315"/>
      <c r="DA175" s="315"/>
      <c r="DC175" s="315"/>
      <c r="DE175" s="326"/>
      <c r="DF175" s="326"/>
      <c r="DG175" s="327"/>
      <c r="DH175" s="327"/>
      <c r="DI175" s="315"/>
      <c r="DK175" s="315"/>
      <c r="DM175" s="315"/>
      <c r="DO175" s="315"/>
    </row>
    <row r="176" spans="1:120" ht="13.5">
      <c r="A176" s="554" t="str">
        <f>PARAMETRES!$F$9</f>
        <v>TOTAL LANGUE MATERNELLE</v>
      </c>
      <c r="B176" s="554"/>
      <c r="C176" s="333">
        <f>PARAMETRES!$G$9</f>
        <v>100</v>
      </c>
      <c r="D176" s="334"/>
      <c r="E176" s="335">
        <f>TOTALGENERAL!$L61</f>
        <v>79.899999999999991</v>
      </c>
      <c r="F176" s="319"/>
      <c r="G176" s="335" t="str">
        <f>TOTALGENERAL!$AM61</f>
        <v/>
      </c>
      <c r="H176" s="319"/>
      <c r="I176" s="335"/>
      <c r="J176" s="319"/>
      <c r="K176" s="335"/>
      <c r="L176" s="320"/>
      <c r="M176" s="554" t="str">
        <f>PARAMETRES!$F$9</f>
        <v>TOTAL LANGUE MATERNELLE</v>
      </c>
      <c r="N176" s="554"/>
      <c r="O176" s="333">
        <f>PARAMETRES!$G$9</f>
        <v>100</v>
      </c>
      <c r="P176" s="334"/>
      <c r="Q176" s="335">
        <f>TOTALGENERAL!$L65</f>
        <v>74.099999999999994</v>
      </c>
      <c r="R176" s="319"/>
      <c r="S176" s="335" t="str">
        <f>TOTALGENERAL!$AM65</f>
        <v/>
      </c>
      <c r="T176" s="319"/>
      <c r="U176" s="335"/>
      <c r="V176" s="319"/>
      <c r="W176" s="335"/>
      <c r="X176" s="320"/>
      <c r="Y176" s="554" t="str">
        <f>PARAMETRES!$F$9</f>
        <v>TOTAL LANGUE MATERNELLE</v>
      </c>
      <c r="Z176" s="554"/>
      <c r="AA176" s="333">
        <f>PARAMETRES!$G$9</f>
        <v>100</v>
      </c>
      <c r="AB176" s="334"/>
      <c r="AC176" s="335">
        <f>TOTALGENERAL!$L69</f>
        <v>67.099999999999994</v>
      </c>
      <c r="AD176" s="319"/>
      <c r="AE176" s="335" t="str">
        <f>TOTALGENERAL!$AM69</f>
        <v/>
      </c>
      <c r="AF176" s="319"/>
      <c r="AG176" s="335"/>
      <c r="AH176" s="319"/>
      <c r="AI176" s="335"/>
      <c r="AJ176" s="320"/>
      <c r="AK176" s="554" t="str">
        <f>PARAMETRES!$F$9</f>
        <v>TOTAL LANGUE MATERNELLE</v>
      </c>
      <c r="AL176" s="554"/>
      <c r="AM176" s="333">
        <f>PARAMETRES!$G$9</f>
        <v>100</v>
      </c>
      <c r="AN176" s="334"/>
      <c r="AO176" s="335">
        <f>TOTALGENERAL!$L73</f>
        <v>70.899999999999991</v>
      </c>
      <c r="AP176" s="319"/>
      <c r="AQ176" s="335" t="str">
        <f>TOTALGENERAL!$AM73</f>
        <v/>
      </c>
      <c r="AR176" s="319"/>
      <c r="AS176" s="335"/>
      <c r="AT176" s="319"/>
      <c r="AU176" s="335"/>
      <c r="AV176" s="320"/>
      <c r="AW176" s="554" t="str">
        <f>PARAMETRES!$F$9</f>
        <v>TOTAL LANGUE MATERNELLE</v>
      </c>
      <c r="AX176" s="554"/>
      <c r="AY176" s="333">
        <f>PARAMETRES!$G$9</f>
        <v>100</v>
      </c>
      <c r="AZ176" s="334"/>
      <c r="BA176" s="335">
        <f>TOTALGENERAL!$L77</f>
        <v>79.8</v>
      </c>
      <c r="BB176" s="319"/>
      <c r="BC176" s="335" t="str">
        <f>TOTALGENERAL!$AM77</f>
        <v/>
      </c>
      <c r="BD176" s="319"/>
      <c r="BE176" s="335"/>
      <c r="BF176" s="319"/>
      <c r="BG176" s="335"/>
      <c r="BH176" s="320"/>
      <c r="BI176" s="554" t="str">
        <f>PARAMETRES!$F$9</f>
        <v>TOTAL LANGUE MATERNELLE</v>
      </c>
      <c r="BJ176" s="554"/>
      <c r="BK176" s="333">
        <f>PARAMETRES!$G$9</f>
        <v>100</v>
      </c>
      <c r="BL176" s="334"/>
      <c r="BM176" s="335">
        <f>TOTALGENERAL!$L81</f>
        <v>82.899999999999991</v>
      </c>
      <c r="BN176" s="319"/>
      <c r="BO176" s="335" t="str">
        <f>TOTALGENERAL!$AM81</f>
        <v/>
      </c>
      <c r="BP176" s="319"/>
      <c r="BQ176" s="335"/>
      <c r="BR176" s="319"/>
      <c r="BS176" s="335"/>
      <c r="BT176" s="320"/>
      <c r="BU176" s="554" t="str">
        <f>PARAMETRES!$F$9</f>
        <v>TOTAL LANGUE MATERNELLE</v>
      </c>
      <c r="BV176" s="554"/>
      <c r="BW176" s="333">
        <f>PARAMETRES!$G$9</f>
        <v>100</v>
      </c>
      <c r="BX176" s="334"/>
      <c r="BY176" s="335">
        <f>TOTALGENERAL!$L85</f>
        <v>68.399999999999991</v>
      </c>
      <c r="BZ176" s="319"/>
      <c r="CA176" s="335" t="str">
        <f>TOTALGENERAL!$AM85</f>
        <v/>
      </c>
      <c r="CB176" s="319"/>
      <c r="CC176" s="335"/>
      <c r="CD176" s="319"/>
      <c r="CE176" s="335"/>
      <c r="CF176" s="320"/>
      <c r="CG176" s="554" t="str">
        <f>PARAMETRES!$F$9</f>
        <v>TOTAL LANGUE MATERNELLE</v>
      </c>
      <c r="CH176" s="554"/>
      <c r="CI176" s="333">
        <f>PARAMETRES!$G$9</f>
        <v>100</v>
      </c>
      <c r="CJ176" s="334"/>
      <c r="CK176" s="335" t="str">
        <f>TOTALGENERAL!$L89</f>
        <v>-</v>
      </c>
      <c r="CL176" s="319"/>
      <c r="CM176" s="335" t="str">
        <f>TOTALGENERAL!$AM89</f>
        <v/>
      </c>
      <c r="CN176" s="319"/>
      <c r="CO176" s="335"/>
      <c r="CP176" s="319"/>
      <c r="CQ176" s="335"/>
      <c r="CR176" s="320"/>
      <c r="CS176" s="554" t="str">
        <f>PARAMETRES!$F$9</f>
        <v>TOTAL LANGUE MATERNELLE</v>
      </c>
      <c r="CT176" s="554"/>
      <c r="CU176" s="333">
        <f>PARAMETRES!$G$9</f>
        <v>100</v>
      </c>
      <c r="CV176" s="334"/>
      <c r="CW176" s="335" t="str">
        <f>TOTALGENERAL!$L93</f>
        <v>-</v>
      </c>
      <c r="CX176" s="319"/>
      <c r="CY176" s="335" t="str">
        <f>TOTALGENERAL!$AM93</f>
        <v/>
      </c>
      <c r="CZ176" s="319"/>
      <c r="DA176" s="335"/>
      <c r="DB176" s="319"/>
      <c r="DC176" s="335"/>
      <c r="DD176" s="320"/>
      <c r="DE176" s="554" t="str">
        <f>PARAMETRES!$F$9</f>
        <v>TOTAL LANGUE MATERNELLE</v>
      </c>
      <c r="DF176" s="554"/>
      <c r="DG176" s="333">
        <f>PARAMETRES!$G$9</f>
        <v>100</v>
      </c>
      <c r="DH176" s="334"/>
      <c r="DI176" s="335" t="str">
        <f>TOTALGENERAL!$L97</f>
        <v>-</v>
      </c>
      <c r="DJ176" s="319"/>
      <c r="DK176" s="335" t="str">
        <f>TOTALGENERAL!$AM97</f>
        <v/>
      </c>
      <c r="DL176" s="319"/>
      <c r="DM176" s="335"/>
      <c r="DN176" s="319"/>
      <c r="DO176" s="335"/>
      <c r="DP176" s="320"/>
    </row>
    <row r="177" spans="1:120" ht="13.5">
      <c r="A177" s="321"/>
      <c r="B177" s="322"/>
      <c r="C177" s="336"/>
      <c r="D177" s="336"/>
      <c r="E177" s="315"/>
      <c r="F177" s="324"/>
      <c r="G177" s="315"/>
      <c r="H177" s="324"/>
      <c r="I177" s="315"/>
      <c r="J177" s="324"/>
      <c r="K177" s="315"/>
      <c r="L177" s="325"/>
      <c r="M177" s="321"/>
      <c r="N177" s="322"/>
      <c r="O177" s="336"/>
      <c r="P177" s="336"/>
      <c r="Q177" s="315"/>
      <c r="R177" s="324"/>
      <c r="S177" s="315"/>
      <c r="T177" s="324"/>
      <c r="U177" s="315"/>
      <c r="V177" s="324"/>
      <c r="W177" s="315"/>
      <c r="X177" s="325"/>
      <c r="Y177" s="321"/>
      <c r="Z177" s="322"/>
      <c r="AA177" s="336"/>
      <c r="AB177" s="336"/>
      <c r="AC177" s="315"/>
      <c r="AD177" s="324"/>
      <c r="AE177" s="315"/>
      <c r="AF177" s="324"/>
      <c r="AG177" s="315"/>
      <c r="AH177" s="324"/>
      <c r="AI177" s="315"/>
      <c r="AJ177" s="325"/>
      <c r="AK177" s="321"/>
      <c r="AL177" s="322"/>
      <c r="AM177" s="336"/>
      <c r="AN177" s="336"/>
      <c r="AO177" s="315"/>
      <c r="AP177" s="324"/>
      <c r="AQ177" s="315"/>
      <c r="AR177" s="324"/>
      <c r="AS177" s="315"/>
      <c r="AT177" s="324"/>
      <c r="AU177" s="315"/>
      <c r="AV177" s="325"/>
      <c r="AW177" s="321"/>
      <c r="AX177" s="322"/>
      <c r="AY177" s="336"/>
      <c r="AZ177" s="336"/>
      <c r="BA177" s="315"/>
      <c r="BB177" s="324"/>
      <c r="BC177" s="315"/>
      <c r="BD177" s="324"/>
      <c r="BE177" s="315"/>
      <c r="BF177" s="324"/>
      <c r="BG177" s="315"/>
      <c r="BH177" s="325"/>
      <c r="BI177" s="321"/>
      <c r="BJ177" s="322"/>
      <c r="BK177" s="336"/>
      <c r="BL177" s="336"/>
      <c r="BM177" s="315"/>
      <c r="BN177" s="324"/>
      <c r="BO177" s="315"/>
      <c r="BP177" s="324"/>
      <c r="BQ177" s="315"/>
      <c r="BR177" s="324"/>
      <c r="BS177" s="315"/>
      <c r="BT177" s="325"/>
      <c r="BU177" s="321"/>
      <c r="BV177" s="322"/>
      <c r="BW177" s="336"/>
      <c r="BX177" s="336"/>
      <c r="BY177" s="315"/>
      <c r="BZ177" s="324"/>
      <c r="CA177" s="315"/>
      <c r="CB177" s="324"/>
      <c r="CC177" s="315"/>
      <c r="CD177" s="324"/>
      <c r="CE177" s="315"/>
      <c r="CF177" s="325"/>
      <c r="CG177" s="321"/>
      <c r="CH177" s="322"/>
      <c r="CI177" s="336"/>
      <c r="CJ177" s="336"/>
      <c r="CK177" s="315"/>
      <c r="CL177" s="324"/>
      <c r="CM177" s="315"/>
      <c r="CN177" s="324"/>
      <c r="CO177" s="315"/>
      <c r="CP177" s="324"/>
      <c r="CQ177" s="315"/>
      <c r="CR177" s="325"/>
      <c r="CS177" s="321"/>
      <c r="CT177" s="322"/>
      <c r="CU177" s="336"/>
      <c r="CV177" s="336"/>
      <c r="CW177" s="315"/>
      <c r="CX177" s="324"/>
      <c r="CY177" s="315"/>
      <c r="CZ177" s="324"/>
      <c r="DA177" s="315"/>
      <c r="DB177" s="324"/>
      <c r="DC177" s="315"/>
      <c r="DD177" s="325"/>
      <c r="DE177" s="321"/>
      <c r="DF177" s="322"/>
      <c r="DG177" s="336"/>
      <c r="DH177" s="336"/>
      <c r="DI177" s="315"/>
      <c r="DJ177" s="324"/>
      <c r="DK177" s="315"/>
      <c r="DL177" s="324"/>
      <c r="DM177" s="315"/>
      <c r="DN177" s="324"/>
      <c r="DO177" s="315"/>
      <c r="DP177" s="325"/>
    </row>
    <row r="178" spans="1:120">
      <c r="A178" s="326"/>
      <c r="B178" s="326"/>
      <c r="C178" s="327"/>
      <c r="D178" s="327"/>
      <c r="E178" s="315"/>
      <c r="G178" s="315"/>
      <c r="I178" s="315"/>
      <c r="K178" s="315"/>
      <c r="M178" s="326"/>
      <c r="N178" s="326"/>
      <c r="O178" s="327"/>
      <c r="P178" s="327"/>
      <c r="Q178" s="315"/>
      <c r="S178" s="315"/>
      <c r="U178" s="315"/>
      <c r="W178" s="315"/>
      <c r="Y178" s="326"/>
      <c r="Z178" s="326"/>
      <c r="AA178" s="327"/>
      <c r="AB178" s="327"/>
      <c r="AC178" s="315"/>
      <c r="AE178" s="315"/>
      <c r="AG178" s="315"/>
      <c r="AI178" s="315"/>
      <c r="AK178" s="326"/>
      <c r="AL178" s="326"/>
      <c r="AM178" s="327"/>
      <c r="AN178" s="327"/>
      <c r="AO178" s="315"/>
      <c r="AQ178" s="315"/>
      <c r="AS178" s="315"/>
      <c r="AU178" s="315"/>
      <c r="AW178" s="326"/>
      <c r="AX178" s="326"/>
      <c r="AY178" s="327"/>
      <c r="AZ178" s="327"/>
      <c r="BA178" s="315"/>
      <c r="BC178" s="315"/>
      <c r="BE178" s="315"/>
      <c r="BG178" s="315"/>
      <c r="BI178" s="326"/>
      <c r="BJ178" s="326"/>
      <c r="BK178" s="327"/>
      <c r="BL178" s="327"/>
      <c r="BM178" s="315"/>
      <c r="BO178" s="315"/>
      <c r="BQ178" s="315"/>
      <c r="BS178" s="315"/>
      <c r="BU178" s="326"/>
      <c r="BV178" s="326"/>
      <c r="BW178" s="327"/>
      <c r="BX178" s="327"/>
      <c r="BY178" s="315"/>
      <c r="CA178" s="315"/>
      <c r="CC178" s="315"/>
      <c r="CE178" s="315"/>
      <c r="CG178" s="326"/>
      <c r="CH178" s="326"/>
      <c r="CI178" s="327"/>
      <c r="CJ178" s="327"/>
      <c r="CK178" s="315"/>
      <c r="CM178" s="315"/>
      <c r="CO178" s="315"/>
      <c r="CQ178" s="315"/>
      <c r="CS178" s="326"/>
      <c r="CT178" s="326"/>
      <c r="CU178" s="327"/>
      <c r="CV178" s="327"/>
      <c r="CW178" s="315"/>
      <c r="CY178" s="315"/>
      <c r="DA178" s="315"/>
      <c r="DC178" s="315"/>
      <c r="DE178" s="326"/>
      <c r="DF178" s="326"/>
      <c r="DG178" s="327"/>
      <c r="DH178" s="327"/>
      <c r="DI178" s="315"/>
      <c r="DK178" s="315"/>
      <c r="DM178" s="315"/>
      <c r="DO178" s="315"/>
    </row>
    <row r="179" spans="1:120" ht="13.5">
      <c r="A179" s="552" t="s">
        <v>89</v>
      </c>
      <c r="B179" s="552"/>
      <c r="C179" s="327"/>
      <c r="D179" s="327"/>
      <c r="E179" s="315"/>
      <c r="G179" s="315"/>
      <c r="I179" s="315"/>
      <c r="K179" s="315"/>
      <c r="M179" s="552" t="s">
        <v>89</v>
      </c>
      <c r="N179" s="552"/>
      <c r="O179" s="327"/>
      <c r="P179" s="327"/>
      <c r="Q179" s="315"/>
      <c r="S179" s="315"/>
      <c r="U179" s="315"/>
      <c r="W179" s="315"/>
      <c r="Y179" s="552" t="s">
        <v>89</v>
      </c>
      <c r="Z179" s="552"/>
      <c r="AA179" s="327"/>
      <c r="AB179" s="327"/>
      <c r="AC179" s="315"/>
      <c r="AE179" s="315"/>
      <c r="AG179" s="315"/>
      <c r="AI179" s="315"/>
      <c r="AK179" s="552" t="s">
        <v>89</v>
      </c>
      <c r="AL179" s="552"/>
      <c r="AM179" s="327"/>
      <c r="AN179" s="327"/>
      <c r="AO179" s="315"/>
      <c r="AQ179" s="315"/>
      <c r="AS179" s="315"/>
      <c r="AU179" s="315"/>
      <c r="AW179" s="552" t="s">
        <v>89</v>
      </c>
      <c r="AX179" s="552"/>
      <c r="AY179" s="327"/>
      <c r="AZ179" s="327"/>
      <c r="BA179" s="315"/>
      <c r="BC179" s="315"/>
      <c r="BE179" s="315"/>
      <c r="BG179" s="315"/>
      <c r="BI179" s="552" t="s">
        <v>89</v>
      </c>
      <c r="BJ179" s="552"/>
      <c r="BK179" s="327"/>
      <c r="BL179" s="327"/>
      <c r="BM179" s="315"/>
      <c r="BO179" s="315"/>
      <c r="BQ179" s="315"/>
      <c r="BS179" s="315"/>
      <c r="BU179" s="552" t="s">
        <v>89</v>
      </c>
      <c r="BV179" s="552"/>
      <c r="BW179" s="327"/>
      <c r="BX179" s="327"/>
      <c r="BY179" s="315"/>
      <c r="CA179" s="315"/>
      <c r="CC179" s="315"/>
      <c r="CE179" s="315"/>
      <c r="CG179" s="552" t="s">
        <v>89</v>
      </c>
      <c r="CH179" s="552"/>
      <c r="CI179" s="327"/>
      <c r="CJ179" s="327"/>
      <c r="CK179" s="315"/>
      <c r="CM179" s="315"/>
      <c r="CO179" s="315"/>
      <c r="CQ179" s="315"/>
      <c r="CS179" s="552" t="s">
        <v>89</v>
      </c>
      <c r="CT179" s="552"/>
      <c r="CU179" s="327"/>
      <c r="CV179" s="327"/>
      <c r="CW179" s="315"/>
      <c r="CY179" s="315"/>
      <c r="DA179" s="315"/>
      <c r="DC179" s="315"/>
      <c r="DE179" s="552" t="s">
        <v>89</v>
      </c>
      <c r="DF179" s="552"/>
      <c r="DG179" s="327"/>
      <c r="DH179" s="327"/>
      <c r="DI179" s="315"/>
      <c r="DK179" s="315"/>
      <c r="DM179" s="315"/>
      <c r="DO179" s="315"/>
    </row>
    <row r="180" spans="1:120">
      <c r="A180" s="326"/>
      <c r="B180" s="326"/>
      <c r="C180" s="327"/>
      <c r="D180" s="327"/>
      <c r="E180" s="315"/>
      <c r="G180" s="315"/>
      <c r="I180" s="315"/>
      <c r="K180" s="315"/>
      <c r="M180" s="326"/>
      <c r="N180" s="326"/>
      <c r="O180" s="327"/>
      <c r="P180" s="327"/>
      <c r="Q180" s="315"/>
      <c r="S180" s="315"/>
      <c r="U180" s="315"/>
      <c r="W180" s="315"/>
      <c r="Y180" s="326"/>
      <c r="Z180" s="326"/>
      <c r="AA180" s="327"/>
      <c r="AB180" s="327"/>
      <c r="AC180" s="315"/>
      <c r="AE180" s="315"/>
      <c r="AG180" s="315"/>
      <c r="AI180" s="315"/>
      <c r="AK180" s="326"/>
      <c r="AL180" s="326"/>
      <c r="AM180" s="327"/>
      <c r="AN180" s="327"/>
      <c r="AO180" s="315"/>
      <c r="AQ180" s="315"/>
      <c r="AS180" s="315"/>
      <c r="AU180" s="315"/>
      <c r="AW180" s="326"/>
      <c r="AX180" s="326"/>
      <c r="AY180" s="327"/>
      <c r="AZ180" s="327"/>
      <c r="BA180" s="315"/>
      <c r="BC180" s="315"/>
      <c r="BE180" s="315"/>
      <c r="BG180" s="315"/>
      <c r="BI180" s="326"/>
      <c r="BJ180" s="326"/>
      <c r="BK180" s="327"/>
      <c r="BL180" s="327"/>
      <c r="BM180" s="315"/>
      <c r="BO180" s="315"/>
      <c r="BQ180" s="315"/>
      <c r="BS180" s="315"/>
      <c r="BU180" s="326"/>
      <c r="BV180" s="326"/>
      <c r="BW180" s="327"/>
      <c r="BX180" s="327"/>
      <c r="BY180" s="315"/>
      <c r="CA180" s="315"/>
      <c r="CC180" s="315"/>
      <c r="CE180" s="315"/>
      <c r="CG180" s="326"/>
      <c r="CH180" s="326"/>
      <c r="CI180" s="327"/>
      <c r="CJ180" s="327"/>
      <c r="CK180" s="315"/>
      <c r="CM180" s="315"/>
      <c r="CO180" s="315"/>
      <c r="CQ180" s="315"/>
      <c r="CS180" s="326"/>
      <c r="CT180" s="326"/>
      <c r="CU180" s="327"/>
      <c r="CV180" s="327"/>
      <c r="CW180" s="315"/>
      <c r="CY180" s="315"/>
      <c r="DA180" s="315"/>
      <c r="DC180" s="315"/>
      <c r="DE180" s="326"/>
      <c r="DF180" s="326"/>
      <c r="DG180" s="327"/>
      <c r="DH180" s="327"/>
      <c r="DI180" s="315"/>
      <c r="DK180" s="315"/>
      <c r="DM180" s="315"/>
      <c r="DO180" s="315"/>
    </row>
    <row r="181" spans="1:120">
      <c r="A181" s="553" t="str">
        <f>PARAMETRES!$F$11</f>
        <v>NOMBRES ET OPÉRATIONS</v>
      </c>
      <c r="B181" s="553"/>
      <c r="C181" s="328">
        <f>PARAMETRES!$G$11</f>
        <v>40</v>
      </c>
      <c r="D181" s="329"/>
      <c r="E181" s="330">
        <f>TOTALGENERAL!$O61</f>
        <v>36.800000000000004</v>
      </c>
      <c r="F181" s="331"/>
      <c r="G181" s="330" t="str">
        <f>TOTALGENERAL!$AP61</f>
        <v/>
      </c>
      <c r="H181" s="331"/>
      <c r="I181" s="330"/>
      <c r="J181" s="331"/>
      <c r="K181" s="330"/>
      <c r="L181" s="332"/>
      <c r="M181" s="553" t="str">
        <f>PARAMETRES!$F$11</f>
        <v>NOMBRES ET OPÉRATIONS</v>
      </c>
      <c r="N181" s="553"/>
      <c r="O181" s="328">
        <f>PARAMETRES!$G$11</f>
        <v>40</v>
      </c>
      <c r="P181" s="329"/>
      <c r="Q181" s="330">
        <f>TOTALGENERAL!$O65</f>
        <v>33.5</v>
      </c>
      <c r="R181" s="331"/>
      <c r="S181" s="330" t="str">
        <f>TOTALGENERAL!$AP65</f>
        <v/>
      </c>
      <c r="T181" s="331"/>
      <c r="U181" s="330"/>
      <c r="V181" s="331"/>
      <c r="W181" s="330"/>
      <c r="X181" s="332"/>
      <c r="Y181" s="553" t="str">
        <f>PARAMETRES!$F$11</f>
        <v>NOMBRES ET OPÉRATIONS</v>
      </c>
      <c r="Z181" s="553"/>
      <c r="AA181" s="328">
        <f>PARAMETRES!$G$11</f>
        <v>40</v>
      </c>
      <c r="AB181" s="329"/>
      <c r="AC181" s="330">
        <f>TOTALGENERAL!$O69</f>
        <v>32.800000000000004</v>
      </c>
      <c r="AD181" s="331"/>
      <c r="AE181" s="330" t="str">
        <f>TOTALGENERAL!$AP69</f>
        <v/>
      </c>
      <c r="AF181" s="331"/>
      <c r="AG181" s="330"/>
      <c r="AH181" s="331"/>
      <c r="AI181" s="330"/>
      <c r="AJ181" s="332"/>
      <c r="AK181" s="553" t="str">
        <f>PARAMETRES!$F$11</f>
        <v>NOMBRES ET OPÉRATIONS</v>
      </c>
      <c r="AL181" s="553"/>
      <c r="AM181" s="328">
        <f>PARAMETRES!$G$11</f>
        <v>40</v>
      </c>
      <c r="AN181" s="329"/>
      <c r="AO181" s="330">
        <f>TOTALGENERAL!$O73</f>
        <v>36</v>
      </c>
      <c r="AP181" s="331"/>
      <c r="AQ181" s="330" t="str">
        <f>TOTALGENERAL!$AP73</f>
        <v/>
      </c>
      <c r="AR181" s="331"/>
      <c r="AS181" s="330"/>
      <c r="AT181" s="331"/>
      <c r="AU181" s="330"/>
      <c r="AV181" s="332"/>
      <c r="AW181" s="553" t="str">
        <f>PARAMETRES!$F$11</f>
        <v>NOMBRES ET OPÉRATIONS</v>
      </c>
      <c r="AX181" s="553"/>
      <c r="AY181" s="328">
        <f>PARAMETRES!$G$11</f>
        <v>40</v>
      </c>
      <c r="AZ181" s="329"/>
      <c r="BA181" s="330">
        <f>TOTALGENERAL!$O77</f>
        <v>34.5</v>
      </c>
      <c r="BB181" s="331"/>
      <c r="BC181" s="330" t="str">
        <f>TOTALGENERAL!$AP77</f>
        <v/>
      </c>
      <c r="BD181" s="331"/>
      <c r="BE181" s="330"/>
      <c r="BF181" s="331"/>
      <c r="BG181" s="330"/>
      <c r="BH181" s="332"/>
      <c r="BI181" s="553" t="str">
        <f>PARAMETRES!$F$11</f>
        <v>NOMBRES ET OPÉRATIONS</v>
      </c>
      <c r="BJ181" s="553"/>
      <c r="BK181" s="328">
        <f>PARAMETRES!$G$11</f>
        <v>40</v>
      </c>
      <c r="BL181" s="329"/>
      <c r="BM181" s="330">
        <f>TOTALGENERAL!$O81</f>
        <v>32.800000000000004</v>
      </c>
      <c r="BN181" s="331"/>
      <c r="BO181" s="330" t="str">
        <f>TOTALGENERAL!$AP81</f>
        <v/>
      </c>
      <c r="BP181" s="331"/>
      <c r="BQ181" s="330"/>
      <c r="BR181" s="331"/>
      <c r="BS181" s="330"/>
      <c r="BT181" s="332"/>
      <c r="BU181" s="553" t="str">
        <f>PARAMETRES!$F$11</f>
        <v>NOMBRES ET OPÉRATIONS</v>
      </c>
      <c r="BV181" s="553"/>
      <c r="BW181" s="328">
        <f>PARAMETRES!$G$11</f>
        <v>40</v>
      </c>
      <c r="BX181" s="329"/>
      <c r="BY181" s="330">
        <f>TOTALGENERAL!$O85</f>
        <v>36.800000000000004</v>
      </c>
      <c r="BZ181" s="331"/>
      <c r="CA181" s="330" t="str">
        <f>TOTALGENERAL!$AP85</f>
        <v/>
      </c>
      <c r="CB181" s="331"/>
      <c r="CC181" s="330"/>
      <c r="CD181" s="331"/>
      <c r="CE181" s="330"/>
      <c r="CF181" s="332"/>
      <c r="CG181" s="553" t="str">
        <f>PARAMETRES!$F$11</f>
        <v>NOMBRES ET OPÉRATIONS</v>
      </c>
      <c r="CH181" s="553"/>
      <c r="CI181" s="328">
        <f>PARAMETRES!$G$11</f>
        <v>40</v>
      </c>
      <c r="CJ181" s="329"/>
      <c r="CK181" s="330" t="str">
        <f>TOTALGENERAL!$O89</f>
        <v>-</v>
      </c>
      <c r="CL181" s="331"/>
      <c r="CM181" s="330" t="str">
        <f>TOTALGENERAL!$AP89</f>
        <v/>
      </c>
      <c r="CN181" s="331"/>
      <c r="CO181" s="330"/>
      <c r="CP181" s="331"/>
      <c r="CQ181" s="330"/>
      <c r="CR181" s="332"/>
      <c r="CS181" s="553" t="str">
        <f>PARAMETRES!$F$11</f>
        <v>NOMBRES ET OPÉRATIONS</v>
      </c>
      <c r="CT181" s="553"/>
      <c r="CU181" s="328">
        <f>PARAMETRES!$G$11</f>
        <v>40</v>
      </c>
      <c r="CV181" s="329"/>
      <c r="CW181" s="330" t="str">
        <f>TOTALGENERAL!$O93</f>
        <v>-</v>
      </c>
      <c r="CX181" s="331"/>
      <c r="CY181" s="330" t="str">
        <f>TOTALGENERAL!$AP93</f>
        <v/>
      </c>
      <c r="CZ181" s="331"/>
      <c r="DA181" s="330"/>
      <c r="DB181" s="331"/>
      <c r="DC181" s="330"/>
      <c r="DD181" s="332"/>
      <c r="DE181" s="553" t="str">
        <f>PARAMETRES!$F$11</f>
        <v>NOMBRES ET OPÉRATIONS</v>
      </c>
      <c r="DF181" s="553"/>
      <c r="DG181" s="328">
        <f>PARAMETRES!$G$11</f>
        <v>40</v>
      </c>
      <c r="DH181" s="329"/>
      <c r="DI181" s="330" t="str">
        <f>TOTALGENERAL!$O97</f>
        <v>-</v>
      </c>
      <c r="DJ181" s="331"/>
      <c r="DK181" s="330" t="str">
        <f>TOTALGENERAL!$AP97</f>
        <v/>
      </c>
      <c r="DL181" s="331"/>
      <c r="DM181" s="330"/>
      <c r="DN181" s="331"/>
      <c r="DO181" s="330"/>
      <c r="DP181" s="332"/>
    </row>
    <row r="182" spans="1:120">
      <c r="A182" s="553" t="str">
        <f>PARAMETRES!$F$12</f>
        <v>GRANDEURS</v>
      </c>
      <c r="B182" s="553"/>
      <c r="C182" s="328">
        <f>PARAMETRES!$G$12</f>
        <v>30</v>
      </c>
      <c r="D182" s="329"/>
      <c r="E182" s="330" t="str">
        <f>TOTALGENERAL!$P61</f>
        <v/>
      </c>
      <c r="F182" s="331"/>
      <c r="G182" s="330" t="str">
        <f>TOTALGENERAL!$AQ61</f>
        <v/>
      </c>
      <c r="H182" s="331"/>
      <c r="I182" s="330"/>
      <c r="J182" s="331"/>
      <c r="K182" s="330"/>
      <c r="L182" s="332"/>
      <c r="M182" s="553" t="str">
        <f>PARAMETRES!$F$12</f>
        <v>GRANDEURS</v>
      </c>
      <c r="N182" s="553"/>
      <c r="O182" s="328">
        <f>PARAMETRES!$G$12</f>
        <v>30</v>
      </c>
      <c r="P182" s="329"/>
      <c r="Q182" s="330" t="str">
        <f>TOTALGENERAL!$P65</f>
        <v/>
      </c>
      <c r="R182" s="331"/>
      <c r="S182" s="330" t="str">
        <f>TOTALGENERAL!$AQ65</f>
        <v/>
      </c>
      <c r="T182" s="331"/>
      <c r="U182" s="330"/>
      <c r="V182" s="331"/>
      <c r="W182" s="330"/>
      <c r="X182" s="332"/>
      <c r="Y182" s="553" t="str">
        <f>PARAMETRES!$F$12</f>
        <v>GRANDEURS</v>
      </c>
      <c r="Z182" s="553"/>
      <c r="AA182" s="328">
        <f>PARAMETRES!$G$12</f>
        <v>30</v>
      </c>
      <c r="AB182" s="329"/>
      <c r="AC182" s="330" t="str">
        <f>TOTALGENERAL!$P69</f>
        <v/>
      </c>
      <c r="AD182" s="331"/>
      <c r="AE182" s="330" t="str">
        <f>TOTALGENERAL!$AQ69</f>
        <v/>
      </c>
      <c r="AF182" s="331"/>
      <c r="AG182" s="330"/>
      <c r="AH182" s="331"/>
      <c r="AI182" s="330"/>
      <c r="AJ182" s="332"/>
      <c r="AK182" s="553" t="str">
        <f>PARAMETRES!$F$12</f>
        <v>GRANDEURS</v>
      </c>
      <c r="AL182" s="553"/>
      <c r="AM182" s="328">
        <f>PARAMETRES!$G$12</f>
        <v>30</v>
      </c>
      <c r="AN182" s="329"/>
      <c r="AO182" s="330" t="str">
        <f>TOTALGENERAL!$P73</f>
        <v/>
      </c>
      <c r="AP182" s="331"/>
      <c r="AQ182" s="330" t="str">
        <f>TOTALGENERAL!$AQ73</f>
        <v/>
      </c>
      <c r="AR182" s="331"/>
      <c r="AS182" s="330"/>
      <c r="AT182" s="331"/>
      <c r="AU182" s="330"/>
      <c r="AV182" s="332"/>
      <c r="AW182" s="553" t="str">
        <f>PARAMETRES!$F$12</f>
        <v>GRANDEURS</v>
      </c>
      <c r="AX182" s="553"/>
      <c r="AY182" s="328">
        <f>PARAMETRES!$G$12</f>
        <v>30</v>
      </c>
      <c r="AZ182" s="329"/>
      <c r="BA182" s="330" t="str">
        <f>TOTALGENERAL!$P77</f>
        <v/>
      </c>
      <c r="BB182" s="331"/>
      <c r="BC182" s="330" t="str">
        <f>TOTALGENERAL!$AQ77</f>
        <v/>
      </c>
      <c r="BD182" s="331"/>
      <c r="BE182" s="330"/>
      <c r="BF182" s="331"/>
      <c r="BG182" s="330"/>
      <c r="BH182" s="332"/>
      <c r="BI182" s="553" t="str">
        <f>PARAMETRES!$F$12</f>
        <v>GRANDEURS</v>
      </c>
      <c r="BJ182" s="553"/>
      <c r="BK182" s="328">
        <f>PARAMETRES!$G$12</f>
        <v>30</v>
      </c>
      <c r="BL182" s="329"/>
      <c r="BM182" s="330" t="str">
        <f>TOTALGENERAL!$P81</f>
        <v/>
      </c>
      <c r="BN182" s="331"/>
      <c r="BO182" s="330" t="str">
        <f>TOTALGENERAL!$AQ81</f>
        <v/>
      </c>
      <c r="BP182" s="331"/>
      <c r="BQ182" s="330"/>
      <c r="BR182" s="331"/>
      <c r="BS182" s="330"/>
      <c r="BT182" s="332"/>
      <c r="BU182" s="553" t="str">
        <f>PARAMETRES!$F$12</f>
        <v>GRANDEURS</v>
      </c>
      <c r="BV182" s="553"/>
      <c r="BW182" s="328">
        <f>PARAMETRES!$G$12</f>
        <v>30</v>
      </c>
      <c r="BX182" s="329"/>
      <c r="BY182" s="330" t="str">
        <f>TOTALGENERAL!$P85</f>
        <v/>
      </c>
      <c r="BZ182" s="331"/>
      <c r="CA182" s="330" t="str">
        <f>TOTALGENERAL!$AQ85</f>
        <v/>
      </c>
      <c r="CB182" s="331"/>
      <c r="CC182" s="330"/>
      <c r="CD182" s="331"/>
      <c r="CE182" s="330"/>
      <c r="CF182" s="332"/>
      <c r="CG182" s="553" t="str">
        <f>PARAMETRES!$F$12</f>
        <v>GRANDEURS</v>
      </c>
      <c r="CH182" s="553"/>
      <c r="CI182" s="328">
        <f>PARAMETRES!$G$12</f>
        <v>30</v>
      </c>
      <c r="CJ182" s="329"/>
      <c r="CK182" s="330" t="str">
        <f>TOTALGENERAL!$P89</f>
        <v/>
      </c>
      <c r="CL182" s="331"/>
      <c r="CM182" s="330" t="str">
        <f>TOTALGENERAL!$AQ89</f>
        <v/>
      </c>
      <c r="CN182" s="331"/>
      <c r="CO182" s="330"/>
      <c r="CP182" s="331"/>
      <c r="CQ182" s="330"/>
      <c r="CR182" s="332"/>
      <c r="CS182" s="553" t="str">
        <f>PARAMETRES!$F$12</f>
        <v>GRANDEURS</v>
      </c>
      <c r="CT182" s="553"/>
      <c r="CU182" s="328">
        <f>PARAMETRES!$G$12</f>
        <v>30</v>
      </c>
      <c r="CV182" s="329"/>
      <c r="CW182" s="330" t="str">
        <f>TOTALGENERAL!$P93</f>
        <v/>
      </c>
      <c r="CX182" s="331"/>
      <c r="CY182" s="330" t="str">
        <f>TOTALGENERAL!$AQ93</f>
        <v/>
      </c>
      <c r="CZ182" s="331"/>
      <c r="DA182" s="330"/>
      <c r="DB182" s="331"/>
      <c r="DC182" s="330"/>
      <c r="DD182" s="332"/>
      <c r="DE182" s="553" t="str">
        <f>PARAMETRES!$F$12</f>
        <v>GRANDEURS</v>
      </c>
      <c r="DF182" s="553"/>
      <c r="DG182" s="328">
        <f>PARAMETRES!$G$12</f>
        <v>30</v>
      </c>
      <c r="DH182" s="329"/>
      <c r="DI182" s="330" t="str">
        <f>TOTALGENERAL!$P97</f>
        <v/>
      </c>
      <c r="DJ182" s="331"/>
      <c r="DK182" s="330" t="str">
        <f>TOTALGENERAL!$AQ97</f>
        <v/>
      </c>
      <c r="DL182" s="331"/>
      <c r="DM182" s="330"/>
      <c r="DN182" s="331"/>
      <c r="DO182" s="330"/>
      <c r="DP182" s="332"/>
    </row>
    <row r="183" spans="1:120">
      <c r="A183" s="553" t="str">
        <f>PARAMETRES!$F$13</f>
        <v>SOLIDES ET FIGURES</v>
      </c>
      <c r="B183" s="553"/>
      <c r="C183" s="328">
        <f>PARAMETRES!$G$13</f>
        <v>30</v>
      </c>
      <c r="D183" s="329"/>
      <c r="E183" s="330" t="str">
        <f>TOTALGENERAL!$Q61</f>
        <v/>
      </c>
      <c r="F183" s="331"/>
      <c r="G183" s="330" t="str">
        <f>TOTALGENERAL!$AR61</f>
        <v/>
      </c>
      <c r="H183" s="331"/>
      <c r="I183" s="330"/>
      <c r="J183" s="331"/>
      <c r="K183" s="330"/>
      <c r="L183" s="332"/>
      <c r="M183" s="553" t="str">
        <f>PARAMETRES!$F$13</f>
        <v>SOLIDES ET FIGURES</v>
      </c>
      <c r="N183" s="553"/>
      <c r="O183" s="328">
        <f>PARAMETRES!$G$13</f>
        <v>30</v>
      </c>
      <c r="P183" s="329"/>
      <c r="Q183" s="330" t="str">
        <f>TOTALGENERAL!$Q65</f>
        <v/>
      </c>
      <c r="R183" s="331"/>
      <c r="S183" s="330" t="str">
        <f>TOTALGENERAL!$AR65</f>
        <v/>
      </c>
      <c r="T183" s="331"/>
      <c r="U183" s="330"/>
      <c r="V183" s="331"/>
      <c r="W183" s="330"/>
      <c r="X183" s="332"/>
      <c r="Y183" s="553" t="str">
        <f>PARAMETRES!$F$13</f>
        <v>SOLIDES ET FIGURES</v>
      </c>
      <c r="Z183" s="553"/>
      <c r="AA183" s="328">
        <f>PARAMETRES!$G$13</f>
        <v>30</v>
      </c>
      <c r="AB183" s="329"/>
      <c r="AC183" s="330" t="str">
        <f>TOTALGENERAL!$Q69</f>
        <v/>
      </c>
      <c r="AD183" s="331"/>
      <c r="AE183" s="330" t="str">
        <f>TOTALGENERAL!$AR69</f>
        <v/>
      </c>
      <c r="AF183" s="331"/>
      <c r="AG183" s="330"/>
      <c r="AH183" s="331"/>
      <c r="AI183" s="330"/>
      <c r="AJ183" s="332"/>
      <c r="AK183" s="553" t="str">
        <f>PARAMETRES!$F$13</f>
        <v>SOLIDES ET FIGURES</v>
      </c>
      <c r="AL183" s="553"/>
      <c r="AM183" s="328">
        <f>PARAMETRES!$G$13</f>
        <v>30</v>
      </c>
      <c r="AN183" s="329"/>
      <c r="AO183" s="330" t="str">
        <f>TOTALGENERAL!$Q73</f>
        <v/>
      </c>
      <c r="AP183" s="331"/>
      <c r="AQ183" s="330" t="str">
        <f>TOTALGENERAL!$AR73</f>
        <v/>
      </c>
      <c r="AR183" s="331"/>
      <c r="AS183" s="330"/>
      <c r="AT183" s="331"/>
      <c r="AU183" s="330"/>
      <c r="AV183" s="332"/>
      <c r="AW183" s="553" t="str">
        <f>PARAMETRES!$F$13</f>
        <v>SOLIDES ET FIGURES</v>
      </c>
      <c r="AX183" s="553"/>
      <c r="AY183" s="328">
        <f>PARAMETRES!$G$13</f>
        <v>30</v>
      </c>
      <c r="AZ183" s="329"/>
      <c r="BA183" s="330" t="str">
        <f>TOTALGENERAL!$Q77</f>
        <v/>
      </c>
      <c r="BB183" s="331"/>
      <c r="BC183" s="330" t="str">
        <f>TOTALGENERAL!$AR77</f>
        <v/>
      </c>
      <c r="BD183" s="331"/>
      <c r="BE183" s="330"/>
      <c r="BF183" s="331"/>
      <c r="BG183" s="330"/>
      <c r="BH183" s="332"/>
      <c r="BI183" s="553" t="str">
        <f>PARAMETRES!$F$13</f>
        <v>SOLIDES ET FIGURES</v>
      </c>
      <c r="BJ183" s="553"/>
      <c r="BK183" s="328">
        <f>PARAMETRES!$G$13</f>
        <v>30</v>
      </c>
      <c r="BL183" s="329"/>
      <c r="BM183" s="330" t="str">
        <f>TOTALGENERAL!$Q81</f>
        <v/>
      </c>
      <c r="BN183" s="331"/>
      <c r="BO183" s="330" t="str">
        <f>TOTALGENERAL!$AR81</f>
        <v/>
      </c>
      <c r="BP183" s="331"/>
      <c r="BQ183" s="330"/>
      <c r="BR183" s="331"/>
      <c r="BS183" s="330"/>
      <c r="BT183" s="332"/>
      <c r="BU183" s="553" t="str">
        <f>PARAMETRES!$F$13</f>
        <v>SOLIDES ET FIGURES</v>
      </c>
      <c r="BV183" s="553"/>
      <c r="BW183" s="328">
        <f>PARAMETRES!$G$13</f>
        <v>30</v>
      </c>
      <c r="BX183" s="329"/>
      <c r="BY183" s="330" t="str">
        <f>TOTALGENERAL!$Q85</f>
        <v/>
      </c>
      <c r="BZ183" s="331"/>
      <c r="CA183" s="330" t="str">
        <f>TOTALGENERAL!$AR85</f>
        <v/>
      </c>
      <c r="CB183" s="331"/>
      <c r="CC183" s="330"/>
      <c r="CD183" s="331"/>
      <c r="CE183" s="330"/>
      <c r="CF183" s="332"/>
      <c r="CG183" s="553" t="str">
        <f>PARAMETRES!$F$13</f>
        <v>SOLIDES ET FIGURES</v>
      </c>
      <c r="CH183" s="553"/>
      <c r="CI183" s="328">
        <f>PARAMETRES!$G$13</f>
        <v>30</v>
      </c>
      <c r="CJ183" s="329"/>
      <c r="CK183" s="330" t="str">
        <f>TOTALGENERAL!$Q89</f>
        <v/>
      </c>
      <c r="CL183" s="331"/>
      <c r="CM183" s="330" t="str">
        <f>TOTALGENERAL!$AR89</f>
        <v/>
      </c>
      <c r="CN183" s="331"/>
      <c r="CO183" s="330"/>
      <c r="CP183" s="331"/>
      <c r="CQ183" s="330"/>
      <c r="CR183" s="332"/>
      <c r="CS183" s="553" t="str">
        <f>PARAMETRES!$F$13</f>
        <v>SOLIDES ET FIGURES</v>
      </c>
      <c r="CT183" s="553"/>
      <c r="CU183" s="328">
        <f>PARAMETRES!$G$13</f>
        <v>30</v>
      </c>
      <c r="CV183" s="329"/>
      <c r="CW183" s="330" t="str">
        <f>TOTALGENERAL!$Q93</f>
        <v/>
      </c>
      <c r="CX183" s="331"/>
      <c r="CY183" s="330" t="str">
        <f>TOTALGENERAL!$AR93</f>
        <v/>
      </c>
      <c r="CZ183" s="331"/>
      <c r="DA183" s="330"/>
      <c r="DB183" s="331"/>
      <c r="DC183" s="330"/>
      <c r="DD183" s="332"/>
      <c r="DE183" s="553" t="str">
        <f>PARAMETRES!$F$13</f>
        <v>SOLIDES ET FIGURES</v>
      </c>
      <c r="DF183" s="553"/>
      <c r="DG183" s="328">
        <f>PARAMETRES!$G$13</f>
        <v>30</v>
      </c>
      <c r="DH183" s="329"/>
      <c r="DI183" s="330" t="str">
        <f>TOTALGENERAL!$Q97</f>
        <v/>
      </c>
      <c r="DJ183" s="331"/>
      <c r="DK183" s="330" t="str">
        <f>TOTALGENERAL!$AR97</f>
        <v/>
      </c>
      <c r="DL183" s="331"/>
      <c r="DM183" s="330"/>
      <c r="DN183" s="331"/>
      <c r="DO183" s="330"/>
      <c r="DP183" s="332"/>
    </row>
    <row r="184" spans="1:120" ht="13.5" thickBot="1">
      <c r="A184" s="326"/>
      <c r="B184" s="326"/>
      <c r="C184" s="327"/>
      <c r="D184" s="327"/>
      <c r="E184" s="315"/>
      <c r="G184" s="315"/>
      <c r="I184" s="315"/>
      <c r="K184" s="315"/>
      <c r="M184" s="326"/>
      <c r="N184" s="326"/>
      <c r="O184" s="327"/>
      <c r="P184" s="327"/>
      <c r="Q184" s="315"/>
      <c r="S184" s="315"/>
      <c r="U184" s="315"/>
      <c r="W184" s="315"/>
      <c r="Y184" s="326"/>
      <c r="Z184" s="326"/>
      <c r="AA184" s="327"/>
      <c r="AB184" s="327"/>
      <c r="AC184" s="315"/>
      <c r="AE184" s="315"/>
      <c r="AG184" s="315"/>
      <c r="AI184" s="315"/>
      <c r="AK184" s="326"/>
      <c r="AL184" s="326"/>
      <c r="AM184" s="327"/>
      <c r="AN184" s="327"/>
      <c r="AO184" s="315"/>
      <c r="AQ184" s="315"/>
      <c r="AS184" s="315"/>
      <c r="AU184" s="315"/>
      <c r="AW184" s="326"/>
      <c r="AX184" s="326"/>
      <c r="AY184" s="327"/>
      <c r="AZ184" s="327"/>
      <c r="BA184" s="315"/>
      <c r="BC184" s="315"/>
      <c r="BE184" s="315"/>
      <c r="BG184" s="315"/>
      <c r="BI184" s="326"/>
      <c r="BJ184" s="326"/>
      <c r="BK184" s="327"/>
      <c r="BL184" s="327"/>
      <c r="BM184" s="315"/>
      <c r="BO184" s="315"/>
      <c r="BQ184" s="315"/>
      <c r="BS184" s="315"/>
      <c r="BU184" s="326"/>
      <c r="BV184" s="326"/>
      <c r="BW184" s="327"/>
      <c r="BX184" s="327"/>
      <c r="BY184" s="315"/>
      <c r="CA184" s="315"/>
      <c r="CC184" s="315"/>
      <c r="CE184" s="315"/>
      <c r="CG184" s="326"/>
      <c r="CH184" s="326"/>
      <c r="CI184" s="327"/>
      <c r="CJ184" s="327"/>
      <c r="CK184" s="315"/>
      <c r="CM184" s="315"/>
      <c r="CO184" s="315"/>
      <c r="CQ184" s="315"/>
      <c r="CS184" s="326"/>
      <c r="CT184" s="326"/>
      <c r="CU184" s="327"/>
      <c r="CV184" s="327"/>
      <c r="CW184" s="315"/>
      <c r="CY184" s="315"/>
      <c r="DA184" s="315"/>
      <c r="DC184" s="315"/>
      <c r="DE184" s="326"/>
      <c r="DF184" s="326"/>
      <c r="DG184" s="327"/>
      <c r="DH184" s="327"/>
      <c r="DI184" s="315"/>
      <c r="DK184" s="315"/>
      <c r="DM184" s="315"/>
      <c r="DO184" s="315"/>
    </row>
    <row r="185" spans="1:120" ht="13.5">
      <c r="A185" s="554" t="str">
        <f>PARAMETRES!$F$14</f>
        <v>TOTAL MATHÉMATIQUE</v>
      </c>
      <c r="B185" s="554"/>
      <c r="C185" s="333">
        <f>PARAMETRES!$G$14</f>
        <v>100</v>
      </c>
      <c r="D185" s="334"/>
      <c r="E185" s="335">
        <f>TOTALGENERAL!$R61</f>
        <v>92</v>
      </c>
      <c r="F185" s="319"/>
      <c r="G185" s="335" t="str">
        <f>TOTALGENERAL!$AS61</f>
        <v/>
      </c>
      <c r="H185" s="319"/>
      <c r="I185" s="335"/>
      <c r="J185" s="319"/>
      <c r="K185" s="335"/>
      <c r="L185" s="320"/>
      <c r="M185" s="554" t="str">
        <f>PARAMETRES!$F$14</f>
        <v>TOTAL MATHÉMATIQUE</v>
      </c>
      <c r="N185" s="554"/>
      <c r="O185" s="333">
        <f>PARAMETRES!$G$14</f>
        <v>100</v>
      </c>
      <c r="P185" s="334"/>
      <c r="Q185" s="335">
        <f>TOTALGENERAL!$R65</f>
        <v>83.699999999999989</v>
      </c>
      <c r="R185" s="319"/>
      <c r="S185" s="335" t="str">
        <f>TOTALGENERAL!$AS65</f>
        <v/>
      </c>
      <c r="T185" s="319"/>
      <c r="U185" s="335"/>
      <c r="V185" s="319"/>
      <c r="W185" s="335"/>
      <c r="X185" s="320"/>
      <c r="Y185" s="554" t="str">
        <f>PARAMETRES!$F$14</f>
        <v>TOTAL MATHÉMATIQUE</v>
      </c>
      <c r="Z185" s="554"/>
      <c r="AA185" s="333">
        <f>PARAMETRES!$G$14</f>
        <v>100</v>
      </c>
      <c r="AB185" s="334"/>
      <c r="AC185" s="335">
        <f>TOTALGENERAL!$R69</f>
        <v>81.8</v>
      </c>
      <c r="AD185" s="319"/>
      <c r="AE185" s="335" t="str">
        <f>TOTALGENERAL!$AS69</f>
        <v/>
      </c>
      <c r="AF185" s="319"/>
      <c r="AG185" s="335"/>
      <c r="AH185" s="319"/>
      <c r="AI185" s="335"/>
      <c r="AJ185" s="320"/>
      <c r="AK185" s="554" t="str">
        <f>PARAMETRES!$F$14</f>
        <v>TOTAL MATHÉMATIQUE</v>
      </c>
      <c r="AL185" s="554"/>
      <c r="AM185" s="333">
        <f>PARAMETRES!$G$14</f>
        <v>100</v>
      </c>
      <c r="AN185" s="334"/>
      <c r="AO185" s="335">
        <f>TOTALGENERAL!$R73</f>
        <v>89.899999999999991</v>
      </c>
      <c r="AP185" s="319"/>
      <c r="AQ185" s="335" t="str">
        <f>TOTALGENERAL!$AS73</f>
        <v/>
      </c>
      <c r="AR185" s="319"/>
      <c r="AS185" s="335"/>
      <c r="AT185" s="319"/>
      <c r="AU185" s="335"/>
      <c r="AV185" s="320"/>
      <c r="AW185" s="554" t="str">
        <f>PARAMETRES!$F$14</f>
        <v>TOTAL MATHÉMATIQUE</v>
      </c>
      <c r="AX185" s="554"/>
      <c r="AY185" s="333">
        <f>PARAMETRES!$G$14</f>
        <v>100</v>
      </c>
      <c r="AZ185" s="334"/>
      <c r="BA185" s="335">
        <f>TOTALGENERAL!$R77</f>
        <v>86.3</v>
      </c>
      <c r="BB185" s="319"/>
      <c r="BC185" s="335" t="str">
        <f>TOTALGENERAL!$AS77</f>
        <v/>
      </c>
      <c r="BD185" s="319"/>
      <c r="BE185" s="335"/>
      <c r="BF185" s="319"/>
      <c r="BG185" s="335"/>
      <c r="BH185" s="320"/>
      <c r="BI185" s="554" t="str">
        <f>PARAMETRES!$F$14</f>
        <v>TOTAL MATHÉMATIQUE</v>
      </c>
      <c r="BJ185" s="554"/>
      <c r="BK185" s="333">
        <f>PARAMETRES!$G$14</f>
        <v>100</v>
      </c>
      <c r="BL185" s="334"/>
      <c r="BM185" s="335">
        <f>TOTALGENERAL!$R81</f>
        <v>81.8</v>
      </c>
      <c r="BN185" s="319"/>
      <c r="BO185" s="335" t="str">
        <f>TOTALGENERAL!$AS81</f>
        <v/>
      </c>
      <c r="BP185" s="319"/>
      <c r="BQ185" s="335"/>
      <c r="BR185" s="319"/>
      <c r="BS185" s="335"/>
      <c r="BT185" s="320"/>
      <c r="BU185" s="554" t="str">
        <f>PARAMETRES!$F$14</f>
        <v>TOTAL MATHÉMATIQUE</v>
      </c>
      <c r="BV185" s="554"/>
      <c r="BW185" s="333">
        <f>PARAMETRES!$G$14</f>
        <v>100</v>
      </c>
      <c r="BX185" s="334"/>
      <c r="BY185" s="335">
        <f>TOTALGENERAL!$R85</f>
        <v>92</v>
      </c>
      <c r="BZ185" s="319"/>
      <c r="CA185" s="335" t="str">
        <f>TOTALGENERAL!$AS85</f>
        <v/>
      </c>
      <c r="CB185" s="319"/>
      <c r="CC185" s="335"/>
      <c r="CD185" s="319"/>
      <c r="CE185" s="335"/>
      <c r="CF185" s="320"/>
      <c r="CG185" s="554" t="str">
        <f>PARAMETRES!$F$14</f>
        <v>TOTAL MATHÉMATIQUE</v>
      </c>
      <c r="CH185" s="554"/>
      <c r="CI185" s="333">
        <f>PARAMETRES!$G$14</f>
        <v>100</v>
      </c>
      <c r="CJ185" s="334"/>
      <c r="CK185" s="335" t="str">
        <f>TOTALGENERAL!$R89</f>
        <v>-</v>
      </c>
      <c r="CL185" s="319"/>
      <c r="CM185" s="335" t="str">
        <f>TOTALGENERAL!$AS89</f>
        <v/>
      </c>
      <c r="CN185" s="319"/>
      <c r="CO185" s="335"/>
      <c r="CP185" s="319"/>
      <c r="CQ185" s="335"/>
      <c r="CR185" s="320"/>
      <c r="CS185" s="554" t="str">
        <f>PARAMETRES!$F$14</f>
        <v>TOTAL MATHÉMATIQUE</v>
      </c>
      <c r="CT185" s="554"/>
      <c r="CU185" s="333">
        <f>PARAMETRES!$G$14</f>
        <v>100</v>
      </c>
      <c r="CV185" s="334"/>
      <c r="CW185" s="335" t="str">
        <f>TOTALGENERAL!$R93</f>
        <v>-</v>
      </c>
      <c r="CX185" s="319"/>
      <c r="CY185" s="335" t="str">
        <f>TOTALGENERAL!$AS93</f>
        <v/>
      </c>
      <c r="CZ185" s="319"/>
      <c r="DA185" s="335"/>
      <c r="DB185" s="319"/>
      <c r="DC185" s="335"/>
      <c r="DD185" s="320"/>
      <c r="DE185" s="554" t="str">
        <f>PARAMETRES!$F$14</f>
        <v>TOTAL MATHÉMATIQUE</v>
      </c>
      <c r="DF185" s="554"/>
      <c r="DG185" s="333">
        <f>PARAMETRES!$G$14</f>
        <v>100</v>
      </c>
      <c r="DH185" s="334"/>
      <c r="DI185" s="335" t="str">
        <f>TOTALGENERAL!$R97</f>
        <v>-</v>
      </c>
      <c r="DJ185" s="319"/>
      <c r="DK185" s="335" t="str">
        <f>TOTALGENERAL!$AS97</f>
        <v/>
      </c>
      <c r="DL185" s="319"/>
      <c r="DM185" s="335"/>
      <c r="DN185" s="319"/>
      <c r="DO185" s="335"/>
      <c r="DP185" s="320"/>
    </row>
    <row r="186" spans="1:120" ht="13.5">
      <c r="A186" s="321"/>
      <c r="B186" s="322"/>
      <c r="C186" s="336"/>
      <c r="D186" s="336"/>
      <c r="E186" s="315"/>
      <c r="F186" s="324"/>
      <c r="G186" s="315"/>
      <c r="H186" s="324"/>
      <c r="I186" s="315"/>
      <c r="J186" s="324"/>
      <c r="K186" s="315"/>
      <c r="L186" s="325"/>
      <c r="M186" s="321"/>
      <c r="N186" s="322"/>
      <c r="O186" s="336"/>
      <c r="P186" s="336"/>
      <c r="Q186" s="315"/>
      <c r="R186" s="324"/>
      <c r="S186" s="315"/>
      <c r="T186" s="324"/>
      <c r="U186" s="315"/>
      <c r="V186" s="324"/>
      <c r="W186" s="315"/>
      <c r="X186" s="325"/>
      <c r="Y186" s="321"/>
      <c r="Z186" s="322"/>
      <c r="AA186" s="336"/>
      <c r="AB186" s="336"/>
      <c r="AC186" s="315"/>
      <c r="AD186" s="324"/>
      <c r="AE186" s="315"/>
      <c r="AF186" s="324"/>
      <c r="AG186" s="315"/>
      <c r="AH186" s="324"/>
      <c r="AI186" s="315"/>
      <c r="AJ186" s="325"/>
      <c r="AK186" s="321"/>
      <c r="AL186" s="322"/>
      <c r="AM186" s="336"/>
      <c r="AN186" s="336"/>
      <c r="AO186" s="315"/>
      <c r="AP186" s="324"/>
      <c r="AQ186" s="315"/>
      <c r="AR186" s="324"/>
      <c r="AS186" s="315"/>
      <c r="AT186" s="324"/>
      <c r="AU186" s="315"/>
      <c r="AV186" s="325"/>
      <c r="AW186" s="321"/>
      <c r="AX186" s="322"/>
      <c r="AY186" s="336"/>
      <c r="AZ186" s="336"/>
      <c r="BA186" s="315"/>
      <c r="BB186" s="324"/>
      <c r="BC186" s="315"/>
      <c r="BD186" s="324"/>
      <c r="BE186" s="315"/>
      <c r="BF186" s="324"/>
      <c r="BG186" s="315"/>
      <c r="BH186" s="325"/>
      <c r="BI186" s="321"/>
      <c r="BJ186" s="322"/>
      <c r="BK186" s="336"/>
      <c r="BL186" s="336"/>
      <c r="BM186" s="315"/>
      <c r="BN186" s="324"/>
      <c r="BO186" s="315"/>
      <c r="BP186" s="324"/>
      <c r="BQ186" s="315"/>
      <c r="BR186" s="324"/>
      <c r="BS186" s="315"/>
      <c r="BT186" s="325"/>
      <c r="BU186" s="321"/>
      <c r="BV186" s="322"/>
      <c r="BW186" s="336"/>
      <c r="BX186" s="336"/>
      <c r="BY186" s="315"/>
      <c r="BZ186" s="324"/>
      <c r="CA186" s="315"/>
      <c r="CB186" s="324"/>
      <c r="CC186" s="315"/>
      <c r="CD186" s="324"/>
      <c r="CE186" s="315"/>
      <c r="CF186" s="325"/>
      <c r="CG186" s="321"/>
      <c r="CH186" s="322"/>
      <c r="CI186" s="336"/>
      <c r="CJ186" s="336"/>
      <c r="CK186" s="315"/>
      <c r="CL186" s="324"/>
      <c r="CM186" s="315"/>
      <c r="CN186" s="324"/>
      <c r="CO186" s="315"/>
      <c r="CP186" s="324"/>
      <c r="CQ186" s="315"/>
      <c r="CR186" s="325"/>
      <c r="CS186" s="321"/>
      <c r="CT186" s="322"/>
      <c r="CU186" s="336"/>
      <c r="CV186" s="336"/>
      <c r="CW186" s="315"/>
      <c r="CX186" s="324"/>
      <c r="CY186" s="315"/>
      <c r="CZ186" s="324"/>
      <c r="DA186" s="315"/>
      <c r="DB186" s="324"/>
      <c r="DC186" s="315"/>
      <c r="DD186" s="325"/>
      <c r="DE186" s="321" t="str">
        <f>IF(COUNTBLANK(DO166:DO195)=31,"","Moyenne de l'année :")</f>
        <v>Moyenne de l'année :</v>
      </c>
      <c r="DF186" s="322" t="str">
        <f>IF(COUNTBLANK(DO166:DO195)=31,"",CONCATENATE(TOTALGENERAL!$DL97," %"))</f>
        <v>- %</v>
      </c>
      <c r="DG186" s="336"/>
      <c r="DH186" s="336"/>
      <c r="DI186" s="315"/>
      <c r="DJ186" s="324"/>
      <c r="DK186" s="315"/>
      <c r="DL186" s="324"/>
      <c r="DM186" s="315"/>
      <c r="DN186" s="324"/>
      <c r="DO186" s="315"/>
      <c r="DP186" s="325"/>
    </row>
    <row r="187" spans="1:120">
      <c r="A187" s="326"/>
      <c r="B187" s="326"/>
      <c r="C187" s="327"/>
      <c r="D187" s="327"/>
      <c r="E187" s="315"/>
      <c r="G187" s="315"/>
      <c r="I187" s="315"/>
      <c r="K187" s="315"/>
      <c r="M187" s="326"/>
      <c r="N187" s="326"/>
      <c r="O187" s="327"/>
      <c r="P187" s="327"/>
      <c r="Q187" s="315"/>
      <c r="S187" s="315"/>
      <c r="U187" s="315"/>
      <c r="W187" s="315"/>
      <c r="Y187" s="326"/>
      <c r="Z187" s="326"/>
      <c r="AA187" s="327"/>
      <c r="AB187" s="327"/>
      <c r="AC187" s="315"/>
      <c r="AE187" s="315"/>
      <c r="AG187" s="315"/>
      <c r="AI187" s="315"/>
      <c r="AK187" s="326"/>
      <c r="AL187" s="326"/>
      <c r="AM187" s="327"/>
      <c r="AN187" s="327"/>
      <c r="AO187" s="315"/>
      <c r="AQ187" s="315"/>
      <c r="AS187" s="315"/>
      <c r="AU187" s="315"/>
      <c r="AW187" s="326"/>
      <c r="AX187" s="326"/>
      <c r="AY187" s="327"/>
      <c r="AZ187" s="327"/>
      <c r="BA187" s="315"/>
      <c r="BC187" s="315"/>
      <c r="BE187" s="315"/>
      <c r="BG187" s="315"/>
      <c r="BI187" s="326"/>
      <c r="BJ187" s="326"/>
      <c r="BK187" s="327"/>
      <c r="BL187" s="327"/>
      <c r="BM187" s="315"/>
      <c r="BO187" s="315"/>
      <c r="BQ187" s="315"/>
      <c r="BS187" s="315"/>
      <c r="BU187" s="326"/>
      <c r="BV187" s="326"/>
      <c r="BW187" s="327"/>
      <c r="BX187" s="327"/>
      <c r="BY187" s="315"/>
      <c r="CA187" s="315"/>
      <c r="CC187" s="315"/>
      <c r="CE187" s="315"/>
      <c r="CG187" s="326"/>
      <c r="CH187" s="326"/>
      <c r="CI187" s="327"/>
      <c r="CJ187" s="327"/>
      <c r="CK187" s="315"/>
      <c r="CM187" s="315"/>
      <c r="CO187" s="315"/>
      <c r="CQ187" s="315"/>
      <c r="CS187" s="326"/>
      <c r="CT187" s="326"/>
      <c r="CU187" s="327"/>
      <c r="CV187" s="327"/>
      <c r="CW187" s="315"/>
      <c r="CY187" s="315"/>
      <c r="DA187" s="315"/>
      <c r="DC187" s="315"/>
      <c r="DE187" s="326"/>
      <c r="DF187" s="326"/>
      <c r="DG187" s="327"/>
      <c r="DH187" s="327"/>
      <c r="DI187" s="315"/>
      <c r="DK187" s="315"/>
      <c r="DM187" s="315"/>
      <c r="DO187" s="315"/>
    </row>
    <row r="188" spans="1:120">
      <c r="A188" s="551" t="str">
        <f>PARAMETRES!$F$16</f>
        <v>ÉVEIL</v>
      </c>
      <c r="B188" s="551"/>
      <c r="C188" s="316">
        <f>PARAMETRES!$G$16</f>
        <v>30</v>
      </c>
      <c r="D188" s="317"/>
      <c r="E188" s="318">
        <f>TOTALGENERAL!$U61</f>
        <v>24</v>
      </c>
      <c r="F188" s="319"/>
      <c r="G188" s="318" t="str">
        <f>TOTALGENERAL!$AV61</f>
        <v/>
      </c>
      <c r="H188" s="319"/>
      <c r="I188" s="318"/>
      <c r="J188" s="319"/>
      <c r="K188" s="318"/>
      <c r="L188" s="320"/>
      <c r="M188" s="551" t="str">
        <f>PARAMETRES!$F$16</f>
        <v>ÉVEIL</v>
      </c>
      <c r="N188" s="551"/>
      <c r="O188" s="316">
        <f>PARAMETRES!$G$16</f>
        <v>30</v>
      </c>
      <c r="P188" s="317"/>
      <c r="Q188" s="318">
        <f>TOTALGENERAL!$U65</f>
        <v>22.8</v>
      </c>
      <c r="R188" s="319"/>
      <c r="S188" s="318" t="str">
        <f>TOTALGENERAL!$AV65</f>
        <v/>
      </c>
      <c r="T188" s="319"/>
      <c r="U188" s="318"/>
      <c r="V188" s="319"/>
      <c r="W188" s="318"/>
      <c r="X188" s="320"/>
      <c r="Y188" s="551" t="str">
        <f>PARAMETRES!$F$16</f>
        <v>ÉVEIL</v>
      </c>
      <c r="Z188" s="551"/>
      <c r="AA188" s="316">
        <f>PARAMETRES!$G$16</f>
        <v>30</v>
      </c>
      <c r="AB188" s="317"/>
      <c r="AC188" s="318">
        <f>TOTALGENERAL!$U69</f>
        <v>22.8</v>
      </c>
      <c r="AD188" s="319"/>
      <c r="AE188" s="318" t="str">
        <f>TOTALGENERAL!$AV69</f>
        <v/>
      </c>
      <c r="AF188" s="319"/>
      <c r="AG188" s="318"/>
      <c r="AH188" s="319"/>
      <c r="AI188" s="318"/>
      <c r="AJ188" s="320"/>
      <c r="AK188" s="551" t="str">
        <f>PARAMETRES!$F$16</f>
        <v>ÉVEIL</v>
      </c>
      <c r="AL188" s="551"/>
      <c r="AM188" s="316">
        <f>PARAMETRES!$G$16</f>
        <v>30</v>
      </c>
      <c r="AN188" s="317"/>
      <c r="AO188" s="318">
        <f>TOTALGENERAL!$U73</f>
        <v>24.6</v>
      </c>
      <c r="AP188" s="319"/>
      <c r="AQ188" s="318" t="str">
        <f>TOTALGENERAL!$AV73</f>
        <v/>
      </c>
      <c r="AR188" s="319"/>
      <c r="AS188" s="318"/>
      <c r="AT188" s="319"/>
      <c r="AU188" s="318"/>
      <c r="AV188" s="320"/>
      <c r="AW188" s="551" t="str">
        <f>PARAMETRES!$F$16</f>
        <v>ÉVEIL</v>
      </c>
      <c r="AX188" s="551"/>
      <c r="AY188" s="316">
        <f>PARAMETRES!$G$16</f>
        <v>30</v>
      </c>
      <c r="AZ188" s="317"/>
      <c r="BA188" s="318">
        <f>TOTALGENERAL!$U77</f>
        <v>30</v>
      </c>
      <c r="BB188" s="319"/>
      <c r="BC188" s="318" t="str">
        <f>TOTALGENERAL!$AV77</f>
        <v/>
      </c>
      <c r="BD188" s="319"/>
      <c r="BE188" s="318"/>
      <c r="BF188" s="319"/>
      <c r="BG188" s="318"/>
      <c r="BH188" s="320"/>
      <c r="BI188" s="551" t="str">
        <f>PARAMETRES!$F$16</f>
        <v>ÉVEIL</v>
      </c>
      <c r="BJ188" s="551"/>
      <c r="BK188" s="316">
        <f>PARAMETRES!$G$16</f>
        <v>30</v>
      </c>
      <c r="BL188" s="317"/>
      <c r="BM188" s="318">
        <f>TOTALGENERAL!$U81</f>
        <v>26.4</v>
      </c>
      <c r="BN188" s="319"/>
      <c r="BO188" s="318" t="str">
        <f>TOTALGENERAL!$AV81</f>
        <v/>
      </c>
      <c r="BP188" s="319"/>
      <c r="BQ188" s="318"/>
      <c r="BR188" s="319"/>
      <c r="BS188" s="318"/>
      <c r="BT188" s="320"/>
      <c r="BU188" s="551" t="str">
        <f>PARAMETRES!$F$16</f>
        <v>ÉVEIL</v>
      </c>
      <c r="BV188" s="551"/>
      <c r="BW188" s="316">
        <f>PARAMETRES!$G$16</f>
        <v>30</v>
      </c>
      <c r="BX188" s="317"/>
      <c r="BY188" s="318">
        <f>TOTALGENERAL!$U85</f>
        <v>24.9</v>
      </c>
      <c r="BZ188" s="319"/>
      <c r="CA188" s="318" t="str">
        <f>TOTALGENERAL!$AV85</f>
        <v/>
      </c>
      <c r="CB188" s="319"/>
      <c r="CC188" s="318"/>
      <c r="CD188" s="319"/>
      <c r="CE188" s="318"/>
      <c r="CF188" s="320"/>
      <c r="CG188" s="551" t="str">
        <f>PARAMETRES!$F$16</f>
        <v>ÉVEIL</v>
      </c>
      <c r="CH188" s="551"/>
      <c r="CI188" s="316">
        <f>PARAMETRES!$G$16</f>
        <v>30</v>
      </c>
      <c r="CJ188" s="317"/>
      <c r="CK188" s="318" t="str">
        <f>TOTALGENERAL!$U89</f>
        <v>-</v>
      </c>
      <c r="CL188" s="319"/>
      <c r="CM188" s="318" t="str">
        <f>TOTALGENERAL!$AV89</f>
        <v/>
      </c>
      <c r="CN188" s="319"/>
      <c r="CO188" s="318"/>
      <c r="CP188" s="319"/>
      <c r="CQ188" s="318"/>
      <c r="CR188" s="320"/>
      <c r="CS188" s="551" t="str">
        <f>PARAMETRES!$F$16</f>
        <v>ÉVEIL</v>
      </c>
      <c r="CT188" s="551"/>
      <c r="CU188" s="316">
        <f>PARAMETRES!$G$16</f>
        <v>30</v>
      </c>
      <c r="CV188" s="317"/>
      <c r="CW188" s="318" t="str">
        <f>TOTALGENERAL!$U93</f>
        <v>-</v>
      </c>
      <c r="CX188" s="319"/>
      <c r="CY188" s="318" t="str">
        <f>TOTALGENERAL!$AV93</f>
        <v/>
      </c>
      <c r="CZ188" s="319"/>
      <c r="DA188" s="318"/>
      <c r="DB188" s="319"/>
      <c r="DC188" s="318"/>
      <c r="DD188" s="320"/>
      <c r="DE188" s="551" t="str">
        <f>PARAMETRES!$F$16</f>
        <v>ÉVEIL</v>
      </c>
      <c r="DF188" s="551"/>
      <c r="DG188" s="316">
        <f>PARAMETRES!$G$16</f>
        <v>30</v>
      </c>
      <c r="DH188" s="317"/>
      <c r="DI188" s="318" t="str">
        <f>TOTALGENERAL!$U97</f>
        <v>-</v>
      </c>
      <c r="DJ188" s="319"/>
      <c r="DK188" s="318" t="str">
        <f>TOTALGENERAL!$AV97</f>
        <v/>
      </c>
      <c r="DL188" s="319"/>
      <c r="DM188" s="318"/>
      <c r="DN188" s="319"/>
      <c r="DO188" s="318"/>
      <c r="DP188" s="320"/>
    </row>
    <row r="189" spans="1:120">
      <c r="A189" s="321"/>
      <c r="B189" s="322"/>
      <c r="C189" s="323"/>
      <c r="D189" s="323"/>
      <c r="E189" s="315"/>
      <c r="F189" s="324"/>
      <c r="G189" s="315"/>
      <c r="H189" s="324"/>
      <c r="I189" s="315"/>
      <c r="J189" s="324"/>
      <c r="K189" s="315"/>
      <c r="L189" s="325"/>
      <c r="M189" s="321"/>
      <c r="N189" s="322"/>
      <c r="O189" s="323"/>
      <c r="P189" s="323"/>
      <c r="Q189" s="315"/>
      <c r="R189" s="324"/>
      <c r="S189" s="315"/>
      <c r="T189" s="324"/>
      <c r="U189" s="315"/>
      <c r="V189" s="324"/>
      <c r="W189" s="315"/>
      <c r="X189" s="325"/>
      <c r="Y189" s="321"/>
      <c r="Z189" s="322"/>
      <c r="AA189" s="323"/>
      <c r="AB189" s="323"/>
      <c r="AC189" s="315"/>
      <c r="AD189" s="324"/>
      <c r="AE189" s="315"/>
      <c r="AF189" s="324"/>
      <c r="AG189" s="315"/>
      <c r="AH189" s="324"/>
      <c r="AI189" s="315"/>
      <c r="AJ189" s="325"/>
      <c r="AK189" s="321"/>
      <c r="AL189" s="322"/>
      <c r="AM189" s="323"/>
      <c r="AN189" s="323"/>
      <c r="AO189" s="315"/>
      <c r="AP189" s="324"/>
      <c r="AQ189" s="315"/>
      <c r="AR189" s="324"/>
      <c r="AS189" s="315"/>
      <c r="AT189" s="324"/>
      <c r="AU189" s="315"/>
      <c r="AV189" s="325"/>
      <c r="AW189" s="321"/>
      <c r="AX189" s="322"/>
      <c r="AY189" s="323"/>
      <c r="AZ189" s="323"/>
      <c r="BA189" s="315"/>
      <c r="BB189" s="324"/>
      <c r="BC189" s="315"/>
      <c r="BD189" s="324"/>
      <c r="BE189" s="315"/>
      <c r="BF189" s="324"/>
      <c r="BG189" s="315"/>
      <c r="BH189" s="325"/>
      <c r="BI189" s="321"/>
      <c r="BJ189" s="322"/>
      <c r="BK189" s="323"/>
      <c r="BL189" s="323"/>
      <c r="BM189" s="315"/>
      <c r="BN189" s="324"/>
      <c r="BO189" s="315"/>
      <c r="BP189" s="324"/>
      <c r="BQ189" s="315"/>
      <c r="BR189" s="324"/>
      <c r="BS189" s="315"/>
      <c r="BT189" s="325"/>
      <c r="BU189" s="321"/>
      <c r="BV189" s="322"/>
      <c r="BW189" s="323"/>
      <c r="BX189" s="323"/>
      <c r="BY189" s="315"/>
      <c r="BZ189" s="324"/>
      <c r="CA189" s="315"/>
      <c r="CB189" s="324"/>
      <c r="CC189" s="315"/>
      <c r="CD189" s="324"/>
      <c r="CE189" s="315"/>
      <c r="CF189" s="325"/>
      <c r="CG189" s="321"/>
      <c r="CH189" s="322"/>
      <c r="CI189" s="323"/>
      <c r="CJ189" s="323"/>
      <c r="CK189" s="315"/>
      <c r="CL189" s="324"/>
      <c r="CM189" s="315"/>
      <c r="CN189" s="324"/>
      <c r="CO189" s="315"/>
      <c r="CP189" s="324"/>
      <c r="CQ189" s="315"/>
      <c r="CR189" s="325"/>
      <c r="CS189" s="321"/>
      <c r="CT189" s="322"/>
      <c r="CU189" s="323"/>
      <c r="CV189" s="323"/>
      <c r="CW189" s="315"/>
      <c r="CX189" s="324"/>
      <c r="CY189" s="315"/>
      <c r="CZ189" s="324"/>
      <c r="DA189" s="315"/>
      <c r="DB189" s="324"/>
      <c r="DC189" s="315"/>
      <c r="DD189" s="325"/>
      <c r="DE189" s="321"/>
      <c r="DF189" s="322"/>
      <c r="DG189" s="323"/>
      <c r="DH189" s="323"/>
      <c r="DI189" s="315"/>
      <c r="DJ189" s="324"/>
      <c r="DK189" s="315"/>
      <c r="DL189" s="324"/>
      <c r="DM189" s="315"/>
      <c r="DN189" s="324"/>
      <c r="DO189" s="315"/>
      <c r="DP189" s="325"/>
    </row>
    <row r="190" spans="1:120">
      <c r="A190" s="321"/>
      <c r="B190" s="322"/>
      <c r="C190" s="323"/>
      <c r="D190" s="323"/>
      <c r="E190" s="315"/>
      <c r="F190" s="324"/>
      <c r="G190" s="315"/>
      <c r="H190" s="324"/>
      <c r="I190" s="315"/>
      <c r="J190" s="324"/>
      <c r="K190" s="315"/>
      <c r="L190" s="325"/>
      <c r="M190" s="321"/>
      <c r="N190" s="322"/>
      <c r="O190" s="323"/>
      <c r="P190" s="323"/>
      <c r="Q190" s="315"/>
      <c r="R190" s="324"/>
      <c r="S190" s="315"/>
      <c r="T190" s="324"/>
      <c r="U190" s="315"/>
      <c r="V190" s="324"/>
      <c r="W190" s="315"/>
      <c r="X190" s="325"/>
      <c r="Y190" s="321"/>
      <c r="Z190" s="322"/>
      <c r="AA190" s="323"/>
      <c r="AB190" s="323"/>
      <c r="AC190" s="315"/>
      <c r="AD190" s="324"/>
      <c r="AE190" s="315"/>
      <c r="AF190" s="324"/>
      <c r="AG190" s="315"/>
      <c r="AH190" s="324"/>
      <c r="AI190" s="315"/>
      <c r="AJ190" s="325"/>
      <c r="AK190" s="321"/>
      <c r="AL190" s="322"/>
      <c r="AM190" s="323"/>
      <c r="AN190" s="323"/>
      <c r="AO190" s="315"/>
      <c r="AP190" s="324"/>
      <c r="AQ190" s="315"/>
      <c r="AR190" s="324"/>
      <c r="AS190" s="315"/>
      <c r="AT190" s="324"/>
      <c r="AU190" s="315"/>
      <c r="AV190" s="325"/>
      <c r="AW190" s="321"/>
      <c r="AX190" s="322"/>
      <c r="AY190" s="323"/>
      <c r="AZ190" s="323"/>
      <c r="BA190" s="315"/>
      <c r="BB190" s="324"/>
      <c r="BC190" s="315"/>
      <c r="BD190" s="324"/>
      <c r="BE190" s="315"/>
      <c r="BF190" s="324"/>
      <c r="BG190" s="315"/>
      <c r="BH190" s="325"/>
      <c r="BI190" s="321"/>
      <c r="BJ190" s="322"/>
      <c r="BK190" s="323"/>
      <c r="BL190" s="323"/>
      <c r="BM190" s="315"/>
      <c r="BN190" s="324"/>
      <c r="BO190" s="315"/>
      <c r="BP190" s="324"/>
      <c r="BQ190" s="315"/>
      <c r="BR190" s="324"/>
      <c r="BS190" s="315"/>
      <c r="BT190" s="325"/>
      <c r="BU190" s="321"/>
      <c r="BV190" s="322"/>
      <c r="BW190" s="323"/>
      <c r="BX190" s="323"/>
      <c r="BY190" s="315"/>
      <c r="BZ190" s="324"/>
      <c r="CA190" s="315"/>
      <c r="CB190" s="324"/>
      <c r="CC190" s="315"/>
      <c r="CD190" s="324"/>
      <c r="CE190" s="315"/>
      <c r="CF190" s="325"/>
      <c r="CG190" s="321"/>
      <c r="CH190" s="322"/>
      <c r="CI190" s="323"/>
      <c r="CJ190" s="323"/>
      <c r="CK190" s="315"/>
      <c r="CL190" s="324"/>
      <c r="CM190" s="315"/>
      <c r="CN190" s="324"/>
      <c r="CO190" s="315"/>
      <c r="CP190" s="324"/>
      <c r="CQ190" s="315"/>
      <c r="CR190" s="325"/>
      <c r="CS190" s="321"/>
      <c r="CT190" s="322"/>
      <c r="CU190" s="323"/>
      <c r="CV190" s="323"/>
      <c r="CW190" s="315"/>
      <c r="CX190" s="324"/>
      <c r="CY190" s="315"/>
      <c r="CZ190" s="324"/>
      <c r="DA190" s="315"/>
      <c r="DB190" s="324"/>
      <c r="DC190" s="315"/>
      <c r="DD190" s="325"/>
      <c r="DE190" s="321"/>
      <c r="DF190" s="322"/>
      <c r="DG190" s="323"/>
      <c r="DH190" s="323"/>
      <c r="DI190" s="315"/>
      <c r="DJ190" s="324"/>
      <c r="DK190" s="315"/>
      <c r="DL190" s="324"/>
      <c r="DM190" s="315"/>
      <c r="DN190" s="324"/>
      <c r="DO190" s="315"/>
      <c r="DP190" s="325"/>
    </row>
    <row r="191" spans="1:120">
      <c r="A191" s="551" t="str">
        <f>IF(PARAMETRES!$D8="-",PARAMETRES!$F$17,CONCATENATE(UPPER(PARAMETRES!$D8)," (",LOWER(PARAMETRES!$F$17),")"))</f>
        <v>ANGLAIS (seconde langue)</v>
      </c>
      <c r="B191" s="551"/>
      <c r="C191" s="316">
        <f>PARAMETRES!$G$17</f>
        <v>30</v>
      </c>
      <c r="D191" s="317"/>
      <c r="E191" s="318" t="str">
        <f>TOTALGENERAL!$X61</f>
        <v/>
      </c>
      <c r="F191" s="319"/>
      <c r="G191" s="318" t="str">
        <f>TOTALGENERAL!$AY61</f>
        <v/>
      </c>
      <c r="H191" s="319"/>
      <c r="I191" s="318"/>
      <c r="J191" s="319"/>
      <c r="K191" s="318"/>
      <c r="L191" s="320"/>
      <c r="M191" s="551" t="str">
        <f>IF(PARAMETRES!$D12="-",PARAMETRES!$F$17,CONCATENATE(UPPER(PARAMETRES!$D12)," (",LOWER(PARAMETRES!$F$17),")"))</f>
        <v>ANGLAIS (seconde langue)</v>
      </c>
      <c r="N191" s="551"/>
      <c r="O191" s="316">
        <f>PARAMETRES!$G$17</f>
        <v>30</v>
      </c>
      <c r="P191" s="317"/>
      <c r="Q191" s="318" t="str">
        <f>TOTALGENERAL!$X65</f>
        <v/>
      </c>
      <c r="R191" s="319"/>
      <c r="S191" s="318" t="str">
        <f>TOTALGENERAL!$AY65</f>
        <v/>
      </c>
      <c r="T191" s="319"/>
      <c r="U191" s="318"/>
      <c r="V191" s="319"/>
      <c r="W191" s="318"/>
      <c r="X191" s="320"/>
      <c r="Y191" s="551" t="str">
        <f>IF(PARAMETRES!$D16="-",PARAMETRES!$F$17,CONCATENATE(UPPER(PARAMETRES!$D16)," (",LOWER(PARAMETRES!$F$17),")"))</f>
        <v>ANGLAIS (seconde langue)</v>
      </c>
      <c r="Z191" s="551"/>
      <c r="AA191" s="316">
        <f>PARAMETRES!$G$17</f>
        <v>30</v>
      </c>
      <c r="AB191" s="317"/>
      <c r="AC191" s="318" t="str">
        <f>TOTALGENERAL!$X69</f>
        <v/>
      </c>
      <c r="AD191" s="319"/>
      <c r="AE191" s="318" t="str">
        <f>TOTALGENERAL!$AY69</f>
        <v/>
      </c>
      <c r="AF191" s="319"/>
      <c r="AG191" s="318"/>
      <c r="AH191" s="319"/>
      <c r="AI191" s="318"/>
      <c r="AJ191" s="320"/>
      <c r="AK191" s="551" t="str">
        <f>IF(PARAMETRES!$D20="-",PARAMETRES!$F$17,CONCATENATE(UPPER(PARAMETRES!$D20)," (",LOWER(PARAMETRES!$F$17),")"))</f>
        <v>ANGLAIS (seconde langue)</v>
      </c>
      <c r="AL191" s="551"/>
      <c r="AM191" s="316">
        <f>PARAMETRES!$G$17</f>
        <v>30</v>
      </c>
      <c r="AN191" s="317"/>
      <c r="AO191" s="318" t="str">
        <f>TOTALGENERAL!$X73</f>
        <v/>
      </c>
      <c r="AP191" s="319"/>
      <c r="AQ191" s="318" t="str">
        <f>TOTALGENERAL!$AY73</f>
        <v/>
      </c>
      <c r="AR191" s="319"/>
      <c r="AS191" s="318"/>
      <c r="AT191" s="319"/>
      <c r="AU191" s="318"/>
      <c r="AV191" s="320"/>
      <c r="AW191" s="551" t="str">
        <f>IF(PARAMETRES!$D24="-",PARAMETRES!$F$17,CONCATENATE(UPPER(PARAMETRES!$D24)," (",LOWER(PARAMETRES!$F$17),")"))</f>
        <v>ANGLAIS (seconde langue)</v>
      </c>
      <c r="AX191" s="551"/>
      <c r="AY191" s="316">
        <f>PARAMETRES!$G$17</f>
        <v>30</v>
      </c>
      <c r="AZ191" s="317"/>
      <c r="BA191" s="318" t="str">
        <f>TOTALGENERAL!$X77</f>
        <v/>
      </c>
      <c r="BB191" s="319"/>
      <c r="BC191" s="318" t="str">
        <f>TOTALGENERAL!$AY77</f>
        <v/>
      </c>
      <c r="BD191" s="319"/>
      <c r="BE191" s="318"/>
      <c r="BF191" s="319"/>
      <c r="BG191" s="318"/>
      <c r="BH191" s="320"/>
      <c r="BI191" s="551" t="str">
        <f>IF(PARAMETRES!$D28="-",PARAMETRES!$F$17,CONCATENATE(UPPER(PARAMETRES!$D28)," (",LOWER(PARAMETRES!$F$17),")"))</f>
        <v>ANGLAIS (seconde langue)</v>
      </c>
      <c r="BJ191" s="551"/>
      <c r="BK191" s="316">
        <f>PARAMETRES!$G$17</f>
        <v>30</v>
      </c>
      <c r="BL191" s="317"/>
      <c r="BM191" s="318" t="str">
        <f>TOTALGENERAL!$X81</f>
        <v/>
      </c>
      <c r="BN191" s="319"/>
      <c r="BO191" s="318" t="str">
        <f>TOTALGENERAL!$AY81</f>
        <v/>
      </c>
      <c r="BP191" s="319"/>
      <c r="BQ191" s="318"/>
      <c r="BR191" s="319"/>
      <c r="BS191" s="318"/>
      <c r="BT191" s="320"/>
      <c r="BU191" s="551" t="str">
        <f>IF(PARAMETRES!$D32="-",PARAMETRES!$F$17,CONCATENATE(UPPER(PARAMETRES!$D32)," (",LOWER(PARAMETRES!$F$17),")"))</f>
        <v>ANGLAIS (seconde langue)</v>
      </c>
      <c r="BV191" s="551"/>
      <c r="BW191" s="316">
        <f>PARAMETRES!$G$17</f>
        <v>30</v>
      </c>
      <c r="BX191" s="317"/>
      <c r="BY191" s="318" t="str">
        <f>TOTALGENERAL!$X85</f>
        <v/>
      </c>
      <c r="BZ191" s="319"/>
      <c r="CA191" s="318" t="str">
        <f>TOTALGENERAL!$AY85</f>
        <v/>
      </c>
      <c r="CB191" s="319"/>
      <c r="CC191" s="318"/>
      <c r="CD191" s="319"/>
      <c r="CE191" s="318"/>
      <c r="CF191" s="320"/>
      <c r="CG191" s="551" t="str">
        <f>IF(PARAMETRES!$D36="-",PARAMETRES!$F$17,CONCATENATE(UPPER(PARAMETRES!$D36)," (",LOWER(PARAMETRES!$F$17),")"))</f>
        <v>SECONDE LANGUE</v>
      </c>
      <c r="CH191" s="551"/>
      <c r="CI191" s="316">
        <f>PARAMETRES!$G$17</f>
        <v>30</v>
      </c>
      <c r="CJ191" s="317"/>
      <c r="CK191" s="318" t="str">
        <f>TOTALGENERAL!$X89</f>
        <v/>
      </c>
      <c r="CL191" s="319"/>
      <c r="CM191" s="318" t="str">
        <f>TOTALGENERAL!$AY89</f>
        <v/>
      </c>
      <c r="CN191" s="319"/>
      <c r="CO191" s="318"/>
      <c r="CP191" s="319"/>
      <c r="CQ191" s="318"/>
      <c r="CR191" s="320"/>
      <c r="CS191" s="551" t="str">
        <f>IF(PARAMETRES!$D40="-",PARAMETRES!$F$17,CONCATENATE(UPPER(PARAMETRES!$D40)," (",LOWER(PARAMETRES!$F$17),")"))</f>
        <v>SECONDE LANGUE</v>
      </c>
      <c r="CT191" s="551"/>
      <c r="CU191" s="316">
        <f>PARAMETRES!$G$17</f>
        <v>30</v>
      </c>
      <c r="CV191" s="317"/>
      <c r="CW191" s="318" t="str">
        <f>TOTALGENERAL!$X93</f>
        <v/>
      </c>
      <c r="CX191" s="319"/>
      <c r="CY191" s="318" t="str">
        <f>TOTALGENERAL!$AY93</f>
        <v/>
      </c>
      <c r="CZ191" s="319"/>
      <c r="DA191" s="318"/>
      <c r="DB191" s="319"/>
      <c r="DC191" s="318"/>
      <c r="DD191" s="320"/>
      <c r="DE191" s="551" t="str">
        <f>IF(PARAMETRES!$D44="-",PARAMETRES!$F$17,CONCATENATE(UPPER(PARAMETRES!$D44)," (",LOWER(PARAMETRES!$F$17),")"))</f>
        <v>SECONDE LANGUE</v>
      </c>
      <c r="DF191" s="551"/>
      <c r="DG191" s="316">
        <f>PARAMETRES!$G$17</f>
        <v>30</v>
      </c>
      <c r="DH191" s="317"/>
      <c r="DI191" s="318" t="str">
        <f>TOTALGENERAL!$X97</f>
        <v/>
      </c>
      <c r="DJ191" s="319"/>
      <c r="DK191" s="318" t="str">
        <f>TOTALGENERAL!$AY97</f>
        <v/>
      </c>
      <c r="DL191" s="319"/>
      <c r="DM191" s="318"/>
      <c r="DN191" s="319"/>
      <c r="DO191" s="318"/>
      <c r="DP191" s="320"/>
    </row>
    <row r="192" spans="1:120">
      <c r="A192" s="321"/>
      <c r="B192" s="322"/>
      <c r="C192" s="323"/>
      <c r="D192" s="323"/>
      <c r="E192" s="315"/>
      <c r="F192" s="324"/>
      <c r="G192" s="315"/>
      <c r="H192" s="324"/>
      <c r="I192" s="315"/>
      <c r="J192" s="324"/>
      <c r="K192" s="315"/>
      <c r="L192" s="325"/>
      <c r="M192" s="321"/>
      <c r="N192" s="322"/>
      <c r="O192" s="323"/>
      <c r="P192" s="323"/>
      <c r="Q192" s="315"/>
      <c r="R192" s="324"/>
      <c r="S192" s="315"/>
      <c r="T192" s="324"/>
      <c r="U192" s="315"/>
      <c r="V192" s="324"/>
      <c r="W192" s="315"/>
      <c r="X192" s="325"/>
      <c r="Y192" s="321"/>
      <c r="Z192" s="322"/>
      <c r="AA192" s="323"/>
      <c r="AB192" s="323"/>
      <c r="AC192" s="315"/>
      <c r="AD192" s="324"/>
      <c r="AE192" s="315"/>
      <c r="AF192" s="324"/>
      <c r="AG192" s="315"/>
      <c r="AH192" s="324"/>
      <c r="AI192" s="315"/>
      <c r="AJ192" s="325"/>
      <c r="AK192" s="321"/>
      <c r="AL192" s="322"/>
      <c r="AM192" s="323"/>
      <c r="AN192" s="323"/>
      <c r="AO192" s="315"/>
      <c r="AP192" s="324"/>
      <c r="AQ192" s="315"/>
      <c r="AR192" s="324"/>
      <c r="AS192" s="315"/>
      <c r="AT192" s="324"/>
      <c r="AU192" s="315"/>
      <c r="AV192" s="325"/>
      <c r="AW192" s="321"/>
      <c r="AX192" s="322"/>
      <c r="AY192" s="323"/>
      <c r="AZ192" s="323"/>
      <c r="BA192" s="315"/>
      <c r="BB192" s="324"/>
      <c r="BC192" s="315"/>
      <c r="BD192" s="324"/>
      <c r="BE192" s="315"/>
      <c r="BF192" s="324"/>
      <c r="BG192" s="315"/>
      <c r="BH192" s="325"/>
      <c r="BI192" s="321"/>
      <c r="BJ192" s="322"/>
      <c r="BK192" s="323"/>
      <c r="BL192" s="323"/>
      <c r="BM192" s="315"/>
      <c r="BN192" s="324"/>
      <c r="BO192" s="315"/>
      <c r="BP192" s="324"/>
      <c r="BQ192" s="315"/>
      <c r="BR192" s="324"/>
      <c r="BS192" s="315"/>
      <c r="BT192" s="325"/>
      <c r="BU192" s="321"/>
      <c r="BV192" s="322"/>
      <c r="BW192" s="323"/>
      <c r="BX192" s="323"/>
      <c r="BY192" s="315"/>
      <c r="BZ192" s="324"/>
      <c r="CA192" s="315"/>
      <c r="CB192" s="324"/>
      <c r="CC192" s="315"/>
      <c r="CD192" s="324"/>
      <c r="CE192" s="315"/>
      <c r="CF192" s="325"/>
      <c r="CG192" s="321"/>
      <c r="CH192" s="322"/>
      <c r="CI192" s="323"/>
      <c r="CJ192" s="323"/>
      <c r="CK192" s="315"/>
      <c r="CL192" s="324"/>
      <c r="CM192" s="315"/>
      <c r="CN192" s="324"/>
      <c r="CO192" s="315"/>
      <c r="CP192" s="324"/>
      <c r="CQ192" s="315"/>
      <c r="CR192" s="325"/>
      <c r="CS192" s="321"/>
      <c r="CT192" s="322"/>
      <c r="CU192" s="323"/>
      <c r="CV192" s="323"/>
      <c r="CW192" s="315"/>
      <c r="CX192" s="324"/>
      <c r="CY192" s="315"/>
      <c r="CZ192" s="324"/>
      <c r="DA192" s="315"/>
      <c r="DB192" s="324"/>
      <c r="DC192" s="315"/>
      <c r="DD192" s="325"/>
      <c r="DE192" s="321"/>
      <c r="DF192" s="322"/>
      <c r="DG192" s="323"/>
      <c r="DH192" s="323"/>
      <c r="DI192" s="315"/>
      <c r="DJ192" s="324"/>
      <c r="DK192" s="315"/>
      <c r="DL192" s="324"/>
      <c r="DM192" s="315"/>
      <c r="DN192" s="324"/>
      <c r="DO192" s="315"/>
      <c r="DP192" s="325"/>
    </row>
    <row r="193" spans="1:120" ht="22.5" customHeight="1">
      <c r="A193" s="337"/>
      <c r="B193" s="338"/>
      <c r="C193" s="338"/>
      <c r="D193" s="339"/>
      <c r="E193" s="340"/>
      <c r="F193" s="324"/>
      <c r="G193" s="340"/>
      <c r="H193" s="324"/>
      <c r="I193" s="340"/>
      <c r="J193" s="324"/>
      <c r="K193" s="340"/>
      <c r="L193" s="325"/>
      <c r="M193" s="337"/>
      <c r="N193" s="338"/>
      <c r="O193" s="338"/>
      <c r="P193" s="339"/>
      <c r="Q193" s="340"/>
      <c r="R193" s="324"/>
      <c r="S193" s="340"/>
      <c r="T193" s="324"/>
      <c r="U193" s="340"/>
      <c r="V193" s="324"/>
      <c r="W193" s="340"/>
      <c r="X193" s="325"/>
      <c r="Y193" s="337"/>
      <c r="Z193" s="338"/>
      <c r="AA193" s="338"/>
      <c r="AB193" s="339"/>
      <c r="AC193" s="340"/>
      <c r="AD193" s="324"/>
      <c r="AE193" s="340"/>
      <c r="AF193" s="324"/>
      <c r="AG193" s="340"/>
      <c r="AH193" s="324"/>
      <c r="AI193" s="340"/>
      <c r="AJ193" s="325"/>
      <c r="AK193" s="337"/>
      <c r="AL193" s="338"/>
      <c r="AM193" s="338"/>
      <c r="AN193" s="339"/>
      <c r="AO193" s="340"/>
      <c r="AP193" s="324"/>
      <c r="AQ193" s="340"/>
      <c r="AR193" s="324"/>
      <c r="AS193" s="340"/>
      <c r="AT193" s="324"/>
      <c r="AU193" s="340"/>
      <c r="AV193" s="325"/>
      <c r="AW193" s="337"/>
      <c r="AX193" s="338"/>
      <c r="AY193" s="338"/>
      <c r="AZ193" s="339"/>
      <c r="BA193" s="340"/>
      <c r="BB193" s="324"/>
      <c r="BC193" s="340"/>
      <c r="BD193" s="324"/>
      <c r="BE193" s="340"/>
      <c r="BF193" s="324"/>
      <c r="BG193" s="340"/>
      <c r="BH193" s="325"/>
      <c r="BI193" s="337"/>
      <c r="BJ193" s="338"/>
      <c r="BK193" s="338"/>
      <c r="BL193" s="339"/>
      <c r="BM193" s="340"/>
      <c r="BN193" s="324"/>
      <c r="BO193" s="340"/>
      <c r="BP193" s="324"/>
      <c r="BQ193" s="340"/>
      <c r="BR193" s="324"/>
      <c r="BS193" s="340"/>
      <c r="BT193" s="325"/>
      <c r="BU193" s="337"/>
      <c r="BV193" s="338"/>
      <c r="BW193" s="338"/>
      <c r="BX193" s="339"/>
      <c r="BY193" s="340"/>
      <c r="BZ193" s="324"/>
      <c r="CA193" s="340"/>
      <c r="CB193" s="324"/>
      <c r="CC193" s="340"/>
      <c r="CD193" s="324"/>
      <c r="CE193" s="340"/>
      <c r="CF193" s="325"/>
      <c r="CG193" s="337"/>
      <c r="CH193" s="338"/>
      <c r="CI193" s="338"/>
      <c r="CJ193" s="339"/>
      <c r="CK193" s="340"/>
      <c r="CL193" s="324"/>
      <c r="CM193" s="340"/>
      <c r="CN193" s="324"/>
      <c r="CO193" s="340"/>
      <c r="CP193" s="324"/>
      <c r="CQ193" s="340"/>
      <c r="CR193" s="325"/>
      <c r="CS193" s="337"/>
      <c r="CT193" s="338"/>
      <c r="CU193" s="338"/>
      <c r="CV193" s="339"/>
      <c r="CW193" s="340"/>
      <c r="CX193" s="324"/>
      <c r="CY193" s="340"/>
      <c r="CZ193" s="324"/>
      <c r="DA193" s="340"/>
      <c r="DB193" s="324"/>
      <c r="DC193" s="340"/>
      <c r="DD193" s="325"/>
      <c r="DE193" s="337"/>
      <c r="DF193" s="338"/>
      <c r="DG193" s="338"/>
      <c r="DH193" s="339"/>
      <c r="DI193" s="340"/>
      <c r="DJ193" s="324"/>
      <c r="DK193" s="340"/>
      <c r="DL193" s="324"/>
      <c r="DM193" s="340"/>
      <c r="DN193" s="324"/>
      <c r="DO193" s="340"/>
      <c r="DP193" s="325"/>
    </row>
    <row r="194" spans="1:120" ht="4.5" customHeight="1">
      <c r="A194" s="326"/>
      <c r="B194" s="326"/>
      <c r="C194" s="327"/>
      <c r="D194" s="327"/>
      <c r="M194" s="326"/>
      <c r="N194" s="326"/>
      <c r="O194" s="327"/>
      <c r="P194" s="327"/>
      <c r="Y194" s="326"/>
      <c r="Z194" s="326"/>
      <c r="AA194" s="327"/>
      <c r="AB194" s="327"/>
      <c r="AK194" s="326"/>
      <c r="AL194" s="326"/>
      <c r="AM194" s="327"/>
      <c r="AN194" s="327"/>
      <c r="AW194" s="326"/>
      <c r="AX194" s="326"/>
      <c r="AY194" s="327"/>
      <c r="AZ194" s="327"/>
      <c r="BI194" s="326"/>
      <c r="BJ194" s="326"/>
      <c r="BK194" s="327"/>
      <c r="BL194" s="327"/>
      <c r="BU194" s="326"/>
      <c r="BV194" s="326"/>
      <c r="BW194" s="327"/>
      <c r="BX194" s="327"/>
      <c r="CG194" s="326"/>
      <c r="CH194" s="326"/>
      <c r="CI194" s="327"/>
      <c r="CJ194" s="327"/>
      <c r="CS194" s="326"/>
      <c r="CT194" s="326"/>
      <c r="CU194" s="327"/>
      <c r="CV194" s="327"/>
      <c r="DE194" s="326"/>
      <c r="DF194" s="326"/>
      <c r="DG194" s="327"/>
      <c r="DH194" s="327"/>
    </row>
    <row r="195" spans="1:120" ht="25.5" customHeight="1">
      <c r="A195" s="555" t="str">
        <f>PARAMETRES!$F$19</f>
        <v>TOTAL DE LA PÉRIODE</v>
      </c>
      <c r="B195" s="555"/>
      <c r="C195" s="341">
        <f>PARAMETRES!$G$19</f>
        <v>100</v>
      </c>
      <c r="D195" s="342"/>
      <c r="E195" s="343">
        <f>TOTALGENERAL!$AA61</f>
        <v>85.199999999999989</v>
      </c>
      <c r="F195" s="344"/>
      <c r="G195" s="343" t="str">
        <f>TOTALGENERAL!$BB61</f>
        <v/>
      </c>
      <c r="H195" s="344"/>
      <c r="I195" s="343"/>
      <c r="J195" s="344"/>
      <c r="K195" s="343"/>
      <c r="M195" s="555" t="str">
        <f>PARAMETRES!$F$19</f>
        <v>TOTAL DE LA PÉRIODE</v>
      </c>
      <c r="N195" s="555"/>
      <c r="O195" s="341">
        <f>PARAMETRES!$G$19</f>
        <v>100</v>
      </c>
      <c r="P195" s="342"/>
      <c r="Q195" s="343">
        <f>TOTALGENERAL!$AA65</f>
        <v>76.5</v>
      </c>
      <c r="R195" s="344"/>
      <c r="S195" s="343" t="str">
        <f>TOTALGENERAL!$BB65</f>
        <v/>
      </c>
      <c r="T195" s="344"/>
      <c r="U195" s="343"/>
      <c r="V195" s="344"/>
      <c r="W195" s="343"/>
      <c r="Y195" s="555" t="str">
        <f>PARAMETRES!$F$19</f>
        <v>TOTAL DE LA PÉRIODE</v>
      </c>
      <c r="Z195" s="555"/>
      <c r="AA195" s="341">
        <f>PARAMETRES!$G$19</f>
        <v>100</v>
      </c>
      <c r="AB195" s="342"/>
      <c r="AC195" s="343">
        <f>TOTALGENERAL!$AA69</f>
        <v>73.399999999999991</v>
      </c>
      <c r="AD195" s="344"/>
      <c r="AE195" s="343" t="str">
        <f>TOTALGENERAL!$BB69</f>
        <v/>
      </c>
      <c r="AF195" s="344"/>
      <c r="AG195" s="343"/>
      <c r="AH195" s="344"/>
      <c r="AI195" s="343"/>
      <c r="AK195" s="555" t="str">
        <f>PARAMETRES!$F$19</f>
        <v>TOTAL DE LA PÉRIODE</v>
      </c>
      <c r="AL195" s="555"/>
      <c r="AM195" s="341">
        <f>PARAMETRES!$G$19</f>
        <v>100</v>
      </c>
      <c r="AN195" s="342"/>
      <c r="AO195" s="343">
        <f>TOTALGENERAL!$AA73</f>
        <v>80.899999999999991</v>
      </c>
      <c r="AP195" s="344"/>
      <c r="AQ195" s="343" t="str">
        <f>TOTALGENERAL!$BB73</f>
        <v/>
      </c>
      <c r="AR195" s="344"/>
      <c r="AS195" s="343"/>
      <c r="AT195" s="344"/>
      <c r="AU195" s="343"/>
      <c r="AW195" s="555" t="str">
        <f>PARAMETRES!$F$19</f>
        <v>TOTAL DE LA PÉRIODE</v>
      </c>
      <c r="AX195" s="555"/>
      <c r="AY195" s="341">
        <f>PARAMETRES!$G$19</f>
        <v>100</v>
      </c>
      <c r="AZ195" s="342"/>
      <c r="BA195" s="343">
        <f>TOTALGENERAL!$AA77</f>
        <v>86.399999999999991</v>
      </c>
      <c r="BB195" s="344"/>
      <c r="BC195" s="343" t="str">
        <f>TOTALGENERAL!$BB77</f>
        <v/>
      </c>
      <c r="BD195" s="344"/>
      <c r="BE195" s="343"/>
      <c r="BF195" s="344"/>
      <c r="BG195" s="343"/>
      <c r="BI195" s="555" t="str">
        <f>PARAMETRES!$F$19</f>
        <v>TOTAL DE LA PÉRIODE</v>
      </c>
      <c r="BJ195" s="555"/>
      <c r="BK195" s="341">
        <f>PARAMETRES!$G$19</f>
        <v>100</v>
      </c>
      <c r="BL195" s="342"/>
      <c r="BM195" s="343">
        <f>TOTALGENERAL!$AA81</f>
        <v>82.3</v>
      </c>
      <c r="BN195" s="344"/>
      <c r="BO195" s="343" t="str">
        <f>TOTALGENERAL!$BB81</f>
        <v/>
      </c>
      <c r="BP195" s="344"/>
      <c r="BQ195" s="343"/>
      <c r="BR195" s="344"/>
      <c r="BS195" s="343"/>
      <c r="BU195" s="555" t="str">
        <f>PARAMETRES!$F$19</f>
        <v>TOTAL DE LA PÉRIODE</v>
      </c>
      <c r="BV195" s="555"/>
      <c r="BW195" s="341">
        <f>PARAMETRES!$G$19</f>
        <v>100</v>
      </c>
      <c r="BX195" s="342"/>
      <c r="BY195" s="343">
        <f>TOTALGENERAL!$AA85</f>
        <v>81.699999999999989</v>
      </c>
      <c r="BZ195" s="344"/>
      <c r="CA195" s="343" t="str">
        <f>TOTALGENERAL!$BB85</f>
        <v/>
      </c>
      <c r="CB195" s="344"/>
      <c r="CC195" s="343"/>
      <c r="CD195" s="344"/>
      <c r="CE195" s="343"/>
      <c r="CG195" s="555" t="str">
        <f>PARAMETRES!$F$19</f>
        <v>TOTAL DE LA PÉRIODE</v>
      </c>
      <c r="CH195" s="555"/>
      <c r="CI195" s="341">
        <f>PARAMETRES!$G$19</f>
        <v>100</v>
      </c>
      <c r="CJ195" s="342"/>
      <c r="CK195" s="343" t="str">
        <f>TOTALGENERAL!$AA89</f>
        <v/>
      </c>
      <c r="CL195" s="344"/>
      <c r="CM195" s="343" t="str">
        <f>TOTALGENERAL!$BB89</f>
        <v/>
      </c>
      <c r="CN195" s="344"/>
      <c r="CO195" s="343"/>
      <c r="CP195" s="344"/>
      <c r="CQ195" s="343"/>
      <c r="CS195" s="555" t="str">
        <f>PARAMETRES!$F$19</f>
        <v>TOTAL DE LA PÉRIODE</v>
      </c>
      <c r="CT195" s="555"/>
      <c r="CU195" s="341">
        <f>PARAMETRES!$G$19</f>
        <v>100</v>
      </c>
      <c r="CV195" s="342"/>
      <c r="CW195" s="343" t="str">
        <f>TOTALGENERAL!$AA93</f>
        <v/>
      </c>
      <c r="CX195" s="344"/>
      <c r="CY195" s="343" t="str">
        <f>TOTALGENERAL!$BB93</f>
        <v/>
      </c>
      <c r="CZ195" s="344"/>
      <c r="DA195" s="343"/>
      <c r="DB195" s="344"/>
      <c r="DC195" s="343"/>
      <c r="DE195" s="555" t="str">
        <f>PARAMETRES!$F$19</f>
        <v>TOTAL DE LA PÉRIODE</v>
      </c>
      <c r="DF195" s="555"/>
      <c r="DG195" s="341">
        <f>PARAMETRES!$G$19</f>
        <v>100</v>
      </c>
      <c r="DH195" s="342"/>
      <c r="DI195" s="343" t="str">
        <f>TOTALGENERAL!$AA97</f>
        <v/>
      </c>
      <c r="DJ195" s="344"/>
      <c r="DK195" s="343" t="str">
        <f>TOTALGENERAL!$BB97</f>
        <v/>
      </c>
      <c r="DL195" s="344"/>
      <c r="DM195" s="343"/>
      <c r="DN195" s="344"/>
      <c r="DO195" s="343"/>
    </row>
    <row r="196" spans="1:120" ht="3.75" customHeight="1">
      <c r="G196" s="345"/>
      <c r="J196" s="345"/>
      <c r="S196" s="345"/>
      <c r="V196" s="345"/>
      <c r="AE196" s="345"/>
      <c r="AH196" s="345"/>
      <c r="AQ196" s="345"/>
      <c r="AT196" s="345"/>
      <c r="BC196" s="345"/>
      <c r="BF196" s="345"/>
      <c r="BO196" s="345"/>
      <c r="BR196" s="345"/>
      <c r="CA196" s="345"/>
      <c r="CD196" s="345"/>
      <c r="CM196" s="345"/>
      <c r="CP196" s="345"/>
      <c r="CY196" s="345"/>
      <c r="DB196" s="345"/>
      <c r="DK196" s="345"/>
      <c r="DN196" s="345"/>
    </row>
    <row r="197" spans="1:120">
      <c r="G197" s="556"/>
      <c r="H197" s="556"/>
      <c r="I197" s="556"/>
      <c r="J197" s="556"/>
      <c r="K197" s="346"/>
      <c r="S197" s="556"/>
      <c r="T197" s="556"/>
      <c r="U197" s="556"/>
      <c r="V197" s="556"/>
      <c r="W197" s="346"/>
      <c r="AE197" s="556"/>
      <c r="AF197" s="556"/>
      <c r="AG197" s="556"/>
      <c r="AH197" s="556"/>
      <c r="AI197" s="346"/>
      <c r="AQ197" s="556"/>
      <c r="AR197" s="556"/>
      <c r="AS197" s="556"/>
      <c r="AT197" s="556"/>
      <c r="AU197" s="346"/>
      <c r="BC197" s="556"/>
      <c r="BD197" s="556"/>
      <c r="BE197" s="556"/>
      <c r="BF197" s="556"/>
      <c r="BG197" s="346"/>
      <c r="BO197" s="556"/>
      <c r="BP197" s="556"/>
      <c r="BQ197" s="556"/>
      <c r="BR197" s="556"/>
      <c r="BS197" s="346"/>
      <c r="CA197" s="556"/>
      <c r="CB197" s="556"/>
      <c r="CC197" s="556"/>
      <c r="CD197" s="556"/>
      <c r="CE197" s="346"/>
      <c r="CM197" s="556"/>
      <c r="CN197" s="556"/>
      <c r="CO197" s="556"/>
      <c r="CP197" s="556"/>
      <c r="CQ197" s="346"/>
      <c r="CY197" s="556"/>
      <c r="CZ197" s="556"/>
      <c r="DA197" s="556"/>
      <c r="DB197" s="556"/>
      <c r="DC197" s="346"/>
      <c r="DK197" s="556"/>
      <c r="DL197" s="556"/>
      <c r="DM197" s="556"/>
      <c r="DN197" s="556"/>
      <c r="DO197" s="346"/>
    </row>
    <row r="198" spans="1:120" ht="21.75" customHeight="1"/>
  </sheetData>
  <sheetProtection sheet="1" objects="1" scenarios="1"/>
  <mergeCells count="830">
    <mergeCell ref="DK197:DN197"/>
    <mergeCell ref="BU195:BV195"/>
    <mergeCell ref="CG195:CH195"/>
    <mergeCell ref="BC197:BF197"/>
    <mergeCell ref="BO197:BR197"/>
    <mergeCell ref="CA197:CD197"/>
    <mergeCell ref="CM197:CP197"/>
    <mergeCell ref="CS195:CT195"/>
    <mergeCell ref="DE195:DF195"/>
    <mergeCell ref="CY197:DB197"/>
    <mergeCell ref="CG188:CH188"/>
    <mergeCell ref="CS188:CT188"/>
    <mergeCell ref="A195:B195"/>
    <mergeCell ref="M195:N195"/>
    <mergeCell ref="Y195:Z195"/>
    <mergeCell ref="AK195:AL195"/>
    <mergeCell ref="AW195:AX195"/>
    <mergeCell ref="BI195:BJ195"/>
    <mergeCell ref="G197:J197"/>
    <mergeCell ref="S197:V197"/>
    <mergeCell ref="AE197:AH197"/>
    <mergeCell ref="AQ197:AT197"/>
    <mergeCell ref="AK185:AL185"/>
    <mergeCell ref="AW185:AX185"/>
    <mergeCell ref="BI185:BJ185"/>
    <mergeCell ref="BU185:BV185"/>
    <mergeCell ref="CG185:CH185"/>
    <mergeCell ref="CS185:CT185"/>
    <mergeCell ref="DE188:DF188"/>
    <mergeCell ref="A191:B191"/>
    <mergeCell ref="M191:N191"/>
    <mergeCell ref="Y191:Z191"/>
    <mergeCell ref="AK191:AL191"/>
    <mergeCell ref="AW191:AX191"/>
    <mergeCell ref="BI191:BJ191"/>
    <mergeCell ref="BU191:BV191"/>
    <mergeCell ref="CG191:CH191"/>
    <mergeCell ref="CS191:CT191"/>
    <mergeCell ref="DE191:DF191"/>
    <mergeCell ref="A188:B188"/>
    <mergeCell ref="M188:N188"/>
    <mergeCell ref="Y188:Z188"/>
    <mergeCell ref="AK188:AL188"/>
    <mergeCell ref="AW188:AX188"/>
    <mergeCell ref="BI188:BJ188"/>
    <mergeCell ref="BU188:BV188"/>
    <mergeCell ref="DE185:DF185"/>
    <mergeCell ref="DE182:DF182"/>
    <mergeCell ref="A183:B183"/>
    <mergeCell ref="M183:N183"/>
    <mergeCell ref="Y183:Z183"/>
    <mergeCell ref="AK183:AL183"/>
    <mergeCell ref="AW183:AX183"/>
    <mergeCell ref="BI183:BJ183"/>
    <mergeCell ref="BU183:BV183"/>
    <mergeCell ref="CG183:CH183"/>
    <mergeCell ref="CS183:CT183"/>
    <mergeCell ref="DE183:DF183"/>
    <mergeCell ref="A182:B182"/>
    <mergeCell ref="M182:N182"/>
    <mergeCell ref="Y182:Z182"/>
    <mergeCell ref="AK182:AL182"/>
    <mergeCell ref="AW182:AX182"/>
    <mergeCell ref="BI182:BJ182"/>
    <mergeCell ref="BU182:BV182"/>
    <mergeCell ref="CG182:CH182"/>
    <mergeCell ref="CS182:CT182"/>
    <mergeCell ref="A185:B185"/>
    <mergeCell ref="M185:N185"/>
    <mergeCell ref="Y185:Z185"/>
    <mergeCell ref="DE179:DF179"/>
    <mergeCell ref="A181:B181"/>
    <mergeCell ref="M181:N181"/>
    <mergeCell ref="Y181:Z181"/>
    <mergeCell ref="AK181:AL181"/>
    <mergeCell ref="AW181:AX181"/>
    <mergeCell ref="BI181:BJ181"/>
    <mergeCell ref="BU181:BV181"/>
    <mergeCell ref="CG181:CH181"/>
    <mergeCell ref="CS181:CT181"/>
    <mergeCell ref="DE181:DF181"/>
    <mergeCell ref="A179:B179"/>
    <mergeCell ref="M179:N179"/>
    <mergeCell ref="Y179:Z179"/>
    <mergeCell ref="AK179:AL179"/>
    <mergeCell ref="AW179:AX179"/>
    <mergeCell ref="BI179:BJ179"/>
    <mergeCell ref="BU179:BV179"/>
    <mergeCell ref="CG179:CH179"/>
    <mergeCell ref="CS179:CT179"/>
    <mergeCell ref="DE174:DF174"/>
    <mergeCell ref="A176:B176"/>
    <mergeCell ref="M176:N176"/>
    <mergeCell ref="Y176:Z176"/>
    <mergeCell ref="AK176:AL176"/>
    <mergeCell ref="AW176:AX176"/>
    <mergeCell ref="BI176:BJ176"/>
    <mergeCell ref="BU176:BV176"/>
    <mergeCell ref="CG176:CH176"/>
    <mergeCell ref="CS176:CT176"/>
    <mergeCell ref="DE176:DF176"/>
    <mergeCell ref="A174:B174"/>
    <mergeCell ref="M174:N174"/>
    <mergeCell ref="Y174:Z174"/>
    <mergeCell ref="AK174:AL174"/>
    <mergeCell ref="AW174:AX174"/>
    <mergeCell ref="BI174:BJ174"/>
    <mergeCell ref="BU174:BV174"/>
    <mergeCell ref="CG174:CH174"/>
    <mergeCell ref="CS174:CT174"/>
    <mergeCell ref="DE172:DF172"/>
    <mergeCell ref="A173:B173"/>
    <mergeCell ref="M173:N173"/>
    <mergeCell ref="Y173:Z173"/>
    <mergeCell ref="AK173:AL173"/>
    <mergeCell ref="AW173:AX173"/>
    <mergeCell ref="BI173:BJ173"/>
    <mergeCell ref="BU173:BV173"/>
    <mergeCell ref="CG173:CH173"/>
    <mergeCell ref="CS173:CT173"/>
    <mergeCell ref="DE173:DF173"/>
    <mergeCell ref="A172:B172"/>
    <mergeCell ref="M172:N172"/>
    <mergeCell ref="Y172:Z172"/>
    <mergeCell ref="AK172:AL172"/>
    <mergeCell ref="AW172:AX172"/>
    <mergeCell ref="BI172:BJ172"/>
    <mergeCell ref="BU172:BV172"/>
    <mergeCell ref="CG172:CH172"/>
    <mergeCell ref="CS172:CT172"/>
    <mergeCell ref="BU169:BV169"/>
    <mergeCell ref="CG169:CH169"/>
    <mergeCell ref="CS169:CT169"/>
    <mergeCell ref="DE169:DF169"/>
    <mergeCell ref="A171:B171"/>
    <mergeCell ref="M171:N171"/>
    <mergeCell ref="Y171:Z171"/>
    <mergeCell ref="AK171:AL171"/>
    <mergeCell ref="AW171:AX171"/>
    <mergeCell ref="BI171:BJ171"/>
    <mergeCell ref="BU171:BV171"/>
    <mergeCell ref="CG171:CH171"/>
    <mergeCell ref="CS171:CT171"/>
    <mergeCell ref="DE171:DF171"/>
    <mergeCell ref="A169:B169"/>
    <mergeCell ref="M169:N169"/>
    <mergeCell ref="Y169:Z169"/>
    <mergeCell ref="AK169:AL169"/>
    <mergeCell ref="AW169:AX169"/>
    <mergeCell ref="BI169:BJ169"/>
    <mergeCell ref="A166:B166"/>
    <mergeCell ref="M166:N166"/>
    <mergeCell ref="Y166:Z166"/>
    <mergeCell ref="AK166:AL166"/>
    <mergeCell ref="AW166:AX166"/>
    <mergeCell ref="BI166:BJ166"/>
    <mergeCell ref="CH160:CN160"/>
    <mergeCell ref="CO160:CO161"/>
    <mergeCell ref="CP160:CP161"/>
    <mergeCell ref="AX160:BD160"/>
    <mergeCell ref="BE160:BE161"/>
    <mergeCell ref="BU166:BV166"/>
    <mergeCell ref="CG166:CH166"/>
    <mergeCell ref="B160:H160"/>
    <mergeCell ref="I160:I161"/>
    <mergeCell ref="J160:J161"/>
    <mergeCell ref="N160:T160"/>
    <mergeCell ref="U160:U161"/>
    <mergeCell ref="V160:V161"/>
    <mergeCell ref="B161:H161"/>
    <mergeCell ref="N161:T161"/>
    <mergeCell ref="CS166:CT166"/>
    <mergeCell ref="DE166:DF166"/>
    <mergeCell ref="BR160:BR161"/>
    <mergeCell ref="Z160:AF160"/>
    <mergeCell ref="AG160:AG161"/>
    <mergeCell ref="AH160:AH161"/>
    <mergeCell ref="AL160:AR160"/>
    <mergeCell ref="AS160:AS161"/>
    <mergeCell ref="AT160:AT161"/>
    <mergeCell ref="DM160:DM161"/>
    <mergeCell ref="DN160:DN161"/>
    <mergeCell ref="Z161:AF161"/>
    <mergeCell ref="AL161:AR161"/>
    <mergeCell ref="AX161:BD161"/>
    <mergeCell ref="BJ161:BP161"/>
    <mergeCell ref="BV161:CB161"/>
    <mergeCell ref="CH161:CN161"/>
    <mergeCell ref="CT160:CZ160"/>
    <mergeCell ref="DA160:DA161"/>
    <mergeCell ref="DB160:DB161"/>
    <mergeCell ref="DF160:DL160"/>
    <mergeCell ref="CT161:CZ161"/>
    <mergeCell ref="DF161:DL161"/>
    <mergeCell ref="BV160:CB160"/>
    <mergeCell ref="CC160:CC161"/>
    <mergeCell ref="CD160:CD161"/>
    <mergeCell ref="BF160:BF161"/>
    <mergeCell ref="BJ160:BP160"/>
    <mergeCell ref="BQ160:BQ161"/>
    <mergeCell ref="DK144:DN144"/>
    <mergeCell ref="A159:L159"/>
    <mergeCell ref="M159:X159"/>
    <mergeCell ref="Y159:AJ159"/>
    <mergeCell ref="AK159:AV159"/>
    <mergeCell ref="AW159:BH159"/>
    <mergeCell ref="BI159:BT159"/>
    <mergeCell ref="BU159:CF159"/>
    <mergeCell ref="CG159:CR159"/>
    <mergeCell ref="CS159:DD159"/>
    <mergeCell ref="DE159:DP159"/>
    <mergeCell ref="DE142:DF142"/>
    <mergeCell ref="G144:J144"/>
    <mergeCell ref="S144:V144"/>
    <mergeCell ref="AE144:AH144"/>
    <mergeCell ref="AQ144:AT144"/>
    <mergeCell ref="BC144:BF144"/>
    <mergeCell ref="BO144:BR144"/>
    <mergeCell ref="CA144:CD144"/>
    <mergeCell ref="CM144:CP144"/>
    <mergeCell ref="CY144:DB144"/>
    <mergeCell ref="CG135:CH135"/>
    <mergeCell ref="CS135:CT135"/>
    <mergeCell ref="A142:B142"/>
    <mergeCell ref="M142:N142"/>
    <mergeCell ref="Y142:Z142"/>
    <mergeCell ref="AK142:AL142"/>
    <mergeCell ref="AW142:AX142"/>
    <mergeCell ref="BI142:BJ142"/>
    <mergeCell ref="BU142:BV142"/>
    <mergeCell ref="CG142:CH142"/>
    <mergeCell ref="CS142:CT142"/>
    <mergeCell ref="AK132:AL132"/>
    <mergeCell ref="AW132:AX132"/>
    <mergeCell ref="BI132:BJ132"/>
    <mergeCell ref="BU132:BV132"/>
    <mergeCell ref="CG132:CH132"/>
    <mergeCell ref="CS132:CT132"/>
    <mergeCell ref="DE135:DF135"/>
    <mergeCell ref="A138:B138"/>
    <mergeCell ref="M138:N138"/>
    <mergeCell ref="Y138:Z138"/>
    <mergeCell ref="AK138:AL138"/>
    <mergeCell ref="AW138:AX138"/>
    <mergeCell ref="BI138:BJ138"/>
    <mergeCell ref="BU138:BV138"/>
    <mergeCell ref="CG138:CH138"/>
    <mergeCell ref="CS138:CT138"/>
    <mergeCell ref="DE138:DF138"/>
    <mergeCell ref="A135:B135"/>
    <mergeCell ref="M135:N135"/>
    <mergeCell ref="Y135:Z135"/>
    <mergeCell ref="AK135:AL135"/>
    <mergeCell ref="AW135:AX135"/>
    <mergeCell ref="BI135:BJ135"/>
    <mergeCell ref="BU135:BV135"/>
    <mergeCell ref="DE132:DF132"/>
    <mergeCell ref="DE129:DF129"/>
    <mergeCell ref="A130:B130"/>
    <mergeCell ref="M130:N130"/>
    <mergeCell ref="Y130:Z130"/>
    <mergeCell ref="AK130:AL130"/>
    <mergeCell ref="AW130:AX130"/>
    <mergeCell ref="BI130:BJ130"/>
    <mergeCell ref="BU130:BV130"/>
    <mergeCell ref="CG130:CH130"/>
    <mergeCell ref="CS130:CT130"/>
    <mergeCell ref="DE130:DF130"/>
    <mergeCell ref="A129:B129"/>
    <mergeCell ref="M129:N129"/>
    <mergeCell ref="Y129:Z129"/>
    <mergeCell ref="AK129:AL129"/>
    <mergeCell ref="AW129:AX129"/>
    <mergeCell ref="BI129:BJ129"/>
    <mergeCell ref="BU129:BV129"/>
    <mergeCell ref="CG129:CH129"/>
    <mergeCell ref="CS129:CT129"/>
    <mergeCell ref="A132:B132"/>
    <mergeCell ref="M132:N132"/>
    <mergeCell ref="Y132:Z132"/>
    <mergeCell ref="DE126:DF126"/>
    <mergeCell ref="A128:B128"/>
    <mergeCell ref="M128:N128"/>
    <mergeCell ref="Y128:Z128"/>
    <mergeCell ref="AK128:AL128"/>
    <mergeCell ref="AW128:AX128"/>
    <mergeCell ref="BI128:BJ128"/>
    <mergeCell ref="BU128:BV128"/>
    <mergeCell ref="CG128:CH128"/>
    <mergeCell ref="CS128:CT128"/>
    <mergeCell ref="DE128:DF128"/>
    <mergeCell ref="A126:B126"/>
    <mergeCell ref="M126:N126"/>
    <mergeCell ref="Y126:Z126"/>
    <mergeCell ref="AK126:AL126"/>
    <mergeCell ref="AW126:AX126"/>
    <mergeCell ref="BI126:BJ126"/>
    <mergeCell ref="BU126:BV126"/>
    <mergeCell ref="CG126:CH126"/>
    <mergeCell ref="CS126:CT126"/>
    <mergeCell ref="DE121:DF121"/>
    <mergeCell ref="A123:B123"/>
    <mergeCell ref="M123:N123"/>
    <mergeCell ref="Y123:Z123"/>
    <mergeCell ref="AK123:AL123"/>
    <mergeCell ref="AW123:AX123"/>
    <mergeCell ref="BI123:BJ123"/>
    <mergeCell ref="BU123:BV123"/>
    <mergeCell ref="CG123:CH123"/>
    <mergeCell ref="CS123:CT123"/>
    <mergeCell ref="DE123:DF123"/>
    <mergeCell ref="A121:B121"/>
    <mergeCell ref="M121:N121"/>
    <mergeCell ref="Y121:Z121"/>
    <mergeCell ref="AK121:AL121"/>
    <mergeCell ref="AW121:AX121"/>
    <mergeCell ref="BI121:BJ121"/>
    <mergeCell ref="BU121:BV121"/>
    <mergeCell ref="CG121:CH121"/>
    <mergeCell ref="CS121:CT121"/>
    <mergeCell ref="DE119:DF119"/>
    <mergeCell ref="A120:B120"/>
    <mergeCell ref="M120:N120"/>
    <mergeCell ref="Y120:Z120"/>
    <mergeCell ref="AK120:AL120"/>
    <mergeCell ref="AW120:AX120"/>
    <mergeCell ref="BI120:BJ120"/>
    <mergeCell ref="BU120:BV120"/>
    <mergeCell ref="CG120:CH120"/>
    <mergeCell ref="CS120:CT120"/>
    <mergeCell ref="DE120:DF120"/>
    <mergeCell ref="A119:B119"/>
    <mergeCell ref="M119:N119"/>
    <mergeCell ref="Y119:Z119"/>
    <mergeCell ref="AK119:AL119"/>
    <mergeCell ref="AW119:AX119"/>
    <mergeCell ref="BI119:BJ119"/>
    <mergeCell ref="BU119:BV119"/>
    <mergeCell ref="CG119:CH119"/>
    <mergeCell ref="CS119:CT119"/>
    <mergeCell ref="BU116:BV116"/>
    <mergeCell ref="CG116:CH116"/>
    <mergeCell ref="CS116:CT116"/>
    <mergeCell ref="DE116:DF116"/>
    <mergeCell ref="A118:B118"/>
    <mergeCell ref="M118:N118"/>
    <mergeCell ref="Y118:Z118"/>
    <mergeCell ref="AK118:AL118"/>
    <mergeCell ref="AW118:AX118"/>
    <mergeCell ref="BI118:BJ118"/>
    <mergeCell ref="BU118:BV118"/>
    <mergeCell ref="CG118:CH118"/>
    <mergeCell ref="CS118:CT118"/>
    <mergeCell ref="DE118:DF118"/>
    <mergeCell ref="A116:B116"/>
    <mergeCell ref="M116:N116"/>
    <mergeCell ref="Y116:Z116"/>
    <mergeCell ref="AK116:AL116"/>
    <mergeCell ref="AW116:AX116"/>
    <mergeCell ref="BI116:BJ116"/>
    <mergeCell ref="A113:B113"/>
    <mergeCell ref="M113:N113"/>
    <mergeCell ref="Y113:Z113"/>
    <mergeCell ref="AK113:AL113"/>
    <mergeCell ref="AW113:AX113"/>
    <mergeCell ref="BI113:BJ113"/>
    <mergeCell ref="CH107:CN107"/>
    <mergeCell ref="CO107:CO108"/>
    <mergeCell ref="CP107:CP108"/>
    <mergeCell ref="AX107:BD107"/>
    <mergeCell ref="BE107:BE108"/>
    <mergeCell ref="BU113:BV113"/>
    <mergeCell ref="CG113:CH113"/>
    <mergeCell ref="B107:H107"/>
    <mergeCell ref="I107:I108"/>
    <mergeCell ref="J107:J108"/>
    <mergeCell ref="N107:T107"/>
    <mergeCell ref="U107:U108"/>
    <mergeCell ref="V107:V108"/>
    <mergeCell ref="B108:H108"/>
    <mergeCell ref="N108:T108"/>
    <mergeCell ref="CS113:CT113"/>
    <mergeCell ref="DE113:DF113"/>
    <mergeCell ref="BR107:BR108"/>
    <mergeCell ref="Z107:AF107"/>
    <mergeCell ref="AG107:AG108"/>
    <mergeCell ref="AH107:AH108"/>
    <mergeCell ref="AL107:AR107"/>
    <mergeCell ref="AS107:AS108"/>
    <mergeCell ref="AT107:AT108"/>
    <mergeCell ref="DM107:DM108"/>
    <mergeCell ref="DN107:DN108"/>
    <mergeCell ref="Z108:AF108"/>
    <mergeCell ref="AL108:AR108"/>
    <mergeCell ref="AX108:BD108"/>
    <mergeCell ref="BJ108:BP108"/>
    <mergeCell ref="BV108:CB108"/>
    <mergeCell ref="CH108:CN108"/>
    <mergeCell ref="CT107:CZ107"/>
    <mergeCell ref="DA107:DA108"/>
    <mergeCell ref="DB107:DB108"/>
    <mergeCell ref="DF107:DL107"/>
    <mergeCell ref="CT108:CZ108"/>
    <mergeCell ref="DF108:DL108"/>
    <mergeCell ref="BV107:CB107"/>
    <mergeCell ref="CC107:CC108"/>
    <mergeCell ref="CD107:CD108"/>
    <mergeCell ref="BF107:BF108"/>
    <mergeCell ref="BJ107:BP107"/>
    <mergeCell ref="BQ107:BQ108"/>
    <mergeCell ref="DK91:DN91"/>
    <mergeCell ref="A106:L106"/>
    <mergeCell ref="M106:X106"/>
    <mergeCell ref="Y106:AJ106"/>
    <mergeCell ref="AK106:AV106"/>
    <mergeCell ref="AW106:BH106"/>
    <mergeCell ref="BI106:BT106"/>
    <mergeCell ref="BU106:CF106"/>
    <mergeCell ref="CG106:CR106"/>
    <mergeCell ref="CS106:DD106"/>
    <mergeCell ref="DE106:DP106"/>
    <mergeCell ref="DE89:DF89"/>
    <mergeCell ref="G91:J91"/>
    <mergeCell ref="S91:V91"/>
    <mergeCell ref="AE91:AH91"/>
    <mergeCell ref="AQ91:AT91"/>
    <mergeCell ref="BC91:BF91"/>
    <mergeCell ref="BO91:BR91"/>
    <mergeCell ref="CA91:CD91"/>
    <mergeCell ref="CM91:CP91"/>
    <mergeCell ref="CY91:DB91"/>
    <mergeCell ref="CG82:CH82"/>
    <mergeCell ref="CS82:CT82"/>
    <mergeCell ref="A89:B89"/>
    <mergeCell ref="M89:N89"/>
    <mergeCell ref="Y89:Z89"/>
    <mergeCell ref="AK89:AL89"/>
    <mergeCell ref="AW89:AX89"/>
    <mergeCell ref="BI89:BJ89"/>
    <mergeCell ref="BU89:BV89"/>
    <mergeCell ref="CG89:CH89"/>
    <mergeCell ref="CS89:CT89"/>
    <mergeCell ref="AK79:AL79"/>
    <mergeCell ref="AW79:AX79"/>
    <mergeCell ref="BI79:BJ79"/>
    <mergeCell ref="BU79:BV79"/>
    <mergeCell ref="CG79:CH79"/>
    <mergeCell ref="CS79:CT79"/>
    <mergeCell ref="DE82:DF82"/>
    <mergeCell ref="A85:B85"/>
    <mergeCell ref="M85:N85"/>
    <mergeCell ref="Y85:Z85"/>
    <mergeCell ref="AK85:AL85"/>
    <mergeCell ref="AW85:AX85"/>
    <mergeCell ref="BI85:BJ85"/>
    <mergeCell ref="BU85:BV85"/>
    <mergeCell ref="CG85:CH85"/>
    <mergeCell ref="CS85:CT85"/>
    <mergeCell ref="DE85:DF85"/>
    <mergeCell ref="A82:B82"/>
    <mergeCell ref="M82:N82"/>
    <mergeCell ref="Y82:Z82"/>
    <mergeCell ref="AK82:AL82"/>
    <mergeCell ref="AW82:AX82"/>
    <mergeCell ref="BI82:BJ82"/>
    <mergeCell ref="BU82:BV82"/>
    <mergeCell ref="DE79:DF79"/>
    <mergeCell ref="DE76:DF76"/>
    <mergeCell ref="A77:B77"/>
    <mergeCell ref="M77:N77"/>
    <mergeCell ref="Y77:Z77"/>
    <mergeCell ref="AK77:AL77"/>
    <mergeCell ref="AW77:AX77"/>
    <mergeCell ref="BI77:BJ77"/>
    <mergeCell ref="BU77:BV77"/>
    <mergeCell ref="CG77:CH77"/>
    <mergeCell ref="CS77:CT77"/>
    <mergeCell ref="DE77:DF77"/>
    <mergeCell ref="A76:B76"/>
    <mergeCell ref="M76:N76"/>
    <mergeCell ref="Y76:Z76"/>
    <mergeCell ref="AK76:AL76"/>
    <mergeCell ref="AW76:AX76"/>
    <mergeCell ref="BI76:BJ76"/>
    <mergeCell ref="BU76:BV76"/>
    <mergeCell ref="CG76:CH76"/>
    <mergeCell ref="CS76:CT76"/>
    <mergeCell ref="A79:B79"/>
    <mergeCell ref="M79:N79"/>
    <mergeCell ref="Y79:Z79"/>
    <mergeCell ref="DE73:DF73"/>
    <mergeCell ref="A75:B75"/>
    <mergeCell ref="M75:N75"/>
    <mergeCell ref="Y75:Z75"/>
    <mergeCell ref="AK75:AL75"/>
    <mergeCell ref="AW75:AX75"/>
    <mergeCell ref="BI75:BJ75"/>
    <mergeCell ref="BU75:BV75"/>
    <mergeCell ref="CG75:CH75"/>
    <mergeCell ref="CS75:CT75"/>
    <mergeCell ref="DE75:DF75"/>
    <mergeCell ref="A73:B73"/>
    <mergeCell ref="M73:N73"/>
    <mergeCell ref="Y73:Z73"/>
    <mergeCell ref="AK73:AL73"/>
    <mergeCell ref="AW73:AX73"/>
    <mergeCell ref="BI73:BJ73"/>
    <mergeCell ref="BU73:BV73"/>
    <mergeCell ref="CG73:CH73"/>
    <mergeCell ref="CS73:CT73"/>
    <mergeCell ref="DE68:DF68"/>
    <mergeCell ref="A70:B70"/>
    <mergeCell ref="M70:N70"/>
    <mergeCell ref="Y70:Z70"/>
    <mergeCell ref="AK70:AL70"/>
    <mergeCell ref="AW70:AX70"/>
    <mergeCell ref="BI70:BJ70"/>
    <mergeCell ref="BU70:BV70"/>
    <mergeCell ref="CG70:CH70"/>
    <mergeCell ref="CS70:CT70"/>
    <mergeCell ref="DE70:DF70"/>
    <mergeCell ref="A68:B68"/>
    <mergeCell ref="M68:N68"/>
    <mergeCell ref="Y68:Z68"/>
    <mergeCell ref="AK68:AL68"/>
    <mergeCell ref="AW68:AX68"/>
    <mergeCell ref="BI68:BJ68"/>
    <mergeCell ref="BU68:BV68"/>
    <mergeCell ref="CG68:CH68"/>
    <mergeCell ref="CS68:CT68"/>
    <mergeCell ref="DE66:DF66"/>
    <mergeCell ref="A67:B67"/>
    <mergeCell ref="M67:N67"/>
    <mergeCell ref="Y67:Z67"/>
    <mergeCell ref="AK67:AL67"/>
    <mergeCell ref="AW67:AX67"/>
    <mergeCell ref="BI67:BJ67"/>
    <mergeCell ref="BU67:BV67"/>
    <mergeCell ref="CG67:CH67"/>
    <mergeCell ref="CS67:CT67"/>
    <mergeCell ref="DE67:DF67"/>
    <mergeCell ref="A66:B66"/>
    <mergeCell ref="M66:N66"/>
    <mergeCell ref="Y66:Z66"/>
    <mergeCell ref="AK66:AL66"/>
    <mergeCell ref="AW66:AX66"/>
    <mergeCell ref="BI66:BJ66"/>
    <mergeCell ref="BU66:BV66"/>
    <mergeCell ref="CG66:CH66"/>
    <mergeCell ref="CS66:CT66"/>
    <mergeCell ref="BU63:BV63"/>
    <mergeCell ref="CG63:CH63"/>
    <mergeCell ref="CS63:CT63"/>
    <mergeCell ref="DE63:DF63"/>
    <mergeCell ref="A65:B65"/>
    <mergeCell ref="M65:N65"/>
    <mergeCell ref="Y65:Z65"/>
    <mergeCell ref="AK65:AL65"/>
    <mergeCell ref="AW65:AX65"/>
    <mergeCell ref="BI65:BJ65"/>
    <mergeCell ref="BU65:BV65"/>
    <mergeCell ref="CG65:CH65"/>
    <mergeCell ref="CS65:CT65"/>
    <mergeCell ref="DE65:DF65"/>
    <mergeCell ref="A63:B63"/>
    <mergeCell ref="M63:N63"/>
    <mergeCell ref="Y63:Z63"/>
    <mergeCell ref="AK63:AL63"/>
    <mergeCell ref="AW63:AX63"/>
    <mergeCell ref="BI63:BJ63"/>
    <mergeCell ref="A60:B60"/>
    <mergeCell ref="M60:N60"/>
    <mergeCell ref="Y60:Z60"/>
    <mergeCell ref="AK60:AL60"/>
    <mergeCell ref="AW60:AX60"/>
    <mergeCell ref="BI60:BJ60"/>
    <mergeCell ref="CH54:CN54"/>
    <mergeCell ref="CO54:CO55"/>
    <mergeCell ref="CP54:CP55"/>
    <mergeCell ref="AX54:BD54"/>
    <mergeCell ref="BE54:BE55"/>
    <mergeCell ref="BU60:BV60"/>
    <mergeCell ref="CG60:CH60"/>
    <mergeCell ref="B54:H54"/>
    <mergeCell ref="I54:I55"/>
    <mergeCell ref="J54:J55"/>
    <mergeCell ref="N54:T54"/>
    <mergeCell ref="U54:U55"/>
    <mergeCell ref="V54:V55"/>
    <mergeCell ref="B55:H55"/>
    <mergeCell ref="N55:T55"/>
    <mergeCell ref="CS60:CT60"/>
    <mergeCell ref="DE60:DF60"/>
    <mergeCell ref="BR54:BR55"/>
    <mergeCell ref="Z54:AF54"/>
    <mergeCell ref="AG54:AG55"/>
    <mergeCell ref="AH54:AH55"/>
    <mergeCell ref="AL54:AR54"/>
    <mergeCell ref="AS54:AS55"/>
    <mergeCell ref="AT54:AT55"/>
    <mergeCell ref="DM54:DM55"/>
    <mergeCell ref="DN54:DN55"/>
    <mergeCell ref="Z55:AF55"/>
    <mergeCell ref="AL55:AR55"/>
    <mergeCell ref="AX55:BD55"/>
    <mergeCell ref="BJ55:BP55"/>
    <mergeCell ref="BV55:CB55"/>
    <mergeCell ref="CH55:CN55"/>
    <mergeCell ref="CT54:CZ54"/>
    <mergeCell ref="DA54:DA55"/>
    <mergeCell ref="DB54:DB55"/>
    <mergeCell ref="DF54:DL54"/>
    <mergeCell ref="CT55:CZ55"/>
    <mergeCell ref="DF55:DL55"/>
    <mergeCell ref="BV54:CB54"/>
    <mergeCell ref="CC54:CC55"/>
    <mergeCell ref="CD54:CD55"/>
    <mergeCell ref="BF54:BF55"/>
    <mergeCell ref="BJ54:BP54"/>
    <mergeCell ref="BQ54:BQ55"/>
    <mergeCell ref="DK38:DN38"/>
    <mergeCell ref="A53:L53"/>
    <mergeCell ref="M53:X53"/>
    <mergeCell ref="Y53:AJ53"/>
    <mergeCell ref="AK53:AV53"/>
    <mergeCell ref="AW53:BH53"/>
    <mergeCell ref="BI53:BT53"/>
    <mergeCell ref="BU53:CF53"/>
    <mergeCell ref="CG53:CR53"/>
    <mergeCell ref="CS53:DD53"/>
    <mergeCell ref="DE53:DP53"/>
    <mergeCell ref="DE36:DF36"/>
    <mergeCell ref="G38:J38"/>
    <mergeCell ref="S38:V38"/>
    <mergeCell ref="AE38:AH38"/>
    <mergeCell ref="AQ38:AT38"/>
    <mergeCell ref="BC38:BF38"/>
    <mergeCell ref="BO38:BR38"/>
    <mergeCell ref="CA38:CD38"/>
    <mergeCell ref="CM38:CP38"/>
    <mergeCell ref="CY38:DB38"/>
    <mergeCell ref="CG29:CH29"/>
    <mergeCell ref="CS29:CT29"/>
    <mergeCell ref="A36:B36"/>
    <mergeCell ref="M36:N36"/>
    <mergeCell ref="Y36:Z36"/>
    <mergeCell ref="AK36:AL36"/>
    <mergeCell ref="AW36:AX36"/>
    <mergeCell ref="BI36:BJ36"/>
    <mergeCell ref="BU36:BV36"/>
    <mergeCell ref="CG36:CH36"/>
    <mergeCell ref="CS36:CT36"/>
    <mergeCell ref="AK26:AL26"/>
    <mergeCell ref="AW26:AX26"/>
    <mergeCell ref="BI26:BJ26"/>
    <mergeCell ref="BU26:BV26"/>
    <mergeCell ref="CG26:CH26"/>
    <mergeCell ref="CS26:CT26"/>
    <mergeCell ref="DE29:DF29"/>
    <mergeCell ref="A32:B32"/>
    <mergeCell ref="M32:N32"/>
    <mergeCell ref="Y32:Z32"/>
    <mergeCell ref="AK32:AL32"/>
    <mergeCell ref="AW32:AX32"/>
    <mergeCell ref="BI32:BJ32"/>
    <mergeCell ref="BU32:BV32"/>
    <mergeCell ref="CG32:CH32"/>
    <mergeCell ref="CS32:CT32"/>
    <mergeCell ref="DE32:DF32"/>
    <mergeCell ref="A29:B29"/>
    <mergeCell ref="M29:N29"/>
    <mergeCell ref="Y29:Z29"/>
    <mergeCell ref="AK29:AL29"/>
    <mergeCell ref="AW29:AX29"/>
    <mergeCell ref="BI29:BJ29"/>
    <mergeCell ref="BU29:BV29"/>
    <mergeCell ref="DE26:DF26"/>
    <mergeCell ref="DE23:DF23"/>
    <mergeCell ref="A24:B24"/>
    <mergeCell ref="M24:N24"/>
    <mergeCell ref="Y24:Z24"/>
    <mergeCell ref="AK24:AL24"/>
    <mergeCell ref="AW24:AX24"/>
    <mergeCell ref="BI24:BJ24"/>
    <mergeCell ref="BU24:BV24"/>
    <mergeCell ref="CG24:CH24"/>
    <mergeCell ref="CS24:CT24"/>
    <mergeCell ref="DE24:DF24"/>
    <mergeCell ref="A23:B23"/>
    <mergeCell ref="M23:N23"/>
    <mergeCell ref="Y23:Z23"/>
    <mergeCell ref="AK23:AL23"/>
    <mergeCell ref="AW23:AX23"/>
    <mergeCell ref="BI23:BJ23"/>
    <mergeCell ref="BU23:BV23"/>
    <mergeCell ref="CG23:CH23"/>
    <mergeCell ref="CS23:CT23"/>
    <mergeCell ref="A26:B26"/>
    <mergeCell ref="M26:N26"/>
    <mergeCell ref="Y26:Z26"/>
    <mergeCell ref="DE20:DF20"/>
    <mergeCell ref="A22:B22"/>
    <mergeCell ref="M22:N22"/>
    <mergeCell ref="Y22:Z22"/>
    <mergeCell ref="AK22:AL22"/>
    <mergeCell ref="AW22:AX22"/>
    <mergeCell ref="BI22:BJ22"/>
    <mergeCell ref="BU22:BV22"/>
    <mergeCell ref="CG22:CH22"/>
    <mergeCell ref="CS22:CT22"/>
    <mergeCell ref="DE22:DF22"/>
    <mergeCell ref="A20:B20"/>
    <mergeCell ref="M20:N20"/>
    <mergeCell ref="Y20:Z20"/>
    <mergeCell ref="AK20:AL20"/>
    <mergeCell ref="AW20:AX20"/>
    <mergeCell ref="BI20:BJ20"/>
    <mergeCell ref="BU20:BV20"/>
    <mergeCell ref="CG20:CH20"/>
    <mergeCell ref="CS20:CT20"/>
    <mergeCell ref="DE15:DF15"/>
    <mergeCell ref="A17:B17"/>
    <mergeCell ref="M17:N17"/>
    <mergeCell ref="Y17:Z17"/>
    <mergeCell ref="AK17:AL17"/>
    <mergeCell ref="AW17:AX17"/>
    <mergeCell ref="BI17:BJ17"/>
    <mergeCell ref="BU17:BV17"/>
    <mergeCell ref="CG17:CH17"/>
    <mergeCell ref="CS17:CT17"/>
    <mergeCell ref="DE17:DF17"/>
    <mergeCell ref="A15:B15"/>
    <mergeCell ref="M15:N15"/>
    <mergeCell ref="Y15:Z15"/>
    <mergeCell ref="AK15:AL15"/>
    <mergeCell ref="AW15:AX15"/>
    <mergeCell ref="BI15:BJ15"/>
    <mergeCell ref="BU15:BV15"/>
    <mergeCell ref="CG15:CH15"/>
    <mergeCell ref="CS15:CT15"/>
    <mergeCell ref="DE13:DF13"/>
    <mergeCell ref="A14:B14"/>
    <mergeCell ref="M14:N14"/>
    <mergeCell ref="Y14:Z14"/>
    <mergeCell ref="AK14:AL14"/>
    <mergeCell ref="AW14:AX14"/>
    <mergeCell ref="BI14:BJ14"/>
    <mergeCell ref="BU14:BV14"/>
    <mergeCell ref="CG14:CH14"/>
    <mergeCell ref="CS14:CT14"/>
    <mergeCell ref="DE14:DF14"/>
    <mergeCell ref="A13:B13"/>
    <mergeCell ref="M13:N13"/>
    <mergeCell ref="Y13:Z13"/>
    <mergeCell ref="AK13:AL13"/>
    <mergeCell ref="AW13:AX13"/>
    <mergeCell ref="BI13:BJ13"/>
    <mergeCell ref="BU13:BV13"/>
    <mergeCell ref="CG13:CH13"/>
    <mergeCell ref="CS13:CT13"/>
    <mergeCell ref="BU10:BV10"/>
    <mergeCell ref="CG10:CH10"/>
    <mergeCell ref="CS10:CT10"/>
    <mergeCell ref="DE10:DF10"/>
    <mergeCell ref="A12:B12"/>
    <mergeCell ref="M12:N12"/>
    <mergeCell ref="Y12:Z12"/>
    <mergeCell ref="AK12:AL12"/>
    <mergeCell ref="AW12:AX12"/>
    <mergeCell ref="BI12:BJ12"/>
    <mergeCell ref="BU12:BV12"/>
    <mergeCell ref="CG12:CH12"/>
    <mergeCell ref="CS12:CT12"/>
    <mergeCell ref="DE12:DF12"/>
    <mergeCell ref="A10:B10"/>
    <mergeCell ref="M10:N10"/>
    <mergeCell ref="Y10:Z10"/>
    <mergeCell ref="AK10:AL10"/>
    <mergeCell ref="AW10:AX10"/>
    <mergeCell ref="BI10:BJ10"/>
    <mergeCell ref="A7:B7"/>
    <mergeCell ref="M7:N7"/>
    <mergeCell ref="Y7:Z7"/>
    <mergeCell ref="AK7:AL7"/>
    <mergeCell ref="AW7:AX7"/>
    <mergeCell ref="BI7:BJ7"/>
    <mergeCell ref="CH1:CN1"/>
    <mergeCell ref="CO1:CO2"/>
    <mergeCell ref="CP1:CP2"/>
    <mergeCell ref="AX1:BD1"/>
    <mergeCell ref="BE1:BE2"/>
    <mergeCell ref="BU7:BV7"/>
    <mergeCell ref="CG7:CH7"/>
    <mergeCell ref="B1:H1"/>
    <mergeCell ref="I1:I2"/>
    <mergeCell ref="J1:J2"/>
    <mergeCell ref="N1:T1"/>
    <mergeCell ref="U1:U2"/>
    <mergeCell ref="V1:V2"/>
    <mergeCell ref="B2:H2"/>
    <mergeCell ref="N2:T2"/>
    <mergeCell ref="CS7:CT7"/>
    <mergeCell ref="DE7:DF7"/>
    <mergeCell ref="BR1:BR2"/>
    <mergeCell ref="Z1:AF1"/>
    <mergeCell ref="AG1:AG2"/>
    <mergeCell ref="AH1:AH2"/>
    <mergeCell ref="AL1:AR1"/>
    <mergeCell ref="AS1:AS2"/>
    <mergeCell ref="AT1:AT2"/>
    <mergeCell ref="DM1:DM2"/>
    <mergeCell ref="DN1:DN2"/>
    <mergeCell ref="Z2:AF2"/>
    <mergeCell ref="AL2:AR2"/>
    <mergeCell ref="AX2:BD2"/>
    <mergeCell ref="BJ2:BP2"/>
    <mergeCell ref="BV2:CB2"/>
    <mergeCell ref="CH2:CN2"/>
    <mergeCell ref="CT1:CZ1"/>
    <mergeCell ref="DA1:DA2"/>
    <mergeCell ref="DB1:DB2"/>
    <mergeCell ref="DF1:DL1"/>
    <mergeCell ref="CT2:CZ2"/>
    <mergeCell ref="DF2:DL2"/>
    <mergeCell ref="BV1:CB1"/>
    <mergeCell ref="CC1:CC2"/>
    <mergeCell ref="CD1:CD2"/>
    <mergeCell ref="BF1:BF2"/>
    <mergeCell ref="BJ1:BP1"/>
    <mergeCell ref="BQ1:BQ2"/>
  </mergeCells>
  <phoneticPr fontId="43" type="noConversion"/>
  <conditionalFormatting sqref="E36 G36 CY89 DI195 E142 G142 CM142 CK89 E89 G89 CA36 DK195 E195 G195 CK142 BO89 Q36 S36 CK36 CW36 Q142 S142 BM89 DK89 Q89 S89 CM36 BO36 Q195 S195 CY36 DI89 AC36 AE36 BY195 CM195 AC142 AE142 CY142 DK142 AC89 AE89 CA195 BY36 AC195 AE195 BM195 DI142 AO36 AQ36 BY89 BM142 AO142 AQ142 BO195 DK36 AO89 AQ89 CA89 BM36 AO195 AQ195 BO142 DI36 BA36 BC36 BY142 CM89 BA142 BC142 CW142 CY195 BA89 BC89 CA142 CK195 BA195 BC195 CW89 CW195">
    <cfRule type="cellIs" dxfId="43" priority="1" stopIfTrue="1" operator="lessThan">
      <formula>$C$36/2</formula>
    </cfRule>
    <cfRule type="cellIs" dxfId="42" priority="2" stopIfTrue="1" operator="notEqual">
      <formula>""</formula>
    </cfRule>
  </conditionalFormatting>
  <conditionalFormatting sqref="E7 G7 CK113 DI166 E60 G60 BO113 DK166 E113 G113 CM60 CK166 E166 G166 CK60 BM166 Q7 S7 CK7 CM166 Q60 S60 CM7 BY7 Q113 S113 BM113 DK113 Q166 S166 CY7 DI113 AC7 AE7 BY166 CW7 AC60 AE60 CA166 BO7 AC113 AE113 CY60 DK60 AC166 AE166 BO60 DI60 AO7 AQ7 BY113 BM60 AO60 AQ60 CA113 BM7 AO113 AQ113 CW60 DK7 AO166 AQ166 CW113 DI7 BA7 BC7 BY60 CM113 BA60 BC60 CA60 CY113 BA113 BC113 BO166 CY166 BA166 BC166 CA7 CW166">
    <cfRule type="cellIs" dxfId="41" priority="3" stopIfTrue="1" operator="lessThan">
      <formula>$C$7/2</formula>
    </cfRule>
  </conditionalFormatting>
  <conditionalFormatting sqref="E12 G12 CK118 DI171 E65 G65 BO118 DK171 E118 G118 CM65 CK171 E171 G171 CK65 BM171 Q12 S12 CK12 CM171 Q65 S65 CM12 BY12 Q118 S118 BM118 DK118 Q171 S171 CY12 DI118 AC12 AE12 BY171 CW12 AC65 AE65 CA171 BO12 AC118 AE118 CY65 DK65 AC171 AE171 BO65 DI65 AO12 AQ12 BY118 BM65 AO65 AQ65 CA118 BM12 AO118 AQ118 CW65 DK12 AO171 AQ171 CW118 DI12 BA12 BC12 BY65 CM118 BA65 BC65 CA65 CY118 BA118 BC118 BO171 CY171 BA171 BC171 CA12 CW171">
    <cfRule type="cellIs" dxfId="40" priority="4" stopIfTrue="1" operator="lessThan">
      <formula>$C$12/2</formula>
    </cfRule>
  </conditionalFormatting>
  <conditionalFormatting sqref="E13 G13 CK119 DI172 E66 G66 BO119 DK172 E119 G119 CM66 CK172 E172 G172 CK66 BM172 Q13 S13 CK13 CM172 Q66 S66 CM13 BY13 Q119 S119 BM119 DK119 Q172 S172 CY13 DI119 AC13 AE13 BY172 CW13 AC66 AE66 CA172 BO13 AC119 AE119 CY66 DK66 AC172 AE172 BO66 DI66 AO13 AQ13 BY119 BM66 AO66 AQ66 CA119 BM13 AO119 AQ119 CW66 DK13 AO172 AQ172 CW119 DI13 BA13 BC13 BY66 CM119 BA66 BC66 CA66 CY119 BA119 BC119 BO172 CY172 BA172 BC172 CA13 CW172">
    <cfRule type="cellIs" dxfId="39" priority="5" stopIfTrue="1" operator="lessThan">
      <formula>$C$13/2</formula>
    </cfRule>
  </conditionalFormatting>
  <conditionalFormatting sqref="E14 G14 CK120 DI173 E67 G67 BO120 DK173 E120 G120 CM67 CK173 E173 G173 CK67 BM173 Q14 S14 CK14 CM173 Q67 S67 CM14 BY14 Q120 S120 BM120 DK120 Q173 S173 CY14 DI120 AC14 AE14 BY173 CW14 AC67 AE67 CA173 BO14 AC120 AE120 CY67 DK67 AC173 AE173 BO67 DI67 AO14 AQ14 BY120 BM67 AO67 AQ67 CA120 BM14 AO120 AQ120 CW67 DK14 AO173 AQ173 CW120 DI14 BA14 BC14 BY67 CM120 BA67 BC67 CA67 CY120 BA120 BC120 BO173 CY173 BA173 BC173 CA14 CW173">
    <cfRule type="cellIs" dxfId="38" priority="6" stopIfTrue="1" operator="lessThan">
      <formula>$C$14/2</formula>
    </cfRule>
  </conditionalFormatting>
  <conditionalFormatting sqref="E15 G15 CK121 DI174 E68 G68 BO121 DK174 E121 G121 CM68 CK174 E174 G174 CK68 BM174 Q15 S15 CK15 CM174 Q68 S68 CM15 BY15 Q121 S121 BM121 DK121 Q174 S174 CY15 DI121 AC15 AE15 BY174 CW15 AC68 AE68 CA174 BO15 AC121 AE121 CY68 DK68 AC174 AE174 BO68 DI68 AO15 AQ15 BY121 BM68 AO68 AQ68 CA121 BM15 AO121 AQ121 CW68 DK15 AO174 AQ174 CW121 DI15 BA15 BC15 BY68 CM121 BA68 BC68 CA68 CY121 BA121 BC121 BO174 CY174 BA174 BC174 CA15 CW174">
    <cfRule type="cellIs" dxfId="37" priority="7" stopIfTrue="1" operator="lessThan">
      <formula>$C$15/2</formula>
    </cfRule>
  </conditionalFormatting>
  <conditionalFormatting sqref="E17 G17 CK123 DI176 E70 G70 BO123 DK176 E123 G123 CM70 CK176 E176 G176 CK70 BM176 Q17 S17 CK17 CM176 Q70 S70 CM17 BY17 Q123 S123 BM123 DK123 Q176 S176 CY17 DI123 AC17 AE17 BY176 CW17 AC70 AE70 CA176 BO17 AC123 AE123 CY70 DK70 AC176 AE176 BO70 DI70 AO17 AQ17 BY123 BM70 AO70 AQ70 CA123 BM17 AO123 AQ123 CW70 DK17 AO176 AQ176 CW123 DI17 BA17 BC17 BY70 CM123 BA70 BC70 CA70 CY123 BA123 BC123 BO176 CY176 BA176 BC176 CA17 CW176">
    <cfRule type="cellIs" dxfId="36" priority="8" stopIfTrue="1" operator="lessThan">
      <formula>$C$17/2</formula>
    </cfRule>
  </conditionalFormatting>
  <conditionalFormatting sqref="E22 G22 CK128 DI181 E75 G75 BO128 DK181 E128 G128 CM75 CK181 E181 G181 CK75 BM181 Q22 S22 CK22 CM181 Q75 S75 CM22 BY22 Q128 S128 BM128 DK128 Q181 S181 CY22 DI128 AC22 AE22 BY181 CW22 AC75 AE75 CA181 BO22 AC128 AE128 CY75 DK75 AC181 AE181 BO75 DI75 AO22 AQ22 BY128 BM75 AO75 AQ75 CA128 BM22 AO128 AQ128 CW75 DK22 AO181 AQ181 CW128 DI22 BA22 BC22 BY75 CM128 BA75 BC75 CA75 CY128 BA128 BC128 BO181 CY181 BA181 BC181 CA22 CW181">
    <cfRule type="cellIs" dxfId="35" priority="9" stopIfTrue="1" operator="lessThan">
      <formula>$C$22/2</formula>
    </cfRule>
  </conditionalFormatting>
  <conditionalFormatting sqref="E23 G23 CK129 DI182 E76 G76 BO129 DK182 E129 G129 CM76 CK182 E182 G182 CK76 BM182 Q23 S23 CK23 CM182 Q76 S76 CM23 BY23 Q129 S129 BM129 DK129 Q182 S182 CY23 DI129 AC23 AE23 BY182 CW23 AC76 AE76 CA182 BO23 AC129 AE129 CY76 DK76 AC182 AE182 BO76 DI76 AO23 AQ23 BY129 BM76 AO76 AQ76 CA129 BM23 AO129 AQ129 CW76 DK23 AO182 AQ182 CW129 DI23 BA23 BC23 BY76 CM129 BA76 BC76 CA76 CY129 BA129 BC129 BO182 CY182 BA182 BC182 CA23 CW182">
    <cfRule type="cellIs" dxfId="34" priority="10" stopIfTrue="1" operator="lessThan">
      <formula>$C$23/2</formula>
    </cfRule>
  </conditionalFormatting>
  <conditionalFormatting sqref="E24 G24 CK130 DI183 E77 G77 BO130 DK183 E130 G130 CM77 CK183 E183 G183 CK77 BM183 Q24 S24 CK24 CM183 Q77 S77 CM24 BY24 Q130 S130 BM130 DK130 Q183 S183 CY24 DI130 AC24 AE24 BY183 CW24 AC77 AE77 CA183 BO24 AC130 AE130 CY77 DK77 AC183 AE183 BO77 DI77 AO24 AQ24 BY130 BM77 AO77 AQ77 CA130 BM24 AO130 AQ130 CW77 DK24 AO183 AQ183 CW130 DI24 BA24 BC24 BY77 CM130 BA77 BC77 CA77 CY130 BA130 BC130 BO183 CY183 BA183 BC183 CA24 CW183">
    <cfRule type="cellIs" dxfId="33" priority="11" stopIfTrue="1" operator="lessThan">
      <formula>$C$24/2</formula>
    </cfRule>
  </conditionalFormatting>
  <conditionalFormatting sqref="E29 G29 CK135 DI188 E82 G82 BO135 DK188 E135 G135 CM82 CK188 E188 G188 CK82 BM188 Q29 S29 CK29 CM188 Q82 S82 CM29 BY29 Q135 S135 BM135 DK135 Q188 S188 CY29 DI135 AC29 AE29 BY188 CW29 AC82 AE82 CA188 BO29 AC135 AE135 CY82 DK82 AC188 AE188 BO82 DI82 AO29 AQ29 BY135 BM82 AO82 AQ82 CA135 BM29 AO135 AQ135 CW82 DK29 AO188 AQ188 CW135 DI29 BA29 BC29 BY82 CM135 BA82 BC82 CA82 CY135 BA135 BC135 BO188 CY188 BA188 BC188 CA29 CW188">
    <cfRule type="cellIs" dxfId="32" priority="13" stopIfTrue="1" operator="lessThan">
      <formula>$C$29/2</formula>
    </cfRule>
  </conditionalFormatting>
  <conditionalFormatting sqref="E26 G26 CK132 DI185 E79 G79 BO132 DK185 E132 G132 CM79 CK185 E185 G185 CK79 BM185 Q26 S26 CK26 CM185 Q79 S79 CM26 BY26 Q132 S132 BM132 DK132 Q185 S185 CY26 DI132 AC26 AE26 BY185 CW26 AC79 AE79 CA185 BO26 AC132 AE132 CY79 DK79 AC185 AE185 BO79 DI79 AO26 AQ26 BY132 BM79 AO79 AQ79 CA132 BM26 AO132 AQ132 CW79 DK26 AO185 AQ185 CW132 DI26 BA26 BC26 BY79 CM132 BA79 BC79 CA79 CY132 BA132 BC132 BO185 CY185 BA185 BC185 CA26 CW185">
    <cfRule type="cellIs" dxfId="31" priority="14" stopIfTrue="1" operator="lessThan">
      <formula>$C$26/2</formula>
    </cfRule>
  </conditionalFormatting>
  <conditionalFormatting sqref="G32 E32 CM138 DK191 G85 E85 BM138 DI191 G138 E138 CK85 CM191 G191 E191 CM85 BO191 S32 Q32 CM32 CK191 S85 Q85 CK32 CA32 S138 Q138 BO138 DI138 S191 Q191 CW32 DK138 AE32 AC32 CA191 CY32 AE85 AC85 BY191 BM32 AE138 AC138 CW85 DI85 AE191 AC191 BM85 DK85 AQ32 AO32 CA138 BO85 AQ85 AO85 BY138 BO32 AQ138 AO138 CY85 DI32 AQ191 AO191 CY138 DK32 BC32 BA32 CA85 CK138 BC85 BA85 BY85 CW138 BC138 BA138 BM191 CW191 BC191 BA191 BY32 CY191">
    <cfRule type="cellIs" dxfId="30" priority="15" stopIfTrue="1" operator="lessThan">
      <formula>$C$32/2</formula>
    </cfRule>
  </conditionalFormatting>
  <pageMargins left="0.59027777777777779" right="0.59027777777777779" top="0.59027777777777779" bottom="0.59027777777777779" header="0.51180555555555551" footer="0.51180555555555551"/>
  <pageSetup paperSize="9" firstPageNumber="0" orientation="portrait" horizontalDpi="300" verticalDpi="300" r:id="rId1"/>
  <headerFooter alignWithMargins="0"/>
  <rowBreaks count="1" manualBreakCount="1">
    <brk id="159" max="16383" man="1"/>
  </rowBreaks>
  <drawing r:id="rId2"/>
</worksheet>
</file>

<file path=xl/worksheets/sheet23.xml><?xml version="1.0" encoding="utf-8"?>
<worksheet xmlns="http://schemas.openxmlformats.org/spreadsheetml/2006/main" xmlns:r="http://schemas.openxmlformats.org/officeDocument/2006/relationships">
  <sheetPr>
    <tabColor indexed="53"/>
  </sheetPr>
  <dimension ref="A1:DP201"/>
  <sheetViews>
    <sheetView showGridLines="0" showRowColHeaders="0" showZeros="0" showOutlineSymbols="0" view="pageBreakPreview" topLeftCell="A16" zoomScaleSheetLayoutView="75" workbookViewId="0"/>
  </sheetViews>
  <sheetFormatPr baseColWidth="10" defaultRowHeight="12.75"/>
  <cols>
    <col min="1" max="1" width="19.85546875" style="312" customWidth="1"/>
    <col min="2" max="2" width="16.42578125" style="312" customWidth="1"/>
    <col min="3" max="3" width="4.42578125" style="312" customWidth="1"/>
    <col min="4" max="4" width="1.140625" style="312" customWidth="1"/>
    <col min="5" max="5" width="9.42578125" style="313" customWidth="1"/>
    <col min="6" max="6" width="1.85546875" style="313" customWidth="1"/>
    <col min="7" max="7" width="9.42578125" style="313" customWidth="1"/>
    <col min="8" max="8" width="1.85546875" style="313" customWidth="1"/>
    <col min="9" max="9" width="9.42578125" style="313" customWidth="1"/>
    <col min="10" max="10" width="1.85546875" style="313" customWidth="1"/>
    <col min="11" max="11" width="9.42578125" style="313" customWidth="1"/>
    <col min="12" max="12" width="1.85546875" style="312" customWidth="1"/>
    <col min="13" max="13" width="19.85546875" style="312" customWidth="1"/>
    <col min="14" max="14" width="16.42578125" style="312" customWidth="1"/>
    <col min="15" max="15" width="4.42578125" style="312" customWidth="1"/>
    <col min="16" max="16" width="1.140625" style="312" customWidth="1"/>
    <col min="17" max="17" width="9.42578125" style="313" customWidth="1"/>
    <col min="18" max="18" width="1.85546875" style="313" customWidth="1"/>
    <col min="19" max="19" width="9.42578125" style="313" customWidth="1"/>
    <col min="20" max="20" width="1.85546875" style="313" customWidth="1"/>
    <col min="21" max="21" width="9.42578125" style="313" customWidth="1"/>
    <col min="22" max="22" width="1.85546875" style="313" customWidth="1"/>
    <col min="23" max="23" width="9.42578125" style="313" customWidth="1"/>
    <col min="24" max="24" width="1.85546875" style="312" customWidth="1"/>
    <col min="25" max="25" width="19.85546875" style="312" customWidth="1"/>
    <col min="26" max="26" width="16.42578125" style="312" customWidth="1"/>
    <col min="27" max="27" width="4.42578125" style="312" customWidth="1"/>
    <col min="28" max="28" width="1.140625" style="312" customWidth="1"/>
    <col min="29" max="29" width="9.42578125" style="313" customWidth="1"/>
    <col min="30" max="30" width="1.85546875" style="313" customWidth="1"/>
    <col min="31" max="31" width="9.42578125" style="313" customWidth="1"/>
    <col min="32" max="32" width="1.85546875" style="313" customWidth="1"/>
    <col min="33" max="33" width="9.42578125" style="313" customWidth="1"/>
    <col min="34" max="34" width="1.85546875" style="313" customWidth="1"/>
    <col min="35" max="35" width="9.42578125" style="313" customWidth="1"/>
    <col min="36" max="36" width="1.85546875" style="312" customWidth="1"/>
    <col min="37" max="37" width="19.85546875" style="312" customWidth="1"/>
    <col min="38" max="38" width="16.42578125" style="312" customWidth="1"/>
    <col min="39" max="39" width="4.42578125" style="312" customWidth="1"/>
    <col min="40" max="40" width="1.140625" style="312" customWidth="1"/>
    <col min="41" max="41" width="9.42578125" style="313" customWidth="1"/>
    <col min="42" max="42" width="1.85546875" style="313" customWidth="1"/>
    <col min="43" max="43" width="9.42578125" style="313" customWidth="1"/>
    <col min="44" max="44" width="1.85546875" style="313" customWidth="1"/>
    <col min="45" max="45" width="9.42578125" style="313" customWidth="1"/>
    <col min="46" max="46" width="1.85546875" style="313" customWidth="1"/>
    <col min="47" max="47" width="9.42578125" style="313" customWidth="1"/>
    <col min="48" max="48" width="1.85546875" style="312" customWidth="1"/>
    <col min="49" max="49" width="19.85546875" style="312" customWidth="1"/>
    <col min="50" max="50" width="16.42578125" style="312" customWidth="1"/>
    <col min="51" max="51" width="4.42578125" style="312" customWidth="1"/>
    <col min="52" max="52" width="1.140625" style="312" customWidth="1"/>
    <col min="53" max="53" width="9.42578125" style="313" customWidth="1"/>
    <col min="54" max="54" width="1.85546875" style="313" customWidth="1"/>
    <col min="55" max="55" width="9.42578125" style="313" customWidth="1"/>
    <col min="56" max="56" width="1.85546875" style="313" customWidth="1"/>
    <col min="57" max="57" width="9.42578125" style="313" customWidth="1"/>
    <col min="58" max="58" width="1.85546875" style="313" customWidth="1"/>
    <col min="59" max="59" width="9.42578125" style="313" customWidth="1"/>
    <col min="60" max="60" width="1.85546875" style="312" customWidth="1"/>
    <col min="61" max="61" width="19.85546875" style="312" customWidth="1"/>
    <col min="62" max="62" width="16.42578125" style="312" customWidth="1"/>
    <col min="63" max="63" width="4.42578125" style="312" customWidth="1"/>
    <col min="64" max="64" width="1.140625" style="312" customWidth="1"/>
    <col min="65" max="65" width="9.42578125" style="313" customWidth="1"/>
    <col min="66" max="66" width="1.85546875" style="313" customWidth="1"/>
    <col min="67" max="67" width="9.42578125" style="313" customWidth="1"/>
    <col min="68" max="68" width="1.85546875" style="313" customWidth="1"/>
    <col min="69" max="69" width="9.42578125" style="313" customWidth="1"/>
    <col min="70" max="70" width="1.85546875" style="313" customWidth="1"/>
    <col min="71" max="71" width="9.42578125" style="313" customWidth="1"/>
    <col min="72" max="72" width="1.85546875" style="312" customWidth="1"/>
    <col min="73" max="73" width="19.85546875" style="312" customWidth="1"/>
    <col min="74" max="74" width="16.42578125" style="312" customWidth="1"/>
    <col min="75" max="75" width="4.42578125" style="312" customWidth="1"/>
    <col min="76" max="76" width="1.140625" style="312" customWidth="1"/>
    <col min="77" max="77" width="9.42578125" style="313" customWidth="1"/>
    <col min="78" max="78" width="1.85546875" style="313" customWidth="1"/>
    <col min="79" max="79" width="9.42578125" style="313" customWidth="1"/>
    <col min="80" max="80" width="1.85546875" style="313" customWidth="1"/>
    <col min="81" max="81" width="9.42578125" style="313" customWidth="1"/>
    <col min="82" max="82" width="1.85546875" style="313" customWidth="1"/>
    <col min="83" max="83" width="9.42578125" style="313" customWidth="1"/>
    <col min="84" max="84" width="1.85546875" style="312" customWidth="1"/>
    <col min="85" max="85" width="19.85546875" style="312" customWidth="1"/>
    <col min="86" max="86" width="16.42578125" style="312" customWidth="1"/>
    <col min="87" max="87" width="4.42578125" style="312" customWidth="1"/>
    <col min="88" max="88" width="1.140625" style="312" customWidth="1"/>
    <col min="89" max="89" width="9.42578125" style="313" customWidth="1"/>
    <col min="90" max="90" width="1.85546875" style="313" customWidth="1"/>
    <col min="91" max="91" width="9.42578125" style="313" customWidth="1"/>
    <col min="92" max="92" width="1.85546875" style="313" customWidth="1"/>
    <col min="93" max="93" width="9.42578125" style="313" customWidth="1"/>
    <col min="94" max="94" width="1.85546875" style="313" customWidth="1"/>
    <col min="95" max="95" width="9.42578125" style="313" customWidth="1"/>
    <col min="96" max="96" width="1.85546875" style="312" customWidth="1"/>
    <col min="97" max="97" width="19.85546875" style="312" customWidth="1"/>
    <col min="98" max="98" width="16.42578125" style="312" customWidth="1"/>
    <col min="99" max="99" width="4.42578125" style="312" customWidth="1"/>
    <col min="100" max="100" width="1.140625" style="312" customWidth="1"/>
    <col min="101" max="101" width="9.42578125" style="313" customWidth="1"/>
    <col min="102" max="102" width="1.85546875" style="313" customWidth="1"/>
    <col min="103" max="103" width="9.42578125" style="313" customWidth="1"/>
    <col min="104" max="104" width="1.85546875" style="313" customWidth="1"/>
    <col min="105" max="105" width="9.42578125" style="313" customWidth="1"/>
    <col min="106" max="106" width="1.85546875" style="313" customWidth="1"/>
    <col min="107" max="107" width="9.42578125" style="313" customWidth="1"/>
    <col min="108" max="108" width="1.85546875" style="312" customWidth="1"/>
    <col min="109" max="109" width="19.85546875" style="312" customWidth="1"/>
    <col min="110" max="110" width="16.42578125" style="312" customWidth="1"/>
    <col min="111" max="111" width="4.42578125" style="312" customWidth="1"/>
    <col min="112" max="112" width="1.140625" style="312" customWidth="1"/>
    <col min="113" max="113" width="9.42578125" style="313" customWidth="1"/>
    <col min="114" max="114" width="1.85546875" style="313" customWidth="1"/>
    <col min="115" max="115" width="9.42578125" style="313" customWidth="1"/>
    <col min="116" max="116" width="1.85546875" style="313" customWidth="1"/>
    <col min="117" max="117" width="9.42578125" style="313" customWidth="1"/>
    <col min="118" max="118" width="1.85546875" style="313" customWidth="1"/>
    <col min="119" max="119" width="9.42578125" style="313" customWidth="1"/>
    <col min="120" max="120" width="1.85546875" style="312" customWidth="1"/>
    <col min="121" max="16384" width="11.42578125" style="312"/>
  </cols>
  <sheetData>
    <row r="1" spans="1:120" ht="30">
      <c r="B1" s="567" t="str">
        <f>PARAMETRES!$C5</f>
        <v>C</v>
      </c>
      <c r="C1" s="568"/>
      <c r="D1" s="568"/>
      <c r="E1" s="568"/>
      <c r="F1" s="568"/>
      <c r="G1" s="568"/>
      <c r="H1" s="569"/>
      <c r="I1" s="547"/>
      <c r="J1" s="548"/>
      <c r="N1" s="567" t="str">
        <f>PARAMETRES!$C9</f>
        <v>H</v>
      </c>
      <c r="O1" s="568"/>
      <c r="P1" s="568"/>
      <c r="Q1" s="568"/>
      <c r="R1" s="568"/>
      <c r="S1" s="568"/>
      <c r="T1" s="569"/>
      <c r="U1" s="547"/>
      <c r="V1" s="548"/>
      <c r="Z1" s="567" t="str">
        <f>PARAMETRES!$C13</f>
        <v>M</v>
      </c>
      <c r="AA1" s="568"/>
      <c r="AB1" s="568"/>
      <c r="AC1" s="568"/>
      <c r="AD1" s="568"/>
      <c r="AE1" s="568"/>
      <c r="AF1" s="569"/>
      <c r="AG1" s="547"/>
      <c r="AH1" s="548"/>
      <c r="AL1" s="567" t="str">
        <f>PARAMETRES!$C17</f>
        <v>L</v>
      </c>
      <c r="AM1" s="568"/>
      <c r="AN1" s="568"/>
      <c r="AO1" s="568"/>
      <c r="AP1" s="568"/>
      <c r="AQ1" s="568"/>
      <c r="AR1" s="569"/>
      <c r="AS1" s="547"/>
      <c r="AT1" s="548"/>
      <c r="AX1" s="567" t="str">
        <f>PARAMETRES!$C21</f>
        <v>G</v>
      </c>
      <c r="AY1" s="568"/>
      <c r="AZ1" s="568"/>
      <c r="BA1" s="568"/>
      <c r="BB1" s="568"/>
      <c r="BC1" s="568"/>
      <c r="BD1" s="569"/>
      <c r="BE1" s="547"/>
      <c r="BF1" s="548"/>
      <c r="BJ1" s="567" t="str">
        <f>PARAMETRES!$C25</f>
        <v>A</v>
      </c>
      <c r="BK1" s="568"/>
      <c r="BL1" s="568"/>
      <c r="BM1" s="568"/>
      <c r="BN1" s="568"/>
      <c r="BO1" s="568"/>
      <c r="BP1" s="569"/>
      <c r="BQ1" s="547"/>
      <c r="BR1" s="548"/>
      <c r="BV1" s="567" t="str">
        <f>PARAMETRES!$C29</f>
        <v>L</v>
      </c>
      <c r="BW1" s="568"/>
      <c r="BX1" s="568"/>
      <c r="BY1" s="568"/>
      <c r="BZ1" s="568"/>
      <c r="CA1" s="568"/>
      <c r="CB1" s="569"/>
      <c r="CC1" s="547"/>
      <c r="CD1" s="548"/>
      <c r="CH1" s="567" t="str">
        <f>PARAMETRES!$C33</f>
        <v>B</v>
      </c>
      <c r="CI1" s="568"/>
      <c r="CJ1" s="568"/>
      <c r="CK1" s="568"/>
      <c r="CL1" s="568"/>
      <c r="CM1" s="568"/>
      <c r="CN1" s="569"/>
      <c r="CO1" s="547"/>
      <c r="CP1" s="548"/>
      <c r="CT1" s="567" t="str">
        <f>PARAMETRES!$C37</f>
        <v>-</v>
      </c>
      <c r="CU1" s="568"/>
      <c r="CV1" s="568"/>
      <c r="CW1" s="568"/>
      <c r="CX1" s="568"/>
      <c r="CY1" s="568"/>
      <c r="CZ1" s="569"/>
      <c r="DA1" s="547"/>
      <c r="DB1" s="548"/>
      <c r="DF1" s="567" t="str">
        <f>PARAMETRES!$C41</f>
        <v>-</v>
      </c>
      <c r="DG1" s="568"/>
      <c r="DH1" s="568"/>
      <c r="DI1" s="568"/>
      <c r="DJ1" s="568"/>
      <c r="DK1" s="568"/>
      <c r="DL1" s="569"/>
      <c r="DM1" s="547" t="str">
        <f>IF(COUNTBLANK(DO7:DO36)=31,"",PARAMETRES!$F$22)</f>
        <v>Année          2016-2017</v>
      </c>
      <c r="DN1" s="548" t="str">
        <f>IF(COUNTBLANK(DO7:DO36)=31,"",PARAMETRES!$F$23)</f>
        <v>5ème année</v>
      </c>
    </row>
    <row r="2" spans="1:120" ht="20.25">
      <c r="B2" s="564" t="str">
        <f>PARAMETRES!$B5</f>
        <v>B</v>
      </c>
      <c r="C2" s="565"/>
      <c r="D2" s="565"/>
      <c r="E2" s="565"/>
      <c r="F2" s="565"/>
      <c r="G2" s="565"/>
      <c r="H2" s="566"/>
      <c r="I2" s="547"/>
      <c r="J2" s="548"/>
      <c r="N2" s="564" t="str">
        <f>PARAMETRES!$B9</f>
        <v>C</v>
      </c>
      <c r="O2" s="565"/>
      <c r="P2" s="565"/>
      <c r="Q2" s="565"/>
      <c r="R2" s="565"/>
      <c r="S2" s="565"/>
      <c r="T2" s="566"/>
      <c r="U2" s="547"/>
      <c r="V2" s="548"/>
      <c r="Z2" s="564" t="str">
        <f>PARAMETRES!$B13</f>
        <v>D</v>
      </c>
      <c r="AA2" s="565"/>
      <c r="AB2" s="565"/>
      <c r="AC2" s="565"/>
      <c r="AD2" s="565"/>
      <c r="AE2" s="565"/>
      <c r="AF2" s="566"/>
      <c r="AG2" s="547"/>
      <c r="AH2" s="548"/>
      <c r="AL2" s="564" t="str">
        <f>PARAMETRES!$B17</f>
        <v>K</v>
      </c>
      <c r="AM2" s="565"/>
      <c r="AN2" s="565"/>
      <c r="AO2" s="565"/>
      <c r="AP2" s="565"/>
      <c r="AQ2" s="565"/>
      <c r="AR2" s="566"/>
      <c r="AS2" s="547"/>
      <c r="AT2" s="548"/>
      <c r="AX2" s="564" t="str">
        <f>PARAMETRES!$B21</f>
        <v>N</v>
      </c>
      <c r="AY2" s="565"/>
      <c r="AZ2" s="565"/>
      <c r="BA2" s="565"/>
      <c r="BB2" s="565"/>
      <c r="BC2" s="565"/>
      <c r="BD2" s="566"/>
      <c r="BE2" s="547"/>
      <c r="BF2" s="548"/>
      <c r="BJ2" s="564" t="str">
        <f>PARAMETRES!$B25</f>
        <v>R</v>
      </c>
      <c r="BK2" s="565"/>
      <c r="BL2" s="565"/>
      <c r="BM2" s="565"/>
      <c r="BN2" s="565"/>
      <c r="BO2" s="565"/>
      <c r="BP2" s="566"/>
      <c r="BQ2" s="547"/>
      <c r="BR2" s="548"/>
      <c r="BV2" s="564" t="str">
        <f>PARAMETRES!$B29</f>
        <v>T</v>
      </c>
      <c r="BW2" s="565"/>
      <c r="BX2" s="565"/>
      <c r="BY2" s="565"/>
      <c r="BZ2" s="565"/>
      <c r="CA2" s="565"/>
      <c r="CB2" s="566"/>
      <c r="CC2" s="547"/>
      <c r="CD2" s="548"/>
      <c r="CH2" s="564" t="str">
        <f>PARAMETRES!$B33</f>
        <v>Z</v>
      </c>
      <c r="CI2" s="565"/>
      <c r="CJ2" s="565"/>
      <c r="CK2" s="565"/>
      <c r="CL2" s="565"/>
      <c r="CM2" s="565"/>
      <c r="CN2" s="566"/>
      <c r="CO2" s="547"/>
      <c r="CP2" s="548"/>
      <c r="CT2" s="564" t="str">
        <f>PARAMETRES!$B37</f>
        <v>-</v>
      </c>
      <c r="CU2" s="565"/>
      <c r="CV2" s="565"/>
      <c r="CW2" s="565"/>
      <c r="CX2" s="565"/>
      <c r="CY2" s="565"/>
      <c r="CZ2" s="566"/>
      <c r="DA2" s="547"/>
      <c r="DB2" s="548"/>
      <c r="DF2" s="564" t="str">
        <f>PARAMETRES!$B41</f>
        <v>-</v>
      </c>
      <c r="DG2" s="565"/>
      <c r="DH2" s="565"/>
      <c r="DI2" s="565"/>
      <c r="DJ2" s="565"/>
      <c r="DK2" s="565"/>
      <c r="DL2" s="566"/>
      <c r="DM2" s="547"/>
      <c r="DN2" s="548"/>
    </row>
    <row r="3" spans="1:120">
      <c r="B3" s="313"/>
      <c r="C3" s="313"/>
      <c r="D3" s="313"/>
      <c r="N3" s="313"/>
      <c r="O3" s="313"/>
      <c r="P3" s="313"/>
      <c r="Z3" s="313"/>
      <c r="AA3" s="313"/>
      <c r="AB3" s="313"/>
      <c r="AL3" s="313"/>
      <c r="AM3" s="313"/>
      <c r="AN3" s="313"/>
      <c r="AX3" s="313"/>
      <c r="AY3" s="313"/>
      <c r="AZ3" s="313"/>
      <c r="BJ3" s="313"/>
      <c r="BK3" s="313"/>
      <c r="BL3" s="313"/>
      <c r="BV3" s="313"/>
      <c r="BW3" s="313"/>
      <c r="BX3" s="313"/>
      <c r="CH3" s="313"/>
      <c r="CI3" s="313"/>
      <c r="CJ3" s="313"/>
      <c r="CT3" s="313"/>
      <c r="CU3" s="313"/>
      <c r="CV3" s="313"/>
      <c r="DF3" s="313"/>
      <c r="DG3" s="313"/>
      <c r="DH3" s="313"/>
    </row>
    <row r="5" spans="1:120" ht="25.5" customHeight="1">
      <c r="E5" s="314" t="s">
        <v>84</v>
      </c>
      <c r="G5" s="314" t="s">
        <v>85</v>
      </c>
      <c r="I5" s="314" t="s">
        <v>86</v>
      </c>
      <c r="K5" s="314" t="s">
        <v>87</v>
      </c>
      <c r="Q5" s="314" t="s">
        <v>84</v>
      </c>
      <c r="S5" s="314" t="s">
        <v>85</v>
      </c>
      <c r="U5" s="314" t="s">
        <v>86</v>
      </c>
      <c r="W5" s="314" t="s">
        <v>87</v>
      </c>
      <c r="AC5" s="314" t="s">
        <v>84</v>
      </c>
      <c r="AE5" s="314" t="s">
        <v>85</v>
      </c>
      <c r="AG5" s="314" t="s">
        <v>86</v>
      </c>
      <c r="AI5" s="314" t="s">
        <v>87</v>
      </c>
      <c r="AO5" s="314" t="s">
        <v>84</v>
      </c>
      <c r="AQ5" s="314" t="s">
        <v>85</v>
      </c>
      <c r="AS5" s="314" t="s">
        <v>86</v>
      </c>
      <c r="AU5" s="314" t="s">
        <v>87</v>
      </c>
      <c r="BA5" s="314" t="s">
        <v>84</v>
      </c>
      <c r="BC5" s="314" t="s">
        <v>85</v>
      </c>
      <c r="BE5" s="314" t="s">
        <v>86</v>
      </c>
      <c r="BG5" s="314" t="s">
        <v>87</v>
      </c>
      <c r="BM5" s="314" t="s">
        <v>84</v>
      </c>
      <c r="BO5" s="314" t="s">
        <v>85</v>
      </c>
      <c r="BQ5" s="314" t="s">
        <v>86</v>
      </c>
      <c r="BS5" s="314" t="s">
        <v>87</v>
      </c>
      <c r="BY5" s="314" t="s">
        <v>84</v>
      </c>
      <c r="CA5" s="314" t="s">
        <v>85</v>
      </c>
      <c r="CC5" s="314" t="s">
        <v>86</v>
      </c>
      <c r="CE5" s="314" t="s">
        <v>87</v>
      </c>
      <c r="CK5" s="314" t="s">
        <v>84</v>
      </c>
      <c r="CM5" s="314" t="s">
        <v>85</v>
      </c>
      <c r="CO5" s="314" t="s">
        <v>86</v>
      </c>
      <c r="CQ5" s="314" t="s">
        <v>87</v>
      </c>
      <c r="CW5" s="314" t="s">
        <v>84</v>
      </c>
      <c r="CY5" s="314" t="s">
        <v>85</v>
      </c>
      <c r="DA5" s="314" t="s">
        <v>86</v>
      </c>
      <c r="DC5" s="314" t="s">
        <v>87</v>
      </c>
      <c r="DI5" s="314" t="s">
        <v>84</v>
      </c>
      <c r="DK5" s="314" t="s">
        <v>85</v>
      </c>
      <c r="DM5" s="314" t="s">
        <v>86</v>
      </c>
      <c r="DO5" s="314" t="s">
        <v>87</v>
      </c>
    </row>
    <row r="6" spans="1:120" ht="13.5" thickBot="1">
      <c r="E6" s="315"/>
      <c r="G6" s="315"/>
      <c r="I6" s="315"/>
      <c r="K6" s="315"/>
      <c r="Q6" s="315"/>
      <c r="S6" s="315"/>
      <c r="U6" s="315"/>
      <c r="W6" s="315"/>
      <c r="AC6" s="315"/>
      <c r="AE6" s="315"/>
      <c r="AG6" s="315"/>
      <c r="AI6" s="315"/>
      <c r="AO6" s="315"/>
      <c r="AQ6" s="315"/>
      <c r="AS6" s="315"/>
      <c r="AU6" s="315"/>
      <c r="BA6" s="315"/>
      <c r="BC6" s="315"/>
      <c r="BE6" s="315"/>
      <c r="BG6" s="315"/>
      <c r="BM6" s="315"/>
      <c r="BO6" s="315"/>
      <c r="BQ6" s="315"/>
      <c r="BS6" s="315"/>
      <c r="BY6" s="315"/>
      <c r="CA6" s="315"/>
      <c r="CC6" s="315"/>
      <c r="CE6" s="315"/>
      <c r="CK6" s="315"/>
      <c r="CM6" s="315"/>
      <c r="CO6" s="315"/>
      <c r="CQ6" s="315"/>
      <c r="CW6" s="315"/>
      <c r="CY6" s="315"/>
      <c r="DA6" s="315"/>
      <c r="DC6" s="315"/>
      <c r="DI6" s="315"/>
      <c r="DK6" s="315"/>
      <c r="DM6" s="315"/>
      <c r="DO6" s="315"/>
    </row>
    <row r="7" spans="1:120" ht="13.5" thickBot="1">
      <c r="A7" s="551" t="str">
        <f>PARAMETRES!$F$3</f>
        <v>RELIGION</v>
      </c>
      <c r="B7" s="570"/>
      <c r="C7" s="316">
        <f>PARAMETRES!$G$3</f>
        <v>20</v>
      </c>
      <c r="D7" s="317"/>
      <c r="E7" s="318">
        <f>TOTALGENERAL!$E58</f>
        <v>5.3</v>
      </c>
      <c r="F7" s="319"/>
      <c r="G7" s="318" t="str">
        <f>TOTALGENERAL!$AF58</f>
        <v/>
      </c>
      <c r="H7" s="319"/>
      <c r="I7" s="318" t="str">
        <f>TOTALGENERAL!$BG58</f>
        <v/>
      </c>
      <c r="J7" s="319"/>
      <c r="K7" s="318"/>
      <c r="L7" s="320"/>
      <c r="M7" s="551" t="str">
        <f>PARAMETRES!$F$3</f>
        <v>RELIGION</v>
      </c>
      <c r="N7" s="570"/>
      <c r="O7" s="316">
        <f>PARAMETRES!$G$3</f>
        <v>20</v>
      </c>
      <c r="P7" s="317"/>
      <c r="Q7" s="318">
        <f>TOTALGENERAL!$E62</f>
        <v>16.900000000000002</v>
      </c>
      <c r="R7" s="319"/>
      <c r="S7" s="318" t="str">
        <f>TOTALGENERAL!$AF62</f>
        <v/>
      </c>
      <c r="T7" s="319"/>
      <c r="U7" s="318" t="str">
        <f>TOTALGENERAL!$BG62</f>
        <v/>
      </c>
      <c r="V7" s="319"/>
      <c r="W7" s="318"/>
      <c r="X7" s="320"/>
      <c r="Y7" s="551" t="str">
        <f>PARAMETRES!$F$3</f>
        <v>RELIGION</v>
      </c>
      <c r="Z7" s="570"/>
      <c r="AA7" s="316">
        <f>PARAMETRES!$G$3</f>
        <v>20</v>
      </c>
      <c r="AB7" s="317"/>
      <c r="AC7" s="318">
        <f>TOTALGENERAL!$E66</f>
        <v>8.5</v>
      </c>
      <c r="AD7" s="319"/>
      <c r="AE7" s="318" t="str">
        <f>TOTALGENERAL!$AF66</f>
        <v/>
      </c>
      <c r="AF7" s="319"/>
      <c r="AG7" s="318" t="str">
        <f>TOTALGENERAL!$BG66</f>
        <v/>
      </c>
      <c r="AH7" s="319"/>
      <c r="AI7" s="318"/>
      <c r="AJ7" s="320"/>
      <c r="AK7" s="551" t="str">
        <f>PARAMETRES!$F$3</f>
        <v>RELIGION</v>
      </c>
      <c r="AL7" s="570"/>
      <c r="AM7" s="316">
        <f>PARAMETRES!$G$3</f>
        <v>20</v>
      </c>
      <c r="AN7" s="317"/>
      <c r="AO7" s="318">
        <f>TOTALGENERAL!$E70</f>
        <v>11.6</v>
      </c>
      <c r="AP7" s="319"/>
      <c r="AQ7" s="318" t="str">
        <f>TOTALGENERAL!$AF70</f>
        <v/>
      </c>
      <c r="AR7" s="319"/>
      <c r="AS7" s="318" t="str">
        <f>TOTALGENERAL!$BG70</f>
        <v/>
      </c>
      <c r="AT7" s="319"/>
      <c r="AU7" s="318"/>
      <c r="AV7" s="320"/>
      <c r="AW7" s="551" t="str">
        <f>PARAMETRES!$F$3</f>
        <v>RELIGION</v>
      </c>
      <c r="AX7" s="570"/>
      <c r="AY7" s="316">
        <f>PARAMETRES!$G$3</f>
        <v>20</v>
      </c>
      <c r="AZ7" s="317"/>
      <c r="BA7" s="318">
        <f>TOTALGENERAL!$E74</f>
        <v>13.7</v>
      </c>
      <c r="BB7" s="319"/>
      <c r="BC7" s="318" t="str">
        <f>TOTALGENERAL!$AF74</f>
        <v/>
      </c>
      <c r="BD7" s="319"/>
      <c r="BE7" s="318" t="str">
        <f>TOTALGENERAL!$BG74</f>
        <v/>
      </c>
      <c r="BF7" s="319"/>
      <c r="BG7" s="318"/>
      <c r="BH7" s="320"/>
      <c r="BI7" s="551" t="str">
        <f>PARAMETRES!$F$3</f>
        <v>RELIGION</v>
      </c>
      <c r="BJ7" s="570"/>
      <c r="BK7" s="316">
        <f>PARAMETRES!$G$3</f>
        <v>20</v>
      </c>
      <c r="BL7" s="317"/>
      <c r="BM7" s="318">
        <f>TOTALGENERAL!$E78</f>
        <v>7.3999999999999995</v>
      </c>
      <c r="BN7" s="319"/>
      <c r="BO7" s="318" t="str">
        <f>TOTALGENERAL!$AF78</f>
        <v/>
      </c>
      <c r="BP7" s="319"/>
      <c r="BQ7" s="318" t="str">
        <f>TOTALGENERAL!$BG78</f>
        <v/>
      </c>
      <c r="BR7" s="319"/>
      <c r="BS7" s="318"/>
      <c r="BT7" s="320"/>
      <c r="BU7" s="551" t="str">
        <f>PARAMETRES!$F$3</f>
        <v>RELIGION</v>
      </c>
      <c r="BV7" s="570"/>
      <c r="BW7" s="316">
        <f>PARAMETRES!$G$3</f>
        <v>20</v>
      </c>
      <c r="BX7" s="317"/>
      <c r="BY7" s="318">
        <f>TOTALGENERAL!$E82</f>
        <v>20</v>
      </c>
      <c r="BZ7" s="319"/>
      <c r="CA7" s="318" t="str">
        <f>TOTALGENERAL!$AF82</f>
        <v/>
      </c>
      <c r="CB7" s="319"/>
      <c r="CC7" s="318" t="str">
        <f>TOTALGENERAL!$BG82</f>
        <v/>
      </c>
      <c r="CD7" s="319"/>
      <c r="CE7" s="318"/>
      <c r="CF7" s="320"/>
      <c r="CG7" s="551" t="str">
        <f>PARAMETRES!$F$3</f>
        <v>RELIGION</v>
      </c>
      <c r="CH7" s="570"/>
      <c r="CI7" s="316">
        <f>PARAMETRES!$G$3</f>
        <v>20</v>
      </c>
      <c r="CJ7" s="317"/>
      <c r="CK7" s="318">
        <f>TOTALGENERAL!$E86</f>
        <v>10</v>
      </c>
      <c r="CL7" s="319"/>
      <c r="CM7" s="318" t="str">
        <f>TOTALGENERAL!$AF86</f>
        <v/>
      </c>
      <c r="CN7" s="319"/>
      <c r="CO7" s="318" t="str">
        <f>TOTALGENERAL!$BG86</f>
        <v/>
      </c>
      <c r="CP7" s="319"/>
      <c r="CQ7" s="318"/>
      <c r="CR7" s="320"/>
      <c r="CS7" s="551" t="str">
        <f>PARAMETRES!$F$3</f>
        <v>RELIGION</v>
      </c>
      <c r="CT7" s="570"/>
      <c r="CU7" s="316">
        <f>PARAMETRES!$G$3</f>
        <v>20</v>
      </c>
      <c r="CV7" s="317"/>
      <c r="CW7" s="318" t="str">
        <f>TOTALGENERAL!$E90</f>
        <v>-</v>
      </c>
      <c r="CX7" s="319"/>
      <c r="CY7" s="318" t="str">
        <f>TOTALGENERAL!$AF90</f>
        <v/>
      </c>
      <c r="CZ7" s="319"/>
      <c r="DA7" s="318" t="str">
        <f>TOTALGENERAL!$BG90</f>
        <v/>
      </c>
      <c r="DB7" s="319"/>
      <c r="DC7" s="318"/>
      <c r="DD7" s="320"/>
      <c r="DE7" s="551" t="str">
        <f>PARAMETRES!$F$3</f>
        <v>RELIGION</v>
      </c>
      <c r="DF7" s="570"/>
      <c r="DG7" s="316">
        <f>PARAMETRES!$G$3</f>
        <v>20</v>
      </c>
      <c r="DH7" s="317"/>
      <c r="DI7" s="318" t="str">
        <f>TOTALGENERAL!$E94</f>
        <v>-</v>
      </c>
      <c r="DJ7" s="319"/>
      <c r="DK7" s="318" t="str">
        <f>TOTALGENERAL!$AF94</f>
        <v/>
      </c>
      <c r="DL7" s="319"/>
      <c r="DM7" s="318" t="str">
        <f>TOTALGENERAL!$BG94</f>
        <v/>
      </c>
      <c r="DN7" s="319"/>
      <c r="DO7" s="318"/>
      <c r="DP7" s="320"/>
    </row>
    <row r="8" spans="1:120">
      <c r="A8" s="321"/>
      <c r="B8" s="322"/>
      <c r="C8" s="323"/>
      <c r="D8" s="323"/>
      <c r="E8" s="315"/>
      <c r="F8" s="324"/>
      <c r="G8" s="315"/>
      <c r="H8" s="324"/>
      <c r="I8" s="315"/>
      <c r="J8" s="324"/>
      <c r="K8" s="315"/>
      <c r="L8" s="325"/>
      <c r="M8" s="321"/>
      <c r="N8" s="322"/>
      <c r="O8" s="323"/>
      <c r="P8" s="323"/>
      <c r="Q8" s="315"/>
      <c r="R8" s="324"/>
      <c r="S8" s="315"/>
      <c r="T8" s="324"/>
      <c r="U8" s="315"/>
      <c r="V8" s="324"/>
      <c r="W8" s="315"/>
      <c r="X8" s="325"/>
      <c r="Y8" s="321"/>
      <c r="Z8" s="322"/>
      <c r="AA8" s="323"/>
      <c r="AB8" s="323"/>
      <c r="AC8" s="315"/>
      <c r="AD8" s="324"/>
      <c r="AE8" s="315"/>
      <c r="AF8" s="324"/>
      <c r="AG8" s="315"/>
      <c r="AH8" s="324"/>
      <c r="AI8" s="315"/>
      <c r="AJ8" s="325"/>
      <c r="AK8" s="321"/>
      <c r="AL8" s="322"/>
      <c r="AM8" s="323"/>
      <c r="AN8" s="323"/>
      <c r="AO8" s="315"/>
      <c r="AP8" s="324"/>
      <c r="AQ8" s="315"/>
      <c r="AR8" s="324"/>
      <c r="AS8" s="315"/>
      <c r="AT8" s="324"/>
      <c r="AU8" s="315"/>
      <c r="AV8" s="325"/>
      <c r="AW8" s="321"/>
      <c r="AX8" s="322"/>
      <c r="AY8" s="323"/>
      <c r="AZ8" s="323"/>
      <c r="BA8" s="315"/>
      <c r="BB8" s="324"/>
      <c r="BC8" s="315"/>
      <c r="BD8" s="324"/>
      <c r="BE8" s="315"/>
      <c r="BF8" s="324"/>
      <c r="BG8" s="315"/>
      <c r="BH8" s="325"/>
      <c r="BI8" s="321"/>
      <c r="BJ8" s="322"/>
      <c r="BK8" s="323"/>
      <c r="BL8" s="323"/>
      <c r="BM8" s="315"/>
      <c r="BN8" s="324"/>
      <c r="BO8" s="315"/>
      <c r="BP8" s="324"/>
      <c r="BQ8" s="315"/>
      <c r="BR8" s="324"/>
      <c r="BS8" s="315"/>
      <c r="BT8" s="325"/>
      <c r="BU8" s="321"/>
      <c r="BV8" s="322"/>
      <c r="BW8" s="323"/>
      <c r="BX8" s="323"/>
      <c r="BY8" s="315"/>
      <c r="BZ8" s="324"/>
      <c r="CA8" s="315"/>
      <c r="CB8" s="324"/>
      <c r="CC8" s="315"/>
      <c r="CD8" s="324"/>
      <c r="CE8" s="315"/>
      <c r="CF8" s="325"/>
      <c r="CG8" s="321"/>
      <c r="CH8" s="322"/>
      <c r="CI8" s="323"/>
      <c r="CJ8" s="323"/>
      <c r="CK8" s="315"/>
      <c r="CL8" s="324"/>
      <c r="CM8" s="315"/>
      <c r="CN8" s="324"/>
      <c r="CO8" s="315"/>
      <c r="CP8" s="324"/>
      <c r="CQ8" s="315"/>
      <c r="CR8" s="325"/>
      <c r="CS8" s="321"/>
      <c r="CT8" s="322"/>
      <c r="CU8" s="323"/>
      <c r="CV8" s="323"/>
      <c r="CW8" s="315"/>
      <c r="CX8" s="324"/>
      <c r="CY8" s="315"/>
      <c r="CZ8" s="324"/>
      <c r="DA8" s="315"/>
      <c r="DB8" s="324"/>
      <c r="DC8" s="315"/>
      <c r="DD8" s="325"/>
      <c r="DE8" s="321"/>
      <c r="DF8" s="322"/>
      <c r="DG8" s="323"/>
      <c r="DH8" s="323"/>
      <c r="DI8" s="315"/>
      <c r="DJ8" s="324"/>
      <c r="DK8" s="315"/>
      <c r="DL8" s="324"/>
      <c r="DM8" s="315"/>
      <c r="DN8" s="324"/>
      <c r="DO8" s="315"/>
      <c r="DP8" s="325"/>
    </row>
    <row r="9" spans="1:120">
      <c r="A9" s="326"/>
      <c r="B9" s="326"/>
      <c r="C9" s="327"/>
      <c r="D9" s="327"/>
      <c r="E9" s="315"/>
      <c r="G9" s="315"/>
      <c r="I9" s="315"/>
      <c r="K9" s="315"/>
      <c r="M9" s="326"/>
      <c r="N9" s="326"/>
      <c r="O9" s="327"/>
      <c r="P9" s="327"/>
      <c r="Q9" s="315"/>
      <c r="S9" s="315"/>
      <c r="U9" s="315"/>
      <c r="W9" s="315"/>
      <c r="Y9" s="326"/>
      <c r="Z9" s="326"/>
      <c r="AA9" s="327"/>
      <c r="AB9" s="327"/>
      <c r="AC9" s="315"/>
      <c r="AE9" s="315"/>
      <c r="AG9" s="315"/>
      <c r="AI9" s="315"/>
      <c r="AK9" s="326"/>
      <c r="AL9" s="326"/>
      <c r="AM9" s="327"/>
      <c r="AN9" s="327"/>
      <c r="AO9" s="315"/>
      <c r="AQ9" s="315"/>
      <c r="AS9" s="315"/>
      <c r="AU9" s="315"/>
      <c r="AW9" s="326"/>
      <c r="AX9" s="326"/>
      <c r="AY9" s="327"/>
      <c r="AZ9" s="327"/>
      <c r="BA9" s="315"/>
      <c r="BC9" s="315"/>
      <c r="BE9" s="315"/>
      <c r="BG9" s="315"/>
      <c r="BI9" s="326"/>
      <c r="BJ9" s="326"/>
      <c r="BK9" s="327"/>
      <c r="BL9" s="327"/>
      <c r="BM9" s="315"/>
      <c r="BO9" s="315"/>
      <c r="BQ9" s="315"/>
      <c r="BS9" s="315"/>
      <c r="BU9" s="326"/>
      <c r="BV9" s="326"/>
      <c r="BW9" s="327"/>
      <c r="BX9" s="327"/>
      <c r="BY9" s="315"/>
      <c r="CA9" s="315"/>
      <c r="CC9" s="315"/>
      <c r="CE9" s="315"/>
      <c r="CG9" s="326"/>
      <c r="CH9" s="326"/>
      <c r="CI9" s="327"/>
      <c r="CJ9" s="327"/>
      <c r="CK9" s="315"/>
      <c r="CM9" s="315"/>
      <c r="CO9" s="315"/>
      <c r="CQ9" s="315"/>
      <c r="CS9" s="326"/>
      <c r="CT9" s="326"/>
      <c r="CU9" s="327"/>
      <c r="CV9" s="327"/>
      <c r="CW9" s="315"/>
      <c r="CY9" s="315"/>
      <c r="DA9" s="315"/>
      <c r="DC9" s="315"/>
      <c r="DE9" s="326"/>
      <c r="DF9" s="326"/>
      <c r="DG9" s="327"/>
      <c r="DH9" s="327"/>
      <c r="DI9" s="315"/>
      <c r="DK9" s="315"/>
      <c r="DM9" s="315"/>
      <c r="DO9" s="315"/>
    </row>
    <row r="10" spans="1:120" ht="13.5">
      <c r="A10" s="552" t="s">
        <v>88</v>
      </c>
      <c r="B10" s="552"/>
      <c r="C10" s="327"/>
      <c r="D10" s="327"/>
      <c r="E10" s="315"/>
      <c r="G10" s="315"/>
      <c r="I10" s="315"/>
      <c r="K10" s="315"/>
      <c r="M10" s="552" t="s">
        <v>88</v>
      </c>
      <c r="N10" s="552"/>
      <c r="O10" s="327"/>
      <c r="P10" s="327"/>
      <c r="Q10" s="315"/>
      <c r="S10" s="315"/>
      <c r="U10" s="315"/>
      <c r="W10" s="315"/>
      <c r="Y10" s="552" t="s">
        <v>88</v>
      </c>
      <c r="Z10" s="552"/>
      <c r="AA10" s="327"/>
      <c r="AB10" s="327"/>
      <c r="AC10" s="315"/>
      <c r="AE10" s="315"/>
      <c r="AG10" s="315"/>
      <c r="AI10" s="315"/>
      <c r="AK10" s="552" t="s">
        <v>88</v>
      </c>
      <c r="AL10" s="552"/>
      <c r="AM10" s="327"/>
      <c r="AN10" s="327"/>
      <c r="AO10" s="315"/>
      <c r="AQ10" s="315"/>
      <c r="AS10" s="315"/>
      <c r="AU10" s="315"/>
      <c r="AW10" s="552" t="s">
        <v>88</v>
      </c>
      <c r="AX10" s="552"/>
      <c r="AY10" s="327"/>
      <c r="AZ10" s="327"/>
      <c r="BA10" s="315"/>
      <c r="BC10" s="315"/>
      <c r="BE10" s="315"/>
      <c r="BG10" s="315"/>
      <c r="BI10" s="552" t="s">
        <v>88</v>
      </c>
      <c r="BJ10" s="552"/>
      <c r="BK10" s="327"/>
      <c r="BL10" s="327"/>
      <c r="BM10" s="315"/>
      <c r="BO10" s="315"/>
      <c r="BQ10" s="315"/>
      <c r="BS10" s="315"/>
      <c r="BU10" s="552" t="s">
        <v>88</v>
      </c>
      <c r="BV10" s="552"/>
      <c r="BW10" s="327"/>
      <c r="BX10" s="327"/>
      <c r="BY10" s="315"/>
      <c r="CA10" s="315"/>
      <c r="CC10" s="315"/>
      <c r="CE10" s="315"/>
      <c r="CG10" s="552" t="s">
        <v>88</v>
      </c>
      <c r="CH10" s="552"/>
      <c r="CI10" s="327"/>
      <c r="CJ10" s="327"/>
      <c r="CK10" s="315"/>
      <c r="CM10" s="315"/>
      <c r="CO10" s="315"/>
      <c r="CQ10" s="315"/>
      <c r="CS10" s="552" t="s">
        <v>88</v>
      </c>
      <c r="CT10" s="552"/>
      <c r="CU10" s="327"/>
      <c r="CV10" s="327"/>
      <c r="CW10" s="315"/>
      <c r="CY10" s="315"/>
      <c r="DA10" s="315"/>
      <c r="DC10" s="315"/>
      <c r="DE10" s="552" t="s">
        <v>88</v>
      </c>
      <c r="DF10" s="552"/>
      <c r="DG10" s="327"/>
      <c r="DH10" s="327"/>
      <c r="DI10" s="315"/>
      <c r="DK10" s="315"/>
      <c r="DM10" s="315"/>
      <c r="DO10" s="315"/>
    </row>
    <row r="11" spans="1:120">
      <c r="A11" s="326"/>
      <c r="B11" s="326"/>
      <c r="C11" s="327"/>
      <c r="D11" s="327"/>
      <c r="E11" s="315"/>
      <c r="G11" s="315"/>
      <c r="I11" s="315"/>
      <c r="K11" s="315"/>
      <c r="M11" s="326"/>
      <c r="N11" s="326"/>
      <c r="O11" s="327"/>
      <c r="P11" s="327"/>
      <c r="Q11" s="315"/>
      <c r="S11" s="315"/>
      <c r="U11" s="315"/>
      <c r="W11" s="315"/>
      <c r="Y11" s="326"/>
      <c r="Z11" s="326"/>
      <c r="AA11" s="327"/>
      <c r="AB11" s="327"/>
      <c r="AC11" s="315"/>
      <c r="AE11" s="315"/>
      <c r="AG11" s="315"/>
      <c r="AI11" s="315"/>
      <c r="AK11" s="326"/>
      <c r="AL11" s="326"/>
      <c r="AM11" s="327"/>
      <c r="AN11" s="327"/>
      <c r="AO11" s="315"/>
      <c r="AQ11" s="315"/>
      <c r="AS11" s="315"/>
      <c r="AU11" s="315"/>
      <c r="AW11" s="326"/>
      <c r="AX11" s="326"/>
      <c r="AY11" s="327"/>
      <c r="AZ11" s="327"/>
      <c r="BA11" s="315"/>
      <c r="BC11" s="315"/>
      <c r="BE11" s="315"/>
      <c r="BG11" s="315"/>
      <c r="BI11" s="326"/>
      <c r="BJ11" s="326"/>
      <c r="BK11" s="327"/>
      <c r="BL11" s="327"/>
      <c r="BM11" s="315"/>
      <c r="BO11" s="315"/>
      <c r="BQ11" s="315"/>
      <c r="BS11" s="315"/>
      <c r="BU11" s="326"/>
      <c r="BV11" s="326"/>
      <c r="BW11" s="327"/>
      <c r="BX11" s="327"/>
      <c r="BY11" s="315"/>
      <c r="CA11" s="315"/>
      <c r="CC11" s="315"/>
      <c r="CE11" s="315"/>
      <c r="CG11" s="326"/>
      <c r="CH11" s="326"/>
      <c r="CI11" s="327"/>
      <c r="CJ11" s="327"/>
      <c r="CK11" s="315"/>
      <c r="CM11" s="315"/>
      <c r="CO11" s="315"/>
      <c r="CQ11" s="315"/>
      <c r="CS11" s="326"/>
      <c r="CT11" s="326"/>
      <c r="CU11" s="327"/>
      <c r="CV11" s="327"/>
      <c r="CW11" s="315"/>
      <c r="CY11" s="315"/>
      <c r="DA11" s="315"/>
      <c r="DC11" s="315"/>
      <c r="DE11" s="326"/>
      <c r="DF11" s="326"/>
      <c r="DG11" s="327"/>
      <c r="DH11" s="327"/>
      <c r="DI11" s="315"/>
      <c r="DK11" s="315"/>
      <c r="DM11" s="315"/>
      <c r="DO11" s="315"/>
    </row>
    <row r="12" spans="1:120">
      <c r="A12" s="553" t="str">
        <f>PARAMETRES!$F$5</f>
        <v>LIRE</v>
      </c>
      <c r="B12" s="571"/>
      <c r="C12" s="328">
        <f>PARAMETRES!$G$5</f>
        <v>25</v>
      </c>
      <c r="D12" s="329"/>
      <c r="E12" s="330">
        <f>TOTALGENERAL!$H58</f>
        <v>13.1</v>
      </c>
      <c r="F12" s="331"/>
      <c r="G12" s="330" t="str">
        <f>TOTALGENERAL!$AI58</f>
        <v/>
      </c>
      <c r="H12" s="331"/>
      <c r="I12" s="330" t="str">
        <f>TOTALGENERAL!$BJ58</f>
        <v/>
      </c>
      <c r="J12" s="331"/>
      <c r="K12" s="330"/>
      <c r="L12" s="332"/>
      <c r="M12" s="553" t="str">
        <f>PARAMETRES!$F$5</f>
        <v>LIRE</v>
      </c>
      <c r="N12" s="571"/>
      <c r="O12" s="328">
        <f>PARAMETRES!$G$5</f>
        <v>25</v>
      </c>
      <c r="P12" s="329"/>
      <c r="Q12" s="330">
        <f>TOTALGENERAL!$H62</f>
        <v>21.400000000000002</v>
      </c>
      <c r="R12" s="331"/>
      <c r="S12" s="330" t="str">
        <f>TOTALGENERAL!$AI62</f>
        <v/>
      </c>
      <c r="T12" s="331"/>
      <c r="U12" s="330" t="str">
        <f>TOTALGENERAL!$BJ62</f>
        <v/>
      </c>
      <c r="V12" s="331"/>
      <c r="W12" s="330"/>
      <c r="X12" s="332"/>
      <c r="Y12" s="553" t="str">
        <f>PARAMETRES!$F$5</f>
        <v>LIRE</v>
      </c>
      <c r="Z12" s="571"/>
      <c r="AA12" s="328">
        <f>PARAMETRES!$G$5</f>
        <v>25</v>
      </c>
      <c r="AB12" s="329"/>
      <c r="AC12" s="330">
        <f>TOTALGENERAL!$H66</f>
        <v>18</v>
      </c>
      <c r="AD12" s="331"/>
      <c r="AE12" s="330" t="str">
        <f>TOTALGENERAL!$AI66</f>
        <v/>
      </c>
      <c r="AF12" s="331"/>
      <c r="AG12" s="330" t="str">
        <f>TOTALGENERAL!$BJ66</f>
        <v/>
      </c>
      <c r="AH12" s="331"/>
      <c r="AI12" s="330"/>
      <c r="AJ12" s="332"/>
      <c r="AK12" s="553" t="str">
        <f>PARAMETRES!$F$5</f>
        <v>LIRE</v>
      </c>
      <c r="AL12" s="571"/>
      <c r="AM12" s="328">
        <f>PARAMETRES!$G$5</f>
        <v>25</v>
      </c>
      <c r="AN12" s="329"/>
      <c r="AO12" s="330">
        <f>TOTALGENERAL!$H70</f>
        <v>18</v>
      </c>
      <c r="AP12" s="331"/>
      <c r="AQ12" s="330" t="str">
        <f>TOTALGENERAL!$AI70</f>
        <v/>
      </c>
      <c r="AR12" s="331"/>
      <c r="AS12" s="330" t="str">
        <f>TOTALGENERAL!$BJ70</f>
        <v/>
      </c>
      <c r="AT12" s="331"/>
      <c r="AU12" s="330"/>
      <c r="AV12" s="332"/>
      <c r="AW12" s="553" t="str">
        <f>PARAMETRES!$F$5</f>
        <v>LIRE</v>
      </c>
      <c r="AX12" s="571"/>
      <c r="AY12" s="328">
        <f>PARAMETRES!$G$5</f>
        <v>25</v>
      </c>
      <c r="AZ12" s="329"/>
      <c r="BA12" s="330">
        <f>TOTALGENERAL!$H74</f>
        <v>18.3</v>
      </c>
      <c r="BB12" s="331"/>
      <c r="BC12" s="330" t="str">
        <f>TOTALGENERAL!$AI74</f>
        <v/>
      </c>
      <c r="BD12" s="331"/>
      <c r="BE12" s="330" t="str">
        <f>TOTALGENERAL!$BJ74</f>
        <v/>
      </c>
      <c r="BF12" s="331"/>
      <c r="BG12" s="330"/>
      <c r="BH12" s="332"/>
      <c r="BI12" s="553" t="str">
        <f>PARAMETRES!$F$5</f>
        <v>LIRE</v>
      </c>
      <c r="BJ12" s="571"/>
      <c r="BK12" s="328">
        <f>PARAMETRES!$G$5</f>
        <v>25</v>
      </c>
      <c r="BL12" s="329"/>
      <c r="BM12" s="330">
        <f>TOTALGENERAL!$H78</f>
        <v>21.900000000000002</v>
      </c>
      <c r="BN12" s="331"/>
      <c r="BO12" s="330" t="str">
        <f>TOTALGENERAL!$AI78</f>
        <v/>
      </c>
      <c r="BP12" s="331"/>
      <c r="BQ12" s="330" t="str">
        <f>TOTALGENERAL!$BJ78</f>
        <v/>
      </c>
      <c r="BR12" s="331"/>
      <c r="BS12" s="330"/>
      <c r="BT12" s="332"/>
      <c r="BU12" s="553" t="str">
        <f>PARAMETRES!$F$5</f>
        <v>LIRE</v>
      </c>
      <c r="BV12" s="571"/>
      <c r="BW12" s="328">
        <f>PARAMETRES!$G$5</f>
        <v>25</v>
      </c>
      <c r="BX12" s="329"/>
      <c r="BY12" s="330">
        <f>TOTALGENERAL!$H82</f>
        <v>20.100000000000001</v>
      </c>
      <c r="BZ12" s="331"/>
      <c r="CA12" s="330" t="str">
        <f>TOTALGENERAL!$AI82</f>
        <v/>
      </c>
      <c r="CB12" s="331"/>
      <c r="CC12" s="330" t="str">
        <f>TOTALGENERAL!$BJ82</f>
        <v/>
      </c>
      <c r="CD12" s="331"/>
      <c r="CE12" s="330"/>
      <c r="CF12" s="332"/>
      <c r="CG12" s="553" t="str">
        <f>PARAMETRES!$F$5</f>
        <v>LIRE</v>
      </c>
      <c r="CH12" s="571"/>
      <c r="CI12" s="328">
        <f>PARAMETRES!$G$5</f>
        <v>25</v>
      </c>
      <c r="CJ12" s="329"/>
      <c r="CK12" s="330">
        <f>TOTALGENERAL!$H86</f>
        <v>23.200000000000003</v>
      </c>
      <c r="CL12" s="331"/>
      <c r="CM12" s="330" t="str">
        <f>TOTALGENERAL!$AI86</f>
        <v/>
      </c>
      <c r="CN12" s="331"/>
      <c r="CO12" s="330" t="str">
        <f>TOTALGENERAL!$BJ86</f>
        <v/>
      </c>
      <c r="CP12" s="331"/>
      <c r="CQ12" s="330"/>
      <c r="CR12" s="332"/>
      <c r="CS12" s="553" t="str">
        <f>PARAMETRES!$F$5</f>
        <v>LIRE</v>
      </c>
      <c r="CT12" s="571"/>
      <c r="CU12" s="328">
        <f>PARAMETRES!$G$5</f>
        <v>25</v>
      </c>
      <c r="CV12" s="329"/>
      <c r="CW12" s="330" t="str">
        <f>TOTALGENERAL!$H90</f>
        <v>-</v>
      </c>
      <c r="CX12" s="331"/>
      <c r="CY12" s="330" t="str">
        <f>TOTALGENERAL!$AI90</f>
        <v/>
      </c>
      <c r="CZ12" s="331"/>
      <c r="DA12" s="330" t="str">
        <f>TOTALGENERAL!$BJ90</f>
        <v/>
      </c>
      <c r="DB12" s="331"/>
      <c r="DC12" s="330"/>
      <c r="DD12" s="332"/>
      <c r="DE12" s="553" t="str">
        <f>PARAMETRES!$F$5</f>
        <v>LIRE</v>
      </c>
      <c r="DF12" s="571"/>
      <c r="DG12" s="328">
        <f>PARAMETRES!$G$5</f>
        <v>25</v>
      </c>
      <c r="DH12" s="329"/>
      <c r="DI12" s="330" t="str">
        <f>TOTALGENERAL!$H94</f>
        <v>-</v>
      </c>
      <c r="DJ12" s="331"/>
      <c r="DK12" s="330" t="str">
        <f>TOTALGENERAL!$AI94</f>
        <v/>
      </c>
      <c r="DL12" s="331"/>
      <c r="DM12" s="330" t="str">
        <f>TOTALGENERAL!$BJ94</f>
        <v/>
      </c>
      <c r="DN12" s="331"/>
      <c r="DO12" s="330"/>
      <c r="DP12" s="332"/>
    </row>
    <row r="13" spans="1:120">
      <c r="A13" s="553" t="str">
        <f>PARAMETRES!$F$6</f>
        <v>ÉCRIRE (dictées, orthographe, rédactions)</v>
      </c>
      <c r="B13" s="571"/>
      <c r="C13" s="328">
        <f>PARAMETRES!$G$6</f>
        <v>25</v>
      </c>
      <c r="D13" s="329"/>
      <c r="E13" s="330">
        <f>TOTALGENERAL!$I58</f>
        <v>15.799999999999999</v>
      </c>
      <c r="F13" s="331"/>
      <c r="G13" s="330" t="str">
        <f>TOTALGENERAL!$AJ58</f>
        <v/>
      </c>
      <c r="H13" s="331"/>
      <c r="I13" s="330" t="str">
        <f>TOTALGENERAL!$BK58</f>
        <v/>
      </c>
      <c r="J13" s="331"/>
      <c r="K13" s="330"/>
      <c r="L13" s="332"/>
      <c r="M13" s="553" t="str">
        <f>PARAMETRES!$F$6</f>
        <v>ÉCRIRE (dictées, orthographe, rédactions)</v>
      </c>
      <c r="N13" s="571"/>
      <c r="O13" s="328">
        <f>PARAMETRES!$G$6</f>
        <v>25</v>
      </c>
      <c r="P13" s="329"/>
      <c r="Q13" s="330">
        <f>TOTALGENERAL!$I62</f>
        <v>21.400000000000002</v>
      </c>
      <c r="R13" s="331"/>
      <c r="S13" s="330" t="str">
        <f>TOTALGENERAL!$AJ62</f>
        <v/>
      </c>
      <c r="T13" s="331"/>
      <c r="U13" s="330" t="str">
        <f>TOTALGENERAL!$BK62</f>
        <v/>
      </c>
      <c r="V13" s="331"/>
      <c r="W13" s="330"/>
      <c r="X13" s="332"/>
      <c r="Y13" s="553" t="str">
        <f>PARAMETRES!$F$6</f>
        <v>ÉCRIRE (dictées, orthographe, rédactions)</v>
      </c>
      <c r="Z13" s="571"/>
      <c r="AA13" s="328">
        <f>PARAMETRES!$G$6</f>
        <v>25</v>
      </c>
      <c r="AB13" s="329"/>
      <c r="AC13" s="330">
        <f>TOTALGENERAL!$I66</f>
        <v>16.3</v>
      </c>
      <c r="AD13" s="331"/>
      <c r="AE13" s="330" t="str">
        <f>TOTALGENERAL!$AJ66</f>
        <v/>
      </c>
      <c r="AF13" s="331"/>
      <c r="AG13" s="330" t="str">
        <f>TOTALGENERAL!$BK66</f>
        <v/>
      </c>
      <c r="AH13" s="331"/>
      <c r="AI13" s="330"/>
      <c r="AJ13" s="332"/>
      <c r="AK13" s="553" t="str">
        <f>PARAMETRES!$F$6</f>
        <v>ÉCRIRE (dictées, orthographe, rédactions)</v>
      </c>
      <c r="AL13" s="571"/>
      <c r="AM13" s="328">
        <f>PARAMETRES!$G$6</f>
        <v>25</v>
      </c>
      <c r="AN13" s="329"/>
      <c r="AO13" s="330">
        <f>TOTALGENERAL!$I70</f>
        <v>18</v>
      </c>
      <c r="AP13" s="331"/>
      <c r="AQ13" s="330" t="str">
        <f>TOTALGENERAL!$AJ70</f>
        <v/>
      </c>
      <c r="AR13" s="331"/>
      <c r="AS13" s="330" t="str">
        <f>TOTALGENERAL!$BK70</f>
        <v/>
      </c>
      <c r="AT13" s="331"/>
      <c r="AU13" s="330"/>
      <c r="AV13" s="332"/>
      <c r="AW13" s="553" t="str">
        <f>PARAMETRES!$F$6</f>
        <v>ÉCRIRE (dictées, orthographe, rédactions)</v>
      </c>
      <c r="AX13" s="571"/>
      <c r="AY13" s="328">
        <f>PARAMETRES!$G$6</f>
        <v>25</v>
      </c>
      <c r="AZ13" s="329"/>
      <c r="BA13" s="330">
        <f>TOTALGENERAL!$I74</f>
        <v>15</v>
      </c>
      <c r="BB13" s="331"/>
      <c r="BC13" s="330" t="str">
        <f>TOTALGENERAL!$AJ74</f>
        <v/>
      </c>
      <c r="BD13" s="331"/>
      <c r="BE13" s="330" t="str">
        <f>TOTALGENERAL!$BK74</f>
        <v/>
      </c>
      <c r="BF13" s="331"/>
      <c r="BG13" s="330"/>
      <c r="BH13" s="332"/>
      <c r="BI13" s="553" t="str">
        <f>PARAMETRES!$F$6</f>
        <v>ÉCRIRE (dictées, orthographe, rédactions)</v>
      </c>
      <c r="BJ13" s="571"/>
      <c r="BK13" s="328">
        <f>PARAMETRES!$G$6</f>
        <v>25</v>
      </c>
      <c r="BL13" s="329"/>
      <c r="BM13" s="330">
        <f>TOTALGENERAL!$I78</f>
        <v>20.6</v>
      </c>
      <c r="BN13" s="331"/>
      <c r="BO13" s="330" t="str">
        <f>TOTALGENERAL!$AJ78</f>
        <v/>
      </c>
      <c r="BP13" s="331"/>
      <c r="BQ13" s="330" t="str">
        <f>TOTALGENERAL!$BK78</f>
        <v/>
      </c>
      <c r="BR13" s="331"/>
      <c r="BS13" s="330"/>
      <c r="BT13" s="332"/>
      <c r="BU13" s="553" t="str">
        <f>PARAMETRES!$F$6</f>
        <v>ÉCRIRE (dictées, orthographe, rédactions)</v>
      </c>
      <c r="BV13" s="571"/>
      <c r="BW13" s="328">
        <f>PARAMETRES!$G$6</f>
        <v>25</v>
      </c>
      <c r="BX13" s="329"/>
      <c r="BY13" s="330">
        <f>TOTALGENERAL!$I82</f>
        <v>22</v>
      </c>
      <c r="BZ13" s="331"/>
      <c r="CA13" s="330" t="str">
        <f>TOTALGENERAL!$AJ82</f>
        <v/>
      </c>
      <c r="CB13" s="331"/>
      <c r="CC13" s="330" t="str">
        <f>TOTALGENERAL!$BK82</f>
        <v/>
      </c>
      <c r="CD13" s="331"/>
      <c r="CE13" s="330"/>
      <c r="CF13" s="332"/>
      <c r="CG13" s="553" t="str">
        <f>PARAMETRES!$F$6</f>
        <v>ÉCRIRE (dictées, orthographe, rédactions)</v>
      </c>
      <c r="CH13" s="571"/>
      <c r="CI13" s="328">
        <f>PARAMETRES!$G$6</f>
        <v>25</v>
      </c>
      <c r="CJ13" s="329"/>
      <c r="CK13" s="330">
        <f>TOTALGENERAL!$I86</f>
        <v>21.1</v>
      </c>
      <c r="CL13" s="331"/>
      <c r="CM13" s="330" t="str">
        <f>TOTALGENERAL!$AJ86</f>
        <v/>
      </c>
      <c r="CN13" s="331"/>
      <c r="CO13" s="330" t="str">
        <f>TOTALGENERAL!$BK86</f>
        <v/>
      </c>
      <c r="CP13" s="331"/>
      <c r="CQ13" s="330"/>
      <c r="CR13" s="332"/>
      <c r="CS13" s="553" t="str">
        <f>PARAMETRES!$F$6</f>
        <v>ÉCRIRE (dictées, orthographe, rédactions)</v>
      </c>
      <c r="CT13" s="571"/>
      <c r="CU13" s="328">
        <f>PARAMETRES!$G$6</f>
        <v>25</v>
      </c>
      <c r="CV13" s="329"/>
      <c r="CW13" s="330" t="str">
        <f>TOTALGENERAL!$I90</f>
        <v>-</v>
      </c>
      <c r="CX13" s="331"/>
      <c r="CY13" s="330" t="str">
        <f>TOTALGENERAL!$AJ90</f>
        <v/>
      </c>
      <c r="CZ13" s="331"/>
      <c r="DA13" s="330" t="str">
        <f>TOTALGENERAL!$BK90</f>
        <v/>
      </c>
      <c r="DB13" s="331"/>
      <c r="DC13" s="330"/>
      <c r="DD13" s="332"/>
      <c r="DE13" s="553" t="str">
        <f>PARAMETRES!$F$6</f>
        <v>ÉCRIRE (dictées, orthographe, rédactions)</v>
      </c>
      <c r="DF13" s="571"/>
      <c r="DG13" s="328">
        <f>PARAMETRES!$G$6</f>
        <v>25</v>
      </c>
      <c r="DH13" s="329"/>
      <c r="DI13" s="330" t="str">
        <f>TOTALGENERAL!$I94</f>
        <v>-</v>
      </c>
      <c r="DJ13" s="331"/>
      <c r="DK13" s="330" t="str">
        <f>TOTALGENERAL!$AJ94</f>
        <v/>
      </c>
      <c r="DL13" s="331"/>
      <c r="DM13" s="330" t="str">
        <f>TOTALGENERAL!$BK94</f>
        <v/>
      </c>
      <c r="DN13" s="331"/>
      <c r="DO13" s="330"/>
      <c r="DP13" s="332"/>
    </row>
    <row r="14" spans="1:120">
      <c r="A14" s="553" t="str">
        <f>PARAMETRES!$F$7</f>
        <v>ÉCOUTER / PARLER</v>
      </c>
      <c r="B14" s="571"/>
      <c r="C14" s="328">
        <f>PARAMETRES!$G$7</f>
        <v>25</v>
      </c>
      <c r="D14" s="329"/>
      <c r="E14" s="330">
        <f>TOTALGENERAL!$J58</f>
        <v>16.400000000000002</v>
      </c>
      <c r="F14" s="331"/>
      <c r="G14" s="330" t="str">
        <f>TOTALGENERAL!$AK58</f>
        <v/>
      </c>
      <c r="H14" s="331"/>
      <c r="I14" s="330" t="str">
        <f>TOTALGENERAL!$BL58</f>
        <v/>
      </c>
      <c r="J14" s="331"/>
      <c r="K14" s="330"/>
      <c r="L14" s="332"/>
      <c r="M14" s="553" t="str">
        <f>PARAMETRES!$F$7</f>
        <v>ÉCOUTER / PARLER</v>
      </c>
      <c r="N14" s="571"/>
      <c r="O14" s="328">
        <f>PARAMETRES!$G$7</f>
        <v>25</v>
      </c>
      <c r="P14" s="329"/>
      <c r="Q14" s="330">
        <f>TOTALGENERAL!$J62</f>
        <v>21.700000000000003</v>
      </c>
      <c r="R14" s="331"/>
      <c r="S14" s="330" t="str">
        <f>TOTALGENERAL!$AK62</f>
        <v/>
      </c>
      <c r="T14" s="331"/>
      <c r="U14" s="330" t="str">
        <f>TOTALGENERAL!$BL62</f>
        <v/>
      </c>
      <c r="V14" s="331"/>
      <c r="W14" s="330"/>
      <c r="X14" s="332"/>
      <c r="Y14" s="553" t="str">
        <f>PARAMETRES!$F$7</f>
        <v>ÉCOUTER / PARLER</v>
      </c>
      <c r="Z14" s="571"/>
      <c r="AA14" s="328">
        <f>PARAMETRES!$G$7</f>
        <v>25</v>
      </c>
      <c r="AB14" s="329"/>
      <c r="AC14" s="330">
        <f>TOTALGENERAL!$J66</f>
        <v>18.100000000000001</v>
      </c>
      <c r="AD14" s="331"/>
      <c r="AE14" s="330" t="str">
        <f>TOTALGENERAL!$AK66</f>
        <v/>
      </c>
      <c r="AF14" s="331"/>
      <c r="AG14" s="330" t="str">
        <f>TOTALGENERAL!$BL66</f>
        <v/>
      </c>
      <c r="AH14" s="331"/>
      <c r="AI14" s="330"/>
      <c r="AJ14" s="332"/>
      <c r="AK14" s="553" t="str">
        <f>PARAMETRES!$F$7</f>
        <v>ÉCOUTER / PARLER</v>
      </c>
      <c r="AL14" s="571"/>
      <c r="AM14" s="328">
        <f>PARAMETRES!$G$7</f>
        <v>25</v>
      </c>
      <c r="AN14" s="329"/>
      <c r="AO14" s="330">
        <f>TOTALGENERAL!$J70</f>
        <v>16.400000000000002</v>
      </c>
      <c r="AP14" s="331"/>
      <c r="AQ14" s="330" t="str">
        <f>TOTALGENERAL!$AK70</f>
        <v/>
      </c>
      <c r="AR14" s="331"/>
      <c r="AS14" s="330" t="str">
        <f>TOTALGENERAL!$BL70</f>
        <v/>
      </c>
      <c r="AT14" s="331"/>
      <c r="AU14" s="330"/>
      <c r="AV14" s="332"/>
      <c r="AW14" s="553" t="str">
        <f>PARAMETRES!$F$7</f>
        <v>ÉCOUTER / PARLER</v>
      </c>
      <c r="AX14" s="571"/>
      <c r="AY14" s="328">
        <f>PARAMETRES!$G$7</f>
        <v>25</v>
      </c>
      <c r="AZ14" s="329"/>
      <c r="BA14" s="330">
        <f>TOTALGENERAL!$J74</f>
        <v>21.3</v>
      </c>
      <c r="BB14" s="331"/>
      <c r="BC14" s="330" t="str">
        <f>TOTALGENERAL!$AK74</f>
        <v/>
      </c>
      <c r="BD14" s="331"/>
      <c r="BE14" s="330" t="str">
        <f>TOTALGENERAL!$BL74</f>
        <v/>
      </c>
      <c r="BF14" s="331"/>
      <c r="BG14" s="330"/>
      <c r="BH14" s="332"/>
      <c r="BI14" s="553" t="str">
        <f>PARAMETRES!$F$7</f>
        <v>ÉCOUTER / PARLER</v>
      </c>
      <c r="BJ14" s="571"/>
      <c r="BK14" s="328">
        <f>PARAMETRES!$G$7</f>
        <v>25</v>
      </c>
      <c r="BL14" s="329"/>
      <c r="BM14" s="330">
        <f>TOTALGENERAL!$J78</f>
        <v>18.900000000000002</v>
      </c>
      <c r="BN14" s="331"/>
      <c r="BO14" s="330" t="str">
        <f>TOTALGENERAL!$AK78</f>
        <v/>
      </c>
      <c r="BP14" s="331"/>
      <c r="BQ14" s="330" t="str">
        <f>TOTALGENERAL!$BL78</f>
        <v/>
      </c>
      <c r="BR14" s="331"/>
      <c r="BS14" s="330"/>
      <c r="BT14" s="332"/>
      <c r="BU14" s="553" t="str">
        <f>PARAMETRES!$F$7</f>
        <v>ÉCOUTER / PARLER</v>
      </c>
      <c r="BV14" s="571"/>
      <c r="BW14" s="328">
        <f>PARAMETRES!$G$7</f>
        <v>25</v>
      </c>
      <c r="BX14" s="329"/>
      <c r="BY14" s="330">
        <f>TOTALGENERAL!$J82</f>
        <v>19.200000000000003</v>
      </c>
      <c r="BZ14" s="331"/>
      <c r="CA14" s="330" t="str">
        <f>TOTALGENERAL!$AK82</f>
        <v/>
      </c>
      <c r="CB14" s="331"/>
      <c r="CC14" s="330" t="str">
        <f>TOTALGENERAL!$BL82</f>
        <v/>
      </c>
      <c r="CD14" s="331"/>
      <c r="CE14" s="330"/>
      <c r="CF14" s="332"/>
      <c r="CG14" s="553" t="str">
        <f>PARAMETRES!$F$7</f>
        <v>ÉCOUTER / PARLER</v>
      </c>
      <c r="CH14" s="571"/>
      <c r="CI14" s="328">
        <f>PARAMETRES!$G$7</f>
        <v>25</v>
      </c>
      <c r="CJ14" s="329"/>
      <c r="CK14" s="330">
        <f>TOTALGENERAL!$J86</f>
        <v>18.100000000000001</v>
      </c>
      <c r="CL14" s="331"/>
      <c r="CM14" s="330" t="str">
        <f>TOTALGENERAL!$AK86</f>
        <v/>
      </c>
      <c r="CN14" s="331"/>
      <c r="CO14" s="330" t="str">
        <f>TOTALGENERAL!$BL86</f>
        <v/>
      </c>
      <c r="CP14" s="331"/>
      <c r="CQ14" s="330"/>
      <c r="CR14" s="332"/>
      <c r="CS14" s="553" t="str">
        <f>PARAMETRES!$F$7</f>
        <v>ÉCOUTER / PARLER</v>
      </c>
      <c r="CT14" s="571"/>
      <c r="CU14" s="328">
        <f>PARAMETRES!$G$7</f>
        <v>25</v>
      </c>
      <c r="CV14" s="329"/>
      <c r="CW14" s="330" t="str">
        <f>TOTALGENERAL!$J90</f>
        <v>-</v>
      </c>
      <c r="CX14" s="331"/>
      <c r="CY14" s="330" t="str">
        <f>TOTALGENERAL!$AK90</f>
        <v/>
      </c>
      <c r="CZ14" s="331"/>
      <c r="DA14" s="330" t="str">
        <f>TOTALGENERAL!$BL90</f>
        <v/>
      </c>
      <c r="DB14" s="331"/>
      <c r="DC14" s="330"/>
      <c r="DD14" s="332"/>
      <c r="DE14" s="553" t="str">
        <f>PARAMETRES!$F$7</f>
        <v>ÉCOUTER / PARLER</v>
      </c>
      <c r="DF14" s="571"/>
      <c r="DG14" s="328">
        <f>PARAMETRES!$G$7</f>
        <v>25</v>
      </c>
      <c r="DH14" s="329"/>
      <c r="DI14" s="330" t="str">
        <f>TOTALGENERAL!$J94</f>
        <v>-</v>
      </c>
      <c r="DJ14" s="331"/>
      <c r="DK14" s="330" t="str">
        <f>TOTALGENERAL!$AK94</f>
        <v/>
      </c>
      <c r="DL14" s="331"/>
      <c r="DM14" s="330" t="str">
        <f>TOTALGENERAL!$BL94</f>
        <v/>
      </c>
      <c r="DN14" s="331"/>
      <c r="DO14" s="330"/>
      <c r="DP14" s="332"/>
    </row>
    <row r="15" spans="1:120">
      <c r="A15" s="553" t="str">
        <f>PARAMETRES!$F$8</f>
        <v>LIRE-ÉCRIRE (conjugaison, grammaire, …)</v>
      </c>
      <c r="B15" s="571"/>
      <c r="C15" s="328">
        <f>PARAMETRES!$G$8</f>
        <v>25</v>
      </c>
      <c r="D15" s="329"/>
      <c r="E15" s="330">
        <f>TOTALGENERAL!$K58</f>
        <v>10.6</v>
      </c>
      <c r="F15" s="331"/>
      <c r="G15" s="330" t="str">
        <f>TOTALGENERAL!$AL58</f>
        <v/>
      </c>
      <c r="H15" s="331"/>
      <c r="I15" s="330" t="str">
        <f>TOTALGENERAL!$BM58</f>
        <v/>
      </c>
      <c r="J15" s="331"/>
      <c r="K15" s="330"/>
      <c r="L15" s="332"/>
      <c r="M15" s="553" t="str">
        <f>PARAMETRES!$F$8</f>
        <v>LIRE-ÉCRIRE (conjugaison, grammaire, …)</v>
      </c>
      <c r="N15" s="571"/>
      <c r="O15" s="328">
        <f>PARAMETRES!$G$8</f>
        <v>25</v>
      </c>
      <c r="P15" s="329"/>
      <c r="Q15" s="330">
        <f>TOTALGENERAL!$K62</f>
        <v>20.700000000000003</v>
      </c>
      <c r="R15" s="331"/>
      <c r="S15" s="330" t="str">
        <f>TOTALGENERAL!$AL62</f>
        <v/>
      </c>
      <c r="T15" s="331"/>
      <c r="U15" s="330" t="str">
        <f>TOTALGENERAL!$BM62</f>
        <v/>
      </c>
      <c r="V15" s="331"/>
      <c r="W15" s="330"/>
      <c r="X15" s="332"/>
      <c r="Y15" s="553" t="str">
        <f>PARAMETRES!$F$8</f>
        <v>LIRE-ÉCRIRE (conjugaison, grammaire, …)</v>
      </c>
      <c r="Z15" s="571"/>
      <c r="AA15" s="328">
        <f>PARAMETRES!$G$8</f>
        <v>25</v>
      </c>
      <c r="AB15" s="329"/>
      <c r="AC15" s="330">
        <f>TOTALGENERAL!$K66</f>
        <v>17.400000000000002</v>
      </c>
      <c r="AD15" s="331"/>
      <c r="AE15" s="330" t="str">
        <f>TOTALGENERAL!$AL66</f>
        <v/>
      </c>
      <c r="AF15" s="331"/>
      <c r="AG15" s="330" t="str">
        <f>TOTALGENERAL!$BM66</f>
        <v/>
      </c>
      <c r="AH15" s="331"/>
      <c r="AI15" s="330"/>
      <c r="AJ15" s="332"/>
      <c r="AK15" s="553" t="str">
        <f>PARAMETRES!$F$8</f>
        <v>LIRE-ÉCRIRE (conjugaison, grammaire, …)</v>
      </c>
      <c r="AL15" s="571"/>
      <c r="AM15" s="328">
        <f>PARAMETRES!$G$8</f>
        <v>25</v>
      </c>
      <c r="AN15" s="329"/>
      <c r="AO15" s="330">
        <f>TOTALGENERAL!$K70</f>
        <v>13.799999999999999</v>
      </c>
      <c r="AP15" s="331"/>
      <c r="AQ15" s="330" t="str">
        <f>TOTALGENERAL!$AL70</f>
        <v/>
      </c>
      <c r="AR15" s="331"/>
      <c r="AS15" s="330" t="str">
        <f>TOTALGENERAL!$BM70</f>
        <v/>
      </c>
      <c r="AT15" s="331"/>
      <c r="AU15" s="330"/>
      <c r="AV15" s="332"/>
      <c r="AW15" s="553" t="str">
        <f>PARAMETRES!$F$8</f>
        <v>LIRE-ÉCRIRE (conjugaison, grammaire, …)</v>
      </c>
      <c r="AX15" s="571"/>
      <c r="AY15" s="328">
        <f>PARAMETRES!$G$8</f>
        <v>25</v>
      </c>
      <c r="AZ15" s="329"/>
      <c r="BA15" s="330">
        <f>TOTALGENERAL!$K74</f>
        <v>17.8</v>
      </c>
      <c r="BB15" s="331"/>
      <c r="BC15" s="330" t="str">
        <f>TOTALGENERAL!$AL74</f>
        <v/>
      </c>
      <c r="BD15" s="331"/>
      <c r="BE15" s="330" t="str">
        <f>TOTALGENERAL!$BM74</f>
        <v/>
      </c>
      <c r="BF15" s="331"/>
      <c r="BG15" s="330"/>
      <c r="BH15" s="332"/>
      <c r="BI15" s="553" t="str">
        <f>PARAMETRES!$F$8</f>
        <v>LIRE-ÉCRIRE (conjugaison, grammaire, …)</v>
      </c>
      <c r="BJ15" s="571"/>
      <c r="BK15" s="328">
        <f>PARAMETRES!$G$8</f>
        <v>25</v>
      </c>
      <c r="BL15" s="329"/>
      <c r="BM15" s="330">
        <f>TOTALGENERAL!$K78</f>
        <v>21.8</v>
      </c>
      <c r="BN15" s="331"/>
      <c r="BO15" s="330" t="str">
        <f>TOTALGENERAL!$AL78</f>
        <v/>
      </c>
      <c r="BP15" s="331"/>
      <c r="BQ15" s="330" t="str">
        <f>TOTALGENERAL!$BM78</f>
        <v/>
      </c>
      <c r="BR15" s="331"/>
      <c r="BS15" s="330"/>
      <c r="BT15" s="332"/>
      <c r="BU15" s="553" t="str">
        <f>PARAMETRES!$F$8</f>
        <v>LIRE-ÉCRIRE (conjugaison, grammaire, …)</v>
      </c>
      <c r="BV15" s="571"/>
      <c r="BW15" s="328">
        <f>PARAMETRES!$G$8</f>
        <v>25</v>
      </c>
      <c r="BX15" s="329"/>
      <c r="BY15" s="330">
        <f>TOTALGENERAL!$K82</f>
        <v>18.200000000000003</v>
      </c>
      <c r="BZ15" s="331"/>
      <c r="CA15" s="330" t="str">
        <f>TOTALGENERAL!$AL82</f>
        <v/>
      </c>
      <c r="CB15" s="331"/>
      <c r="CC15" s="330" t="str">
        <f>TOTALGENERAL!$BM82</f>
        <v/>
      </c>
      <c r="CD15" s="331"/>
      <c r="CE15" s="330"/>
      <c r="CF15" s="332"/>
      <c r="CG15" s="553" t="str">
        <f>PARAMETRES!$F$8</f>
        <v>LIRE-ÉCRIRE (conjugaison, grammaire, …)</v>
      </c>
      <c r="CH15" s="571"/>
      <c r="CI15" s="328">
        <f>PARAMETRES!$G$8</f>
        <v>25</v>
      </c>
      <c r="CJ15" s="329"/>
      <c r="CK15" s="330">
        <f>TOTALGENERAL!$K86</f>
        <v>16.600000000000001</v>
      </c>
      <c r="CL15" s="331"/>
      <c r="CM15" s="330" t="str">
        <f>TOTALGENERAL!$AL86</f>
        <v/>
      </c>
      <c r="CN15" s="331"/>
      <c r="CO15" s="330" t="str">
        <f>TOTALGENERAL!$BM86</f>
        <v/>
      </c>
      <c r="CP15" s="331"/>
      <c r="CQ15" s="330"/>
      <c r="CR15" s="332"/>
      <c r="CS15" s="553" t="str">
        <f>PARAMETRES!$F$8</f>
        <v>LIRE-ÉCRIRE (conjugaison, grammaire, …)</v>
      </c>
      <c r="CT15" s="571"/>
      <c r="CU15" s="328">
        <f>PARAMETRES!$G$8</f>
        <v>25</v>
      </c>
      <c r="CV15" s="329"/>
      <c r="CW15" s="330" t="str">
        <f>TOTALGENERAL!$K90</f>
        <v>-</v>
      </c>
      <c r="CX15" s="331"/>
      <c r="CY15" s="330" t="str">
        <f>TOTALGENERAL!$AL90</f>
        <v/>
      </c>
      <c r="CZ15" s="331"/>
      <c r="DA15" s="330" t="str">
        <f>TOTALGENERAL!$BM90</f>
        <v/>
      </c>
      <c r="DB15" s="331"/>
      <c r="DC15" s="330"/>
      <c r="DD15" s="332"/>
      <c r="DE15" s="553" t="str">
        <f>PARAMETRES!$F$8</f>
        <v>LIRE-ÉCRIRE (conjugaison, grammaire, …)</v>
      </c>
      <c r="DF15" s="571"/>
      <c r="DG15" s="328">
        <f>PARAMETRES!$G$8</f>
        <v>25</v>
      </c>
      <c r="DH15" s="329"/>
      <c r="DI15" s="330" t="str">
        <f>TOTALGENERAL!$K94</f>
        <v>-</v>
      </c>
      <c r="DJ15" s="331"/>
      <c r="DK15" s="330" t="str">
        <f>TOTALGENERAL!$AL94</f>
        <v/>
      </c>
      <c r="DL15" s="331"/>
      <c r="DM15" s="330" t="str">
        <f>TOTALGENERAL!$BM94</f>
        <v/>
      </c>
      <c r="DN15" s="331"/>
      <c r="DO15" s="330"/>
      <c r="DP15" s="332"/>
    </row>
    <row r="16" spans="1:120" ht="13.5" thickBot="1">
      <c r="A16" s="326"/>
      <c r="B16" s="326"/>
      <c r="C16" s="327"/>
      <c r="D16" s="327"/>
      <c r="E16" s="315"/>
      <c r="G16" s="315"/>
      <c r="I16" s="315"/>
      <c r="K16" s="315"/>
      <c r="M16" s="326"/>
      <c r="N16" s="326"/>
      <c r="O16" s="327"/>
      <c r="P16" s="327"/>
      <c r="Q16" s="315"/>
      <c r="S16" s="315"/>
      <c r="U16" s="315"/>
      <c r="W16" s="315"/>
      <c r="Y16" s="326"/>
      <c r="Z16" s="326"/>
      <c r="AA16" s="327"/>
      <c r="AB16" s="327"/>
      <c r="AC16" s="315"/>
      <c r="AE16" s="315"/>
      <c r="AG16" s="315"/>
      <c r="AI16" s="315"/>
      <c r="AK16" s="326"/>
      <c r="AL16" s="326"/>
      <c r="AM16" s="327"/>
      <c r="AN16" s="327"/>
      <c r="AO16" s="315"/>
      <c r="AQ16" s="315"/>
      <c r="AS16" s="315"/>
      <c r="AU16" s="315"/>
      <c r="AW16" s="326"/>
      <c r="AX16" s="326"/>
      <c r="AY16" s="327"/>
      <c r="AZ16" s="327"/>
      <c r="BA16" s="315"/>
      <c r="BC16" s="315"/>
      <c r="BE16" s="315"/>
      <c r="BG16" s="315"/>
      <c r="BI16" s="326"/>
      <c r="BJ16" s="326"/>
      <c r="BK16" s="327"/>
      <c r="BL16" s="327"/>
      <c r="BM16" s="315"/>
      <c r="BO16" s="315"/>
      <c r="BQ16" s="315"/>
      <c r="BS16" s="315"/>
      <c r="BU16" s="326"/>
      <c r="BV16" s="326"/>
      <c r="BW16" s="327"/>
      <c r="BX16" s="327"/>
      <c r="BY16" s="315"/>
      <c r="CA16" s="315"/>
      <c r="CC16" s="315"/>
      <c r="CE16" s="315"/>
      <c r="CG16" s="326"/>
      <c r="CH16" s="326"/>
      <c r="CI16" s="327"/>
      <c r="CJ16" s="327"/>
      <c r="CK16" s="315"/>
      <c r="CM16" s="315"/>
      <c r="CO16" s="315"/>
      <c r="CQ16" s="315"/>
      <c r="CS16" s="326"/>
      <c r="CT16" s="326"/>
      <c r="CU16" s="327"/>
      <c r="CV16" s="327"/>
      <c r="CW16" s="315"/>
      <c r="CY16" s="315"/>
      <c r="DA16" s="315"/>
      <c r="DC16" s="315"/>
      <c r="DE16" s="326"/>
      <c r="DF16" s="326"/>
      <c r="DG16" s="327"/>
      <c r="DH16" s="327"/>
      <c r="DI16" s="315"/>
      <c r="DK16" s="315"/>
      <c r="DM16" s="315"/>
      <c r="DO16" s="315"/>
    </row>
    <row r="17" spans="1:120" ht="14.25" thickBot="1">
      <c r="A17" s="554" t="str">
        <f>PARAMETRES!$F$9</f>
        <v>TOTAL LANGUE MATERNELLE</v>
      </c>
      <c r="B17" s="572"/>
      <c r="C17" s="333">
        <f>PARAMETRES!$G$9</f>
        <v>100</v>
      </c>
      <c r="D17" s="334"/>
      <c r="E17" s="335">
        <f>TOTALGENERAL!$L58</f>
        <v>55.800000000000004</v>
      </c>
      <c r="F17" s="319"/>
      <c r="G17" s="335" t="str">
        <f>TOTALGENERAL!$AM58</f>
        <v/>
      </c>
      <c r="H17" s="319"/>
      <c r="I17" s="335" t="str">
        <f>TOTALGENERAL!$BN58</f>
        <v/>
      </c>
      <c r="J17" s="319"/>
      <c r="K17" s="335"/>
      <c r="L17" s="320"/>
      <c r="M17" s="554" t="str">
        <f>PARAMETRES!$F$9</f>
        <v>TOTAL LANGUE MATERNELLE</v>
      </c>
      <c r="N17" s="572"/>
      <c r="O17" s="333">
        <f>PARAMETRES!$G$9</f>
        <v>100</v>
      </c>
      <c r="P17" s="334"/>
      <c r="Q17" s="335">
        <f>TOTALGENERAL!$L62</f>
        <v>85.1</v>
      </c>
      <c r="R17" s="319"/>
      <c r="S17" s="335" t="str">
        <f>TOTALGENERAL!$AM62</f>
        <v/>
      </c>
      <c r="T17" s="319"/>
      <c r="U17" s="335" t="str">
        <f>TOTALGENERAL!$BN62</f>
        <v/>
      </c>
      <c r="V17" s="319"/>
      <c r="W17" s="335"/>
      <c r="X17" s="320"/>
      <c r="Y17" s="554" t="str">
        <f>PARAMETRES!$F$9</f>
        <v>TOTAL LANGUE MATERNELLE</v>
      </c>
      <c r="Z17" s="572"/>
      <c r="AA17" s="333">
        <f>PARAMETRES!$G$9</f>
        <v>100</v>
      </c>
      <c r="AB17" s="334"/>
      <c r="AC17" s="335">
        <f>TOTALGENERAL!$L66</f>
        <v>69.599999999999994</v>
      </c>
      <c r="AD17" s="319"/>
      <c r="AE17" s="335" t="str">
        <f>TOTALGENERAL!$AM66</f>
        <v/>
      </c>
      <c r="AF17" s="319"/>
      <c r="AG17" s="335" t="str">
        <f>TOTALGENERAL!$BN66</f>
        <v/>
      </c>
      <c r="AH17" s="319"/>
      <c r="AI17" s="335"/>
      <c r="AJ17" s="320"/>
      <c r="AK17" s="554" t="str">
        <f>PARAMETRES!$F$9</f>
        <v>TOTAL LANGUE MATERNELLE</v>
      </c>
      <c r="AL17" s="572"/>
      <c r="AM17" s="333">
        <f>PARAMETRES!$G$9</f>
        <v>100</v>
      </c>
      <c r="AN17" s="334"/>
      <c r="AO17" s="335">
        <f>TOTALGENERAL!$L70</f>
        <v>66.199999999999989</v>
      </c>
      <c r="AP17" s="319"/>
      <c r="AQ17" s="335" t="str">
        <f>TOTALGENERAL!$AM70</f>
        <v/>
      </c>
      <c r="AR17" s="319"/>
      <c r="AS17" s="335" t="str">
        <f>TOTALGENERAL!$BN70</f>
        <v/>
      </c>
      <c r="AT17" s="319"/>
      <c r="AU17" s="335"/>
      <c r="AV17" s="320"/>
      <c r="AW17" s="554" t="str">
        <f>PARAMETRES!$F$9</f>
        <v>TOTAL LANGUE MATERNELLE</v>
      </c>
      <c r="AX17" s="572"/>
      <c r="AY17" s="333">
        <f>PARAMETRES!$G$9</f>
        <v>100</v>
      </c>
      <c r="AZ17" s="334"/>
      <c r="BA17" s="335">
        <f>TOTALGENERAL!$L74</f>
        <v>72.3</v>
      </c>
      <c r="BB17" s="319"/>
      <c r="BC17" s="335" t="str">
        <f>TOTALGENERAL!$AM74</f>
        <v/>
      </c>
      <c r="BD17" s="319"/>
      <c r="BE17" s="335" t="str">
        <f>TOTALGENERAL!$BN74</f>
        <v/>
      </c>
      <c r="BF17" s="319"/>
      <c r="BG17" s="335"/>
      <c r="BH17" s="320"/>
      <c r="BI17" s="554" t="str">
        <f>PARAMETRES!$F$9</f>
        <v>TOTAL LANGUE MATERNELLE</v>
      </c>
      <c r="BJ17" s="572"/>
      <c r="BK17" s="333">
        <f>PARAMETRES!$G$9</f>
        <v>100</v>
      </c>
      <c r="BL17" s="334"/>
      <c r="BM17" s="335">
        <f>TOTALGENERAL!$L78</f>
        <v>83.1</v>
      </c>
      <c r="BN17" s="319"/>
      <c r="BO17" s="335" t="str">
        <f>TOTALGENERAL!$AM78</f>
        <v/>
      </c>
      <c r="BP17" s="319"/>
      <c r="BQ17" s="335" t="str">
        <f>TOTALGENERAL!$BN78</f>
        <v/>
      </c>
      <c r="BR17" s="319"/>
      <c r="BS17" s="335"/>
      <c r="BT17" s="320"/>
      <c r="BU17" s="554" t="str">
        <f>PARAMETRES!$F$9</f>
        <v>TOTAL LANGUE MATERNELLE</v>
      </c>
      <c r="BV17" s="572"/>
      <c r="BW17" s="333">
        <f>PARAMETRES!$G$9</f>
        <v>100</v>
      </c>
      <c r="BX17" s="334"/>
      <c r="BY17" s="335">
        <f>TOTALGENERAL!$L82</f>
        <v>79.3</v>
      </c>
      <c r="BZ17" s="319"/>
      <c r="CA17" s="335" t="str">
        <f>TOTALGENERAL!$AM82</f>
        <v/>
      </c>
      <c r="CB17" s="319"/>
      <c r="CC17" s="335" t="str">
        <f>TOTALGENERAL!$BN82</f>
        <v/>
      </c>
      <c r="CD17" s="319"/>
      <c r="CE17" s="335"/>
      <c r="CF17" s="320"/>
      <c r="CG17" s="554" t="str">
        <f>PARAMETRES!$F$9</f>
        <v>TOTAL LANGUE MATERNELLE</v>
      </c>
      <c r="CH17" s="572"/>
      <c r="CI17" s="333">
        <f>PARAMETRES!$G$9</f>
        <v>100</v>
      </c>
      <c r="CJ17" s="334"/>
      <c r="CK17" s="335">
        <f>TOTALGENERAL!$L86</f>
        <v>78.899999999999991</v>
      </c>
      <c r="CL17" s="319"/>
      <c r="CM17" s="335" t="str">
        <f>TOTALGENERAL!$AM86</f>
        <v/>
      </c>
      <c r="CN17" s="319"/>
      <c r="CO17" s="335" t="str">
        <f>TOTALGENERAL!$BN86</f>
        <v/>
      </c>
      <c r="CP17" s="319"/>
      <c r="CQ17" s="335"/>
      <c r="CR17" s="320"/>
      <c r="CS17" s="554" t="str">
        <f>PARAMETRES!$F$9</f>
        <v>TOTAL LANGUE MATERNELLE</v>
      </c>
      <c r="CT17" s="572"/>
      <c r="CU17" s="333">
        <f>PARAMETRES!$G$9</f>
        <v>100</v>
      </c>
      <c r="CV17" s="334"/>
      <c r="CW17" s="335" t="str">
        <f>TOTALGENERAL!$L90</f>
        <v>-</v>
      </c>
      <c r="CX17" s="319"/>
      <c r="CY17" s="335" t="str">
        <f>TOTALGENERAL!$AM90</f>
        <v/>
      </c>
      <c r="CZ17" s="319"/>
      <c r="DA17" s="335" t="str">
        <f>TOTALGENERAL!$BN90</f>
        <v/>
      </c>
      <c r="DB17" s="319"/>
      <c r="DC17" s="335"/>
      <c r="DD17" s="320"/>
      <c r="DE17" s="554" t="str">
        <f>PARAMETRES!$F$9</f>
        <v>TOTAL LANGUE MATERNELLE</v>
      </c>
      <c r="DF17" s="572"/>
      <c r="DG17" s="333">
        <f>PARAMETRES!$G$9</f>
        <v>100</v>
      </c>
      <c r="DH17" s="334"/>
      <c r="DI17" s="335" t="str">
        <f>TOTALGENERAL!$L94</f>
        <v>-</v>
      </c>
      <c r="DJ17" s="319"/>
      <c r="DK17" s="335" t="str">
        <f>TOTALGENERAL!$AM94</f>
        <v/>
      </c>
      <c r="DL17" s="319"/>
      <c r="DM17" s="335" t="str">
        <f>TOTALGENERAL!$BN94</f>
        <v/>
      </c>
      <c r="DN17" s="319"/>
      <c r="DO17" s="335"/>
      <c r="DP17" s="320"/>
    </row>
    <row r="18" spans="1:120" ht="13.5">
      <c r="A18" s="321"/>
      <c r="B18" s="322"/>
      <c r="C18" s="336"/>
      <c r="D18" s="336"/>
      <c r="E18" s="315"/>
      <c r="F18" s="324"/>
      <c r="G18" s="315"/>
      <c r="H18" s="324"/>
      <c r="I18" s="315"/>
      <c r="J18" s="324"/>
      <c r="K18" s="315"/>
      <c r="L18" s="325"/>
      <c r="M18" s="321"/>
      <c r="N18" s="322"/>
      <c r="O18" s="336"/>
      <c r="P18" s="336"/>
      <c r="Q18" s="315"/>
      <c r="R18" s="324"/>
      <c r="S18" s="315"/>
      <c r="T18" s="324"/>
      <c r="U18" s="315"/>
      <c r="V18" s="324"/>
      <c r="W18" s="315"/>
      <c r="X18" s="325"/>
      <c r="Y18" s="321"/>
      <c r="Z18" s="322"/>
      <c r="AA18" s="336"/>
      <c r="AB18" s="336"/>
      <c r="AC18" s="315"/>
      <c r="AD18" s="324"/>
      <c r="AE18" s="315"/>
      <c r="AF18" s="324"/>
      <c r="AG18" s="315"/>
      <c r="AH18" s="324"/>
      <c r="AI18" s="315"/>
      <c r="AJ18" s="325"/>
      <c r="AK18" s="321"/>
      <c r="AL18" s="322"/>
      <c r="AM18" s="336"/>
      <c r="AN18" s="336"/>
      <c r="AO18" s="315"/>
      <c r="AP18" s="324"/>
      <c r="AQ18" s="315"/>
      <c r="AR18" s="324"/>
      <c r="AS18" s="315"/>
      <c r="AT18" s="324"/>
      <c r="AU18" s="315"/>
      <c r="AV18" s="325"/>
      <c r="AW18" s="321"/>
      <c r="AX18" s="322"/>
      <c r="AY18" s="336"/>
      <c r="AZ18" s="336"/>
      <c r="BA18" s="315"/>
      <c r="BB18" s="324"/>
      <c r="BC18" s="315"/>
      <c r="BD18" s="324"/>
      <c r="BE18" s="315"/>
      <c r="BF18" s="324"/>
      <c r="BG18" s="315"/>
      <c r="BH18" s="325"/>
      <c r="BI18" s="321"/>
      <c r="BJ18" s="322"/>
      <c r="BK18" s="336"/>
      <c r="BL18" s="336"/>
      <c r="BM18" s="315"/>
      <c r="BN18" s="324"/>
      <c r="BO18" s="315"/>
      <c r="BP18" s="324"/>
      <c r="BQ18" s="315"/>
      <c r="BR18" s="324"/>
      <c r="BS18" s="315"/>
      <c r="BT18" s="325"/>
      <c r="BU18" s="321"/>
      <c r="BV18" s="322"/>
      <c r="BW18" s="336"/>
      <c r="BX18" s="336"/>
      <c r="BY18" s="315"/>
      <c r="BZ18" s="324"/>
      <c r="CA18" s="315"/>
      <c r="CB18" s="324"/>
      <c r="CC18" s="315"/>
      <c r="CD18" s="324"/>
      <c r="CE18" s="315"/>
      <c r="CF18" s="325"/>
      <c r="CG18" s="321"/>
      <c r="CH18" s="322"/>
      <c r="CI18" s="336"/>
      <c r="CJ18" s="336"/>
      <c r="CK18" s="315"/>
      <c r="CL18" s="324"/>
      <c r="CM18" s="315"/>
      <c r="CN18" s="324"/>
      <c r="CO18" s="315"/>
      <c r="CP18" s="324"/>
      <c r="CQ18" s="315"/>
      <c r="CR18" s="325"/>
      <c r="CS18" s="321"/>
      <c r="CT18" s="322"/>
      <c r="CU18" s="336"/>
      <c r="CV18" s="336"/>
      <c r="CW18" s="315"/>
      <c r="CX18" s="324"/>
      <c r="CY18" s="315"/>
      <c r="CZ18" s="324"/>
      <c r="DA18" s="315"/>
      <c r="DB18" s="324"/>
      <c r="DC18" s="315"/>
      <c r="DD18" s="325"/>
      <c r="DE18" s="321"/>
      <c r="DF18" s="322"/>
      <c r="DG18" s="336"/>
      <c r="DH18" s="336"/>
      <c r="DI18" s="315"/>
      <c r="DJ18" s="324"/>
      <c r="DK18" s="315"/>
      <c r="DL18" s="324"/>
      <c r="DM18" s="315"/>
      <c r="DN18" s="324"/>
      <c r="DO18" s="315"/>
      <c r="DP18" s="325"/>
    </row>
    <row r="19" spans="1:120">
      <c r="A19" s="326"/>
      <c r="B19" s="326"/>
      <c r="C19" s="327"/>
      <c r="D19" s="327"/>
      <c r="E19" s="315"/>
      <c r="G19" s="315"/>
      <c r="I19" s="315"/>
      <c r="K19" s="315"/>
      <c r="M19" s="326"/>
      <c r="N19" s="326"/>
      <c r="O19" s="327"/>
      <c r="P19" s="327"/>
      <c r="Q19" s="315"/>
      <c r="S19" s="315"/>
      <c r="U19" s="315"/>
      <c r="W19" s="315"/>
      <c r="Y19" s="326"/>
      <c r="Z19" s="326"/>
      <c r="AA19" s="327"/>
      <c r="AB19" s="327"/>
      <c r="AC19" s="315"/>
      <c r="AE19" s="315"/>
      <c r="AG19" s="315"/>
      <c r="AI19" s="315"/>
      <c r="AK19" s="326"/>
      <c r="AL19" s="326"/>
      <c r="AM19" s="327"/>
      <c r="AN19" s="327"/>
      <c r="AO19" s="315"/>
      <c r="AQ19" s="315"/>
      <c r="AS19" s="315"/>
      <c r="AU19" s="315"/>
      <c r="AW19" s="326"/>
      <c r="AX19" s="326"/>
      <c r="AY19" s="327"/>
      <c r="AZ19" s="327"/>
      <c r="BA19" s="315"/>
      <c r="BC19" s="315"/>
      <c r="BE19" s="315"/>
      <c r="BG19" s="315"/>
      <c r="BI19" s="326"/>
      <c r="BJ19" s="326"/>
      <c r="BK19" s="327"/>
      <c r="BL19" s="327"/>
      <c r="BM19" s="315"/>
      <c r="BO19" s="315"/>
      <c r="BQ19" s="315"/>
      <c r="BS19" s="315"/>
      <c r="BU19" s="326"/>
      <c r="BV19" s="326"/>
      <c r="BW19" s="327"/>
      <c r="BX19" s="327"/>
      <c r="BY19" s="315"/>
      <c r="CA19" s="315"/>
      <c r="CC19" s="315"/>
      <c r="CE19" s="315"/>
      <c r="CG19" s="326"/>
      <c r="CH19" s="326"/>
      <c r="CI19" s="327"/>
      <c r="CJ19" s="327"/>
      <c r="CK19" s="315"/>
      <c r="CM19" s="315"/>
      <c r="CO19" s="315"/>
      <c r="CQ19" s="315"/>
      <c r="CS19" s="326"/>
      <c r="CT19" s="326"/>
      <c r="CU19" s="327"/>
      <c r="CV19" s="327"/>
      <c r="CW19" s="315"/>
      <c r="CY19" s="315"/>
      <c r="DA19" s="315"/>
      <c r="DC19" s="315"/>
      <c r="DE19" s="326"/>
      <c r="DF19" s="326"/>
      <c r="DG19" s="327"/>
      <c r="DH19" s="327"/>
      <c r="DI19" s="315"/>
      <c r="DK19" s="315"/>
      <c r="DM19" s="315"/>
      <c r="DO19" s="315"/>
    </row>
    <row r="20" spans="1:120" ht="13.5">
      <c r="A20" s="552" t="s">
        <v>89</v>
      </c>
      <c r="B20" s="552"/>
      <c r="C20" s="327"/>
      <c r="D20" s="327"/>
      <c r="E20" s="315"/>
      <c r="G20" s="315"/>
      <c r="I20" s="315"/>
      <c r="K20" s="315"/>
      <c r="M20" s="552" t="s">
        <v>89</v>
      </c>
      <c r="N20" s="552"/>
      <c r="O20" s="327"/>
      <c r="P20" s="327"/>
      <c r="Q20" s="315"/>
      <c r="S20" s="315"/>
      <c r="U20" s="315"/>
      <c r="W20" s="315"/>
      <c r="Y20" s="552" t="s">
        <v>89</v>
      </c>
      <c r="Z20" s="552"/>
      <c r="AA20" s="327"/>
      <c r="AB20" s="327"/>
      <c r="AC20" s="315"/>
      <c r="AE20" s="315"/>
      <c r="AG20" s="315"/>
      <c r="AI20" s="315"/>
      <c r="AK20" s="552" t="s">
        <v>89</v>
      </c>
      <c r="AL20" s="552"/>
      <c r="AM20" s="327"/>
      <c r="AN20" s="327"/>
      <c r="AO20" s="315"/>
      <c r="AQ20" s="315"/>
      <c r="AS20" s="315"/>
      <c r="AU20" s="315"/>
      <c r="AW20" s="552" t="s">
        <v>89</v>
      </c>
      <c r="AX20" s="552"/>
      <c r="AY20" s="327"/>
      <c r="AZ20" s="327"/>
      <c r="BA20" s="315"/>
      <c r="BC20" s="315"/>
      <c r="BE20" s="315"/>
      <c r="BG20" s="315"/>
      <c r="BI20" s="552" t="s">
        <v>89</v>
      </c>
      <c r="BJ20" s="552"/>
      <c r="BK20" s="327"/>
      <c r="BL20" s="327"/>
      <c r="BM20" s="315"/>
      <c r="BO20" s="315"/>
      <c r="BQ20" s="315"/>
      <c r="BS20" s="315"/>
      <c r="BU20" s="552" t="s">
        <v>89</v>
      </c>
      <c r="BV20" s="552"/>
      <c r="BW20" s="327"/>
      <c r="BX20" s="327"/>
      <c r="BY20" s="315"/>
      <c r="CA20" s="315"/>
      <c r="CC20" s="315"/>
      <c r="CE20" s="315"/>
      <c r="CG20" s="552" t="s">
        <v>89</v>
      </c>
      <c r="CH20" s="552"/>
      <c r="CI20" s="327"/>
      <c r="CJ20" s="327"/>
      <c r="CK20" s="315"/>
      <c r="CM20" s="315"/>
      <c r="CO20" s="315"/>
      <c r="CQ20" s="315"/>
      <c r="CS20" s="552" t="s">
        <v>89</v>
      </c>
      <c r="CT20" s="552"/>
      <c r="CU20" s="327"/>
      <c r="CV20" s="327"/>
      <c r="CW20" s="315"/>
      <c r="CY20" s="315"/>
      <c r="DA20" s="315"/>
      <c r="DC20" s="315"/>
      <c r="DE20" s="552" t="s">
        <v>89</v>
      </c>
      <c r="DF20" s="552"/>
      <c r="DG20" s="327"/>
      <c r="DH20" s="327"/>
      <c r="DI20" s="315"/>
      <c r="DK20" s="315"/>
      <c r="DM20" s="315"/>
      <c r="DO20" s="315"/>
    </row>
    <row r="21" spans="1:120">
      <c r="A21" s="326"/>
      <c r="B21" s="326"/>
      <c r="C21" s="327"/>
      <c r="D21" s="327"/>
      <c r="E21" s="315"/>
      <c r="G21" s="315"/>
      <c r="I21" s="315"/>
      <c r="K21" s="315"/>
      <c r="M21" s="326"/>
      <c r="N21" s="326"/>
      <c r="O21" s="327"/>
      <c r="P21" s="327"/>
      <c r="Q21" s="315"/>
      <c r="S21" s="315"/>
      <c r="U21" s="315"/>
      <c r="W21" s="315"/>
      <c r="Y21" s="326"/>
      <c r="Z21" s="326"/>
      <c r="AA21" s="327"/>
      <c r="AB21" s="327"/>
      <c r="AC21" s="315"/>
      <c r="AE21" s="315"/>
      <c r="AG21" s="315"/>
      <c r="AI21" s="315"/>
      <c r="AK21" s="326"/>
      <c r="AL21" s="326"/>
      <c r="AM21" s="327"/>
      <c r="AN21" s="327"/>
      <c r="AO21" s="315"/>
      <c r="AQ21" s="315"/>
      <c r="AS21" s="315"/>
      <c r="AU21" s="315"/>
      <c r="AW21" s="326"/>
      <c r="AX21" s="326"/>
      <c r="AY21" s="327"/>
      <c r="AZ21" s="327"/>
      <c r="BA21" s="315"/>
      <c r="BC21" s="315"/>
      <c r="BE21" s="315"/>
      <c r="BG21" s="315"/>
      <c r="BI21" s="326"/>
      <c r="BJ21" s="326"/>
      <c r="BK21" s="327"/>
      <c r="BL21" s="327"/>
      <c r="BM21" s="315"/>
      <c r="BO21" s="315"/>
      <c r="BQ21" s="315"/>
      <c r="BS21" s="315"/>
      <c r="BU21" s="326"/>
      <c r="BV21" s="326"/>
      <c r="BW21" s="327"/>
      <c r="BX21" s="327"/>
      <c r="BY21" s="315"/>
      <c r="CA21" s="315"/>
      <c r="CC21" s="315"/>
      <c r="CE21" s="315"/>
      <c r="CG21" s="326"/>
      <c r="CH21" s="326"/>
      <c r="CI21" s="327"/>
      <c r="CJ21" s="327"/>
      <c r="CK21" s="315"/>
      <c r="CM21" s="315"/>
      <c r="CO21" s="315"/>
      <c r="CQ21" s="315"/>
      <c r="CS21" s="326"/>
      <c r="CT21" s="326"/>
      <c r="CU21" s="327"/>
      <c r="CV21" s="327"/>
      <c r="CW21" s="315"/>
      <c r="CY21" s="315"/>
      <c r="DA21" s="315"/>
      <c r="DC21" s="315"/>
      <c r="DE21" s="326"/>
      <c r="DF21" s="326"/>
      <c r="DG21" s="327"/>
      <c r="DH21" s="327"/>
      <c r="DI21" s="315"/>
      <c r="DK21" s="315"/>
      <c r="DM21" s="315"/>
      <c r="DO21" s="315"/>
    </row>
    <row r="22" spans="1:120">
      <c r="A22" s="553" t="str">
        <f>PARAMETRES!$F$11</f>
        <v>NOMBRES ET OPÉRATIONS</v>
      </c>
      <c r="B22" s="571"/>
      <c r="C22" s="328">
        <f>PARAMETRES!$G$11</f>
        <v>40</v>
      </c>
      <c r="D22" s="329"/>
      <c r="E22" s="330">
        <f>TOTALGENERAL!$O58</f>
        <v>20.6</v>
      </c>
      <c r="F22" s="331"/>
      <c r="G22" s="330" t="str">
        <f>TOTALGENERAL!$AP58</f>
        <v/>
      </c>
      <c r="H22" s="331"/>
      <c r="I22" s="330" t="str">
        <f>TOTALGENERAL!$BQ58</f>
        <v/>
      </c>
      <c r="J22" s="331"/>
      <c r="K22" s="330"/>
      <c r="L22" s="332"/>
      <c r="M22" s="553" t="str">
        <f>PARAMETRES!$F$11</f>
        <v>NOMBRES ET OPÉRATIONS</v>
      </c>
      <c r="N22" s="571"/>
      <c r="O22" s="328">
        <f>PARAMETRES!$G$11</f>
        <v>40</v>
      </c>
      <c r="P22" s="329"/>
      <c r="Q22" s="330">
        <f>TOTALGENERAL!$O62</f>
        <v>33.800000000000004</v>
      </c>
      <c r="R22" s="331"/>
      <c r="S22" s="330" t="str">
        <f>TOTALGENERAL!$AP62</f>
        <v/>
      </c>
      <c r="T22" s="331"/>
      <c r="U22" s="330" t="str">
        <f>TOTALGENERAL!$BQ62</f>
        <v/>
      </c>
      <c r="V22" s="331"/>
      <c r="W22" s="330"/>
      <c r="X22" s="332"/>
      <c r="Y22" s="553" t="str">
        <f>PARAMETRES!$F$11</f>
        <v>NOMBRES ET OPÉRATIONS</v>
      </c>
      <c r="Z22" s="571"/>
      <c r="AA22" s="328">
        <f>PARAMETRES!$G$11</f>
        <v>40</v>
      </c>
      <c r="AB22" s="329"/>
      <c r="AC22" s="330">
        <f>TOTALGENERAL!$O66</f>
        <v>32.800000000000004</v>
      </c>
      <c r="AD22" s="331"/>
      <c r="AE22" s="330" t="str">
        <f>TOTALGENERAL!$AP66</f>
        <v/>
      </c>
      <c r="AF22" s="331"/>
      <c r="AG22" s="330" t="str">
        <f>TOTALGENERAL!$BQ66</f>
        <v/>
      </c>
      <c r="AH22" s="331"/>
      <c r="AI22" s="330"/>
      <c r="AJ22" s="332"/>
      <c r="AK22" s="553" t="str">
        <f>PARAMETRES!$F$11</f>
        <v>NOMBRES ET OPÉRATIONS</v>
      </c>
      <c r="AL22" s="571"/>
      <c r="AM22" s="328">
        <f>PARAMETRES!$G$11</f>
        <v>40</v>
      </c>
      <c r="AN22" s="329"/>
      <c r="AO22" s="330">
        <f>TOTALGENERAL!$O70</f>
        <v>32.1</v>
      </c>
      <c r="AP22" s="331"/>
      <c r="AQ22" s="330" t="str">
        <f>TOTALGENERAL!$AP70</f>
        <v/>
      </c>
      <c r="AR22" s="331"/>
      <c r="AS22" s="330" t="str">
        <f>TOTALGENERAL!$BQ70</f>
        <v/>
      </c>
      <c r="AT22" s="331"/>
      <c r="AU22" s="330"/>
      <c r="AV22" s="332"/>
      <c r="AW22" s="553" t="str">
        <f>PARAMETRES!$F$11</f>
        <v>NOMBRES ET OPÉRATIONS</v>
      </c>
      <c r="AX22" s="571"/>
      <c r="AY22" s="328">
        <f>PARAMETRES!$G$11</f>
        <v>40</v>
      </c>
      <c r="AZ22" s="329"/>
      <c r="BA22" s="330">
        <f>TOTALGENERAL!$O74</f>
        <v>32.5</v>
      </c>
      <c r="BB22" s="331"/>
      <c r="BC22" s="330" t="str">
        <f>TOTALGENERAL!$AP74</f>
        <v/>
      </c>
      <c r="BD22" s="331"/>
      <c r="BE22" s="330" t="str">
        <f>TOTALGENERAL!$BQ74</f>
        <v/>
      </c>
      <c r="BF22" s="331"/>
      <c r="BG22" s="330"/>
      <c r="BH22" s="332"/>
      <c r="BI22" s="553" t="str">
        <f>PARAMETRES!$F$11</f>
        <v>NOMBRES ET OPÉRATIONS</v>
      </c>
      <c r="BJ22" s="571"/>
      <c r="BK22" s="328">
        <f>PARAMETRES!$G$11</f>
        <v>40</v>
      </c>
      <c r="BL22" s="329"/>
      <c r="BM22" s="330">
        <f>TOTALGENERAL!$O78</f>
        <v>36.300000000000004</v>
      </c>
      <c r="BN22" s="331"/>
      <c r="BO22" s="330" t="str">
        <f>TOTALGENERAL!$AP78</f>
        <v/>
      </c>
      <c r="BP22" s="331"/>
      <c r="BQ22" s="330" t="str">
        <f>TOTALGENERAL!$BQ78</f>
        <v/>
      </c>
      <c r="BR22" s="331"/>
      <c r="BS22" s="330"/>
      <c r="BT22" s="332"/>
      <c r="BU22" s="553" t="str">
        <f>PARAMETRES!$F$11</f>
        <v>NOMBRES ET OPÉRATIONS</v>
      </c>
      <c r="BV22" s="571"/>
      <c r="BW22" s="328">
        <f>PARAMETRES!$G$11</f>
        <v>40</v>
      </c>
      <c r="BX22" s="329"/>
      <c r="BY22" s="330">
        <f>TOTALGENERAL!$O82</f>
        <v>33.4</v>
      </c>
      <c r="BZ22" s="331"/>
      <c r="CA22" s="330" t="str">
        <f>TOTALGENERAL!$AP82</f>
        <v/>
      </c>
      <c r="CB22" s="331"/>
      <c r="CC22" s="330" t="str">
        <f>TOTALGENERAL!$BQ82</f>
        <v/>
      </c>
      <c r="CD22" s="331"/>
      <c r="CE22" s="330"/>
      <c r="CF22" s="332"/>
      <c r="CG22" s="553" t="str">
        <f>PARAMETRES!$F$11</f>
        <v>NOMBRES ET OPÉRATIONS</v>
      </c>
      <c r="CH22" s="571"/>
      <c r="CI22" s="328">
        <f>PARAMETRES!$G$11</f>
        <v>40</v>
      </c>
      <c r="CJ22" s="329"/>
      <c r="CK22" s="330">
        <f>TOTALGENERAL!$O86</f>
        <v>37.200000000000003</v>
      </c>
      <c r="CL22" s="331"/>
      <c r="CM22" s="330" t="str">
        <f>TOTALGENERAL!$AP86</f>
        <v/>
      </c>
      <c r="CN22" s="331"/>
      <c r="CO22" s="330" t="str">
        <f>TOTALGENERAL!$BQ86</f>
        <v/>
      </c>
      <c r="CP22" s="331"/>
      <c r="CQ22" s="330"/>
      <c r="CR22" s="332"/>
      <c r="CS22" s="553" t="str">
        <f>PARAMETRES!$F$11</f>
        <v>NOMBRES ET OPÉRATIONS</v>
      </c>
      <c r="CT22" s="571"/>
      <c r="CU22" s="328">
        <f>PARAMETRES!$G$11</f>
        <v>40</v>
      </c>
      <c r="CV22" s="329"/>
      <c r="CW22" s="330" t="str">
        <f>TOTALGENERAL!$O90</f>
        <v>-</v>
      </c>
      <c r="CX22" s="331"/>
      <c r="CY22" s="330" t="str">
        <f>TOTALGENERAL!$AP90</f>
        <v/>
      </c>
      <c r="CZ22" s="331"/>
      <c r="DA22" s="330" t="str">
        <f>TOTALGENERAL!$BQ90</f>
        <v/>
      </c>
      <c r="DB22" s="331"/>
      <c r="DC22" s="330"/>
      <c r="DD22" s="332"/>
      <c r="DE22" s="553" t="str">
        <f>PARAMETRES!$F$11</f>
        <v>NOMBRES ET OPÉRATIONS</v>
      </c>
      <c r="DF22" s="571"/>
      <c r="DG22" s="328">
        <f>PARAMETRES!$G$11</f>
        <v>40</v>
      </c>
      <c r="DH22" s="329"/>
      <c r="DI22" s="330" t="str">
        <f>TOTALGENERAL!$O94</f>
        <v>-</v>
      </c>
      <c r="DJ22" s="331"/>
      <c r="DK22" s="330" t="str">
        <f>TOTALGENERAL!$AP94</f>
        <v/>
      </c>
      <c r="DL22" s="331"/>
      <c r="DM22" s="330" t="str">
        <f>TOTALGENERAL!$BQ94</f>
        <v/>
      </c>
      <c r="DN22" s="331"/>
      <c r="DO22" s="330"/>
      <c r="DP22" s="332"/>
    </row>
    <row r="23" spans="1:120">
      <c r="A23" s="553" t="str">
        <f>PARAMETRES!$F$12</f>
        <v>GRANDEURS</v>
      </c>
      <c r="B23" s="571"/>
      <c r="C23" s="328">
        <f>PARAMETRES!$G$12</f>
        <v>30</v>
      </c>
      <c r="D23" s="329"/>
      <c r="E23" s="330" t="str">
        <f>TOTALGENERAL!$P58</f>
        <v/>
      </c>
      <c r="F23" s="331"/>
      <c r="G23" s="330" t="str">
        <f>TOTALGENERAL!$AQ58</f>
        <v/>
      </c>
      <c r="H23" s="331"/>
      <c r="I23" s="330" t="str">
        <f>TOTALGENERAL!$BR58</f>
        <v/>
      </c>
      <c r="J23" s="331"/>
      <c r="K23" s="330"/>
      <c r="L23" s="332"/>
      <c r="M23" s="553" t="str">
        <f>PARAMETRES!$F$12</f>
        <v>GRANDEURS</v>
      </c>
      <c r="N23" s="571"/>
      <c r="O23" s="328">
        <f>PARAMETRES!$G$12</f>
        <v>30</v>
      </c>
      <c r="P23" s="329"/>
      <c r="Q23" s="330" t="str">
        <f>TOTALGENERAL!$P62</f>
        <v/>
      </c>
      <c r="R23" s="331"/>
      <c r="S23" s="330" t="str">
        <f>TOTALGENERAL!$AQ62</f>
        <v/>
      </c>
      <c r="T23" s="331"/>
      <c r="U23" s="330" t="str">
        <f>TOTALGENERAL!$BR62</f>
        <v/>
      </c>
      <c r="V23" s="331"/>
      <c r="W23" s="330"/>
      <c r="X23" s="332"/>
      <c r="Y23" s="553" t="str">
        <f>PARAMETRES!$F$12</f>
        <v>GRANDEURS</v>
      </c>
      <c r="Z23" s="571"/>
      <c r="AA23" s="328">
        <f>PARAMETRES!$G$12</f>
        <v>30</v>
      </c>
      <c r="AB23" s="329"/>
      <c r="AC23" s="330" t="str">
        <f>TOTALGENERAL!$P66</f>
        <v/>
      </c>
      <c r="AD23" s="331"/>
      <c r="AE23" s="330" t="str">
        <f>TOTALGENERAL!$AQ66</f>
        <v/>
      </c>
      <c r="AF23" s="331"/>
      <c r="AG23" s="330" t="str">
        <f>TOTALGENERAL!$BR66</f>
        <v/>
      </c>
      <c r="AH23" s="331"/>
      <c r="AI23" s="330"/>
      <c r="AJ23" s="332"/>
      <c r="AK23" s="553" t="str">
        <f>PARAMETRES!$F$12</f>
        <v>GRANDEURS</v>
      </c>
      <c r="AL23" s="571"/>
      <c r="AM23" s="328">
        <f>PARAMETRES!$G$12</f>
        <v>30</v>
      </c>
      <c r="AN23" s="329"/>
      <c r="AO23" s="330" t="str">
        <f>TOTALGENERAL!$P70</f>
        <v/>
      </c>
      <c r="AP23" s="331"/>
      <c r="AQ23" s="330" t="str">
        <f>TOTALGENERAL!$AQ70</f>
        <v/>
      </c>
      <c r="AR23" s="331"/>
      <c r="AS23" s="330" t="str">
        <f>TOTALGENERAL!$BR70</f>
        <v/>
      </c>
      <c r="AT23" s="331"/>
      <c r="AU23" s="330"/>
      <c r="AV23" s="332"/>
      <c r="AW23" s="553" t="str">
        <f>PARAMETRES!$F$12</f>
        <v>GRANDEURS</v>
      </c>
      <c r="AX23" s="571"/>
      <c r="AY23" s="328">
        <f>PARAMETRES!$G$12</f>
        <v>30</v>
      </c>
      <c r="AZ23" s="329"/>
      <c r="BA23" s="330" t="str">
        <f>TOTALGENERAL!$P74</f>
        <v/>
      </c>
      <c r="BB23" s="331"/>
      <c r="BC23" s="330" t="str">
        <f>TOTALGENERAL!$AQ74</f>
        <v/>
      </c>
      <c r="BD23" s="331"/>
      <c r="BE23" s="330" t="str">
        <f>TOTALGENERAL!$BR74</f>
        <v/>
      </c>
      <c r="BF23" s="331"/>
      <c r="BG23" s="330"/>
      <c r="BH23" s="332"/>
      <c r="BI23" s="553" t="str">
        <f>PARAMETRES!$F$12</f>
        <v>GRANDEURS</v>
      </c>
      <c r="BJ23" s="571"/>
      <c r="BK23" s="328">
        <f>PARAMETRES!$G$12</f>
        <v>30</v>
      </c>
      <c r="BL23" s="329"/>
      <c r="BM23" s="330" t="str">
        <f>TOTALGENERAL!$P78</f>
        <v/>
      </c>
      <c r="BN23" s="331"/>
      <c r="BO23" s="330" t="str">
        <f>TOTALGENERAL!$AQ78</f>
        <v/>
      </c>
      <c r="BP23" s="331"/>
      <c r="BQ23" s="330" t="str">
        <f>TOTALGENERAL!$BR78</f>
        <v/>
      </c>
      <c r="BR23" s="331"/>
      <c r="BS23" s="330"/>
      <c r="BT23" s="332"/>
      <c r="BU23" s="553" t="str">
        <f>PARAMETRES!$F$12</f>
        <v>GRANDEURS</v>
      </c>
      <c r="BV23" s="571"/>
      <c r="BW23" s="328">
        <f>PARAMETRES!$G$12</f>
        <v>30</v>
      </c>
      <c r="BX23" s="329"/>
      <c r="BY23" s="330" t="str">
        <f>TOTALGENERAL!$P82</f>
        <v/>
      </c>
      <c r="BZ23" s="331"/>
      <c r="CA23" s="330" t="str">
        <f>TOTALGENERAL!$AQ82</f>
        <v/>
      </c>
      <c r="CB23" s="331"/>
      <c r="CC23" s="330" t="str">
        <f>TOTALGENERAL!$BR82</f>
        <v/>
      </c>
      <c r="CD23" s="331"/>
      <c r="CE23" s="330"/>
      <c r="CF23" s="332"/>
      <c r="CG23" s="553" t="str">
        <f>PARAMETRES!$F$12</f>
        <v>GRANDEURS</v>
      </c>
      <c r="CH23" s="571"/>
      <c r="CI23" s="328">
        <f>PARAMETRES!$G$12</f>
        <v>30</v>
      </c>
      <c r="CJ23" s="329"/>
      <c r="CK23" s="330" t="str">
        <f>TOTALGENERAL!$P86</f>
        <v/>
      </c>
      <c r="CL23" s="331"/>
      <c r="CM23" s="330" t="str">
        <f>TOTALGENERAL!$AQ86</f>
        <v/>
      </c>
      <c r="CN23" s="331"/>
      <c r="CO23" s="330" t="str">
        <f>TOTALGENERAL!$BR86</f>
        <v/>
      </c>
      <c r="CP23" s="331"/>
      <c r="CQ23" s="330"/>
      <c r="CR23" s="332"/>
      <c r="CS23" s="553" t="str">
        <f>PARAMETRES!$F$12</f>
        <v>GRANDEURS</v>
      </c>
      <c r="CT23" s="571"/>
      <c r="CU23" s="328">
        <f>PARAMETRES!$G$12</f>
        <v>30</v>
      </c>
      <c r="CV23" s="329"/>
      <c r="CW23" s="330" t="str">
        <f>TOTALGENERAL!$P90</f>
        <v/>
      </c>
      <c r="CX23" s="331"/>
      <c r="CY23" s="330" t="str">
        <f>TOTALGENERAL!$AQ90</f>
        <v/>
      </c>
      <c r="CZ23" s="331"/>
      <c r="DA23" s="330" t="str">
        <f>TOTALGENERAL!$BR90</f>
        <v/>
      </c>
      <c r="DB23" s="331"/>
      <c r="DC23" s="330"/>
      <c r="DD23" s="332"/>
      <c r="DE23" s="553" t="str">
        <f>PARAMETRES!$F$12</f>
        <v>GRANDEURS</v>
      </c>
      <c r="DF23" s="571"/>
      <c r="DG23" s="328">
        <f>PARAMETRES!$G$12</f>
        <v>30</v>
      </c>
      <c r="DH23" s="329"/>
      <c r="DI23" s="330" t="str">
        <f>TOTALGENERAL!$P94</f>
        <v/>
      </c>
      <c r="DJ23" s="331"/>
      <c r="DK23" s="330" t="str">
        <f>TOTALGENERAL!$AQ94</f>
        <v/>
      </c>
      <c r="DL23" s="331"/>
      <c r="DM23" s="330" t="str">
        <f>TOTALGENERAL!$BR94</f>
        <v/>
      </c>
      <c r="DN23" s="331"/>
      <c r="DO23" s="330"/>
      <c r="DP23" s="332"/>
    </row>
    <row r="24" spans="1:120">
      <c r="A24" s="553" t="str">
        <f>PARAMETRES!$F$13</f>
        <v>SOLIDES ET FIGURES</v>
      </c>
      <c r="B24" s="571"/>
      <c r="C24" s="328">
        <f>PARAMETRES!$G$13</f>
        <v>30</v>
      </c>
      <c r="D24" s="329"/>
      <c r="E24" s="330" t="str">
        <f>TOTALGENERAL!$Q58</f>
        <v/>
      </c>
      <c r="F24" s="331"/>
      <c r="G24" s="330" t="str">
        <f>TOTALGENERAL!$AR58</f>
        <v/>
      </c>
      <c r="H24" s="331"/>
      <c r="I24" s="330" t="str">
        <f>TOTALGENERAL!$BS58</f>
        <v/>
      </c>
      <c r="J24" s="331"/>
      <c r="K24" s="330"/>
      <c r="L24" s="332"/>
      <c r="M24" s="553" t="str">
        <f>PARAMETRES!$F$13</f>
        <v>SOLIDES ET FIGURES</v>
      </c>
      <c r="N24" s="571"/>
      <c r="O24" s="328">
        <f>PARAMETRES!$G$13</f>
        <v>30</v>
      </c>
      <c r="P24" s="329"/>
      <c r="Q24" s="330" t="str">
        <f>TOTALGENERAL!$Q62</f>
        <v/>
      </c>
      <c r="R24" s="331"/>
      <c r="S24" s="330" t="str">
        <f>TOTALGENERAL!$AR62</f>
        <v/>
      </c>
      <c r="T24" s="331"/>
      <c r="U24" s="330" t="str">
        <f>TOTALGENERAL!$BS62</f>
        <v/>
      </c>
      <c r="V24" s="331"/>
      <c r="W24" s="330"/>
      <c r="X24" s="332"/>
      <c r="Y24" s="553" t="str">
        <f>PARAMETRES!$F$13</f>
        <v>SOLIDES ET FIGURES</v>
      </c>
      <c r="Z24" s="571"/>
      <c r="AA24" s="328">
        <f>PARAMETRES!$G$13</f>
        <v>30</v>
      </c>
      <c r="AB24" s="329"/>
      <c r="AC24" s="330" t="str">
        <f>TOTALGENERAL!$Q66</f>
        <v/>
      </c>
      <c r="AD24" s="331"/>
      <c r="AE24" s="330" t="str">
        <f>TOTALGENERAL!$AR66</f>
        <v/>
      </c>
      <c r="AF24" s="331"/>
      <c r="AG24" s="330" t="str">
        <f>TOTALGENERAL!$BS66</f>
        <v/>
      </c>
      <c r="AH24" s="331"/>
      <c r="AI24" s="330"/>
      <c r="AJ24" s="332"/>
      <c r="AK24" s="553" t="str">
        <f>PARAMETRES!$F$13</f>
        <v>SOLIDES ET FIGURES</v>
      </c>
      <c r="AL24" s="571"/>
      <c r="AM24" s="328">
        <f>PARAMETRES!$G$13</f>
        <v>30</v>
      </c>
      <c r="AN24" s="329"/>
      <c r="AO24" s="330" t="str">
        <f>TOTALGENERAL!$Q70</f>
        <v/>
      </c>
      <c r="AP24" s="331"/>
      <c r="AQ24" s="330" t="str">
        <f>TOTALGENERAL!$AR70</f>
        <v/>
      </c>
      <c r="AR24" s="331"/>
      <c r="AS24" s="330" t="str">
        <f>TOTALGENERAL!$BS70</f>
        <v/>
      </c>
      <c r="AT24" s="331"/>
      <c r="AU24" s="330"/>
      <c r="AV24" s="332"/>
      <c r="AW24" s="553" t="str">
        <f>PARAMETRES!$F$13</f>
        <v>SOLIDES ET FIGURES</v>
      </c>
      <c r="AX24" s="571"/>
      <c r="AY24" s="328">
        <f>PARAMETRES!$G$13</f>
        <v>30</v>
      </c>
      <c r="AZ24" s="329"/>
      <c r="BA24" s="330" t="str">
        <f>TOTALGENERAL!$Q74</f>
        <v/>
      </c>
      <c r="BB24" s="331"/>
      <c r="BC24" s="330" t="str">
        <f>TOTALGENERAL!$AR74</f>
        <v/>
      </c>
      <c r="BD24" s="331"/>
      <c r="BE24" s="330" t="str">
        <f>TOTALGENERAL!$BS74</f>
        <v/>
      </c>
      <c r="BF24" s="331"/>
      <c r="BG24" s="330"/>
      <c r="BH24" s="332"/>
      <c r="BI24" s="553" t="str">
        <f>PARAMETRES!$F$13</f>
        <v>SOLIDES ET FIGURES</v>
      </c>
      <c r="BJ24" s="571"/>
      <c r="BK24" s="328">
        <f>PARAMETRES!$G$13</f>
        <v>30</v>
      </c>
      <c r="BL24" s="329"/>
      <c r="BM24" s="330" t="str">
        <f>TOTALGENERAL!$Q78</f>
        <v/>
      </c>
      <c r="BN24" s="331"/>
      <c r="BO24" s="330" t="str">
        <f>TOTALGENERAL!$AR78</f>
        <v/>
      </c>
      <c r="BP24" s="331"/>
      <c r="BQ24" s="330" t="str">
        <f>TOTALGENERAL!$BS78</f>
        <v/>
      </c>
      <c r="BR24" s="331"/>
      <c r="BS24" s="330"/>
      <c r="BT24" s="332"/>
      <c r="BU24" s="553" t="str">
        <f>PARAMETRES!$F$13</f>
        <v>SOLIDES ET FIGURES</v>
      </c>
      <c r="BV24" s="571"/>
      <c r="BW24" s="328">
        <f>PARAMETRES!$G$13</f>
        <v>30</v>
      </c>
      <c r="BX24" s="329"/>
      <c r="BY24" s="330" t="str">
        <f>TOTALGENERAL!$Q82</f>
        <v/>
      </c>
      <c r="BZ24" s="331"/>
      <c r="CA24" s="330" t="str">
        <f>TOTALGENERAL!$AR82</f>
        <v/>
      </c>
      <c r="CB24" s="331"/>
      <c r="CC24" s="330" t="str">
        <f>TOTALGENERAL!$BS82</f>
        <v/>
      </c>
      <c r="CD24" s="331"/>
      <c r="CE24" s="330"/>
      <c r="CF24" s="332"/>
      <c r="CG24" s="553" t="str">
        <f>PARAMETRES!$F$13</f>
        <v>SOLIDES ET FIGURES</v>
      </c>
      <c r="CH24" s="571"/>
      <c r="CI24" s="328">
        <f>PARAMETRES!$G$13</f>
        <v>30</v>
      </c>
      <c r="CJ24" s="329"/>
      <c r="CK24" s="330" t="str">
        <f>TOTALGENERAL!$Q86</f>
        <v/>
      </c>
      <c r="CL24" s="331"/>
      <c r="CM24" s="330" t="str">
        <f>TOTALGENERAL!$AR86</f>
        <v/>
      </c>
      <c r="CN24" s="331"/>
      <c r="CO24" s="330" t="str">
        <f>TOTALGENERAL!$BS86</f>
        <v/>
      </c>
      <c r="CP24" s="331"/>
      <c r="CQ24" s="330"/>
      <c r="CR24" s="332"/>
      <c r="CS24" s="553" t="str">
        <f>PARAMETRES!$F$13</f>
        <v>SOLIDES ET FIGURES</v>
      </c>
      <c r="CT24" s="571"/>
      <c r="CU24" s="328">
        <f>PARAMETRES!$G$13</f>
        <v>30</v>
      </c>
      <c r="CV24" s="329"/>
      <c r="CW24" s="330" t="str">
        <f>TOTALGENERAL!$Q90</f>
        <v/>
      </c>
      <c r="CX24" s="331"/>
      <c r="CY24" s="330" t="str">
        <f>TOTALGENERAL!$AR90</f>
        <v/>
      </c>
      <c r="CZ24" s="331"/>
      <c r="DA24" s="330" t="str">
        <f>TOTALGENERAL!$BS90</f>
        <v/>
      </c>
      <c r="DB24" s="331"/>
      <c r="DC24" s="330"/>
      <c r="DD24" s="332"/>
      <c r="DE24" s="553" t="str">
        <f>PARAMETRES!$F$13</f>
        <v>SOLIDES ET FIGURES</v>
      </c>
      <c r="DF24" s="571"/>
      <c r="DG24" s="328">
        <f>PARAMETRES!$G$13</f>
        <v>30</v>
      </c>
      <c r="DH24" s="329"/>
      <c r="DI24" s="330" t="str">
        <f>TOTALGENERAL!$Q94</f>
        <v/>
      </c>
      <c r="DJ24" s="331"/>
      <c r="DK24" s="330" t="str">
        <f>TOTALGENERAL!$AR94</f>
        <v/>
      </c>
      <c r="DL24" s="331"/>
      <c r="DM24" s="330" t="str">
        <f>TOTALGENERAL!$BS94</f>
        <v/>
      </c>
      <c r="DN24" s="331"/>
      <c r="DO24" s="330"/>
      <c r="DP24" s="332"/>
    </row>
    <row r="25" spans="1:120" ht="13.5" thickBot="1">
      <c r="A25" s="326"/>
      <c r="B25" s="326"/>
      <c r="C25" s="327"/>
      <c r="D25" s="327"/>
      <c r="E25" s="315"/>
      <c r="G25" s="315"/>
      <c r="I25" s="315"/>
      <c r="K25" s="315"/>
      <c r="M25" s="326"/>
      <c r="N25" s="326"/>
      <c r="O25" s="327"/>
      <c r="P25" s="327"/>
      <c r="Q25" s="315"/>
      <c r="S25" s="315"/>
      <c r="U25" s="315"/>
      <c r="W25" s="315"/>
      <c r="Y25" s="326"/>
      <c r="Z25" s="326"/>
      <c r="AA25" s="327"/>
      <c r="AB25" s="327"/>
      <c r="AC25" s="315"/>
      <c r="AE25" s="315"/>
      <c r="AG25" s="315"/>
      <c r="AI25" s="315"/>
      <c r="AK25" s="326"/>
      <c r="AL25" s="326"/>
      <c r="AM25" s="327"/>
      <c r="AN25" s="327"/>
      <c r="AO25" s="315"/>
      <c r="AQ25" s="315"/>
      <c r="AS25" s="315"/>
      <c r="AU25" s="315"/>
      <c r="AW25" s="326"/>
      <c r="AX25" s="326"/>
      <c r="AY25" s="327"/>
      <c r="AZ25" s="327"/>
      <c r="BA25" s="315"/>
      <c r="BC25" s="315"/>
      <c r="BE25" s="315"/>
      <c r="BG25" s="315"/>
      <c r="BI25" s="326"/>
      <c r="BJ25" s="326"/>
      <c r="BK25" s="327"/>
      <c r="BL25" s="327"/>
      <c r="BM25" s="315"/>
      <c r="BO25" s="315"/>
      <c r="BQ25" s="315"/>
      <c r="BS25" s="315"/>
      <c r="BU25" s="326"/>
      <c r="BV25" s="326"/>
      <c r="BW25" s="327"/>
      <c r="BX25" s="327"/>
      <c r="BY25" s="315"/>
      <c r="CA25" s="315"/>
      <c r="CC25" s="315"/>
      <c r="CE25" s="315"/>
      <c r="CG25" s="326"/>
      <c r="CH25" s="326"/>
      <c r="CI25" s="327"/>
      <c r="CJ25" s="327"/>
      <c r="CK25" s="315"/>
      <c r="CM25" s="315"/>
      <c r="CO25" s="315"/>
      <c r="CQ25" s="315"/>
      <c r="CS25" s="326"/>
      <c r="CT25" s="326"/>
      <c r="CU25" s="327"/>
      <c r="CV25" s="327"/>
      <c r="CW25" s="315"/>
      <c r="CY25" s="315"/>
      <c r="DA25" s="315"/>
      <c r="DC25" s="315"/>
      <c r="DE25" s="326"/>
      <c r="DF25" s="326"/>
      <c r="DG25" s="327"/>
      <c r="DH25" s="327"/>
      <c r="DI25" s="315"/>
      <c r="DK25" s="315"/>
      <c r="DM25" s="315"/>
      <c r="DO25" s="315"/>
    </row>
    <row r="26" spans="1:120" ht="14.25" thickBot="1">
      <c r="A26" s="554" t="str">
        <f>PARAMETRES!$F$14</f>
        <v>TOTAL MATHÉMATIQUE</v>
      </c>
      <c r="B26" s="572"/>
      <c r="C26" s="333">
        <f>PARAMETRES!$G$14</f>
        <v>100</v>
      </c>
      <c r="D26" s="334"/>
      <c r="E26" s="335">
        <f>TOTALGENERAL!$R58</f>
        <v>51.300000000000004</v>
      </c>
      <c r="F26" s="319"/>
      <c r="G26" s="335" t="str">
        <f>TOTALGENERAL!$AS58</f>
        <v/>
      </c>
      <c r="H26" s="319"/>
      <c r="I26" s="335" t="str">
        <f>TOTALGENERAL!$BT58</f>
        <v/>
      </c>
      <c r="J26" s="319"/>
      <c r="K26" s="335"/>
      <c r="L26" s="320"/>
      <c r="M26" s="554" t="str">
        <f>PARAMETRES!$F$14</f>
        <v>TOTAL MATHÉMATIQUE</v>
      </c>
      <c r="N26" s="572"/>
      <c r="O26" s="333">
        <f>PARAMETRES!$G$14</f>
        <v>100</v>
      </c>
      <c r="P26" s="334"/>
      <c r="Q26" s="335">
        <f>TOTALGENERAL!$R62</f>
        <v>84.399999999999991</v>
      </c>
      <c r="R26" s="319"/>
      <c r="S26" s="335" t="str">
        <f>TOTALGENERAL!$AS62</f>
        <v/>
      </c>
      <c r="T26" s="319"/>
      <c r="U26" s="335" t="str">
        <f>TOTALGENERAL!$BT62</f>
        <v/>
      </c>
      <c r="V26" s="319"/>
      <c r="W26" s="335"/>
      <c r="X26" s="320"/>
      <c r="Y26" s="554" t="str">
        <f>PARAMETRES!$F$14</f>
        <v>TOTAL MATHÉMATIQUE</v>
      </c>
      <c r="Z26" s="572"/>
      <c r="AA26" s="333">
        <f>PARAMETRES!$G$14</f>
        <v>100</v>
      </c>
      <c r="AB26" s="334"/>
      <c r="AC26" s="335">
        <f>TOTALGENERAL!$R66</f>
        <v>81.8</v>
      </c>
      <c r="AD26" s="319"/>
      <c r="AE26" s="335" t="str">
        <f>TOTALGENERAL!$AS66</f>
        <v/>
      </c>
      <c r="AF26" s="319"/>
      <c r="AG26" s="335" t="str">
        <f>TOTALGENERAL!$BT66</f>
        <v/>
      </c>
      <c r="AH26" s="319"/>
      <c r="AI26" s="335"/>
      <c r="AJ26" s="320"/>
      <c r="AK26" s="554" t="str">
        <f>PARAMETRES!$F$14</f>
        <v>TOTAL MATHÉMATIQUE</v>
      </c>
      <c r="AL26" s="572"/>
      <c r="AM26" s="333">
        <f>PARAMETRES!$G$14</f>
        <v>100</v>
      </c>
      <c r="AN26" s="334"/>
      <c r="AO26" s="335">
        <f>TOTALGENERAL!$R70</f>
        <v>80.099999999999994</v>
      </c>
      <c r="AP26" s="319"/>
      <c r="AQ26" s="335" t="str">
        <f>TOTALGENERAL!$AS70</f>
        <v/>
      </c>
      <c r="AR26" s="319"/>
      <c r="AS26" s="335" t="str">
        <f>TOTALGENERAL!$BT70</f>
        <v/>
      </c>
      <c r="AT26" s="319"/>
      <c r="AU26" s="335"/>
      <c r="AV26" s="320"/>
      <c r="AW26" s="554" t="str">
        <f>PARAMETRES!$F$14</f>
        <v>TOTAL MATHÉMATIQUE</v>
      </c>
      <c r="AX26" s="572"/>
      <c r="AY26" s="333">
        <f>PARAMETRES!$G$14</f>
        <v>100</v>
      </c>
      <c r="AZ26" s="334"/>
      <c r="BA26" s="335">
        <f>TOTALGENERAL!$R74</f>
        <v>81.3</v>
      </c>
      <c r="BB26" s="319"/>
      <c r="BC26" s="335" t="str">
        <f>TOTALGENERAL!$AS74</f>
        <v/>
      </c>
      <c r="BD26" s="319"/>
      <c r="BE26" s="335" t="str">
        <f>TOTALGENERAL!$BT74</f>
        <v/>
      </c>
      <c r="BF26" s="319"/>
      <c r="BG26" s="335"/>
      <c r="BH26" s="320"/>
      <c r="BI26" s="554" t="str">
        <f>PARAMETRES!$F$14</f>
        <v>TOTAL MATHÉMATIQUE</v>
      </c>
      <c r="BJ26" s="572"/>
      <c r="BK26" s="333">
        <f>PARAMETRES!$G$14</f>
        <v>100</v>
      </c>
      <c r="BL26" s="334"/>
      <c r="BM26" s="335">
        <f>TOTALGENERAL!$R78</f>
        <v>90.699999999999989</v>
      </c>
      <c r="BN26" s="319"/>
      <c r="BO26" s="335" t="str">
        <f>TOTALGENERAL!$AS78</f>
        <v/>
      </c>
      <c r="BP26" s="319"/>
      <c r="BQ26" s="335" t="str">
        <f>TOTALGENERAL!$BT78</f>
        <v/>
      </c>
      <c r="BR26" s="319"/>
      <c r="BS26" s="335"/>
      <c r="BT26" s="320"/>
      <c r="BU26" s="554" t="str">
        <f>PARAMETRES!$F$14</f>
        <v>TOTAL MATHÉMATIQUE</v>
      </c>
      <c r="BV26" s="572"/>
      <c r="BW26" s="333">
        <f>PARAMETRES!$G$14</f>
        <v>100</v>
      </c>
      <c r="BX26" s="334"/>
      <c r="BY26" s="335">
        <f>TOTALGENERAL!$R82</f>
        <v>83.5</v>
      </c>
      <c r="BZ26" s="319"/>
      <c r="CA26" s="335" t="str">
        <f>TOTALGENERAL!$AS82</f>
        <v/>
      </c>
      <c r="CB26" s="319"/>
      <c r="CC26" s="335" t="str">
        <f>TOTALGENERAL!$BT82</f>
        <v/>
      </c>
      <c r="CD26" s="319"/>
      <c r="CE26" s="335"/>
      <c r="CF26" s="320"/>
      <c r="CG26" s="554" t="str">
        <f>PARAMETRES!$F$14</f>
        <v>TOTAL MATHÉMATIQUE</v>
      </c>
      <c r="CH26" s="572"/>
      <c r="CI26" s="333">
        <f>PARAMETRES!$G$14</f>
        <v>100</v>
      </c>
      <c r="CJ26" s="334"/>
      <c r="CK26" s="335">
        <f>TOTALGENERAL!$R86</f>
        <v>92.8</v>
      </c>
      <c r="CL26" s="319"/>
      <c r="CM26" s="335" t="str">
        <f>TOTALGENERAL!$AS86</f>
        <v/>
      </c>
      <c r="CN26" s="319"/>
      <c r="CO26" s="335" t="str">
        <f>TOTALGENERAL!$BT86</f>
        <v/>
      </c>
      <c r="CP26" s="319"/>
      <c r="CQ26" s="335"/>
      <c r="CR26" s="320"/>
      <c r="CS26" s="554" t="str">
        <f>PARAMETRES!$F$14</f>
        <v>TOTAL MATHÉMATIQUE</v>
      </c>
      <c r="CT26" s="572"/>
      <c r="CU26" s="333">
        <f>PARAMETRES!$G$14</f>
        <v>100</v>
      </c>
      <c r="CV26" s="334"/>
      <c r="CW26" s="335" t="str">
        <f>TOTALGENERAL!$R90</f>
        <v>-</v>
      </c>
      <c r="CX26" s="319"/>
      <c r="CY26" s="335" t="str">
        <f>TOTALGENERAL!$AS90</f>
        <v/>
      </c>
      <c r="CZ26" s="319"/>
      <c r="DA26" s="335" t="str">
        <f>TOTALGENERAL!$BT90</f>
        <v/>
      </c>
      <c r="DB26" s="319"/>
      <c r="DC26" s="335"/>
      <c r="DD26" s="320"/>
      <c r="DE26" s="554" t="str">
        <f>PARAMETRES!$F$14</f>
        <v>TOTAL MATHÉMATIQUE</v>
      </c>
      <c r="DF26" s="572"/>
      <c r="DG26" s="333">
        <f>PARAMETRES!$G$14</f>
        <v>100</v>
      </c>
      <c r="DH26" s="334"/>
      <c r="DI26" s="335" t="str">
        <f>TOTALGENERAL!$R94</f>
        <v>-</v>
      </c>
      <c r="DJ26" s="319"/>
      <c r="DK26" s="335" t="str">
        <f>TOTALGENERAL!$AS94</f>
        <v/>
      </c>
      <c r="DL26" s="319"/>
      <c r="DM26" s="335" t="str">
        <f>TOTALGENERAL!$BT94</f>
        <v/>
      </c>
      <c r="DN26" s="319"/>
      <c r="DO26" s="335"/>
      <c r="DP26" s="320"/>
    </row>
    <row r="27" spans="1:120" ht="13.5">
      <c r="A27" s="321"/>
      <c r="B27" s="322"/>
      <c r="C27" s="336"/>
      <c r="D27" s="336"/>
      <c r="E27" s="315"/>
      <c r="F27" s="324"/>
      <c r="G27" s="315"/>
      <c r="H27" s="324"/>
      <c r="I27" s="315"/>
      <c r="J27" s="324"/>
      <c r="K27" s="315"/>
      <c r="L27" s="325"/>
      <c r="M27" s="321"/>
      <c r="N27" s="322"/>
      <c r="O27" s="336"/>
      <c r="P27" s="336"/>
      <c r="Q27" s="315"/>
      <c r="R27" s="324"/>
      <c r="S27" s="315"/>
      <c r="T27" s="324"/>
      <c r="U27" s="315"/>
      <c r="V27" s="324"/>
      <c r="W27" s="315"/>
      <c r="X27" s="325"/>
      <c r="Y27" s="321"/>
      <c r="Z27" s="322"/>
      <c r="AA27" s="336"/>
      <c r="AB27" s="336"/>
      <c r="AC27" s="315"/>
      <c r="AD27" s="324"/>
      <c r="AE27" s="315"/>
      <c r="AF27" s="324"/>
      <c r="AG27" s="315"/>
      <c r="AH27" s="324"/>
      <c r="AI27" s="315"/>
      <c r="AJ27" s="325"/>
      <c r="AK27" s="321"/>
      <c r="AL27" s="322"/>
      <c r="AM27" s="336"/>
      <c r="AN27" s="336"/>
      <c r="AO27" s="315"/>
      <c r="AP27" s="324"/>
      <c r="AQ27" s="315"/>
      <c r="AR27" s="324"/>
      <c r="AS27" s="315"/>
      <c r="AT27" s="324"/>
      <c r="AU27" s="315"/>
      <c r="AV27" s="325"/>
      <c r="AW27" s="321"/>
      <c r="AX27" s="322"/>
      <c r="AY27" s="336"/>
      <c r="AZ27" s="336"/>
      <c r="BA27" s="315"/>
      <c r="BB27" s="324"/>
      <c r="BC27" s="315"/>
      <c r="BD27" s="324"/>
      <c r="BE27" s="315"/>
      <c r="BF27" s="324"/>
      <c r="BG27" s="315"/>
      <c r="BH27" s="325"/>
      <c r="BI27" s="321"/>
      <c r="BJ27" s="322"/>
      <c r="BK27" s="336"/>
      <c r="BL27" s="336"/>
      <c r="BM27" s="315"/>
      <c r="BN27" s="324"/>
      <c r="BO27" s="315"/>
      <c r="BP27" s="324"/>
      <c r="BQ27" s="315"/>
      <c r="BR27" s="324"/>
      <c r="BS27" s="315"/>
      <c r="BT27" s="325"/>
      <c r="BU27" s="321"/>
      <c r="BV27" s="322"/>
      <c r="BW27" s="336"/>
      <c r="BX27" s="336"/>
      <c r="BY27" s="315"/>
      <c r="BZ27" s="324"/>
      <c r="CA27" s="315"/>
      <c r="CB27" s="324"/>
      <c r="CC27" s="315"/>
      <c r="CD27" s="324"/>
      <c r="CE27" s="315"/>
      <c r="CF27" s="325"/>
      <c r="CG27" s="321"/>
      <c r="CH27" s="322"/>
      <c r="CI27" s="336"/>
      <c r="CJ27" s="336"/>
      <c r="CK27" s="315"/>
      <c r="CL27" s="324"/>
      <c r="CM27" s="315"/>
      <c r="CN27" s="324"/>
      <c r="CO27" s="315"/>
      <c r="CP27" s="324"/>
      <c r="CQ27" s="315"/>
      <c r="CR27" s="325"/>
      <c r="CS27" s="321"/>
      <c r="CT27" s="322"/>
      <c r="CU27" s="336"/>
      <c r="CV27" s="336"/>
      <c r="CW27" s="315"/>
      <c r="CX27" s="324"/>
      <c r="CY27" s="315"/>
      <c r="CZ27" s="324"/>
      <c r="DA27" s="315"/>
      <c r="DB27" s="324"/>
      <c r="DC27" s="315"/>
      <c r="DD27" s="325"/>
      <c r="DE27" s="321"/>
      <c r="DF27" s="322"/>
      <c r="DG27" s="336"/>
      <c r="DH27" s="336"/>
      <c r="DI27" s="315"/>
      <c r="DJ27" s="324"/>
      <c r="DK27" s="315"/>
      <c r="DL27" s="324"/>
      <c r="DM27" s="315"/>
      <c r="DN27" s="324"/>
      <c r="DO27" s="315"/>
      <c r="DP27" s="325"/>
    </row>
    <row r="28" spans="1:120" ht="13.5" thickBot="1">
      <c r="A28" s="326"/>
      <c r="B28" s="326"/>
      <c r="C28" s="327"/>
      <c r="D28" s="327"/>
      <c r="E28" s="315"/>
      <c r="G28" s="315"/>
      <c r="I28" s="315"/>
      <c r="K28" s="315"/>
      <c r="M28" s="326"/>
      <c r="N28" s="326"/>
      <c r="O28" s="327"/>
      <c r="P28" s="327"/>
      <c r="Q28" s="315"/>
      <c r="S28" s="315"/>
      <c r="U28" s="315"/>
      <c r="W28" s="315"/>
      <c r="Y28" s="326"/>
      <c r="Z28" s="326"/>
      <c r="AA28" s="327"/>
      <c r="AB28" s="327"/>
      <c r="AC28" s="315"/>
      <c r="AE28" s="315"/>
      <c r="AG28" s="315"/>
      <c r="AI28" s="315"/>
      <c r="AK28" s="326"/>
      <c r="AL28" s="326"/>
      <c r="AM28" s="327"/>
      <c r="AN28" s="327"/>
      <c r="AO28" s="315"/>
      <c r="AQ28" s="315"/>
      <c r="AS28" s="315"/>
      <c r="AU28" s="315"/>
      <c r="AW28" s="326"/>
      <c r="AX28" s="326"/>
      <c r="AY28" s="327"/>
      <c r="AZ28" s="327"/>
      <c r="BA28" s="315"/>
      <c r="BC28" s="315"/>
      <c r="BE28" s="315"/>
      <c r="BG28" s="315"/>
      <c r="BI28" s="326"/>
      <c r="BJ28" s="326"/>
      <c r="BK28" s="327"/>
      <c r="BL28" s="327"/>
      <c r="BM28" s="315"/>
      <c r="BO28" s="315"/>
      <c r="BQ28" s="315"/>
      <c r="BS28" s="315"/>
      <c r="BU28" s="326"/>
      <c r="BV28" s="326"/>
      <c r="BW28" s="327"/>
      <c r="BX28" s="327"/>
      <c r="BY28" s="315"/>
      <c r="CA28" s="315"/>
      <c r="CC28" s="315"/>
      <c r="CE28" s="315"/>
      <c r="CG28" s="326"/>
      <c r="CH28" s="326"/>
      <c r="CI28" s="327"/>
      <c r="CJ28" s="327"/>
      <c r="CK28" s="315"/>
      <c r="CM28" s="315"/>
      <c r="CO28" s="315"/>
      <c r="CQ28" s="315"/>
      <c r="CS28" s="326"/>
      <c r="CT28" s="326"/>
      <c r="CU28" s="327"/>
      <c r="CV28" s="327"/>
      <c r="CW28" s="315"/>
      <c r="CY28" s="315"/>
      <c r="DA28" s="315"/>
      <c r="DC28" s="315"/>
      <c r="DE28" s="326"/>
      <c r="DF28" s="326"/>
      <c r="DG28" s="327"/>
      <c r="DH28" s="327"/>
      <c r="DI28" s="315"/>
      <c r="DK28" s="315"/>
      <c r="DM28" s="315"/>
      <c r="DO28" s="315"/>
    </row>
    <row r="29" spans="1:120" ht="13.5" thickBot="1">
      <c r="A29" s="551" t="str">
        <f>PARAMETRES!$F$16</f>
        <v>ÉVEIL</v>
      </c>
      <c r="B29" s="570"/>
      <c r="C29" s="316">
        <f>PARAMETRES!$G$16</f>
        <v>30</v>
      </c>
      <c r="D29" s="317"/>
      <c r="E29" s="318">
        <f>TOTALGENERAL!$U58</f>
        <v>12</v>
      </c>
      <c r="F29" s="319"/>
      <c r="G29" s="318" t="str">
        <f>TOTALGENERAL!$AV58</f>
        <v/>
      </c>
      <c r="H29" s="319"/>
      <c r="I29" s="318" t="str">
        <f>TOTALGENERAL!$BW58</f>
        <v/>
      </c>
      <c r="J29" s="319"/>
      <c r="K29" s="318"/>
      <c r="L29" s="320"/>
      <c r="M29" s="551" t="str">
        <f>PARAMETRES!$F$16</f>
        <v>ÉVEIL</v>
      </c>
      <c r="N29" s="570"/>
      <c r="O29" s="316">
        <f>PARAMETRES!$G$16</f>
        <v>30</v>
      </c>
      <c r="P29" s="317"/>
      <c r="Q29" s="318">
        <f>TOTALGENERAL!$U62</f>
        <v>25.5</v>
      </c>
      <c r="R29" s="319"/>
      <c r="S29" s="318" t="str">
        <f>TOTALGENERAL!$AV62</f>
        <v/>
      </c>
      <c r="T29" s="319"/>
      <c r="U29" s="318" t="str">
        <f>TOTALGENERAL!$BW62</f>
        <v/>
      </c>
      <c r="V29" s="319"/>
      <c r="W29" s="318"/>
      <c r="X29" s="320"/>
      <c r="Y29" s="551" t="str">
        <f>PARAMETRES!$F$16</f>
        <v>ÉVEIL</v>
      </c>
      <c r="Z29" s="570"/>
      <c r="AA29" s="316">
        <f>PARAMETRES!$G$16</f>
        <v>30</v>
      </c>
      <c r="AB29" s="317"/>
      <c r="AC29" s="318">
        <f>TOTALGENERAL!$U66</f>
        <v>21</v>
      </c>
      <c r="AD29" s="319"/>
      <c r="AE29" s="318" t="str">
        <f>TOTALGENERAL!$AV66</f>
        <v/>
      </c>
      <c r="AF29" s="319"/>
      <c r="AG29" s="318" t="str">
        <f>TOTALGENERAL!$BW66</f>
        <v/>
      </c>
      <c r="AH29" s="319"/>
      <c r="AI29" s="318"/>
      <c r="AJ29" s="320"/>
      <c r="AK29" s="551" t="str">
        <f>PARAMETRES!$F$16</f>
        <v>ÉVEIL</v>
      </c>
      <c r="AL29" s="570"/>
      <c r="AM29" s="316">
        <f>PARAMETRES!$G$16</f>
        <v>30</v>
      </c>
      <c r="AN29" s="317"/>
      <c r="AO29" s="318">
        <f>TOTALGENERAL!$U70</f>
        <v>20.7</v>
      </c>
      <c r="AP29" s="319"/>
      <c r="AQ29" s="318" t="str">
        <f>TOTALGENERAL!$AV70</f>
        <v/>
      </c>
      <c r="AR29" s="319"/>
      <c r="AS29" s="318" t="str">
        <f>TOTALGENERAL!$BW70</f>
        <v/>
      </c>
      <c r="AT29" s="319"/>
      <c r="AU29" s="318"/>
      <c r="AV29" s="320"/>
      <c r="AW29" s="551" t="str">
        <f>PARAMETRES!$F$16</f>
        <v>ÉVEIL</v>
      </c>
      <c r="AX29" s="570"/>
      <c r="AY29" s="316">
        <f>PARAMETRES!$G$16</f>
        <v>30</v>
      </c>
      <c r="AZ29" s="317"/>
      <c r="BA29" s="318">
        <f>TOTALGENERAL!$U74</f>
        <v>24</v>
      </c>
      <c r="BB29" s="319"/>
      <c r="BC29" s="318" t="str">
        <f>TOTALGENERAL!$AV74</f>
        <v/>
      </c>
      <c r="BD29" s="319"/>
      <c r="BE29" s="318" t="str">
        <f>TOTALGENERAL!$BW74</f>
        <v/>
      </c>
      <c r="BF29" s="319"/>
      <c r="BG29" s="318"/>
      <c r="BH29" s="320"/>
      <c r="BI29" s="551" t="str">
        <f>PARAMETRES!$F$16</f>
        <v>ÉVEIL</v>
      </c>
      <c r="BJ29" s="570"/>
      <c r="BK29" s="316">
        <f>PARAMETRES!$G$16</f>
        <v>30</v>
      </c>
      <c r="BL29" s="317"/>
      <c r="BM29" s="318">
        <f>TOTALGENERAL!$U78</f>
        <v>25.8</v>
      </c>
      <c r="BN29" s="319"/>
      <c r="BO29" s="318" t="str">
        <f>TOTALGENERAL!$AV78</f>
        <v/>
      </c>
      <c r="BP29" s="319"/>
      <c r="BQ29" s="318" t="str">
        <f>TOTALGENERAL!$BW78</f>
        <v/>
      </c>
      <c r="BR29" s="319"/>
      <c r="BS29" s="318"/>
      <c r="BT29" s="320"/>
      <c r="BU29" s="551" t="str">
        <f>PARAMETRES!$F$16</f>
        <v>ÉVEIL</v>
      </c>
      <c r="BV29" s="570"/>
      <c r="BW29" s="316">
        <f>PARAMETRES!$G$16</f>
        <v>30</v>
      </c>
      <c r="BX29" s="317"/>
      <c r="BY29" s="318">
        <f>TOTALGENERAL!$U82</f>
        <v>26.4</v>
      </c>
      <c r="BZ29" s="319"/>
      <c r="CA29" s="318" t="str">
        <f>TOTALGENERAL!$AV82</f>
        <v/>
      </c>
      <c r="CB29" s="319"/>
      <c r="CC29" s="318" t="str">
        <f>TOTALGENERAL!$BW82</f>
        <v/>
      </c>
      <c r="CD29" s="319"/>
      <c r="CE29" s="318"/>
      <c r="CF29" s="320"/>
      <c r="CG29" s="551" t="str">
        <f>PARAMETRES!$F$16</f>
        <v>ÉVEIL</v>
      </c>
      <c r="CH29" s="570"/>
      <c r="CI29" s="316">
        <f>PARAMETRES!$G$16</f>
        <v>30</v>
      </c>
      <c r="CJ29" s="317"/>
      <c r="CK29" s="318">
        <f>TOTALGENERAL!$U86</f>
        <v>21.9</v>
      </c>
      <c r="CL29" s="319"/>
      <c r="CM29" s="318" t="str">
        <f>TOTALGENERAL!$AV86</f>
        <v/>
      </c>
      <c r="CN29" s="319"/>
      <c r="CO29" s="318" t="str">
        <f>TOTALGENERAL!$BW86</f>
        <v/>
      </c>
      <c r="CP29" s="319"/>
      <c r="CQ29" s="318"/>
      <c r="CR29" s="320"/>
      <c r="CS29" s="551" t="str">
        <f>PARAMETRES!$F$16</f>
        <v>ÉVEIL</v>
      </c>
      <c r="CT29" s="570"/>
      <c r="CU29" s="316">
        <f>PARAMETRES!$G$16</f>
        <v>30</v>
      </c>
      <c r="CV29" s="317"/>
      <c r="CW29" s="318" t="str">
        <f>TOTALGENERAL!$U90</f>
        <v>-</v>
      </c>
      <c r="CX29" s="319"/>
      <c r="CY29" s="318" t="str">
        <f>TOTALGENERAL!$AV90</f>
        <v/>
      </c>
      <c r="CZ29" s="319"/>
      <c r="DA29" s="318" t="str">
        <f>TOTALGENERAL!$BW90</f>
        <v/>
      </c>
      <c r="DB29" s="319"/>
      <c r="DC29" s="318"/>
      <c r="DD29" s="320"/>
      <c r="DE29" s="551" t="str">
        <f>PARAMETRES!$F$16</f>
        <v>ÉVEIL</v>
      </c>
      <c r="DF29" s="570"/>
      <c r="DG29" s="316">
        <f>PARAMETRES!$G$16</f>
        <v>30</v>
      </c>
      <c r="DH29" s="317"/>
      <c r="DI29" s="318" t="str">
        <f>TOTALGENERAL!$U94</f>
        <v>-</v>
      </c>
      <c r="DJ29" s="319"/>
      <c r="DK29" s="318" t="str">
        <f>TOTALGENERAL!$AV94</f>
        <v/>
      </c>
      <c r="DL29" s="319"/>
      <c r="DM29" s="318" t="str">
        <f>TOTALGENERAL!$BW94</f>
        <v/>
      </c>
      <c r="DN29" s="319"/>
      <c r="DO29" s="318"/>
      <c r="DP29" s="320"/>
    </row>
    <row r="30" spans="1:120">
      <c r="A30" s="321"/>
      <c r="B30" s="322"/>
      <c r="C30" s="323"/>
      <c r="D30" s="323"/>
      <c r="E30" s="315"/>
      <c r="F30" s="324"/>
      <c r="G30" s="315"/>
      <c r="H30" s="324"/>
      <c r="I30" s="315"/>
      <c r="J30" s="324"/>
      <c r="K30" s="315"/>
      <c r="L30" s="325"/>
      <c r="M30" s="321"/>
      <c r="N30" s="322"/>
      <c r="O30" s="323"/>
      <c r="P30" s="323"/>
      <c r="Q30" s="315"/>
      <c r="R30" s="324"/>
      <c r="S30" s="315"/>
      <c r="T30" s="324"/>
      <c r="U30" s="315"/>
      <c r="V30" s="324"/>
      <c r="W30" s="315"/>
      <c r="X30" s="325"/>
      <c r="Y30" s="321"/>
      <c r="Z30" s="322"/>
      <c r="AA30" s="323"/>
      <c r="AB30" s="323"/>
      <c r="AC30" s="315"/>
      <c r="AD30" s="324"/>
      <c r="AE30" s="315"/>
      <c r="AF30" s="324"/>
      <c r="AG30" s="315"/>
      <c r="AH30" s="324"/>
      <c r="AI30" s="315"/>
      <c r="AJ30" s="325"/>
      <c r="AK30" s="321"/>
      <c r="AL30" s="322"/>
      <c r="AM30" s="323"/>
      <c r="AN30" s="323"/>
      <c r="AO30" s="315"/>
      <c r="AP30" s="324"/>
      <c r="AQ30" s="315"/>
      <c r="AR30" s="324"/>
      <c r="AS30" s="315"/>
      <c r="AT30" s="324"/>
      <c r="AU30" s="315"/>
      <c r="AV30" s="325"/>
      <c r="AW30" s="321"/>
      <c r="AX30" s="322"/>
      <c r="AY30" s="323"/>
      <c r="AZ30" s="323"/>
      <c r="BA30" s="315"/>
      <c r="BB30" s="324"/>
      <c r="BC30" s="315"/>
      <c r="BD30" s="324"/>
      <c r="BE30" s="315"/>
      <c r="BF30" s="324"/>
      <c r="BG30" s="315"/>
      <c r="BH30" s="325"/>
      <c r="BI30" s="321"/>
      <c r="BJ30" s="322"/>
      <c r="BK30" s="323"/>
      <c r="BL30" s="323"/>
      <c r="BM30" s="315"/>
      <c r="BN30" s="324"/>
      <c r="BO30" s="315"/>
      <c r="BP30" s="324"/>
      <c r="BQ30" s="315"/>
      <c r="BR30" s="324"/>
      <c r="BS30" s="315"/>
      <c r="BT30" s="325"/>
      <c r="BU30" s="321"/>
      <c r="BV30" s="322"/>
      <c r="BW30" s="323"/>
      <c r="BX30" s="323"/>
      <c r="BY30" s="315"/>
      <c r="BZ30" s="324"/>
      <c r="CA30" s="315"/>
      <c r="CB30" s="324"/>
      <c r="CC30" s="315"/>
      <c r="CD30" s="324"/>
      <c r="CE30" s="315"/>
      <c r="CF30" s="325"/>
      <c r="CG30" s="321"/>
      <c r="CH30" s="322"/>
      <c r="CI30" s="323"/>
      <c r="CJ30" s="323"/>
      <c r="CK30" s="315"/>
      <c r="CL30" s="324"/>
      <c r="CM30" s="315"/>
      <c r="CN30" s="324"/>
      <c r="CO30" s="315"/>
      <c r="CP30" s="324"/>
      <c r="CQ30" s="315"/>
      <c r="CR30" s="325"/>
      <c r="CS30" s="321"/>
      <c r="CT30" s="322"/>
      <c r="CU30" s="323"/>
      <c r="CV30" s="323"/>
      <c r="CW30" s="315"/>
      <c r="CX30" s="324"/>
      <c r="CY30" s="315"/>
      <c r="CZ30" s="324"/>
      <c r="DA30" s="315"/>
      <c r="DB30" s="324"/>
      <c r="DC30" s="315"/>
      <c r="DD30" s="325"/>
      <c r="DE30" s="321"/>
      <c r="DF30" s="322"/>
      <c r="DG30" s="323"/>
      <c r="DH30" s="323"/>
      <c r="DI30" s="315"/>
      <c r="DJ30" s="324"/>
      <c r="DK30" s="315"/>
      <c r="DL30" s="324"/>
      <c r="DM30" s="315"/>
      <c r="DN30" s="324"/>
      <c r="DO30" s="315"/>
      <c r="DP30" s="325"/>
    </row>
    <row r="31" spans="1:120" ht="13.5" thickBot="1">
      <c r="A31" s="321"/>
      <c r="B31" s="322"/>
      <c r="C31" s="323"/>
      <c r="D31" s="323"/>
      <c r="E31" s="315"/>
      <c r="F31" s="324"/>
      <c r="G31" s="315"/>
      <c r="H31" s="324"/>
      <c r="I31" s="315"/>
      <c r="J31" s="324"/>
      <c r="K31" s="315"/>
      <c r="L31" s="325"/>
      <c r="M31" s="321"/>
      <c r="N31" s="322"/>
      <c r="O31" s="323"/>
      <c r="P31" s="323"/>
      <c r="Q31" s="315"/>
      <c r="R31" s="324"/>
      <c r="S31" s="315"/>
      <c r="T31" s="324"/>
      <c r="U31" s="315"/>
      <c r="V31" s="324"/>
      <c r="W31" s="315"/>
      <c r="X31" s="325"/>
      <c r="Y31" s="321"/>
      <c r="Z31" s="322"/>
      <c r="AA31" s="323"/>
      <c r="AB31" s="323"/>
      <c r="AC31" s="315"/>
      <c r="AD31" s="324"/>
      <c r="AE31" s="315"/>
      <c r="AF31" s="324"/>
      <c r="AG31" s="315"/>
      <c r="AH31" s="324"/>
      <c r="AI31" s="315"/>
      <c r="AJ31" s="325"/>
      <c r="AK31" s="321"/>
      <c r="AL31" s="322"/>
      <c r="AM31" s="323"/>
      <c r="AN31" s="323"/>
      <c r="AO31" s="315"/>
      <c r="AP31" s="324"/>
      <c r="AQ31" s="315"/>
      <c r="AR31" s="324"/>
      <c r="AS31" s="315"/>
      <c r="AT31" s="324"/>
      <c r="AU31" s="315"/>
      <c r="AV31" s="325"/>
      <c r="AW31" s="321"/>
      <c r="AX31" s="322"/>
      <c r="AY31" s="323"/>
      <c r="AZ31" s="323"/>
      <c r="BA31" s="315"/>
      <c r="BB31" s="324"/>
      <c r="BC31" s="315"/>
      <c r="BD31" s="324"/>
      <c r="BE31" s="315"/>
      <c r="BF31" s="324"/>
      <c r="BG31" s="315"/>
      <c r="BH31" s="325"/>
      <c r="BI31" s="321"/>
      <c r="BJ31" s="322"/>
      <c r="BK31" s="323"/>
      <c r="BL31" s="323"/>
      <c r="BM31" s="315"/>
      <c r="BN31" s="324"/>
      <c r="BO31" s="315"/>
      <c r="BP31" s="324"/>
      <c r="BQ31" s="315"/>
      <c r="BR31" s="324"/>
      <c r="BS31" s="315"/>
      <c r="BT31" s="325"/>
      <c r="BU31" s="321"/>
      <c r="BV31" s="322"/>
      <c r="BW31" s="323"/>
      <c r="BX31" s="323"/>
      <c r="BY31" s="315"/>
      <c r="BZ31" s="324"/>
      <c r="CA31" s="315"/>
      <c r="CB31" s="324"/>
      <c r="CC31" s="315"/>
      <c r="CD31" s="324"/>
      <c r="CE31" s="315"/>
      <c r="CF31" s="325"/>
      <c r="CG31" s="321"/>
      <c r="CH31" s="322"/>
      <c r="CI31" s="323"/>
      <c r="CJ31" s="323"/>
      <c r="CK31" s="315"/>
      <c r="CL31" s="324"/>
      <c r="CM31" s="315"/>
      <c r="CN31" s="324"/>
      <c r="CO31" s="315"/>
      <c r="CP31" s="324"/>
      <c r="CQ31" s="315"/>
      <c r="CR31" s="325"/>
      <c r="CS31" s="321"/>
      <c r="CT31" s="322"/>
      <c r="CU31" s="323"/>
      <c r="CV31" s="323"/>
      <c r="CW31" s="315"/>
      <c r="CX31" s="324"/>
      <c r="CY31" s="315"/>
      <c r="CZ31" s="324"/>
      <c r="DA31" s="315"/>
      <c r="DB31" s="324"/>
      <c r="DC31" s="315"/>
      <c r="DD31" s="325"/>
      <c r="DE31" s="321"/>
      <c r="DF31" s="322"/>
      <c r="DG31" s="323"/>
      <c r="DH31" s="323"/>
      <c r="DI31" s="315"/>
      <c r="DJ31" s="324"/>
      <c r="DK31" s="315"/>
      <c r="DL31" s="324"/>
      <c r="DM31" s="315"/>
      <c r="DN31" s="324"/>
      <c r="DO31" s="315"/>
      <c r="DP31" s="325"/>
    </row>
    <row r="32" spans="1:120" ht="13.5" thickBot="1">
      <c r="A32" s="551" t="str">
        <f>IF(PARAMETRES!$D5="-",PARAMETRES!$F$17,CONCATENATE(UPPER(PARAMETRES!$D5)," (",LOWER(PARAMETRES!$F$17),")"))</f>
        <v>ANGLAIS (seconde langue)</v>
      </c>
      <c r="B32" s="570"/>
      <c r="C32" s="316">
        <f>PARAMETRES!$G$17</f>
        <v>30</v>
      </c>
      <c r="D32" s="317"/>
      <c r="E32" s="318" t="str">
        <f>TOTALGENERAL!$X58</f>
        <v/>
      </c>
      <c r="F32" s="319"/>
      <c r="G32" s="318" t="str">
        <f>TOTALGENERAL!$AY58</f>
        <v/>
      </c>
      <c r="H32" s="319"/>
      <c r="I32" s="318" t="str">
        <f>TOTALGENERAL!$BZ58</f>
        <v/>
      </c>
      <c r="J32" s="319"/>
      <c r="K32" s="318"/>
      <c r="L32" s="320"/>
      <c r="M32" s="551" t="str">
        <f>IF(PARAMETRES!$D9="-",PARAMETRES!$F$17,CONCATENATE(UPPER(PARAMETRES!$D9)," (",LOWER(PARAMETRES!$F$17),")"))</f>
        <v>ANGLAIS (seconde langue)</v>
      </c>
      <c r="N32" s="570"/>
      <c r="O32" s="316">
        <f>PARAMETRES!$G$17</f>
        <v>30</v>
      </c>
      <c r="P32" s="317"/>
      <c r="Q32" s="318" t="str">
        <f>TOTALGENERAL!$X62</f>
        <v/>
      </c>
      <c r="R32" s="319"/>
      <c r="S32" s="318" t="str">
        <f>TOTALGENERAL!$AY62</f>
        <v/>
      </c>
      <c r="T32" s="319"/>
      <c r="U32" s="318" t="str">
        <f>TOTALGENERAL!$BZ62</f>
        <v/>
      </c>
      <c r="V32" s="319"/>
      <c r="W32" s="318"/>
      <c r="X32" s="320"/>
      <c r="Y32" s="551" t="str">
        <f>IF(PARAMETRES!$D13="-",PARAMETRES!$F$17,CONCATENATE(UPPER(PARAMETRES!$D13)," (",LOWER(PARAMETRES!$F$17),")"))</f>
        <v>ANGLAIS (seconde langue)</v>
      </c>
      <c r="Z32" s="570"/>
      <c r="AA32" s="316">
        <f>PARAMETRES!$G$17</f>
        <v>30</v>
      </c>
      <c r="AB32" s="317"/>
      <c r="AC32" s="318" t="str">
        <f>TOTALGENERAL!$X66</f>
        <v/>
      </c>
      <c r="AD32" s="319"/>
      <c r="AE32" s="318" t="str">
        <f>TOTALGENERAL!$AY66</f>
        <v/>
      </c>
      <c r="AF32" s="319"/>
      <c r="AG32" s="318" t="str">
        <f>TOTALGENERAL!$BZ66</f>
        <v/>
      </c>
      <c r="AH32" s="319"/>
      <c r="AI32" s="318"/>
      <c r="AJ32" s="320"/>
      <c r="AK32" s="551" t="str">
        <f>IF(PARAMETRES!$D17="-",PARAMETRES!$F$17,CONCATENATE(UPPER(PARAMETRES!$D17)," (",LOWER(PARAMETRES!$F$17),")"))</f>
        <v>ANGLAIS (seconde langue)</v>
      </c>
      <c r="AL32" s="570"/>
      <c r="AM32" s="316">
        <f>PARAMETRES!$G$17</f>
        <v>30</v>
      </c>
      <c r="AN32" s="317"/>
      <c r="AO32" s="318" t="str">
        <f>TOTALGENERAL!$X70</f>
        <v/>
      </c>
      <c r="AP32" s="319"/>
      <c r="AQ32" s="318" t="str">
        <f>TOTALGENERAL!$AY70</f>
        <v/>
      </c>
      <c r="AR32" s="319"/>
      <c r="AS32" s="318" t="str">
        <f>TOTALGENERAL!$BZ70</f>
        <v/>
      </c>
      <c r="AT32" s="319"/>
      <c r="AU32" s="318"/>
      <c r="AV32" s="320"/>
      <c r="AW32" s="551" t="str">
        <f>IF(PARAMETRES!$D21="-",PARAMETRES!$F$17,CONCATENATE(UPPER(PARAMETRES!$D21)," (",LOWER(PARAMETRES!$F$17),")"))</f>
        <v>ANGLAIS (seconde langue)</v>
      </c>
      <c r="AX32" s="570"/>
      <c r="AY32" s="316">
        <f>PARAMETRES!$G$17</f>
        <v>30</v>
      </c>
      <c r="AZ32" s="317"/>
      <c r="BA32" s="318" t="str">
        <f>TOTALGENERAL!$X74</f>
        <v/>
      </c>
      <c r="BB32" s="319"/>
      <c r="BC32" s="318" t="str">
        <f>TOTALGENERAL!$AY74</f>
        <v/>
      </c>
      <c r="BD32" s="319"/>
      <c r="BE32" s="318" t="str">
        <f>TOTALGENERAL!$BZ74</f>
        <v/>
      </c>
      <c r="BF32" s="319"/>
      <c r="BG32" s="318"/>
      <c r="BH32" s="320"/>
      <c r="BI32" s="551" t="str">
        <f>IF(PARAMETRES!$D25="-",PARAMETRES!$F$17,CONCATENATE(UPPER(PARAMETRES!$D25)," (",LOWER(PARAMETRES!$F$17),")"))</f>
        <v>ANGLAIS (seconde langue)</v>
      </c>
      <c r="BJ32" s="570"/>
      <c r="BK32" s="316">
        <f>PARAMETRES!$G$17</f>
        <v>30</v>
      </c>
      <c r="BL32" s="317"/>
      <c r="BM32" s="318" t="str">
        <f>TOTALGENERAL!$X78</f>
        <v/>
      </c>
      <c r="BN32" s="319"/>
      <c r="BO32" s="318" t="str">
        <f>TOTALGENERAL!$AY78</f>
        <v/>
      </c>
      <c r="BP32" s="319"/>
      <c r="BQ32" s="318" t="str">
        <f>TOTALGENERAL!$BZ78</f>
        <v/>
      </c>
      <c r="BR32" s="319"/>
      <c r="BS32" s="318"/>
      <c r="BT32" s="320"/>
      <c r="BU32" s="551" t="str">
        <f>IF(PARAMETRES!$D29="-",PARAMETRES!$F$17,CONCATENATE(UPPER(PARAMETRES!$D29)," (",LOWER(PARAMETRES!$F$17),")"))</f>
        <v>ANGLAIS (seconde langue)</v>
      </c>
      <c r="BV32" s="570"/>
      <c r="BW32" s="316">
        <f>PARAMETRES!$G$17</f>
        <v>30</v>
      </c>
      <c r="BX32" s="317"/>
      <c r="BY32" s="318" t="str">
        <f>TOTALGENERAL!$X82</f>
        <v/>
      </c>
      <c r="BZ32" s="319"/>
      <c r="CA32" s="318" t="str">
        <f>TOTALGENERAL!$AY82</f>
        <v/>
      </c>
      <c r="CB32" s="319"/>
      <c r="CC32" s="318" t="str">
        <f>TOTALGENERAL!$BZ82</f>
        <v/>
      </c>
      <c r="CD32" s="319"/>
      <c r="CE32" s="318"/>
      <c r="CF32" s="320"/>
      <c r="CG32" s="551" t="str">
        <f>IF(PARAMETRES!$D33="-",PARAMETRES!$F$17,CONCATENATE(UPPER(PARAMETRES!$D33)," (",LOWER(PARAMETRES!$F$17),")"))</f>
        <v>ANGLAIS (seconde langue)</v>
      </c>
      <c r="CH32" s="570"/>
      <c r="CI32" s="316">
        <f>PARAMETRES!$G$17</f>
        <v>30</v>
      </c>
      <c r="CJ32" s="317"/>
      <c r="CK32" s="318" t="str">
        <f>TOTALGENERAL!$X86</f>
        <v/>
      </c>
      <c r="CL32" s="319"/>
      <c r="CM32" s="318" t="str">
        <f>TOTALGENERAL!$AY86</f>
        <v/>
      </c>
      <c r="CN32" s="319"/>
      <c r="CO32" s="318" t="str">
        <f>TOTALGENERAL!$BZ86</f>
        <v/>
      </c>
      <c r="CP32" s="319"/>
      <c r="CQ32" s="318"/>
      <c r="CR32" s="320"/>
      <c r="CS32" s="551" t="str">
        <f>IF(PARAMETRES!$D37="-",PARAMETRES!$F$17,CONCATENATE(UPPER(PARAMETRES!$D37)," (",LOWER(PARAMETRES!$F$17),")"))</f>
        <v>SECONDE LANGUE</v>
      </c>
      <c r="CT32" s="570"/>
      <c r="CU32" s="316">
        <f>PARAMETRES!$G$17</f>
        <v>30</v>
      </c>
      <c r="CV32" s="317"/>
      <c r="CW32" s="318" t="str">
        <f>TOTALGENERAL!$X90</f>
        <v/>
      </c>
      <c r="CX32" s="319"/>
      <c r="CY32" s="318" t="str">
        <f>TOTALGENERAL!$AY90</f>
        <v/>
      </c>
      <c r="CZ32" s="319"/>
      <c r="DA32" s="318" t="str">
        <f>TOTALGENERAL!$BZ90</f>
        <v/>
      </c>
      <c r="DB32" s="319"/>
      <c r="DC32" s="318"/>
      <c r="DD32" s="320"/>
      <c r="DE32" s="551" t="str">
        <f>IF(PARAMETRES!$D41="-",PARAMETRES!$F$17,CONCATENATE(UPPER(PARAMETRES!$D41)," (",LOWER(PARAMETRES!$F$17),")"))</f>
        <v>SECONDE LANGUE</v>
      </c>
      <c r="DF32" s="570"/>
      <c r="DG32" s="316">
        <f>PARAMETRES!$G$17</f>
        <v>30</v>
      </c>
      <c r="DH32" s="317"/>
      <c r="DI32" s="318" t="str">
        <f>TOTALGENERAL!$X94</f>
        <v/>
      </c>
      <c r="DJ32" s="319"/>
      <c r="DK32" s="318" t="str">
        <f>TOTALGENERAL!$AY94</f>
        <v/>
      </c>
      <c r="DL32" s="319"/>
      <c r="DM32" s="318" t="str">
        <f>TOTALGENERAL!$BZ94</f>
        <v/>
      </c>
      <c r="DN32" s="319"/>
      <c r="DO32" s="318"/>
      <c r="DP32" s="320"/>
    </row>
    <row r="33" spans="1:120">
      <c r="A33" s="321"/>
      <c r="B33" s="322"/>
      <c r="C33" s="323"/>
      <c r="D33" s="323"/>
      <c r="E33" s="315"/>
      <c r="F33" s="324"/>
      <c r="G33" s="315"/>
      <c r="H33" s="324"/>
      <c r="I33" s="315"/>
      <c r="J33" s="324"/>
      <c r="K33" s="315"/>
      <c r="L33" s="325"/>
      <c r="M33" s="321"/>
      <c r="N33" s="322"/>
      <c r="O33" s="323"/>
      <c r="P33" s="323"/>
      <c r="Q33" s="315"/>
      <c r="R33" s="324"/>
      <c r="S33" s="315"/>
      <c r="T33" s="324"/>
      <c r="U33" s="315"/>
      <c r="V33" s="324"/>
      <c r="W33" s="315"/>
      <c r="X33" s="325"/>
      <c r="Y33" s="321"/>
      <c r="Z33" s="322"/>
      <c r="AA33" s="323"/>
      <c r="AB33" s="323"/>
      <c r="AC33" s="315"/>
      <c r="AD33" s="324"/>
      <c r="AE33" s="315"/>
      <c r="AF33" s="324"/>
      <c r="AG33" s="315"/>
      <c r="AH33" s="324"/>
      <c r="AI33" s="315"/>
      <c r="AJ33" s="325"/>
      <c r="AK33" s="321"/>
      <c r="AL33" s="322"/>
      <c r="AM33" s="323"/>
      <c r="AN33" s="323"/>
      <c r="AO33" s="315"/>
      <c r="AP33" s="324"/>
      <c r="AQ33" s="315"/>
      <c r="AR33" s="324"/>
      <c r="AS33" s="315"/>
      <c r="AT33" s="324"/>
      <c r="AU33" s="315"/>
      <c r="AV33" s="325"/>
      <c r="AW33" s="321"/>
      <c r="AX33" s="322"/>
      <c r="AY33" s="323"/>
      <c r="AZ33" s="323"/>
      <c r="BA33" s="315"/>
      <c r="BB33" s="324"/>
      <c r="BC33" s="315"/>
      <c r="BD33" s="324"/>
      <c r="BE33" s="315"/>
      <c r="BF33" s="324"/>
      <c r="BG33" s="315"/>
      <c r="BH33" s="325"/>
      <c r="BI33" s="321"/>
      <c r="BJ33" s="322"/>
      <c r="BK33" s="323"/>
      <c r="BL33" s="323"/>
      <c r="BM33" s="315"/>
      <c r="BN33" s="324"/>
      <c r="BO33" s="315"/>
      <c r="BP33" s="324"/>
      <c r="BQ33" s="315"/>
      <c r="BR33" s="324"/>
      <c r="BS33" s="315"/>
      <c r="BT33" s="325"/>
      <c r="BU33" s="321"/>
      <c r="BV33" s="322"/>
      <c r="BW33" s="323"/>
      <c r="BX33" s="323"/>
      <c r="BY33" s="315"/>
      <c r="BZ33" s="324"/>
      <c r="CA33" s="315"/>
      <c r="CB33" s="324"/>
      <c r="CC33" s="315"/>
      <c r="CD33" s="324"/>
      <c r="CE33" s="315"/>
      <c r="CF33" s="325"/>
      <c r="CG33" s="321"/>
      <c r="CH33" s="322"/>
      <c r="CI33" s="323"/>
      <c r="CJ33" s="323"/>
      <c r="CK33" s="315"/>
      <c r="CL33" s="324"/>
      <c r="CM33" s="315"/>
      <c r="CN33" s="324"/>
      <c r="CO33" s="315"/>
      <c r="CP33" s="324"/>
      <c r="CQ33" s="315"/>
      <c r="CR33" s="325"/>
      <c r="CS33" s="321"/>
      <c r="CT33" s="322"/>
      <c r="CU33" s="323"/>
      <c r="CV33" s="323"/>
      <c r="CW33" s="315"/>
      <c r="CX33" s="324"/>
      <c r="CY33" s="315"/>
      <c r="CZ33" s="324"/>
      <c r="DA33" s="315"/>
      <c r="DB33" s="324"/>
      <c r="DC33" s="315"/>
      <c r="DD33" s="325"/>
      <c r="DE33" s="321"/>
      <c r="DF33" s="322"/>
      <c r="DG33" s="323"/>
      <c r="DH33" s="323"/>
      <c r="DI33" s="315"/>
      <c r="DJ33" s="324"/>
      <c r="DK33" s="315"/>
      <c r="DL33" s="324"/>
      <c r="DM33" s="315"/>
      <c r="DN33" s="324"/>
      <c r="DO33" s="315"/>
      <c r="DP33" s="325"/>
    </row>
    <row r="34" spans="1:120" ht="22.5" customHeight="1">
      <c r="A34" s="337"/>
      <c r="B34" s="338"/>
      <c r="C34" s="338"/>
      <c r="D34" s="339"/>
      <c r="E34" s="340"/>
      <c r="F34" s="324"/>
      <c r="G34" s="340"/>
      <c r="H34" s="324"/>
      <c r="I34" s="340"/>
      <c r="J34" s="324"/>
      <c r="K34" s="340"/>
      <c r="L34" s="325"/>
      <c r="M34" s="337"/>
      <c r="N34" s="338"/>
      <c r="O34" s="338"/>
      <c r="P34" s="339"/>
      <c r="Q34" s="340"/>
      <c r="R34" s="324"/>
      <c r="S34" s="340"/>
      <c r="T34" s="324"/>
      <c r="U34" s="340"/>
      <c r="V34" s="324"/>
      <c r="W34" s="340"/>
      <c r="X34" s="325"/>
      <c r="Y34" s="337"/>
      <c r="Z34" s="338"/>
      <c r="AA34" s="338"/>
      <c r="AB34" s="339"/>
      <c r="AC34" s="340"/>
      <c r="AD34" s="324"/>
      <c r="AE34" s="340"/>
      <c r="AF34" s="324"/>
      <c r="AG34" s="340"/>
      <c r="AH34" s="324"/>
      <c r="AI34" s="340"/>
      <c r="AJ34" s="325"/>
      <c r="AK34" s="337"/>
      <c r="AL34" s="338"/>
      <c r="AM34" s="338"/>
      <c r="AN34" s="339"/>
      <c r="AO34" s="340"/>
      <c r="AP34" s="324"/>
      <c r="AQ34" s="340"/>
      <c r="AR34" s="324"/>
      <c r="AS34" s="340"/>
      <c r="AT34" s="324"/>
      <c r="AU34" s="340"/>
      <c r="AV34" s="325"/>
      <c r="AW34" s="337"/>
      <c r="AX34" s="338"/>
      <c r="AY34" s="338"/>
      <c r="AZ34" s="339"/>
      <c r="BA34" s="340"/>
      <c r="BB34" s="324"/>
      <c r="BC34" s="340"/>
      <c r="BD34" s="324"/>
      <c r="BE34" s="340"/>
      <c r="BF34" s="324"/>
      <c r="BG34" s="340"/>
      <c r="BH34" s="325"/>
      <c r="BI34" s="337"/>
      <c r="BJ34" s="338"/>
      <c r="BK34" s="338"/>
      <c r="BL34" s="339"/>
      <c r="BM34" s="340"/>
      <c r="BN34" s="324"/>
      <c r="BO34" s="340"/>
      <c r="BP34" s="324"/>
      <c r="BQ34" s="340"/>
      <c r="BR34" s="324"/>
      <c r="BS34" s="340"/>
      <c r="BT34" s="325"/>
      <c r="BU34" s="337"/>
      <c r="BV34" s="338"/>
      <c r="BW34" s="338"/>
      <c r="BX34" s="339"/>
      <c r="BY34" s="340"/>
      <c r="BZ34" s="324"/>
      <c r="CA34" s="340"/>
      <c r="CB34" s="324"/>
      <c r="CC34" s="340"/>
      <c r="CD34" s="324"/>
      <c r="CE34" s="340"/>
      <c r="CF34" s="325"/>
      <c r="CG34" s="337"/>
      <c r="CH34" s="338"/>
      <c r="CI34" s="338"/>
      <c r="CJ34" s="339"/>
      <c r="CK34" s="340"/>
      <c r="CL34" s="324"/>
      <c r="CM34" s="340"/>
      <c r="CN34" s="324"/>
      <c r="CO34" s="340"/>
      <c r="CP34" s="324"/>
      <c r="CQ34" s="340"/>
      <c r="CR34" s="325"/>
      <c r="CS34" s="337"/>
      <c r="CT34" s="338"/>
      <c r="CU34" s="338"/>
      <c r="CV34" s="339"/>
      <c r="CW34" s="340"/>
      <c r="CX34" s="324"/>
      <c r="CY34" s="340"/>
      <c r="CZ34" s="324"/>
      <c r="DA34" s="340"/>
      <c r="DB34" s="324"/>
      <c r="DC34" s="340"/>
      <c r="DD34" s="325"/>
      <c r="DE34" s="337"/>
      <c r="DF34" s="338"/>
      <c r="DG34" s="338"/>
      <c r="DH34" s="339"/>
      <c r="DI34" s="340"/>
      <c r="DJ34" s="324"/>
      <c r="DK34" s="340"/>
      <c r="DL34" s="324"/>
      <c r="DM34" s="340"/>
      <c r="DN34" s="324"/>
      <c r="DO34" s="340"/>
      <c r="DP34" s="325"/>
    </row>
    <row r="35" spans="1:120" ht="4.5" customHeight="1">
      <c r="A35" s="326"/>
      <c r="B35" s="326"/>
      <c r="C35" s="327"/>
      <c r="D35" s="327"/>
      <c r="M35" s="326"/>
      <c r="N35" s="326"/>
      <c r="O35" s="327"/>
      <c r="P35" s="327"/>
      <c r="Y35" s="326"/>
      <c r="Z35" s="326"/>
      <c r="AA35" s="327"/>
      <c r="AB35" s="327"/>
      <c r="AK35" s="326"/>
      <c r="AL35" s="326"/>
      <c r="AM35" s="327"/>
      <c r="AN35" s="327"/>
      <c r="AW35" s="326"/>
      <c r="AX35" s="326"/>
      <c r="AY35" s="327"/>
      <c r="AZ35" s="327"/>
      <c r="BI35" s="326"/>
      <c r="BJ35" s="326"/>
      <c r="BK35" s="327"/>
      <c r="BL35" s="327"/>
      <c r="BU35" s="326"/>
      <c r="BV35" s="326"/>
      <c r="BW35" s="327"/>
      <c r="BX35" s="327"/>
      <c r="CG35" s="326"/>
      <c r="CH35" s="326"/>
      <c r="CI35" s="327"/>
      <c r="CJ35" s="327"/>
      <c r="CS35" s="326"/>
      <c r="CT35" s="326"/>
      <c r="CU35" s="327"/>
      <c r="CV35" s="327"/>
      <c r="DE35" s="326"/>
      <c r="DF35" s="326"/>
      <c r="DG35" s="327"/>
      <c r="DH35" s="327"/>
    </row>
    <row r="36" spans="1:120" ht="25.5" customHeight="1">
      <c r="A36" s="555" t="str">
        <f>PARAMETRES!$F$19</f>
        <v>TOTAL DE LA PÉRIODE</v>
      </c>
      <c r="B36" s="573"/>
      <c r="C36" s="341">
        <f>PARAMETRES!$G$19</f>
        <v>100</v>
      </c>
      <c r="D36" s="342"/>
      <c r="E36" s="343">
        <f>TOTALGENERAL!$AA58</f>
        <v>49.800000000000004</v>
      </c>
      <c r="F36" s="344"/>
      <c r="G36" s="343" t="str">
        <f>TOTALGENERAL!$BB58</f>
        <v/>
      </c>
      <c r="H36" s="344"/>
      <c r="I36" s="343" t="str">
        <f>TOTALGENERAL!$CC58</f>
        <v/>
      </c>
      <c r="J36" s="344"/>
      <c r="K36" s="343"/>
      <c r="M36" s="555" t="str">
        <f>PARAMETRES!$F$19</f>
        <v>TOTAL DE LA PÉRIODE</v>
      </c>
      <c r="N36" s="573"/>
      <c r="O36" s="341">
        <f>PARAMETRES!$G$19</f>
        <v>100</v>
      </c>
      <c r="P36" s="342"/>
      <c r="Q36" s="343">
        <f>TOTALGENERAL!$AA62</f>
        <v>84.699999999999989</v>
      </c>
      <c r="R36" s="344"/>
      <c r="S36" s="343" t="str">
        <f>TOTALGENERAL!$BB62</f>
        <v/>
      </c>
      <c r="T36" s="344"/>
      <c r="U36" s="343" t="str">
        <f>TOTALGENERAL!$CC62</f>
        <v/>
      </c>
      <c r="V36" s="344"/>
      <c r="W36" s="343"/>
      <c r="Y36" s="555" t="str">
        <f>PARAMETRES!$F$19</f>
        <v>TOTAL DE LA PÉRIODE</v>
      </c>
      <c r="Z36" s="573"/>
      <c r="AA36" s="341">
        <f>PARAMETRES!$G$19</f>
        <v>100</v>
      </c>
      <c r="AB36" s="342"/>
      <c r="AC36" s="343">
        <f>TOTALGENERAL!$AA66</f>
        <v>72.399999999999991</v>
      </c>
      <c r="AD36" s="344"/>
      <c r="AE36" s="343" t="str">
        <f>TOTALGENERAL!$BB66</f>
        <v/>
      </c>
      <c r="AF36" s="344"/>
      <c r="AG36" s="343" t="str">
        <f>TOTALGENERAL!$CC66</f>
        <v/>
      </c>
      <c r="AH36" s="344"/>
      <c r="AI36" s="343"/>
      <c r="AK36" s="555" t="str">
        <f>PARAMETRES!$F$19</f>
        <v>TOTAL DE LA PÉRIODE</v>
      </c>
      <c r="AL36" s="573"/>
      <c r="AM36" s="341">
        <f>PARAMETRES!$G$19</f>
        <v>100</v>
      </c>
      <c r="AN36" s="342"/>
      <c r="AO36" s="343">
        <f>TOTALGENERAL!$AA70</f>
        <v>71.399999999999991</v>
      </c>
      <c r="AP36" s="344"/>
      <c r="AQ36" s="343" t="str">
        <f>TOTALGENERAL!$BB70</f>
        <v/>
      </c>
      <c r="AR36" s="344"/>
      <c r="AS36" s="343" t="str">
        <f>TOTALGENERAL!$CC70</f>
        <v/>
      </c>
      <c r="AT36" s="344"/>
      <c r="AU36" s="343"/>
      <c r="AW36" s="555" t="str">
        <f>PARAMETRES!$F$19</f>
        <v>TOTAL DE LA PÉRIODE</v>
      </c>
      <c r="AX36" s="573"/>
      <c r="AY36" s="341">
        <f>PARAMETRES!$G$19</f>
        <v>100</v>
      </c>
      <c r="AZ36" s="342"/>
      <c r="BA36" s="343">
        <f>TOTALGENERAL!$AA74</f>
        <v>76.5</v>
      </c>
      <c r="BB36" s="344"/>
      <c r="BC36" s="343" t="str">
        <f>TOTALGENERAL!$BB74</f>
        <v/>
      </c>
      <c r="BD36" s="344"/>
      <c r="BE36" s="343" t="str">
        <f>TOTALGENERAL!$CC74</f>
        <v/>
      </c>
      <c r="BF36" s="344"/>
      <c r="BG36" s="343"/>
      <c r="BI36" s="555" t="str">
        <f>PARAMETRES!$F$19</f>
        <v>TOTAL DE LA PÉRIODE</v>
      </c>
      <c r="BJ36" s="573"/>
      <c r="BK36" s="341">
        <f>PARAMETRES!$G$19</f>
        <v>100</v>
      </c>
      <c r="BL36" s="342"/>
      <c r="BM36" s="343">
        <f>TOTALGENERAL!$AA78</f>
        <v>82.8</v>
      </c>
      <c r="BN36" s="344"/>
      <c r="BO36" s="343" t="str">
        <f>TOTALGENERAL!$BB78</f>
        <v/>
      </c>
      <c r="BP36" s="344"/>
      <c r="BQ36" s="343" t="str">
        <f>TOTALGENERAL!$CC78</f>
        <v/>
      </c>
      <c r="BR36" s="344"/>
      <c r="BS36" s="343"/>
      <c r="BU36" s="555" t="str">
        <f>PARAMETRES!$F$19</f>
        <v>TOTAL DE LA PÉRIODE</v>
      </c>
      <c r="BV36" s="573"/>
      <c r="BW36" s="341">
        <f>PARAMETRES!$G$19</f>
        <v>100</v>
      </c>
      <c r="BX36" s="342"/>
      <c r="BY36" s="343">
        <f>TOTALGENERAL!$AA82</f>
        <v>83.699999999999989</v>
      </c>
      <c r="BZ36" s="344"/>
      <c r="CA36" s="343" t="str">
        <f>TOTALGENERAL!$BB82</f>
        <v/>
      </c>
      <c r="CB36" s="344"/>
      <c r="CC36" s="343" t="str">
        <f>TOTALGENERAL!$CC82</f>
        <v/>
      </c>
      <c r="CD36" s="344"/>
      <c r="CE36" s="343"/>
      <c r="CG36" s="555" t="str">
        <f>PARAMETRES!$F$19</f>
        <v>TOTAL DE LA PÉRIODE</v>
      </c>
      <c r="CH36" s="573"/>
      <c r="CI36" s="341">
        <f>PARAMETRES!$G$19</f>
        <v>100</v>
      </c>
      <c r="CJ36" s="342"/>
      <c r="CK36" s="343">
        <f>TOTALGENERAL!$AA86</f>
        <v>81.5</v>
      </c>
      <c r="CL36" s="344"/>
      <c r="CM36" s="343" t="str">
        <f>TOTALGENERAL!$BB86</f>
        <v/>
      </c>
      <c r="CN36" s="344"/>
      <c r="CO36" s="343" t="str">
        <f>TOTALGENERAL!$CC86</f>
        <v/>
      </c>
      <c r="CP36" s="344"/>
      <c r="CQ36" s="343"/>
      <c r="CS36" s="555" t="str">
        <f>PARAMETRES!$F$19</f>
        <v>TOTAL DE LA PÉRIODE</v>
      </c>
      <c r="CT36" s="573"/>
      <c r="CU36" s="341">
        <f>PARAMETRES!$G$19</f>
        <v>100</v>
      </c>
      <c r="CV36" s="342"/>
      <c r="CW36" s="343" t="str">
        <f>TOTALGENERAL!$AA90</f>
        <v/>
      </c>
      <c r="CX36" s="344"/>
      <c r="CY36" s="343" t="str">
        <f>TOTALGENERAL!$BB90</f>
        <v/>
      </c>
      <c r="CZ36" s="344"/>
      <c r="DA36" s="343" t="str">
        <f>TOTALGENERAL!$CC90</f>
        <v/>
      </c>
      <c r="DB36" s="344"/>
      <c r="DC36" s="343"/>
      <c r="DE36" s="555" t="str">
        <f>PARAMETRES!$F$19</f>
        <v>TOTAL DE LA PÉRIODE</v>
      </c>
      <c r="DF36" s="573"/>
      <c r="DG36" s="341">
        <f>PARAMETRES!$G$19</f>
        <v>100</v>
      </c>
      <c r="DH36" s="342"/>
      <c r="DI36" s="343" t="str">
        <f>TOTALGENERAL!$AA94</f>
        <v/>
      </c>
      <c r="DJ36" s="344"/>
      <c r="DK36" s="343" t="str">
        <f>TOTALGENERAL!$BB94</f>
        <v/>
      </c>
      <c r="DL36" s="344"/>
      <c r="DM36" s="343" t="str">
        <f>TOTALGENERAL!$CC94</f>
        <v/>
      </c>
      <c r="DN36" s="344"/>
      <c r="DO36" s="343"/>
    </row>
    <row r="37" spans="1:120" ht="3.75" customHeight="1">
      <c r="G37" s="345"/>
      <c r="J37" s="345"/>
      <c r="S37" s="345"/>
      <c r="V37" s="345"/>
      <c r="AE37" s="345"/>
      <c r="AH37" s="345"/>
      <c r="AQ37" s="345"/>
      <c r="AT37" s="345"/>
      <c r="BC37" s="345"/>
      <c r="BF37" s="345"/>
      <c r="BO37" s="345"/>
      <c r="BR37" s="345"/>
      <c r="CA37" s="345"/>
      <c r="CD37" s="345"/>
      <c r="CM37" s="345"/>
      <c r="CP37" s="345"/>
      <c r="CY37" s="345"/>
      <c r="DB37" s="345"/>
      <c r="DK37" s="345"/>
      <c r="DN37" s="345"/>
    </row>
    <row r="38" spans="1:120">
      <c r="G38" s="556"/>
      <c r="H38" s="556"/>
      <c r="I38" s="556"/>
      <c r="J38" s="556"/>
      <c r="K38" s="346"/>
      <c r="S38" s="556"/>
      <c r="T38" s="556"/>
      <c r="U38" s="556"/>
      <c r="V38" s="556"/>
      <c r="W38" s="346"/>
      <c r="AE38" s="556"/>
      <c r="AF38" s="556"/>
      <c r="AG38" s="556"/>
      <c r="AH38" s="556"/>
      <c r="AI38" s="346"/>
      <c r="AQ38" s="556"/>
      <c r="AR38" s="556"/>
      <c r="AS38" s="556"/>
      <c r="AT38" s="556"/>
      <c r="AU38" s="346"/>
      <c r="BC38" s="556"/>
      <c r="BD38" s="556"/>
      <c r="BE38" s="556"/>
      <c r="BF38" s="556"/>
      <c r="BG38" s="346"/>
      <c r="BO38" s="556"/>
      <c r="BP38" s="556"/>
      <c r="BQ38" s="556"/>
      <c r="BR38" s="556"/>
      <c r="BS38" s="346"/>
      <c r="CA38" s="556"/>
      <c r="CB38" s="556"/>
      <c r="CC38" s="556"/>
      <c r="CD38" s="556"/>
      <c r="CE38" s="346"/>
      <c r="CM38" s="556"/>
      <c r="CN38" s="556"/>
      <c r="CO38" s="556"/>
      <c r="CP38" s="556"/>
      <c r="CQ38" s="346"/>
      <c r="CY38" s="556"/>
      <c r="CZ38" s="556"/>
      <c r="DA38" s="556"/>
      <c r="DB38" s="556"/>
      <c r="DC38" s="346"/>
      <c r="DK38" s="556"/>
      <c r="DL38" s="556"/>
      <c r="DM38" s="556"/>
      <c r="DN38" s="556"/>
      <c r="DO38" s="346"/>
    </row>
    <row r="39" spans="1:120" ht="21.75" customHeight="1"/>
    <row r="54" spans="1:120">
      <c r="A54" s="557"/>
      <c r="B54" s="557"/>
      <c r="C54" s="557"/>
      <c r="D54" s="557"/>
      <c r="E54" s="557"/>
      <c r="F54" s="557"/>
      <c r="G54" s="557"/>
      <c r="H54" s="557"/>
      <c r="I54" s="557"/>
      <c r="J54" s="557"/>
      <c r="K54" s="557"/>
      <c r="L54" s="557"/>
      <c r="M54" s="557"/>
      <c r="N54" s="557"/>
      <c r="O54" s="557"/>
      <c r="P54" s="557"/>
      <c r="Q54" s="557"/>
      <c r="R54" s="557"/>
      <c r="S54" s="557"/>
      <c r="T54" s="557"/>
      <c r="U54" s="557"/>
      <c r="V54" s="557"/>
      <c r="W54" s="557"/>
      <c r="X54" s="557"/>
      <c r="Y54" s="557"/>
      <c r="Z54" s="557"/>
      <c r="AA54" s="557"/>
      <c r="AB54" s="557"/>
      <c r="AC54" s="557"/>
      <c r="AD54" s="557"/>
      <c r="AE54" s="557"/>
      <c r="AF54" s="557"/>
      <c r="AG54" s="557"/>
      <c r="AH54" s="557"/>
      <c r="AI54" s="557"/>
      <c r="AJ54" s="557"/>
      <c r="AK54" s="557"/>
      <c r="AL54" s="557"/>
      <c r="AM54" s="557"/>
      <c r="AN54" s="557"/>
      <c r="AO54" s="557"/>
      <c r="AP54" s="557"/>
      <c r="AQ54" s="557"/>
      <c r="AR54" s="557"/>
      <c r="AS54" s="557"/>
      <c r="AT54" s="557"/>
      <c r="AU54" s="557"/>
      <c r="AV54" s="557"/>
      <c r="AW54" s="557"/>
      <c r="AX54" s="557"/>
      <c r="AY54" s="557"/>
      <c r="AZ54" s="557"/>
      <c r="BA54" s="557"/>
      <c r="BB54" s="557"/>
      <c r="BC54" s="557"/>
      <c r="BD54" s="557"/>
      <c r="BE54" s="557"/>
      <c r="BF54" s="557"/>
      <c r="BG54" s="557"/>
      <c r="BH54" s="557"/>
      <c r="BI54" s="557"/>
      <c r="BJ54" s="557"/>
      <c r="BK54" s="557"/>
      <c r="BL54" s="557"/>
      <c r="BM54" s="557"/>
      <c r="BN54" s="557"/>
      <c r="BO54" s="557"/>
      <c r="BP54" s="557"/>
      <c r="BQ54" s="557"/>
      <c r="BR54" s="557"/>
      <c r="BS54" s="557"/>
      <c r="BT54" s="557"/>
      <c r="BU54" s="557"/>
      <c r="BV54" s="557"/>
      <c r="BW54" s="557"/>
      <c r="BX54" s="557"/>
      <c r="BY54" s="557"/>
      <c r="BZ54" s="557"/>
      <c r="CA54" s="557"/>
      <c r="CB54" s="557"/>
      <c r="CC54" s="557"/>
      <c r="CD54" s="557"/>
      <c r="CE54" s="557"/>
      <c r="CF54" s="557"/>
      <c r="CG54" s="557"/>
      <c r="CH54" s="557"/>
      <c r="CI54" s="557"/>
      <c r="CJ54" s="557"/>
      <c r="CK54" s="557"/>
      <c r="CL54" s="557"/>
      <c r="CM54" s="557"/>
      <c r="CN54" s="557"/>
      <c r="CO54" s="557"/>
      <c r="CP54" s="557"/>
      <c r="CQ54" s="557"/>
      <c r="CR54" s="557"/>
      <c r="CS54" s="557"/>
      <c r="CT54" s="557"/>
      <c r="CU54" s="557"/>
      <c r="CV54" s="557"/>
      <c r="CW54" s="557"/>
      <c r="CX54" s="557"/>
      <c r="CY54" s="557"/>
      <c r="CZ54" s="557"/>
      <c r="DA54" s="557"/>
      <c r="DB54" s="557"/>
      <c r="DC54" s="557"/>
      <c r="DD54" s="557"/>
      <c r="DE54" s="557"/>
      <c r="DF54" s="557"/>
      <c r="DG54" s="557"/>
      <c r="DH54" s="557"/>
      <c r="DI54" s="557"/>
      <c r="DJ54" s="557"/>
      <c r="DK54" s="557"/>
      <c r="DL54" s="557"/>
      <c r="DM54" s="557"/>
      <c r="DN54" s="557"/>
      <c r="DO54" s="557"/>
      <c r="DP54" s="557"/>
    </row>
    <row r="55" spans="1:120" ht="30">
      <c r="B55" s="567" t="str">
        <f>PARAMETRES!$C6</f>
        <v>M</v>
      </c>
      <c r="C55" s="568"/>
      <c r="D55" s="568"/>
      <c r="E55" s="568"/>
      <c r="F55" s="568"/>
      <c r="G55" s="568"/>
      <c r="H55" s="569"/>
      <c r="I55" s="547"/>
      <c r="J55" s="548"/>
      <c r="N55" s="567" t="str">
        <f>PARAMETRES!$C10</f>
        <v>A</v>
      </c>
      <c r="O55" s="568"/>
      <c r="P55" s="568"/>
      <c r="Q55" s="568"/>
      <c r="R55" s="568"/>
      <c r="S55" s="568"/>
      <c r="T55" s="569"/>
      <c r="U55" s="547"/>
      <c r="V55" s="548"/>
      <c r="Z55" s="567" t="str">
        <f>PARAMETRES!$C14</f>
        <v>F</v>
      </c>
      <c r="AA55" s="568"/>
      <c r="AB55" s="568"/>
      <c r="AC55" s="568"/>
      <c r="AD55" s="568"/>
      <c r="AE55" s="568"/>
      <c r="AF55" s="569"/>
      <c r="AG55" s="547"/>
      <c r="AH55" s="548"/>
      <c r="AL55" s="567" t="str">
        <f>PARAMETRES!$C18</f>
        <v>L</v>
      </c>
      <c r="AM55" s="568"/>
      <c r="AN55" s="568"/>
      <c r="AO55" s="568"/>
      <c r="AP55" s="568"/>
      <c r="AQ55" s="568"/>
      <c r="AR55" s="569"/>
      <c r="AS55" s="547"/>
      <c r="AT55" s="548"/>
      <c r="AX55" s="567" t="str">
        <f>PARAMETRES!$C22</f>
        <v>L</v>
      </c>
      <c r="AY55" s="568"/>
      <c r="AZ55" s="568"/>
      <c r="BA55" s="568"/>
      <c r="BB55" s="568"/>
      <c r="BC55" s="568"/>
      <c r="BD55" s="569"/>
      <c r="BE55" s="547"/>
      <c r="BF55" s="548"/>
      <c r="BJ55" s="567" t="str">
        <f>PARAMETRES!$C26</f>
        <v>M</v>
      </c>
      <c r="BK55" s="568"/>
      <c r="BL55" s="568"/>
      <c r="BM55" s="568"/>
      <c r="BN55" s="568"/>
      <c r="BO55" s="568"/>
      <c r="BP55" s="569"/>
      <c r="BQ55" s="547"/>
      <c r="BR55" s="548"/>
      <c r="BV55" s="567" t="str">
        <f>PARAMETRES!$C30</f>
        <v>M</v>
      </c>
      <c r="BW55" s="568"/>
      <c r="BX55" s="568"/>
      <c r="BY55" s="568"/>
      <c r="BZ55" s="568"/>
      <c r="CA55" s="568"/>
      <c r="CB55" s="569"/>
      <c r="CC55" s="547"/>
      <c r="CD55" s="548"/>
      <c r="CH55" s="567" t="str">
        <f>PARAMETRES!$C34</f>
        <v>-</v>
      </c>
      <c r="CI55" s="568"/>
      <c r="CJ55" s="568"/>
      <c r="CK55" s="568"/>
      <c r="CL55" s="568"/>
      <c r="CM55" s="568"/>
      <c r="CN55" s="569"/>
      <c r="CO55" s="547"/>
      <c r="CP55" s="548"/>
      <c r="CT55" s="567" t="str">
        <f>PARAMETRES!$C38</f>
        <v>-</v>
      </c>
      <c r="CU55" s="568"/>
      <c r="CV55" s="568"/>
      <c r="CW55" s="568"/>
      <c r="CX55" s="568"/>
      <c r="CY55" s="568"/>
      <c r="CZ55" s="569"/>
      <c r="DA55" s="547"/>
      <c r="DB55" s="548"/>
      <c r="DF55" s="567" t="str">
        <f>PARAMETRES!$C42</f>
        <v>-</v>
      </c>
      <c r="DG55" s="568"/>
      <c r="DH55" s="568"/>
      <c r="DI55" s="568"/>
      <c r="DJ55" s="568"/>
      <c r="DK55" s="568"/>
      <c r="DL55" s="569"/>
      <c r="DM55" s="547" t="str">
        <f>IF(COUNTBLANK(DO61:DO90)=31,"",PARAMETRES!$F$22)</f>
        <v>Année          2016-2017</v>
      </c>
      <c r="DN55" s="548" t="str">
        <f>IF(COUNTBLANK(DO61:DO90)=31,"",PARAMETRES!$F$23)</f>
        <v>5ème année</v>
      </c>
    </row>
    <row r="56" spans="1:120" ht="20.25">
      <c r="B56" s="564" t="str">
        <f>PARAMETRES!$B6</f>
        <v>B</v>
      </c>
      <c r="C56" s="565"/>
      <c r="D56" s="565"/>
      <c r="E56" s="565"/>
      <c r="F56" s="565"/>
      <c r="G56" s="565"/>
      <c r="H56" s="566"/>
      <c r="I56" s="547"/>
      <c r="J56" s="548"/>
      <c r="N56" s="564" t="str">
        <f>PARAMETRES!$B10</f>
        <v>C</v>
      </c>
      <c r="O56" s="565"/>
      <c r="P56" s="565"/>
      <c r="Q56" s="565"/>
      <c r="R56" s="565"/>
      <c r="S56" s="565"/>
      <c r="T56" s="566"/>
      <c r="U56" s="547"/>
      <c r="V56" s="548"/>
      <c r="Z56" s="564" t="str">
        <f>PARAMETRES!$B14</f>
        <v>F</v>
      </c>
      <c r="AA56" s="565"/>
      <c r="AB56" s="565"/>
      <c r="AC56" s="565"/>
      <c r="AD56" s="565"/>
      <c r="AE56" s="565"/>
      <c r="AF56" s="566"/>
      <c r="AG56" s="547"/>
      <c r="AH56" s="548"/>
      <c r="AL56" s="564" t="str">
        <f>PARAMETRES!$B18</f>
        <v>K</v>
      </c>
      <c r="AM56" s="565"/>
      <c r="AN56" s="565"/>
      <c r="AO56" s="565"/>
      <c r="AP56" s="565"/>
      <c r="AQ56" s="565"/>
      <c r="AR56" s="566"/>
      <c r="AS56" s="547"/>
      <c r="AT56" s="548"/>
      <c r="AX56" s="564" t="str">
        <f>PARAMETRES!$B22</f>
        <v>P</v>
      </c>
      <c r="AY56" s="565"/>
      <c r="AZ56" s="565"/>
      <c r="BA56" s="565"/>
      <c r="BB56" s="565"/>
      <c r="BC56" s="565"/>
      <c r="BD56" s="566"/>
      <c r="BE56" s="547"/>
      <c r="BF56" s="548"/>
      <c r="BJ56" s="564" t="str">
        <f>PARAMETRES!$B26</f>
        <v>S</v>
      </c>
      <c r="BK56" s="565"/>
      <c r="BL56" s="565"/>
      <c r="BM56" s="565"/>
      <c r="BN56" s="565"/>
      <c r="BO56" s="565"/>
      <c r="BP56" s="566"/>
      <c r="BQ56" s="547"/>
      <c r="BR56" s="548"/>
      <c r="BV56" s="564" t="str">
        <f>PARAMETRES!$B30</f>
        <v>T</v>
      </c>
      <c r="BW56" s="565"/>
      <c r="BX56" s="565"/>
      <c r="BY56" s="565"/>
      <c r="BZ56" s="565"/>
      <c r="CA56" s="565"/>
      <c r="CB56" s="566"/>
      <c r="CC56" s="547"/>
      <c r="CD56" s="548"/>
      <c r="CH56" s="564" t="str">
        <f>PARAMETRES!$B34</f>
        <v>-</v>
      </c>
      <c r="CI56" s="565"/>
      <c r="CJ56" s="565"/>
      <c r="CK56" s="565"/>
      <c r="CL56" s="565"/>
      <c r="CM56" s="565"/>
      <c r="CN56" s="566"/>
      <c r="CO56" s="547"/>
      <c r="CP56" s="548"/>
      <c r="CT56" s="564" t="str">
        <f>PARAMETRES!$B38</f>
        <v>-</v>
      </c>
      <c r="CU56" s="565"/>
      <c r="CV56" s="565"/>
      <c r="CW56" s="565"/>
      <c r="CX56" s="565"/>
      <c r="CY56" s="565"/>
      <c r="CZ56" s="566"/>
      <c r="DA56" s="547"/>
      <c r="DB56" s="548"/>
      <c r="DF56" s="564" t="str">
        <f>PARAMETRES!$B42</f>
        <v>-</v>
      </c>
      <c r="DG56" s="565"/>
      <c r="DH56" s="565"/>
      <c r="DI56" s="565"/>
      <c r="DJ56" s="565"/>
      <c r="DK56" s="565"/>
      <c r="DL56" s="566"/>
      <c r="DM56" s="547"/>
      <c r="DN56" s="548"/>
    </row>
    <row r="57" spans="1:120">
      <c r="B57" s="313"/>
      <c r="C57" s="313"/>
      <c r="D57" s="313"/>
      <c r="N57" s="313"/>
      <c r="O57" s="313"/>
      <c r="P57" s="313"/>
      <c r="Z57" s="313"/>
      <c r="AA57" s="313"/>
      <c r="AB57" s="313"/>
      <c r="AL57" s="313"/>
      <c r="AM57" s="313"/>
      <c r="AN57" s="313"/>
      <c r="AX57" s="313"/>
      <c r="AY57" s="313"/>
      <c r="AZ57" s="313"/>
      <c r="BJ57" s="313"/>
      <c r="BK57" s="313"/>
      <c r="BL57" s="313"/>
      <c r="BV57" s="313"/>
      <c r="BW57" s="313"/>
      <c r="BX57" s="313"/>
      <c r="CH57" s="313"/>
      <c r="CI57" s="313"/>
      <c r="CJ57" s="313"/>
      <c r="CT57" s="313"/>
      <c r="CU57" s="313"/>
      <c r="CV57" s="313"/>
      <c r="DF57" s="313"/>
      <c r="DG57" s="313"/>
      <c r="DH57" s="313"/>
    </row>
    <row r="59" spans="1:120" ht="25.5" customHeight="1">
      <c r="E59" s="314" t="s">
        <v>84</v>
      </c>
      <c r="G59" s="314" t="s">
        <v>85</v>
      </c>
      <c r="I59" s="314" t="s">
        <v>86</v>
      </c>
      <c r="K59" s="314" t="s">
        <v>87</v>
      </c>
      <c r="Q59" s="314" t="s">
        <v>84</v>
      </c>
      <c r="S59" s="314" t="s">
        <v>85</v>
      </c>
      <c r="U59" s="314" t="s">
        <v>86</v>
      </c>
      <c r="W59" s="314" t="s">
        <v>87</v>
      </c>
      <c r="AC59" s="314" t="s">
        <v>84</v>
      </c>
      <c r="AE59" s="314" t="s">
        <v>85</v>
      </c>
      <c r="AG59" s="314" t="s">
        <v>86</v>
      </c>
      <c r="AI59" s="314" t="s">
        <v>87</v>
      </c>
      <c r="AO59" s="314" t="s">
        <v>84</v>
      </c>
      <c r="AQ59" s="314" t="s">
        <v>85</v>
      </c>
      <c r="AS59" s="314" t="s">
        <v>86</v>
      </c>
      <c r="AU59" s="314" t="s">
        <v>87</v>
      </c>
      <c r="BA59" s="314" t="s">
        <v>84</v>
      </c>
      <c r="BC59" s="314" t="s">
        <v>85</v>
      </c>
      <c r="BE59" s="314" t="s">
        <v>86</v>
      </c>
      <c r="BG59" s="314" t="s">
        <v>87</v>
      </c>
      <c r="BM59" s="314" t="s">
        <v>84</v>
      </c>
      <c r="BO59" s="314" t="s">
        <v>85</v>
      </c>
      <c r="BQ59" s="314" t="s">
        <v>86</v>
      </c>
      <c r="BS59" s="314" t="s">
        <v>87</v>
      </c>
      <c r="BY59" s="314" t="s">
        <v>84</v>
      </c>
      <c r="CA59" s="314" t="s">
        <v>85</v>
      </c>
      <c r="CC59" s="314" t="s">
        <v>86</v>
      </c>
      <c r="CE59" s="314" t="s">
        <v>87</v>
      </c>
      <c r="CK59" s="314" t="s">
        <v>84</v>
      </c>
      <c r="CM59" s="314" t="s">
        <v>85</v>
      </c>
      <c r="CO59" s="314" t="s">
        <v>86</v>
      </c>
      <c r="CQ59" s="314" t="s">
        <v>87</v>
      </c>
      <c r="CW59" s="314" t="s">
        <v>84</v>
      </c>
      <c r="CY59" s="314" t="s">
        <v>85</v>
      </c>
      <c r="DA59" s="314" t="s">
        <v>86</v>
      </c>
      <c r="DC59" s="314" t="s">
        <v>87</v>
      </c>
      <c r="DI59" s="314" t="s">
        <v>84</v>
      </c>
      <c r="DK59" s="314" t="s">
        <v>85</v>
      </c>
      <c r="DM59" s="314" t="s">
        <v>86</v>
      </c>
      <c r="DO59" s="314" t="s">
        <v>87</v>
      </c>
    </row>
    <row r="60" spans="1:120" ht="13.5" thickBot="1">
      <c r="E60" s="315"/>
      <c r="G60" s="315"/>
      <c r="I60" s="315"/>
      <c r="K60" s="315"/>
      <c r="Q60" s="315"/>
      <c r="S60" s="315"/>
      <c r="U60" s="315"/>
      <c r="W60" s="315"/>
      <c r="AC60" s="315"/>
      <c r="AE60" s="315"/>
      <c r="AG60" s="315"/>
      <c r="AI60" s="315"/>
      <c r="AO60" s="315"/>
      <c r="AQ60" s="315"/>
      <c r="AS60" s="315"/>
      <c r="AU60" s="315"/>
      <c r="BA60" s="315"/>
      <c r="BC60" s="315"/>
      <c r="BE60" s="315"/>
      <c r="BG60" s="315"/>
      <c r="BM60" s="315"/>
      <c r="BO60" s="315"/>
      <c r="BQ60" s="315"/>
      <c r="BS60" s="315"/>
      <c r="BY60" s="315"/>
      <c r="CA60" s="315"/>
      <c r="CC60" s="315"/>
      <c r="CE60" s="315"/>
      <c r="CK60" s="315"/>
      <c r="CM60" s="315"/>
      <c r="CO60" s="315"/>
      <c r="CQ60" s="315"/>
      <c r="CW60" s="315"/>
      <c r="CY60" s="315"/>
      <c r="DA60" s="315"/>
      <c r="DC60" s="315"/>
      <c r="DI60" s="315"/>
      <c r="DK60" s="315"/>
      <c r="DM60" s="315"/>
      <c r="DO60" s="315"/>
    </row>
    <row r="61" spans="1:120" ht="13.5" thickBot="1">
      <c r="A61" s="551" t="str">
        <f>PARAMETRES!$F$3</f>
        <v>RELIGION</v>
      </c>
      <c r="B61" s="570"/>
      <c r="C61" s="316">
        <f>PARAMETRES!$G$3</f>
        <v>20</v>
      </c>
      <c r="D61" s="317"/>
      <c r="E61" s="318">
        <f>TOTALGENERAL!$E59</f>
        <v>13.7</v>
      </c>
      <c r="F61" s="319"/>
      <c r="G61" s="318" t="str">
        <f>TOTALGENERAL!$AF59</f>
        <v/>
      </c>
      <c r="H61" s="319"/>
      <c r="I61" s="318" t="str">
        <f>TOTALGENERAL!$BG59</f>
        <v/>
      </c>
      <c r="J61" s="319"/>
      <c r="K61" s="318"/>
      <c r="L61" s="320"/>
      <c r="M61" s="551" t="str">
        <f>PARAMETRES!$F$3</f>
        <v>RELIGION</v>
      </c>
      <c r="N61" s="570"/>
      <c r="O61" s="316">
        <f>PARAMETRES!$G$3</f>
        <v>20</v>
      </c>
      <c r="P61" s="317"/>
      <c r="Q61" s="318">
        <f>TOTALGENERAL!$E63</f>
        <v>13.7</v>
      </c>
      <c r="R61" s="319"/>
      <c r="S61" s="318" t="str">
        <f>TOTALGENERAL!$AF63</f>
        <v/>
      </c>
      <c r="T61" s="319"/>
      <c r="U61" s="318" t="str">
        <f>TOTALGENERAL!$BG63</f>
        <v/>
      </c>
      <c r="V61" s="319"/>
      <c r="W61" s="318"/>
      <c r="X61" s="320"/>
      <c r="Y61" s="551" t="str">
        <f>PARAMETRES!$F$3</f>
        <v>RELIGION</v>
      </c>
      <c r="Z61" s="570"/>
      <c r="AA61" s="316">
        <f>PARAMETRES!$G$3</f>
        <v>20</v>
      </c>
      <c r="AB61" s="317"/>
      <c r="AC61" s="318">
        <f>TOTALGENERAL!$E67</f>
        <v>15.799999999999999</v>
      </c>
      <c r="AD61" s="319"/>
      <c r="AE61" s="318" t="str">
        <f>TOTALGENERAL!$AF67</f>
        <v/>
      </c>
      <c r="AF61" s="319"/>
      <c r="AG61" s="318" t="str">
        <f>TOTALGENERAL!$BG67</f>
        <v/>
      </c>
      <c r="AH61" s="319"/>
      <c r="AI61" s="318"/>
      <c r="AJ61" s="320"/>
      <c r="AK61" s="551" t="str">
        <f>PARAMETRES!$F$3</f>
        <v>RELIGION</v>
      </c>
      <c r="AL61" s="570"/>
      <c r="AM61" s="316">
        <f>PARAMETRES!$G$3</f>
        <v>20</v>
      </c>
      <c r="AN61" s="317"/>
      <c r="AO61" s="318">
        <f>TOTALGENERAL!$E71</f>
        <v>8.5</v>
      </c>
      <c r="AP61" s="319"/>
      <c r="AQ61" s="318" t="str">
        <f>TOTALGENERAL!$AF71</f>
        <v/>
      </c>
      <c r="AR61" s="319"/>
      <c r="AS61" s="318" t="str">
        <f>TOTALGENERAL!$BG71</f>
        <v/>
      </c>
      <c r="AT61" s="319"/>
      <c r="AU61" s="318"/>
      <c r="AV61" s="320"/>
      <c r="AW61" s="551" t="str">
        <f>PARAMETRES!$F$3</f>
        <v>RELIGION</v>
      </c>
      <c r="AX61" s="570"/>
      <c r="AY61" s="316">
        <f>PARAMETRES!$G$3</f>
        <v>20</v>
      </c>
      <c r="AZ61" s="317"/>
      <c r="BA61" s="318">
        <f>TOTALGENERAL!$E75</f>
        <v>17.900000000000002</v>
      </c>
      <c r="BB61" s="319"/>
      <c r="BC61" s="318" t="str">
        <f>TOTALGENERAL!$AF75</f>
        <v/>
      </c>
      <c r="BD61" s="319"/>
      <c r="BE61" s="318" t="str">
        <f>TOTALGENERAL!$BG75</f>
        <v/>
      </c>
      <c r="BF61" s="319"/>
      <c r="BG61" s="318"/>
      <c r="BH61" s="320"/>
      <c r="BI61" s="551" t="str">
        <f>PARAMETRES!$F$3</f>
        <v>RELIGION</v>
      </c>
      <c r="BJ61" s="570"/>
      <c r="BK61" s="316">
        <f>PARAMETRES!$G$3</f>
        <v>20</v>
      </c>
      <c r="BL61" s="317"/>
      <c r="BM61" s="318">
        <f>TOTALGENERAL!$E79</f>
        <v>14.799999999999999</v>
      </c>
      <c r="BN61" s="319"/>
      <c r="BO61" s="318" t="str">
        <f>TOTALGENERAL!$AF79</f>
        <v/>
      </c>
      <c r="BP61" s="319"/>
      <c r="BQ61" s="318" t="str">
        <f>TOTALGENERAL!$BG79</f>
        <v/>
      </c>
      <c r="BR61" s="319"/>
      <c r="BS61" s="318"/>
      <c r="BT61" s="320"/>
      <c r="BU61" s="551" t="str">
        <f>PARAMETRES!$F$3</f>
        <v>RELIGION</v>
      </c>
      <c r="BV61" s="570"/>
      <c r="BW61" s="316">
        <f>PARAMETRES!$G$3</f>
        <v>20</v>
      </c>
      <c r="BX61" s="317"/>
      <c r="BY61" s="318">
        <f>TOTALGENERAL!$E83</f>
        <v>20</v>
      </c>
      <c r="BZ61" s="319"/>
      <c r="CA61" s="318" t="str">
        <f>TOTALGENERAL!$AF83</f>
        <v/>
      </c>
      <c r="CB61" s="319"/>
      <c r="CC61" s="318" t="str">
        <f>TOTALGENERAL!$BG83</f>
        <v/>
      </c>
      <c r="CD61" s="319"/>
      <c r="CE61" s="318"/>
      <c r="CF61" s="320"/>
      <c r="CG61" s="551" t="str">
        <f>PARAMETRES!$F$3</f>
        <v>RELIGION</v>
      </c>
      <c r="CH61" s="570"/>
      <c r="CI61" s="316">
        <f>PARAMETRES!$G$3</f>
        <v>20</v>
      </c>
      <c r="CJ61" s="317"/>
      <c r="CK61" s="318" t="str">
        <f>TOTALGENERAL!$E87</f>
        <v>-</v>
      </c>
      <c r="CL61" s="319"/>
      <c r="CM61" s="318" t="str">
        <f>TOTALGENERAL!$AF87</f>
        <v/>
      </c>
      <c r="CN61" s="319"/>
      <c r="CO61" s="318" t="str">
        <f>TOTALGENERAL!$BG87</f>
        <v/>
      </c>
      <c r="CP61" s="319"/>
      <c r="CQ61" s="318"/>
      <c r="CR61" s="320"/>
      <c r="CS61" s="551" t="str">
        <f>PARAMETRES!$F$3</f>
        <v>RELIGION</v>
      </c>
      <c r="CT61" s="570"/>
      <c r="CU61" s="316">
        <f>PARAMETRES!$G$3</f>
        <v>20</v>
      </c>
      <c r="CV61" s="317"/>
      <c r="CW61" s="318" t="str">
        <f>TOTALGENERAL!$E91</f>
        <v>-</v>
      </c>
      <c r="CX61" s="319"/>
      <c r="CY61" s="318" t="str">
        <f>TOTALGENERAL!$AF91</f>
        <v/>
      </c>
      <c r="CZ61" s="319"/>
      <c r="DA61" s="318" t="str">
        <f>TOTALGENERAL!$BG91</f>
        <v/>
      </c>
      <c r="DB61" s="319"/>
      <c r="DC61" s="318"/>
      <c r="DD61" s="320"/>
      <c r="DE61" s="551" t="str">
        <f>PARAMETRES!$F$3</f>
        <v>RELIGION</v>
      </c>
      <c r="DF61" s="570"/>
      <c r="DG61" s="316">
        <f>PARAMETRES!$G$3</f>
        <v>20</v>
      </c>
      <c r="DH61" s="317"/>
      <c r="DI61" s="318" t="str">
        <f>TOTALGENERAL!$E95</f>
        <v>-</v>
      </c>
      <c r="DJ61" s="319"/>
      <c r="DK61" s="318" t="str">
        <f>TOTALGENERAL!$AF95</f>
        <v/>
      </c>
      <c r="DL61" s="319"/>
      <c r="DM61" s="318" t="str">
        <f>TOTALGENERAL!$BG95</f>
        <v/>
      </c>
      <c r="DN61" s="319"/>
      <c r="DO61" s="318"/>
      <c r="DP61" s="320"/>
    </row>
    <row r="62" spans="1:120">
      <c r="A62" s="321"/>
      <c r="B62" s="322"/>
      <c r="C62" s="323"/>
      <c r="D62" s="323"/>
      <c r="E62" s="315"/>
      <c r="F62" s="324"/>
      <c r="G62" s="315"/>
      <c r="H62" s="324"/>
      <c r="I62" s="315"/>
      <c r="J62" s="324"/>
      <c r="K62" s="315"/>
      <c r="L62" s="325"/>
      <c r="M62" s="321"/>
      <c r="N62" s="322"/>
      <c r="O62" s="323"/>
      <c r="P62" s="323"/>
      <c r="Q62" s="315"/>
      <c r="R62" s="324"/>
      <c r="S62" s="315"/>
      <c r="T62" s="324"/>
      <c r="U62" s="315"/>
      <c r="V62" s="324"/>
      <c r="W62" s="315"/>
      <c r="X62" s="325"/>
      <c r="Y62" s="321"/>
      <c r="Z62" s="322"/>
      <c r="AA62" s="323"/>
      <c r="AB62" s="323"/>
      <c r="AC62" s="315"/>
      <c r="AD62" s="324"/>
      <c r="AE62" s="315"/>
      <c r="AF62" s="324"/>
      <c r="AG62" s="315"/>
      <c r="AH62" s="324"/>
      <c r="AI62" s="315"/>
      <c r="AJ62" s="325"/>
      <c r="AK62" s="321"/>
      <c r="AL62" s="322"/>
      <c r="AM62" s="323"/>
      <c r="AN62" s="323"/>
      <c r="AO62" s="315"/>
      <c r="AP62" s="324"/>
      <c r="AQ62" s="315"/>
      <c r="AR62" s="324"/>
      <c r="AS62" s="315"/>
      <c r="AT62" s="324"/>
      <c r="AU62" s="315"/>
      <c r="AV62" s="325"/>
      <c r="AW62" s="321"/>
      <c r="AX62" s="322"/>
      <c r="AY62" s="323"/>
      <c r="AZ62" s="323"/>
      <c r="BA62" s="315"/>
      <c r="BB62" s="324"/>
      <c r="BC62" s="315"/>
      <c r="BD62" s="324"/>
      <c r="BE62" s="315"/>
      <c r="BF62" s="324"/>
      <c r="BG62" s="315"/>
      <c r="BH62" s="325"/>
      <c r="BI62" s="321"/>
      <c r="BJ62" s="322"/>
      <c r="BK62" s="323"/>
      <c r="BL62" s="323"/>
      <c r="BM62" s="315"/>
      <c r="BN62" s="324"/>
      <c r="BO62" s="315"/>
      <c r="BP62" s="324"/>
      <c r="BQ62" s="315"/>
      <c r="BR62" s="324"/>
      <c r="BS62" s="315"/>
      <c r="BT62" s="325"/>
      <c r="BU62" s="321"/>
      <c r="BV62" s="322"/>
      <c r="BW62" s="323"/>
      <c r="BX62" s="323"/>
      <c r="BY62" s="315"/>
      <c r="BZ62" s="324"/>
      <c r="CA62" s="315"/>
      <c r="CB62" s="324"/>
      <c r="CC62" s="315"/>
      <c r="CD62" s="324"/>
      <c r="CE62" s="315"/>
      <c r="CF62" s="325"/>
      <c r="CG62" s="321"/>
      <c r="CH62" s="322"/>
      <c r="CI62" s="323"/>
      <c r="CJ62" s="323"/>
      <c r="CK62" s="315"/>
      <c r="CL62" s="324"/>
      <c r="CM62" s="315"/>
      <c r="CN62" s="324"/>
      <c r="CO62" s="315"/>
      <c r="CP62" s="324"/>
      <c r="CQ62" s="315"/>
      <c r="CR62" s="325"/>
      <c r="CS62" s="321"/>
      <c r="CT62" s="322"/>
      <c r="CU62" s="323"/>
      <c r="CV62" s="323"/>
      <c r="CW62" s="315"/>
      <c r="CX62" s="324"/>
      <c r="CY62" s="315"/>
      <c r="CZ62" s="324"/>
      <c r="DA62" s="315"/>
      <c r="DB62" s="324"/>
      <c r="DC62" s="315"/>
      <c r="DD62" s="325"/>
      <c r="DE62" s="321"/>
      <c r="DF62" s="322"/>
      <c r="DG62" s="323"/>
      <c r="DH62" s="323"/>
      <c r="DI62" s="315"/>
      <c r="DJ62" s="324"/>
      <c r="DK62" s="315"/>
      <c r="DL62" s="324"/>
      <c r="DM62" s="315"/>
      <c r="DN62" s="324"/>
      <c r="DO62" s="315"/>
      <c r="DP62" s="325"/>
    </row>
    <row r="63" spans="1:120">
      <c r="A63" s="326"/>
      <c r="B63" s="326"/>
      <c r="C63" s="327"/>
      <c r="D63" s="327"/>
      <c r="E63" s="315"/>
      <c r="G63" s="315"/>
      <c r="I63" s="315"/>
      <c r="K63" s="315"/>
      <c r="M63" s="326"/>
      <c r="N63" s="326"/>
      <c r="O63" s="327"/>
      <c r="P63" s="327"/>
      <c r="Q63" s="315"/>
      <c r="S63" s="315"/>
      <c r="U63" s="315"/>
      <c r="W63" s="315"/>
      <c r="Y63" s="326"/>
      <c r="Z63" s="326"/>
      <c r="AA63" s="327"/>
      <c r="AB63" s="327"/>
      <c r="AC63" s="315"/>
      <c r="AE63" s="315"/>
      <c r="AG63" s="315"/>
      <c r="AI63" s="315"/>
      <c r="AK63" s="326"/>
      <c r="AL63" s="326"/>
      <c r="AM63" s="327"/>
      <c r="AN63" s="327"/>
      <c r="AO63" s="315"/>
      <c r="AQ63" s="315"/>
      <c r="AS63" s="315"/>
      <c r="AU63" s="315"/>
      <c r="AW63" s="326"/>
      <c r="AX63" s="326"/>
      <c r="AY63" s="327"/>
      <c r="AZ63" s="327"/>
      <c r="BA63" s="315"/>
      <c r="BC63" s="315"/>
      <c r="BE63" s="315"/>
      <c r="BG63" s="315"/>
      <c r="BI63" s="326"/>
      <c r="BJ63" s="326"/>
      <c r="BK63" s="327"/>
      <c r="BL63" s="327"/>
      <c r="BM63" s="315"/>
      <c r="BO63" s="315"/>
      <c r="BQ63" s="315"/>
      <c r="BS63" s="315"/>
      <c r="BU63" s="326"/>
      <c r="BV63" s="326"/>
      <c r="BW63" s="327"/>
      <c r="BX63" s="327"/>
      <c r="BY63" s="315"/>
      <c r="CA63" s="315"/>
      <c r="CC63" s="315"/>
      <c r="CE63" s="315"/>
      <c r="CG63" s="326"/>
      <c r="CH63" s="326"/>
      <c r="CI63" s="327"/>
      <c r="CJ63" s="327"/>
      <c r="CK63" s="315"/>
      <c r="CM63" s="315"/>
      <c r="CO63" s="315"/>
      <c r="CQ63" s="315"/>
      <c r="CS63" s="326"/>
      <c r="CT63" s="326"/>
      <c r="CU63" s="327"/>
      <c r="CV63" s="327"/>
      <c r="CW63" s="315"/>
      <c r="CY63" s="315"/>
      <c r="DA63" s="315"/>
      <c r="DC63" s="315"/>
      <c r="DE63" s="326"/>
      <c r="DF63" s="326"/>
      <c r="DG63" s="327"/>
      <c r="DH63" s="327"/>
      <c r="DI63" s="315"/>
      <c r="DK63" s="315"/>
      <c r="DM63" s="315"/>
      <c r="DO63" s="315"/>
    </row>
    <row r="64" spans="1:120" ht="13.5">
      <c r="A64" s="552" t="s">
        <v>88</v>
      </c>
      <c r="B64" s="552"/>
      <c r="C64" s="327"/>
      <c r="D64" s="327"/>
      <c r="E64" s="315"/>
      <c r="G64" s="315"/>
      <c r="I64" s="315"/>
      <c r="K64" s="315"/>
      <c r="M64" s="552" t="s">
        <v>88</v>
      </c>
      <c r="N64" s="552"/>
      <c r="O64" s="327"/>
      <c r="P64" s="327"/>
      <c r="Q64" s="315"/>
      <c r="S64" s="315"/>
      <c r="U64" s="315"/>
      <c r="W64" s="315"/>
      <c r="Y64" s="552" t="s">
        <v>88</v>
      </c>
      <c r="Z64" s="552"/>
      <c r="AA64" s="327"/>
      <c r="AB64" s="327"/>
      <c r="AC64" s="315"/>
      <c r="AE64" s="315"/>
      <c r="AG64" s="315"/>
      <c r="AI64" s="315"/>
      <c r="AK64" s="552" t="s">
        <v>88</v>
      </c>
      <c r="AL64" s="552"/>
      <c r="AM64" s="327"/>
      <c r="AN64" s="327"/>
      <c r="AO64" s="315"/>
      <c r="AQ64" s="315"/>
      <c r="AS64" s="315"/>
      <c r="AU64" s="315"/>
      <c r="AW64" s="552" t="s">
        <v>88</v>
      </c>
      <c r="AX64" s="552"/>
      <c r="AY64" s="327"/>
      <c r="AZ64" s="327"/>
      <c r="BA64" s="315"/>
      <c r="BC64" s="315"/>
      <c r="BE64" s="315"/>
      <c r="BG64" s="315"/>
      <c r="BI64" s="552" t="s">
        <v>88</v>
      </c>
      <c r="BJ64" s="552"/>
      <c r="BK64" s="327"/>
      <c r="BL64" s="327"/>
      <c r="BM64" s="315"/>
      <c r="BO64" s="315"/>
      <c r="BQ64" s="315"/>
      <c r="BS64" s="315"/>
      <c r="BU64" s="552" t="s">
        <v>88</v>
      </c>
      <c r="BV64" s="552"/>
      <c r="BW64" s="327"/>
      <c r="BX64" s="327"/>
      <c r="BY64" s="315"/>
      <c r="CA64" s="315"/>
      <c r="CC64" s="315"/>
      <c r="CE64" s="315"/>
      <c r="CG64" s="552" t="s">
        <v>88</v>
      </c>
      <c r="CH64" s="552"/>
      <c r="CI64" s="327"/>
      <c r="CJ64" s="327"/>
      <c r="CK64" s="315"/>
      <c r="CM64" s="315"/>
      <c r="CO64" s="315"/>
      <c r="CQ64" s="315"/>
      <c r="CS64" s="552" t="s">
        <v>88</v>
      </c>
      <c r="CT64" s="552"/>
      <c r="CU64" s="327"/>
      <c r="CV64" s="327"/>
      <c r="CW64" s="315"/>
      <c r="CY64" s="315"/>
      <c r="DA64" s="315"/>
      <c r="DC64" s="315"/>
      <c r="DE64" s="552" t="s">
        <v>88</v>
      </c>
      <c r="DF64" s="552"/>
      <c r="DG64" s="327"/>
      <c r="DH64" s="327"/>
      <c r="DI64" s="315"/>
      <c r="DK64" s="315"/>
      <c r="DM64" s="315"/>
      <c r="DO64" s="315"/>
    </row>
    <row r="65" spans="1:120">
      <c r="A65" s="326"/>
      <c r="B65" s="326"/>
      <c r="C65" s="327"/>
      <c r="D65" s="327"/>
      <c r="E65" s="315"/>
      <c r="G65" s="315"/>
      <c r="I65" s="315"/>
      <c r="K65" s="315"/>
      <c r="M65" s="326"/>
      <c r="N65" s="326"/>
      <c r="O65" s="327"/>
      <c r="P65" s="327"/>
      <c r="Q65" s="315"/>
      <c r="S65" s="315"/>
      <c r="U65" s="315"/>
      <c r="W65" s="315"/>
      <c r="Y65" s="326"/>
      <c r="Z65" s="326"/>
      <c r="AA65" s="327"/>
      <c r="AB65" s="327"/>
      <c r="AC65" s="315"/>
      <c r="AE65" s="315"/>
      <c r="AG65" s="315"/>
      <c r="AI65" s="315"/>
      <c r="AK65" s="326"/>
      <c r="AL65" s="326"/>
      <c r="AM65" s="327"/>
      <c r="AN65" s="327"/>
      <c r="AO65" s="315"/>
      <c r="AQ65" s="315"/>
      <c r="AS65" s="315"/>
      <c r="AU65" s="315"/>
      <c r="AW65" s="326"/>
      <c r="AX65" s="326"/>
      <c r="AY65" s="327"/>
      <c r="AZ65" s="327"/>
      <c r="BA65" s="315"/>
      <c r="BC65" s="315"/>
      <c r="BE65" s="315"/>
      <c r="BG65" s="315"/>
      <c r="BI65" s="326"/>
      <c r="BJ65" s="326"/>
      <c r="BK65" s="327"/>
      <c r="BL65" s="327"/>
      <c r="BM65" s="315"/>
      <c r="BO65" s="315"/>
      <c r="BQ65" s="315"/>
      <c r="BS65" s="315"/>
      <c r="BU65" s="326"/>
      <c r="BV65" s="326"/>
      <c r="BW65" s="327"/>
      <c r="BX65" s="327"/>
      <c r="BY65" s="315"/>
      <c r="CA65" s="315"/>
      <c r="CC65" s="315"/>
      <c r="CE65" s="315"/>
      <c r="CG65" s="326"/>
      <c r="CH65" s="326"/>
      <c r="CI65" s="327"/>
      <c r="CJ65" s="327"/>
      <c r="CK65" s="315"/>
      <c r="CM65" s="315"/>
      <c r="CO65" s="315"/>
      <c r="CQ65" s="315"/>
      <c r="CS65" s="326"/>
      <c r="CT65" s="326"/>
      <c r="CU65" s="327"/>
      <c r="CV65" s="327"/>
      <c r="CW65" s="315"/>
      <c r="CY65" s="315"/>
      <c r="DA65" s="315"/>
      <c r="DC65" s="315"/>
      <c r="DE65" s="326"/>
      <c r="DF65" s="326"/>
      <c r="DG65" s="327"/>
      <c r="DH65" s="327"/>
      <c r="DI65" s="315"/>
      <c r="DK65" s="315"/>
      <c r="DM65" s="315"/>
      <c r="DO65" s="315"/>
    </row>
    <row r="66" spans="1:120">
      <c r="A66" s="553" t="str">
        <f>PARAMETRES!$F$5</f>
        <v>LIRE</v>
      </c>
      <c r="B66" s="571"/>
      <c r="C66" s="328">
        <f>PARAMETRES!$G$5</f>
        <v>25</v>
      </c>
      <c r="D66" s="329"/>
      <c r="E66" s="330">
        <f>TOTALGENERAL!$H59</f>
        <v>19.8</v>
      </c>
      <c r="F66" s="331"/>
      <c r="G66" s="330" t="str">
        <f>TOTALGENERAL!$AI59</f>
        <v/>
      </c>
      <c r="H66" s="331"/>
      <c r="I66" s="330" t="str">
        <f>TOTALGENERAL!$BJ59</f>
        <v/>
      </c>
      <c r="J66" s="331"/>
      <c r="K66" s="330"/>
      <c r="L66" s="332"/>
      <c r="M66" s="553" t="str">
        <f>PARAMETRES!$F$5</f>
        <v>LIRE</v>
      </c>
      <c r="N66" s="571"/>
      <c r="O66" s="328">
        <f>PARAMETRES!$G$5</f>
        <v>25</v>
      </c>
      <c r="P66" s="329"/>
      <c r="Q66" s="330">
        <f>TOTALGENERAL!$H63</f>
        <v>16.5</v>
      </c>
      <c r="R66" s="331"/>
      <c r="S66" s="330" t="str">
        <f>TOTALGENERAL!$AI63</f>
        <v/>
      </c>
      <c r="T66" s="331"/>
      <c r="U66" s="330" t="str">
        <f>TOTALGENERAL!$BJ63</f>
        <v/>
      </c>
      <c r="V66" s="331"/>
      <c r="W66" s="330"/>
      <c r="X66" s="332"/>
      <c r="Y66" s="553" t="str">
        <f>PARAMETRES!$F$5</f>
        <v>LIRE</v>
      </c>
      <c r="Z66" s="571"/>
      <c r="AA66" s="328">
        <f>PARAMETRES!$G$5</f>
        <v>25</v>
      </c>
      <c r="AB66" s="329"/>
      <c r="AC66" s="330">
        <f>TOTALGENERAL!$H67</f>
        <v>19.3</v>
      </c>
      <c r="AD66" s="331"/>
      <c r="AE66" s="330" t="str">
        <f>TOTALGENERAL!$AI67</f>
        <v/>
      </c>
      <c r="AF66" s="331"/>
      <c r="AG66" s="330" t="str">
        <f>TOTALGENERAL!$BJ67</f>
        <v/>
      </c>
      <c r="AH66" s="331"/>
      <c r="AI66" s="330"/>
      <c r="AJ66" s="332"/>
      <c r="AK66" s="553" t="str">
        <f>PARAMETRES!$F$5</f>
        <v>LIRE</v>
      </c>
      <c r="AL66" s="571"/>
      <c r="AM66" s="328">
        <f>PARAMETRES!$G$5</f>
        <v>25</v>
      </c>
      <c r="AN66" s="329"/>
      <c r="AO66" s="330">
        <f>TOTALGENERAL!$H71</f>
        <v>18.5</v>
      </c>
      <c r="AP66" s="331"/>
      <c r="AQ66" s="330" t="str">
        <f>TOTALGENERAL!$AI71</f>
        <v/>
      </c>
      <c r="AR66" s="331"/>
      <c r="AS66" s="330" t="str">
        <f>TOTALGENERAL!$BJ71</f>
        <v/>
      </c>
      <c r="AT66" s="331"/>
      <c r="AU66" s="330"/>
      <c r="AV66" s="332"/>
      <c r="AW66" s="553" t="str">
        <f>PARAMETRES!$F$5</f>
        <v>LIRE</v>
      </c>
      <c r="AX66" s="571"/>
      <c r="AY66" s="328">
        <f>PARAMETRES!$G$5</f>
        <v>25</v>
      </c>
      <c r="AZ66" s="329"/>
      <c r="BA66" s="330">
        <f>TOTALGENERAL!$H75</f>
        <v>24.5</v>
      </c>
      <c r="BB66" s="331"/>
      <c r="BC66" s="330" t="str">
        <f>TOTALGENERAL!$AI75</f>
        <v/>
      </c>
      <c r="BD66" s="331"/>
      <c r="BE66" s="330" t="str">
        <f>TOTALGENERAL!$BJ75</f>
        <v/>
      </c>
      <c r="BF66" s="331"/>
      <c r="BG66" s="330"/>
      <c r="BH66" s="332"/>
      <c r="BI66" s="553" t="str">
        <f>PARAMETRES!$F$5</f>
        <v>LIRE</v>
      </c>
      <c r="BJ66" s="571"/>
      <c r="BK66" s="328">
        <f>PARAMETRES!$G$5</f>
        <v>25</v>
      </c>
      <c r="BL66" s="329"/>
      <c r="BM66" s="330">
        <f>TOTALGENERAL!$H79</f>
        <v>21.900000000000002</v>
      </c>
      <c r="BN66" s="331"/>
      <c r="BO66" s="330" t="str">
        <f>TOTALGENERAL!$AI79</f>
        <v/>
      </c>
      <c r="BP66" s="331"/>
      <c r="BQ66" s="330" t="str">
        <f>TOTALGENERAL!$BJ79</f>
        <v/>
      </c>
      <c r="BR66" s="331"/>
      <c r="BS66" s="330"/>
      <c r="BT66" s="332"/>
      <c r="BU66" s="553" t="str">
        <f>PARAMETRES!$F$5</f>
        <v>LIRE</v>
      </c>
      <c r="BV66" s="571"/>
      <c r="BW66" s="328">
        <f>PARAMETRES!$G$5</f>
        <v>25</v>
      </c>
      <c r="BX66" s="329"/>
      <c r="BY66" s="330">
        <f>TOTALGENERAL!$H83</f>
        <v>22.200000000000003</v>
      </c>
      <c r="BZ66" s="331"/>
      <c r="CA66" s="330" t="str">
        <f>TOTALGENERAL!$AI83</f>
        <v/>
      </c>
      <c r="CB66" s="331"/>
      <c r="CC66" s="330" t="str">
        <f>TOTALGENERAL!$BJ83</f>
        <v/>
      </c>
      <c r="CD66" s="331"/>
      <c r="CE66" s="330"/>
      <c r="CF66" s="332"/>
      <c r="CG66" s="553" t="str">
        <f>PARAMETRES!$F$5</f>
        <v>LIRE</v>
      </c>
      <c r="CH66" s="571"/>
      <c r="CI66" s="328">
        <f>PARAMETRES!$G$5</f>
        <v>25</v>
      </c>
      <c r="CJ66" s="329"/>
      <c r="CK66" s="330" t="str">
        <f>TOTALGENERAL!$H87</f>
        <v>-</v>
      </c>
      <c r="CL66" s="331"/>
      <c r="CM66" s="330" t="str">
        <f>TOTALGENERAL!$AI87</f>
        <v/>
      </c>
      <c r="CN66" s="331"/>
      <c r="CO66" s="330" t="str">
        <f>TOTALGENERAL!$BJ87</f>
        <v/>
      </c>
      <c r="CP66" s="331"/>
      <c r="CQ66" s="330"/>
      <c r="CR66" s="332"/>
      <c r="CS66" s="553" t="str">
        <f>PARAMETRES!$F$5</f>
        <v>LIRE</v>
      </c>
      <c r="CT66" s="571"/>
      <c r="CU66" s="328">
        <f>PARAMETRES!$G$5</f>
        <v>25</v>
      </c>
      <c r="CV66" s="329"/>
      <c r="CW66" s="330" t="str">
        <f>TOTALGENERAL!$H91</f>
        <v>-</v>
      </c>
      <c r="CX66" s="331"/>
      <c r="CY66" s="330" t="str">
        <f>TOTALGENERAL!$AI91</f>
        <v/>
      </c>
      <c r="CZ66" s="331"/>
      <c r="DA66" s="330" t="str">
        <f>TOTALGENERAL!$BJ91</f>
        <v/>
      </c>
      <c r="DB66" s="331"/>
      <c r="DC66" s="330"/>
      <c r="DD66" s="332"/>
      <c r="DE66" s="553" t="str">
        <f>PARAMETRES!$F$5</f>
        <v>LIRE</v>
      </c>
      <c r="DF66" s="571"/>
      <c r="DG66" s="328">
        <f>PARAMETRES!$G$5</f>
        <v>25</v>
      </c>
      <c r="DH66" s="329"/>
      <c r="DI66" s="330" t="str">
        <f>TOTALGENERAL!$H95</f>
        <v>-</v>
      </c>
      <c r="DJ66" s="331"/>
      <c r="DK66" s="330" t="str">
        <f>TOTALGENERAL!$AI95</f>
        <v/>
      </c>
      <c r="DL66" s="331"/>
      <c r="DM66" s="330" t="str">
        <f>TOTALGENERAL!$BJ95</f>
        <v/>
      </c>
      <c r="DN66" s="331"/>
      <c r="DO66" s="330"/>
      <c r="DP66" s="332"/>
    </row>
    <row r="67" spans="1:120">
      <c r="A67" s="553" t="str">
        <f>PARAMETRES!$F$6</f>
        <v>ÉCRIRE (dictées, orthographe, rédactions)</v>
      </c>
      <c r="B67" s="571"/>
      <c r="C67" s="328">
        <f>PARAMETRES!$G$6</f>
        <v>25</v>
      </c>
      <c r="D67" s="329"/>
      <c r="E67" s="330">
        <f>TOTALGENERAL!$I59</f>
        <v>19.700000000000003</v>
      </c>
      <c r="F67" s="331"/>
      <c r="G67" s="330" t="str">
        <f>TOTALGENERAL!$AJ59</f>
        <v/>
      </c>
      <c r="H67" s="331"/>
      <c r="I67" s="330" t="str">
        <f>TOTALGENERAL!$BK59</f>
        <v/>
      </c>
      <c r="J67" s="331"/>
      <c r="K67" s="330"/>
      <c r="L67" s="332"/>
      <c r="M67" s="553" t="str">
        <f>PARAMETRES!$F$6</f>
        <v>ÉCRIRE (dictées, orthographe, rédactions)</v>
      </c>
      <c r="N67" s="571"/>
      <c r="O67" s="328">
        <f>PARAMETRES!$G$6</f>
        <v>25</v>
      </c>
      <c r="P67" s="329"/>
      <c r="Q67" s="330">
        <f>TOTALGENERAL!$I63</f>
        <v>16.200000000000003</v>
      </c>
      <c r="R67" s="331"/>
      <c r="S67" s="330" t="str">
        <f>TOTALGENERAL!$AJ63</f>
        <v/>
      </c>
      <c r="T67" s="331"/>
      <c r="U67" s="330" t="str">
        <f>TOTALGENERAL!$BK63</f>
        <v/>
      </c>
      <c r="V67" s="331"/>
      <c r="W67" s="330"/>
      <c r="X67" s="332"/>
      <c r="Y67" s="553" t="str">
        <f>PARAMETRES!$F$6</f>
        <v>ÉCRIRE (dictées, orthographe, rédactions)</v>
      </c>
      <c r="Z67" s="571"/>
      <c r="AA67" s="328">
        <f>PARAMETRES!$G$6</f>
        <v>25</v>
      </c>
      <c r="AB67" s="329"/>
      <c r="AC67" s="330">
        <f>TOTALGENERAL!$I67</f>
        <v>21.3</v>
      </c>
      <c r="AD67" s="331"/>
      <c r="AE67" s="330" t="str">
        <f>TOTALGENERAL!$AJ67</f>
        <v/>
      </c>
      <c r="AF67" s="331"/>
      <c r="AG67" s="330" t="str">
        <f>TOTALGENERAL!$BK67</f>
        <v/>
      </c>
      <c r="AH67" s="331"/>
      <c r="AI67" s="330"/>
      <c r="AJ67" s="332"/>
      <c r="AK67" s="553" t="str">
        <f>PARAMETRES!$F$6</f>
        <v>ÉCRIRE (dictées, orthographe, rédactions)</v>
      </c>
      <c r="AL67" s="571"/>
      <c r="AM67" s="328">
        <f>PARAMETRES!$G$6</f>
        <v>25</v>
      </c>
      <c r="AN67" s="329"/>
      <c r="AO67" s="330">
        <f>TOTALGENERAL!$I71</f>
        <v>20.700000000000003</v>
      </c>
      <c r="AP67" s="331"/>
      <c r="AQ67" s="330" t="str">
        <f>TOTALGENERAL!$AJ71</f>
        <v/>
      </c>
      <c r="AR67" s="331"/>
      <c r="AS67" s="330" t="str">
        <f>TOTALGENERAL!$BK71</f>
        <v/>
      </c>
      <c r="AT67" s="331"/>
      <c r="AU67" s="330"/>
      <c r="AV67" s="332"/>
      <c r="AW67" s="553" t="str">
        <f>PARAMETRES!$F$6</f>
        <v>ÉCRIRE (dictées, orthographe, rédactions)</v>
      </c>
      <c r="AX67" s="571"/>
      <c r="AY67" s="328">
        <f>PARAMETRES!$G$6</f>
        <v>25</v>
      </c>
      <c r="AZ67" s="329"/>
      <c r="BA67" s="330">
        <f>TOTALGENERAL!$I75</f>
        <v>18.700000000000003</v>
      </c>
      <c r="BB67" s="331"/>
      <c r="BC67" s="330" t="str">
        <f>TOTALGENERAL!$AJ75</f>
        <v/>
      </c>
      <c r="BD67" s="331"/>
      <c r="BE67" s="330" t="str">
        <f>TOTALGENERAL!$BK75</f>
        <v/>
      </c>
      <c r="BF67" s="331"/>
      <c r="BG67" s="330"/>
      <c r="BH67" s="332"/>
      <c r="BI67" s="553" t="str">
        <f>PARAMETRES!$F$6</f>
        <v>ÉCRIRE (dictées, orthographe, rédactions)</v>
      </c>
      <c r="BJ67" s="571"/>
      <c r="BK67" s="328">
        <f>PARAMETRES!$G$6</f>
        <v>25</v>
      </c>
      <c r="BL67" s="329"/>
      <c r="BM67" s="330">
        <f>TOTALGENERAL!$I79</f>
        <v>18.600000000000001</v>
      </c>
      <c r="BN67" s="331"/>
      <c r="BO67" s="330" t="str">
        <f>TOTALGENERAL!$AJ79</f>
        <v/>
      </c>
      <c r="BP67" s="331"/>
      <c r="BQ67" s="330" t="str">
        <f>TOTALGENERAL!$BK79</f>
        <v/>
      </c>
      <c r="BR67" s="331"/>
      <c r="BS67" s="330"/>
      <c r="BT67" s="332"/>
      <c r="BU67" s="553" t="str">
        <f>PARAMETRES!$F$6</f>
        <v>ÉCRIRE (dictées, orthographe, rédactions)</v>
      </c>
      <c r="BV67" s="571"/>
      <c r="BW67" s="328">
        <f>PARAMETRES!$G$6</f>
        <v>25</v>
      </c>
      <c r="BX67" s="329"/>
      <c r="BY67" s="330">
        <f>TOTALGENERAL!$I83</f>
        <v>20.900000000000002</v>
      </c>
      <c r="BZ67" s="331"/>
      <c r="CA67" s="330" t="str">
        <f>TOTALGENERAL!$AJ83</f>
        <v/>
      </c>
      <c r="CB67" s="331"/>
      <c r="CC67" s="330" t="str">
        <f>TOTALGENERAL!$BK83</f>
        <v/>
      </c>
      <c r="CD67" s="331"/>
      <c r="CE67" s="330"/>
      <c r="CF67" s="332"/>
      <c r="CG67" s="553" t="str">
        <f>PARAMETRES!$F$6</f>
        <v>ÉCRIRE (dictées, orthographe, rédactions)</v>
      </c>
      <c r="CH67" s="571"/>
      <c r="CI67" s="328">
        <f>PARAMETRES!$G$6</f>
        <v>25</v>
      </c>
      <c r="CJ67" s="329"/>
      <c r="CK67" s="330" t="str">
        <f>TOTALGENERAL!$I87</f>
        <v>-</v>
      </c>
      <c r="CL67" s="331"/>
      <c r="CM67" s="330" t="str">
        <f>TOTALGENERAL!$AJ87</f>
        <v/>
      </c>
      <c r="CN67" s="331"/>
      <c r="CO67" s="330" t="str">
        <f>TOTALGENERAL!$BK87</f>
        <v/>
      </c>
      <c r="CP67" s="331"/>
      <c r="CQ67" s="330"/>
      <c r="CR67" s="332"/>
      <c r="CS67" s="553" t="str">
        <f>PARAMETRES!$F$6</f>
        <v>ÉCRIRE (dictées, orthographe, rédactions)</v>
      </c>
      <c r="CT67" s="571"/>
      <c r="CU67" s="328">
        <f>PARAMETRES!$G$6</f>
        <v>25</v>
      </c>
      <c r="CV67" s="329"/>
      <c r="CW67" s="330" t="str">
        <f>TOTALGENERAL!$I91</f>
        <v>-</v>
      </c>
      <c r="CX67" s="331"/>
      <c r="CY67" s="330" t="str">
        <f>TOTALGENERAL!$AJ91</f>
        <v/>
      </c>
      <c r="CZ67" s="331"/>
      <c r="DA67" s="330" t="str">
        <f>TOTALGENERAL!$BK91</f>
        <v/>
      </c>
      <c r="DB67" s="331"/>
      <c r="DC67" s="330"/>
      <c r="DD67" s="332"/>
      <c r="DE67" s="553" t="str">
        <f>PARAMETRES!$F$6</f>
        <v>ÉCRIRE (dictées, orthographe, rédactions)</v>
      </c>
      <c r="DF67" s="571"/>
      <c r="DG67" s="328">
        <f>PARAMETRES!$G$6</f>
        <v>25</v>
      </c>
      <c r="DH67" s="329"/>
      <c r="DI67" s="330" t="str">
        <f>TOTALGENERAL!$I95</f>
        <v>-</v>
      </c>
      <c r="DJ67" s="331"/>
      <c r="DK67" s="330" t="str">
        <f>TOTALGENERAL!$AJ95</f>
        <v/>
      </c>
      <c r="DL67" s="331"/>
      <c r="DM67" s="330" t="str">
        <f>TOTALGENERAL!$BK95</f>
        <v/>
      </c>
      <c r="DN67" s="331"/>
      <c r="DO67" s="330"/>
      <c r="DP67" s="332"/>
    </row>
    <row r="68" spans="1:120">
      <c r="A68" s="553" t="str">
        <f>PARAMETRES!$F$7</f>
        <v>ÉCOUTER / PARLER</v>
      </c>
      <c r="B68" s="571"/>
      <c r="C68" s="328">
        <f>PARAMETRES!$G$7</f>
        <v>25</v>
      </c>
      <c r="D68" s="329"/>
      <c r="E68" s="330">
        <f>TOTALGENERAL!$J59</f>
        <v>24.200000000000003</v>
      </c>
      <c r="F68" s="331"/>
      <c r="G68" s="330" t="str">
        <f>TOTALGENERAL!$AK59</f>
        <v/>
      </c>
      <c r="H68" s="331"/>
      <c r="I68" s="330" t="str">
        <f>TOTALGENERAL!$BL59</f>
        <v/>
      </c>
      <c r="J68" s="331"/>
      <c r="K68" s="330"/>
      <c r="L68" s="332"/>
      <c r="M68" s="553" t="str">
        <f>PARAMETRES!$F$7</f>
        <v>ÉCOUTER / PARLER</v>
      </c>
      <c r="N68" s="571"/>
      <c r="O68" s="328">
        <f>PARAMETRES!$G$7</f>
        <v>25</v>
      </c>
      <c r="P68" s="329"/>
      <c r="Q68" s="330">
        <f>TOTALGENERAL!$J63</f>
        <v>13.1</v>
      </c>
      <c r="R68" s="331"/>
      <c r="S68" s="330" t="str">
        <f>TOTALGENERAL!$AK63</f>
        <v/>
      </c>
      <c r="T68" s="331"/>
      <c r="U68" s="330" t="str">
        <f>TOTALGENERAL!$BL63</f>
        <v/>
      </c>
      <c r="V68" s="331"/>
      <c r="W68" s="330"/>
      <c r="X68" s="332"/>
      <c r="Y68" s="553" t="str">
        <f>PARAMETRES!$F$7</f>
        <v>ÉCOUTER / PARLER</v>
      </c>
      <c r="Z68" s="571"/>
      <c r="AA68" s="328">
        <f>PARAMETRES!$G$7</f>
        <v>25</v>
      </c>
      <c r="AB68" s="329"/>
      <c r="AC68" s="330">
        <f>TOTALGENERAL!$J67</f>
        <v>13.9</v>
      </c>
      <c r="AD68" s="331"/>
      <c r="AE68" s="330" t="str">
        <f>TOTALGENERAL!$AK67</f>
        <v/>
      </c>
      <c r="AF68" s="331"/>
      <c r="AG68" s="330" t="str">
        <f>TOTALGENERAL!$BL67</f>
        <v/>
      </c>
      <c r="AH68" s="331"/>
      <c r="AI68" s="330"/>
      <c r="AJ68" s="332"/>
      <c r="AK68" s="553" t="str">
        <f>PARAMETRES!$F$7</f>
        <v>ÉCOUTER / PARLER</v>
      </c>
      <c r="AL68" s="571"/>
      <c r="AM68" s="328">
        <f>PARAMETRES!$G$7</f>
        <v>25</v>
      </c>
      <c r="AN68" s="329"/>
      <c r="AO68" s="330">
        <f>TOTALGENERAL!$J71</f>
        <v>13.1</v>
      </c>
      <c r="AP68" s="331"/>
      <c r="AQ68" s="330" t="str">
        <f>TOTALGENERAL!$AK71</f>
        <v/>
      </c>
      <c r="AR68" s="331"/>
      <c r="AS68" s="330" t="str">
        <f>TOTALGENERAL!$BL71</f>
        <v/>
      </c>
      <c r="AT68" s="331"/>
      <c r="AU68" s="330"/>
      <c r="AV68" s="332"/>
      <c r="AW68" s="553" t="str">
        <f>PARAMETRES!$F$7</f>
        <v>ÉCOUTER / PARLER</v>
      </c>
      <c r="AX68" s="571"/>
      <c r="AY68" s="328">
        <f>PARAMETRES!$G$7</f>
        <v>25</v>
      </c>
      <c r="AZ68" s="329"/>
      <c r="BA68" s="330">
        <f>TOTALGENERAL!$J75</f>
        <v>18.900000000000002</v>
      </c>
      <c r="BB68" s="331"/>
      <c r="BC68" s="330" t="str">
        <f>TOTALGENERAL!$AK75</f>
        <v/>
      </c>
      <c r="BD68" s="331"/>
      <c r="BE68" s="330" t="str">
        <f>TOTALGENERAL!$BL75</f>
        <v/>
      </c>
      <c r="BF68" s="331"/>
      <c r="BG68" s="330"/>
      <c r="BH68" s="332"/>
      <c r="BI68" s="553" t="str">
        <f>PARAMETRES!$F$7</f>
        <v>ÉCOUTER / PARLER</v>
      </c>
      <c r="BJ68" s="571"/>
      <c r="BK68" s="328">
        <f>PARAMETRES!$G$7</f>
        <v>25</v>
      </c>
      <c r="BL68" s="329"/>
      <c r="BM68" s="330">
        <f>TOTALGENERAL!$J79</f>
        <v>20.3</v>
      </c>
      <c r="BN68" s="331"/>
      <c r="BO68" s="330" t="str">
        <f>TOTALGENERAL!$AK79</f>
        <v/>
      </c>
      <c r="BP68" s="331"/>
      <c r="BQ68" s="330" t="str">
        <f>TOTALGENERAL!$BL79</f>
        <v/>
      </c>
      <c r="BR68" s="331"/>
      <c r="BS68" s="330"/>
      <c r="BT68" s="332"/>
      <c r="BU68" s="553" t="str">
        <f>PARAMETRES!$F$7</f>
        <v>ÉCOUTER / PARLER</v>
      </c>
      <c r="BV68" s="571"/>
      <c r="BW68" s="328">
        <f>PARAMETRES!$G$7</f>
        <v>25</v>
      </c>
      <c r="BX68" s="329"/>
      <c r="BY68" s="330">
        <f>TOTALGENERAL!$J83</f>
        <v>21.400000000000002</v>
      </c>
      <c r="BZ68" s="331"/>
      <c r="CA68" s="330" t="str">
        <f>TOTALGENERAL!$AK83</f>
        <v/>
      </c>
      <c r="CB68" s="331"/>
      <c r="CC68" s="330" t="str">
        <f>TOTALGENERAL!$BL83</f>
        <v/>
      </c>
      <c r="CD68" s="331"/>
      <c r="CE68" s="330"/>
      <c r="CF68" s="332"/>
      <c r="CG68" s="553" t="str">
        <f>PARAMETRES!$F$7</f>
        <v>ÉCOUTER / PARLER</v>
      </c>
      <c r="CH68" s="571"/>
      <c r="CI68" s="328">
        <f>PARAMETRES!$G$7</f>
        <v>25</v>
      </c>
      <c r="CJ68" s="329"/>
      <c r="CK68" s="330" t="str">
        <f>TOTALGENERAL!$J87</f>
        <v>-</v>
      </c>
      <c r="CL68" s="331"/>
      <c r="CM68" s="330" t="str">
        <f>TOTALGENERAL!$AK87</f>
        <v/>
      </c>
      <c r="CN68" s="331"/>
      <c r="CO68" s="330" t="str">
        <f>TOTALGENERAL!$BL87</f>
        <v/>
      </c>
      <c r="CP68" s="331"/>
      <c r="CQ68" s="330"/>
      <c r="CR68" s="332"/>
      <c r="CS68" s="553" t="str">
        <f>PARAMETRES!$F$7</f>
        <v>ÉCOUTER / PARLER</v>
      </c>
      <c r="CT68" s="571"/>
      <c r="CU68" s="328">
        <f>PARAMETRES!$G$7</f>
        <v>25</v>
      </c>
      <c r="CV68" s="329"/>
      <c r="CW68" s="330" t="str">
        <f>TOTALGENERAL!$J91</f>
        <v>-</v>
      </c>
      <c r="CX68" s="331"/>
      <c r="CY68" s="330" t="str">
        <f>TOTALGENERAL!$AK91</f>
        <v/>
      </c>
      <c r="CZ68" s="331"/>
      <c r="DA68" s="330" t="str">
        <f>TOTALGENERAL!$BL91</f>
        <v/>
      </c>
      <c r="DB68" s="331"/>
      <c r="DC68" s="330"/>
      <c r="DD68" s="332"/>
      <c r="DE68" s="553" t="str">
        <f>PARAMETRES!$F$7</f>
        <v>ÉCOUTER / PARLER</v>
      </c>
      <c r="DF68" s="571"/>
      <c r="DG68" s="328">
        <f>PARAMETRES!$G$7</f>
        <v>25</v>
      </c>
      <c r="DH68" s="329"/>
      <c r="DI68" s="330" t="str">
        <f>TOTALGENERAL!$J95</f>
        <v>-</v>
      </c>
      <c r="DJ68" s="331"/>
      <c r="DK68" s="330" t="str">
        <f>TOTALGENERAL!$AK95</f>
        <v/>
      </c>
      <c r="DL68" s="331"/>
      <c r="DM68" s="330" t="str">
        <f>TOTALGENERAL!$BL95</f>
        <v/>
      </c>
      <c r="DN68" s="331"/>
      <c r="DO68" s="330"/>
      <c r="DP68" s="332"/>
    </row>
    <row r="69" spans="1:120">
      <c r="A69" s="553" t="str">
        <f>PARAMETRES!$F$8</f>
        <v>LIRE-ÉCRIRE (conjugaison, grammaire, …)</v>
      </c>
      <c r="B69" s="571"/>
      <c r="C69" s="328">
        <f>PARAMETRES!$G$8</f>
        <v>25</v>
      </c>
      <c r="D69" s="329"/>
      <c r="E69" s="330">
        <f>TOTALGENERAL!$K59</f>
        <v>19.900000000000002</v>
      </c>
      <c r="F69" s="331"/>
      <c r="G69" s="330" t="str">
        <f>TOTALGENERAL!$AL59</f>
        <v/>
      </c>
      <c r="H69" s="331"/>
      <c r="I69" s="330" t="str">
        <f>TOTALGENERAL!$BM59</f>
        <v/>
      </c>
      <c r="J69" s="331"/>
      <c r="K69" s="330"/>
      <c r="L69" s="332"/>
      <c r="M69" s="553" t="str">
        <f>PARAMETRES!$F$8</f>
        <v>LIRE-ÉCRIRE (conjugaison, grammaire, …)</v>
      </c>
      <c r="N69" s="571"/>
      <c r="O69" s="328">
        <f>PARAMETRES!$G$8</f>
        <v>25</v>
      </c>
      <c r="P69" s="329"/>
      <c r="Q69" s="330">
        <f>TOTALGENERAL!$K63</f>
        <v>15.299999999999999</v>
      </c>
      <c r="R69" s="331"/>
      <c r="S69" s="330" t="str">
        <f>TOTALGENERAL!$AL63</f>
        <v/>
      </c>
      <c r="T69" s="331"/>
      <c r="U69" s="330" t="str">
        <f>TOTALGENERAL!$BM63</f>
        <v/>
      </c>
      <c r="V69" s="331"/>
      <c r="W69" s="330"/>
      <c r="X69" s="332"/>
      <c r="Y69" s="553" t="str">
        <f>PARAMETRES!$F$8</f>
        <v>LIRE-ÉCRIRE (conjugaison, grammaire, …)</v>
      </c>
      <c r="Z69" s="571"/>
      <c r="AA69" s="328">
        <f>PARAMETRES!$G$8</f>
        <v>25</v>
      </c>
      <c r="AB69" s="329"/>
      <c r="AC69" s="330">
        <f>TOTALGENERAL!$K67</f>
        <v>16.700000000000003</v>
      </c>
      <c r="AD69" s="331"/>
      <c r="AE69" s="330" t="str">
        <f>TOTALGENERAL!$AL67</f>
        <v/>
      </c>
      <c r="AF69" s="331"/>
      <c r="AG69" s="330" t="str">
        <f>TOTALGENERAL!$BM67</f>
        <v/>
      </c>
      <c r="AH69" s="331"/>
      <c r="AI69" s="330"/>
      <c r="AJ69" s="332"/>
      <c r="AK69" s="553" t="str">
        <f>PARAMETRES!$F$8</f>
        <v>LIRE-ÉCRIRE (conjugaison, grammaire, …)</v>
      </c>
      <c r="AL69" s="571"/>
      <c r="AM69" s="328">
        <f>PARAMETRES!$G$8</f>
        <v>25</v>
      </c>
      <c r="AN69" s="329"/>
      <c r="AO69" s="330">
        <f>TOTALGENERAL!$K71</f>
        <v>15.1</v>
      </c>
      <c r="AP69" s="331"/>
      <c r="AQ69" s="330" t="str">
        <f>TOTALGENERAL!$AL71</f>
        <v/>
      </c>
      <c r="AR69" s="331"/>
      <c r="AS69" s="330" t="str">
        <f>TOTALGENERAL!$BM71</f>
        <v/>
      </c>
      <c r="AT69" s="331"/>
      <c r="AU69" s="330"/>
      <c r="AV69" s="332"/>
      <c r="AW69" s="553" t="str">
        <f>PARAMETRES!$F$8</f>
        <v>LIRE-ÉCRIRE (conjugaison, grammaire, …)</v>
      </c>
      <c r="AX69" s="571"/>
      <c r="AY69" s="328">
        <f>PARAMETRES!$G$8</f>
        <v>25</v>
      </c>
      <c r="AZ69" s="329"/>
      <c r="BA69" s="330">
        <f>TOTALGENERAL!$K75</f>
        <v>18.8</v>
      </c>
      <c r="BB69" s="331"/>
      <c r="BC69" s="330" t="str">
        <f>TOTALGENERAL!$AL75</f>
        <v/>
      </c>
      <c r="BD69" s="331"/>
      <c r="BE69" s="330" t="str">
        <f>TOTALGENERAL!$BM75</f>
        <v/>
      </c>
      <c r="BF69" s="331"/>
      <c r="BG69" s="330"/>
      <c r="BH69" s="332"/>
      <c r="BI69" s="553" t="str">
        <f>PARAMETRES!$F$8</f>
        <v>LIRE-ÉCRIRE (conjugaison, grammaire, …)</v>
      </c>
      <c r="BJ69" s="571"/>
      <c r="BK69" s="328">
        <f>PARAMETRES!$G$8</f>
        <v>25</v>
      </c>
      <c r="BL69" s="329"/>
      <c r="BM69" s="330">
        <f>TOTALGENERAL!$K79</f>
        <v>15.9</v>
      </c>
      <c r="BN69" s="331"/>
      <c r="BO69" s="330" t="str">
        <f>TOTALGENERAL!$AL79</f>
        <v/>
      </c>
      <c r="BP69" s="331"/>
      <c r="BQ69" s="330" t="str">
        <f>TOTALGENERAL!$BM79</f>
        <v/>
      </c>
      <c r="BR69" s="331"/>
      <c r="BS69" s="330"/>
      <c r="BT69" s="332"/>
      <c r="BU69" s="553" t="str">
        <f>PARAMETRES!$F$8</f>
        <v>LIRE-ÉCRIRE (conjugaison, grammaire, …)</v>
      </c>
      <c r="BV69" s="571"/>
      <c r="BW69" s="328">
        <f>PARAMETRES!$G$8</f>
        <v>25</v>
      </c>
      <c r="BX69" s="329"/>
      <c r="BY69" s="330">
        <f>TOTALGENERAL!$K83</f>
        <v>21.400000000000002</v>
      </c>
      <c r="BZ69" s="331"/>
      <c r="CA69" s="330" t="str">
        <f>TOTALGENERAL!$AL83</f>
        <v/>
      </c>
      <c r="CB69" s="331"/>
      <c r="CC69" s="330" t="str">
        <f>TOTALGENERAL!$BM83</f>
        <v/>
      </c>
      <c r="CD69" s="331"/>
      <c r="CE69" s="330"/>
      <c r="CF69" s="332"/>
      <c r="CG69" s="553" t="str">
        <f>PARAMETRES!$F$8</f>
        <v>LIRE-ÉCRIRE (conjugaison, grammaire, …)</v>
      </c>
      <c r="CH69" s="571"/>
      <c r="CI69" s="328">
        <f>PARAMETRES!$G$8</f>
        <v>25</v>
      </c>
      <c r="CJ69" s="329"/>
      <c r="CK69" s="330" t="str">
        <f>TOTALGENERAL!$K87</f>
        <v>-</v>
      </c>
      <c r="CL69" s="331"/>
      <c r="CM69" s="330" t="str">
        <f>TOTALGENERAL!$AL87</f>
        <v/>
      </c>
      <c r="CN69" s="331"/>
      <c r="CO69" s="330" t="str">
        <f>TOTALGENERAL!$BM87</f>
        <v/>
      </c>
      <c r="CP69" s="331"/>
      <c r="CQ69" s="330"/>
      <c r="CR69" s="332"/>
      <c r="CS69" s="553" t="str">
        <f>PARAMETRES!$F$8</f>
        <v>LIRE-ÉCRIRE (conjugaison, grammaire, …)</v>
      </c>
      <c r="CT69" s="571"/>
      <c r="CU69" s="328">
        <f>PARAMETRES!$G$8</f>
        <v>25</v>
      </c>
      <c r="CV69" s="329"/>
      <c r="CW69" s="330" t="str">
        <f>TOTALGENERAL!$K91</f>
        <v>-</v>
      </c>
      <c r="CX69" s="331"/>
      <c r="CY69" s="330" t="str">
        <f>TOTALGENERAL!$AL91</f>
        <v/>
      </c>
      <c r="CZ69" s="331"/>
      <c r="DA69" s="330" t="str">
        <f>TOTALGENERAL!$BM91</f>
        <v/>
      </c>
      <c r="DB69" s="331"/>
      <c r="DC69" s="330"/>
      <c r="DD69" s="332"/>
      <c r="DE69" s="553" t="str">
        <f>PARAMETRES!$F$8</f>
        <v>LIRE-ÉCRIRE (conjugaison, grammaire, …)</v>
      </c>
      <c r="DF69" s="571"/>
      <c r="DG69" s="328">
        <f>PARAMETRES!$G$8</f>
        <v>25</v>
      </c>
      <c r="DH69" s="329"/>
      <c r="DI69" s="330" t="str">
        <f>TOTALGENERAL!$K95</f>
        <v>-</v>
      </c>
      <c r="DJ69" s="331"/>
      <c r="DK69" s="330" t="str">
        <f>TOTALGENERAL!$AL95</f>
        <v/>
      </c>
      <c r="DL69" s="331"/>
      <c r="DM69" s="330" t="str">
        <f>TOTALGENERAL!$BM95</f>
        <v/>
      </c>
      <c r="DN69" s="331"/>
      <c r="DO69" s="330"/>
      <c r="DP69" s="332"/>
    </row>
    <row r="70" spans="1:120" ht="13.5" thickBot="1">
      <c r="A70" s="326"/>
      <c r="B70" s="326"/>
      <c r="C70" s="327"/>
      <c r="D70" s="327"/>
      <c r="E70" s="315"/>
      <c r="G70" s="315"/>
      <c r="I70" s="315"/>
      <c r="K70" s="315"/>
      <c r="M70" s="326"/>
      <c r="N70" s="326"/>
      <c r="O70" s="327"/>
      <c r="P70" s="327"/>
      <c r="Q70" s="315"/>
      <c r="S70" s="315"/>
      <c r="U70" s="315"/>
      <c r="W70" s="315"/>
      <c r="Y70" s="326"/>
      <c r="Z70" s="326"/>
      <c r="AA70" s="327"/>
      <c r="AB70" s="327"/>
      <c r="AC70" s="315"/>
      <c r="AE70" s="315"/>
      <c r="AG70" s="315"/>
      <c r="AI70" s="315"/>
      <c r="AK70" s="326"/>
      <c r="AL70" s="326"/>
      <c r="AM70" s="327"/>
      <c r="AN70" s="327"/>
      <c r="AO70" s="315"/>
      <c r="AQ70" s="315"/>
      <c r="AS70" s="315"/>
      <c r="AU70" s="315"/>
      <c r="AW70" s="326"/>
      <c r="AX70" s="326"/>
      <c r="AY70" s="327"/>
      <c r="AZ70" s="327"/>
      <c r="BA70" s="315"/>
      <c r="BC70" s="315"/>
      <c r="BE70" s="315"/>
      <c r="BG70" s="315"/>
      <c r="BI70" s="326"/>
      <c r="BJ70" s="326"/>
      <c r="BK70" s="327"/>
      <c r="BL70" s="327"/>
      <c r="BM70" s="315"/>
      <c r="BO70" s="315"/>
      <c r="BQ70" s="315"/>
      <c r="BS70" s="315"/>
      <c r="BU70" s="326"/>
      <c r="BV70" s="326"/>
      <c r="BW70" s="327"/>
      <c r="BX70" s="327"/>
      <c r="BY70" s="315"/>
      <c r="CA70" s="315"/>
      <c r="CC70" s="315"/>
      <c r="CE70" s="315"/>
      <c r="CG70" s="326"/>
      <c r="CH70" s="326"/>
      <c r="CI70" s="327"/>
      <c r="CJ70" s="327"/>
      <c r="CK70" s="315"/>
      <c r="CM70" s="315"/>
      <c r="CO70" s="315"/>
      <c r="CQ70" s="315"/>
      <c r="CS70" s="326"/>
      <c r="CT70" s="326"/>
      <c r="CU70" s="327"/>
      <c r="CV70" s="327"/>
      <c r="CW70" s="315"/>
      <c r="CY70" s="315"/>
      <c r="DA70" s="315"/>
      <c r="DC70" s="315"/>
      <c r="DE70" s="326"/>
      <c r="DF70" s="326"/>
      <c r="DG70" s="327"/>
      <c r="DH70" s="327"/>
      <c r="DI70" s="315"/>
      <c r="DK70" s="315"/>
      <c r="DM70" s="315"/>
      <c r="DO70" s="315"/>
    </row>
    <row r="71" spans="1:120" ht="14.25" thickBot="1">
      <c r="A71" s="554" t="str">
        <f>PARAMETRES!$F$9</f>
        <v>TOTAL LANGUE MATERNELLE</v>
      </c>
      <c r="B71" s="572"/>
      <c r="C71" s="333">
        <f>PARAMETRES!$G$9</f>
        <v>100</v>
      </c>
      <c r="D71" s="334"/>
      <c r="E71" s="335">
        <f>TOTALGENERAL!$L59</f>
        <v>83.6</v>
      </c>
      <c r="F71" s="319"/>
      <c r="G71" s="335" t="str">
        <f>TOTALGENERAL!$AM59</f>
        <v/>
      </c>
      <c r="H71" s="319"/>
      <c r="I71" s="335" t="str">
        <f>TOTALGENERAL!$BN59</f>
        <v/>
      </c>
      <c r="J71" s="319"/>
      <c r="K71" s="335"/>
      <c r="L71" s="320"/>
      <c r="M71" s="554" t="str">
        <f>PARAMETRES!$F$9</f>
        <v>TOTAL LANGUE MATERNELLE</v>
      </c>
      <c r="N71" s="572"/>
      <c r="O71" s="333">
        <f>PARAMETRES!$G$9</f>
        <v>100</v>
      </c>
      <c r="P71" s="334"/>
      <c r="Q71" s="335">
        <f>TOTALGENERAL!$L63</f>
        <v>60.800000000000004</v>
      </c>
      <c r="R71" s="319"/>
      <c r="S71" s="335" t="str">
        <f>TOTALGENERAL!$AM63</f>
        <v/>
      </c>
      <c r="T71" s="319"/>
      <c r="U71" s="335" t="str">
        <f>TOTALGENERAL!$BN63</f>
        <v/>
      </c>
      <c r="V71" s="319"/>
      <c r="W71" s="335"/>
      <c r="X71" s="320"/>
      <c r="Y71" s="554" t="str">
        <f>PARAMETRES!$F$9</f>
        <v>TOTAL LANGUE MATERNELLE</v>
      </c>
      <c r="Z71" s="572"/>
      <c r="AA71" s="333">
        <f>PARAMETRES!$G$9</f>
        <v>100</v>
      </c>
      <c r="AB71" s="334"/>
      <c r="AC71" s="335">
        <f>TOTALGENERAL!$L67</f>
        <v>71.099999999999994</v>
      </c>
      <c r="AD71" s="319"/>
      <c r="AE71" s="335" t="str">
        <f>TOTALGENERAL!$AM67</f>
        <v/>
      </c>
      <c r="AF71" s="319"/>
      <c r="AG71" s="335" t="str">
        <f>TOTALGENERAL!$BN67</f>
        <v/>
      </c>
      <c r="AH71" s="319"/>
      <c r="AI71" s="335"/>
      <c r="AJ71" s="320"/>
      <c r="AK71" s="554" t="str">
        <f>PARAMETRES!$F$9</f>
        <v>TOTAL LANGUE MATERNELLE</v>
      </c>
      <c r="AL71" s="572"/>
      <c r="AM71" s="333">
        <f>PARAMETRES!$G$9</f>
        <v>100</v>
      </c>
      <c r="AN71" s="334"/>
      <c r="AO71" s="335">
        <f>TOTALGENERAL!$L71</f>
        <v>67.3</v>
      </c>
      <c r="AP71" s="319"/>
      <c r="AQ71" s="335" t="str">
        <f>TOTALGENERAL!$AM71</f>
        <v/>
      </c>
      <c r="AR71" s="319"/>
      <c r="AS71" s="335" t="str">
        <f>TOTALGENERAL!$BN71</f>
        <v/>
      </c>
      <c r="AT71" s="319"/>
      <c r="AU71" s="335"/>
      <c r="AV71" s="320"/>
      <c r="AW71" s="554" t="str">
        <f>PARAMETRES!$F$9</f>
        <v>TOTAL LANGUE MATERNELLE</v>
      </c>
      <c r="AX71" s="572"/>
      <c r="AY71" s="333">
        <f>PARAMETRES!$G$9</f>
        <v>100</v>
      </c>
      <c r="AZ71" s="334"/>
      <c r="BA71" s="335">
        <f>TOTALGENERAL!$L75</f>
        <v>80.8</v>
      </c>
      <c r="BB71" s="319"/>
      <c r="BC71" s="335" t="str">
        <f>TOTALGENERAL!$AM75</f>
        <v/>
      </c>
      <c r="BD71" s="319"/>
      <c r="BE71" s="335" t="str">
        <f>TOTALGENERAL!$BN75</f>
        <v/>
      </c>
      <c r="BF71" s="319"/>
      <c r="BG71" s="335"/>
      <c r="BH71" s="320"/>
      <c r="BI71" s="554" t="str">
        <f>PARAMETRES!$F$9</f>
        <v>TOTAL LANGUE MATERNELLE</v>
      </c>
      <c r="BJ71" s="572"/>
      <c r="BK71" s="333">
        <f>PARAMETRES!$G$9</f>
        <v>100</v>
      </c>
      <c r="BL71" s="334"/>
      <c r="BM71" s="335">
        <f>TOTALGENERAL!$L79</f>
        <v>76.599999999999994</v>
      </c>
      <c r="BN71" s="319"/>
      <c r="BO71" s="335" t="str">
        <f>TOTALGENERAL!$AM79</f>
        <v/>
      </c>
      <c r="BP71" s="319"/>
      <c r="BQ71" s="335" t="str">
        <f>TOTALGENERAL!$BN79</f>
        <v/>
      </c>
      <c r="BR71" s="319"/>
      <c r="BS71" s="335"/>
      <c r="BT71" s="320"/>
      <c r="BU71" s="554" t="str">
        <f>PARAMETRES!$F$9</f>
        <v>TOTAL LANGUE MATERNELLE</v>
      </c>
      <c r="BV71" s="572"/>
      <c r="BW71" s="333">
        <f>PARAMETRES!$G$9</f>
        <v>100</v>
      </c>
      <c r="BX71" s="334"/>
      <c r="BY71" s="335">
        <f>TOTALGENERAL!$L83</f>
        <v>85.699999999999989</v>
      </c>
      <c r="BZ71" s="319"/>
      <c r="CA71" s="335" t="str">
        <f>TOTALGENERAL!$AM83</f>
        <v/>
      </c>
      <c r="CB71" s="319"/>
      <c r="CC71" s="335" t="str">
        <f>TOTALGENERAL!$BN83</f>
        <v/>
      </c>
      <c r="CD71" s="319"/>
      <c r="CE71" s="335"/>
      <c r="CF71" s="320"/>
      <c r="CG71" s="554" t="str">
        <f>PARAMETRES!$F$9</f>
        <v>TOTAL LANGUE MATERNELLE</v>
      </c>
      <c r="CH71" s="572"/>
      <c r="CI71" s="333">
        <f>PARAMETRES!$G$9</f>
        <v>100</v>
      </c>
      <c r="CJ71" s="334"/>
      <c r="CK71" s="335" t="str">
        <f>TOTALGENERAL!$L87</f>
        <v>-</v>
      </c>
      <c r="CL71" s="319"/>
      <c r="CM71" s="335" t="str">
        <f>TOTALGENERAL!$AM87</f>
        <v/>
      </c>
      <c r="CN71" s="319"/>
      <c r="CO71" s="335" t="str">
        <f>TOTALGENERAL!$BN87</f>
        <v/>
      </c>
      <c r="CP71" s="319"/>
      <c r="CQ71" s="335"/>
      <c r="CR71" s="320"/>
      <c r="CS71" s="554" t="str">
        <f>PARAMETRES!$F$9</f>
        <v>TOTAL LANGUE MATERNELLE</v>
      </c>
      <c r="CT71" s="572"/>
      <c r="CU71" s="333">
        <f>PARAMETRES!$G$9</f>
        <v>100</v>
      </c>
      <c r="CV71" s="334"/>
      <c r="CW71" s="335" t="str">
        <f>TOTALGENERAL!$L91</f>
        <v>-</v>
      </c>
      <c r="CX71" s="319"/>
      <c r="CY71" s="335" t="str">
        <f>TOTALGENERAL!$AM91</f>
        <v/>
      </c>
      <c r="CZ71" s="319"/>
      <c r="DA71" s="335" t="str">
        <f>TOTALGENERAL!$BN91</f>
        <v/>
      </c>
      <c r="DB71" s="319"/>
      <c r="DC71" s="335"/>
      <c r="DD71" s="320"/>
      <c r="DE71" s="554" t="str">
        <f>PARAMETRES!$F$9</f>
        <v>TOTAL LANGUE MATERNELLE</v>
      </c>
      <c r="DF71" s="572"/>
      <c r="DG71" s="333">
        <f>PARAMETRES!$G$9</f>
        <v>100</v>
      </c>
      <c r="DH71" s="334"/>
      <c r="DI71" s="335" t="str">
        <f>TOTALGENERAL!$L95</f>
        <v>-</v>
      </c>
      <c r="DJ71" s="319"/>
      <c r="DK71" s="335" t="str">
        <f>TOTALGENERAL!$AM95</f>
        <v/>
      </c>
      <c r="DL71" s="319"/>
      <c r="DM71" s="335" t="str">
        <f>TOTALGENERAL!$BN95</f>
        <v/>
      </c>
      <c r="DN71" s="319"/>
      <c r="DO71" s="335"/>
      <c r="DP71" s="320"/>
    </row>
    <row r="72" spans="1:120" ht="13.5">
      <c r="A72" s="321"/>
      <c r="B72" s="322"/>
      <c r="C72" s="336"/>
      <c r="D72" s="336"/>
      <c r="E72" s="315"/>
      <c r="F72" s="324"/>
      <c r="G72" s="315"/>
      <c r="H72" s="324"/>
      <c r="I72" s="315"/>
      <c r="J72" s="324"/>
      <c r="K72" s="315"/>
      <c r="L72" s="325"/>
      <c r="M72" s="321"/>
      <c r="N72" s="322"/>
      <c r="O72" s="336"/>
      <c r="P72" s="336"/>
      <c r="Q72" s="315"/>
      <c r="R72" s="324"/>
      <c r="S72" s="315"/>
      <c r="T72" s="324"/>
      <c r="U72" s="315"/>
      <c r="V72" s="324"/>
      <c r="W72" s="315"/>
      <c r="X72" s="325"/>
      <c r="Y72" s="321"/>
      <c r="Z72" s="322"/>
      <c r="AA72" s="336"/>
      <c r="AB72" s="336"/>
      <c r="AC72" s="315"/>
      <c r="AD72" s="324"/>
      <c r="AE72" s="315"/>
      <c r="AF72" s="324"/>
      <c r="AG72" s="315"/>
      <c r="AH72" s="324"/>
      <c r="AI72" s="315"/>
      <c r="AJ72" s="325"/>
      <c r="AK72" s="321"/>
      <c r="AL72" s="322"/>
      <c r="AM72" s="336"/>
      <c r="AN72" s="336"/>
      <c r="AO72" s="315"/>
      <c r="AP72" s="324"/>
      <c r="AQ72" s="315"/>
      <c r="AR72" s="324"/>
      <c r="AS72" s="315"/>
      <c r="AT72" s="324"/>
      <c r="AU72" s="315"/>
      <c r="AV72" s="325"/>
      <c r="AW72" s="321"/>
      <c r="AX72" s="322"/>
      <c r="AY72" s="336"/>
      <c r="AZ72" s="336"/>
      <c r="BA72" s="315"/>
      <c r="BB72" s="324"/>
      <c r="BC72" s="315"/>
      <c r="BD72" s="324"/>
      <c r="BE72" s="315"/>
      <c r="BF72" s="324"/>
      <c r="BG72" s="315"/>
      <c r="BH72" s="325"/>
      <c r="BI72" s="321"/>
      <c r="BJ72" s="322"/>
      <c r="BK72" s="336"/>
      <c r="BL72" s="336"/>
      <c r="BM72" s="315"/>
      <c r="BN72" s="324"/>
      <c r="BO72" s="315"/>
      <c r="BP72" s="324"/>
      <c r="BQ72" s="315"/>
      <c r="BR72" s="324"/>
      <c r="BS72" s="315"/>
      <c r="BT72" s="325"/>
      <c r="BU72" s="321"/>
      <c r="BV72" s="322"/>
      <c r="BW72" s="336"/>
      <c r="BX72" s="336"/>
      <c r="BY72" s="315"/>
      <c r="BZ72" s="324"/>
      <c r="CA72" s="315"/>
      <c r="CB72" s="324"/>
      <c r="CC72" s="315"/>
      <c r="CD72" s="324"/>
      <c r="CE72" s="315"/>
      <c r="CF72" s="325"/>
      <c r="CG72" s="321"/>
      <c r="CH72" s="322"/>
      <c r="CI72" s="336"/>
      <c r="CJ72" s="336"/>
      <c r="CK72" s="315"/>
      <c r="CL72" s="324"/>
      <c r="CM72" s="315"/>
      <c r="CN72" s="324"/>
      <c r="CO72" s="315"/>
      <c r="CP72" s="324"/>
      <c r="CQ72" s="315"/>
      <c r="CR72" s="325"/>
      <c r="CS72" s="321"/>
      <c r="CT72" s="322"/>
      <c r="CU72" s="336"/>
      <c r="CV72" s="336"/>
      <c r="CW72" s="315"/>
      <c r="CX72" s="324"/>
      <c r="CY72" s="315"/>
      <c r="CZ72" s="324"/>
      <c r="DA72" s="315"/>
      <c r="DB72" s="324"/>
      <c r="DC72" s="315"/>
      <c r="DD72" s="325"/>
      <c r="DE72" s="321"/>
      <c r="DF72" s="322"/>
      <c r="DG72" s="336"/>
      <c r="DH72" s="336"/>
      <c r="DI72" s="315"/>
      <c r="DJ72" s="324"/>
      <c r="DK72" s="315"/>
      <c r="DL72" s="324"/>
      <c r="DM72" s="315"/>
      <c r="DN72" s="324"/>
      <c r="DO72" s="315"/>
      <c r="DP72" s="325"/>
    </row>
    <row r="73" spans="1:120">
      <c r="A73" s="326"/>
      <c r="B73" s="326"/>
      <c r="C73" s="327"/>
      <c r="D73" s="327"/>
      <c r="E73" s="315"/>
      <c r="G73" s="315"/>
      <c r="I73" s="315"/>
      <c r="K73" s="315"/>
      <c r="M73" s="326"/>
      <c r="N73" s="326"/>
      <c r="O73" s="327"/>
      <c r="P73" s="327"/>
      <c r="Q73" s="315"/>
      <c r="S73" s="315"/>
      <c r="U73" s="315"/>
      <c r="W73" s="315"/>
      <c r="Y73" s="326"/>
      <c r="Z73" s="326"/>
      <c r="AA73" s="327"/>
      <c r="AB73" s="327"/>
      <c r="AC73" s="315"/>
      <c r="AE73" s="315"/>
      <c r="AG73" s="315"/>
      <c r="AI73" s="315"/>
      <c r="AK73" s="326"/>
      <c r="AL73" s="326"/>
      <c r="AM73" s="327"/>
      <c r="AN73" s="327"/>
      <c r="AO73" s="315"/>
      <c r="AQ73" s="315"/>
      <c r="AS73" s="315"/>
      <c r="AU73" s="315"/>
      <c r="AW73" s="326"/>
      <c r="AX73" s="326"/>
      <c r="AY73" s="327"/>
      <c r="AZ73" s="327"/>
      <c r="BA73" s="315"/>
      <c r="BC73" s="315"/>
      <c r="BE73" s="315"/>
      <c r="BG73" s="315"/>
      <c r="BI73" s="326"/>
      <c r="BJ73" s="326"/>
      <c r="BK73" s="327"/>
      <c r="BL73" s="327"/>
      <c r="BM73" s="315"/>
      <c r="BO73" s="315"/>
      <c r="BQ73" s="315"/>
      <c r="BS73" s="315"/>
      <c r="BU73" s="326"/>
      <c r="BV73" s="326"/>
      <c r="BW73" s="327"/>
      <c r="BX73" s="327"/>
      <c r="BY73" s="315"/>
      <c r="CA73" s="315"/>
      <c r="CC73" s="315"/>
      <c r="CE73" s="315"/>
      <c r="CG73" s="326"/>
      <c r="CH73" s="326"/>
      <c r="CI73" s="327"/>
      <c r="CJ73" s="327"/>
      <c r="CK73" s="315"/>
      <c r="CM73" s="315"/>
      <c r="CO73" s="315"/>
      <c r="CQ73" s="315"/>
      <c r="CS73" s="326"/>
      <c r="CT73" s="326"/>
      <c r="CU73" s="327"/>
      <c r="CV73" s="327"/>
      <c r="CW73" s="315"/>
      <c r="CY73" s="315"/>
      <c r="DA73" s="315"/>
      <c r="DC73" s="315"/>
      <c r="DE73" s="326"/>
      <c r="DF73" s="326"/>
      <c r="DG73" s="327"/>
      <c r="DH73" s="327"/>
      <c r="DI73" s="315"/>
      <c r="DK73" s="315"/>
      <c r="DM73" s="315"/>
      <c r="DO73" s="315"/>
    </row>
    <row r="74" spans="1:120" ht="13.5">
      <c r="A74" s="552" t="s">
        <v>89</v>
      </c>
      <c r="B74" s="552"/>
      <c r="C74" s="327"/>
      <c r="D74" s="327"/>
      <c r="E74" s="315"/>
      <c r="G74" s="315"/>
      <c r="I74" s="315"/>
      <c r="K74" s="315"/>
      <c r="M74" s="552" t="s">
        <v>89</v>
      </c>
      <c r="N74" s="552"/>
      <c r="O74" s="327"/>
      <c r="P74" s="327"/>
      <c r="Q74" s="315"/>
      <c r="S74" s="315"/>
      <c r="U74" s="315"/>
      <c r="W74" s="315"/>
      <c r="Y74" s="552" t="s">
        <v>89</v>
      </c>
      <c r="Z74" s="552"/>
      <c r="AA74" s="327"/>
      <c r="AB74" s="327"/>
      <c r="AC74" s="315"/>
      <c r="AE74" s="315"/>
      <c r="AG74" s="315"/>
      <c r="AI74" s="315"/>
      <c r="AK74" s="552" t="s">
        <v>89</v>
      </c>
      <c r="AL74" s="552"/>
      <c r="AM74" s="327"/>
      <c r="AN74" s="327"/>
      <c r="AO74" s="315"/>
      <c r="AQ74" s="315"/>
      <c r="AS74" s="315"/>
      <c r="AU74" s="315"/>
      <c r="AW74" s="552" t="s">
        <v>89</v>
      </c>
      <c r="AX74" s="552"/>
      <c r="AY74" s="327"/>
      <c r="AZ74" s="327"/>
      <c r="BA74" s="315"/>
      <c r="BC74" s="315"/>
      <c r="BE74" s="315"/>
      <c r="BG74" s="315"/>
      <c r="BI74" s="552" t="s">
        <v>89</v>
      </c>
      <c r="BJ74" s="552"/>
      <c r="BK74" s="327"/>
      <c r="BL74" s="327"/>
      <c r="BM74" s="315"/>
      <c r="BO74" s="315"/>
      <c r="BQ74" s="315"/>
      <c r="BS74" s="315"/>
      <c r="BU74" s="552" t="s">
        <v>89</v>
      </c>
      <c r="BV74" s="552"/>
      <c r="BW74" s="327"/>
      <c r="BX74" s="327"/>
      <c r="BY74" s="315"/>
      <c r="CA74" s="315"/>
      <c r="CC74" s="315"/>
      <c r="CE74" s="315"/>
      <c r="CG74" s="552" t="s">
        <v>89</v>
      </c>
      <c r="CH74" s="552"/>
      <c r="CI74" s="327"/>
      <c r="CJ74" s="327"/>
      <c r="CK74" s="315"/>
      <c r="CM74" s="315"/>
      <c r="CO74" s="315"/>
      <c r="CQ74" s="315"/>
      <c r="CS74" s="552" t="s">
        <v>89</v>
      </c>
      <c r="CT74" s="552"/>
      <c r="CU74" s="327"/>
      <c r="CV74" s="327"/>
      <c r="CW74" s="315"/>
      <c r="CY74" s="315"/>
      <c r="DA74" s="315"/>
      <c r="DC74" s="315"/>
      <c r="DE74" s="552" t="s">
        <v>89</v>
      </c>
      <c r="DF74" s="552"/>
      <c r="DG74" s="327"/>
      <c r="DH74" s="327"/>
      <c r="DI74" s="315"/>
      <c r="DK74" s="315"/>
      <c r="DM74" s="315"/>
      <c r="DO74" s="315"/>
    </row>
    <row r="75" spans="1:120">
      <c r="A75" s="326"/>
      <c r="B75" s="326"/>
      <c r="C75" s="327"/>
      <c r="D75" s="327"/>
      <c r="E75" s="315"/>
      <c r="G75" s="315"/>
      <c r="I75" s="315"/>
      <c r="K75" s="315"/>
      <c r="M75" s="326"/>
      <c r="N75" s="326"/>
      <c r="O75" s="327"/>
      <c r="P75" s="327"/>
      <c r="Q75" s="315"/>
      <c r="S75" s="315"/>
      <c r="U75" s="315"/>
      <c r="W75" s="315"/>
      <c r="Y75" s="326"/>
      <c r="Z75" s="326"/>
      <c r="AA75" s="327"/>
      <c r="AB75" s="327"/>
      <c r="AC75" s="315"/>
      <c r="AE75" s="315"/>
      <c r="AG75" s="315"/>
      <c r="AI75" s="315"/>
      <c r="AK75" s="326"/>
      <c r="AL75" s="326"/>
      <c r="AM75" s="327"/>
      <c r="AN75" s="327"/>
      <c r="AO75" s="315"/>
      <c r="AQ75" s="315"/>
      <c r="AS75" s="315"/>
      <c r="AU75" s="315"/>
      <c r="AW75" s="326"/>
      <c r="AX75" s="326"/>
      <c r="AY75" s="327"/>
      <c r="AZ75" s="327"/>
      <c r="BA75" s="315"/>
      <c r="BC75" s="315"/>
      <c r="BE75" s="315"/>
      <c r="BG75" s="315"/>
      <c r="BI75" s="326"/>
      <c r="BJ75" s="326"/>
      <c r="BK75" s="327"/>
      <c r="BL75" s="327"/>
      <c r="BM75" s="315"/>
      <c r="BO75" s="315"/>
      <c r="BQ75" s="315"/>
      <c r="BS75" s="315"/>
      <c r="BU75" s="326"/>
      <c r="BV75" s="326"/>
      <c r="BW75" s="327"/>
      <c r="BX75" s="327"/>
      <c r="BY75" s="315"/>
      <c r="CA75" s="315"/>
      <c r="CC75" s="315"/>
      <c r="CE75" s="315"/>
      <c r="CG75" s="326"/>
      <c r="CH75" s="326"/>
      <c r="CI75" s="327"/>
      <c r="CJ75" s="327"/>
      <c r="CK75" s="315"/>
      <c r="CM75" s="315"/>
      <c r="CO75" s="315"/>
      <c r="CQ75" s="315"/>
      <c r="CS75" s="326"/>
      <c r="CT75" s="326"/>
      <c r="CU75" s="327"/>
      <c r="CV75" s="327"/>
      <c r="CW75" s="315"/>
      <c r="CY75" s="315"/>
      <c r="DA75" s="315"/>
      <c r="DC75" s="315"/>
      <c r="DE75" s="326"/>
      <c r="DF75" s="326"/>
      <c r="DG75" s="327"/>
      <c r="DH75" s="327"/>
      <c r="DI75" s="315"/>
      <c r="DK75" s="315"/>
      <c r="DM75" s="315"/>
      <c r="DO75" s="315"/>
    </row>
    <row r="76" spans="1:120">
      <c r="A76" s="553" t="str">
        <f>PARAMETRES!$F$11</f>
        <v>NOMBRES ET OPÉRATIONS</v>
      </c>
      <c r="B76" s="571"/>
      <c r="C76" s="328">
        <f>PARAMETRES!$G$11</f>
        <v>40</v>
      </c>
      <c r="D76" s="329"/>
      <c r="E76" s="330">
        <f>TOTALGENERAL!$O59</f>
        <v>37.700000000000003</v>
      </c>
      <c r="F76" s="331"/>
      <c r="G76" s="330" t="str">
        <f>TOTALGENERAL!$AP59</f>
        <v/>
      </c>
      <c r="H76" s="331"/>
      <c r="I76" s="330" t="str">
        <f>TOTALGENERAL!$BQ59</f>
        <v/>
      </c>
      <c r="J76" s="331"/>
      <c r="K76" s="330"/>
      <c r="L76" s="332"/>
      <c r="M76" s="553" t="str">
        <f>PARAMETRES!$F$11</f>
        <v>NOMBRES ET OPÉRATIONS</v>
      </c>
      <c r="N76" s="571"/>
      <c r="O76" s="328">
        <f>PARAMETRES!$G$11</f>
        <v>40</v>
      </c>
      <c r="P76" s="329"/>
      <c r="Q76" s="330">
        <f>TOTALGENERAL!$O63</f>
        <v>30.400000000000002</v>
      </c>
      <c r="R76" s="331"/>
      <c r="S76" s="330" t="str">
        <f>TOTALGENERAL!$AP63</f>
        <v/>
      </c>
      <c r="T76" s="331"/>
      <c r="U76" s="330" t="str">
        <f>TOTALGENERAL!$BQ63</f>
        <v/>
      </c>
      <c r="V76" s="331"/>
      <c r="W76" s="330"/>
      <c r="X76" s="332"/>
      <c r="Y76" s="553" t="str">
        <f>PARAMETRES!$F$11</f>
        <v>NOMBRES ET OPÉRATIONS</v>
      </c>
      <c r="Z76" s="571"/>
      <c r="AA76" s="328">
        <f>PARAMETRES!$G$11</f>
        <v>40</v>
      </c>
      <c r="AB76" s="329"/>
      <c r="AC76" s="330">
        <f>TOTALGENERAL!$O67</f>
        <v>37.300000000000004</v>
      </c>
      <c r="AD76" s="331"/>
      <c r="AE76" s="330" t="str">
        <f>TOTALGENERAL!$AP67</f>
        <v/>
      </c>
      <c r="AF76" s="331"/>
      <c r="AG76" s="330" t="str">
        <f>TOTALGENERAL!$BQ67</f>
        <v/>
      </c>
      <c r="AH76" s="331"/>
      <c r="AI76" s="330"/>
      <c r="AJ76" s="332"/>
      <c r="AK76" s="553" t="str">
        <f>PARAMETRES!$F$11</f>
        <v>NOMBRES ET OPÉRATIONS</v>
      </c>
      <c r="AL76" s="571"/>
      <c r="AM76" s="328">
        <f>PARAMETRES!$G$11</f>
        <v>40</v>
      </c>
      <c r="AN76" s="329"/>
      <c r="AO76" s="330">
        <f>TOTALGENERAL!$O71</f>
        <v>32.300000000000004</v>
      </c>
      <c r="AP76" s="331"/>
      <c r="AQ76" s="330" t="str">
        <f>TOTALGENERAL!$AP71</f>
        <v/>
      </c>
      <c r="AR76" s="331"/>
      <c r="AS76" s="330" t="str">
        <f>TOTALGENERAL!$BQ71</f>
        <v/>
      </c>
      <c r="AT76" s="331"/>
      <c r="AU76" s="330"/>
      <c r="AV76" s="332"/>
      <c r="AW76" s="553" t="str">
        <f>PARAMETRES!$F$11</f>
        <v>NOMBRES ET OPÉRATIONS</v>
      </c>
      <c r="AX76" s="571"/>
      <c r="AY76" s="328">
        <f>PARAMETRES!$G$11</f>
        <v>40</v>
      </c>
      <c r="AZ76" s="329"/>
      <c r="BA76" s="330">
        <f>TOTALGENERAL!$O75</f>
        <v>39.200000000000003</v>
      </c>
      <c r="BB76" s="331"/>
      <c r="BC76" s="330" t="str">
        <f>TOTALGENERAL!$AP75</f>
        <v/>
      </c>
      <c r="BD76" s="331"/>
      <c r="BE76" s="330" t="str">
        <f>TOTALGENERAL!$BQ75</f>
        <v/>
      </c>
      <c r="BF76" s="331"/>
      <c r="BG76" s="330"/>
      <c r="BH76" s="332"/>
      <c r="BI76" s="553" t="str">
        <f>PARAMETRES!$F$11</f>
        <v>NOMBRES ET OPÉRATIONS</v>
      </c>
      <c r="BJ76" s="571"/>
      <c r="BK76" s="328">
        <f>PARAMETRES!$G$11</f>
        <v>40</v>
      </c>
      <c r="BL76" s="329"/>
      <c r="BM76" s="330">
        <f>TOTALGENERAL!$O79</f>
        <v>32.800000000000004</v>
      </c>
      <c r="BN76" s="331"/>
      <c r="BO76" s="330" t="str">
        <f>TOTALGENERAL!$AP79</f>
        <v/>
      </c>
      <c r="BP76" s="331"/>
      <c r="BQ76" s="330" t="str">
        <f>TOTALGENERAL!$BQ79</f>
        <v/>
      </c>
      <c r="BR76" s="331"/>
      <c r="BS76" s="330"/>
      <c r="BT76" s="332"/>
      <c r="BU76" s="553" t="str">
        <f>PARAMETRES!$F$11</f>
        <v>NOMBRES ET OPÉRATIONS</v>
      </c>
      <c r="BV76" s="571"/>
      <c r="BW76" s="328">
        <f>PARAMETRES!$G$11</f>
        <v>40</v>
      </c>
      <c r="BX76" s="329"/>
      <c r="BY76" s="330">
        <f>TOTALGENERAL!$O83</f>
        <v>40</v>
      </c>
      <c r="BZ76" s="331"/>
      <c r="CA76" s="330" t="str">
        <f>TOTALGENERAL!$AP83</f>
        <v/>
      </c>
      <c r="CB76" s="331"/>
      <c r="CC76" s="330" t="str">
        <f>TOTALGENERAL!$BQ83</f>
        <v/>
      </c>
      <c r="CD76" s="331"/>
      <c r="CE76" s="330"/>
      <c r="CF76" s="332"/>
      <c r="CG76" s="553" t="str">
        <f>PARAMETRES!$F$11</f>
        <v>NOMBRES ET OPÉRATIONS</v>
      </c>
      <c r="CH76" s="571"/>
      <c r="CI76" s="328">
        <f>PARAMETRES!$G$11</f>
        <v>40</v>
      </c>
      <c r="CJ76" s="329"/>
      <c r="CK76" s="330" t="str">
        <f>TOTALGENERAL!$O87</f>
        <v>-</v>
      </c>
      <c r="CL76" s="331"/>
      <c r="CM76" s="330" t="str">
        <f>TOTALGENERAL!$AP87</f>
        <v/>
      </c>
      <c r="CN76" s="331"/>
      <c r="CO76" s="330" t="str">
        <f>TOTALGENERAL!$BQ87</f>
        <v/>
      </c>
      <c r="CP76" s="331"/>
      <c r="CQ76" s="330"/>
      <c r="CR76" s="332"/>
      <c r="CS76" s="553" t="str">
        <f>PARAMETRES!$F$11</f>
        <v>NOMBRES ET OPÉRATIONS</v>
      </c>
      <c r="CT76" s="571"/>
      <c r="CU76" s="328">
        <f>PARAMETRES!$G$11</f>
        <v>40</v>
      </c>
      <c r="CV76" s="329"/>
      <c r="CW76" s="330" t="str">
        <f>TOTALGENERAL!$O91</f>
        <v>-</v>
      </c>
      <c r="CX76" s="331"/>
      <c r="CY76" s="330" t="str">
        <f>TOTALGENERAL!$AP91</f>
        <v/>
      </c>
      <c r="CZ76" s="331"/>
      <c r="DA76" s="330" t="str">
        <f>TOTALGENERAL!$BQ91</f>
        <v/>
      </c>
      <c r="DB76" s="331"/>
      <c r="DC76" s="330"/>
      <c r="DD76" s="332"/>
      <c r="DE76" s="553" t="str">
        <f>PARAMETRES!$F$11</f>
        <v>NOMBRES ET OPÉRATIONS</v>
      </c>
      <c r="DF76" s="571"/>
      <c r="DG76" s="328">
        <f>PARAMETRES!$G$11</f>
        <v>40</v>
      </c>
      <c r="DH76" s="329"/>
      <c r="DI76" s="330" t="str">
        <f>TOTALGENERAL!$O95</f>
        <v>-</v>
      </c>
      <c r="DJ76" s="331"/>
      <c r="DK76" s="330" t="str">
        <f>TOTALGENERAL!$AP95</f>
        <v/>
      </c>
      <c r="DL76" s="331"/>
      <c r="DM76" s="330" t="str">
        <f>TOTALGENERAL!$BQ95</f>
        <v/>
      </c>
      <c r="DN76" s="331"/>
      <c r="DO76" s="330"/>
      <c r="DP76" s="332"/>
    </row>
    <row r="77" spans="1:120">
      <c r="A77" s="553" t="str">
        <f>PARAMETRES!$F$12</f>
        <v>GRANDEURS</v>
      </c>
      <c r="B77" s="571"/>
      <c r="C77" s="328">
        <f>PARAMETRES!$G$12</f>
        <v>30</v>
      </c>
      <c r="D77" s="329"/>
      <c r="E77" s="330" t="str">
        <f>TOTALGENERAL!$P59</f>
        <v/>
      </c>
      <c r="F77" s="331"/>
      <c r="G77" s="330" t="str">
        <f>TOTALGENERAL!$AQ59</f>
        <v/>
      </c>
      <c r="H77" s="331"/>
      <c r="I77" s="330" t="str">
        <f>TOTALGENERAL!$BR59</f>
        <v/>
      </c>
      <c r="J77" s="331"/>
      <c r="K77" s="330"/>
      <c r="L77" s="332"/>
      <c r="M77" s="553" t="str">
        <f>PARAMETRES!$F$12</f>
        <v>GRANDEURS</v>
      </c>
      <c r="N77" s="571"/>
      <c r="O77" s="328">
        <f>PARAMETRES!$G$12</f>
        <v>30</v>
      </c>
      <c r="P77" s="329"/>
      <c r="Q77" s="330" t="str">
        <f>TOTALGENERAL!$P63</f>
        <v/>
      </c>
      <c r="R77" s="331"/>
      <c r="S77" s="330" t="str">
        <f>TOTALGENERAL!$AQ63</f>
        <v/>
      </c>
      <c r="T77" s="331"/>
      <c r="U77" s="330" t="str">
        <f>TOTALGENERAL!$BR63</f>
        <v/>
      </c>
      <c r="V77" s="331"/>
      <c r="W77" s="330"/>
      <c r="X77" s="332"/>
      <c r="Y77" s="553" t="str">
        <f>PARAMETRES!$F$12</f>
        <v>GRANDEURS</v>
      </c>
      <c r="Z77" s="571"/>
      <c r="AA77" s="328">
        <f>PARAMETRES!$G$12</f>
        <v>30</v>
      </c>
      <c r="AB77" s="329"/>
      <c r="AC77" s="330" t="str">
        <f>TOTALGENERAL!$P67</f>
        <v/>
      </c>
      <c r="AD77" s="331"/>
      <c r="AE77" s="330" t="str">
        <f>TOTALGENERAL!$AQ67</f>
        <v/>
      </c>
      <c r="AF77" s="331"/>
      <c r="AG77" s="330" t="str">
        <f>TOTALGENERAL!$BR67</f>
        <v/>
      </c>
      <c r="AH77" s="331"/>
      <c r="AI77" s="330"/>
      <c r="AJ77" s="332"/>
      <c r="AK77" s="553" t="str">
        <f>PARAMETRES!$F$12</f>
        <v>GRANDEURS</v>
      </c>
      <c r="AL77" s="571"/>
      <c r="AM77" s="328">
        <f>PARAMETRES!$G$12</f>
        <v>30</v>
      </c>
      <c r="AN77" s="329"/>
      <c r="AO77" s="330" t="str">
        <f>TOTALGENERAL!$P71</f>
        <v/>
      </c>
      <c r="AP77" s="331"/>
      <c r="AQ77" s="330" t="str">
        <f>TOTALGENERAL!$AQ71</f>
        <v/>
      </c>
      <c r="AR77" s="331"/>
      <c r="AS77" s="330" t="str">
        <f>TOTALGENERAL!$BR71</f>
        <v/>
      </c>
      <c r="AT77" s="331"/>
      <c r="AU77" s="330"/>
      <c r="AV77" s="332"/>
      <c r="AW77" s="553" t="str">
        <f>PARAMETRES!$F$12</f>
        <v>GRANDEURS</v>
      </c>
      <c r="AX77" s="571"/>
      <c r="AY77" s="328">
        <f>PARAMETRES!$G$12</f>
        <v>30</v>
      </c>
      <c r="AZ77" s="329"/>
      <c r="BA77" s="330" t="str">
        <f>TOTALGENERAL!$P75</f>
        <v/>
      </c>
      <c r="BB77" s="331"/>
      <c r="BC77" s="330" t="str">
        <f>TOTALGENERAL!$AQ75</f>
        <v/>
      </c>
      <c r="BD77" s="331"/>
      <c r="BE77" s="330" t="str">
        <f>TOTALGENERAL!$BR75</f>
        <v/>
      </c>
      <c r="BF77" s="331"/>
      <c r="BG77" s="330"/>
      <c r="BH77" s="332"/>
      <c r="BI77" s="553" t="str">
        <f>PARAMETRES!$F$12</f>
        <v>GRANDEURS</v>
      </c>
      <c r="BJ77" s="571"/>
      <c r="BK77" s="328">
        <f>PARAMETRES!$G$12</f>
        <v>30</v>
      </c>
      <c r="BL77" s="329"/>
      <c r="BM77" s="330" t="str">
        <f>TOTALGENERAL!$P79</f>
        <v/>
      </c>
      <c r="BN77" s="331"/>
      <c r="BO77" s="330" t="str">
        <f>TOTALGENERAL!$AQ79</f>
        <v/>
      </c>
      <c r="BP77" s="331"/>
      <c r="BQ77" s="330" t="str">
        <f>TOTALGENERAL!$BR79</f>
        <v/>
      </c>
      <c r="BR77" s="331"/>
      <c r="BS77" s="330"/>
      <c r="BT77" s="332"/>
      <c r="BU77" s="553" t="str">
        <f>PARAMETRES!$F$12</f>
        <v>GRANDEURS</v>
      </c>
      <c r="BV77" s="571"/>
      <c r="BW77" s="328">
        <f>PARAMETRES!$G$12</f>
        <v>30</v>
      </c>
      <c r="BX77" s="329"/>
      <c r="BY77" s="330" t="str">
        <f>TOTALGENERAL!$P83</f>
        <v/>
      </c>
      <c r="BZ77" s="331"/>
      <c r="CA77" s="330" t="str">
        <f>TOTALGENERAL!$AQ83</f>
        <v/>
      </c>
      <c r="CB77" s="331"/>
      <c r="CC77" s="330" t="str">
        <f>TOTALGENERAL!$BR83</f>
        <v/>
      </c>
      <c r="CD77" s="331"/>
      <c r="CE77" s="330"/>
      <c r="CF77" s="332"/>
      <c r="CG77" s="553" t="str">
        <f>PARAMETRES!$F$12</f>
        <v>GRANDEURS</v>
      </c>
      <c r="CH77" s="571"/>
      <c r="CI77" s="328">
        <f>PARAMETRES!$G$12</f>
        <v>30</v>
      </c>
      <c r="CJ77" s="329"/>
      <c r="CK77" s="330" t="str">
        <f>TOTALGENERAL!$P87</f>
        <v/>
      </c>
      <c r="CL77" s="331"/>
      <c r="CM77" s="330" t="str">
        <f>TOTALGENERAL!$AQ87</f>
        <v/>
      </c>
      <c r="CN77" s="331"/>
      <c r="CO77" s="330" t="str">
        <f>TOTALGENERAL!$BR87</f>
        <v/>
      </c>
      <c r="CP77" s="331"/>
      <c r="CQ77" s="330"/>
      <c r="CR77" s="332"/>
      <c r="CS77" s="553" t="str">
        <f>PARAMETRES!$F$12</f>
        <v>GRANDEURS</v>
      </c>
      <c r="CT77" s="571"/>
      <c r="CU77" s="328">
        <f>PARAMETRES!$G$12</f>
        <v>30</v>
      </c>
      <c r="CV77" s="329"/>
      <c r="CW77" s="330" t="str">
        <f>TOTALGENERAL!$P91</f>
        <v/>
      </c>
      <c r="CX77" s="331"/>
      <c r="CY77" s="330" t="str">
        <f>TOTALGENERAL!$AQ91</f>
        <v/>
      </c>
      <c r="CZ77" s="331"/>
      <c r="DA77" s="330" t="str">
        <f>TOTALGENERAL!$BR91</f>
        <v/>
      </c>
      <c r="DB77" s="331"/>
      <c r="DC77" s="330"/>
      <c r="DD77" s="332"/>
      <c r="DE77" s="553" t="str">
        <f>PARAMETRES!$F$12</f>
        <v>GRANDEURS</v>
      </c>
      <c r="DF77" s="571"/>
      <c r="DG77" s="328">
        <f>PARAMETRES!$G$12</f>
        <v>30</v>
      </c>
      <c r="DH77" s="329"/>
      <c r="DI77" s="330" t="str">
        <f>TOTALGENERAL!$P95</f>
        <v/>
      </c>
      <c r="DJ77" s="331"/>
      <c r="DK77" s="330" t="str">
        <f>TOTALGENERAL!$AQ95</f>
        <v/>
      </c>
      <c r="DL77" s="331"/>
      <c r="DM77" s="330" t="str">
        <f>TOTALGENERAL!$BR95</f>
        <v/>
      </c>
      <c r="DN77" s="331"/>
      <c r="DO77" s="330"/>
      <c r="DP77" s="332"/>
    </row>
    <row r="78" spans="1:120">
      <c r="A78" s="553" t="str">
        <f>PARAMETRES!$F$13</f>
        <v>SOLIDES ET FIGURES</v>
      </c>
      <c r="B78" s="571"/>
      <c r="C78" s="328">
        <f>PARAMETRES!$G$13</f>
        <v>30</v>
      </c>
      <c r="D78" s="329"/>
      <c r="E78" s="330" t="str">
        <f>TOTALGENERAL!$Q59</f>
        <v/>
      </c>
      <c r="F78" s="331"/>
      <c r="G78" s="330" t="str">
        <f>TOTALGENERAL!$AR59</f>
        <v/>
      </c>
      <c r="H78" s="331"/>
      <c r="I78" s="330" t="str">
        <f>TOTALGENERAL!$BS59</f>
        <v/>
      </c>
      <c r="J78" s="331"/>
      <c r="K78" s="330"/>
      <c r="L78" s="332"/>
      <c r="M78" s="553" t="str">
        <f>PARAMETRES!$F$13</f>
        <v>SOLIDES ET FIGURES</v>
      </c>
      <c r="N78" s="571"/>
      <c r="O78" s="328">
        <f>PARAMETRES!$G$13</f>
        <v>30</v>
      </c>
      <c r="P78" s="329"/>
      <c r="Q78" s="330" t="str">
        <f>TOTALGENERAL!$Q63</f>
        <v/>
      </c>
      <c r="R78" s="331"/>
      <c r="S78" s="330" t="str">
        <f>TOTALGENERAL!$AR63</f>
        <v/>
      </c>
      <c r="T78" s="331"/>
      <c r="U78" s="330" t="str">
        <f>TOTALGENERAL!$BS63</f>
        <v/>
      </c>
      <c r="V78" s="331"/>
      <c r="W78" s="330"/>
      <c r="X78" s="332"/>
      <c r="Y78" s="553" t="str">
        <f>PARAMETRES!$F$13</f>
        <v>SOLIDES ET FIGURES</v>
      </c>
      <c r="Z78" s="571"/>
      <c r="AA78" s="328">
        <f>PARAMETRES!$G$13</f>
        <v>30</v>
      </c>
      <c r="AB78" s="329"/>
      <c r="AC78" s="330" t="str">
        <f>TOTALGENERAL!$Q67</f>
        <v/>
      </c>
      <c r="AD78" s="331"/>
      <c r="AE78" s="330" t="str">
        <f>TOTALGENERAL!$AR67</f>
        <v/>
      </c>
      <c r="AF78" s="331"/>
      <c r="AG78" s="330" t="str">
        <f>TOTALGENERAL!$BS67</f>
        <v/>
      </c>
      <c r="AH78" s="331"/>
      <c r="AI78" s="330"/>
      <c r="AJ78" s="332"/>
      <c r="AK78" s="553" t="str">
        <f>PARAMETRES!$F$13</f>
        <v>SOLIDES ET FIGURES</v>
      </c>
      <c r="AL78" s="571"/>
      <c r="AM78" s="328">
        <f>PARAMETRES!$G$13</f>
        <v>30</v>
      </c>
      <c r="AN78" s="329"/>
      <c r="AO78" s="330" t="str">
        <f>TOTALGENERAL!$Q71</f>
        <v/>
      </c>
      <c r="AP78" s="331"/>
      <c r="AQ78" s="330" t="str">
        <f>TOTALGENERAL!$AR71</f>
        <v/>
      </c>
      <c r="AR78" s="331"/>
      <c r="AS78" s="330" t="str">
        <f>TOTALGENERAL!$BS71</f>
        <v/>
      </c>
      <c r="AT78" s="331"/>
      <c r="AU78" s="330"/>
      <c r="AV78" s="332"/>
      <c r="AW78" s="553" t="str">
        <f>PARAMETRES!$F$13</f>
        <v>SOLIDES ET FIGURES</v>
      </c>
      <c r="AX78" s="571"/>
      <c r="AY78" s="328">
        <f>PARAMETRES!$G$13</f>
        <v>30</v>
      </c>
      <c r="AZ78" s="329"/>
      <c r="BA78" s="330" t="str">
        <f>TOTALGENERAL!$Q75</f>
        <v/>
      </c>
      <c r="BB78" s="331"/>
      <c r="BC78" s="330" t="str">
        <f>TOTALGENERAL!$AR75</f>
        <v/>
      </c>
      <c r="BD78" s="331"/>
      <c r="BE78" s="330" t="str">
        <f>TOTALGENERAL!$BS75</f>
        <v/>
      </c>
      <c r="BF78" s="331"/>
      <c r="BG78" s="330"/>
      <c r="BH78" s="332"/>
      <c r="BI78" s="553" t="str">
        <f>PARAMETRES!$F$13</f>
        <v>SOLIDES ET FIGURES</v>
      </c>
      <c r="BJ78" s="571"/>
      <c r="BK78" s="328">
        <f>PARAMETRES!$G$13</f>
        <v>30</v>
      </c>
      <c r="BL78" s="329"/>
      <c r="BM78" s="330" t="str">
        <f>TOTALGENERAL!$Q79</f>
        <v/>
      </c>
      <c r="BN78" s="331"/>
      <c r="BO78" s="330" t="str">
        <f>TOTALGENERAL!$AR79</f>
        <v/>
      </c>
      <c r="BP78" s="331"/>
      <c r="BQ78" s="330" t="str">
        <f>TOTALGENERAL!$BS79</f>
        <v/>
      </c>
      <c r="BR78" s="331"/>
      <c r="BS78" s="330"/>
      <c r="BT78" s="332"/>
      <c r="BU78" s="553" t="str">
        <f>PARAMETRES!$F$13</f>
        <v>SOLIDES ET FIGURES</v>
      </c>
      <c r="BV78" s="571"/>
      <c r="BW78" s="328">
        <f>PARAMETRES!$G$13</f>
        <v>30</v>
      </c>
      <c r="BX78" s="329"/>
      <c r="BY78" s="330" t="str">
        <f>TOTALGENERAL!$Q83</f>
        <v/>
      </c>
      <c r="BZ78" s="331"/>
      <c r="CA78" s="330" t="str">
        <f>TOTALGENERAL!$AR83</f>
        <v/>
      </c>
      <c r="CB78" s="331"/>
      <c r="CC78" s="330" t="str">
        <f>TOTALGENERAL!$BS83</f>
        <v/>
      </c>
      <c r="CD78" s="331"/>
      <c r="CE78" s="330"/>
      <c r="CF78" s="332"/>
      <c r="CG78" s="553" t="str">
        <f>PARAMETRES!$F$13</f>
        <v>SOLIDES ET FIGURES</v>
      </c>
      <c r="CH78" s="571"/>
      <c r="CI78" s="328">
        <f>PARAMETRES!$G$13</f>
        <v>30</v>
      </c>
      <c r="CJ78" s="329"/>
      <c r="CK78" s="330" t="str">
        <f>TOTALGENERAL!$Q87</f>
        <v/>
      </c>
      <c r="CL78" s="331"/>
      <c r="CM78" s="330" t="str">
        <f>TOTALGENERAL!$AR87</f>
        <v/>
      </c>
      <c r="CN78" s="331"/>
      <c r="CO78" s="330" t="str">
        <f>TOTALGENERAL!$BS87</f>
        <v/>
      </c>
      <c r="CP78" s="331"/>
      <c r="CQ78" s="330"/>
      <c r="CR78" s="332"/>
      <c r="CS78" s="553" t="str">
        <f>PARAMETRES!$F$13</f>
        <v>SOLIDES ET FIGURES</v>
      </c>
      <c r="CT78" s="571"/>
      <c r="CU78" s="328">
        <f>PARAMETRES!$G$13</f>
        <v>30</v>
      </c>
      <c r="CV78" s="329"/>
      <c r="CW78" s="330" t="str">
        <f>TOTALGENERAL!$Q91</f>
        <v/>
      </c>
      <c r="CX78" s="331"/>
      <c r="CY78" s="330" t="str">
        <f>TOTALGENERAL!$AR91</f>
        <v/>
      </c>
      <c r="CZ78" s="331"/>
      <c r="DA78" s="330" t="str">
        <f>TOTALGENERAL!$BS91</f>
        <v/>
      </c>
      <c r="DB78" s="331"/>
      <c r="DC78" s="330"/>
      <c r="DD78" s="332"/>
      <c r="DE78" s="553" t="str">
        <f>PARAMETRES!$F$13</f>
        <v>SOLIDES ET FIGURES</v>
      </c>
      <c r="DF78" s="571"/>
      <c r="DG78" s="328">
        <f>PARAMETRES!$G$13</f>
        <v>30</v>
      </c>
      <c r="DH78" s="329"/>
      <c r="DI78" s="330" t="str">
        <f>TOTALGENERAL!$Q95</f>
        <v/>
      </c>
      <c r="DJ78" s="331"/>
      <c r="DK78" s="330" t="str">
        <f>TOTALGENERAL!$AR95</f>
        <v/>
      </c>
      <c r="DL78" s="331"/>
      <c r="DM78" s="330" t="str">
        <f>TOTALGENERAL!$BS95</f>
        <v/>
      </c>
      <c r="DN78" s="331"/>
      <c r="DO78" s="330"/>
      <c r="DP78" s="332"/>
    </row>
    <row r="79" spans="1:120" ht="13.5" thickBot="1">
      <c r="A79" s="326"/>
      <c r="B79" s="326"/>
      <c r="C79" s="327"/>
      <c r="D79" s="327"/>
      <c r="E79" s="315"/>
      <c r="G79" s="315"/>
      <c r="I79" s="315"/>
      <c r="K79" s="315"/>
      <c r="M79" s="326"/>
      <c r="N79" s="326"/>
      <c r="O79" s="327"/>
      <c r="P79" s="327"/>
      <c r="Q79" s="315"/>
      <c r="S79" s="315"/>
      <c r="U79" s="315"/>
      <c r="W79" s="315"/>
      <c r="Y79" s="326"/>
      <c r="Z79" s="326"/>
      <c r="AA79" s="327"/>
      <c r="AB79" s="327"/>
      <c r="AC79" s="315"/>
      <c r="AE79" s="315"/>
      <c r="AG79" s="315"/>
      <c r="AI79" s="315"/>
      <c r="AK79" s="326"/>
      <c r="AL79" s="326"/>
      <c r="AM79" s="327"/>
      <c r="AN79" s="327"/>
      <c r="AO79" s="315"/>
      <c r="AQ79" s="315"/>
      <c r="AS79" s="315"/>
      <c r="AU79" s="315"/>
      <c r="AW79" s="326"/>
      <c r="AX79" s="326"/>
      <c r="AY79" s="327"/>
      <c r="AZ79" s="327"/>
      <c r="BA79" s="315"/>
      <c r="BC79" s="315"/>
      <c r="BE79" s="315"/>
      <c r="BG79" s="315"/>
      <c r="BI79" s="326"/>
      <c r="BJ79" s="326"/>
      <c r="BK79" s="327"/>
      <c r="BL79" s="327"/>
      <c r="BM79" s="315"/>
      <c r="BO79" s="315"/>
      <c r="BQ79" s="315"/>
      <c r="BS79" s="315"/>
      <c r="BU79" s="326"/>
      <c r="BV79" s="326"/>
      <c r="BW79" s="327"/>
      <c r="BX79" s="327"/>
      <c r="BY79" s="315"/>
      <c r="CA79" s="315"/>
      <c r="CC79" s="315"/>
      <c r="CE79" s="315"/>
      <c r="CG79" s="326"/>
      <c r="CH79" s="326"/>
      <c r="CI79" s="327"/>
      <c r="CJ79" s="327"/>
      <c r="CK79" s="315"/>
      <c r="CM79" s="315"/>
      <c r="CO79" s="315"/>
      <c r="CQ79" s="315"/>
      <c r="CS79" s="326"/>
      <c r="CT79" s="326"/>
      <c r="CU79" s="327"/>
      <c r="CV79" s="327"/>
      <c r="CW79" s="315"/>
      <c r="CY79" s="315"/>
      <c r="DA79" s="315"/>
      <c r="DC79" s="315"/>
      <c r="DE79" s="326"/>
      <c r="DF79" s="326"/>
      <c r="DG79" s="327"/>
      <c r="DH79" s="327"/>
      <c r="DI79" s="315"/>
      <c r="DK79" s="315"/>
      <c r="DM79" s="315"/>
      <c r="DO79" s="315"/>
    </row>
    <row r="80" spans="1:120" ht="14.25" thickBot="1">
      <c r="A80" s="554" t="str">
        <f>PARAMETRES!$F$14</f>
        <v>TOTAL MATHÉMATIQUE</v>
      </c>
      <c r="B80" s="572"/>
      <c r="C80" s="333">
        <f>PARAMETRES!$G$14</f>
        <v>100</v>
      </c>
      <c r="D80" s="334"/>
      <c r="E80" s="335">
        <f>TOTALGENERAL!$R59</f>
        <v>94.1</v>
      </c>
      <c r="F80" s="319"/>
      <c r="G80" s="335" t="str">
        <f>TOTALGENERAL!$AS59</f>
        <v/>
      </c>
      <c r="H80" s="319"/>
      <c r="I80" s="335" t="str">
        <f>TOTALGENERAL!$BT59</f>
        <v/>
      </c>
      <c r="J80" s="319"/>
      <c r="K80" s="335"/>
      <c r="L80" s="320"/>
      <c r="M80" s="554" t="str">
        <f>PARAMETRES!$F$14</f>
        <v>TOTAL MATHÉMATIQUE</v>
      </c>
      <c r="N80" s="572"/>
      <c r="O80" s="333">
        <f>PARAMETRES!$G$14</f>
        <v>100</v>
      </c>
      <c r="P80" s="334"/>
      <c r="Q80" s="335">
        <f>TOTALGENERAL!$R63</f>
        <v>75.899999999999991</v>
      </c>
      <c r="R80" s="319"/>
      <c r="S80" s="335" t="str">
        <f>TOTALGENERAL!$AS63</f>
        <v/>
      </c>
      <c r="T80" s="319"/>
      <c r="U80" s="335" t="str">
        <f>TOTALGENERAL!$BT63</f>
        <v/>
      </c>
      <c r="V80" s="319"/>
      <c r="W80" s="335"/>
      <c r="X80" s="320"/>
      <c r="Y80" s="554" t="str">
        <f>PARAMETRES!$F$14</f>
        <v>TOTAL MATHÉMATIQUE</v>
      </c>
      <c r="Z80" s="572"/>
      <c r="AA80" s="333">
        <f>PARAMETRES!$G$14</f>
        <v>100</v>
      </c>
      <c r="AB80" s="334"/>
      <c r="AC80" s="335">
        <f>TOTALGENERAL!$R67</f>
        <v>93.3</v>
      </c>
      <c r="AD80" s="319"/>
      <c r="AE80" s="335" t="str">
        <f>TOTALGENERAL!$AS67</f>
        <v/>
      </c>
      <c r="AF80" s="319"/>
      <c r="AG80" s="335" t="str">
        <f>TOTALGENERAL!$BT67</f>
        <v/>
      </c>
      <c r="AH80" s="319"/>
      <c r="AI80" s="335"/>
      <c r="AJ80" s="320"/>
      <c r="AK80" s="554" t="str">
        <f>PARAMETRES!$F$14</f>
        <v>TOTAL MATHÉMATIQUE</v>
      </c>
      <c r="AL80" s="572"/>
      <c r="AM80" s="333">
        <f>PARAMETRES!$G$14</f>
        <v>100</v>
      </c>
      <c r="AN80" s="334"/>
      <c r="AO80" s="335">
        <f>TOTALGENERAL!$R71</f>
        <v>80.599999999999994</v>
      </c>
      <c r="AP80" s="319"/>
      <c r="AQ80" s="335" t="str">
        <f>TOTALGENERAL!$AS71</f>
        <v/>
      </c>
      <c r="AR80" s="319"/>
      <c r="AS80" s="335" t="str">
        <f>TOTALGENERAL!$BT71</f>
        <v/>
      </c>
      <c r="AT80" s="319"/>
      <c r="AU80" s="335"/>
      <c r="AV80" s="320"/>
      <c r="AW80" s="554" t="str">
        <f>PARAMETRES!$F$14</f>
        <v>TOTAL MATHÉMATIQUE</v>
      </c>
      <c r="AX80" s="572"/>
      <c r="AY80" s="333">
        <f>PARAMETRES!$G$14</f>
        <v>100</v>
      </c>
      <c r="AZ80" s="334"/>
      <c r="BA80" s="335">
        <f>TOTALGENERAL!$R75</f>
        <v>97.899999999999991</v>
      </c>
      <c r="BB80" s="319"/>
      <c r="BC80" s="335" t="str">
        <f>TOTALGENERAL!$AS75</f>
        <v/>
      </c>
      <c r="BD80" s="319"/>
      <c r="BE80" s="335" t="str">
        <f>TOTALGENERAL!$BT75</f>
        <v/>
      </c>
      <c r="BF80" s="319"/>
      <c r="BG80" s="335"/>
      <c r="BH80" s="320"/>
      <c r="BI80" s="554" t="str">
        <f>PARAMETRES!$F$14</f>
        <v>TOTAL MATHÉMATIQUE</v>
      </c>
      <c r="BJ80" s="572"/>
      <c r="BK80" s="333">
        <f>PARAMETRES!$G$14</f>
        <v>100</v>
      </c>
      <c r="BL80" s="334"/>
      <c r="BM80" s="335">
        <f>TOTALGENERAL!$R79</f>
        <v>81.8</v>
      </c>
      <c r="BN80" s="319"/>
      <c r="BO80" s="335" t="str">
        <f>TOTALGENERAL!$AS79</f>
        <v/>
      </c>
      <c r="BP80" s="319"/>
      <c r="BQ80" s="335" t="str">
        <f>TOTALGENERAL!$BT79</f>
        <v/>
      </c>
      <c r="BR80" s="319"/>
      <c r="BS80" s="335"/>
      <c r="BT80" s="320"/>
      <c r="BU80" s="554" t="str">
        <f>PARAMETRES!$F$14</f>
        <v>TOTAL MATHÉMATIQUE</v>
      </c>
      <c r="BV80" s="572"/>
      <c r="BW80" s="333">
        <f>PARAMETRES!$G$14</f>
        <v>100</v>
      </c>
      <c r="BX80" s="334"/>
      <c r="BY80" s="335">
        <f>TOTALGENERAL!$R83</f>
        <v>100</v>
      </c>
      <c r="BZ80" s="319"/>
      <c r="CA80" s="335" t="str">
        <f>TOTALGENERAL!$AS83</f>
        <v/>
      </c>
      <c r="CB80" s="319"/>
      <c r="CC80" s="335" t="str">
        <f>TOTALGENERAL!$BT83</f>
        <v/>
      </c>
      <c r="CD80" s="319"/>
      <c r="CE80" s="335"/>
      <c r="CF80" s="320"/>
      <c r="CG80" s="554" t="str">
        <f>PARAMETRES!$F$14</f>
        <v>TOTAL MATHÉMATIQUE</v>
      </c>
      <c r="CH80" s="572"/>
      <c r="CI80" s="333">
        <f>PARAMETRES!$G$14</f>
        <v>100</v>
      </c>
      <c r="CJ80" s="334"/>
      <c r="CK80" s="335" t="str">
        <f>TOTALGENERAL!$R87</f>
        <v>-</v>
      </c>
      <c r="CL80" s="319"/>
      <c r="CM80" s="335" t="str">
        <f>TOTALGENERAL!$AS87</f>
        <v/>
      </c>
      <c r="CN80" s="319"/>
      <c r="CO80" s="335" t="str">
        <f>TOTALGENERAL!$BT87</f>
        <v/>
      </c>
      <c r="CP80" s="319"/>
      <c r="CQ80" s="335"/>
      <c r="CR80" s="320"/>
      <c r="CS80" s="554" t="str">
        <f>PARAMETRES!$F$14</f>
        <v>TOTAL MATHÉMATIQUE</v>
      </c>
      <c r="CT80" s="572"/>
      <c r="CU80" s="333">
        <f>PARAMETRES!$G$14</f>
        <v>100</v>
      </c>
      <c r="CV80" s="334"/>
      <c r="CW80" s="335" t="str">
        <f>TOTALGENERAL!$R91</f>
        <v>-</v>
      </c>
      <c r="CX80" s="319"/>
      <c r="CY80" s="335" t="str">
        <f>TOTALGENERAL!$AS91</f>
        <v/>
      </c>
      <c r="CZ80" s="319"/>
      <c r="DA80" s="335" t="str">
        <f>TOTALGENERAL!$BT91</f>
        <v/>
      </c>
      <c r="DB80" s="319"/>
      <c r="DC80" s="335"/>
      <c r="DD80" s="320"/>
      <c r="DE80" s="554" t="str">
        <f>PARAMETRES!$F$14</f>
        <v>TOTAL MATHÉMATIQUE</v>
      </c>
      <c r="DF80" s="572"/>
      <c r="DG80" s="333">
        <f>PARAMETRES!$G$14</f>
        <v>100</v>
      </c>
      <c r="DH80" s="334"/>
      <c r="DI80" s="335" t="str">
        <f>TOTALGENERAL!$R95</f>
        <v>-</v>
      </c>
      <c r="DJ80" s="319"/>
      <c r="DK80" s="335" t="str">
        <f>TOTALGENERAL!$AS95</f>
        <v/>
      </c>
      <c r="DL80" s="319"/>
      <c r="DM80" s="335" t="str">
        <f>TOTALGENERAL!$BT95</f>
        <v/>
      </c>
      <c r="DN80" s="319"/>
      <c r="DO80" s="335"/>
      <c r="DP80" s="320"/>
    </row>
    <row r="81" spans="1:120" ht="13.5">
      <c r="A81" s="321"/>
      <c r="B81" s="322"/>
      <c r="C81" s="336"/>
      <c r="D81" s="336"/>
      <c r="E81" s="315"/>
      <c r="F81" s="324"/>
      <c r="G81" s="315"/>
      <c r="H81" s="324"/>
      <c r="I81" s="315"/>
      <c r="J81" s="324"/>
      <c r="K81" s="315"/>
      <c r="L81" s="325"/>
      <c r="M81" s="321"/>
      <c r="N81" s="322"/>
      <c r="O81" s="336"/>
      <c r="P81" s="336"/>
      <c r="Q81" s="315"/>
      <c r="R81" s="324"/>
      <c r="S81" s="315"/>
      <c r="T81" s="324"/>
      <c r="U81" s="315"/>
      <c r="V81" s="324"/>
      <c r="W81" s="315"/>
      <c r="X81" s="325"/>
      <c r="Y81" s="321"/>
      <c r="Z81" s="322"/>
      <c r="AA81" s="336"/>
      <c r="AB81" s="336"/>
      <c r="AC81" s="315"/>
      <c r="AD81" s="324"/>
      <c r="AE81" s="315"/>
      <c r="AF81" s="324"/>
      <c r="AG81" s="315"/>
      <c r="AH81" s="324"/>
      <c r="AI81" s="315"/>
      <c r="AJ81" s="325"/>
      <c r="AK81" s="321"/>
      <c r="AL81" s="322"/>
      <c r="AM81" s="336"/>
      <c r="AN81" s="336"/>
      <c r="AO81" s="315"/>
      <c r="AP81" s="324"/>
      <c r="AQ81" s="315"/>
      <c r="AR81" s="324"/>
      <c r="AS81" s="315"/>
      <c r="AT81" s="324"/>
      <c r="AU81" s="315"/>
      <c r="AV81" s="325"/>
      <c r="AW81" s="321"/>
      <c r="AX81" s="322"/>
      <c r="AY81" s="336"/>
      <c r="AZ81" s="336"/>
      <c r="BA81" s="315"/>
      <c r="BB81" s="324"/>
      <c r="BC81" s="315"/>
      <c r="BD81" s="324"/>
      <c r="BE81" s="315"/>
      <c r="BF81" s="324"/>
      <c r="BG81" s="315"/>
      <c r="BH81" s="325"/>
      <c r="BI81" s="321"/>
      <c r="BJ81" s="322"/>
      <c r="BK81" s="336"/>
      <c r="BL81" s="336"/>
      <c r="BM81" s="315"/>
      <c r="BN81" s="324"/>
      <c r="BO81" s="315"/>
      <c r="BP81" s="324"/>
      <c r="BQ81" s="315"/>
      <c r="BR81" s="324"/>
      <c r="BS81" s="315"/>
      <c r="BT81" s="325"/>
      <c r="BU81" s="321"/>
      <c r="BV81" s="322"/>
      <c r="BW81" s="336"/>
      <c r="BX81" s="336"/>
      <c r="BY81" s="315"/>
      <c r="BZ81" s="324"/>
      <c r="CA81" s="315"/>
      <c r="CB81" s="324"/>
      <c r="CC81" s="315"/>
      <c r="CD81" s="324"/>
      <c r="CE81" s="315"/>
      <c r="CF81" s="325"/>
      <c r="CG81" s="321"/>
      <c r="CH81" s="322"/>
      <c r="CI81" s="336"/>
      <c r="CJ81" s="336"/>
      <c r="CK81" s="315"/>
      <c r="CL81" s="324"/>
      <c r="CM81" s="315"/>
      <c r="CN81" s="324"/>
      <c r="CO81" s="315"/>
      <c r="CP81" s="324"/>
      <c r="CQ81" s="315"/>
      <c r="CR81" s="325"/>
      <c r="CS81" s="321"/>
      <c r="CT81" s="322"/>
      <c r="CU81" s="336"/>
      <c r="CV81" s="336"/>
      <c r="CW81" s="315"/>
      <c r="CX81" s="324"/>
      <c r="CY81" s="315"/>
      <c r="CZ81" s="324"/>
      <c r="DA81" s="315"/>
      <c r="DB81" s="324"/>
      <c r="DC81" s="315"/>
      <c r="DD81" s="325"/>
      <c r="DE81" s="321"/>
      <c r="DF81" s="322"/>
      <c r="DG81" s="336"/>
      <c r="DH81" s="336"/>
      <c r="DI81" s="315"/>
      <c r="DJ81" s="324"/>
      <c r="DK81" s="315"/>
      <c r="DL81" s="324"/>
      <c r="DM81" s="315"/>
      <c r="DN81" s="324"/>
      <c r="DO81" s="315"/>
      <c r="DP81" s="325"/>
    </row>
    <row r="82" spans="1:120" ht="13.5" thickBot="1">
      <c r="A82" s="326"/>
      <c r="B82" s="326"/>
      <c r="C82" s="327"/>
      <c r="D82" s="327"/>
      <c r="E82" s="315"/>
      <c r="G82" s="315"/>
      <c r="I82" s="315"/>
      <c r="K82" s="315"/>
      <c r="M82" s="326"/>
      <c r="N82" s="326"/>
      <c r="O82" s="327"/>
      <c r="P82" s="327"/>
      <c r="Q82" s="315"/>
      <c r="S82" s="315"/>
      <c r="U82" s="315"/>
      <c r="W82" s="315"/>
      <c r="Y82" s="326"/>
      <c r="Z82" s="326"/>
      <c r="AA82" s="327"/>
      <c r="AB82" s="327"/>
      <c r="AC82" s="315"/>
      <c r="AE82" s="315"/>
      <c r="AG82" s="315"/>
      <c r="AI82" s="315"/>
      <c r="AK82" s="326"/>
      <c r="AL82" s="326"/>
      <c r="AM82" s="327"/>
      <c r="AN82" s="327"/>
      <c r="AO82" s="315"/>
      <c r="AQ82" s="315"/>
      <c r="AS82" s="315"/>
      <c r="AU82" s="315"/>
      <c r="AW82" s="326"/>
      <c r="AX82" s="326"/>
      <c r="AY82" s="327"/>
      <c r="AZ82" s="327"/>
      <c r="BA82" s="315"/>
      <c r="BC82" s="315"/>
      <c r="BE82" s="315"/>
      <c r="BG82" s="315"/>
      <c r="BI82" s="326"/>
      <c r="BJ82" s="326"/>
      <c r="BK82" s="327"/>
      <c r="BL82" s="327"/>
      <c r="BM82" s="315"/>
      <c r="BO82" s="315"/>
      <c r="BQ82" s="315"/>
      <c r="BS82" s="315"/>
      <c r="BU82" s="326"/>
      <c r="BV82" s="326"/>
      <c r="BW82" s="327"/>
      <c r="BX82" s="327"/>
      <c r="BY82" s="315"/>
      <c r="CA82" s="315"/>
      <c r="CC82" s="315"/>
      <c r="CE82" s="315"/>
      <c r="CG82" s="326"/>
      <c r="CH82" s="326"/>
      <c r="CI82" s="327"/>
      <c r="CJ82" s="327"/>
      <c r="CK82" s="315"/>
      <c r="CM82" s="315"/>
      <c r="CO82" s="315"/>
      <c r="CQ82" s="315"/>
      <c r="CS82" s="326"/>
      <c r="CT82" s="326"/>
      <c r="CU82" s="327"/>
      <c r="CV82" s="327"/>
      <c r="CW82" s="315"/>
      <c r="CY82" s="315"/>
      <c r="DA82" s="315"/>
      <c r="DC82" s="315"/>
      <c r="DE82" s="326"/>
      <c r="DF82" s="326"/>
      <c r="DG82" s="327"/>
      <c r="DH82" s="327"/>
      <c r="DI82" s="315"/>
      <c r="DK82" s="315"/>
      <c r="DM82" s="315"/>
      <c r="DO82" s="315"/>
    </row>
    <row r="83" spans="1:120" ht="13.5" thickBot="1">
      <c r="A83" s="551" t="str">
        <f>PARAMETRES!$F$16</f>
        <v>ÉVEIL</v>
      </c>
      <c r="B83" s="570"/>
      <c r="C83" s="316">
        <f>PARAMETRES!$G$16</f>
        <v>30</v>
      </c>
      <c r="D83" s="317"/>
      <c r="E83" s="318">
        <f>TOTALGENERAL!$U59</f>
        <v>14.7</v>
      </c>
      <c r="F83" s="319"/>
      <c r="G83" s="318" t="str">
        <f>TOTALGENERAL!$AV59</f>
        <v/>
      </c>
      <c r="H83" s="319"/>
      <c r="I83" s="318" t="str">
        <f>TOTALGENERAL!$BW59</f>
        <v/>
      </c>
      <c r="J83" s="319"/>
      <c r="K83" s="318"/>
      <c r="L83" s="320"/>
      <c r="M83" s="551" t="str">
        <f>PARAMETRES!$F$16</f>
        <v>ÉVEIL</v>
      </c>
      <c r="N83" s="570"/>
      <c r="O83" s="316">
        <f>PARAMETRES!$G$16</f>
        <v>30</v>
      </c>
      <c r="P83" s="317"/>
      <c r="Q83" s="318">
        <f>TOTALGENERAL!$U63</f>
        <v>24</v>
      </c>
      <c r="R83" s="319"/>
      <c r="S83" s="318" t="str">
        <f>TOTALGENERAL!$AV63</f>
        <v/>
      </c>
      <c r="T83" s="319"/>
      <c r="U83" s="318" t="str">
        <f>TOTALGENERAL!$BW63</f>
        <v/>
      </c>
      <c r="V83" s="319"/>
      <c r="W83" s="318"/>
      <c r="X83" s="320"/>
      <c r="Y83" s="551" t="str">
        <f>PARAMETRES!$F$16</f>
        <v>ÉVEIL</v>
      </c>
      <c r="Z83" s="570"/>
      <c r="AA83" s="316">
        <f>PARAMETRES!$G$16</f>
        <v>30</v>
      </c>
      <c r="AB83" s="317"/>
      <c r="AC83" s="318">
        <f>TOTALGENERAL!$U67</f>
        <v>15</v>
      </c>
      <c r="AD83" s="319"/>
      <c r="AE83" s="318" t="str">
        <f>TOTALGENERAL!$AV67</f>
        <v/>
      </c>
      <c r="AF83" s="319"/>
      <c r="AG83" s="318" t="str">
        <f>TOTALGENERAL!$BW67</f>
        <v/>
      </c>
      <c r="AH83" s="319"/>
      <c r="AI83" s="318"/>
      <c r="AJ83" s="320"/>
      <c r="AK83" s="551" t="str">
        <f>PARAMETRES!$F$16</f>
        <v>ÉVEIL</v>
      </c>
      <c r="AL83" s="570"/>
      <c r="AM83" s="316">
        <f>PARAMETRES!$G$16</f>
        <v>30</v>
      </c>
      <c r="AN83" s="317"/>
      <c r="AO83" s="318">
        <f>TOTALGENERAL!$U71</f>
        <v>21.3</v>
      </c>
      <c r="AP83" s="319"/>
      <c r="AQ83" s="318" t="str">
        <f>TOTALGENERAL!$AV71</f>
        <v/>
      </c>
      <c r="AR83" s="319"/>
      <c r="AS83" s="318" t="str">
        <f>TOTALGENERAL!$BW71</f>
        <v/>
      </c>
      <c r="AT83" s="319"/>
      <c r="AU83" s="318"/>
      <c r="AV83" s="320"/>
      <c r="AW83" s="551" t="str">
        <f>PARAMETRES!$F$16</f>
        <v>ÉVEIL</v>
      </c>
      <c r="AX83" s="570"/>
      <c r="AY83" s="316">
        <f>PARAMETRES!$G$16</f>
        <v>30</v>
      </c>
      <c r="AZ83" s="317"/>
      <c r="BA83" s="318">
        <f>TOTALGENERAL!$U75</f>
        <v>22.8</v>
      </c>
      <c r="BB83" s="319"/>
      <c r="BC83" s="318" t="str">
        <f>TOTALGENERAL!$AV75</f>
        <v/>
      </c>
      <c r="BD83" s="319"/>
      <c r="BE83" s="318" t="str">
        <f>TOTALGENERAL!$BW75</f>
        <v/>
      </c>
      <c r="BF83" s="319"/>
      <c r="BG83" s="318"/>
      <c r="BH83" s="320"/>
      <c r="BI83" s="551" t="str">
        <f>PARAMETRES!$F$16</f>
        <v>ÉVEIL</v>
      </c>
      <c r="BJ83" s="570"/>
      <c r="BK83" s="316">
        <f>PARAMETRES!$G$16</f>
        <v>30</v>
      </c>
      <c r="BL83" s="317"/>
      <c r="BM83" s="318">
        <f>TOTALGENERAL!$U79</f>
        <v>25.8</v>
      </c>
      <c r="BN83" s="319"/>
      <c r="BO83" s="318" t="str">
        <f>TOTALGENERAL!$AV79</f>
        <v/>
      </c>
      <c r="BP83" s="319"/>
      <c r="BQ83" s="318" t="str">
        <f>TOTALGENERAL!$BW79</f>
        <v/>
      </c>
      <c r="BR83" s="319"/>
      <c r="BS83" s="318"/>
      <c r="BT83" s="320"/>
      <c r="BU83" s="551" t="str">
        <f>PARAMETRES!$F$16</f>
        <v>ÉVEIL</v>
      </c>
      <c r="BV83" s="570"/>
      <c r="BW83" s="316">
        <f>PARAMETRES!$G$16</f>
        <v>30</v>
      </c>
      <c r="BX83" s="317"/>
      <c r="BY83" s="318">
        <f>TOTALGENERAL!$U83</f>
        <v>28.2</v>
      </c>
      <c r="BZ83" s="319"/>
      <c r="CA83" s="318" t="str">
        <f>TOTALGENERAL!$AV83</f>
        <v/>
      </c>
      <c r="CB83" s="319"/>
      <c r="CC83" s="318" t="str">
        <f>TOTALGENERAL!$BW83</f>
        <v/>
      </c>
      <c r="CD83" s="319"/>
      <c r="CE83" s="318"/>
      <c r="CF83" s="320"/>
      <c r="CG83" s="551" t="str">
        <f>PARAMETRES!$F$16</f>
        <v>ÉVEIL</v>
      </c>
      <c r="CH83" s="570"/>
      <c r="CI83" s="316">
        <f>PARAMETRES!$G$16</f>
        <v>30</v>
      </c>
      <c r="CJ83" s="317"/>
      <c r="CK83" s="318" t="str">
        <f>TOTALGENERAL!$U87</f>
        <v>-</v>
      </c>
      <c r="CL83" s="319"/>
      <c r="CM83" s="318" t="str">
        <f>TOTALGENERAL!$AV87</f>
        <v/>
      </c>
      <c r="CN83" s="319"/>
      <c r="CO83" s="318" t="str">
        <f>TOTALGENERAL!$BW87</f>
        <v/>
      </c>
      <c r="CP83" s="319"/>
      <c r="CQ83" s="318"/>
      <c r="CR83" s="320"/>
      <c r="CS83" s="551" t="str">
        <f>PARAMETRES!$F$16</f>
        <v>ÉVEIL</v>
      </c>
      <c r="CT83" s="570"/>
      <c r="CU83" s="316">
        <f>PARAMETRES!$G$16</f>
        <v>30</v>
      </c>
      <c r="CV83" s="317"/>
      <c r="CW83" s="318" t="str">
        <f>TOTALGENERAL!$U91</f>
        <v>-</v>
      </c>
      <c r="CX83" s="319"/>
      <c r="CY83" s="318" t="str">
        <f>TOTALGENERAL!$AV91</f>
        <v/>
      </c>
      <c r="CZ83" s="319"/>
      <c r="DA83" s="318" t="str">
        <f>TOTALGENERAL!$BW91</f>
        <v/>
      </c>
      <c r="DB83" s="319"/>
      <c r="DC83" s="318"/>
      <c r="DD83" s="320"/>
      <c r="DE83" s="551" t="str">
        <f>PARAMETRES!$F$16</f>
        <v>ÉVEIL</v>
      </c>
      <c r="DF83" s="570"/>
      <c r="DG83" s="316">
        <f>PARAMETRES!$G$16</f>
        <v>30</v>
      </c>
      <c r="DH83" s="317"/>
      <c r="DI83" s="318" t="str">
        <f>TOTALGENERAL!$U95</f>
        <v>-</v>
      </c>
      <c r="DJ83" s="319"/>
      <c r="DK83" s="318" t="str">
        <f>TOTALGENERAL!$AV95</f>
        <v/>
      </c>
      <c r="DL83" s="319"/>
      <c r="DM83" s="318" t="str">
        <f>TOTALGENERAL!$BW95</f>
        <v/>
      </c>
      <c r="DN83" s="319"/>
      <c r="DO83" s="318"/>
      <c r="DP83" s="320"/>
    </row>
    <row r="84" spans="1:120">
      <c r="A84" s="321"/>
      <c r="B84" s="322"/>
      <c r="C84" s="323"/>
      <c r="D84" s="323"/>
      <c r="E84" s="315"/>
      <c r="F84" s="324"/>
      <c r="G84" s="315"/>
      <c r="H84" s="324"/>
      <c r="I84" s="315"/>
      <c r="J84" s="324"/>
      <c r="K84" s="315"/>
      <c r="L84" s="325"/>
      <c r="M84" s="321"/>
      <c r="N84" s="322"/>
      <c r="O84" s="323"/>
      <c r="P84" s="323"/>
      <c r="Q84" s="315"/>
      <c r="R84" s="324"/>
      <c r="S84" s="315"/>
      <c r="T84" s="324"/>
      <c r="U84" s="315"/>
      <c r="V84" s="324"/>
      <c r="W84" s="315"/>
      <c r="X84" s="325"/>
      <c r="Y84" s="321"/>
      <c r="Z84" s="322"/>
      <c r="AA84" s="323"/>
      <c r="AB84" s="323"/>
      <c r="AC84" s="315"/>
      <c r="AD84" s="324"/>
      <c r="AE84" s="315"/>
      <c r="AF84" s="324"/>
      <c r="AG84" s="315"/>
      <c r="AH84" s="324"/>
      <c r="AI84" s="315"/>
      <c r="AJ84" s="325"/>
      <c r="AK84" s="321"/>
      <c r="AL84" s="322"/>
      <c r="AM84" s="323"/>
      <c r="AN84" s="323"/>
      <c r="AO84" s="315"/>
      <c r="AP84" s="324"/>
      <c r="AQ84" s="315"/>
      <c r="AR84" s="324"/>
      <c r="AS84" s="315"/>
      <c r="AT84" s="324"/>
      <c r="AU84" s="315"/>
      <c r="AV84" s="325"/>
      <c r="AW84" s="321"/>
      <c r="AX84" s="322"/>
      <c r="AY84" s="323"/>
      <c r="AZ84" s="323"/>
      <c r="BA84" s="315"/>
      <c r="BB84" s="324"/>
      <c r="BC84" s="315"/>
      <c r="BD84" s="324"/>
      <c r="BE84" s="315"/>
      <c r="BF84" s="324"/>
      <c r="BG84" s="315"/>
      <c r="BH84" s="325"/>
      <c r="BI84" s="321"/>
      <c r="BJ84" s="322"/>
      <c r="BK84" s="323"/>
      <c r="BL84" s="323"/>
      <c r="BM84" s="315"/>
      <c r="BN84" s="324"/>
      <c r="BO84" s="315"/>
      <c r="BP84" s="324"/>
      <c r="BQ84" s="315"/>
      <c r="BR84" s="324"/>
      <c r="BS84" s="315"/>
      <c r="BT84" s="325"/>
      <c r="BU84" s="321"/>
      <c r="BV84" s="322"/>
      <c r="BW84" s="323"/>
      <c r="BX84" s="323"/>
      <c r="BY84" s="315"/>
      <c r="BZ84" s="324"/>
      <c r="CA84" s="315"/>
      <c r="CB84" s="324"/>
      <c r="CC84" s="315"/>
      <c r="CD84" s="324"/>
      <c r="CE84" s="315"/>
      <c r="CF84" s="325"/>
      <c r="CG84" s="321"/>
      <c r="CH84" s="322"/>
      <c r="CI84" s="323"/>
      <c r="CJ84" s="323"/>
      <c r="CK84" s="315"/>
      <c r="CL84" s="324"/>
      <c r="CM84" s="315"/>
      <c r="CN84" s="324"/>
      <c r="CO84" s="315"/>
      <c r="CP84" s="324"/>
      <c r="CQ84" s="315"/>
      <c r="CR84" s="325"/>
      <c r="CS84" s="321"/>
      <c r="CT84" s="322"/>
      <c r="CU84" s="323"/>
      <c r="CV84" s="323"/>
      <c r="CW84" s="315"/>
      <c r="CX84" s="324"/>
      <c r="CY84" s="315"/>
      <c r="CZ84" s="324"/>
      <c r="DA84" s="315"/>
      <c r="DB84" s="324"/>
      <c r="DC84" s="315"/>
      <c r="DD84" s="325"/>
      <c r="DE84" s="321"/>
      <c r="DF84" s="322"/>
      <c r="DG84" s="323"/>
      <c r="DH84" s="323"/>
      <c r="DI84" s="315"/>
      <c r="DJ84" s="324"/>
      <c r="DK84" s="315"/>
      <c r="DL84" s="324"/>
      <c r="DM84" s="315"/>
      <c r="DN84" s="324"/>
      <c r="DO84" s="315"/>
      <c r="DP84" s="325"/>
    </row>
    <row r="85" spans="1:120" ht="13.5" thickBot="1">
      <c r="A85" s="321"/>
      <c r="B85" s="322"/>
      <c r="C85" s="323"/>
      <c r="D85" s="323"/>
      <c r="E85" s="315"/>
      <c r="F85" s="324"/>
      <c r="G85" s="315"/>
      <c r="H85" s="324"/>
      <c r="I85" s="315"/>
      <c r="J85" s="324"/>
      <c r="K85" s="315"/>
      <c r="L85" s="325"/>
      <c r="M85" s="321"/>
      <c r="N85" s="322"/>
      <c r="O85" s="323"/>
      <c r="P85" s="323"/>
      <c r="Q85" s="315"/>
      <c r="R85" s="324"/>
      <c r="S85" s="315"/>
      <c r="T85" s="324"/>
      <c r="U85" s="315"/>
      <c r="V85" s="324"/>
      <c r="W85" s="315"/>
      <c r="X85" s="325"/>
      <c r="Y85" s="321"/>
      <c r="Z85" s="322"/>
      <c r="AA85" s="323"/>
      <c r="AB85" s="323"/>
      <c r="AC85" s="315"/>
      <c r="AD85" s="324"/>
      <c r="AE85" s="315"/>
      <c r="AF85" s="324"/>
      <c r="AG85" s="315"/>
      <c r="AH85" s="324"/>
      <c r="AI85" s="315"/>
      <c r="AJ85" s="325"/>
      <c r="AK85" s="321"/>
      <c r="AL85" s="322"/>
      <c r="AM85" s="323"/>
      <c r="AN85" s="323"/>
      <c r="AO85" s="315"/>
      <c r="AP85" s="324"/>
      <c r="AQ85" s="315"/>
      <c r="AR85" s="324"/>
      <c r="AS85" s="315"/>
      <c r="AT85" s="324"/>
      <c r="AU85" s="315"/>
      <c r="AV85" s="325"/>
      <c r="AW85" s="321"/>
      <c r="AX85" s="322"/>
      <c r="AY85" s="323"/>
      <c r="AZ85" s="323"/>
      <c r="BA85" s="315"/>
      <c r="BB85" s="324"/>
      <c r="BC85" s="315"/>
      <c r="BD85" s="324"/>
      <c r="BE85" s="315"/>
      <c r="BF85" s="324"/>
      <c r="BG85" s="315"/>
      <c r="BH85" s="325"/>
      <c r="BI85" s="321"/>
      <c r="BJ85" s="322"/>
      <c r="BK85" s="323"/>
      <c r="BL85" s="323"/>
      <c r="BM85" s="315"/>
      <c r="BN85" s="324"/>
      <c r="BO85" s="315"/>
      <c r="BP85" s="324"/>
      <c r="BQ85" s="315"/>
      <c r="BR85" s="324"/>
      <c r="BS85" s="315"/>
      <c r="BT85" s="325"/>
      <c r="BU85" s="321"/>
      <c r="BV85" s="322"/>
      <c r="BW85" s="323"/>
      <c r="BX85" s="323"/>
      <c r="BY85" s="315"/>
      <c r="BZ85" s="324"/>
      <c r="CA85" s="315"/>
      <c r="CB85" s="324"/>
      <c r="CC85" s="315"/>
      <c r="CD85" s="324"/>
      <c r="CE85" s="315"/>
      <c r="CF85" s="325"/>
      <c r="CG85" s="321"/>
      <c r="CH85" s="322"/>
      <c r="CI85" s="323"/>
      <c r="CJ85" s="323"/>
      <c r="CK85" s="315"/>
      <c r="CL85" s="324"/>
      <c r="CM85" s="315"/>
      <c r="CN85" s="324"/>
      <c r="CO85" s="315"/>
      <c r="CP85" s="324"/>
      <c r="CQ85" s="315"/>
      <c r="CR85" s="325"/>
      <c r="CS85" s="321"/>
      <c r="CT85" s="322"/>
      <c r="CU85" s="323"/>
      <c r="CV85" s="323"/>
      <c r="CW85" s="315"/>
      <c r="CX85" s="324"/>
      <c r="CY85" s="315"/>
      <c r="CZ85" s="324"/>
      <c r="DA85" s="315"/>
      <c r="DB85" s="324"/>
      <c r="DC85" s="315"/>
      <c r="DD85" s="325"/>
      <c r="DE85" s="321"/>
      <c r="DF85" s="322"/>
      <c r="DG85" s="323"/>
      <c r="DH85" s="323"/>
      <c r="DI85" s="315"/>
      <c r="DJ85" s="324"/>
      <c r="DK85" s="315"/>
      <c r="DL85" s="324"/>
      <c r="DM85" s="315"/>
      <c r="DN85" s="324"/>
      <c r="DO85" s="315"/>
      <c r="DP85" s="325"/>
    </row>
    <row r="86" spans="1:120" ht="13.5" thickBot="1">
      <c r="A86" s="551" t="str">
        <f>IF(PARAMETRES!$D6="-",PARAMETRES!$F$17,CONCATENATE(UPPER(PARAMETRES!$D6)," (",LOWER(PARAMETRES!$F$17),")"))</f>
        <v>NÉERLANDAIS (seconde langue)</v>
      </c>
      <c r="B86" s="570"/>
      <c r="C86" s="316">
        <f>PARAMETRES!$G$17</f>
        <v>30</v>
      </c>
      <c r="D86" s="317"/>
      <c r="E86" s="318" t="str">
        <f>TOTALGENERAL!$X59</f>
        <v/>
      </c>
      <c r="F86" s="319"/>
      <c r="G86" s="318" t="str">
        <f>TOTALGENERAL!$AY59</f>
        <v/>
      </c>
      <c r="H86" s="319"/>
      <c r="I86" s="318" t="str">
        <f>TOTALGENERAL!$BZ59</f>
        <v/>
      </c>
      <c r="J86" s="319"/>
      <c r="K86" s="318"/>
      <c r="L86" s="320"/>
      <c r="M86" s="551" t="str">
        <f>IF(PARAMETRES!$D10="-",PARAMETRES!$F$17,CONCATENATE(UPPER(PARAMETRES!$D10)," (",LOWER(PARAMETRES!$F$17),")"))</f>
        <v>ANGLAIS (seconde langue)</v>
      </c>
      <c r="N86" s="570"/>
      <c r="O86" s="316">
        <f>PARAMETRES!$G$17</f>
        <v>30</v>
      </c>
      <c r="P86" s="317"/>
      <c r="Q86" s="318" t="str">
        <f>TOTALGENERAL!$X63</f>
        <v/>
      </c>
      <c r="R86" s="319"/>
      <c r="S86" s="318" t="str">
        <f>TOTALGENERAL!$AY63</f>
        <v/>
      </c>
      <c r="T86" s="319"/>
      <c r="U86" s="318" t="str">
        <f>TOTALGENERAL!$BZ63</f>
        <v/>
      </c>
      <c r="V86" s="319"/>
      <c r="W86" s="318"/>
      <c r="X86" s="320"/>
      <c r="Y86" s="551" t="str">
        <f>IF(PARAMETRES!$D14="-",PARAMETRES!$F$17,CONCATENATE(UPPER(PARAMETRES!$D14)," (",LOWER(PARAMETRES!$F$17),")"))</f>
        <v>NÉERLANDAIS (seconde langue)</v>
      </c>
      <c r="Z86" s="570"/>
      <c r="AA86" s="316">
        <f>PARAMETRES!$G$17</f>
        <v>30</v>
      </c>
      <c r="AB86" s="317"/>
      <c r="AC86" s="318" t="str">
        <f>TOTALGENERAL!$X67</f>
        <v/>
      </c>
      <c r="AD86" s="319"/>
      <c r="AE86" s="318" t="str">
        <f>TOTALGENERAL!$AY67</f>
        <v/>
      </c>
      <c r="AF86" s="319"/>
      <c r="AG86" s="318" t="str">
        <f>TOTALGENERAL!$BZ67</f>
        <v/>
      </c>
      <c r="AH86" s="319"/>
      <c r="AI86" s="318"/>
      <c r="AJ86" s="320"/>
      <c r="AK86" s="551" t="str">
        <f>IF(PARAMETRES!$D18="-",PARAMETRES!$F$17,CONCATENATE(UPPER(PARAMETRES!$D18)," (",LOWER(PARAMETRES!$F$17),")"))</f>
        <v>ANGLAIS (seconde langue)</v>
      </c>
      <c r="AL86" s="570"/>
      <c r="AM86" s="316">
        <f>PARAMETRES!$G$17</f>
        <v>30</v>
      </c>
      <c r="AN86" s="317"/>
      <c r="AO86" s="318" t="str">
        <f>TOTALGENERAL!$X71</f>
        <v/>
      </c>
      <c r="AP86" s="319"/>
      <c r="AQ86" s="318" t="str">
        <f>TOTALGENERAL!$AY71</f>
        <v/>
      </c>
      <c r="AR86" s="319"/>
      <c r="AS86" s="318" t="str">
        <f>TOTALGENERAL!$BZ71</f>
        <v/>
      </c>
      <c r="AT86" s="319"/>
      <c r="AU86" s="318"/>
      <c r="AV86" s="320"/>
      <c r="AW86" s="551" t="str">
        <f>IF(PARAMETRES!$D22="-",PARAMETRES!$F$17,CONCATENATE(UPPER(PARAMETRES!$D22)," (",LOWER(PARAMETRES!$F$17),")"))</f>
        <v>ANGLAIS (seconde langue)</v>
      </c>
      <c r="AX86" s="570"/>
      <c r="AY86" s="316">
        <f>PARAMETRES!$G$17</f>
        <v>30</v>
      </c>
      <c r="AZ86" s="317"/>
      <c r="BA86" s="318" t="str">
        <f>TOTALGENERAL!$X75</f>
        <v/>
      </c>
      <c r="BB86" s="319"/>
      <c r="BC86" s="318" t="str">
        <f>TOTALGENERAL!$AY75</f>
        <v/>
      </c>
      <c r="BD86" s="319"/>
      <c r="BE86" s="318" t="str">
        <f>TOTALGENERAL!$BZ75</f>
        <v/>
      </c>
      <c r="BF86" s="319"/>
      <c r="BG86" s="318"/>
      <c r="BH86" s="320"/>
      <c r="BI86" s="551" t="str">
        <f>IF(PARAMETRES!$D26="-",PARAMETRES!$F$17,CONCATENATE(UPPER(PARAMETRES!$D26)," (",LOWER(PARAMETRES!$F$17),")"))</f>
        <v>ANGLAIS (seconde langue)</v>
      </c>
      <c r="BJ86" s="570"/>
      <c r="BK86" s="316">
        <f>PARAMETRES!$G$17</f>
        <v>30</v>
      </c>
      <c r="BL86" s="317"/>
      <c r="BM86" s="318" t="str">
        <f>TOTALGENERAL!$X79</f>
        <v/>
      </c>
      <c r="BN86" s="319"/>
      <c r="BO86" s="318" t="str">
        <f>TOTALGENERAL!$AY79</f>
        <v/>
      </c>
      <c r="BP86" s="319"/>
      <c r="BQ86" s="318" t="str">
        <f>TOTALGENERAL!$BZ79</f>
        <v/>
      </c>
      <c r="BR86" s="319"/>
      <c r="BS86" s="318"/>
      <c r="BT86" s="320"/>
      <c r="BU86" s="551" t="str">
        <f>IF(PARAMETRES!$D30="-",PARAMETRES!$F$17,CONCATENATE(UPPER(PARAMETRES!$D30)," (",LOWER(PARAMETRES!$F$17),")"))</f>
        <v>ANGLAIS (seconde langue)</v>
      </c>
      <c r="BV86" s="570"/>
      <c r="BW86" s="316">
        <f>PARAMETRES!$G$17</f>
        <v>30</v>
      </c>
      <c r="BX86" s="317"/>
      <c r="BY86" s="318" t="str">
        <f>TOTALGENERAL!$X83</f>
        <v/>
      </c>
      <c r="BZ86" s="319"/>
      <c r="CA86" s="318" t="str">
        <f>TOTALGENERAL!$AY83</f>
        <v/>
      </c>
      <c r="CB86" s="319"/>
      <c r="CC86" s="318" t="str">
        <f>TOTALGENERAL!$BZ83</f>
        <v/>
      </c>
      <c r="CD86" s="319"/>
      <c r="CE86" s="318"/>
      <c r="CF86" s="320"/>
      <c r="CG86" s="551" t="str">
        <f>IF(PARAMETRES!$D34="-",PARAMETRES!$F$17,CONCATENATE(UPPER(PARAMETRES!$D34)," (",LOWER(PARAMETRES!$F$17),")"))</f>
        <v>SECONDE LANGUE</v>
      </c>
      <c r="CH86" s="570"/>
      <c r="CI86" s="316">
        <f>PARAMETRES!$G$17</f>
        <v>30</v>
      </c>
      <c r="CJ86" s="317"/>
      <c r="CK86" s="318" t="str">
        <f>TOTALGENERAL!$X87</f>
        <v/>
      </c>
      <c r="CL86" s="319"/>
      <c r="CM86" s="318" t="str">
        <f>TOTALGENERAL!$AY87</f>
        <v/>
      </c>
      <c r="CN86" s="319"/>
      <c r="CO86" s="318" t="str">
        <f>TOTALGENERAL!$BZ87</f>
        <v/>
      </c>
      <c r="CP86" s="319"/>
      <c r="CQ86" s="318"/>
      <c r="CR86" s="320"/>
      <c r="CS86" s="551" t="str">
        <f>IF(PARAMETRES!$D38="-",PARAMETRES!$F$17,CONCATENATE(UPPER(PARAMETRES!$D38)," (",LOWER(PARAMETRES!$F$17),")"))</f>
        <v>SECONDE LANGUE</v>
      </c>
      <c r="CT86" s="570"/>
      <c r="CU86" s="316">
        <f>PARAMETRES!$G$17</f>
        <v>30</v>
      </c>
      <c r="CV86" s="317"/>
      <c r="CW86" s="318" t="str">
        <f>TOTALGENERAL!$X91</f>
        <v/>
      </c>
      <c r="CX86" s="319"/>
      <c r="CY86" s="318" t="str">
        <f>TOTALGENERAL!$AY91</f>
        <v/>
      </c>
      <c r="CZ86" s="319"/>
      <c r="DA86" s="318" t="str">
        <f>TOTALGENERAL!$BZ91</f>
        <v/>
      </c>
      <c r="DB86" s="319"/>
      <c r="DC86" s="318"/>
      <c r="DD86" s="320"/>
      <c r="DE86" s="551" t="str">
        <f>IF(PARAMETRES!$D42="-",PARAMETRES!$F$17,CONCATENATE(UPPER(PARAMETRES!$D42)," (",LOWER(PARAMETRES!$F$17),")"))</f>
        <v>SECONDE LANGUE</v>
      </c>
      <c r="DF86" s="570"/>
      <c r="DG86" s="316">
        <f>PARAMETRES!$G$17</f>
        <v>30</v>
      </c>
      <c r="DH86" s="317"/>
      <c r="DI86" s="318" t="str">
        <f>TOTALGENERAL!$X95</f>
        <v/>
      </c>
      <c r="DJ86" s="319"/>
      <c r="DK86" s="318" t="str">
        <f>TOTALGENERAL!$AY95</f>
        <v/>
      </c>
      <c r="DL86" s="319"/>
      <c r="DM86" s="318" t="str">
        <f>TOTALGENERAL!$BZ95</f>
        <v/>
      </c>
      <c r="DN86" s="319"/>
      <c r="DO86" s="318"/>
      <c r="DP86" s="320"/>
    </row>
    <row r="87" spans="1:120">
      <c r="A87" s="321"/>
      <c r="B87" s="322"/>
      <c r="C87" s="323"/>
      <c r="D87" s="323"/>
      <c r="E87" s="315"/>
      <c r="F87" s="324"/>
      <c r="G87" s="315"/>
      <c r="H87" s="324"/>
      <c r="I87" s="315"/>
      <c r="J87" s="324"/>
      <c r="K87" s="315"/>
      <c r="L87" s="325"/>
      <c r="M87" s="321"/>
      <c r="N87" s="322"/>
      <c r="O87" s="323"/>
      <c r="P87" s="323"/>
      <c r="Q87" s="315"/>
      <c r="R87" s="324"/>
      <c r="S87" s="315"/>
      <c r="T87" s="324"/>
      <c r="U87" s="315"/>
      <c r="V87" s="324"/>
      <c r="W87" s="315"/>
      <c r="X87" s="325"/>
      <c r="Y87" s="321"/>
      <c r="Z87" s="322"/>
      <c r="AA87" s="323"/>
      <c r="AB87" s="323"/>
      <c r="AC87" s="315"/>
      <c r="AD87" s="324"/>
      <c r="AE87" s="315"/>
      <c r="AF87" s="324"/>
      <c r="AG87" s="315"/>
      <c r="AH87" s="324"/>
      <c r="AI87" s="315"/>
      <c r="AJ87" s="325"/>
      <c r="AK87" s="321"/>
      <c r="AL87" s="322"/>
      <c r="AM87" s="323"/>
      <c r="AN87" s="323"/>
      <c r="AO87" s="315"/>
      <c r="AP87" s="324"/>
      <c r="AQ87" s="315"/>
      <c r="AR87" s="324"/>
      <c r="AS87" s="315"/>
      <c r="AT87" s="324"/>
      <c r="AU87" s="315"/>
      <c r="AV87" s="325"/>
      <c r="AW87" s="321"/>
      <c r="AX87" s="322"/>
      <c r="AY87" s="323"/>
      <c r="AZ87" s="323"/>
      <c r="BA87" s="315"/>
      <c r="BB87" s="324"/>
      <c r="BC87" s="315"/>
      <c r="BD87" s="324"/>
      <c r="BE87" s="315"/>
      <c r="BF87" s="324"/>
      <c r="BG87" s="315"/>
      <c r="BH87" s="325"/>
      <c r="BI87" s="321"/>
      <c r="BJ87" s="322"/>
      <c r="BK87" s="323"/>
      <c r="BL87" s="323"/>
      <c r="BM87" s="315"/>
      <c r="BN87" s="324"/>
      <c r="BO87" s="315"/>
      <c r="BP87" s="324"/>
      <c r="BQ87" s="315"/>
      <c r="BR87" s="324"/>
      <c r="BS87" s="315"/>
      <c r="BT87" s="325"/>
      <c r="BU87" s="321"/>
      <c r="BV87" s="322"/>
      <c r="BW87" s="323"/>
      <c r="BX87" s="323"/>
      <c r="BY87" s="315"/>
      <c r="BZ87" s="324"/>
      <c r="CA87" s="315"/>
      <c r="CB87" s="324"/>
      <c r="CC87" s="315"/>
      <c r="CD87" s="324"/>
      <c r="CE87" s="315"/>
      <c r="CF87" s="325"/>
      <c r="CG87" s="321"/>
      <c r="CH87" s="322"/>
      <c r="CI87" s="323"/>
      <c r="CJ87" s="323"/>
      <c r="CK87" s="315"/>
      <c r="CL87" s="324"/>
      <c r="CM87" s="315"/>
      <c r="CN87" s="324"/>
      <c r="CO87" s="315"/>
      <c r="CP87" s="324"/>
      <c r="CQ87" s="315"/>
      <c r="CR87" s="325"/>
      <c r="CS87" s="321"/>
      <c r="CT87" s="322"/>
      <c r="CU87" s="323"/>
      <c r="CV87" s="323"/>
      <c r="CW87" s="315"/>
      <c r="CX87" s="324"/>
      <c r="CY87" s="315"/>
      <c r="CZ87" s="324"/>
      <c r="DA87" s="315"/>
      <c r="DB87" s="324"/>
      <c r="DC87" s="315"/>
      <c r="DD87" s="325"/>
      <c r="DE87" s="321"/>
      <c r="DF87" s="322"/>
      <c r="DG87" s="323"/>
      <c r="DH87" s="323"/>
      <c r="DI87" s="315"/>
      <c r="DJ87" s="324"/>
      <c r="DK87" s="315"/>
      <c r="DL87" s="324"/>
      <c r="DM87" s="315"/>
      <c r="DN87" s="324"/>
      <c r="DO87" s="315"/>
      <c r="DP87" s="325"/>
    </row>
    <row r="88" spans="1:120" ht="22.5" customHeight="1">
      <c r="A88" s="337"/>
      <c r="B88" s="338"/>
      <c r="C88" s="338"/>
      <c r="D88" s="339"/>
      <c r="E88" s="340"/>
      <c r="F88" s="324"/>
      <c r="G88" s="340"/>
      <c r="H88" s="324"/>
      <c r="I88" s="340"/>
      <c r="J88" s="324"/>
      <c r="K88" s="340"/>
      <c r="L88" s="325"/>
      <c r="M88" s="337"/>
      <c r="N88" s="338"/>
      <c r="O88" s="338"/>
      <c r="P88" s="339"/>
      <c r="Q88" s="340"/>
      <c r="R88" s="324"/>
      <c r="S88" s="340"/>
      <c r="T88" s="324"/>
      <c r="U88" s="340"/>
      <c r="V88" s="324"/>
      <c r="W88" s="340"/>
      <c r="X88" s="325"/>
      <c r="Y88" s="337"/>
      <c r="Z88" s="338"/>
      <c r="AA88" s="338"/>
      <c r="AB88" s="339"/>
      <c r="AC88" s="340"/>
      <c r="AD88" s="324"/>
      <c r="AE88" s="340"/>
      <c r="AF88" s="324"/>
      <c r="AG88" s="340"/>
      <c r="AH88" s="324"/>
      <c r="AI88" s="340"/>
      <c r="AJ88" s="325"/>
      <c r="AK88" s="337"/>
      <c r="AL88" s="338"/>
      <c r="AM88" s="338"/>
      <c r="AN88" s="339"/>
      <c r="AO88" s="340"/>
      <c r="AP88" s="324"/>
      <c r="AQ88" s="340"/>
      <c r="AR88" s="324"/>
      <c r="AS88" s="340"/>
      <c r="AT88" s="324"/>
      <c r="AU88" s="340"/>
      <c r="AV88" s="325"/>
      <c r="AW88" s="337"/>
      <c r="AX88" s="338"/>
      <c r="AY88" s="338"/>
      <c r="AZ88" s="339"/>
      <c r="BA88" s="340"/>
      <c r="BB88" s="324"/>
      <c r="BC88" s="340"/>
      <c r="BD88" s="324"/>
      <c r="BE88" s="340"/>
      <c r="BF88" s="324"/>
      <c r="BG88" s="340"/>
      <c r="BH88" s="325"/>
      <c r="BI88" s="337"/>
      <c r="BJ88" s="338"/>
      <c r="BK88" s="338"/>
      <c r="BL88" s="339"/>
      <c r="BM88" s="340"/>
      <c r="BN88" s="324"/>
      <c r="BO88" s="340"/>
      <c r="BP88" s="324"/>
      <c r="BQ88" s="340"/>
      <c r="BR88" s="324"/>
      <c r="BS88" s="340"/>
      <c r="BT88" s="325"/>
      <c r="BU88" s="337"/>
      <c r="BV88" s="338"/>
      <c r="BW88" s="338"/>
      <c r="BX88" s="339"/>
      <c r="BY88" s="340"/>
      <c r="BZ88" s="324"/>
      <c r="CA88" s="340"/>
      <c r="CB88" s="324"/>
      <c r="CC88" s="340"/>
      <c r="CD88" s="324"/>
      <c r="CE88" s="340"/>
      <c r="CF88" s="325"/>
      <c r="CG88" s="337"/>
      <c r="CH88" s="338"/>
      <c r="CI88" s="338"/>
      <c r="CJ88" s="339"/>
      <c r="CK88" s="340"/>
      <c r="CL88" s="324"/>
      <c r="CM88" s="340"/>
      <c r="CN88" s="324"/>
      <c r="CO88" s="340"/>
      <c r="CP88" s="324"/>
      <c r="CQ88" s="340"/>
      <c r="CR88" s="325"/>
      <c r="CS88" s="337"/>
      <c r="CT88" s="338"/>
      <c r="CU88" s="338"/>
      <c r="CV88" s="339"/>
      <c r="CW88" s="340"/>
      <c r="CX88" s="324"/>
      <c r="CY88" s="340"/>
      <c r="CZ88" s="324"/>
      <c r="DA88" s="340"/>
      <c r="DB88" s="324"/>
      <c r="DC88" s="340"/>
      <c r="DD88" s="325"/>
      <c r="DE88" s="337"/>
      <c r="DF88" s="338"/>
      <c r="DG88" s="338"/>
      <c r="DH88" s="339"/>
      <c r="DI88" s="340"/>
      <c r="DJ88" s="324"/>
      <c r="DK88" s="340"/>
      <c r="DL88" s="324"/>
      <c r="DM88" s="340"/>
      <c r="DN88" s="324"/>
      <c r="DO88" s="340"/>
      <c r="DP88" s="325"/>
    </row>
    <row r="89" spans="1:120" ht="4.5" customHeight="1">
      <c r="A89" s="326"/>
      <c r="B89" s="326"/>
      <c r="C89" s="327"/>
      <c r="D89" s="327"/>
      <c r="M89" s="326"/>
      <c r="N89" s="326"/>
      <c r="O89" s="327"/>
      <c r="P89" s="327"/>
      <c r="Y89" s="326"/>
      <c r="Z89" s="326"/>
      <c r="AA89" s="327"/>
      <c r="AB89" s="327"/>
      <c r="AK89" s="326"/>
      <c r="AL89" s="326"/>
      <c r="AM89" s="327"/>
      <c r="AN89" s="327"/>
      <c r="AW89" s="326"/>
      <c r="AX89" s="326"/>
      <c r="AY89" s="327"/>
      <c r="AZ89" s="327"/>
      <c r="BI89" s="326"/>
      <c r="BJ89" s="326"/>
      <c r="BK89" s="327"/>
      <c r="BL89" s="327"/>
      <c r="BU89" s="326"/>
      <c r="BV89" s="326"/>
      <c r="BW89" s="327"/>
      <c r="BX89" s="327"/>
      <c r="CG89" s="326"/>
      <c r="CH89" s="326"/>
      <c r="CI89" s="327"/>
      <c r="CJ89" s="327"/>
      <c r="CS89" s="326"/>
      <c r="CT89" s="326"/>
      <c r="CU89" s="327"/>
      <c r="CV89" s="327"/>
      <c r="DE89" s="326"/>
      <c r="DF89" s="326"/>
      <c r="DG89" s="327"/>
      <c r="DH89" s="327"/>
    </row>
    <row r="90" spans="1:120" ht="25.5" customHeight="1">
      <c r="A90" s="555" t="str">
        <f>PARAMETRES!$F$19</f>
        <v>TOTAL DE LA PÉRIODE</v>
      </c>
      <c r="B90" s="573"/>
      <c r="C90" s="341">
        <f>PARAMETRES!$G$19</f>
        <v>100</v>
      </c>
      <c r="D90" s="342"/>
      <c r="E90" s="343">
        <f>TOTALGENERAL!$AA59</f>
        <v>82.399999999999991</v>
      </c>
      <c r="F90" s="344"/>
      <c r="G90" s="343" t="str">
        <f>TOTALGENERAL!$BB59</f>
        <v/>
      </c>
      <c r="H90" s="344"/>
      <c r="I90" s="343" t="str">
        <f>TOTALGENERAL!$CC59</f>
        <v/>
      </c>
      <c r="J90" s="344"/>
      <c r="K90" s="343"/>
      <c r="M90" s="555" t="str">
        <f>PARAMETRES!$F$19</f>
        <v>TOTAL DE LA PÉRIODE</v>
      </c>
      <c r="N90" s="573"/>
      <c r="O90" s="341">
        <f>PARAMETRES!$G$19</f>
        <v>100</v>
      </c>
      <c r="P90" s="342"/>
      <c r="Q90" s="343">
        <f>TOTALGENERAL!$AA63</f>
        <v>69.8</v>
      </c>
      <c r="R90" s="344"/>
      <c r="S90" s="343" t="str">
        <f>TOTALGENERAL!$BB63</f>
        <v/>
      </c>
      <c r="T90" s="344"/>
      <c r="U90" s="343" t="str">
        <f>TOTALGENERAL!$CC63</f>
        <v/>
      </c>
      <c r="V90" s="344"/>
      <c r="W90" s="343"/>
      <c r="Y90" s="555" t="str">
        <f>PARAMETRES!$F$19</f>
        <v>TOTAL DE LA PÉRIODE</v>
      </c>
      <c r="Z90" s="573"/>
      <c r="AA90" s="341">
        <f>PARAMETRES!$G$19</f>
        <v>100</v>
      </c>
      <c r="AB90" s="342"/>
      <c r="AC90" s="343">
        <f>TOTALGENERAL!$AA67</f>
        <v>78.099999999999994</v>
      </c>
      <c r="AD90" s="344"/>
      <c r="AE90" s="343" t="str">
        <f>TOTALGENERAL!$BB67</f>
        <v/>
      </c>
      <c r="AF90" s="344"/>
      <c r="AG90" s="343" t="str">
        <f>TOTALGENERAL!$CC67</f>
        <v/>
      </c>
      <c r="AH90" s="344"/>
      <c r="AI90" s="343"/>
      <c r="AK90" s="555" t="str">
        <f>PARAMETRES!$F$19</f>
        <v>TOTAL DE LA PÉRIODE</v>
      </c>
      <c r="AL90" s="573"/>
      <c r="AM90" s="341">
        <f>PARAMETRES!$G$19</f>
        <v>100</v>
      </c>
      <c r="AN90" s="342"/>
      <c r="AO90" s="343">
        <f>TOTALGENERAL!$AA71</f>
        <v>71.099999999999994</v>
      </c>
      <c r="AP90" s="344"/>
      <c r="AQ90" s="343" t="str">
        <f>TOTALGENERAL!$BB71</f>
        <v/>
      </c>
      <c r="AR90" s="344"/>
      <c r="AS90" s="343" t="str">
        <f>TOTALGENERAL!$CC71</f>
        <v/>
      </c>
      <c r="AT90" s="344"/>
      <c r="AU90" s="343"/>
      <c r="AW90" s="555" t="str">
        <f>PARAMETRES!$F$19</f>
        <v>TOTAL DE LA PÉRIODE</v>
      </c>
      <c r="AX90" s="573"/>
      <c r="AY90" s="341">
        <f>PARAMETRES!$G$19</f>
        <v>100</v>
      </c>
      <c r="AZ90" s="342"/>
      <c r="BA90" s="343">
        <f>TOTALGENERAL!$AA75</f>
        <v>87.8</v>
      </c>
      <c r="BB90" s="344"/>
      <c r="BC90" s="343" t="str">
        <f>TOTALGENERAL!$BB75</f>
        <v/>
      </c>
      <c r="BD90" s="344"/>
      <c r="BE90" s="343" t="str">
        <f>TOTALGENERAL!$CC75</f>
        <v/>
      </c>
      <c r="BF90" s="344"/>
      <c r="BG90" s="343"/>
      <c r="BI90" s="555" t="str">
        <f>PARAMETRES!$F$19</f>
        <v>TOTAL DE LA PÉRIODE</v>
      </c>
      <c r="BJ90" s="573"/>
      <c r="BK90" s="341">
        <f>PARAMETRES!$G$19</f>
        <v>100</v>
      </c>
      <c r="BL90" s="342"/>
      <c r="BM90" s="343">
        <f>TOTALGENERAL!$AA79</f>
        <v>79.599999999999994</v>
      </c>
      <c r="BN90" s="344"/>
      <c r="BO90" s="343" t="str">
        <f>TOTALGENERAL!$BB79</f>
        <v/>
      </c>
      <c r="BP90" s="344"/>
      <c r="BQ90" s="343" t="str">
        <f>TOTALGENERAL!$CC79</f>
        <v/>
      </c>
      <c r="BR90" s="344"/>
      <c r="BS90" s="343"/>
      <c r="BU90" s="555" t="str">
        <f>PARAMETRES!$F$19</f>
        <v>TOTAL DE LA PÉRIODE</v>
      </c>
      <c r="BV90" s="573"/>
      <c r="BW90" s="341">
        <f>PARAMETRES!$G$19</f>
        <v>100</v>
      </c>
      <c r="BX90" s="342"/>
      <c r="BY90" s="343">
        <f>TOTALGENERAL!$AA83</f>
        <v>93.6</v>
      </c>
      <c r="BZ90" s="344"/>
      <c r="CA90" s="343" t="str">
        <f>TOTALGENERAL!$BB83</f>
        <v/>
      </c>
      <c r="CB90" s="344"/>
      <c r="CC90" s="343" t="str">
        <f>TOTALGENERAL!$CC83</f>
        <v/>
      </c>
      <c r="CD90" s="344"/>
      <c r="CE90" s="343"/>
      <c r="CG90" s="555" t="str">
        <f>PARAMETRES!$F$19</f>
        <v>TOTAL DE LA PÉRIODE</v>
      </c>
      <c r="CH90" s="573"/>
      <c r="CI90" s="341">
        <f>PARAMETRES!$G$19</f>
        <v>100</v>
      </c>
      <c r="CJ90" s="342"/>
      <c r="CK90" s="343" t="str">
        <f>TOTALGENERAL!$AA87</f>
        <v/>
      </c>
      <c r="CL90" s="344"/>
      <c r="CM90" s="343" t="str">
        <f>TOTALGENERAL!$BB87</f>
        <v/>
      </c>
      <c r="CN90" s="344"/>
      <c r="CO90" s="343" t="str">
        <f>TOTALGENERAL!$CC87</f>
        <v/>
      </c>
      <c r="CP90" s="344"/>
      <c r="CQ90" s="343"/>
      <c r="CS90" s="555" t="str">
        <f>PARAMETRES!$F$19</f>
        <v>TOTAL DE LA PÉRIODE</v>
      </c>
      <c r="CT90" s="573"/>
      <c r="CU90" s="341">
        <f>PARAMETRES!$G$19</f>
        <v>100</v>
      </c>
      <c r="CV90" s="342"/>
      <c r="CW90" s="343" t="str">
        <f>TOTALGENERAL!$AA91</f>
        <v/>
      </c>
      <c r="CX90" s="344"/>
      <c r="CY90" s="343" t="str">
        <f>TOTALGENERAL!$BB91</f>
        <v/>
      </c>
      <c r="CZ90" s="344"/>
      <c r="DA90" s="343" t="str">
        <f>TOTALGENERAL!$CC91</f>
        <v/>
      </c>
      <c r="DB90" s="344"/>
      <c r="DC90" s="343"/>
      <c r="DE90" s="555" t="str">
        <f>PARAMETRES!$F$19</f>
        <v>TOTAL DE LA PÉRIODE</v>
      </c>
      <c r="DF90" s="573"/>
      <c r="DG90" s="341">
        <f>PARAMETRES!$G$19</f>
        <v>100</v>
      </c>
      <c r="DH90" s="342"/>
      <c r="DI90" s="343" t="str">
        <f>TOTALGENERAL!$AA95</f>
        <v/>
      </c>
      <c r="DJ90" s="344"/>
      <c r="DK90" s="343" t="str">
        <f>TOTALGENERAL!$BB95</f>
        <v/>
      </c>
      <c r="DL90" s="344"/>
      <c r="DM90" s="343" t="str">
        <f>TOTALGENERAL!$CC95</f>
        <v/>
      </c>
      <c r="DN90" s="344"/>
      <c r="DO90" s="343"/>
    </row>
    <row r="91" spans="1:120" ht="3.75" customHeight="1">
      <c r="G91" s="345"/>
      <c r="J91" s="345"/>
      <c r="S91" s="345"/>
      <c r="V91" s="345"/>
      <c r="AE91" s="345"/>
      <c r="AH91" s="345"/>
      <c r="AQ91" s="345"/>
      <c r="AT91" s="345"/>
      <c r="BC91" s="345"/>
      <c r="BF91" s="345"/>
      <c r="BO91" s="345"/>
      <c r="BR91" s="345"/>
      <c r="CA91" s="345"/>
      <c r="CD91" s="345"/>
      <c r="CM91" s="345"/>
      <c r="CP91" s="345"/>
      <c r="CY91" s="345"/>
      <c r="DB91" s="345"/>
      <c r="DK91" s="345"/>
      <c r="DN91" s="345"/>
    </row>
    <row r="92" spans="1:120">
      <c r="G92" s="556"/>
      <c r="H92" s="556"/>
      <c r="I92" s="556"/>
      <c r="J92" s="556"/>
      <c r="K92" s="346"/>
      <c r="S92" s="556"/>
      <c r="T92" s="556"/>
      <c r="U92" s="556"/>
      <c r="V92" s="556"/>
      <c r="W92" s="346"/>
      <c r="AE92" s="556"/>
      <c r="AF92" s="556"/>
      <c r="AG92" s="556"/>
      <c r="AH92" s="556"/>
      <c r="AI92" s="346"/>
      <c r="AQ92" s="556"/>
      <c r="AR92" s="556"/>
      <c r="AS92" s="556"/>
      <c r="AT92" s="556"/>
      <c r="AU92" s="346"/>
      <c r="BC92" s="556"/>
      <c r="BD92" s="556"/>
      <c r="BE92" s="556"/>
      <c r="BF92" s="556"/>
      <c r="BG92" s="346"/>
      <c r="BO92" s="556"/>
      <c r="BP92" s="556"/>
      <c r="BQ92" s="556"/>
      <c r="BR92" s="556"/>
      <c r="BS92" s="346"/>
      <c r="CA92" s="556"/>
      <c r="CB92" s="556"/>
      <c r="CC92" s="556"/>
      <c r="CD92" s="556"/>
      <c r="CE92" s="346"/>
      <c r="CM92" s="556"/>
      <c r="CN92" s="556"/>
      <c r="CO92" s="556"/>
      <c r="CP92" s="556"/>
      <c r="CQ92" s="346"/>
      <c r="CY92" s="556"/>
      <c r="CZ92" s="556"/>
      <c r="DA92" s="556"/>
      <c r="DB92" s="556"/>
      <c r="DC92" s="346"/>
      <c r="DK92" s="556"/>
      <c r="DL92" s="556"/>
      <c r="DM92" s="556"/>
      <c r="DN92" s="556"/>
      <c r="DO92" s="346"/>
    </row>
    <row r="93" spans="1:120" ht="21.75" customHeight="1"/>
    <row r="108" spans="1:120">
      <c r="A108" s="557"/>
      <c r="B108" s="557"/>
      <c r="C108" s="557"/>
      <c r="D108" s="557"/>
      <c r="E108" s="557"/>
      <c r="F108" s="557"/>
      <c r="G108" s="557"/>
      <c r="H108" s="557"/>
      <c r="I108" s="557"/>
      <c r="J108" s="557"/>
      <c r="K108" s="557"/>
      <c r="L108" s="557"/>
      <c r="M108" s="557"/>
      <c r="N108" s="557"/>
      <c r="O108" s="557"/>
      <c r="P108" s="557"/>
      <c r="Q108" s="557"/>
      <c r="R108" s="557"/>
      <c r="S108" s="557"/>
      <c r="T108" s="557"/>
      <c r="U108" s="557"/>
      <c r="V108" s="557"/>
      <c r="W108" s="557"/>
      <c r="X108" s="557"/>
      <c r="Y108" s="557"/>
      <c r="Z108" s="557"/>
      <c r="AA108" s="557"/>
      <c r="AB108" s="557"/>
      <c r="AC108" s="557"/>
      <c r="AD108" s="557"/>
      <c r="AE108" s="557"/>
      <c r="AF108" s="557"/>
      <c r="AG108" s="557"/>
      <c r="AH108" s="557"/>
      <c r="AI108" s="557"/>
      <c r="AJ108" s="557"/>
      <c r="AK108" s="557"/>
      <c r="AL108" s="557"/>
      <c r="AM108" s="557"/>
      <c r="AN108" s="557"/>
      <c r="AO108" s="557"/>
      <c r="AP108" s="557"/>
      <c r="AQ108" s="557"/>
      <c r="AR108" s="557"/>
      <c r="AS108" s="557"/>
      <c r="AT108" s="557"/>
      <c r="AU108" s="557"/>
      <c r="AV108" s="557"/>
      <c r="AW108" s="557"/>
      <c r="AX108" s="557"/>
      <c r="AY108" s="557"/>
      <c r="AZ108" s="557"/>
      <c r="BA108" s="557"/>
      <c r="BB108" s="557"/>
      <c r="BC108" s="557"/>
      <c r="BD108" s="557"/>
      <c r="BE108" s="557"/>
      <c r="BF108" s="557"/>
      <c r="BG108" s="557"/>
      <c r="BH108" s="557"/>
      <c r="BI108" s="557"/>
      <c r="BJ108" s="557"/>
      <c r="BK108" s="557"/>
      <c r="BL108" s="557"/>
      <c r="BM108" s="557"/>
      <c r="BN108" s="557"/>
      <c r="BO108" s="557"/>
      <c r="BP108" s="557"/>
      <c r="BQ108" s="557"/>
      <c r="BR108" s="557"/>
      <c r="BS108" s="557"/>
      <c r="BT108" s="557"/>
      <c r="BU108" s="557"/>
      <c r="BV108" s="557"/>
      <c r="BW108" s="557"/>
      <c r="BX108" s="557"/>
      <c r="BY108" s="557"/>
      <c r="BZ108" s="557"/>
      <c r="CA108" s="557"/>
      <c r="CB108" s="557"/>
      <c r="CC108" s="557"/>
      <c r="CD108" s="557"/>
      <c r="CE108" s="557"/>
      <c r="CF108" s="557"/>
      <c r="CG108" s="557"/>
      <c r="CH108" s="557"/>
      <c r="CI108" s="557"/>
      <c r="CJ108" s="557"/>
      <c r="CK108" s="557"/>
      <c r="CL108" s="557"/>
      <c r="CM108" s="557"/>
      <c r="CN108" s="557"/>
      <c r="CO108" s="557"/>
      <c r="CP108" s="557"/>
      <c r="CQ108" s="557"/>
      <c r="CR108" s="557"/>
      <c r="CS108" s="557"/>
      <c r="CT108" s="557"/>
      <c r="CU108" s="557"/>
      <c r="CV108" s="557"/>
      <c r="CW108" s="557"/>
      <c r="CX108" s="557"/>
      <c r="CY108" s="557"/>
      <c r="CZ108" s="557"/>
      <c r="DA108" s="557"/>
      <c r="DB108" s="557"/>
      <c r="DC108" s="557"/>
      <c r="DD108" s="557"/>
      <c r="DE108" s="557"/>
      <c r="DF108" s="557"/>
      <c r="DG108" s="557"/>
      <c r="DH108" s="557"/>
      <c r="DI108" s="557"/>
      <c r="DJ108" s="557"/>
      <c r="DK108" s="557"/>
      <c r="DL108" s="557"/>
      <c r="DM108" s="557"/>
      <c r="DN108" s="557"/>
      <c r="DO108" s="557"/>
      <c r="DP108" s="557"/>
    </row>
    <row r="109" spans="1:120" ht="30">
      <c r="B109" s="567" t="str">
        <f>PARAMETRES!$C7</f>
        <v>P</v>
      </c>
      <c r="C109" s="568"/>
      <c r="D109" s="568"/>
      <c r="E109" s="568"/>
      <c r="F109" s="568"/>
      <c r="G109" s="568"/>
      <c r="H109" s="569"/>
      <c r="I109" s="547"/>
      <c r="J109" s="548"/>
      <c r="N109" s="567" t="str">
        <f>PARAMETRES!$C11</f>
        <v>R</v>
      </c>
      <c r="O109" s="568"/>
      <c r="P109" s="568"/>
      <c r="Q109" s="568"/>
      <c r="R109" s="568"/>
      <c r="S109" s="568"/>
      <c r="T109" s="569"/>
      <c r="U109" s="547"/>
      <c r="V109" s="548"/>
      <c r="Z109" s="567" t="str">
        <f>PARAMETRES!$C15</f>
        <v>L</v>
      </c>
      <c r="AA109" s="568"/>
      <c r="AB109" s="568"/>
      <c r="AC109" s="568"/>
      <c r="AD109" s="568"/>
      <c r="AE109" s="568"/>
      <c r="AF109" s="569"/>
      <c r="AG109" s="547"/>
      <c r="AH109" s="548"/>
      <c r="AL109" s="567" t="str">
        <f>PARAMETRES!$C19</f>
        <v>M</v>
      </c>
      <c r="AM109" s="568"/>
      <c r="AN109" s="568"/>
      <c r="AO109" s="568"/>
      <c r="AP109" s="568"/>
      <c r="AQ109" s="568"/>
      <c r="AR109" s="569"/>
      <c r="AS109" s="547"/>
      <c r="AT109" s="548"/>
      <c r="AX109" s="567" t="str">
        <f>PARAMETRES!$C23</f>
        <v>G</v>
      </c>
      <c r="AY109" s="568"/>
      <c r="AZ109" s="568"/>
      <c r="BA109" s="568"/>
      <c r="BB109" s="568"/>
      <c r="BC109" s="568"/>
      <c r="BD109" s="569"/>
      <c r="BE109" s="547"/>
      <c r="BF109" s="548"/>
      <c r="BJ109" s="567" t="str">
        <f>PARAMETRES!$C27</f>
        <v>N</v>
      </c>
      <c r="BK109" s="568"/>
      <c r="BL109" s="568"/>
      <c r="BM109" s="568"/>
      <c r="BN109" s="568"/>
      <c r="BO109" s="568"/>
      <c r="BP109" s="569"/>
      <c r="BQ109" s="547"/>
      <c r="BR109" s="548"/>
      <c r="BV109" s="567" t="str">
        <f>PARAMETRES!$C31</f>
        <v>F</v>
      </c>
      <c r="BW109" s="568"/>
      <c r="BX109" s="568"/>
      <c r="BY109" s="568"/>
      <c r="BZ109" s="568"/>
      <c r="CA109" s="568"/>
      <c r="CB109" s="569"/>
      <c r="CC109" s="547"/>
      <c r="CD109" s="548"/>
      <c r="CH109" s="567" t="str">
        <f>PARAMETRES!$C35</f>
        <v>-</v>
      </c>
      <c r="CI109" s="568"/>
      <c r="CJ109" s="568"/>
      <c r="CK109" s="568"/>
      <c r="CL109" s="568"/>
      <c r="CM109" s="568"/>
      <c r="CN109" s="569"/>
      <c r="CO109" s="547"/>
      <c r="CP109" s="548"/>
      <c r="CT109" s="567" t="str">
        <f>PARAMETRES!$C39</f>
        <v>-</v>
      </c>
      <c r="CU109" s="568"/>
      <c r="CV109" s="568"/>
      <c r="CW109" s="568"/>
      <c r="CX109" s="568"/>
      <c r="CY109" s="568"/>
      <c r="CZ109" s="569"/>
      <c r="DA109" s="547"/>
      <c r="DB109" s="548"/>
      <c r="DF109" s="567" t="str">
        <f>PARAMETRES!$C43</f>
        <v>-</v>
      </c>
      <c r="DG109" s="568"/>
      <c r="DH109" s="568"/>
      <c r="DI109" s="568"/>
      <c r="DJ109" s="568"/>
      <c r="DK109" s="568"/>
      <c r="DL109" s="569"/>
      <c r="DM109" s="547"/>
      <c r="DN109" s="548"/>
    </row>
    <row r="110" spans="1:120" ht="20.25">
      <c r="B110" s="564" t="str">
        <f>PARAMETRES!$B7</f>
        <v>B</v>
      </c>
      <c r="C110" s="565"/>
      <c r="D110" s="565"/>
      <c r="E110" s="565"/>
      <c r="F110" s="565"/>
      <c r="G110" s="565"/>
      <c r="H110" s="566"/>
      <c r="I110" s="547"/>
      <c r="J110" s="548"/>
      <c r="N110" s="564" t="str">
        <f>PARAMETRES!$B11</f>
        <v>C</v>
      </c>
      <c r="O110" s="565"/>
      <c r="P110" s="565"/>
      <c r="Q110" s="565"/>
      <c r="R110" s="565"/>
      <c r="S110" s="565"/>
      <c r="T110" s="566"/>
      <c r="U110" s="547"/>
      <c r="V110" s="548"/>
      <c r="Z110" s="564" t="str">
        <f>PARAMETRES!$B15</f>
        <v>G</v>
      </c>
      <c r="AA110" s="565"/>
      <c r="AB110" s="565"/>
      <c r="AC110" s="565"/>
      <c r="AD110" s="565"/>
      <c r="AE110" s="565"/>
      <c r="AF110" s="566"/>
      <c r="AG110" s="547"/>
      <c r="AH110" s="548"/>
      <c r="AL110" s="564" t="str">
        <f>PARAMETRES!$B19</f>
        <v>M</v>
      </c>
      <c r="AM110" s="565"/>
      <c r="AN110" s="565"/>
      <c r="AO110" s="565"/>
      <c r="AP110" s="565"/>
      <c r="AQ110" s="565"/>
      <c r="AR110" s="566"/>
      <c r="AS110" s="547"/>
      <c r="AT110" s="548"/>
      <c r="AX110" s="564" t="str">
        <f>PARAMETRES!$B23</f>
        <v>R</v>
      </c>
      <c r="AY110" s="565"/>
      <c r="AZ110" s="565"/>
      <c r="BA110" s="565"/>
      <c r="BB110" s="565"/>
      <c r="BC110" s="565"/>
      <c r="BD110" s="566"/>
      <c r="BE110" s="547"/>
      <c r="BF110" s="548"/>
      <c r="BJ110" s="564" t="str">
        <f>PARAMETRES!$B27</f>
        <v>S</v>
      </c>
      <c r="BK110" s="565"/>
      <c r="BL110" s="565"/>
      <c r="BM110" s="565"/>
      <c r="BN110" s="565"/>
      <c r="BO110" s="565"/>
      <c r="BP110" s="566"/>
      <c r="BQ110" s="547"/>
      <c r="BR110" s="548"/>
      <c r="BV110" s="564" t="str">
        <f>PARAMETRES!$B31</f>
        <v>V</v>
      </c>
      <c r="BW110" s="565"/>
      <c r="BX110" s="565"/>
      <c r="BY110" s="565"/>
      <c r="BZ110" s="565"/>
      <c r="CA110" s="565"/>
      <c r="CB110" s="566"/>
      <c r="CC110" s="547"/>
      <c r="CD110" s="548"/>
      <c r="CH110" s="564" t="str">
        <f>PARAMETRES!$B35</f>
        <v>-</v>
      </c>
      <c r="CI110" s="565"/>
      <c r="CJ110" s="565"/>
      <c r="CK110" s="565"/>
      <c r="CL110" s="565"/>
      <c r="CM110" s="565"/>
      <c r="CN110" s="566"/>
      <c r="CO110" s="547"/>
      <c r="CP110" s="548"/>
      <c r="CT110" s="564" t="str">
        <f>PARAMETRES!$B39</f>
        <v>-</v>
      </c>
      <c r="CU110" s="565"/>
      <c r="CV110" s="565"/>
      <c r="CW110" s="565"/>
      <c r="CX110" s="565"/>
      <c r="CY110" s="565"/>
      <c r="CZ110" s="566"/>
      <c r="DA110" s="547"/>
      <c r="DB110" s="548"/>
      <c r="DF110" s="564" t="str">
        <f>PARAMETRES!$B43</f>
        <v>-</v>
      </c>
      <c r="DG110" s="565"/>
      <c r="DH110" s="565"/>
      <c r="DI110" s="565"/>
      <c r="DJ110" s="565"/>
      <c r="DK110" s="565"/>
      <c r="DL110" s="566"/>
      <c r="DM110" s="547"/>
      <c r="DN110" s="548"/>
    </row>
    <row r="111" spans="1:120">
      <c r="B111" s="313"/>
      <c r="C111" s="313"/>
      <c r="D111" s="313"/>
      <c r="N111" s="313"/>
      <c r="O111" s="313"/>
      <c r="P111" s="313"/>
      <c r="Z111" s="313"/>
      <c r="AA111" s="313"/>
      <c r="AB111" s="313"/>
      <c r="AL111" s="313"/>
      <c r="AM111" s="313"/>
      <c r="AN111" s="313"/>
      <c r="AX111" s="313"/>
      <c r="AY111" s="313"/>
      <c r="AZ111" s="313"/>
      <c r="BJ111" s="313"/>
      <c r="BK111" s="313"/>
      <c r="BL111" s="313"/>
      <c r="BV111" s="313"/>
      <c r="BW111" s="313"/>
      <c r="BX111" s="313"/>
      <c r="CH111" s="313"/>
      <c r="CI111" s="313"/>
      <c r="CJ111" s="313"/>
      <c r="CT111" s="313"/>
      <c r="CU111" s="313"/>
      <c r="CV111" s="313"/>
      <c r="DF111" s="313"/>
      <c r="DG111" s="313"/>
      <c r="DH111" s="313"/>
    </row>
    <row r="113" spans="1:120" ht="25.5" customHeight="1">
      <c r="E113" s="314" t="s">
        <v>84</v>
      </c>
      <c r="G113" s="314" t="s">
        <v>85</v>
      </c>
      <c r="I113" s="314" t="s">
        <v>86</v>
      </c>
      <c r="K113" s="314" t="s">
        <v>87</v>
      </c>
      <c r="Q113" s="314" t="s">
        <v>84</v>
      </c>
      <c r="S113" s="314" t="s">
        <v>85</v>
      </c>
      <c r="U113" s="314" t="s">
        <v>86</v>
      </c>
      <c r="W113" s="314" t="s">
        <v>87</v>
      </c>
      <c r="AC113" s="314" t="s">
        <v>84</v>
      </c>
      <c r="AE113" s="314" t="s">
        <v>85</v>
      </c>
      <c r="AG113" s="314" t="s">
        <v>86</v>
      </c>
      <c r="AI113" s="314" t="s">
        <v>87</v>
      </c>
      <c r="AO113" s="314" t="s">
        <v>84</v>
      </c>
      <c r="AQ113" s="314" t="s">
        <v>85</v>
      </c>
      <c r="AS113" s="314" t="s">
        <v>86</v>
      </c>
      <c r="AU113" s="314" t="s">
        <v>87</v>
      </c>
      <c r="BA113" s="314" t="s">
        <v>84</v>
      </c>
      <c r="BC113" s="314" t="s">
        <v>85</v>
      </c>
      <c r="BE113" s="314" t="s">
        <v>86</v>
      </c>
      <c r="BG113" s="314" t="s">
        <v>87</v>
      </c>
      <c r="BM113" s="314" t="s">
        <v>84</v>
      </c>
      <c r="BO113" s="314" t="s">
        <v>85</v>
      </c>
      <c r="BQ113" s="314" t="s">
        <v>86</v>
      </c>
      <c r="BS113" s="314" t="s">
        <v>87</v>
      </c>
      <c r="BY113" s="314" t="s">
        <v>84</v>
      </c>
      <c r="CA113" s="314" t="s">
        <v>85</v>
      </c>
      <c r="CC113" s="314" t="s">
        <v>86</v>
      </c>
      <c r="CE113" s="314" t="s">
        <v>87</v>
      </c>
      <c r="CK113" s="314" t="s">
        <v>84</v>
      </c>
      <c r="CM113" s="314" t="s">
        <v>85</v>
      </c>
      <c r="CO113" s="314" t="s">
        <v>86</v>
      </c>
      <c r="CQ113" s="314" t="s">
        <v>87</v>
      </c>
      <c r="CW113" s="314" t="s">
        <v>84</v>
      </c>
      <c r="CY113" s="314" t="s">
        <v>85</v>
      </c>
      <c r="DA113" s="314" t="s">
        <v>86</v>
      </c>
      <c r="DC113" s="314" t="s">
        <v>87</v>
      </c>
      <c r="DI113" s="314" t="s">
        <v>84</v>
      </c>
      <c r="DK113" s="314" t="s">
        <v>85</v>
      </c>
      <c r="DM113" s="314" t="s">
        <v>86</v>
      </c>
      <c r="DO113" s="314" t="s">
        <v>87</v>
      </c>
    </row>
    <row r="114" spans="1:120" ht="13.5" thickBot="1">
      <c r="E114" s="315"/>
      <c r="G114" s="315"/>
      <c r="I114" s="315"/>
      <c r="K114" s="315"/>
      <c r="Q114" s="315"/>
      <c r="S114" s="315"/>
      <c r="U114" s="315"/>
      <c r="W114" s="315"/>
      <c r="AC114" s="315"/>
      <c r="AE114" s="315"/>
      <c r="AG114" s="315"/>
      <c r="AI114" s="315"/>
      <c r="AO114" s="315"/>
      <c r="AQ114" s="315"/>
      <c r="AS114" s="315"/>
      <c r="AU114" s="315"/>
      <c r="BA114" s="315"/>
      <c r="BC114" s="315"/>
      <c r="BE114" s="315"/>
      <c r="BG114" s="315"/>
      <c r="BM114" s="315"/>
      <c r="BO114" s="315"/>
      <c r="BQ114" s="315"/>
      <c r="BS114" s="315"/>
      <c r="BY114" s="315"/>
      <c r="CA114" s="315"/>
      <c r="CC114" s="315"/>
      <c r="CE114" s="315"/>
      <c r="CK114" s="315"/>
      <c r="CM114" s="315"/>
      <c r="CO114" s="315"/>
      <c r="CQ114" s="315"/>
      <c r="CW114" s="315"/>
      <c r="CY114" s="315"/>
      <c r="DA114" s="315"/>
      <c r="DC114" s="315"/>
      <c r="DI114" s="315"/>
      <c r="DK114" s="315"/>
      <c r="DM114" s="315"/>
      <c r="DO114" s="315"/>
    </row>
    <row r="115" spans="1:120" ht="13.5" thickBot="1">
      <c r="A115" s="551" t="str">
        <f>PARAMETRES!$F$3</f>
        <v>RELIGION</v>
      </c>
      <c r="B115" s="570"/>
      <c r="C115" s="316">
        <f>PARAMETRES!$G$3</f>
        <v>20</v>
      </c>
      <c r="D115" s="317"/>
      <c r="E115" s="318">
        <f>TOTALGENERAL!$E60</f>
        <v>20</v>
      </c>
      <c r="F115" s="319"/>
      <c r="G115" s="318" t="str">
        <f>TOTALGENERAL!$AF60</f>
        <v/>
      </c>
      <c r="H115" s="319"/>
      <c r="I115" s="318" t="str">
        <f>TOTALGENERAL!$BG60</f>
        <v/>
      </c>
      <c r="J115" s="319"/>
      <c r="K115" s="318"/>
      <c r="L115" s="320"/>
      <c r="M115" s="551" t="str">
        <f>PARAMETRES!$F$3</f>
        <v>RELIGION</v>
      </c>
      <c r="N115" s="570"/>
      <c r="O115" s="316">
        <f>PARAMETRES!$G$3</f>
        <v>20</v>
      </c>
      <c r="P115" s="317"/>
      <c r="Q115" s="318">
        <f>TOTALGENERAL!$E64</f>
        <v>20</v>
      </c>
      <c r="R115" s="319"/>
      <c r="S115" s="318" t="str">
        <f>TOTALGENERAL!$AF64</f>
        <v/>
      </c>
      <c r="T115" s="319"/>
      <c r="U115" s="318" t="str">
        <f>TOTALGENERAL!$BG64</f>
        <v/>
      </c>
      <c r="V115" s="319"/>
      <c r="W115" s="318"/>
      <c r="X115" s="320"/>
      <c r="Y115" s="551" t="str">
        <f>PARAMETRES!$F$3</f>
        <v>RELIGION</v>
      </c>
      <c r="Z115" s="570"/>
      <c r="AA115" s="316">
        <f>PARAMETRES!$G$3</f>
        <v>20</v>
      </c>
      <c r="AB115" s="317"/>
      <c r="AC115" s="318">
        <f>TOTALGENERAL!$E68</f>
        <v>17.900000000000002</v>
      </c>
      <c r="AD115" s="319"/>
      <c r="AE115" s="318" t="str">
        <f>TOTALGENERAL!$AF68</f>
        <v/>
      </c>
      <c r="AF115" s="319"/>
      <c r="AG115" s="318" t="str">
        <f>TOTALGENERAL!$BG68</f>
        <v/>
      </c>
      <c r="AH115" s="319"/>
      <c r="AI115" s="318"/>
      <c r="AJ115" s="320"/>
      <c r="AK115" s="551" t="str">
        <f>PARAMETRES!$F$3</f>
        <v>RELIGION</v>
      </c>
      <c r="AL115" s="570"/>
      <c r="AM115" s="316">
        <f>PARAMETRES!$G$3</f>
        <v>20</v>
      </c>
      <c r="AN115" s="317"/>
      <c r="AO115" s="318">
        <f>TOTALGENERAL!$E72</f>
        <v>15.799999999999999</v>
      </c>
      <c r="AP115" s="319"/>
      <c r="AQ115" s="318" t="str">
        <f>TOTALGENERAL!$AF72</f>
        <v/>
      </c>
      <c r="AR115" s="319"/>
      <c r="AS115" s="318" t="str">
        <f>TOTALGENERAL!$BG72</f>
        <v/>
      </c>
      <c r="AT115" s="319"/>
      <c r="AU115" s="318"/>
      <c r="AV115" s="320"/>
      <c r="AW115" s="551" t="str">
        <f>PARAMETRES!$F$3</f>
        <v>RELIGION</v>
      </c>
      <c r="AX115" s="570"/>
      <c r="AY115" s="316">
        <f>PARAMETRES!$G$3</f>
        <v>20</v>
      </c>
      <c r="AZ115" s="317"/>
      <c r="BA115" s="318">
        <f>TOTALGENERAL!$E76</f>
        <v>9.5</v>
      </c>
      <c r="BB115" s="319"/>
      <c r="BC115" s="318" t="str">
        <f>TOTALGENERAL!$AF76</f>
        <v/>
      </c>
      <c r="BD115" s="319"/>
      <c r="BE115" s="318" t="str">
        <f>TOTALGENERAL!$BG76</f>
        <v/>
      </c>
      <c r="BF115" s="319"/>
      <c r="BG115" s="318"/>
      <c r="BH115" s="320"/>
      <c r="BI115" s="551" t="str">
        <f>PARAMETRES!$F$3</f>
        <v>RELIGION</v>
      </c>
      <c r="BJ115" s="570"/>
      <c r="BK115" s="316">
        <f>PARAMETRES!$G$3</f>
        <v>20</v>
      </c>
      <c r="BL115" s="317"/>
      <c r="BM115" s="318">
        <f>TOTALGENERAL!$E80</f>
        <v>16.900000000000002</v>
      </c>
      <c r="BN115" s="319"/>
      <c r="BO115" s="318" t="str">
        <f>TOTALGENERAL!$AF80</f>
        <v/>
      </c>
      <c r="BP115" s="319"/>
      <c r="BQ115" s="318" t="str">
        <f>TOTALGENERAL!$BG80</f>
        <v/>
      </c>
      <c r="BR115" s="319"/>
      <c r="BS115" s="318"/>
      <c r="BT115" s="320"/>
      <c r="BU115" s="551" t="str">
        <f>PARAMETRES!$F$3</f>
        <v>RELIGION</v>
      </c>
      <c r="BV115" s="570"/>
      <c r="BW115" s="316">
        <f>PARAMETRES!$G$3</f>
        <v>20</v>
      </c>
      <c r="BX115" s="317"/>
      <c r="BY115" s="318">
        <f>TOTALGENERAL!$E84</f>
        <v>20</v>
      </c>
      <c r="BZ115" s="319"/>
      <c r="CA115" s="318" t="str">
        <f>TOTALGENERAL!$AF84</f>
        <v/>
      </c>
      <c r="CB115" s="319"/>
      <c r="CC115" s="318" t="str">
        <f>TOTALGENERAL!$BG84</f>
        <v/>
      </c>
      <c r="CD115" s="319"/>
      <c r="CE115" s="318"/>
      <c r="CF115" s="320"/>
      <c r="CG115" s="551" t="str">
        <f>PARAMETRES!$F$3</f>
        <v>RELIGION</v>
      </c>
      <c r="CH115" s="570"/>
      <c r="CI115" s="316">
        <f>PARAMETRES!$G$3</f>
        <v>20</v>
      </c>
      <c r="CJ115" s="317"/>
      <c r="CK115" s="318" t="str">
        <f>TOTALGENERAL!$E88</f>
        <v>-</v>
      </c>
      <c r="CL115" s="319"/>
      <c r="CM115" s="318" t="str">
        <f>TOTALGENERAL!$AF88</f>
        <v/>
      </c>
      <c r="CN115" s="319"/>
      <c r="CO115" s="318" t="str">
        <f>TOTALGENERAL!$BG88</f>
        <v/>
      </c>
      <c r="CP115" s="319"/>
      <c r="CQ115" s="318"/>
      <c r="CR115" s="320"/>
      <c r="CS115" s="551" t="str">
        <f>PARAMETRES!$F$3</f>
        <v>RELIGION</v>
      </c>
      <c r="CT115" s="570"/>
      <c r="CU115" s="316">
        <f>PARAMETRES!$G$3</f>
        <v>20</v>
      </c>
      <c r="CV115" s="317"/>
      <c r="CW115" s="318" t="str">
        <f>TOTALGENERAL!$E92</f>
        <v>-</v>
      </c>
      <c r="CX115" s="319"/>
      <c r="CY115" s="318" t="str">
        <f>TOTALGENERAL!$AF92</f>
        <v/>
      </c>
      <c r="CZ115" s="319"/>
      <c r="DA115" s="318" t="str">
        <f>TOTALGENERAL!$BG92</f>
        <v/>
      </c>
      <c r="DB115" s="319"/>
      <c r="DC115" s="318"/>
      <c r="DD115" s="320"/>
      <c r="DE115" s="551" t="str">
        <f>PARAMETRES!$F$3</f>
        <v>RELIGION</v>
      </c>
      <c r="DF115" s="570"/>
      <c r="DG115" s="316">
        <f>PARAMETRES!$G$3</f>
        <v>20</v>
      </c>
      <c r="DH115" s="317"/>
      <c r="DI115" s="318" t="str">
        <f>TOTALGENERAL!$E96</f>
        <v>-</v>
      </c>
      <c r="DJ115" s="319"/>
      <c r="DK115" s="318" t="str">
        <f>TOTALGENERAL!$AF96</f>
        <v/>
      </c>
      <c r="DL115" s="319"/>
      <c r="DM115" s="318" t="str">
        <f>TOTALGENERAL!$BG96</f>
        <v/>
      </c>
      <c r="DN115" s="319"/>
      <c r="DO115" s="318"/>
      <c r="DP115" s="320"/>
    </row>
    <row r="116" spans="1:120">
      <c r="A116" s="321"/>
      <c r="B116" s="322"/>
      <c r="C116" s="323"/>
      <c r="D116" s="323"/>
      <c r="E116" s="315"/>
      <c r="F116" s="324"/>
      <c r="G116" s="315"/>
      <c r="H116" s="324"/>
      <c r="I116" s="315"/>
      <c r="J116" s="324"/>
      <c r="K116" s="315"/>
      <c r="L116" s="325"/>
      <c r="M116" s="321"/>
      <c r="N116" s="322"/>
      <c r="O116" s="323"/>
      <c r="P116" s="323"/>
      <c r="Q116" s="315"/>
      <c r="R116" s="324"/>
      <c r="S116" s="315"/>
      <c r="T116" s="324"/>
      <c r="U116" s="315"/>
      <c r="V116" s="324"/>
      <c r="W116" s="315"/>
      <c r="X116" s="325"/>
      <c r="Y116" s="321"/>
      <c r="Z116" s="322"/>
      <c r="AA116" s="323"/>
      <c r="AB116" s="323"/>
      <c r="AC116" s="315"/>
      <c r="AD116" s="324"/>
      <c r="AE116" s="315"/>
      <c r="AF116" s="324"/>
      <c r="AG116" s="315"/>
      <c r="AH116" s="324"/>
      <c r="AI116" s="315"/>
      <c r="AJ116" s="325"/>
      <c r="AK116" s="321"/>
      <c r="AL116" s="322"/>
      <c r="AM116" s="323"/>
      <c r="AN116" s="323"/>
      <c r="AO116" s="315"/>
      <c r="AP116" s="324"/>
      <c r="AQ116" s="315"/>
      <c r="AR116" s="324"/>
      <c r="AS116" s="315"/>
      <c r="AT116" s="324"/>
      <c r="AU116" s="315"/>
      <c r="AV116" s="325"/>
      <c r="AW116" s="321"/>
      <c r="AX116" s="322"/>
      <c r="AY116" s="323"/>
      <c r="AZ116" s="323"/>
      <c r="BA116" s="315"/>
      <c r="BB116" s="324"/>
      <c r="BC116" s="315"/>
      <c r="BD116" s="324"/>
      <c r="BE116" s="315"/>
      <c r="BF116" s="324"/>
      <c r="BG116" s="315"/>
      <c r="BH116" s="325"/>
      <c r="BI116" s="321"/>
      <c r="BJ116" s="322"/>
      <c r="BK116" s="323"/>
      <c r="BL116" s="323"/>
      <c r="BM116" s="315"/>
      <c r="BN116" s="324"/>
      <c r="BO116" s="315"/>
      <c r="BP116" s="324"/>
      <c r="BQ116" s="315"/>
      <c r="BR116" s="324"/>
      <c r="BS116" s="315"/>
      <c r="BT116" s="325"/>
      <c r="BU116" s="321"/>
      <c r="BV116" s="322"/>
      <c r="BW116" s="323"/>
      <c r="BX116" s="323"/>
      <c r="BY116" s="315"/>
      <c r="BZ116" s="324"/>
      <c r="CA116" s="315"/>
      <c r="CB116" s="324"/>
      <c r="CC116" s="315"/>
      <c r="CD116" s="324"/>
      <c r="CE116" s="315"/>
      <c r="CF116" s="325"/>
      <c r="CG116" s="321"/>
      <c r="CH116" s="322"/>
      <c r="CI116" s="323"/>
      <c r="CJ116" s="323"/>
      <c r="CK116" s="315"/>
      <c r="CL116" s="324"/>
      <c r="CM116" s="315"/>
      <c r="CN116" s="324"/>
      <c r="CO116" s="315"/>
      <c r="CP116" s="324"/>
      <c r="CQ116" s="315"/>
      <c r="CR116" s="325"/>
      <c r="CS116" s="321"/>
      <c r="CT116" s="322"/>
      <c r="CU116" s="323"/>
      <c r="CV116" s="323"/>
      <c r="CW116" s="315"/>
      <c r="CX116" s="324"/>
      <c r="CY116" s="315"/>
      <c r="CZ116" s="324"/>
      <c r="DA116" s="315"/>
      <c r="DB116" s="324"/>
      <c r="DC116" s="315"/>
      <c r="DD116" s="325"/>
      <c r="DE116" s="321"/>
      <c r="DF116" s="322"/>
      <c r="DG116" s="323"/>
      <c r="DH116" s="323"/>
      <c r="DI116" s="315"/>
      <c r="DJ116" s="324"/>
      <c r="DK116" s="315"/>
      <c r="DL116" s="324"/>
      <c r="DM116" s="315"/>
      <c r="DN116" s="324"/>
      <c r="DO116" s="315"/>
      <c r="DP116" s="325"/>
    </row>
    <row r="117" spans="1:120">
      <c r="A117" s="326"/>
      <c r="B117" s="326"/>
      <c r="C117" s="327"/>
      <c r="D117" s="327"/>
      <c r="E117" s="315"/>
      <c r="G117" s="315"/>
      <c r="I117" s="315"/>
      <c r="K117" s="315"/>
      <c r="M117" s="326"/>
      <c r="N117" s="326"/>
      <c r="O117" s="327"/>
      <c r="P117" s="327"/>
      <c r="Q117" s="315"/>
      <c r="S117" s="315"/>
      <c r="U117" s="315"/>
      <c r="W117" s="315"/>
      <c r="Y117" s="326"/>
      <c r="Z117" s="326"/>
      <c r="AA117" s="327"/>
      <c r="AB117" s="327"/>
      <c r="AC117" s="315"/>
      <c r="AE117" s="315"/>
      <c r="AG117" s="315"/>
      <c r="AI117" s="315"/>
      <c r="AK117" s="326"/>
      <c r="AL117" s="326"/>
      <c r="AM117" s="327"/>
      <c r="AN117" s="327"/>
      <c r="AO117" s="315"/>
      <c r="AQ117" s="315"/>
      <c r="AS117" s="315"/>
      <c r="AU117" s="315"/>
      <c r="AW117" s="326"/>
      <c r="AX117" s="326"/>
      <c r="AY117" s="327"/>
      <c r="AZ117" s="327"/>
      <c r="BA117" s="315"/>
      <c r="BC117" s="315"/>
      <c r="BE117" s="315"/>
      <c r="BG117" s="315"/>
      <c r="BI117" s="326"/>
      <c r="BJ117" s="326"/>
      <c r="BK117" s="327"/>
      <c r="BL117" s="327"/>
      <c r="BM117" s="315"/>
      <c r="BO117" s="315"/>
      <c r="BQ117" s="315"/>
      <c r="BS117" s="315"/>
      <c r="BU117" s="326"/>
      <c r="BV117" s="326"/>
      <c r="BW117" s="327"/>
      <c r="BX117" s="327"/>
      <c r="BY117" s="315"/>
      <c r="CA117" s="315"/>
      <c r="CC117" s="315"/>
      <c r="CE117" s="315"/>
      <c r="CG117" s="326"/>
      <c r="CH117" s="326"/>
      <c r="CI117" s="327"/>
      <c r="CJ117" s="327"/>
      <c r="CK117" s="315"/>
      <c r="CM117" s="315"/>
      <c r="CO117" s="315"/>
      <c r="CQ117" s="315"/>
      <c r="CS117" s="326"/>
      <c r="CT117" s="326"/>
      <c r="CU117" s="327"/>
      <c r="CV117" s="327"/>
      <c r="CW117" s="315"/>
      <c r="CY117" s="315"/>
      <c r="DA117" s="315"/>
      <c r="DC117" s="315"/>
      <c r="DE117" s="326"/>
      <c r="DF117" s="326"/>
      <c r="DG117" s="327"/>
      <c r="DH117" s="327"/>
      <c r="DI117" s="315"/>
      <c r="DK117" s="315"/>
      <c r="DM117" s="315"/>
      <c r="DO117" s="315"/>
    </row>
    <row r="118" spans="1:120" ht="13.5">
      <c r="A118" s="552" t="s">
        <v>88</v>
      </c>
      <c r="B118" s="552"/>
      <c r="C118" s="327"/>
      <c r="D118" s="327"/>
      <c r="E118" s="315"/>
      <c r="G118" s="315"/>
      <c r="I118" s="315"/>
      <c r="K118" s="315"/>
      <c r="M118" s="552" t="s">
        <v>88</v>
      </c>
      <c r="N118" s="552"/>
      <c r="O118" s="327"/>
      <c r="P118" s="327"/>
      <c r="Q118" s="315"/>
      <c r="S118" s="315"/>
      <c r="U118" s="315"/>
      <c r="W118" s="315"/>
      <c r="Y118" s="552" t="s">
        <v>88</v>
      </c>
      <c r="Z118" s="552"/>
      <c r="AA118" s="327"/>
      <c r="AB118" s="327"/>
      <c r="AC118" s="315"/>
      <c r="AE118" s="315"/>
      <c r="AG118" s="315"/>
      <c r="AI118" s="315"/>
      <c r="AK118" s="552" t="s">
        <v>88</v>
      </c>
      <c r="AL118" s="552"/>
      <c r="AM118" s="327"/>
      <c r="AN118" s="327"/>
      <c r="AO118" s="315"/>
      <c r="AQ118" s="315"/>
      <c r="AS118" s="315"/>
      <c r="AU118" s="315"/>
      <c r="AW118" s="552" t="s">
        <v>88</v>
      </c>
      <c r="AX118" s="552"/>
      <c r="AY118" s="327"/>
      <c r="AZ118" s="327"/>
      <c r="BA118" s="315"/>
      <c r="BC118" s="315"/>
      <c r="BE118" s="315"/>
      <c r="BG118" s="315"/>
      <c r="BI118" s="552" t="s">
        <v>88</v>
      </c>
      <c r="BJ118" s="552"/>
      <c r="BK118" s="327"/>
      <c r="BL118" s="327"/>
      <c r="BM118" s="315"/>
      <c r="BO118" s="315"/>
      <c r="BQ118" s="315"/>
      <c r="BS118" s="315"/>
      <c r="BU118" s="552" t="s">
        <v>88</v>
      </c>
      <c r="BV118" s="552"/>
      <c r="BW118" s="327"/>
      <c r="BX118" s="327"/>
      <c r="BY118" s="315"/>
      <c r="CA118" s="315"/>
      <c r="CC118" s="315"/>
      <c r="CE118" s="315"/>
      <c r="CG118" s="552" t="s">
        <v>88</v>
      </c>
      <c r="CH118" s="552"/>
      <c r="CI118" s="327"/>
      <c r="CJ118" s="327"/>
      <c r="CK118" s="315"/>
      <c r="CM118" s="315"/>
      <c r="CO118" s="315"/>
      <c r="CQ118" s="315"/>
      <c r="CS118" s="552" t="s">
        <v>88</v>
      </c>
      <c r="CT118" s="552"/>
      <c r="CU118" s="327"/>
      <c r="CV118" s="327"/>
      <c r="CW118" s="315"/>
      <c r="CY118" s="315"/>
      <c r="DA118" s="315"/>
      <c r="DC118" s="315"/>
      <c r="DE118" s="552" t="s">
        <v>88</v>
      </c>
      <c r="DF118" s="552"/>
      <c r="DG118" s="327"/>
      <c r="DH118" s="327"/>
      <c r="DI118" s="315"/>
      <c r="DK118" s="315"/>
      <c r="DM118" s="315"/>
      <c r="DO118" s="315"/>
    </row>
    <row r="119" spans="1:120">
      <c r="A119" s="326"/>
      <c r="B119" s="326"/>
      <c r="C119" s="327"/>
      <c r="D119" s="327"/>
      <c r="E119" s="315"/>
      <c r="G119" s="315"/>
      <c r="I119" s="315"/>
      <c r="K119" s="315"/>
      <c r="M119" s="326"/>
      <c r="N119" s="326"/>
      <c r="O119" s="327"/>
      <c r="P119" s="327"/>
      <c r="Q119" s="315"/>
      <c r="S119" s="315"/>
      <c r="U119" s="315"/>
      <c r="W119" s="315"/>
      <c r="Y119" s="326"/>
      <c r="Z119" s="326"/>
      <c r="AA119" s="327"/>
      <c r="AB119" s="327"/>
      <c r="AC119" s="315"/>
      <c r="AE119" s="315"/>
      <c r="AG119" s="315"/>
      <c r="AI119" s="315"/>
      <c r="AK119" s="326"/>
      <c r="AL119" s="326"/>
      <c r="AM119" s="327"/>
      <c r="AN119" s="327"/>
      <c r="AO119" s="315"/>
      <c r="AQ119" s="315"/>
      <c r="AS119" s="315"/>
      <c r="AU119" s="315"/>
      <c r="AW119" s="326"/>
      <c r="AX119" s="326"/>
      <c r="AY119" s="327"/>
      <c r="AZ119" s="327"/>
      <c r="BA119" s="315"/>
      <c r="BC119" s="315"/>
      <c r="BE119" s="315"/>
      <c r="BG119" s="315"/>
      <c r="BI119" s="326"/>
      <c r="BJ119" s="326"/>
      <c r="BK119" s="327"/>
      <c r="BL119" s="327"/>
      <c r="BM119" s="315"/>
      <c r="BO119" s="315"/>
      <c r="BQ119" s="315"/>
      <c r="BS119" s="315"/>
      <c r="BU119" s="326"/>
      <c r="BV119" s="326"/>
      <c r="BW119" s="327"/>
      <c r="BX119" s="327"/>
      <c r="BY119" s="315"/>
      <c r="CA119" s="315"/>
      <c r="CC119" s="315"/>
      <c r="CE119" s="315"/>
      <c r="CG119" s="326"/>
      <c r="CH119" s="326"/>
      <c r="CI119" s="327"/>
      <c r="CJ119" s="327"/>
      <c r="CK119" s="315"/>
      <c r="CM119" s="315"/>
      <c r="CO119" s="315"/>
      <c r="CQ119" s="315"/>
      <c r="CS119" s="326"/>
      <c r="CT119" s="326"/>
      <c r="CU119" s="327"/>
      <c r="CV119" s="327"/>
      <c r="CW119" s="315"/>
      <c r="CY119" s="315"/>
      <c r="DA119" s="315"/>
      <c r="DC119" s="315"/>
      <c r="DE119" s="326"/>
      <c r="DF119" s="326"/>
      <c r="DG119" s="327"/>
      <c r="DH119" s="327"/>
      <c r="DI119" s="315"/>
      <c r="DK119" s="315"/>
      <c r="DM119" s="315"/>
      <c r="DO119" s="315"/>
    </row>
    <row r="120" spans="1:120">
      <c r="A120" s="553" t="str">
        <f>PARAMETRES!$F$5</f>
        <v>LIRE</v>
      </c>
      <c r="B120" s="571"/>
      <c r="C120" s="328">
        <f>PARAMETRES!$G$5</f>
        <v>25</v>
      </c>
      <c r="D120" s="329"/>
      <c r="E120" s="330">
        <f>TOTALGENERAL!$H60</f>
        <v>21.900000000000002</v>
      </c>
      <c r="F120" s="331"/>
      <c r="G120" s="330" t="str">
        <f>TOTALGENERAL!$AI60</f>
        <v/>
      </c>
      <c r="H120" s="331"/>
      <c r="I120" s="330" t="str">
        <f>TOTALGENERAL!$BJ60</f>
        <v/>
      </c>
      <c r="J120" s="331"/>
      <c r="K120" s="330"/>
      <c r="L120" s="332"/>
      <c r="M120" s="553" t="str">
        <f>PARAMETRES!$F$5</f>
        <v>LIRE</v>
      </c>
      <c r="N120" s="571"/>
      <c r="O120" s="328">
        <f>PARAMETRES!$G$5</f>
        <v>25</v>
      </c>
      <c r="P120" s="329"/>
      <c r="Q120" s="330">
        <f>TOTALGENERAL!$H64</f>
        <v>24</v>
      </c>
      <c r="R120" s="331"/>
      <c r="S120" s="330" t="str">
        <f>TOTALGENERAL!$AI64</f>
        <v/>
      </c>
      <c r="T120" s="331"/>
      <c r="U120" s="330" t="str">
        <f>TOTALGENERAL!$BJ64</f>
        <v/>
      </c>
      <c r="V120" s="331"/>
      <c r="W120" s="330"/>
      <c r="X120" s="332"/>
      <c r="Y120" s="553" t="str">
        <f>PARAMETRES!$F$5</f>
        <v>LIRE</v>
      </c>
      <c r="Z120" s="571"/>
      <c r="AA120" s="328">
        <f>PARAMETRES!$G$5</f>
        <v>25</v>
      </c>
      <c r="AB120" s="329"/>
      <c r="AC120" s="330">
        <f>TOTALGENERAL!$H68</f>
        <v>20.6</v>
      </c>
      <c r="AD120" s="331"/>
      <c r="AE120" s="330" t="str">
        <f>TOTALGENERAL!$AI68</f>
        <v/>
      </c>
      <c r="AF120" s="331"/>
      <c r="AG120" s="330" t="str">
        <f>TOTALGENERAL!$BJ68</f>
        <v/>
      </c>
      <c r="AH120" s="331"/>
      <c r="AI120" s="330"/>
      <c r="AJ120" s="332"/>
      <c r="AK120" s="553" t="str">
        <f>PARAMETRES!$F$5</f>
        <v>LIRE</v>
      </c>
      <c r="AL120" s="571"/>
      <c r="AM120" s="328">
        <f>PARAMETRES!$G$5</f>
        <v>25</v>
      </c>
      <c r="AN120" s="329"/>
      <c r="AO120" s="330">
        <f>TOTALGENERAL!$H72</f>
        <v>24.5</v>
      </c>
      <c r="AP120" s="331"/>
      <c r="AQ120" s="330" t="str">
        <f>TOTALGENERAL!$AI72</f>
        <v/>
      </c>
      <c r="AR120" s="331"/>
      <c r="AS120" s="330" t="str">
        <f>TOTALGENERAL!$BJ72</f>
        <v/>
      </c>
      <c r="AT120" s="331"/>
      <c r="AU120" s="330"/>
      <c r="AV120" s="332"/>
      <c r="AW120" s="553" t="str">
        <f>PARAMETRES!$F$5</f>
        <v>LIRE</v>
      </c>
      <c r="AX120" s="571"/>
      <c r="AY120" s="328">
        <f>PARAMETRES!$G$5</f>
        <v>25</v>
      </c>
      <c r="AZ120" s="329"/>
      <c r="BA120" s="330">
        <f>TOTALGENERAL!$H76</f>
        <v>20.900000000000002</v>
      </c>
      <c r="BB120" s="331"/>
      <c r="BC120" s="330" t="str">
        <f>TOTALGENERAL!$AI76</f>
        <v/>
      </c>
      <c r="BD120" s="331"/>
      <c r="BE120" s="330" t="str">
        <f>TOTALGENERAL!$BJ76</f>
        <v/>
      </c>
      <c r="BF120" s="331"/>
      <c r="BG120" s="330"/>
      <c r="BH120" s="332"/>
      <c r="BI120" s="553" t="str">
        <f>PARAMETRES!$F$5</f>
        <v>LIRE</v>
      </c>
      <c r="BJ120" s="571"/>
      <c r="BK120" s="328">
        <f>PARAMETRES!$G$5</f>
        <v>25</v>
      </c>
      <c r="BL120" s="329"/>
      <c r="BM120" s="330">
        <f>TOTALGENERAL!$H80</f>
        <v>14.4</v>
      </c>
      <c r="BN120" s="331"/>
      <c r="BO120" s="330" t="str">
        <f>TOTALGENERAL!$AI80</f>
        <v/>
      </c>
      <c r="BP120" s="331"/>
      <c r="BQ120" s="330" t="str">
        <f>TOTALGENERAL!$BJ80</f>
        <v/>
      </c>
      <c r="BR120" s="331"/>
      <c r="BS120" s="330"/>
      <c r="BT120" s="332"/>
      <c r="BU120" s="553" t="str">
        <f>PARAMETRES!$F$5</f>
        <v>LIRE</v>
      </c>
      <c r="BV120" s="571"/>
      <c r="BW120" s="328">
        <f>PARAMETRES!$G$5</f>
        <v>25</v>
      </c>
      <c r="BX120" s="329"/>
      <c r="BY120" s="330">
        <f>TOTALGENERAL!$H84</f>
        <v>23</v>
      </c>
      <c r="BZ120" s="331"/>
      <c r="CA120" s="330" t="str">
        <f>TOTALGENERAL!$AI84</f>
        <v/>
      </c>
      <c r="CB120" s="331"/>
      <c r="CC120" s="330" t="str">
        <f>TOTALGENERAL!$BJ84</f>
        <v/>
      </c>
      <c r="CD120" s="331"/>
      <c r="CE120" s="330"/>
      <c r="CF120" s="332"/>
      <c r="CG120" s="553" t="str">
        <f>PARAMETRES!$F$5</f>
        <v>LIRE</v>
      </c>
      <c r="CH120" s="571"/>
      <c r="CI120" s="328">
        <f>PARAMETRES!$G$5</f>
        <v>25</v>
      </c>
      <c r="CJ120" s="329"/>
      <c r="CK120" s="330" t="str">
        <f>TOTALGENERAL!$H88</f>
        <v>-</v>
      </c>
      <c r="CL120" s="331"/>
      <c r="CM120" s="330" t="str">
        <f>TOTALGENERAL!$AI88</f>
        <v/>
      </c>
      <c r="CN120" s="331"/>
      <c r="CO120" s="330" t="str">
        <f>TOTALGENERAL!$BJ88</f>
        <v/>
      </c>
      <c r="CP120" s="331"/>
      <c r="CQ120" s="330"/>
      <c r="CR120" s="332"/>
      <c r="CS120" s="553" t="str">
        <f>PARAMETRES!$F$5</f>
        <v>LIRE</v>
      </c>
      <c r="CT120" s="571"/>
      <c r="CU120" s="328">
        <f>PARAMETRES!$G$5</f>
        <v>25</v>
      </c>
      <c r="CV120" s="329"/>
      <c r="CW120" s="330" t="str">
        <f>TOTALGENERAL!$H92</f>
        <v>-</v>
      </c>
      <c r="CX120" s="331"/>
      <c r="CY120" s="330" t="str">
        <f>TOTALGENERAL!$AI92</f>
        <v/>
      </c>
      <c r="CZ120" s="331"/>
      <c r="DA120" s="330" t="str">
        <f>TOTALGENERAL!$BJ92</f>
        <v/>
      </c>
      <c r="DB120" s="331"/>
      <c r="DC120" s="330"/>
      <c r="DD120" s="332"/>
      <c r="DE120" s="553" t="str">
        <f>PARAMETRES!$F$5</f>
        <v>LIRE</v>
      </c>
      <c r="DF120" s="571"/>
      <c r="DG120" s="328">
        <f>PARAMETRES!$G$5</f>
        <v>25</v>
      </c>
      <c r="DH120" s="329"/>
      <c r="DI120" s="330" t="str">
        <f>TOTALGENERAL!$H96</f>
        <v>-</v>
      </c>
      <c r="DJ120" s="331"/>
      <c r="DK120" s="330" t="str">
        <f>TOTALGENERAL!$AI96</f>
        <v/>
      </c>
      <c r="DL120" s="331"/>
      <c r="DM120" s="330" t="str">
        <f>TOTALGENERAL!$BJ96</f>
        <v/>
      </c>
      <c r="DN120" s="331"/>
      <c r="DO120" s="330"/>
      <c r="DP120" s="332"/>
    </row>
    <row r="121" spans="1:120">
      <c r="A121" s="553" t="str">
        <f>PARAMETRES!$F$6</f>
        <v>ÉCRIRE (dictées, orthographe, rédactions)</v>
      </c>
      <c r="B121" s="571"/>
      <c r="C121" s="328">
        <f>PARAMETRES!$G$6</f>
        <v>25</v>
      </c>
      <c r="D121" s="329"/>
      <c r="E121" s="330">
        <f>TOTALGENERAL!$I60</f>
        <v>22.900000000000002</v>
      </c>
      <c r="F121" s="331"/>
      <c r="G121" s="330" t="str">
        <f>TOTALGENERAL!$AJ60</f>
        <v/>
      </c>
      <c r="H121" s="331"/>
      <c r="I121" s="330" t="str">
        <f>TOTALGENERAL!$BK60</f>
        <v/>
      </c>
      <c r="J121" s="331"/>
      <c r="K121" s="330"/>
      <c r="L121" s="332"/>
      <c r="M121" s="553" t="str">
        <f>PARAMETRES!$F$6</f>
        <v>ÉCRIRE (dictées, orthographe, rédactions)</v>
      </c>
      <c r="N121" s="571"/>
      <c r="O121" s="328">
        <f>PARAMETRES!$G$6</f>
        <v>25</v>
      </c>
      <c r="P121" s="329"/>
      <c r="Q121" s="330">
        <f>TOTALGENERAL!$I64</f>
        <v>23.5</v>
      </c>
      <c r="R121" s="331"/>
      <c r="S121" s="330" t="str">
        <f>TOTALGENERAL!$AJ64</f>
        <v/>
      </c>
      <c r="T121" s="331"/>
      <c r="U121" s="330" t="str">
        <f>TOTALGENERAL!$BK64</f>
        <v/>
      </c>
      <c r="V121" s="331"/>
      <c r="W121" s="330"/>
      <c r="X121" s="332"/>
      <c r="Y121" s="553" t="str">
        <f>PARAMETRES!$F$6</f>
        <v>ÉCRIRE (dictées, orthographe, rédactions)</v>
      </c>
      <c r="Z121" s="571"/>
      <c r="AA121" s="328">
        <f>PARAMETRES!$G$6</f>
        <v>25</v>
      </c>
      <c r="AB121" s="329"/>
      <c r="AC121" s="330">
        <f>TOTALGENERAL!$I68</f>
        <v>22.5</v>
      </c>
      <c r="AD121" s="331"/>
      <c r="AE121" s="330" t="str">
        <f>TOTALGENERAL!$AJ68</f>
        <v/>
      </c>
      <c r="AF121" s="331"/>
      <c r="AG121" s="330" t="str">
        <f>TOTALGENERAL!$BK68</f>
        <v/>
      </c>
      <c r="AH121" s="331"/>
      <c r="AI121" s="330"/>
      <c r="AJ121" s="332"/>
      <c r="AK121" s="553" t="str">
        <f>PARAMETRES!$F$6</f>
        <v>ÉCRIRE (dictées, orthographe, rédactions)</v>
      </c>
      <c r="AL121" s="571"/>
      <c r="AM121" s="328">
        <f>PARAMETRES!$G$6</f>
        <v>25</v>
      </c>
      <c r="AN121" s="329"/>
      <c r="AO121" s="330">
        <f>TOTALGENERAL!$I72</f>
        <v>22.8</v>
      </c>
      <c r="AP121" s="331"/>
      <c r="AQ121" s="330" t="str">
        <f>TOTALGENERAL!$AJ72</f>
        <v/>
      </c>
      <c r="AR121" s="331"/>
      <c r="AS121" s="330" t="str">
        <f>TOTALGENERAL!$BK72</f>
        <v/>
      </c>
      <c r="AT121" s="331"/>
      <c r="AU121" s="330"/>
      <c r="AV121" s="332"/>
      <c r="AW121" s="553" t="str">
        <f>PARAMETRES!$F$6</f>
        <v>ÉCRIRE (dictées, orthographe, rédactions)</v>
      </c>
      <c r="AX121" s="571"/>
      <c r="AY121" s="328">
        <f>PARAMETRES!$G$6</f>
        <v>25</v>
      </c>
      <c r="AZ121" s="329"/>
      <c r="BA121" s="330">
        <f>TOTALGENERAL!$I76</f>
        <v>16.400000000000002</v>
      </c>
      <c r="BB121" s="331"/>
      <c r="BC121" s="330" t="str">
        <f>TOTALGENERAL!$AJ76</f>
        <v/>
      </c>
      <c r="BD121" s="331"/>
      <c r="BE121" s="330" t="str">
        <f>TOTALGENERAL!$BK76</f>
        <v/>
      </c>
      <c r="BF121" s="331"/>
      <c r="BG121" s="330"/>
      <c r="BH121" s="332"/>
      <c r="BI121" s="553" t="str">
        <f>PARAMETRES!$F$6</f>
        <v>ÉCRIRE (dictées, orthographe, rédactions)</v>
      </c>
      <c r="BJ121" s="571"/>
      <c r="BK121" s="328">
        <f>PARAMETRES!$G$6</f>
        <v>25</v>
      </c>
      <c r="BL121" s="329"/>
      <c r="BM121" s="330">
        <f>TOTALGENERAL!$I80</f>
        <v>11.799999999999999</v>
      </c>
      <c r="BN121" s="331"/>
      <c r="BO121" s="330" t="str">
        <f>TOTALGENERAL!$AJ80</f>
        <v/>
      </c>
      <c r="BP121" s="331"/>
      <c r="BQ121" s="330" t="str">
        <f>TOTALGENERAL!$BK80</f>
        <v/>
      </c>
      <c r="BR121" s="331"/>
      <c r="BS121" s="330"/>
      <c r="BT121" s="332"/>
      <c r="BU121" s="553" t="str">
        <f>PARAMETRES!$F$6</f>
        <v>ÉCRIRE (dictées, orthographe, rédactions)</v>
      </c>
      <c r="BV121" s="571"/>
      <c r="BW121" s="328">
        <f>PARAMETRES!$G$6</f>
        <v>25</v>
      </c>
      <c r="BX121" s="329"/>
      <c r="BY121" s="330">
        <f>TOTALGENERAL!$I84</f>
        <v>22.3</v>
      </c>
      <c r="BZ121" s="331"/>
      <c r="CA121" s="330" t="str">
        <f>TOTALGENERAL!$AJ84</f>
        <v/>
      </c>
      <c r="CB121" s="331"/>
      <c r="CC121" s="330" t="str">
        <f>TOTALGENERAL!$BK84</f>
        <v/>
      </c>
      <c r="CD121" s="331"/>
      <c r="CE121" s="330"/>
      <c r="CF121" s="332"/>
      <c r="CG121" s="553" t="str">
        <f>PARAMETRES!$F$6</f>
        <v>ÉCRIRE (dictées, orthographe, rédactions)</v>
      </c>
      <c r="CH121" s="571"/>
      <c r="CI121" s="328">
        <f>PARAMETRES!$G$6</f>
        <v>25</v>
      </c>
      <c r="CJ121" s="329"/>
      <c r="CK121" s="330" t="str">
        <f>TOTALGENERAL!$I88</f>
        <v>-</v>
      </c>
      <c r="CL121" s="331"/>
      <c r="CM121" s="330" t="str">
        <f>TOTALGENERAL!$AJ88</f>
        <v/>
      </c>
      <c r="CN121" s="331"/>
      <c r="CO121" s="330" t="str">
        <f>TOTALGENERAL!$BK88</f>
        <v/>
      </c>
      <c r="CP121" s="331"/>
      <c r="CQ121" s="330"/>
      <c r="CR121" s="332"/>
      <c r="CS121" s="553" t="str">
        <f>PARAMETRES!$F$6</f>
        <v>ÉCRIRE (dictées, orthographe, rédactions)</v>
      </c>
      <c r="CT121" s="571"/>
      <c r="CU121" s="328">
        <f>PARAMETRES!$G$6</f>
        <v>25</v>
      </c>
      <c r="CV121" s="329"/>
      <c r="CW121" s="330" t="str">
        <f>TOTALGENERAL!$I92</f>
        <v>-</v>
      </c>
      <c r="CX121" s="331"/>
      <c r="CY121" s="330" t="str">
        <f>TOTALGENERAL!$AJ92</f>
        <v/>
      </c>
      <c r="CZ121" s="331"/>
      <c r="DA121" s="330" t="str">
        <f>TOTALGENERAL!$BK92</f>
        <v/>
      </c>
      <c r="DB121" s="331"/>
      <c r="DC121" s="330"/>
      <c r="DD121" s="332"/>
      <c r="DE121" s="553" t="str">
        <f>PARAMETRES!$F$6</f>
        <v>ÉCRIRE (dictées, orthographe, rédactions)</v>
      </c>
      <c r="DF121" s="571"/>
      <c r="DG121" s="328">
        <f>PARAMETRES!$G$6</f>
        <v>25</v>
      </c>
      <c r="DH121" s="329"/>
      <c r="DI121" s="330" t="str">
        <f>TOTALGENERAL!$I96</f>
        <v>-</v>
      </c>
      <c r="DJ121" s="331"/>
      <c r="DK121" s="330" t="str">
        <f>TOTALGENERAL!$AJ96</f>
        <v/>
      </c>
      <c r="DL121" s="331"/>
      <c r="DM121" s="330" t="str">
        <f>TOTALGENERAL!$BK96</f>
        <v/>
      </c>
      <c r="DN121" s="331"/>
      <c r="DO121" s="330"/>
      <c r="DP121" s="332"/>
    </row>
    <row r="122" spans="1:120">
      <c r="A122" s="553" t="str">
        <f>PARAMETRES!$F$7</f>
        <v>ÉCOUTER / PARLER</v>
      </c>
      <c r="B122" s="571"/>
      <c r="C122" s="328">
        <f>PARAMETRES!$G$7</f>
        <v>25</v>
      </c>
      <c r="D122" s="329"/>
      <c r="E122" s="330">
        <f>TOTALGENERAL!$J60</f>
        <v>17.3</v>
      </c>
      <c r="F122" s="331"/>
      <c r="G122" s="330" t="str">
        <f>TOTALGENERAL!$AK60</f>
        <v/>
      </c>
      <c r="H122" s="331"/>
      <c r="I122" s="330" t="str">
        <f>TOTALGENERAL!$BL60</f>
        <v/>
      </c>
      <c r="J122" s="331"/>
      <c r="K122" s="330"/>
      <c r="L122" s="332"/>
      <c r="M122" s="553" t="str">
        <f>PARAMETRES!$F$7</f>
        <v>ÉCOUTER / PARLER</v>
      </c>
      <c r="N122" s="571"/>
      <c r="O122" s="328">
        <f>PARAMETRES!$G$7</f>
        <v>25</v>
      </c>
      <c r="P122" s="329"/>
      <c r="Q122" s="330">
        <f>TOTALGENERAL!$J64</f>
        <v>23.400000000000002</v>
      </c>
      <c r="R122" s="331"/>
      <c r="S122" s="330" t="str">
        <f>TOTALGENERAL!$AK64</f>
        <v/>
      </c>
      <c r="T122" s="331"/>
      <c r="U122" s="330" t="str">
        <f>TOTALGENERAL!$BL64</f>
        <v/>
      </c>
      <c r="V122" s="331"/>
      <c r="W122" s="330"/>
      <c r="X122" s="332"/>
      <c r="Y122" s="553" t="str">
        <f>PARAMETRES!$F$7</f>
        <v>ÉCOUTER / PARLER</v>
      </c>
      <c r="Z122" s="571"/>
      <c r="AA122" s="328">
        <f>PARAMETRES!$G$7</f>
        <v>25</v>
      </c>
      <c r="AB122" s="329"/>
      <c r="AC122" s="330">
        <f>TOTALGENERAL!$J68</f>
        <v>20.3</v>
      </c>
      <c r="AD122" s="331"/>
      <c r="AE122" s="330" t="str">
        <f>TOTALGENERAL!$AK68</f>
        <v/>
      </c>
      <c r="AF122" s="331"/>
      <c r="AG122" s="330" t="str">
        <f>TOTALGENERAL!$BL68</f>
        <v/>
      </c>
      <c r="AH122" s="331"/>
      <c r="AI122" s="330"/>
      <c r="AJ122" s="332"/>
      <c r="AK122" s="553" t="str">
        <f>PARAMETRES!$F$7</f>
        <v>ÉCOUTER / PARLER</v>
      </c>
      <c r="AL122" s="571"/>
      <c r="AM122" s="328">
        <f>PARAMETRES!$G$7</f>
        <v>25</v>
      </c>
      <c r="AN122" s="329"/>
      <c r="AO122" s="330">
        <f>TOTALGENERAL!$J72</f>
        <v>18.900000000000002</v>
      </c>
      <c r="AP122" s="331"/>
      <c r="AQ122" s="330" t="str">
        <f>TOTALGENERAL!$AK72</f>
        <v/>
      </c>
      <c r="AR122" s="331"/>
      <c r="AS122" s="330" t="str">
        <f>TOTALGENERAL!$BL72</f>
        <v/>
      </c>
      <c r="AT122" s="331"/>
      <c r="AU122" s="330"/>
      <c r="AV122" s="332"/>
      <c r="AW122" s="553" t="str">
        <f>PARAMETRES!$F$7</f>
        <v>ÉCOUTER / PARLER</v>
      </c>
      <c r="AX122" s="571"/>
      <c r="AY122" s="328">
        <f>PARAMETRES!$G$7</f>
        <v>25</v>
      </c>
      <c r="AZ122" s="329"/>
      <c r="BA122" s="330">
        <f>TOTALGENERAL!$J76</f>
        <v>19.200000000000003</v>
      </c>
      <c r="BB122" s="331"/>
      <c r="BC122" s="330" t="str">
        <f>TOTALGENERAL!$AK76</f>
        <v/>
      </c>
      <c r="BD122" s="331"/>
      <c r="BE122" s="330" t="str">
        <f>TOTALGENERAL!$BL76</f>
        <v/>
      </c>
      <c r="BF122" s="331"/>
      <c r="BG122" s="330"/>
      <c r="BH122" s="332"/>
      <c r="BI122" s="553" t="str">
        <f>PARAMETRES!$F$7</f>
        <v>ÉCOUTER / PARLER</v>
      </c>
      <c r="BJ122" s="571"/>
      <c r="BK122" s="328">
        <f>PARAMETRES!$G$7</f>
        <v>25</v>
      </c>
      <c r="BL122" s="329"/>
      <c r="BM122" s="330">
        <f>TOTALGENERAL!$J80</f>
        <v>15</v>
      </c>
      <c r="BN122" s="331"/>
      <c r="BO122" s="330" t="str">
        <f>TOTALGENERAL!$AK80</f>
        <v/>
      </c>
      <c r="BP122" s="331"/>
      <c r="BQ122" s="330" t="str">
        <f>TOTALGENERAL!$BL80</f>
        <v/>
      </c>
      <c r="BR122" s="331"/>
      <c r="BS122" s="330"/>
      <c r="BT122" s="332"/>
      <c r="BU122" s="553" t="str">
        <f>PARAMETRES!$F$7</f>
        <v>ÉCOUTER / PARLER</v>
      </c>
      <c r="BV122" s="571"/>
      <c r="BW122" s="328">
        <f>PARAMETRES!$G$7</f>
        <v>25</v>
      </c>
      <c r="BX122" s="329"/>
      <c r="BY122" s="330">
        <f>TOTALGENERAL!$J84</f>
        <v>20.3</v>
      </c>
      <c r="BZ122" s="331"/>
      <c r="CA122" s="330" t="str">
        <f>TOTALGENERAL!$AK84</f>
        <v/>
      </c>
      <c r="CB122" s="331"/>
      <c r="CC122" s="330" t="str">
        <f>TOTALGENERAL!$BL84</f>
        <v/>
      </c>
      <c r="CD122" s="331"/>
      <c r="CE122" s="330"/>
      <c r="CF122" s="332"/>
      <c r="CG122" s="553" t="str">
        <f>PARAMETRES!$F$7</f>
        <v>ÉCOUTER / PARLER</v>
      </c>
      <c r="CH122" s="571"/>
      <c r="CI122" s="328">
        <f>PARAMETRES!$G$7</f>
        <v>25</v>
      </c>
      <c r="CJ122" s="329"/>
      <c r="CK122" s="330" t="str">
        <f>TOTALGENERAL!$J88</f>
        <v>-</v>
      </c>
      <c r="CL122" s="331"/>
      <c r="CM122" s="330" t="str">
        <f>TOTALGENERAL!$AK88</f>
        <v/>
      </c>
      <c r="CN122" s="331"/>
      <c r="CO122" s="330" t="str">
        <f>TOTALGENERAL!$BL88</f>
        <v/>
      </c>
      <c r="CP122" s="331"/>
      <c r="CQ122" s="330"/>
      <c r="CR122" s="332"/>
      <c r="CS122" s="553" t="str">
        <f>PARAMETRES!$F$7</f>
        <v>ÉCOUTER / PARLER</v>
      </c>
      <c r="CT122" s="571"/>
      <c r="CU122" s="328">
        <f>PARAMETRES!$G$7</f>
        <v>25</v>
      </c>
      <c r="CV122" s="329"/>
      <c r="CW122" s="330" t="str">
        <f>TOTALGENERAL!$J92</f>
        <v>-</v>
      </c>
      <c r="CX122" s="331"/>
      <c r="CY122" s="330" t="str">
        <f>TOTALGENERAL!$AK92</f>
        <v/>
      </c>
      <c r="CZ122" s="331"/>
      <c r="DA122" s="330" t="str">
        <f>TOTALGENERAL!$BL92</f>
        <v/>
      </c>
      <c r="DB122" s="331"/>
      <c r="DC122" s="330"/>
      <c r="DD122" s="332"/>
      <c r="DE122" s="553" t="str">
        <f>PARAMETRES!$F$7</f>
        <v>ÉCOUTER / PARLER</v>
      </c>
      <c r="DF122" s="571"/>
      <c r="DG122" s="328">
        <f>PARAMETRES!$G$7</f>
        <v>25</v>
      </c>
      <c r="DH122" s="329"/>
      <c r="DI122" s="330" t="str">
        <f>TOTALGENERAL!$J96</f>
        <v>-</v>
      </c>
      <c r="DJ122" s="331"/>
      <c r="DK122" s="330" t="str">
        <f>TOTALGENERAL!$AK96</f>
        <v/>
      </c>
      <c r="DL122" s="331"/>
      <c r="DM122" s="330" t="str">
        <f>TOTALGENERAL!$BL96</f>
        <v/>
      </c>
      <c r="DN122" s="331"/>
      <c r="DO122" s="330"/>
      <c r="DP122" s="332"/>
    </row>
    <row r="123" spans="1:120">
      <c r="A123" s="553" t="str">
        <f>PARAMETRES!$F$8</f>
        <v>LIRE-ÉCRIRE (conjugaison, grammaire, …)</v>
      </c>
      <c r="B123" s="571"/>
      <c r="C123" s="328">
        <f>PARAMETRES!$G$8</f>
        <v>25</v>
      </c>
      <c r="D123" s="329"/>
      <c r="E123" s="330">
        <f>TOTALGENERAL!$K60</f>
        <v>19.3</v>
      </c>
      <c r="F123" s="331"/>
      <c r="G123" s="330" t="str">
        <f>TOTALGENERAL!$AL60</f>
        <v/>
      </c>
      <c r="H123" s="331"/>
      <c r="I123" s="330" t="str">
        <f>TOTALGENERAL!$BM60</f>
        <v/>
      </c>
      <c r="J123" s="331"/>
      <c r="K123" s="330"/>
      <c r="L123" s="332"/>
      <c r="M123" s="553" t="str">
        <f>PARAMETRES!$F$8</f>
        <v>LIRE-ÉCRIRE (conjugaison, grammaire, …)</v>
      </c>
      <c r="N123" s="571"/>
      <c r="O123" s="328">
        <f>PARAMETRES!$G$8</f>
        <v>25</v>
      </c>
      <c r="P123" s="329"/>
      <c r="Q123" s="330">
        <f>TOTALGENERAL!$K64</f>
        <v>23.1</v>
      </c>
      <c r="R123" s="331"/>
      <c r="S123" s="330" t="str">
        <f>TOTALGENERAL!$AL64</f>
        <v/>
      </c>
      <c r="T123" s="331"/>
      <c r="U123" s="330" t="str">
        <f>TOTALGENERAL!$BM64</f>
        <v/>
      </c>
      <c r="V123" s="331"/>
      <c r="W123" s="330"/>
      <c r="X123" s="332"/>
      <c r="Y123" s="553" t="str">
        <f>PARAMETRES!$F$8</f>
        <v>LIRE-ÉCRIRE (conjugaison, grammaire, …)</v>
      </c>
      <c r="Z123" s="571"/>
      <c r="AA123" s="328">
        <f>PARAMETRES!$G$8</f>
        <v>25</v>
      </c>
      <c r="AB123" s="329"/>
      <c r="AC123" s="330">
        <f>TOTALGENERAL!$K68</f>
        <v>19.400000000000002</v>
      </c>
      <c r="AD123" s="331"/>
      <c r="AE123" s="330" t="str">
        <f>TOTALGENERAL!$AL68</f>
        <v/>
      </c>
      <c r="AF123" s="331"/>
      <c r="AG123" s="330" t="str">
        <f>TOTALGENERAL!$BM68</f>
        <v/>
      </c>
      <c r="AH123" s="331"/>
      <c r="AI123" s="330"/>
      <c r="AJ123" s="332"/>
      <c r="AK123" s="553" t="str">
        <f>PARAMETRES!$F$8</f>
        <v>LIRE-ÉCRIRE (conjugaison, grammaire, …)</v>
      </c>
      <c r="AL123" s="571"/>
      <c r="AM123" s="328">
        <f>PARAMETRES!$G$8</f>
        <v>25</v>
      </c>
      <c r="AN123" s="329"/>
      <c r="AO123" s="330">
        <f>TOTALGENERAL!$K72</f>
        <v>19.3</v>
      </c>
      <c r="AP123" s="331"/>
      <c r="AQ123" s="330" t="str">
        <f>TOTALGENERAL!$AL72</f>
        <v/>
      </c>
      <c r="AR123" s="331"/>
      <c r="AS123" s="330" t="str">
        <f>TOTALGENERAL!$BM72</f>
        <v/>
      </c>
      <c r="AT123" s="331"/>
      <c r="AU123" s="330"/>
      <c r="AV123" s="332"/>
      <c r="AW123" s="553" t="str">
        <f>PARAMETRES!$F$8</f>
        <v>LIRE-ÉCRIRE (conjugaison, grammaire, …)</v>
      </c>
      <c r="AX123" s="571"/>
      <c r="AY123" s="328">
        <f>PARAMETRES!$G$8</f>
        <v>25</v>
      </c>
      <c r="AZ123" s="329"/>
      <c r="BA123" s="330">
        <f>TOTALGENERAL!$K76</f>
        <v>19.400000000000002</v>
      </c>
      <c r="BB123" s="331"/>
      <c r="BC123" s="330" t="str">
        <f>TOTALGENERAL!$AL76</f>
        <v/>
      </c>
      <c r="BD123" s="331"/>
      <c r="BE123" s="330" t="str">
        <f>TOTALGENERAL!$BM76</f>
        <v/>
      </c>
      <c r="BF123" s="331"/>
      <c r="BG123" s="330"/>
      <c r="BH123" s="332"/>
      <c r="BI123" s="553" t="str">
        <f>PARAMETRES!$F$8</f>
        <v>LIRE-ÉCRIRE (conjugaison, grammaire, …)</v>
      </c>
      <c r="BJ123" s="571"/>
      <c r="BK123" s="328">
        <f>PARAMETRES!$G$8</f>
        <v>25</v>
      </c>
      <c r="BL123" s="329"/>
      <c r="BM123" s="330">
        <f>TOTALGENERAL!$K80</f>
        <v>14.299999999999999</v>
      </c>
      <c r="BN123" s="331"/>
      <c r="BO123" s="330" t="str">
        <f>TOTALGENERAL!$AL80</f>
        <v/>
      </c>
      <c r="BP123" s="331"/>
      <c r="BQ123" s="330" t="str">
        <f>TOTALGENERAL!$BM80</f>
        <v/>
      </c>
      <c r="BR123" s="331"/>
      <c r="BS123" s="330"/>
      <c r="BT123" s="332"/>
      <c r="BU123" s="553" t="str">
        <f>PARAMETRES!$F$8</f>
        <v>LIRE-ÉCRIRE (conjugaison, grammaire, …)</v>
      </c>
      <c r="BV123" s="571"/>
      <c r="BW123" s="328">
        <f>PARAMETRES!$G$8</f>
        <v>25</v>
      </c>
      <c r="BX123" s="329"/>
      <c r="BY123" s="330">
        <f>TOTALGENERAL!$K84</f>
        <v>18</v>
      </c>
      <c r="BZ123" s="331"/>
      <c r="CA123" s="330" t="str">
        <f>TOTALGENERAL!$AL84</f>
        <v/>
      </c>
      <c r="CB123" s="331"/>
      <c r="CC123" s="330" t="str">
        <f>TOTALGENERAL!$BM84</f>
        <v/>
      </c>
      <c r="CD123" s="331"/>
      <c r="CE123" s="330"/>
      <c r="CF123" s="332"/>
      <c r="CG123" s="553" t="str">
        <f>PARAMETRES!$F$8</f>
        <v>LIRE-ÉCRIRE (conjugaison, grammaire, …)</v>
      </c>
      <c r="CH123" s="571"/>
      <c r="CI123" s="328">
        <f>PARAMETRES!$G$8</f>
        <v>25</v>
      </c>
      <c r="CJ123" s="329"/>
      <c r="CK123" s="330" t="str">
        <f>TOTALGENERAL!$K88</f>
        <v>-</v>
      </c>
      <c r="CL123" s="331"/>
      <c r="CM123" s="330" t="str">
        <f>TOTALGENERAL!$AL88</f>
        <v/>
      </c>
      <c r="CN123" s="331"/>
      <c r="CO123" s="330" t="str">
        <f>TOTALGENERAL!$BM88</f>
        <v/>
      </c>
      <c r="CP123" s="331"/>
      <c r="CQ123" s="330"/>
      <c r="CR123" s="332"/>
      <c r="CS123" s="553" t="str">
        <f>PARAMETRES!$F$8</f>
        <v>LIRE-ÉCRIRE (conjugaison, grammaire, …)</v>
      </c>
      <c r="CT123" s="571"/>
      <c r="CU123" s="328">
        <f>PARAMETRES!$G$8</f>
        <v>25</v>
      </c>
      <c r="CV123" s="329"/>
      <c r="CW123" s="330" t="str">
        <f>TOTALGENERAL!$K92</f>
        <v>-</v>
      </c>
      <c r="CX123" s="331"/>
      <c r="CY123" s="330" t="str">
        <f>TOTALGENERAL!$AL92</f>
        <v/>
      </c>
      <c r="CZ123" s="331"/>
      <c r="DA123" s="330" t="str">
        <f>TOTALGENERAL!$BM92</f>
        <v/>
      </c>
      <c r="DB123" s="331"/>
      <c r="DC123" s="330"/>
      <c r="DD123" s="332"/>
      <c r="DE123" s="553" t="str">
        <f>PARAMETRES!$F$8</f>
        <v>LIRE-ÉCRIRE (conjugaison, grammaire, …)</v>
      </c>
      <c r="DF123" s="571"/>
      <c r="DG123" s="328">
        <f>PARAMETRES!$G$8</f>
        <v>25</v>
      </c>
      <c r="DH123" s="329"/>
      <c r="DI123" s="330" t="str">
        <f>TOTALGENERAL!$K96</f>
        <v>-</v>
      </c>
      <c r="DJ123" s="331"/>
      <c r="DK123" s="330" t="str">
        <f>TOTALGENERAL!$AL96</f>
        <v/>
      </c>
      <c r="DL123" s="331"/>
      <c r="DM123" s="330" t="str">
        <f>TOTALGENERAL!$BM96</f>
        <v/>
      </c>
      <c r="DN123" s="331"/>
      <c r="DO123" s="330"/>
      <c r="DP123" s="332"/>
    </row>
    <row r="124" spans="1:120" ht="13.5" thickBot="1">
      <c r="A124" s="326"/>
      <c r="B124" s="326"/>
      <c r="C124" s="327"/>
      <c r="D124" s="327"/>
      <c r="E124" s="315"/>
      <c r="G124" s="315"/>
      <c r="I124" s="315"/>
      <c r="K124" s="315"/>
      <c r="M124" s="326"/>
      <c r="N124" s="326"/>
      <c r="O124" s="327"/>
      <c r="P124" s="327"/>
      <c r="Q124" s="315"/>
      <c r="S124" s="315"/>
      <c r="U124" s="315"/>
      <c r="W124" s="315"/>
      <c r="Y124" s="326"/>
      <c r="Z124" s="326"/>
      <c r="AA124" s="327"/>
      <c r="AB124" s="327"/>
      <c r="AC124" s="315"/>
      <c r="AE124" s="315"/>
      <c r="AG124" s="315"/>
      <c r="AI124" s="315"/>
      <c r="AK124" s="326"/>
      <c r="AL124" s="326"/>
      <c r="AM124" s="327"/>
      <c r="AN124" s="327"/>
      <c r="AO124" s="315"/>
      <c r="AQ124" s="315"/>
      <c r="AS124" s="315"/>
      <c r="AU124" s="315"/>
      <c r="AW124" s="326"/>
      <c r="AX124" s="326"/>
      <c r="AY124" s="327"/>
      <c r="AZ124" s="327"/>
      <c r="BA124" s="315"/>
      <c r="BC124" s="315"/>
      <c r="BE124" s="315"/>
      <c r="BG124" s="315"/>
      <c r="BI124" s="326"/>
      <c r="BJ124" s="326"/>
      <c r="BK124" s="327"/>
      <c r="BL124" s="327"/>
      <c r="BM124" s="315"/>
      <c r="BO124" s="315"/>
      <c r="BQ124" s="315"/>
      <c r="BS124" s="315"/>
      <c r="BU124" s="326"/>
      <c r="BV124" s="326"/>
      <c r="BW124" s="327"/>
      <c r="BX124" s="327"/>
      <c r="BY124" s="315"/>
      <c r="CA124" s="315"/>
      <c r="CC124" s="315"/>
      <c r="CE124" s="315"/>
      <c r="CG124" s="326"/>
      <c r="CH124" s="326"/>
      <c r="CI124" s="327"/>
      <c r="CJ124" s="327"/>
      <c r="CK124" s="315"/>
      <c r="CM124" s="315"/>
      <c r="CO124" s="315"/>
      <c r="CQ124" s="315"/>
      <c r="CS124" s="326"/>
      <c r="CT124" s="326"/>
      <c r="CU124" s="327"/>
      <c r="CV124" s="327"/>
      <c r="CW124" s="315"/>
      <c r="CY124" s="315"/>
      <c r="DA124" s="315"/>
      <c r="DC124" s="315"/>
      <c r="DE124" s="326"/>
      <c r="DF124" s="326"/>
      <c r="DG124" s="327"/>
      <c r="DH124" s="327"/>
      <c r="DI124" s="315"/>
      <c r="DK124" s="315"/>
      <c r="DM124" s="315"/>
      <c r="DO124" s="315"/>
    </row>
    <row r="125" spans="1:120" ht="14.25" thickBot="1">
      <c r="A125" s="554" t="str">
        <f>PARAMETRES!$F$9</f>
        <v>TOTAL LANGUE MATERNELLE</v>
      </c>
      <c r="B125" s="572"/>
      <c r="C125" s="333">
        <f>PARAMETRES!$G$9</f>
        <v>100</v>
      </c>
      <c r="D125" s="334"/>
      <c r="E125" s="335">
        <f>TOTALGENERAL!$L60</f>
        <v>81.199999999999989</v>
      </c>
      <c r="F125" s="319"/>
      <c r="G125" s="335" t="str">
        <f>TOTALGENERAL!$AM60</f>
        <v/>
      </c>
      <c r="H125" s="319"/>
      <c r="I125" s="335" t="str">
        <f>TOTALGENERAL!$BN60</f>
        <v/>
      </c>
      <c r="J125" s="319"/>
      <c r="K125" s="335"/>
      <c r="L125" s="320"/>
      <c r="M125" s="554" t="str">
        <f>PARAMETRES!$F$9</f>
        <v>TOTAL LANGUE MATERNELLE</v>
      </c>
      <c r="N125" s="572"/>
      <c r="O125" s="333">
        <f>PARAMETRES!$G$9</f>
        <v>100</v>
      </c>
      <c r="P125" s="334"/>
      <c r="Q125" s="335">
        <f>TOTALGENERAL!$L64</f>
        <v>93.899999999999991</v>
      </c>
      <c r="R125" s="319"/>
      <c r="S125" s="335" t="str">
        <f>TOTALGENERAL!$AM64</f>
        <v/>
      </c>
      <c r="T125" s="319"/>
      <c r="U125" s="335" t="str">
        <f>TOTALGENERAL!$BN64</f>
        <v/>
      </c>
      <c r="V125" s="319"/>
      <c r="W125" s="335"/>
      <c r="X125" s="320"/>
      <c r="Y125" s="554" t="str">
        <f>PARAMETRES!$F$9</f>
        <v>TOTAL LANGUE MATERNELLE</v>
      </c>
      <c r="Z125" s="572"/>
      <c r="AA125" s="333">
        <f>PARAMETRES!$G$9</f>
        <v>100</v>
      </c>
      <c r="AB125" s="334"/>
      <c r="AC125" s="335">
        <f>TOTALGENERAL!$L68</f>
        <v>82.699999999999989</v>
      </c>
      <c r="AD125" s="319"/>
      <c r="AE125" s="335" t="str">
        <f>TOTALGENERAL!$AM68</f>
        <v/>
      </c>
      <c r="AF125" s="319"/>
      <c r="AG125" s="335" t="str">
        <f>TOTALGENERAL!$BN68</f>
        <v/>
      </c>
      <c r="AH125" s="319"/>
      <c r="AI125" s="335"/>
      <c r="AJ125" s="320"/>
      <c r="AK125" s="554" t="str">
        <f>PARAMETRES!$F$9</f>
        <v>TOTAL LANGUE MATERNELLE</v>
      </c>
      <c r="AL125" s="572"/>
      <c r="AM125" s="333">
        <f>PARAMETRES!$G$9</f>
        <v>100</v>
      </c>
      <c r="AN125" s="334"/>
      <c r="AO125" s="335">
        <f>TOTALGENERAL!$L72</f>
        <v>85.399999999999991</v>
      </c>
      <c r="AP125" s="319"/>
      <c r="AQ125" s="335" t="str">
        <f>TOTALGENERAL!$AM72</f>
        <v/>
      </c>
      <c r="AR125" s="319"/>
      <c r="AS125" s="335" t="str">
        <f>TOTALGENERAL!$BN72</f>
        <v/>
      </c>
      <c r="AT125" s="319"/>
      <c r="AU125" s="335"/>
      <c r="AV125" s="320"/>
      <c r="AW125" s="554" t="str">
        <f>PARAMETRES!$F$9</f>
        <v>TOTAL LANGUE MATERNELLE</v>
      </c>
      <c r="AX125" s="572"/>
      <c r="AY125" s="333">
        <f>PARAMETRES!$G$9</f>
        <v>100</v>
      </c>
      <c r="AZ125" s="334"/>
      <c r="BA125" s="335">
        <f>TOTALGENERAL!$L76</f>
        <v>75.8</v>
      </c>
      <c r="BB125" s="319"/>
      <c r="BC125" s="335" t="str">
        <f>TOTALGENERAL!$AM76</f>
        <v/>
      </c>
      <c r="BD125" s="319"/>
      <c r="BE125" s="335" t="str">
        <f>TOTALGENERAL!$BN76</f>
        <v/>
      </c>
      <c r="BF125" s="319"/>
      <c r="BG125" s="335"/>
      <c r="BH125" s="320"/>
      <c r="BI125" s="554" t="str">
        <f>PARAMETRES!$F$9</f>
        <v>TOTAL LANGUE MATERNELLE</v>
      </c>
      <c r="BJ125" s="572"/>
      <c r="BK125" s="333">
        <f>PARAMETRES!$G$9</f>
        <v>100</v>
      </c>
      <c r="BL125" s="334"/>
      <c r="BM125" s="335">
        <f>TOTALGENERAL!$L80</f>
        <v>55.4</v>
      </c>
      <c r="BN125" s="319"/>
      <c r="BO125" s="335" t="str">
        <f>TOTALGENERAL!$AM80</f>
        <v/>
      </c>
      <c r="BP125" s="319"/>
      <c r="BQ125" s="335" t="str">
        <f>TOTALGENERAL!$BN80</f>
        <v/>
      </c>
      <c r="BR125" s="319"/>
      <c r="BS125" s="335"/>
      <c r="BT125" s="320"/>
      <c r="BU125" s="554" t="str">
        <f>PARAMETRES!$F$9</f>
        <v>TOTAL LANGUE MATERNELLE</v>
      </c>
      <c r="BV125" s="572"/>
      <c r="BW125" s="333">
        <f>PARAMETRES!$G$9</f>
        <v>100</v>
      </c>
      <c r="BX125" s="334"/>
      <c r="BY125" s="335">
        <f>TOTALGENERAL!$L84</f>
        <v>83.5</v>
      </c>
      <c r="BZ125" s="319"/>
      <c r="CA125" s="335" t="str">
        <f>TOTALGENERAL!$AM84</f>
        <v/>
      </c>
      <c r="CB125" s="319"/>
      <c r="CC125" s="335" t="str">
        <f>TOTALGENERAL!$BN84</f>
        <v/>
      </c>
      <c r="CD125" s="319"/>
      <c r="CE125" s="335"/>
      <c r="CF125" s="320"/>
      <c r="CG125" s="554" t="str">
        <f>PARAMETRES!$F$9</f>
        <v>TOTAL LANGUE MATERNELLE</v>
      </c>
      <c r="CH125" s="572"/>
      <c r="CI125" s="333">
        <f>PARAMETRES!$G$9</f>
        <v>100</v>
      </c>
      <c r="CJ125" s="334"/>
      <c r="CK125" s="335" t="str">
        <f>TOTALGENERAL!$L88</f>
        <v>-</v>
      </c>
      <c r="CL125" s="319"/>
      <c r="CM125" s="335" t="str">
        <f>TOTALGENERAL!$AM88</f>
        <v/>
      </c>
      <c r="CN125" s="319"/>
      <c r="CO125" s="335" t="str">
        <f>TOTALGENERAL!$BN88</f>
        <v/>
      </c>
      <c r="CP125" s="319"/>
      <c r="CQ125" s="335"/>
      <c r="CR125" s="320"/>
      <c r="CS125" s="554" t="str">
        <f>PARAMETRES!$F$9</f>
        <v>TOTAL LANGUE MATERNELLE</v>
      </c>
      <c r="CT125" s="572"/>
      <c r="CU125" s="333">
        <f>PARAMETRES!$G$9</f>
        <v>100</v>
      </c>
      <c r="CV125" s="334"/>
      <c r="CW125" s="335" t="str">
        <f>TOTALGENERAL!$L92</f>
        <v>-</v>
      </c>
      <c r="CX125" s="319"/>
      <c r="CY125" s="335" t="str">
        <f>TOTALGENERAL!$AM92</f>
        <v/>
      </c>
      <c r="CZ125" s="319"/>
      <c r="DA125" s="335" t="str">
        <f>TOTALGENERAL!$BN92</f>
        <v/>
      </c>
      <c r="DB125" s="319"/>
      <c r="DC125" s="335"/>
      <c r="DD125" s="320"/>
      <c r="DE125" s="554" t="str">
        <f>PARAMETRES!$F$9</f>
        <v>TOTAL LANGUE MATERNELLE</v>
      </c>
      <c r="DF125" s="572"/>
      <c r="DG125" s="333">
        <f>PARAMETRES!$G$9</f>
        <v>100</v>
      </c>
      <c r="DH125" s="334"/>
      <c r="DI125" s="335" t="str">
        <f>TOTALGENERAL!$L96</f>
        <v>-</v>
      </c>
      <c r="DJ125" s="319"/>
      <c r="DK125" s="335" t="str">
        <f>TOTALGENERAL!$AM96</f>
        <v/>
      </c>
      <c r="DL125" s="319"/>
      <c r="DM125" s="335" t="str">
        <f>TOTALGENERAL!$BN96</f>
        <v/>
      </c>
      <c r="DN125" s="319"/>
      <c r="DO125" s="335"/>
      <c r="DP125" s="320"/>
    </row>
    <row r="126" spans="1:120" ht="13.5">
      <c r="A126" s="321"/>
      <c r="B126" s="322"/>
      <c r="C126" s="336"/>
      <c r="D126" s="336"/>
      <c r="E126" s="315"/>
      <c r="F126" s="324"/>
      <c r="G126" s="315"/>
      <c r="H126" s="324"/>
      <c r="I126" s="315"/>
      <c r="J126" s="324"/>
      <c r="K126" s="315"/>
      <c r="L126" s="325"/>
      <c r="M126" s="321"/>
      <c r="N126" s="322"/>
      <c r="O126" s="336"/>
      <c r="P126" s="336"/>
      <c r="Q126" s="315"/>
      <c r="R126" s="324"/>
      <c r="S126" s="315"/>
      <c r="T126" s="324"/>
      <c r="U126" s="315"/>
      <c r="V126" s="324"/>
      <c r="W126" s="315"/>
      <c r="X126" s="325"/>
      <c r="Y126" s="321"/>
      <c r="Z126" s="322"/>
      <c r="AA126" s="336"/>
      <c r="AB126" s="336"/>
      <c r="AC126" s="315"/>
      <c r="AD126" s="324"/>
      <c r="AE126" s="315"/>
      <c r="AF126" s="324"/>
      <c r="AG126" s="315"/>
      <c r="AH126" s="324"/>
      <c r="AI126" s="315"/>
      <c r="AJ126" s="325"/>
      <c r="AK126" s="321"/>
      <c r="AL126" s="322"/>
      <c r="AM126" s="336"/>
      <c r="AN126" s="336"/>
      <c r="AO126" s="315"/>
      <c r="AP126" s="324"/>
      <c r="AQ126" s="315"/>
      <c r="AR126" s="324"/>
      <c r="AS126" s="315"/>
      <c r="AT126" s="324"/>
      <c r="AU126" s="315"/>
      <c r="AV126" s="325"/>
      <c r="AW126" s="321"/>
      <c r="AX126" s="322"/>
      <c r="AY126" s="336"/>
      <c r="AZ126" s="336"/>
      <c r="BA126" s="315"/>
      <c r="BB126" s="324"/>
      <c r="BC126" s="315"/>
      <c r="BD126" s="324"/>
      <c r="BE126" s="315"/>
      <c r="BF126" s="324"/>
      <c r="BG126" s="315"/>
      <c r="BH126" s="325"/>
      <c r="BI126" s="321"/>
      <c r="BJ126" s="322"/>
      <c r="BK126" s="336"/>
      <c r="BL126" s="336"/>
      <c r="BM126" s="315"/>
      <c r="BN126" s="324"/>
      <c r="BO126" s="315"/>
      <c r="BP126" s="324"/>
      <c r="BQ126" s="315"/>
      <c r="BR126" s="324"/>
      <c r="BS126" s="315"/>
      <c r="BT126" s="325"/>
      <c r="BU126" s="321"/>
      <c r="BV126" s="322"/>
      <c r="BW126" s="336"/>
      <c r="BX126" s="336"/>
      <c r="BY126" s="315"/>
      <c r="BZ126" s="324"/>
      <c r="CA126" s="315"/>
      <c r="CB126" s="324"/>
      <c r="CC126" s="315"/>
      <c r="CD126" s="324"/>
      <c r="CE126" s="315"/>
      <c r="CF126" s="325"/>
      <c r="CG126" s="321"/>
      <c r="CH126" s="322"/>
      <c r="CI126" s="336"/>
      <c r="CJ126" s="336"/>
      <c r="CK126" s="315"/>
      <c r="CL126" s="324"/>
      <c r="CM126" s="315"/>
      <c r="CN126" s="324"/>
      <c r="CO126" s="315"/>
      <c r="CP126" s="324"/>
      <c r="CQ126" s="315"/>
      <c r="CR126" s="325"/>
      <c r="CS126" s="321"/>
      <c r="CT126" s="322"/>
      <c r="CU126" s="336"/>
      <c r="CV126" s="336"/>
      <c r="CW126" s="315"/>
      <c r="CX126" s="324"/>
      <c r="CY126" s="315"/>
      <c r="CZ126" s="324"/>
      <c r="DA126" s="315"/>
      <c r="DB126" s="324"/>
      <c r="DC126" s="315"/>
      <c r="DD126" s="325"/>
      <c r="DE126" s="321"/>
      <c r="DF126" s="322"/>
      <c r="DG126" s="336"/>
      <c r="DH126" s="336"/>
      <c r="DI126" s="315"/>
      <c r="DJ126" s="324"/>
      <c r="DK126" s="315"/>
      <c r="DL126" s="324"/>
      <c r="DM126" s="315"/>
      <c r="DN126" s="324"/>
      <c r="DO126" s="315"/>
      <c r="DP126" s="325"/>
    </row>
    <row r="127" spans="1:120">
      <c r="A127" s="326"/>
      <c r="B127" s="326"/>
      <c r="C127" s="327"/>
      <c r="D127" s="327"/>
      <c r="E127" s="315"/>
      <c r="G127" s="315"/>
      <c r="I127" s="315"/>
      <c r="K127" s="315"/>
      <c r="M127" s="326"/>
      <c r="N127" s="326"/>
      <c r="O127" s="327"/>
      <c r="P127" s="327"/>
      <c r="Q127" s="315"/>
      <c r="S127" s="315"/>
      <c r="U127" s="315"/>
      <c r="W127" s="315"/>
      <c r="Y127" s="326"/>
      <c r="Z127" s="326"/>
      <c r="AA127" s="327"/>
      <c r="AB127" s="327"/>
      <c r="AC127" s="315"/>
      <c r="AE127" s="315"/>
      <c r="AG127" s="315"/>
      <c r="AI127" s="315"/>
      <c r="AK127" s="326"/>
      <c r="AL127" s="326"/>
      <c r="AM127" s="327"/>
      <c r="AN127" s="327"/>
      <c r="AO127" s="315"/>
      <c r="AQ127" s="315"/>
      <c r="AS127" s="315"/>
      <c r="AU127" s="315"/>
      <c r="AW127" s="326"/>
      <c r="AX127" s="326"/>
      <c r="AY127" s="327"/>
      <c r="AZ127" s="327"/>
      <c r="BA127" s="315"/>
      <c r="BC127" s="315"/>
      <c r="BE127" s="315"/>
      <c r="BG127" s="315"/>
      <c r="BI127" s="326"/>
      <c r="BJ127" s="326"/>
      <c r="BK127" s="327"/>
      <c r="BL127" s="327"/>
      <c r="BM127" s="315"/>
      <c r="BO127" s="315"/>
      <c r="BQ127" s="315"/>
      <c r="BS127" s="315"/>
      <c r="BU127" s="326"/>
      <c r="BV127" s="326"/>
      <c r="BW127" s="327"/>
      <c r="BX127" s="327"/>
      <c r="BY127" s="315"/>
      <c r="CA127" s="315"/>
      <c r="CC127" s="315"/>
      <c r="CE127" s="315"/>
      <c r="CG127" s="326"/>
      <c r="CH127" s="326"/>
      <c r="CI127" s="327"/>
      <c r="CJ127" s="327"/>
      <c r="CK127" s="315"/>
      <c r="CM127" s="315"/>
      <c r="CO127" s="315"/>
      <c r="CQ127" s="315"/>
      <c r="CS127" s="326"/>
      <c r="CT127" s="326"/>
      <c r="CU127" s="327"/>
      <c r="CV127" s="327"/>
      <c r="CW127" s="315"/>
      <c r="CY127" s="315"/>
      <c r="DA127" s="315"/>
      <c r="DC127" s="315"/>
      <c r="DE127" s="326"/>
      <c r="DF127" s="326"/>
      <c r="DG127" s="327"/>
      <c r="DH127" s="327"/>
      <c r="DI127" s="315"/>
      <c r="DK127" s="315"/>
      <c r="DM127" s="315"/>
      <c r="DO127" s="315"/>
    </row>
    <row r="128" spans="1:120" ht="13.5">
      <c r="A128" s="552" t="s">
        <v>89</v>
      </c>
      <c r="B128" s="552"/>
      <c r="C128" s="327"/>
      <c r="D128" s="327"/>
      <c r="E128" s="315"/>
      <c r="G128" s="315"/>
      <c r="I128" s="315"/>
      <c r="K128" s="315"/>
      <c r="M128" s="552" t="s">
        <v>89</v>
      </c>
      <c r="N128" s="552"/>
      <c r="O128" s="327"/>
      <c r="P128" s="327"/>
      <c r="Q128" s="315"/>
      <c r="S128" s="315"/>
      <c r="U128" s="315"/>
      <c r="W128" s="315"/>
      <c r="Y128" s="552" t="s">
        <v>89</v>
      </c>
      <c r="Z128" s="552"/>
      <c r="AA128" s="327"/>
      <c r="AB128" s="327"/>
      <c r="AC128" s="315"/>
      <c r="AE128" s="315"/>
      <c r="AG128" s="315"/>
      <c r="AI128" s="315"/>
      <c r="AK128" s="552" t="s">
        <v>89</v>
      </c>
      <c r="AL128" s="552"/>
      <c r="AM128" s="327"/>
      <c r="AN128" s="327"/>
      <c r="AO128" s="315"/>
      <c r="AQ128" s="315"/>
      <c r="AS128" s="315"/>
      <c r="AU128" s="315"/>
      <c r="AW128" s="552" t="s">
        <v>89</v>
      </c>
      <c r="AX128" s="552"/>
      <c r="AY128" s="327"/>
      <c r="AZ128" s="327"/>
      <c r="BA128" s="315"/>
      <c r="BC128" s="315"/>
      <c r="BE128" s="315"/>
      <c r="BG128" s="315"/>
      <c r="BI128" s="552" t="s">
        <v>89</v>
      </c>
      <c r="BJ128" s="552"/>
      <c r="BK128" s="327"/>
      <c r="BL128" s="327"/>
      <c r="BM128" s="315"/>
      <c r="BO128" s="315"/>
      <c r="BQ128" s="315"/>
      <c r="BS128" s="315"/>
      <c r="BU128" s="552" t="s">
        <v>89</v>
      </c>
      <c r="BV128" s="552"/>
      <c r="BW128" s="327"/>
      <c r="BX128" s="327"/>
      <c r="BY128" s="315"/>
      <c r="CA128" s="315"/>
      <c r="CC128" s="315"/>
      <c r="CE128" s="315"/>
      <c r="CG128" s="552" t="s">
        <v>89</v>
      </c>
      <c r="CH128" s="552"/>
      <c r="CI128" s="327"/>
      <c r="CJ128" s="327"/>
      <c r="CK128" s="315"/>
      <c r="CM128" s="315"/>
      <c r="CO128" s="315"/>
      <c r="CQ128" s="315"/>
      <c r="CS128" s="552" t="s">
        <v>89</v>
      </c>
      <c r="CT128" s="552"/>
      <c r="CU128" s="327"/>
      <c r="CV128" s="327"/>
      <c r="CW128" s="315"/>
      <c r="CY128" s="315"/>
      <c r="DA128" s="315"/>
      <c r="DC128" s="315"/>
      <c r="DE128" s="552" t="s">
        <v>89</v>
      </c>
      <c r="DF128" s="552"/>
      <c r="DG128" s="327"/>
      <c r="DH128" s="327"/>
      <c r="DI128" s="315"/>
      <c r="DK128" s="315"/>
      <c r="DM128" s="315"/>
      <c r="DO128" s="315"/>
    </row>
    <row r="129" spans="1:120">
      <c r="A129" s="326"/>
      <c r="B129" s="326"/>
      <c r="C129" s="327"/>
      <c r="D129" s="327"/>
      <c r="E129" s="315"/>
      <c r="G129" s="315"/>
      <c r="I129" s="315"/>
      <c r="K129" s="315"/>
      <c r="M129" s="326"/>
      <c r="N129" s="326"/>
      <c r="O129" s="327"/>
      <c r="P129" s="327"/>
      <c r="Q129" s="315"/>
      <c r="S129" s="315"/>
      <c r="U129" s="315"/>
      <c r="W129" s="315"/>
      <c r="Y129" s="326"/>
      <c r="Z129" s="326"/>
      <c r="AA129" s="327"/>
      <c r="AB129" s="327"/>
      <c r="AC129" s="315"/>
      <c r="AE129" s="315"/>
      <c r="AG129" s="315"/>
      <c r="AI129" s="315"/>
      <c r="AK129" s="326"/>
      <c r="AL129" s="326"/>
      <c r="AM129" s="327"/>
      <c r="AN129" s="327"/>
      <c r="AO129" s="315"/>
      <c r="AQ129" s="315"/>
      <c r="AS129" s="315"/>
      <c r="AU129" s="315"/>
      <c r="AW129" s="326"/>
      <c r="AX129" s="326"/>
      <c r="AY129" s="327"/>
      <c r="AZ129" s="327"/>
      <c r="BA129" s="315"/>
      <c r="BC129" s="315"/>
      <c r="BE129" s="315"/>
      <c r="BG129" s="315"/>
      <c r="BI129" s="326"/>
      <c r="BJ129" s="326"/>
      <c r="BK129" s="327"/>
      <c r="BL129" s="327"/>
      <c r="BM129" s="315"/>
      <c r="BO129" s="315"/>
      <c r="BQ129" s="315"/>
      <c r="BS129" s="315"/>
      <c r="BU129" s="326"/>
      <c r="BV129" s="326"/>
      <c r="BW129" s="327"/>
      <c r="BX129" s="327"/>
      <c r="BY129" s="315"/>
      <c r="CA129" s="315"/>
      <c r="CC129" s="315"/>
      <c r="CE129" s="315"/>
      <c r="CG129" s="326"/>
      <c r="CH129" s="326"/>
      <c r="CI129" s="327"/>
      <c r="CJ129" s="327"/>
      <c r="CK129" s="315"/>
      <c r="CM129" s="315"/>
      <c r="CO129" s="315"/>
      <c r="CQ129" s="315"/>
      <c r="CS129" s="326"/>
      <c r="CT129" s="326"/>
      <c r="CU129" s="327"/>
      <c r="CV129" s="327"/>
      <c r="CW129" s="315"/>
      <c r="CY129" s="315"/>
      <c r="DA129" s="315"/>
      <c r="DC129" s="315"/>
      <c r="DE129" s="326"/>
      <c r="DF129" s="326"/>
      <c r="DG129" s="327"/>
      <c r="DH129" s="327"/>
      <c r="DI129" s="315"/>
      <c r="DK129" s="315"/>
      <c r="DM129" s="315"/>
      <c r="DO129" s="315"/>
    </row>
    <row r="130" spans="1:120">
      <c r="A130" s="553" t="str">
        <f>PARAMETRES!$F$11</f>
        <v>NOMBRES ET OPÉRATIONS</v>
      </c>
      <c r="B130" s="571"/>
      <c r="C130" s="328">
        <f>PARAMETRES!$G$11</f>
        <v>40</v>
      </c>
      <c r="D130" s="329"/>
      <c r="E130" s="330">
        <f>TOTALGENERAL!$O60</f>
        <v>39.700000000000003</v>
      </c>
      <c r="F130" s="331"/>
      <c r="G130" s="330" t="str">
        <f>TOTALGENERAL!$AP60</f>
        <v/>
      </c>
      <c r="H130" s="331"/>
      <c r="I130" s="330" t="str">
        <f>TOTALGENERAL!$BQ60</f>
        <v/>
      </c>
      <c r="J130" s="331"/>
      <c r="K130" s="330"/>
      <c r="L130" s="332"/>
      <c r="M130" s="553" t="str">
        <f>PARAMETRES!$F$11</f>
        <v>NOMBRES ET OPÉRATIONS</v>
      </c>
      <c r="N130" s="571"/>
      <c r="O130" s="328">
        <f>PARAMETRES!$G$11</f>
        <v>40</v>
      </c>
      <c r="P130" s="329"/>
      <c r="Q130" s="330">
        <f>TOTALGENERAL!$O64</f>
        <v>40</v>
      </c>
      <c r="R130" s="331"/>
      <c r="S130" s="330" t="str">
        <f>TOTALGENERAL!$AP64</f>
        <v/>
      </c>
      <c r="T130" s="331"/>
      <c r="U130" s="330" t="str">
        <f>TOTALGENERAL!$BQ64</f>
        <v/>
      </c>
      <c r="V130" s="331"/>
      <c r="W130" s="330"/>
      <c r="X130" s="332"/>
      <c r="Y130" s="553" t="str">
        <f>PARAMETRES!$F$11</f>
        <v>NOMBRES ET OPÉRATIONS</v>
      </c>
      <c r="Z130" s="571"/>
      <c r="AA130" s="328">
        <f>PARAMETRES!$G$11</f>
        <v>40</v>
      </c>
      <c r="AB130" s="329"/>
      <c r="AC130" s="330">
        <f>TOTALGENERAL!$O68</f>
        <v>40</v>
      </c>
      <c r="AD130" s="331"/>
      <c r="AE130" s="330" t="str">
        <f>TOTALGENERAL!$AP68</f>
        <v/>
      </c>
      <c r="AF130" s="331"/>
      <c r="AG130" s="330" t="str">
        <f>TOTALGENERAL!$BQ68</f>
        <v/>
      </c>
      <c r="AH130" s="331"/>
      <c r="AI130" s="330"/>
      <c r="AJ130" s="332"/>
      <c r="AK130" s="553" t="str">
        <f>PARAMETRES!$F$11</f>
        <v>NOMBRES ET OPÉRATIONS</v>
      </c>
      <c r="AL130" s="571"/>
      <c r="AM130" s="328">
        <f>PARAMETRES!$G$11</f>
        <v>40</v>
      </c>
      <c r="AN130" s="329"/>
      <c r="AO130" s="330">
        <f>TOTALGENERAL!$O72</f>
        <v>37.300000000000004</v>
      </c>
      <c r="AP130" s="331"/>
      <c r="AQ130" s="330" t="str">
        <f>TOTALGENERAL!$AP72</f>
        <v/>
      </c>
      <c r="AR130" s="331"/>
      <c r="AS130" s="330" t="str">
        <f>TOTALGENERAL!$BQ72</f>
        <v/>
      </c>
      <c r="AT130" s="331"/>
      <c r="AU130" s="330"/>
      <c r="AV130" s="332"/>
      <c r="AW130" s="553" t="str">
        <f>PARAMETRES!$F$11</f>
        <v>NOMBRES ET OPÉRATIONS</v>
      </c>
      <c r="AX130" s="571"/>
      <c r="AY130" s="328">
        <f>PARAMETRES!$G$11</f>
        <v>40</v>
      </c>
      <c r="AZ130" s="329"/>
      <c r="BA130" s="330">
        <f>TOTALGENERAL!$O76</f>
        <v>31.6</v>
      </c>
      <c r="BB130" s="331"/>
      <c r="BC130" s="330" t="str">
        <f>TOTALGENERAL!$AP76</f>
        <v/>
      </c>
      <c r="BD130" s="331"/>
      <c r="BE130" s="330" t="str">
        <f>TOTALGENERAL!$BQ76</f>
        <v/>
      </c>
      <c r="BF130" s="331"/>
      <c r="BG130" s="330"/>
      <c r="BH130" s="332"/>
      <c r="BI130" s="553" t="str">
        <f>PARAMETRES!$F$11</f>
        <v>NOMBRES ET OPÉRATIONS</v>
      </c>
      <c r="BJ130" s="571"/>
      <c r="BK130" s="328">
        <f>PARAMETRES!$G$11</f>
        <v>40</v>
      </c>
      <c r="BL130" s="329"/>
      <c r="BM130" s="330">
        <f>TOTALGENERAL!$O80</f>
        <v>36.800000000000004</v>
      </c>
      <c r="BN130" s="331"/>
      <c r="BO130" s="330" t="str">
        <f>TOTALGENERAL!$AP80</f>
        <v/>
      </c>
      <c r="BP130" s="331"/>
      <c r="BQ130" s="330" t="str">
        <f>TOTALGENERAL!$BQ80</f>
        <v/>
      </c>
      <c r="BR130" s="331"/>
      <c r="BS130" s="330"/>
      <c r="BT130" s="332"/>
      <c r="BU130" s="553" t="str">
        <f>PARAMETRES!$F$11</f>
        <v>NOMBRES ET OPÉRATIONS</v>
      </c>
      <c r="BV130" s="571"/>
      <c r="BW130" s="328">
        <f>PARAMETRES!$G$11</f>
        <v>40</v>
      </c>
      <c r="BX130" s="329"/>
      <c r="BY130" s="330">
        <f>TOTALGENERAL!$O84</f>
        <v>33.6</v>
      </c>
      <c r="BZ130" s="331"/>
      <c r="CA130" s="330" t="str">
        <f>TOTALGENERAL!$AP84</f>
        <v/>
      </c>
      <c r="CB130" s="331"/>
      <c r="CC130" s="330" t="str">
        <f>TOTALGENERAL!$BQ84</f>
        <v/>
      </c>
      <c r="CD130" s="331"/>
      <c r="CE130" s="330"/>
      <c r="CF130" s="332"/>
      <c r="CG130" s="553" t="str">
        <f>PARAMETRES!$F$11</f>
        <v>NOMBRES ET OPÉRATIONS</v>
      </c>
      <c r="CH130" s="571"/>
      <c r="CI130" s="328">
        <f>PARAMETRES!$G$11</f>
        <v>40</v>
      </c>
      <c r="CJ130" s="329"/>
      <c r="CK130" s="330" t="str">
        <f>TOTALGENERAL!$O88</f>
        <v>-</v>
      </c>
      <c r="CL130" s="331"/>
      <c r="CM130" s="330" t="str">
        <f>TOTALGENERAL!$AP88</f>
        <v/>
      </c>
      <c r="CN130" s="331"/>
      <c r="CO130" s="330" t="str">
        <f>TOTALGENERAL!$BQ88</f>
        <v/>
      </c>
      <c r="CP130" s="331"/>
      <c r="CQ130" s="330"/>
      <c r="CR130" s="332"/>
      <c r="CS130" s="553" t="str">
        <f>PARAMETRES!$F$11</f>
        <v>NOMBRES ET OPÉRATIONS</v>
      </c>
      <c r="CT130" s="571"/>
      <c r="CU130" s="328">
        <f>PARAMETRES!$G$11</f>
        <v>40</v>
      </c>
      <c r="CV130" s="329"/>
      <c r="CW130" s="330" t="str">
        <f>TOTALGENERAL!$O92</f>
        <v>-</v>
      </c>
      <c r="CX130" s="331"/>
      <c r="CY130" s="330" t="str">
        <f>TOTALGENERAL!$AP92</f>
        <v/>
      </c>
      <c r="CZ130" s="331"/>
      <c r="DA130" s="330" t="str">
        <f>TOTALGENERAL!$BQ92</f>
        <v/>
      </c>
      <c r="DB130" s="331"/>
      <c r="DC130" s="330"/>
      <c r="DD130" s="332"/>
      <c r="DE130" s="553" t="str">
        <f>PARAMETRES!$F$11</f>
        <v>NOMBRES ET OPÉRATIONS</v>
      </c>
      <c r="DF130" s="571"/>
      <c r="DG130" s="328">
        <f>PARAMETRES!$G$11</f>
        <v>40</v>
      </c>
      <c r="DH130" s="329"/>
      <c r="DI130" s="330" t="str">
        <f>TOTALGENERAL!$O96</f>
        <v>-</v>
      </c>
      <c r="DJ130" s="331"/>
      <c r="DK130" s="330" t="str">
        <f>TOTALGENERAL!$AP96</f>
        <v/>
      </c>
      <c r="DL130" s="331"/>
      <c r="DM130" s="330" t="str">
        <f>TOTALGENERAL!$BQ96</f>
        <v/>
      </c>
      <c r="DN130" s="331"/>
      <c r="DO130" s="330"/>
      <c r="DP130" s="332"/>
    </row>
    <row r="131" spans="1:120">
      <c r="A131" s="553" t="str">
        <f>PARAMETRES!$F$12</f>
        <v>GRANDEURS</v>
      </c>
      <c r="B131" s="571"/>
      <c r="C131" s="328">
        <f>PARAMETRES!$G$12</f>
        <v>30</v>
      </c>
      <c r="D131" s="329"/>
      <c r="E131" s="330" t="str">
        <f>TOTALGENERAL!$P60</f>
        <v/>
      </c>
      <c r="F131" s="331"/>
      <c r="G131" s="330" t="str">
        <f>TOTALGENERAL!$AQ60</f>
        <v/>
      </c>
      <c r="H131" s="331"/>
      <c r="I131" s="330" t="str">
        <f>TOTALGENERAL!$BR60</f>
        <v/>
      </c>
      <c r="J131" s="331"/>
      <c r="K131" s="330"/>
      <c r="L131" s="332"/>
      <c r="M131" s="553" t="str">
        <f>PARAMETRES!$F$12</f>
        <v>GRANDEURS</v>
      </c>
      <c r="N131" s="571"/>
      <c r="O131" s="328">
        <f>PARAMETRES!$G$12</f>
        <v>30</v>
      </c>
      <c r="P131" s="329"/>
      <c r="Q131" s="330" t="str">
        <f>TOTALGENERAL!$P64</f>
        <v/>
      </c>
      <c r="R131" s="331"/>
      <c r="S131" s="330" t="str">
        <f>TOTALGENERAL!$AQ64</f>
        <v/>
      </c>
      <c r="T131" s="331"/>
      <c r="U131" s="330" t="str">
        <f>TOTALGENERAL!$BR64</f>
        <v/>
      </c>
      <c r="V131" s="331"/>
      <c r="W131" s="330"/>
      <c r="X131" s="332"/>
      <c r="Y131" s="553" t="str">
        <f>PARAMETRES!$F$12</f>
        <v>GRANDEURS</v>
      </c>
      <c r="Z131" s="571"/>
      <c r="AA131" s="328">
        <f>PARAMETRES!$G$12</f>
        <v>30</v>
      </c>
      <c r="AB131" s="329"/>
      <c r="AC131" s="330" t="str">
        <f>TOTALGENERAL!$P68</f>
        <v/>
      </c>
      <c r="AD131" s="331"/>
      <c r="AE131" s="330" t="str">
        <f>TOTALGENERAL!$AQ68</f>
        <v/>
      </c>
      <c r="AF131" s="331"/>
      <c r="AG131" s="330" t="str">
        <f>TOTALGENERAL!$BR68</f>
        <v/>
      </c>
      <c r="AH131" s="331"/>
      <c r="AI131" s="330"/>
      <c r="AJ131" s="332"/>
      <c r="AK131" s="553" t="str">
        <f>PARAMETRES!$F$12</f>
        <v>GRANDEURS</v>
      </c>
      <c r="AL131" s="571"/>
      <c r="AM131" s="328">
        <f>PARAMETRES!$G$12</f>
        <v>30</v>
      </c>
      <c r="AN131" s="329"/>
      <c r="AO131" s="330" t="str">
        <f>TOTALGENERAL!$P72</f>
        <v/>
      </c>
      <c r="AP131" s="331"/>
      <c r="AQ131" s="330" t="str">
        <f>TOTALGENERAL!$AQ72</f>
        <v/>
      </c>
      <c r="AR131" s="331"/>
      <c r="AS131" s="330" t="str">
        <f>TOTALGENERAL!$BR72</f>
        <v/>
      </c>
      <c r="AT131" s="331"/>
      <c r="AU131" s="330"/>
      <c r="AV131" s="332"/>
      <c r="AW131" s="553" t="str">
        <f>PARAMETRES!$F$12</f>
        <v>GRANDEURS</v>
      </c>
      <c r="AX131" s="571"/>
      <c r="AY131" s="328">
        <f>PARAMETRES!$G$12</f>
        <v>30</v>
      </c>
      <c r="AZ131" s="329"/>
      <c r="BA131" s="330" t="str">
        <f>TOTALGENERAL!$P76</f>
        <v/>
      </c>
      <c r="BB131" s="331"/>
      <c r="BC131" s="330" t="str">
        <f>TOTALGENERAL!$AQ76</f>
        <v/>
      </c>
      <c r="BD131" s="331"/>
      <c r="BE131" s="330" t="str">
        <f>TOTALGENERAL!$BR76</f>
        <v/>
      </c>
      <c r="BF131" s="331"/>
      <c r="BG131" s="330"/>
      <c r="BH131" s="332"/>
      <c r="BI131" s="553" t="str">
        <f>PARAMETRES!$F$12</f>
        <v>GRANDEURS</v>
      </c>
      <c r="BJ131" s="571"/>
      <c r="BK131" s="328">
        <f>PARAMETRES!$G$12</f>
        <v>30</v>
      </c>
      <c r="BL131" s="329"/>
      <c r="BM131" s="330" t="str">
        <f>TOTALGENERAL!$P80</f>
        <v/>
      </c>
      <c r="BN131" s="331"/>
      <c r="BO131" s="330" t="str">
        <f>TOTALGENERAL!$AQ80</f>
        <v/>
      </c>
      <c r="BP131" s="331"/>
      <c r="BQ131" s="330" t="str">
        <f>TOTALGENERAL!$BR80</f>
        <v/>
      </c>
      <c r="BR131" s="331"/>
      <c r="BS131" s="330"/>
      <c r="BT131" s="332"/>
      <c r="BU131" s="553" t="str">
        <f>PARAMETRES!$F$12</f>
        <v>GRANDEURS</v>
      </c>
      <c r="BV131" s="571"/>
      <c r="BW131" s="328">
        <f>PARAMETRES!$G$12</f>
        <v>30</v>
      </c>
      <c r="BX131" s="329"/>
      <c r="BY131" s="330" t="str">
        <f>TOTALGENERAL!$P84</f>
        <v/>
      </c>
      <c r="BZ131" s="331"/>
      <c r="CA131" s="330" t="str">
        <f>TOTALGENERAL!$AQ84</f>
        <v/>
      </c>
      <c r="CB131" s="331"/>
      <c r="CC131" s="330" t="str">
        <f>TOTALGENERAL!$BR84</f>
        <v/>
      </c>
      <c r="CD131" s="331"/>
      <c r="CE131" s="330"/>
      <c r="CF131" s="332"/>
      <c r="CG131" s="553" t="str">
        <f>PARAMETRES!$F$12</f>
        <v>GRANDEURS</v>
      </c>
      <c r="CH131" s="571"/>
      <c r="CI131" s="328">
        <f>PARAMETRES!$G$12</f>
        <v>30</v>
      </c>
      <c r="CJ131" s="329"/>
      <c r="CK131" s="330" t="str">
        <f>TOTALGENERAL!$P88</f>
        <v/>
      </c>
      <c r="CL131" s="331"/>
      <c r="CM131" s="330" t="str">
        <f>TOTALGENERAL!$AQ88</f>
        <v/>
      </c>
      <c r="CN131" s="331"/>
      <c r="CO131" s="330" t="str">
        <f>TOTALGENERAL!$BR88</f>
        <v/>
      </c>
      <c r="CP131" s="331"/>
      <c r="CQ131" s="330"/>
      <c r="CR131" s="332"/>
      <c r="CS131" s="553" t="str">
        <f>PARAMETRES!$F$12</f>
        <v>GRANDEURS</v>
      </c>
      <c r="CT131" s="571"/>
      <c r="CU131" s="328">
        <f>PARAMETRES!$G$12</f>
        <v>30</v>
      </c>
      <c r="CV131" s="329"/>
      <c r="CW131" s="330" t="str">
        <f>TOTALGENERAL!$P92</f>
        <v/>
      </c>
      <c r="CX131" s="331"/>
      <c r="CY131" s="330" t="str">
        <f>TOTALGENERAL!$AQ92</f>
        <v/>
      </c>
      <c r="CZ131" s="331"/>
      <c r="DA131" s="330" t="str">
        <f>TOTALGENERAL!$BR92</f>
        <v/>
      </c>
      <c r="DB131" s="331"/>
      <c r="DC131" s="330"/>
      <c r="DD131" s="332"/>
      <c r="DE131" s="553" t="str">
        <f>PARAMETRES!$F$12</f>
        <v>GRANDEURS</v>
      </c>
      <c r="DF131" s="571"/>
      <c r="DG131" s="328">
        <f>PARAMETRES!$G$12</f>
        <v>30</v>
      </c>
      <c r="DH131" s="329"/>
      <c r="DI131" s="330" t="str">
        <f>TOTALGENERAL!$P96</f>
        <v/>
      </c>
      <c r="DJ131" s="331"/>
      <c r="DK131" s="330" t="str">
        <f>TOTALGENERAL!$AQ96</f>
        <v/>
      </c>
      <c r="DL131" s="331"/>
      <c r="DM131" s="330" t="str">
        <f>TOTALGENERAL!$BR96</f>
        <v/>
      </c>
      <c r="DN131" s="331"/>
      <c r="DO131" s="330"/>
      <c r="DP131" s="332"/>
    </row>
    <row r="132" spans="1:120">
      <c r="A132" s="553" t="str">
        <f>PARAMETRES!$F$13</f>
        <v>SOLIDES ET FIGURES</v>
      </c>
      <c r="B132" s="571"/>
      <c r="C132" s="328">
        <f>PARAMETRES!$G$13</f>
        <v>30</v>
      </c>
      <c r="D132" s="329"/>
      <c r="E132" s="330" t="str">
        <f>TOTALGENERAL!$Q60</f>
        <v/>
      </c>
      <c r="F132" s="331"/>
      <c r="G132" s="330" t="str">
        <f>TOTALGENERAL!$AR60</f>
        <v/>
      </c>
      <c r="H132" s="331"/>
      <c r="I132" s="330" t="str">
        <f>TOTALGENERAL!$BS60</f>
        <v/>
      </c>
      <c r="J132" s="331"/>
      <c r="K132" s="330"/>
      <c r="L132" s="332"/>
      <c r="M132" s="553" t="str">
        <f>PARAMETRES!$F$13</f>
        <v>SOLIDES ET FIGURES</v>
      </c>
      <c r="N132" s="571"/>
      <c r="O132" s="328">
        <f>PARAMETRES!$G$13</f>
        <v>30</v>
      </c>
      <c r="P132" s="329"/>
      <c r="Q132" s="330" t="str">
        <f>TOTALGENERAL!$Q64</f>
        <v/>
      </c>
      <c r="R132" s="331"/>
      <c r="S132" s="330" t="str">
        <f>TOTALGENERAL!$AR64</f>
        <v/>
      </c>
      <c r="T132" s="331"/>
      <c r="U132" s="330" t="str">
        <f>TOTALGENERAL!$BS64</f>
        <v/>
      </c>
      <c r="V132" s="331"/>
      <c r="W132" s="330"/>
      <c r="X132" s="332"/>
      <c r="Y132" s="553" t="str">
        <f>PARAMETRES!$F$13</f>
        <v>SOLIDES ET FIGURES</v>
      </c>
      <c r="Z132" s="571"/>
      <c r="AA132" s="328">
        <f>PARAMETRES!$G$13</f>
        <v>30</v>
      </c>
      <c r="AB132" s="329"/>
      <c r="AC132" s="330" t="str">
        <f>TOTALGENERAL!$Q68</f>
        <v/>
      </c>
      <c r="AD132" s="331"/>
      <c r="AE132" s="330" t="str">
        <f>TOTALGENERAL!$AR68</f>
        <v/>
      </c>
      <c r="AF132" s="331"/>
      <c r="AG132" s="330" t="str">
        <f>TOTALGENERAL!$BS68</f>
        <v/>
      </c>
      <c r="AH132" s="331"/>
      <c r="AI132" s="330"/>
      <c r="AJ132" s="332"/>
      <c r="AK132" s="553" t="str">
        <f>PARAMETRES!$F$13</f>
        <v>SOLIDES ET FIGURES</v>
      </c>
      <c r="AL132" s="571"/>
      <c r="AM132" s="328">
        <f>PARAMETRES!$G$13</f>
        <v>30</v>
      </c>
      <c r="AN132" s="329"/>
      <c r="AO132" s="330" t="str">
        <f>TOTALGENERAL!$Q72</f>
        <v/>
      </c>
      <c r="AP132" s="331"/>
      <c r="AQ132" s="330" t="str">
        <f>TOTALGENERAL!$AR72</f>
        <v/>
      </c>
      <c r="AR132" s="331"/>
      <c r="AS132" s="330" t="str">
        <f>TOTALGENERAL!$BS72</f>
        <v/>
      </c>
      <c r="AT132" s="331"/>
      <c r="AU132" s="330"/>
      <c r="AV132" s="332"/>
      <c r="AW132" s="553" t="str">
        <f>PARAMETRES!$F$13</f>
        <v>SOLIDES ET FIGURES</v>
      </c>
      <c r="AX132" s="571"/>
      <c r="AY132" s="328">
        <f>PARAMETRES!$G$13</f>
        <v>30</v>
      </c>
      <c r="AZ132" s="329"/>
      <c r="BA132" s="330" t="str">
        <f>TOTALGENERAL!$Q76</f>
        <v/>
      </c>
      <c r="BB132" s="331"/>
      <c r="BC132" s="330" t="str">
        <f>TOTALGENERAL!$AR76</f>
        <v/>
      </c>
      <c r="BD132" s="331"/>
      <c r="BE132" s="330" t="str">
        <f>TOTALGENERAL!$BS76</f>
        <v/>
      </c>
      <c r="BF132" s="331"/>
      <c r="BG132" s="330"/>
      <c r="BH132" s="332"/>
      <c r="BI132" s="553" t="str">
        <f>PARAMETRES!$F$13</f>
        <v>SOLIDES ET FIGURES</v>
      </c>
      <c r="BJ132" s="571"/>
      <c r="BK132" s="328">
        <f>PARAMETRES!$G$13</f>
        <v>30</v>
      </c>
      <c r="BL132" s="329"/>
      <c r="BM132" s="330" t="str">
        <f>TOTALGENERAL!$Q80</f>
        <v/>
      </c>
      <c r="BN132" s="331"/>
      <c r="BO132" s="330" t="str">
        <f>TOTALGENERAL!$AR80</f>
        <v/>
      </c>
      <c r="BP132" s="331"/>
      <c r="BQ132" s="330" t="str">
        <f>TOTALGENERAL!$BS80</f>
        <v/>
      </c>
      <c r="BR132" s="331"/>
      <c r="BS132" s="330"/>
      <c r="BT132" s="332"/>
      <c r="BU132" s="553" t="str">
        <f>PARAMETRES!$F$13</f>
        <v>SOLIDES ET FIGURES</v>
      </c>
      <c r="BV132" s="571"/>
      <c r="BW132" s="328">
        <f>PARAMETRES!$G$13</f>
        <v>30</v>
      </c>
      <c r="BX132" s="329"/>
      <c r="BY132" s="330" t="str">
        <f>TOTALGENERAL!$Q84</f>
        <v/>
      </c>
      <c r="BZ132" s="331"/>
      <c r="CA132" s="330" t="str">
        <f>TOTALGENERAL!$AR84</f>
        <v/>
      </c>
      <c r="CB132" s="331"/>
      <c r="CC132" s="330" t="str">
        <f>TOTALGENERAL!$BS84</f>
        <v/>
      </c>
      <c r="CD132" s="331"/>
      <c r="CE132" s="330"/>
      <c r="CF132" s="332"/>
      <c r="CG132" s="553" t="str">
        <f>PARAMETRES!$F$13</f>
        <v>SOLIDES ET FIGURES</v>
      </c>
      <c r="CH132" s="571"/>
      <c r="CI132" s="328">
        <f>PARAMETRES!$G$13</f>
        <v>30</v>
      </c>
      <c r="CJ132" s="329"/>
      <c r="CK132" s="330" t="str">
        <f>TOTALGENERAL!$Q88</f>
        <v/>
      </c>
      <c r="CL132" s="331"/>
      <c r="CM132" s="330" t="str">
        <f>TOTALGENERAL!$AR88</f>
        <v/>
      </c>
      <c r="CN132" s="331"/>
      <c r="CO132" s="330" t="str">
        <f>TOTALGENERAL!$BS88</f>
        <v/>
      </c>
      <c r="CP132" s="331"/>
      <c r="CQ132" s="330"/>
      <c r="CR132" s="332"/>
      <c r="CS132" s="553" t="str">
        <f>PARAMETRES!$F$13</f>
        <v>SOLIDES ET FIGURES</v>
      </c>
      <c r="CT132" s="571"/>
      <c r="CU132" s="328">
        <f>PARAMETRES!$G$13</f>
        <v>30</v>
      </c>
      <c r="CV132" s="329"/>
      <c r="CW132" s="330" t="str">
        <f>TOTALGENERAL!$Q92</f>
        <v/>
      </c>
      <c r="CX132" s="331"/>
      <c r="CY132" s="330" t="str">
        <f>TOTALGENERAL!$AR92</f>
        <v/>
      </c>
      <c r="CZ132" s="331"/>
      <c r="DA132" s="330" t="str">
        <f>TOTALGENERAL!$BS92</f>
        <v/>
      </c>
      <c r="DB132" s="331"/>
      <c r="DC132" s="330"/>
      <c r="DD132" s="332"/>
      <c r="DE132" s="553" t="str">
        <f>PARAMETRES!$F$13</f>
        <v>SOLIDES ET FIGURES</v>
      </c>
      <c r="DF132" s="571"/>
      <c r="DG132" s="328">
        <f>PARAMETRES!$G$13</f>
        <v>30</v>
      </c>
      <c r="DH132" s="329"/>
      <c r="DI132" s="330" t="str">
        <f>TOTALGENERAL!$Q96</f>
        <v/>
      </c>
      <c r="DJ132" s="331"/>
      <c r="DK132" s="330" t="str">
        <f>TOTALGENERAL!$AR96</f>
        <v/>
      </c>
      <c r="DL132" s="331"/>
      <c r="DM132" s="330" t="str">
        <f>TOTALGENERAL!$BS96</f>
        <v/>
      </c>
      <c r="DN132" s="331"/>
      <c r="DO132" s="330"/>
      <c r="DP132" s="332"/>
    </row>
    <row r="133" spans="1:120" ht="13.5" thickBot="1">
      <c r="A133" s="326"/>
      <c r="B133" s="326"/>
      <c r="C133" s="327"/>
      <c r="D133" s="327"/>
      <c r="E133" s="315"/>
      <c r="G133" s="315"/>
      <c r="I133" s="315"/>
      <c r="K133" s="315"/>
      <c r="M133" s="326"/>
      <c r="N133" s="326"/>
      <c r="O133" s="327"/>
      <c r="P133" s="327"/>
      <c r="Q133" s="315"/>
      <c r="S133" s="315"/>
      <c r="U133" s="315"/>
      <c r="W133" s="315"/>
      <c r="Y133" s="326"/>
      <c r="Z133" s="326"/>
      <c r="AA133" s="327"/>
      <c r="AB133" s="327"/>
      <c r="AC133" s="315"/>
      <c r="AE133" s="315"/>
      <c r="AG133" s="315"/>
      <c r="AI133" s="315"/>
      <c r="AK133" s="326"/>
      <c r="AL133" s="326"/>
      <c r="AM133" s="327"/>
      <c r="AN133" s="327"/>
      <c r="AO133" s="315"/>
      <c r="AQ133" s="315"/>
      <c r="AS133" s="315"/>
      <c r="AU133" s="315"/>
      <c r="AW133" s="326"/>
      <c r="AX133" s="326"/>
      <c r="AY133" s="327"/>
      <c r="AZ133" s="327"/>
      <c r="BA133" s="315"/>
      <c r="BC133" s="315"/>
      <c r="BE133" s="315"/>
      <c r="BG133" s="315"/>
      <c r="BI133" s="326"/>
      <c r="BJ133" s="326"/>
      <c r="BK133" s="327"/>
      <c r="BL133" s="327"/>
      <c r="BM133" s="315"/>
      <c r="BO133" s="315"/>
      <c r="BQ133" s="315"/>
      <c r="BS133" s="315"/>
      <c r="BU133" s="326"/>
      <c r="BV133" s="326"/>
      <c r="BW133" s="327"/>
      <c r="BX133" s="327"/>
      <c r="BY133" s="315"/>
      <c r="CA133" s="315"/>
      <c r="CC133" s="315"/>
      <c r="CE133" s="315"/>
      <c r="CG133" s="326"/>
      <c r="CH133" s="326"/>
      <c r="CI133" s="327"/>
      <c r="CJ133" s="327"/>
      <c r="CK133" s="315"/>
      <c r="CM133" s="315"/>
      <c r="CO133" s="315"/>
      <c r="CQ133" s="315"/>
      <c r="CS133" s="326"/>
      <c r="CT133" s="326"/>
      <c r="CU133" s="327"/>
      <c r="CV133" s="327"/>
      <c r="CW133" s="315"/>
      <c r="CY133" s="315"/>
      <c r="DA133" s="315"/>
      <c r="DC133" s="315"/>
      <c r="DE133" s="326"/>
      <c r="DF133" s="326"/>
      <c r="DG133" s="327"/>
      <c r="DH133" s="327"/>
      <c r="DI133" s="315"/>
      <c r="DK133" s="315"/>
      <c r="DM133" s="315"/>
      <c r="DO133" s="315"/>
    </row>
    <row r="134" spans="1:120" ht="14.25" thickBot="1">
      <c r="A134" s="554" t="str">
        <f>PARAMETRES!$F$14</f>
        <v>TOTAL MATHÉMATIQUE</v>
      </c>
      <c r="B134" s="572"/>
      <c r="C134" s="333">
        <f>PARAMETRES!$G$14</f>
        <v>100</v>
      </c>
      <c r="D134" s="334"/>
      <c r="E134" s="335">
        <f>TOTALGENERAL!$R60</f>
        <v>99.199999999999989</v>
      </c>
      <c r="F134" s="319"/>
      <c r="G134" s="335" t="str">
        <f>TOTALGENERAL!$AS60</f>
        <v/>
      </c>
      <c r="H134" s="319"/>
      <c r="I134" s="335" t="str">
        <f>TOTALGENERAL!$BT60</f>
        <v/>
      </c>
      <c r="J134" s="319"/>
      <c r="K134" s="335"/>
      <c r="L134" s="320"/>
      <c r="M134" s="554" t="str">
        <f>PARAMETRES!$F$14</f>
        <v>TOTAL MATHÉMATIQUE</v>
      </c>
      <c r="N134" s="572"/>
      <c r="O134" s="333">
        <f>PARAMETRES!$G$14</f>
        <v>100</v>
      </c>
      <c r="P134" s="334"/>
      <c r="Q134" s="335">
        <f>TOTALGENERAL!$R64</f>
        <v>100</v>
      </c>
      <c r="R134" s="319"/>
      <c r="S134" s="335" t="str">
        <f>TOTALGENERAL!$AS64</f>
        <v/>
      </c>
      <c r="T134" s="319"/>
      <c r="U134" s="335" t="str">
        <f>TOTALGENERAL!$BT64</f>
        <v/>
      </c>
      <c r="V134" s="319"/>
      <c r="W134" s="335"/>
      <c r="X134" s="320"/>
      <c r="Y134" s="554" t="str">
        <f>PARAMETRES!$F$14</f>
        <v>TOTAL MATHÉMATIQUE</v>
      </c>
      <c r="Z134" s="572"/>
      <c r="AA134" s="333">
        <f>PARAMETRES!$G$14</f>
        <v>100</v>
      </c>
      <c r="AB134" s="334"/>
      <c r="AC134" s="335">
        <f>TOTALGENERAL!$R68</f>
        <v>100</v>
      </c>
      <c r="AD134" s="319"/>
      <c r="AE134" s="335" t="str">
        <f>TOTALGENERAL!$AS68</f>
        <v/>
      </c>
      <c r="AF134" s="319"/>
      <c r="AG134" s="335" t="str">
        <f>TOTALGENERAL!$BT68</f>
        <v/>
      </c>
      <c r="AH134" s="319"/>
      <c r="AI134" s="335"/>
      <c r="AJ134" s="320"/>
      <c r="AK134" s="554" t="str">
        <f>PARAMETRES!$F$14</f>
        <v>TOTAL MATHÉMATIQUE</v>
      </c>
      <c r="AL134" s="572"/>
      <c r="AM134" s="333">
        <f>PARAMETRES!$G$14</f>
        <v>100</v>
      </c>
      <c r="AN134" s="334"/>
      <c r="AO134" s="335">
        <f>TOTALGENERAL!$R72</f>
        <v>93.3</v>
      </c>
      <c r="AP134" s="319"/>
      <c r="AQ134" s="335" t="str">
        <f>TOTALGENERAL!$AS72</f>
        <v/>
      </c>
      <c r="AR134" s="319"/>
      <c r="AS134" s="335" t="str">
        <f>TOTALGENERAL!$BT72</f>
        <v/>
      </c>
      <c r="AT134" s="319"/>
      <c r="AU134" s="335"/>
      <c r="AV134" s="320"/>
      <c r="AW134" s="554" t="str">
        <f>PARAMETRES!$F$14</f>
        <v>TOTAL MATHÉMATIQUE</v>
      </c>
      <c r="AX134" s="572"/>
      <c r="AY134" s="333">
        <f>PARAMETRES!$G$14</f>
        <v>100</v>
      </c>
      <c r="AZ134" s="334"/>
      <c r="BA134" s="335">
        <f>TOTALGENERAL!$R76</f>
        <v>78.899999999999991</v>
      </c>
      <c r="BB134" s="319"/>
      <c r="BC134" s="335" t="str">
        <f>TOTALGENERAL!$AS76</f>
        <v/>
      </c>
      <c r="BD134" s="319"/>
      <c r="BE134" s="335" t="str">
        <f>TOTALGENERAL!$BT76</f>
        <v/>
      </c>
      <c r="BF134" s="319"/>
      <c r="BG134" s="335"/>
      <c r="BH134" s="320"/>
      <c r="BI134" s="554" t="str">
        <f>PARAMETRES!$F$14</f>
        <v>TOTAL MATHÉMATIQUE</v>
      </c>
      <c r="BJ134" s="572"/>
      <c r="BK134" s="333">
        <f>PARAMETRES!$G$14</f>
        <v>100</v>
      </c>
      <c r="BL134" s="334"/>
      <c r="BM134" s="335">
        <f>TOTALGENERAL!$R80</f>
        <v>92</v>
      </c>
      <c r="BN134" s="319"/>
      <c r="BO134" s="335" t="str">
        <f>TOTALGENERAL!$AS80</f>
        <v/>
      </c>
      <c r="BP134" s="319"/>
      <c r="BQ134" s="335" t="str">
        <f>TOTALGENERAL!$BT80</f>
        <v/>
      </c>
      <c r="BR134" s="319"/>
      <c r="BS134" s="335"/>
      <c r="BT134" s="320"/>
      <c r="BU134" s="554" t="str">
        <f>PARAMETRES!$F$14</f>
        <v>TOTAL MATHÉMATIQUE</v>
      </c>
      <c r="BV134" s="572"/>
      <c r="BW134" s="333">
        <f>PARAMETRES!$G$14</f>
        <v>100</v>
      </c>
      <c r="BX134" s="334"/>
      <c r="BY134" s="335">
        <f>TOTALGENERAL!$R84</f>
        <v>83.899999999999991</v>
      </c>
      <c r="BZ134" s="319"/>
      <c r="CA134" s="335" t="str">
        <f>TOTALGENERAL!$AS84</f>
        <v/>
      </c>
      <c r="CB134" s="319"/>
      <c r="CC134" s="335" t="str">
        <f>TOTALGENERAL!$BT84</f>
        <v/>
      </c>
      <c r="CD134" s="319"/>
      <c r="CE134" s="335"/>
      <c r="CF134" s="320"/>
      <c r="CG134" s="554" t="str">
        <f>PARAMETRES!$F$14</f>
        <v>TOTAL MATHÉMATIQUE</v>
      </c>
      <c r="CH134" s="572"/>
      <c r="CI134" s="333">
        <f>PARAMETRES!$G$14</f>
        <v>100</v>
      </c>
      <c r="CJ134" s="334"/>
      <c r="CK134" s="335" t="str">
        <f>TOTALGENERAL!$R88</f>
        <v>-</v>
      </c>
      <c r="CL134" s="319"/>
      <c r="CM134" s="335" t="str">
        <f>TOTALGENERAL!$AS88</f>
        <v/>
      </c>
      <c r="CN134" s="319"/>
      <c r="CO134" s="335" t="str">
        <f>TOTALGENERAL!$BT88</f>
        <v/>
      </c>
      <c r="CP134" s="319"/>
      <c r="CQ134" s="335"/>
      <c r="CR134" s="320"/>
      <c r="CS134" s="554" t="str">
        <f>PARAMETRES!$F$14</f>
        <v>TOTAL MATHÉMATIQUE</v>
      </c>
      <c r="CT134" s="572"/>
      <c r="CU134" s="333">
        <f>PARAMETRES!$G$14</f>
        <v>100</v>
      </c>
      <c r="CV134" s="334"/>
      <c r="CW134" s="335" t="str">
        <f>TOTALGENERAL!$R92</f>
        <v>-</v>
      </c>
      <c r="CX134" s="319"/>
      <c r="CY134" s="335" t="str">
        <f>TOTALGENERAL!$AS92</f>
        <v/>
      </c>
      <c r="CZ134" s="319"/>
      <c r="DA134" s="335" t="str">
        <f>TOTALGENERAL!$BT92</f>
        <v/>
      </c>
      <c r="DB134" s="319"/>
      <c r="DC134" s="335"/>
      <c r="DD134" s="320"/>
      <c r="DE134" s="554" t="str">
        <f>PARAMETRES!$F$14</f>
        <v>TOTAL MATHÉMATIQUE</v>
      </c>
      <c r="DF134" s="572"/>
      <c r="DG134" s="333">
        <f>PARAMETRES!$G$14</f>
        <v>100</v>
      </c>
      <c r="DH134" s="334"/>
      <c r="DI134" s="335" t="str">
        <f>TOTALGENERAL!$R96</f>
        <v>-</v>
      </c>
      <c r="DJ134" s="319"/>
      <c r="DK134" s="335" t="str">
        <f>TOTALGENERAL!$AS96</f>
        <v/>
      </c>
      <c r="DL134" s="319"/>
      <c r="DM134" s="335" t="str">
        <f>TOTALGENERAL!$BT96</f>
        <v/>
      </c>
      <c r="DN134" s="319"/>
      <c r="DO134" s="335"/>
      <c r="DP134" s="320"/>
    </row>
    <row r="135" spans="1:120" ht="13.5">
      <c r="A135" s="321"/>
      <c r="B135" s="322"/>
      <c r="C135" s="336"/>
      <c r="D135" s="336"/>
      <c r="E135" s="315"/>
      <c r="F135" s="324"/>
      <c r="G135" s="315"/>
      <c r="H135" s="324"/>
      <c r="I135" s="315"/>
      <c r="J135" s="324"/>
      <c r="K135" s="315"/>
      <c r="L135" s="325"/>
      <c r="M135" s="321"/>
      <c r="N135" s="322"/>
      <c r="O135" s="336"/>
      <c r="P135" s="336"/>
      <c r="Q135" s="315"/>
      <c r="R135" s="324"/>
      <c r="S135" s="315"/>
      <c r="T135" s="324"/>
      <c r="U135" s="315"/>
      <c r="V135" s="324"/>
      <c r="W135" s="315"/>
      <c r="X135" s="325"/>
      <c r="Y135" s="321"/>
      <c r="Z135" s="322"/>
      <c r="AA135" s="336"/>
      <c r="AB135" s="336"/>
      <c r="AC135" s="315"/>
      <c r="AD135" s="324"/>
      <c r="AE135" s="315"/>
      <c r="AF135" s="324"/>
      <c r="AG135" s="315"/>
      <c r="AH135" s="324"/>
      <c r="AI135" s="315"/>
      <c r="AJ135" s="325"/>
      <c r="AK135" s="321"/>
      <c r="AL135" s="322"/>
      <c r="AM135" s="336"/>
      <c r="AN135" s="336"/>
      <c r="AO135" s="315"/>
      <c r="AP135" s="324"/>
      <c r="AQ135" s="315"/>
      <c r="AR135" s="324"/>
      <c r="AS135" s="315"/>
      <c r="AT135" s="324"/>
      <c r="AU135" s="315"/>
      <c r="AV135" s="325"/>
      <c r="AW135" s="321"/>
      <c r="AX135" s="322"/>
      <c r="AY135" s="336"/>
      <c r="AZ135" s="336"/>
      <c r="BA135" s="315"/>
      <c r="BB135" s="324"/>
      <c r="BC135" s="315"/>
      <c r="BD135" s="324"/>
      <c r="BE135" s="315"/>
      <c r="BF135" s="324"/>
      <c r="BG135" s="315"/>
      <c r="BH135" s="325"/>
      <c r="BI135" s="321"/>
      <c r="BJ135" s="322"/>
      <c r="BK135" s="336"/>
      <c r="BL135" s="336"/>
      <c r="BM135" s="315"/>
      <c r="BN135" s="324"/>
      <c r="BO135" s="315"/>
      <c r="BP135" s="324"/>
      <c r="BQ135" s="315"/>
      <c r="BR135" s="324"/>
      <c r="BS135" s="315"/>
      <c r="BT135" s="325"/>
      <c r="BU135" s="321"/>
      <c r="BV135" s="322"/>
      <c r="BW135" s="336"/>
      <c r="BX135" s="336"/>
      <c r="BY135" s="315"/>
      <c r="BZ135" s="324"/>
      <c r="CA135" s="315"/>
      <c r="CB135" s="324"/>
      <c r="CC135" s="315"/>
      <c r="CD135" s="324"/>
      <c r="CE135" s="315"/>
      <c r="CF135" s="325"/>
      <c r="CG135" s="321"/>
      <c r="CH135" s="322"/>
      <c r="CI135" s="336"/>
      <c r="CJ135" s="336"/>
      <c r="CK135" s="315"/>
      <c r="CL135" s="324"/>
      <c r="CM135" s="315"/>
      <c r="CN135" s="324"/>
      <c r="CO135" s="315"/>
      <c r="CP135" s="324"/>
      <c r="CQ135" s="315"/>
      <c r="CR135" s="325"/>
      <c r="CS135" s="321"/>
      <c r="CT135" s="322"/>
      <c r="CU135" s="336"/>
      <c r="CV135" s="336"/>
      <c r="CW135" s="315"/>
      <c r="CX135" s="324"/>
      <c r="CY135" s="315"/>
      <c r="CZ135" s="324"/>
      <c r="DA135" s="315"/>
      <c r="DB135" s="324"/>
      <c r="DC135" s="315"/>
      <c r="DD135" s="325"/>
      <c r="DE135" s="321"/>
      <c r="DF135" s="322"/>
      <c r="DG135" s="336"/>
      <c r="DH135" s="336"/>
      <c r="DI135" s="315"/>
      <c r="DJ135" s="324"/>
      <c r="DK135" s="315"/>
      <c r="DL135" s="324"/>
      <c r="DM135" s="315"/>
      <c r="DN135" s="324"/>
      <c r="DO135" s="315"/>
      <c r="DP135" s="325"/>
    </row>
    <row r="136" spans="1:120" ht="13.5" thickBot="1">
      <c r="A136" s="326"/>
      <c r="B136" s="326"/>
      <c r="C136" s="327"/>
      <c r="D136" s="327"/>
      <c r="E136" s="315"/>
      <c r="G136" s="315"/>
      <c r="I136" s="315"/>
      <c r="K136" s="315"/>
      <c r="M136" s="326"/>
      <c r="N136" s="326"/>
      <c r="O136" s="327"/>
      <c r="P136" s="327"/>
      <c r="Q136" s="315"/>
      <c r="S136" s="315"/>
      <c r="U136" s="315"/>
      <c r="W136" s="315"/>
      <c r="Y136" s="326"/>
      <c r="Z136" s="326"/>
      <c r="AA136" s="327"/>
      <c r="AB136" s="327"/>
      <c r="AC136" s="315"/>
      <c r="AE136" s="315"/>
      <c r="AG136" s="315"/>
      <c r="AI136" s="315"/>
      <c r="AK136" s="326"/>
      <c r="AL136" s="326"/>
      <c r="AM136" s="327"/>
      <c r="AN136" s="327"/>
      <c r="AO136" s="315"/>
      <c r="AQ136" s="315"/>
      <c r="AS136" s="315"/>
      <c r="AU136" s="315"/>
      <c r="AW136" s="326"/>
      <c r="AX136" s="326"/>
      <c r="AY136" s="327"/>
      <c r="AZ136" s="327"/>
      <c r="BA136" s="315"/>
      <c r="BC136" s="315"/>
      <c r="BE136" s="315"/>
      <c r="BG136" s="315"/>
      <c r="BI136" s="326"/>
      <c r="BJ136" s="326"/>
      <c r="BK136" s="327"/>
      <c r="BL136" s="327"/>
      <c r="BM136" s="315"/>
      <c r="BO136" s="315"/>
      <c r="BQ136" s="315"/>
      <c r="BS136" s="315"/>
      <c r="BU136" s="326"/>
      <c r="BV136" s="326"/>
      <c r="BW136" s="327"/>
      <c r="BX136" s="327"/>
      <c r="BY136" s="315"/>
      <c r="CA136" s="315"/>
      <c r="CC136" s="315"/>
      <c r="CE136" s="315"/>
      <c r="CG136" s="326"/>
      <c r="CH136" s="326"/>
      <c r="CI136" s="327"/>
      <c r="CJ136" s="327"/>
      <c r="CK136" s="315"/>
      <c r="CM136" s="315"/>
      <c r="CO136" s="315"/>
      <c r="CQ136" s="315"/>
      <c r="CS136" s="326"/>
      <c r="CT136" s="326"/>
      <c r="CU136" s="327"/>
      <c r="CV136" s="327"/>
      <c r="CW136" s="315"/>
      <c r="CY136" s="315"/>
      <c r="DA136" s="315"/>
      <c r="DC136" s="315"/>
      <c r="DE136" s="326"/>
      <c r="DF136" s="326"/>
      <c r="DG136" s="327"/>
      <c r="DH136" s="327"/>
      <c r="DI136" s="315"/>
      <c r="DK136" s="315"/>
      <c r="DM136" s="315"/>
      <c r="DO136" s="315"/>
    </row>
    <row r="137" spans="1:120" ht="13.5" thickBot="1">
      <c r="A137" s="551" t="str">
        <f>PARAMETRES!$F$16</f>
        <v>ÉVEIL</v>
      </c>
      <c r="B137" s="570"/>
      <c r="C137" s="316">
        <f>PARAMETRES!$G$16</f>
        <v>30</v>
      </c>
      <c r="D137" s="317"/>
      <c r="E137" s="318">
        <f>TOTALGENERAL!$U60</f>
        <v>28.2</v>
      </c>
      <c r="F137" s="319"/>
      <c r="G137" s="318" t="str">
        <f>TOTALGENERAL!$AV60</f>
        <v/>
      </c>
      <c r="H137" s="319"/>
      <c r="I137" s="318" t="str">
        <f>TOTALGENERAL!$BW60</f>
        <v/>
      </c>
      <c r="J137" s="319"/>
      <c r="K137" s="318"/>
      <c r="L137" s="320"/>
      <c r="M137" s="551" t="str">
        <f>PARAMETRES!$F$16</f>
        <v>ÉVEIL</v>
      </c>
      <c r="N137" s="570"/>
      <c r="O137" s="316">
        <f>PARAMETRES!$G$16</f>
        <v>30</v>
      </c>
      <c r="P137" s="317"/>
      <c r="Q137" s="318">
        <f>TOTALGENERAL!$U64</f>
        <v>29.4</v>
      </c>
      <c r="R137" s="319"/>
      <c r="S137" s="318" t="str">
        <f>TOTALGENERAL!$AV64</f>
        <v/>
      </c>
      <c r="T137" s="319"/>
      <c r="U137" s="318" t="str">
        <f>TOTALGENERAL!$BW64</f>
        <v/>
      </c>
      <c r="V137" s="319"/>
      <c r="W137" s="318"/>
      <c r="X137" s="320"/>
      <c r="Y137" s="551" t="str">
        <f>PARAMETRES!$F$16</f>
        <v>ÉVEIL</v>
      </c>
      <c r="Z137" s="570"/>
      <c r="AA137" s="316">
        <f>PARAMETRES!$G$16</f>
        <v>30</v>
      </c>
      <c r="AB137" s="317"/>
      <c r="AC137" s="318">
        <f>TOTALGENERAL!$U68</f>
        <v>27</v>
      </c>
      <c r="AD137" s="319"/>
      <c r="AE137" s="318" t="str">
        <f>TOTALGENERAL!$AV68</f>
        <v/>
      </c>
      <c r="AF137" s="319"/>
      <c r="AG137" s="318" t="str">
        <f>TOTALGENERAL!$BW68</f>
        <v/>
      </c>
      <c r="AH137" s="319"/>
      <c r="AI137" s="318"/>
      <c r="AJ137" s="320"/>
      <c r="AK137" s="551" t="str">
        <f>PARAMETRES!$F$16</f>
        <v>ÉVEIL</v>
      </c>
      <c r="AL137" s="570"/>
      <c r="AM137" s="316">
        <f>PARAMETRES!$G$16</f>
        <v>30</v>
      </c>
      <c r="AN137" s="317"/>
      <c r="AO137" s="318">
        <f>TOTALGENERAL!$U72</f>
        <v>25.8</v>
      </c>
      <c r="AP137" s="319"/>
      <c r="AQ137" s="318" t="str">
        <f>TOTALGENERAL!$AV72</f>
        <v/>
      </c>
      <c r="AR137" s="319"/>
      <c r="AS137" s="318" t="str">
        <f>TOTALGENERAL!$BW72</f>
        <v/>
      </c>
      <c r="AT137" s="319"/>
      <c r="AU137" s="318"/>
      <c r="AV137" s="320"/>
      <c r="AW137" s="551" t="str">
        <f>PARAMETRES!$F$16</f>
        <v>ÉVEIL</v>
      </c>
      <c r="AX137" s="570"/>
      <c r="AY137" s="316">
        <f>PARAMETRES!$G$16</f>
        <v>30</v>
      </c>
      <c r="AZ137" s="317"/>
      <c r="BA137" s="318">
        <f>TOTALGENERAL!$U76</f>
        <v>24.3</v>
      </c>
      <c r="BB137" s="319"/>
      <c r="BC137" s="318" t="str">
        <f>TOTALGENERAL!$AV76</f>
        <v/>
      </c>
      <c r="BD137" s="319"/>
      <c r="BE137" s="318" t="str">
        <f>TOTALGENERAL!$BW76</f>
        <v/>
      </c>
      <c r="BF137" s="319"/>
      <c r="BG137" s="318"/>
      <c r="BH137" s="320"/>
      <c r="BI137" s="551" t="str">
        <f>PARAMETRES!$F$16</f>
        <v>ÉVEIL</v>
      </c>
      <c r="BJ137" s="570"/>
      <c r="BK137" s="316">
        <f>PARAMETRES!$G$16</f>
        <v>30</v>
      </c>
      <c r="BL137" s="317"/>
      <c r="BM137" s="318">
        <f>TOTALGENERAL!$U80</f>
        <v>18.600000000000001</v>
      </c>
      <c r="BN137" s="319"/>
      <c r="BO137" s="318" t="str">
        <f>TOTALGENERAL!$AV80</f>
        <v/>
      </c>
      <c r="BP137" s="319"/>
      <c r="BQ137" s="318" t="str">
        <f>TOTALGENERAL!$BW80</f>
        <v/>
      </c>
      <c r="BR137" s="319"/>
      <c r="BS137" s="318"/>
      <c r="BT137" s="320"/>
      <c r="BU137" s="551" t="str">
        <f>PARAMETRES!$F$16</f>
        <v>ÉVEIL</v>
      </c>
      <c r="BV137" s="570"/>
      <c r="BW137" s="316">
        <f>PARAMETRES!$G$16</f>
        <v>30</v>
      </c>
      <c r="BX137" s="317"/>
      <c r="BY137" s="318">
        <f>TOTALGENERAL!$U84</f>
        <v>23.1</v>
      </c>
      <c r="BZ137" s="319"/>
      <c r="CA137" s="318" t="str">
        <f>TOTALGENERAL!$AV84</f>
        <v/>
      </c>
      <c r="CB137" s="319"/>
      <c r="CC137" s="318" t="str">
        <f>TOTALGENERAL!$BW84</f>
        <v/>
      </c>
      <c r="CD137" s="319"/>
      <c r="CE137" s="318"/>
      <c r="CF137" s="320"/>
      <c r="CG137" s="551" t="str">
        <f>PARAMETRES!$F$16</f>
        <v>ÉVEIL</v>
      </c>
      <c r="CH137" s="570"/>
      <c r="CI137" s="316">
        <f>PARAMETRES!$G$16</f>
        <v>30</v>
      </c>
      <c r="CJ137" s="317"/>
      <c r="CK137" s="318" t="str">
        <f>TOTALGENERAL!$U88</f>
        <v>-</v>
      </c>
      <c r="CL137" s="319"/>
      <c r="CM137" s="318" t="str">
        <f>TOTALGENERAL!$AV88</f>
        <v/>
      </c>
      <c r="CN137" s="319"/>
      <c r="CO137" s="318" t="str">
        <f>TOTALGENERAL!$BW88</f>
        <v/>
      </c>
      <c r="CP137" s="319"/>
      <c r="CQ137" s="318"/>
      <c r="CR137" s="320"/>
      <c r="CS137" s="551" t="str">
        <f>PARAMETRES!$F$16</f>
        <v>ÉVEIL</v>
      </c>
      <c r="CT137" s="570"/>
      <c r="CU137" s="316">
        <f>PARAMETRES!$G$16</f>
        <v>30</v>
      </c>
      <c r="CV137" s="317"/>
      <c r="CW137" s="318" t="str">
        <f>TOTALGENERAL!$U92</f>
        <v>-</v>
      </c>
      <c r="CX137" s="319"/>
      <c r="CY137" s="318" t="str">
        <f>TOTALGENERAL!$AV92</f>
        <v/>
      </c>
      <c r="CZ137" s="319"/>
      <c r="DA137" s="318" t="str">
        <f>TOTALGENERAL!$BW92</f>
        <v/>
      </c>
      <c r="DB137" s="319"/>
      <c r="DC137" s="318"/>
      <c r="DD137" s="320"/>
      <c r="DE137" s="551" t="str">
        <f>PARAMETRES!$F$16</f>
        <v>ÉVEIL</v>
      </c>
      <c r="DF137" s="570"/>
      <c r="DG137" s="316">
        <f>PARAMETRES!$G$16</f>
        <v>30</v>
      </c>
      <c r="DH137" s="317"/>
      <c r="DI137" s="318" t="str">
        <f>TOTALGENERAL!$U96</f>
        <v>-</v>
      </c>
      <c r="DJ137" s="319"/>
      <c r="DK137" s="318" t="str">
        <f>TOTALGENERAL!$AV96</f>
        <v/>
      </c>
      <c r="DL137" s="319"/>
      <c r="DM137" s="318" t="str">
        <f>TOTALGENERAL!$BW96</f>
        <v/>
      </c>
      <c r="DN137" s="319"/>
      <c r="DO137" s="318"/>
      <c r="DP137" s="320"/>
    </row>
    <row r="138" spans="1:120">
      <c r="A138" s="321"/>
      <c r="B138" s="322"/>
      <c r="C138" s="323"/>
      <c r="D138" s="323"/>
      <c r="E138" s="315"/>
      <c r="F138" s="324"/>
      <c r="G138" s="315"/>
      <c r="H138" s="324"/>
      <c r="I138" s="315"/>
      <c r="J138" s="324"/>
      <c r="K138" s="315"/>
      <c r="L138" s="325"/>
      <c r="M138" s="321"/>
      <c r="N138" s="322"/>
      <c r="O138" s="323"/>
      <c r="P138" s="323"/>
      <c r="Q138" s="315"/>
      <c r="R138" s="324"/>
      <c r="S138" s="315"/>
      <c r="T138" s="324"/>
      <c r="U138" s="315"/>
      <c r="V138" s="324"/>
      <c r="W138" s="315"/>
      <c r="X138" s="325"/>
      <c r="Y138" s="321"/>
      <c r="Z138" s="322"/>
      <c r="AA138" s="323"/>
      <c r="AB138" s="323"/>
      <c r="AC138" s="315"/>
      <c r="AD138" s="324"/>
      <c r="AE138" s="315"/>
      <c r="AF138" s="324"/>
      <c r="AG138" s="315"/>
      <c r="AH138" s="324"/>
      <c r="AI138" s="315"/>
      <c r="AJ138" s="325"/>
      <c r="AK138" s="321"/>
      <c r="AL138" s="322"/>
      <c r="AM138" s="323"/>
      <c r="AN138" s="323"/>
      <c r="AO138" s="315"/>
      <c r="AP138" s="324"/>
      <c r="AQ138" s="315"/>
      <c r="AR138" s="324"/>
      <c r="AS138" s="315"/>
      <c r="AT138" s="324"/>
      <c r="AU138" s="315"/>
      <c r="AV138" s="325"/>
      <c r="AW138" s="321"/>
      <c r="AX138" s="322"/>
      <c r="AY138" s="323"/>
      <c r="AZ138" s="323"/>
      <c r="BA138" s="315"/>
      <c r="BB138" s="324"/>
      <c r="BC138" s="315"/>
      <c r="BD138" s="324"/>
      <c r="BE138" s="315"/>
      <c r="BF138" s="324"/>
      <c r="BG138" s="315"/>
      <c r="BH138" s="325"/>
      <c r="BI138" s="321"/>
      <c r="BJ138" s="322"/>
      <c r="BK138" s="323"/>
      <c r="BL138" s="323"/>
      <c r="BM138" s="315"/>
      <c r="BN138" s="324"/>
      <c r="BO138" s="315"/>
      <c r="BP138" s="324"/>
      <c r="BQ138" s="315"/>
      <c r="BR138" s="324"/>
      <c r="BS138" s="315"/>
      <c r="BT138" s="325"/>
      <c r="BU138" s="321"/>
      <c r="BV138" s="322"/>
      <c r="BW138" s="323"/>
      <c r="BX138" s="323"/>
      <c r="BY138" s="315"/>
      <c r="BZ138" s="324"/>
      <c r="CA138" s="315"/>
      <c r="CB138" s="324"/>
      <c r="CC138" s="315"/>
      <c r="CD138" s="324"/>
      <c r="CE138" s="315"/>
      <c r="CF138" s="325"/>
      <c r="CG138" s="321"/>
      <c r="CH138" s="322"/>
      <c r="CI138" s="323"/>
      <c r="CJ138" s="323"/>
      <c r="CK138" s="315"/>
      <c r="CL138" s="324"/>
      <c r="CM138" s="315"/>
      <c r="CN138" s="324"/>
      <c r="CO138" s="315"/>
      <c r="CP138" s="324"/>
      <c r="CQ138" s="315"/>
      <c r="CR138" s="325"/>
      <c r="CS138" s="321"/>
      <c r="CT138" s="322"/>
      <c r="CU138" s="323"/>
      <c r="CV138" s="323"/>
      <c r="CW138" s="315"/>
      <c r="CX138" s="324"/>
      <c r="CY138" s="315"/>
      <c r="CZ138" s="324"/>
      <c r="DA138" s="315"/>
      <c r="DB138" s="324"/>
      <c r="DC138" s="315"/>
      <c r="DD138" s="325"/>
      <c r="DE138" s="321"/>
      <c r="DF138" s="322"/>
      <c r="DG138" s="323"/>
      <c r="DH138" s="323"/>
      <c r="DI138" s="315"/>
      <c r="DJ138" s="324"/>
      <c r="DK138" s="315"/>
      <c r="DL138" s="324"/>
      <c r="DM138" s="315"/>
      <c r="DN138" s="324"/>
      <c r="DO138" s="315"/>
      <c r="DP138" s="325"/>
    </row>
    <row r="139" spans="1:120" ht="13.5" thickBot="1">
      <c r="A139" s="321"/>
      <c r="B139" s="322"/>
      <c r="C139" s="323"/>
      <c r="D139" s="323"/>
      <c r="E139" s="315"/>
      <c r="F139" s="324"/>
      <c r="G139" s="315"/>
      <c r="H139" s="324"/>
      <c r="I139" s="315"/>
      <c r="J139" s="324"/>
      <c r="K139" s="315"/>
      <c r="L139" s="325"/>
      <c r="M139" s="321"/>
      <c r="N139" s="322"/>
      <c r="O139" s="323"/>
      <c r="P139" s="323"/>
      <c r="Q139" s="315"/>
      <c r="R139" s="324"/>
      <c r="S139" s="315"/>
      <c r="T139" s="324"/>
      <c r="U139" s="315"/>
      <c r="V139" s="324"/>
      <c r="W139" s="315"/>
      <c r="X139" s="325"/>
      <c r="Y139" s="321"/>
      <c r="Z139" s="322"/>
      <c r="AA139" s="323"/>
      <c r="AB139" s="323"/>
      <c r="AC139" s="315"/>
      <c r="AD139" s="324"/>
      <c r="AE139" s="315"/>
      <c r="AF139" s="324"/>
      <c r="AG139" s="315"/>
      <c r="AH139" s="324"/>
      <c r="AI139" s="315"/>
      <c r="AJ139" s="325"/>
      <c r="AK139" s="321"/>
      <c r="AL139" s="322"/>
      <c r="AM139" s="323"/>
      <c r="AN139" s="323"/>
      <c r="AO139" s="315"/>
      <c r="AP139" s="324"/>
      <c r="AQ139" s="315"/>
      <c r="AR139" s="324"/>
      <c r="AS139" s="315"/>
      <c r="AT139" s="324"/>
      <c r="AU139" s="315"/>
      <c r="AV139" s="325"/>
      <c r="AW139" s="321"/>
      <c r="AX139" s="322"/>
      <c r="AY139" s="323"/>
      <c r="AZ139" s="323"/>
      <c r="BA139" s="315"/>
      <c r="BB139" s="324"/>
      <c r="BC139" s="315"/>
      <c r="BD139" s="324"/>
      <c r="BE139" s="315"/>
      <c r="BF139" s="324"/>
      <c r="BG139" s="315"/>
      <c r="BH139" s="325"/>
      <c r="BI139" s="321"/>
      <c r="BJ139" s="322"/>
      <c r="BK139" s="323"/>
      <c r="BL139" s="323"/>
      <c r="BM139" s="315"/>
      <c r="BN139" s="324"/>
      <c r="BO139" s="315"/>
      <c r="BP139" s="324"/>
      <c r="BQ139" s="315"/>
      <c r="BR139" s="324"/>
      <c r="BS139" s="315"/>
      <c r="BT139" s="325"/>
      <c r="BU139" s="321"/>
      <c r="BV139" s="322"/>
      <c r="BW139" s="323"/>
      <c r="BX139" s="323"/>
      <c r="BY139" s="315"/>
      <c r="BZ139" s="324"/>
      <c r="CA139" s="315"/>
      <c r="CB139" s="324"/>
      <c r="CC139" s="315"/>
      <c r="CD139" s="324"/>
      <c r="CE139" s="315"/>
      <c r="CF139" s="325"/>
      <c r="CG139" s="321"/>
      <c r="CH139" s="322"/>
      <c r="CI139" s="323"/>
      <c r="CJ139" s="323"/>
      <c r="CK139" s="315"/>
      <c r="CL139" s="324"/>
      <c r="CM139" s="315"/>
      <c r="CN139" s="324"/>
      <c r="CO139" s="315"/>
      <c r="CP139" s="324"/>
      <c r="CQ139" s="315"/>
      <c r="CR139" s="325"/>
      <c r="CS139" s="321"/>
      <c r="CT139" s="322"/>
      <c r="CU139" s="323"/>
      <c r="CV139" s="323"/>
      <c r="CW139" s="315"/>
      <c r="CX139" s="324"/>
      <c r="CY139" s="315"/>
      <c r="CZ139" s="324"/>
      <c r="DA139" s="315"/>
      <c r="DB139" s="324"/>
      <c r="DC139" s="315"/>
      <c r="DD139" s="325"/>
      <c r="DE139" s="321"/>
      <c r="DF139" s="322"/>
      <c r="DG139" s="323"/>
      <c r="DH139" s="323"/>
      <c r="DI139" s="315"/>
      <c r="DJ139" s="324"/>
      <c r="DK139" s="315"/>
      <c r="DL139" s="324"/>
      <c r="DM139" s="315"/>
      <c r="DN139" s="324"/>
      <c r="DO139" s="315"/>
      <c r="DP139" s="325"/>
    </row>
    <row r="140" spans="1:120" ht="13.5" thickBot="1">
      <c r="A140" s="551" t="str">
        <f>IF(PARAMETRES!$D7="-",PARAMETRES!$F$17,CONCATENATE(UPPER(PARAMETRES!$D7)," (",LOWER(PARAMETRES!$F$17),")"))</f>
        <v>ANGLAIS (seconde langue)</v>
      </c>
      <c r="B140" s="570"/>
      <c r="C140" s="316">
        <f>PARAMETRES!$G$17</f>
        <v>30</v>
      </c>
      <c r="D140" s="317"/>
      <c r="E140" s="318" t="str">
        <f>TOTALGENERAL!$X60</f>
        <v/>
      </c>
      <c r="F140" s="319"/>
      <c r="G140" s="318" t="str">
        <f>TOTALGENERAL!$AY60</f>
        <v/>
      </c>
      <c r="H140" s="319"/>
      <c r="I140" s="318" t="str">
        <f>TOTALGENERAL!$BZ60</f>
        <v/>
      </c>
      <c r="J140" s="319"/>
      <c r="K140" s="318"/>
      <c r="L140" s="320"/>
      <c r="M140" s="551" t="str">
        <f>IF(PARAMETRES!$D11="-",PARAMETRES!$F$17,CONCATENATE(UPPER(PARAMETRES!$D11)," (",LOWER(PARAMETRES!$F$17),")"))</f>
        <v>ANGLAIS (seconde langue)</v>
      </c>
      <c r="N140" s="570"/>
      <c r="O140" s="316">
        <f>PARAMETRES!$G$17</f>
        <v>30</v>
      </c>
      <c r="P140" s="317"/>
      <c r="Q140" s="318" t="str">
        <f>TOTALGENERAL!$X64</f>
        <v/>
      </c>
      <c r="R140" s="319"/>
      <c r="S140" s="318" t="str">
        <f>TOTALGENERAL!$AY64</f>
        <v/>
      </c>
      <c r="T140" s="319"/>
      <c r="U140" s="318" t="str">
        <f>TOTALGENERAL!$BZ64</f>
        <v/>
      </c>
      <c r="V140" s="319"/>
      <c r="W140" s="318"/>
      <c r="X140" s="320"/>
      <c r="Y140" s="551" t="str">
        <f>IF(PARAMETRES!$D15="-",PARAMETRES!$F$17,CONCATENATE(UPPER(PARAMETRES!$D15)," (",LOWER(PARAMETRES!$F$17),")"))</f>
        <v>ANGLAIS (seconde langue)</v>
      </c>
      <c r="Z140" s="570"/>
      <c r="AA140" s="316">
        <f>PARAMETRES!$G$17</f>
        <v>30</v>
      </c>
      <c r="AB140" s="317"/>
      <c r="AC140" s="318" t="str">
        <f>TOTALGENERAL!$X68</f>
        <v/>
      </c>
      <c r="AD140" s="319"/>
      <c r="AE140" s="318" t="str">
        <f>TOTALGENERAL!$AY68</f>
        <v/>
      </c>
      <c r="AF140" s="319"/>
      <c r="AG140" s="318" t="str">
        <f>TOTALGENERAL!$BZ68</f>
        <v/>
      </c>
      <c r="AH140" s="319"/>
      <c r="AI140" s="318"/>
      <c r="AJ140" s="320"/>
      <c r="AK140" s="551" t="str">
        <f>IF(PARAMETRES!$D19="-",PARAMETRES!$F$17,CONCATENATE(UPPER(PARAMETRES!$D19)," (",LOWER(PARAMETRES!$F$17),")"))</f>
        <v>ANGLAIS (seconde langue)</v>
      </c>
      <c r="AL140" s="570"/>
      <c r="AM140" s="316">
        <f>PARAMETRES!$G$17</f>
        <v>30</v>
      </c>
      <c r="AN140" s="317"/>
      <c r="AO140" s="318" t="str">
        <f>TOTALGENERAL!$X72</f>
        <v/>
      </c>
      <c r="AP140" s="319"/>
      <c r="AQ140" s="318" t="str">
        <f>TOTALGENERAL!$AY72</f>
        <v/>
      </c>
      <c r="AR140" s="319"/>
      <c r="AS140" s="318" t="str">
        <f>TOTALGENERAL!$BZ72</f>
        <v/>
      </c>
      <c r="AT140" s="319"/>
      <c r="AU140" s="318"/>
      <c r="AV140" s="320"/>
      <c r="AW140" s="551" t="str">
        <f>IF(PARAMETRES!$D23="-",PARAMETRES!$F$17,CONCATENATE(UPPER(PARAMETRES!$D23)," (",LOWER(PARAMETRES!$F$17),")"))</f>
        <v>ANGLAIS (seconde langue)</v>
      </c>
      <c r="AX140" s="570"/>
      <c r="AY140" s="316">
        <f>PARAMETRES!$G$17</f>
        <v>30</v>
      </c>
      <c r="AZ140" s="317"/>
      <c r="BA140" s="318" t="str">
        <f>TOTALGENERAL!$X76</f>
        <v/>
      </c>
      <c r="BB140" s="319"/>
      <c r="BC140" s="318" t="str">
        <f>TOTALGENERAL!$AY76</f>
        <v/>
      </c>
      <c r="BD140" s="319"/>
      <c r="BE140" s="318" t="str">
        <f>TOTALGENERAL!$BZ76</f>
        <v/>
      </c>
      <c r="BF140" s="319"/>
      <c r="BG140" s="318"/>
      <c r="BH140" s="320"/>
      <c r="BI140" s="551" t="str">
        <f>IF(PARAMETRES!$D27="-",PARAMETRES!$F$17,CONCATENATE(UPPER(PARAMETRES!$D27)," (",LOWER(PARAMETRES!$F$17),")"))</f>
        <v>NÉERLANDAIS (seconde langue)</v>
      </c>
      <c r="BJ140" s="570"/>
      <c r="BK140" s="316">
        <f>PARAMETRES!$G$17</f>
        <v>30</v>
      </c>
      <c r="BL140" s="317"/>
      <c r="BM140" s="318" t="str">
        <f>TOTALGENERAL!$X80</f>
        <v/>
      </c>
      <c r="BN140" s="319"/>
      <c r="BO140" s="318" t="str">
        <f>TOTALGENERAL!$AY80</f>
        <v/>
      </c>
      <c r="BP140" s="319"/>
      <c r="BQ140" s="318" t="str">
        <f>TOTALGENERAL!$BZ80</f>
        <v/>
      </c>
      <c r="BR140" s="319"/>
      <c r="BS140" s="318"/>
      <c r="BT140" s="320"/>
      <c r="BU140" s="551" t="str">
        <f>IF(PARAMETRES!$D31="-",PARAMETRES!$F$17,CONCATENATE(UPPER(PARAMETRES!$D31)," (",LOWER(PARAMETRES!$F$17),")"))</f>
        <v>ANGLAIS (seconde langue)</v>
      </c>
      <c r="BV140" s="570"/>
      <c r="BW140" s="316">
        <f>PARAMETRES!$G$17</f>
        <v>30</v>
      </c>
      <c r="BX140" s="317"/>
      <c r="BY140" s="318" t="str">
        <f>TOTALGENERAL!$X84</f>
        <v/>
      </c>
      <c r="BZ140" s="319"/>
      <c r="CA140" s="318" t="str">
        <f>TOTALGENERAL!$AY84</f>
        <v/>
      </c>
      <c r="CB140" s="319"/>
      <c r="CC140" s="318" t="str">
        <f>TOTALGENERAL!$BZ84</f>
        <v/>
      </c>
      <c r="CD140" s="319"/>
      <c r="CE140" s="318"/>
      <c r="CF140" s="320"/>
      <c r="CG140" s="551" t="str">
        <f>IF(PARAMETRES!$D35="-",PARAMETRES!$F$17,CONCATENATE(UPPER(PARAMETRES!$D35)," (",LOWER(PARAMETRES!$F$17),")"))</f>
        <v>SECONDE LANGUE</v>
      </c>
      <c r="CH140" s="570"/>
      <c r="CI140" s="316">
        <f>PARAMETRES!$G$17</f>
        <v>30</v>
      </c>
      <c r="CJ140" s="317"/>
      <c r="CK140" s="318" t="str">
        <f>TOTALGENERAL!$X88</f>
        <v/>
      </c>
      <c r="CL140" s="319"/>
      <c r="CM140" s="318" t="str">
        <f>TOTALGENERAL!$AY88</f>
        <v/>
      </c>
      <c r="CN140" s="319"/>
      <c r="CO140" s="318" t="str">
        <f>TOTALGENERAL!$BZ88</f>
        <v/>
      </c>
      <c r="CP140" s="319"/>
      <c r="CQ140" s="318"/>
      <c r="CR140" s="320"/>
      <c r="CS140" s="551" t="str">
        <f>IF(PARAMETRES!$D39="-",PARAMETRES!$F$17,CONCATENATE(UPPER(PARAMETRES!$D39)," (",LOWER(PARAMETRES!$F$17),")"))</f>
        <v>SECONDE LANGUE</v>
      </c>
      <c r="CT140" s="570"/>
      <c r="CU140" s="316">
        <f>PARAMETRES!$G$17</f>
        <v>30</v>
      </c>
      <c r="CV140" s="317"/>
      <c r="CW140" s="318" t="str">
        <f>TOTALGENERAL!$X92</f>
        <v/>
      </c>
      <c r="CX140" s="319"/>
      <c r="CY140" s="318" t="str">
        <f>TOTALGENERAL!$AY92</f>
        <v/>
      </c>
      <c r="CZ140" s="319"/>
      <c r="DA140" s="318" t="str">
        <f>TOTALGENERAL!$BZ92</f>
        <v/>
      </c>
      <c r="DB140" s="319"/>
      <c r="DC140" s="318"/>
      <c r="DD140" s="320"/>
      <c r="DE140" s="551" t="str">
        <f>IF(PARAMETRES!$D43="-",PARAMETRES!$F$17,CONCATENATE(UPPER(PARAMETRES!$D43)," (",LOWER(PARAMETRES!$F$17),")"))</f>
        <v>SECONDE LANGUE</v>
      </c>
      <c r="DF140" s="570"/>
      <c r="DG140" s="316">
        <f>PARAMETRES!$G$17</f>
        <v>30</v>
      </c>
      <c r="DH140" s="317"/>
      <c r="DI140" s="318" t="str">
        <f>TOTALGENERAL!$X96</f>
        <v/>
      </c>
      <c r="DJ140" s="319"/>
      <c r="DK140" s="318" t="str">
        <f>TOTALGENERAL!$AY96</f>
        <v/>
      </c>
      <c r="DL140" s="319"/>
      <c r="DM140" s="318" t="str">
        <f>TOTALGENERAL!$BZ96</f>
        <v/>
      </c>
      <c r="DN140" s="319"/>
      <c r="DO140" s="318"/>
      <c r="DP140" s="320"/>
    </row>
    <row r="141" spans="1:120">
      <c r="A141" s="321"/>
      <c r="B141" s="322"/>
      <c r="C141" s="323"/>
      <c r="D141" s="323"/>
      <c r="E141" s="315"/>
      <c r="F141" s="324"/>
      <c r="G141" s="315"/>
      <c r="H141" s="324"/>
      <c r="I141" s="315"/>
      <c r="J141" s="324"/>
      <c r="K141" s="315"/>
      <c r="L141" s="325"/>
      <c r="M141" s="321"/>
      <c r="N141" s="322"/>
      <c r="O141" s="323"/>
      <c r="P141" s="323"/>
      <c r="Q141" s="315"/>
      <c r="R141" s="324"/>
      <c r="S141" s="315"/>
      <c r="T141" s="324"/>
      <c r="U141" s="315"/>
      <c r="V141" s="324"/>
      <c r="W141" s="315"/>
      <c r="X141" s="325"/>
      <c r="Y141" s="321"/>
      <c r="Z141" s="322"/>
      <c r="AA141" s="323"/>
      <c r="AB141" s="323"/>
      <c r="AC141" s="315"/>
      <c r="AD141" s="324"/>
      <c r="AE141" s="315"/>
      <c r="AF141" s="324"/>
      <c r="AG141" s="315"/>
      <c r="AH141" s="324"/>
      <c r="AI141" s="315"/>
      <c r="AJ141" s="325"/>
      <c r="AK141" s="321"/>
      <c r="AL141" s="322"/>
      <c r="AM141" s="323"/>
      <c r="AN141" s="323"/>
      <c r="AO141" s="315"/>
      <c r="AP141" s="324"/>
      <c r="AQ141" s="315"/>
      <c r="AR141" s="324"/>
      <c r="AS141" s="315"/>
      <c r="AT141" s="324"/>
      <c r="AU141" s="315"/>
      <c r="AV141" s="325"/>
      <c r="AW141" s="321"/>
      <c r="AX141" s="322"/>
      <c r="AY141" s="323"/>
      <c r="AZ141" s="323"/>
      <c r="BA141" s="315"/>
      <c r="BB141" s="324"/>
      <c r="BC141" s="315"/>
      <c r="BD141" s="324"/>
      <c r="BE141" s="315"/>
      <c r="BF141" s="324"/>
      <c r="BG141" s="315"/>
      <c r="BH141" s="325"/>
      <c r="BI141" s="321"/>
      <c r="BJ141" s="322"/>
      <c r="BK141" s="323"/>
      <c r="BL141" s="323"/>
      <c r="BM141" s="315"/>
      <c r="BN141" s="324"/>
      <c r="BO141" s="315"/>
      <c r="BP141" s="324"/>
      <c r="BQ141" s="315"/>
      <c r="BR141" s="324"/>
      <c r="BS141" s="315"/>
      <c r="BT141" s="325"/>
      <c r="BU141" s="321"/>
      <c r="BV141" s="322"/>
      <c r="BW141" s="323"/>
      <c r="BX141" s="323"/>
      <c r="BY141" s="315"/>
      <c r="BZ141" s="324"/>
      <c r="CA141" s="315"/>
      <c r="CB141" s="324"/>
      <c r="CC141" s="315"/>
      <c r="CD141" s="324"/>
      <c r="CE141" s="315"/>
      <c r="CF141" s="325"/>
      <c r="CG141" s="321"/>
      <c r="CH141" s="322"/>
      <c r="CI141" s="323"/>
      <c r="CJ141" s="323"/>
      <c r="CK141" s="315"/>
      <c r="CL141" s="324"/>
      <c r="CM141" s="315"/>
      <c r="CN141" s="324"/>
      <c r="CO141" s="315"/>
      <c r="CP141" s="324"/>
      <c r="CQ141" s="315"/>
      <c r="CR141" s="325"/>
      <c r="CS141" s="321"/>
      <c r="CT141" s="322"/>
      <c r="CU141" s="323"/>
      <c r="CV141" s="323"/>
      <c r="CW141" s="315"/>
      <c r="CX141" s="324"/>
      <c r="CY141" s="315"/>
      <c r="CZ141" s="324"/>
      <c r="DA141" s="315"/>
      <c r="DB141" s="324"/>
      <c r="DC141" s="315"/>
      <c r="DD141" s="325"/>
      <c r="DE141" s="321"/>
      <c r="DF141" s="322"/>
      <c r="DG141" s="323"/>
      <c r="DH141" s="323"/>
      <c r="DI141" s="315"/>
      <c r="DJ141" s="324"/>
      <c r="DK141" s="315"/>
      <c r="DL141" s="324"/>
      <c r="DM141" s="315"/>
      <c r="DN141" s="324"/>
      <c r="DO141" s="315"/>
      <c r="DP141" s="325"/>
    </row>
    <row r="142" spans="1:120" ht="22.5" customHeight="1">
      <c r="A142" s="337"/>
      <c r="B142" s="338"/>
      <c r="C142" s="338"/>
      <c r="D142" s="339"/>
      <c r="E142" s="340"/>
      <c r="F142" s="324"/>
      <c r="G142" s="340"/>
      <c r="H142" s="324"/>
      <c r="I142" s="340"/>
      <c r="J142" s="324"/>
      <c r="K142" s="340"/>
      <c r="L142" s="325"/>
      <c r="M142" s="337"/>
      <c r="N142" s="338"/>
      <c r="O142" s="338"/>
      <c r="P142" s="339"/>
      <c r="Q142" s="340"/>
      <c r="R142" s="324"/>
      <c r="S142" s="340"/>
      <c r="T142" s="324"/>
      <c r="U142" s="340"/>
      <c r="V142" s="324"/>
      <c r="W142" s="340"/>
      <c r="X142" s="325"/>
      <c r="Y142" s="337"/>
      <c r="Z142" s="338"/>
      <c r="AA142" s="338"/>
      <c r="AB142" s="339"/>
      <c r="AC142" s="340"/>
      <c r="AD142" s="324"/>
      <c r="AE142" s="340"/>
      <c r="AF142" s="324"/>
      <c r="AG142" s="340"/>
      <c r="AH142" s="324"/>
      <c r="AI142" s="340"/>
      <c r="AJ142" s="325"/>
      <c r="AK142" s="337"/>
      <c r="AL142" s="338"/>
      <c r="AM142" s="338"/>
      <c r="AN142" s="339"/>
      <c r="AO142" s="340"/>
      <c r="AP142" s="324"/>
      <c r="AQ142" s="340"/>
      <c r="AR142" s="324"/>
      <c r="AS142" s="340"/>
      <c r="AT142" s="324"/>
      <c r="AU142" s="340"/>
      <c r="AV142" s="325"/>
      <c r="AW142" s="337"/>
      <c r="AX142" s="338"/>
      <c r="AY142" s="338"/>
      <c r="AZ142" s="339"/>
      <c r="BA142" s="340"/>
      <c r="BB142" s="324"/>
      <c r="BC142" s="340"/>
      <c r="BD142" s="324"/>
      <c r="BE142" s="340"/>
      <c r="BF142" s="324"/>
      <c r="BG142" s="340"/>
      <c r="BH142" s="325"/>
      <c r="BI142" s="337"/>
      <c r="BJ142" s="338"/>
      <c r="BK142" s="338"/>
      <c r="BL142" s="339"/>
      <c r="BM142" s="340"/>
      <c r="BN142" s="324"/>
      <c r="BO142" s="340"/>
      <c r="BP142" s="324"/>
      <c r="BQ142" s="340"/>
      <c r="BR142" s="324"/>
      <c r="BS142" s="340"/>
      <c r="BT142" s="325"/>
      <c r="BU142" s="337"/>
      <c r="BV142" s="338"/>
      <c r="BW142" s="338"/>
      <c r="BX142" s="339"/>
      <c r="BY142" s="340"/>
      <c r="BZ142" s="324"/>
      <c r="CA142" s="340"/>
      <c r="CB142" s="324"/>
      <c r="CC142" s="340"/>
      <c r="CD142" s="324"/>
      <c r="CE142" s="340"/>
      <c r="CF142" s="325"/>
      <c r="CG142" s="337"/>
      <c r="CH142" s="338"/>
      <c r="CI142" s="338"/>
      <c r="CJ142" s="339"/>
      <c r="CK142" s="340"/>
      <c r="CL142" s="324"/>
      <c r="CM142" s="340"/>
      <c r="CN142" s="324"/>
      <c r="CO142" s="340"/>
      <c r="CP142" s="324"/>
      <c r="CQ142" s="340"/>
      <c r="CR142" s="325"/>
      <c r="CS142" s="337"/>
      <c r="CT142" s="338"/>
      <c r="CU142" s="338"/>
      <c r="CV142" s="339"/>
      <c r="CW142" s="340"/>
      <c r="CX142" s="324"/>
      <c r="CY142" s="340"/>
      <c r="CZ142" s="324"/>
      <c r="DA142" s="340"/>
      <c r="DB142" s="324"/>
      <c r="DC142" s="340"/>
      <c r="DD142" s="325"/>
      <c r="DE142" s="337"/>
      <c r="DF142" s="338"/>
      <c r="DG142" s="338"/>
      <c r="DH142" s="339"/>
      <c r="DI142" s="340"/>
      <c r="DJ142" s="324"/>
      <c r="DK142" s="340"/>
      <c r="DL142" s="324"/>
      <c r="DM142" s="340"/>
      <c r="DN142" s="324"/>
      <c r="DO142" s="340"/>
      <c r="DP142" s="325"/>
    </row>
    <row r="143" spans="1:120" ht="4.5" customHeight="1">
      <c r="A143" s="326"/>
      <c r="B143" s="326"/>
      <c r="C143" s="327"/>
      <c r="D143" s="327"/>
      <c r="M143" s="326"/>
      <c r="N143" s="326"/>
      <c r="O143" s="327"/>
      <c r="P143" s="327"/>
      <c r="Y143" s="326"/>
      <c r="Z143" s="326"/>
      <c r="AA143" s="327"/>
      <c r="AB143" s="327"/>
      <c r="AK143" s="326"/>
      <c r="AL143" s="326"/>
      <c r="AM143" s="327"/>
      <c r="AN143" s="327"/>
      <c r="AW143" s="326"/>
      <c r="AX143" s="326"/>
      <c r="AY143" s="327"/>
      <c r="AZ143" s="327"/>
      <c r="BI143" s="326"/>
      <c r="BJ143" s="326"/>
      <c r="BK143" s="327"/>
      <c r="BL143" s="327"/>
      <c r="BU143" s="326"/>
      <c r="BV143" s="326"/>
      <c r="BW143" s="327"/>
      <c r="BX143" s="327"/>
      <c r="CG143" s="326"/>
      <c r="CH143" s="326"/>
      <c r="CI143" s="327"/>
      <c r="CJ143" s="327"/>
      <c r="CS143" s="326"/>
      <c r="CT143" s="326"/>
      <c r="CU143" s="327"/>
      <c r="CV143" s="327"/>
      <c r="DE143" s="326"/>
      <c r="DF143" s="326"/>
      <c r="DG143" s="327"/>
      <c r="DH143" s="327"/>
    </row>
    <row r="144" spans="1:120" ht="25.5" customHeight="1">
      <c r="A144" s="555" t="str">
        <f>PARAMETRES!$F$19</f>
        <v>TOTAL DE LA PÉRIODE</v>
      </c>
      <c r="B144" s="573"/>
      <c r="C144" s="341">
        <f>PARAMETRES!$G$19</f>
        <v>100</v>
      </c>
      <c r="D144" s="342"/>
      <c r="E144" s="343">
        <f>TOTALGENERAL!$AA60</f>
        <v>91.5</v>
      </c>
      <c r="F144" s="344"/>
      <c r="G144" s="343" t="str">
        <f>TOTALGENERAL!$BB60</f>
        <v/>
      </c>
      <c r="H144" s="344"/>
      <c r="I144" s="343" t="str">
        <f>TOTALGENERAL!$CC60</f>
        <v/>
      </c>
      <c r="J144" s="344"/>
      <c r="K144" s="343"/>
      <c r="M144" s="555" t="str">
        <f>PARAMETRES!$F$19</f>
        <v>TOTAL DE LA PÉRIODE</v>
      </c>
      <c r="N144" s="573"/>
      <c r="O144" s="341">
        <f>PARAMETRES!$G$19</f>
        <v>100</v>
      </c>
      <c r="P144" s="342"/>
      <c r="Q144" s="343">
        <f>TOTALGENERAL!$AA64</f>
        <v>97.3</v>
      </c>
      <c r="R144" s="344"/>
      <c r="S144" s="343" t="str">
        <f>TOTALGENERAL!$BB64</f>
        <v/>
      </c>
      <c r="T144" s="344"/>
      <c r="U144" s="343" t="str">
        <f>TOTALGENERAL!$CC64</f>
        <v/>
      </c>
      <c r="V144" s="344"/>
      <c r="W144" s="343"/>
      <c r="Y144" s="555" t="str">
        <f>PARAMETRES!$F$19</f>
        <v>TOTAL DE LA PÉRIODE</v>
      </c>
      <c r="Z144" s="573"/>
      <c r="AA144" s="341">
        <f>PARAMETRES!$G$19</f>
        <v>100</v>
      </c>
      <c r="AB144" s="342"/>
      <c r="AC144" s="343">
        <f>TOTALGENERAL!$AA68</f>
        <v>91.199999999999989</v>
      </c>
      <c r="AD144" s="344"/>
      <c r="AE144" s="343" t="str">
        <f>TOTALGENERAL!$BB68</f>
        <v/>
      </c>
      <c r="AF144" s="344"/>
      <c r="AG144" s="343" t="str">
        <f>TOTALGENERAL!$CC68</f>
        <v/>
      </c>
      <c r="AH144" s="344"/>
      <c r="AI144" s="343"/>
      <c r="AK144" s="555" t="str">
        <f>PARAMETRES!$F$19</f>
        <v>TOTAL DE LA PÉRIODE</v>
      </c>
      <c r="AL144" s="573"/>
      <c r="AM144" s="341">
        <f>PARAMETRES!$G$19</f>
        <v>100</v>
      </c>
      <c r="AN144" s="342"/>
      <c r="AO144" s="343">
        <f>TOTALGENERAL!$AA72</f>
        <v>88.1</v>
      </c>
      <c r="AP144" s="344"/>
      <c r="AQ144" s="343" t="str">
        <f>TOTALGENERAL!$BB72</f>
        <v/>
      </c>
      <c r="AR144" s="344"/>
      <c r="AS144" s="343" t="str">
        <f>TOTALGENERAL!$CC72</f>
        <v/>
      </c>
      <c r="AT144" s="344"/>
      <c r="AU144" s="343"/>
      <c r="AW144" s="555" t="str">
        <f>PARAMETRES!$F$19</f>
        <v>TOTAL DE LA PÉRIODE</v>
      </c>
      <c r="AX144" s="573"/>
      <c r="AY144" s="341">
        <f>PARAMETRES!$G$19</f>
        <v>100</v>
      </c>
      <c r="AZ144" s="342"/>
      <c r="BA144" s="343">
        <f>TOTALGENERAL!$AA76</f>
        <v>75.399999999999991</v>
      </c>
      <c r="BB144" s="344"/>
      <c r="BC144" s="343" t="str">
        <f>TOTALGENERAL!$BB76</f>
        <v/>
      </c>
      <c r="BD144" s="344"/>
      <c r="BE144" s="343" t="str">
        <f>TOTALGENERAL!$CC76</f>
        <v/>
      </c>
      <c r="BF144" s="344"/>
      <c r="BG144" s="343"/>
      <c r="BI144" s="555" t="str">
        <f>PARAMETRES!$F$19</f>
        <v>TOTAL DE LA PÉRIODE</v>
      </c>
      <c r="BJ144" s="573"/>
      <c r="BK144" s="341">
        <f>PARAMETRES!$G$19</f>
        <v>100</v>
      </c>
      <c r="BL144" s="342"/>
      <c r="BM144" s="343">
        <f>TOTALGENERAL!$AA80</f>
        <v>73.199999999999989</v>
      </c>
      <c r="BN144" s="344"/>
      <c r="BO144" s="343" t="str">
        <f>TOTALGENERAL!$BB80</f>
        <v/>
      </c>
      <c r="BP144" s="344"/>
      <c r="BQ144" s="343" t="str">
        <f>TOTALGENERAL!$CC80</f>
        <v/>
      </c>
      <c r="BR144" s="344"/>
      <c r="BS144" s="343"/>
      <c r="BU144" s="555" t="str">
        <f>PARAMETRES!$F$19</f>
        <v>TOTAL DE LA PÉRIODE</v>
      </c>
      <c r="BV144" s="573"/>
      <c r="BW144" s="341">
        <f>PARAMETRES!$G$19</f>
        <v>100</v>
      </c>
      <c r="BX144" s="342"/>
      <c r="BY144" s="343">
        <f>TOTALGENERAL!$AA84</f>
        <v>84.199999999999989</v>
      </c>
      <c r="BZ144" s="344"/>
      <c r="CA144" s="343" t="str">
        <f>TOTALGENERAL!$BB84</f>
        <v/>
      </c>
      <c r="CB144" s="344"/>
      <c r="CC144" s="343" t="str">
        <f>TOTALGENERAL!$CC84</f>
        <v/>
      </c>
      <c r="CD144" s="344"/>
      <c r="CE144" s="343"/>
      <c r="CG144" s="555" t="str">
        <f>PARAMETRES!$F$19</f>
        <v>TOTAL DE LA PÉRIODE</v>
      </c>
      <c r="CH144" s="573"/>
      <c r="CI144" s="341">
        <f>PARAMETRES!$G$19</f>
        <v>100</v>
      </c>
      <c r="CJ144" s="342"/>
      <c r="CK144" s="343" t="str">
        <f>TOTALGENERAL!$AA88</f>
        <v/>
      </c>
      <c r="CL144" s="344"/>
      <c r="CM144" s="343" t="str">
        <f>TOTALGENERAL!$BB88</f>
        <v/>
      </c>
      <c r="CN144" s="344"/>
      <c r="CO144" s="343" t="str">
        <f>TOTALGENERAL!$CC88</f>
        <v/>
      </c>
      <c r="CP144" s="344"/>
      <c r="CQ144" s="343"/>
      <c r="CS144" s="555" t="str">
        <f>PARAMETRES!$F$19</f>
        <v>TOTAL DE LA PÉRIODE</v>
      </c>
      <c r="CT144" s="573"/>
      <c r="CU144" s="341">
        <f>PARAMETRES!$G$19</f>
        <v>100</v>
      </c>
      <c r="CV144" s="342"/>
      <c r="CW144" s="343" t="str">
        <f>TOTALGENERAL!$AA92</f>
        <v/>
      </c>
      <c r="CX144" s="344"/>
      <c r="CY144" s="343" t="str">
        <f>TOTALGENERAL!$BB92</f>
        <v/>
      </c>
      <c r="CZ144" s="344"/>
      <c r="DA144" s="343" t="str">
        <f>TOTALGENERAL!$CC92</f>
        <v/>
      </c>
      <c r="DB144" s="344"/>
      <c r="DC144" s="343"/>
      <c r="DE144" s="555" t="str">
        <f>PARAMETRES!$F$19</f>
        <v>TOTAL DE LA PÉRIODE</v>
      </c>
      <c r="DF144" s="573"/>
      <c r="DG144" s="341">
        <f>PARAMETRES!$G$19</f>
        <v>100</v>
      </c>
      <c r="DH144" s="342"/>
      <c r="DI144" s="343" t="str">
        <f>TOTALGENERAL!$AA96</f>
        <v/>
      </c>
      <c r="DJ144" s="344"/>
      <c r="DK144" s="343" t="str">
        <f>TOTALGENERAL!$BB96</f>
        <v/>
      </c>
      <c r="DL144" s="344"/>
      <c r="DM144" s="343" t="str">
        <f>TOTALGENERAL!$CC96</f>
        <v/>
      </c>
      <c r="DN144" s="344"/>
      <c r="DO144" s="343"/>
    </row>
    <row r="145" spans="7:119" ht="3.75" customHeight="1">
      <c r="G145" s="345"/>
      <c r="J145" s="345"/>
      <c r="S145" s="345"/>
      <c r="V145" s="345"/>
      <c r="AE145" s="345"/>
      <c r="AH145" s="345"/>
      <c r="AQ145" s="345"/>
      <c r="AT145" s="345"/>
      <c r="BC145" s="345"/>
      <c r="BF145" s="345"/>
      <c r="BO145" s="345"/>
      <c r="BR145" s="345"/>
      <c r="CA145" s="345"/>
      <c r="CD145" s="345"/>
      <c r="CM145" s="345"/>
      <c r="CP145" s="345"/>
      <c r="CY145" s="345"/>
      <c r="DB145" s="345"/>
      <c r="DK145" s="345"/>
      <c r="DN145" s="345"/>
    </row>
    <row r="146" spans="7:119">
      <c r="G146" s="556"/>
      <c r="H146" s="556"/>
      <c r="I146" s="556"/>
      <c r="J146" s="556"/>
      <c r="K146" s="346"/>
      <c r="S146" s="556"/>
      <c r="T146" s="556"/>
      <c r="U146" s="556"/>
      <c r="V146" s="556"/>
      <c r="W146" s="346"/>
      <c r="AE146" s="556"/>
      <c r="AF146" s="556"/>
      <c r="AG146" s="556"/>
      <c r="AH146" s="556"/>
      <c r="AI146" s="346"/>
      <c r="AQ146" s="556"/>
      <c r="AR146" s="556"/>
      <c r="AS146" s="556"/>
      <c r="AT146" s="556"/>
      <c r="AU146" s="346"/>
      <c r="BC146" s="556"/>
      <c r="BD146" s="556"/>
      <c r="BE146" s="556"/>
      <c r="BF146" s="556"/>
      <c r="BG146" s="346"/>
      <c r="BO146" s="556"/>
      <c r="BP146" s="556"/>
      <c r="BQ146" s="556"/>
      <c r="BR146" s="556"/>
      <c r="BS146" s="346"/>
      <c r="CA146" s="556"/>
      <c r="CB146" s="556"/>
      <c r="CC146" s="556"/>
      <c r="CD146" s="556"/>
      <c r="CE146" s="346"/>
      <c r="CM146" s="556"/>
      <c r="CN146" s="556"/>
      <c r="CO146" s="556"/>
      <c r="CP146" s="556"/>
      <c r="CQ146" s="346"/>
      <c r="CY146" s="556"/>
      <c r="CZ146" s="556"/>
      <c r="DA146" s="556"/>
      <c r="DB146" s="556"/>
      <c r="DC146" s="346"/>
      <c r="DK146" s="556"/>
      <c r="DL146" s="556"/>
      <c r="DM146" s="556"/>
      <c r="DN146" s="556"/>
      <c r="DO146" s="346"/>
    </row>
    <row r="147" spans="7:119" ht="21.75" customHeight="1"/>
    <row r="162" spans="1:120">
      <c r="A162" s="557"/>
      <c r="B162" s="557"/>
      <c r="C162" s="557"/>
      <c r="D162" s="557"/>
      <c r="E162" s="557"/>
      <c r="F162" s="557"/>
      <c r="G162" s="557"/>
      <c r="H162" s="557"/>
      <c r="I162" s="557"/>
      <c r="J162" s="557"/>
      <c r="K162" s="557"/>
      <c r="L162" s="557"/>
      <c r="M162" s="557"/>
      <c r="N162" s="557"/>
      <c r="O162" s="557"/>
      <c r="P162" s="557"/>
      <c r="Q162" s="557"/>
      <c r="R162" s="557"/>
      <c r="S162" s="557"/>
      <c r="T162" s="557"/>
      <c r="U162" s="557"/>
      <c r="V162" s="557"/>
      <c r="W162" s="557"/>
      <c r="X162" s="557"/>
      <c r="Y162" s="557"/>
      <c r="Z162" s="557"/>
      <c r="AA162" s="557"/>
      <c r="AB162" s="557"/>
      <c r="AC162" s="557"/>
      <c r="AD162" s="557"/>
      <c r="AE162" s="557"/>
      <c r="AF162" s="557"/>
      <c r="AG162" s="557"/>
      <c r="AH162" s="557"/>
      <c r="AI162" s="557"/>
      <c r="AJ162" s="557"/>
      <c r="AK162" s="557"/>
      <c r="AL162" s="557"/>
      <c r="AM162" s="557"/>
      <c r="AN162" s="557"/>
      <c r="AO162" s="557"/>
      <c r="AP162" s="557"/>
      <c r="AQ162" s="557"/>
      <c r="AR162" s="557"/>
      <c r="AS162" s="557"/>
      <c r="AT162" s="557"/>
      <c r="AU162" s="557"/>
      <c r="AV162" s="557"/>
      <c r="AW162" s="557"/>
      <c r="AX162" s="557"/>
      <c r="AY162" s="557"/>
      <c r="AZ162" s="557"/>
      <c r="BA162" s="557"/>
      <c r="BB162" s="557"/>
      <c r="BC162" s="557"/>
      <c r="BD162" s="557"/>
      <c r="BE162" s="557"/>
      <c r="BF162" s="557"/>
      <c r="BG162" s="557"/>
      <c r="BH162" s="557"/>
      <c r="BI162" s="557"/>
      <c r="BJ162" s="557"/>
      <c r="BK162" s="557"/>
      <c r="BL162" s="557"/>
      <c r="BM162" s="557"/>
      <c r="BN162" s="557"/>
      <c r="BO162" s="557"/>
      <c r="BP162" s="557"/>
      <c r="BQ162" s="557"/>
      <c r="BR162" s="557"/>
      <c r="BS162" s="557"/>
      <c r="BT162" s="557"/>
      <c r="BU162" s="557"/>
      <c r="BV162" s="557"/>
      <c r="BW162" s="557"/>
      <c r="BX162" s="557"/>
      <c r="BY162" s="557"/>
      <c r="BZ162" s="557"/>
      <c r="CA162" s="557"/>
      <c r="CB162" s="557"/>
      <c r="CC162" s="557"/>
      <c r="CD162" s="557"/>
      <c r="CE162" s="557"/>
      <c r="CF162" s="557"/>
      <c r="CG162" s="557"/>
      <c r="CH162" s="557"/>
      <c r="CI162" s="557"/>
      <c r="CJ162" s="557"/>
      <c r="CK162" s="557"/>
      <c r="CL162" s="557"/>
      <c r="CM162" s="557"/>
      <c r="CN162" s="557"/>
      <c r="CO162" s="557"/>
      <c r="CP162" s="557"/>
      <c r="CQ162" s="557"/>
      <c r="CR162" s="557"/>
      <c r="CS162" s="557"/>
      <c r="CT162" s="557"/>
      <c r="CU162" s="557"/>
      <c r="CV162" s="557"/>
      <c r="CW162" s="557"/>
      <c r="CX162" s="557"/>
      <c r="CY162" s="557"/>
      <c r="CZ162" s="557"/>
      <c r="DA162" s="557"/>
      <c r="DB162" s="557"/>
      <c r="DC162" s="557"/>
      <c r="DD162" s="557"/>
      <c r="DE162" s="557"/>
      <c r="DF162" s="557"/>
      <c r="DG162" s="557"/>
      <c r="DH162" s="557"/>
      <c r="DI162" s="557"/>
      <c r="DJ162" s="557"/>
      <c r="DK162" s="557"/>
      <c r="DL162" s="557"/>
      <c r="DM162" s="557"/>
      <c r="DN162" s="557"/>
      <c r="DO162" s="557"/>
      <c r="DP162" s="557"/>
    </row>
    <row r="163" spans="1:120" ht="30">
      <c r="B163" s="567" t="str">
        <f>PARAMETRES!$C8</f>
        <v>S</v>
      </c>
      <c r="C163" s="568"/>
      <c r="D163" s="568"/>
      <c r="E163" s="568"/>
      <c r="F163" s="568"/>
      <c r="G163" s="568"/>
      <c r="H163" s="569"/>
      <c r="I163" s="547"/>
      <c r="J163" s="548"/>
      <c r="N163" s="567" t="str">
        <f>PARAMETRES!$C12</f>
        <v>L</v>
      </c>
      <c r="O163" s="568"/>
      <c r="P163" s="568"/>
      <c r="Q163" s="568"/>
      <c r="R163" s="568"/>
      <c r="S163" s="568"/>
      <c r="T163" s="569"/>
      <c r="U163" s="547"/>
      <c r="V163" s="548"/>
      <c r="Z163" s="567" t="str">
        <f>PARAMETRES!$C16</f>
        <v>L</v>
      </c>
      <c r="AA163" s="568"/>
      <c r="AB163" s="568"/>
      <c r="AC163" s="568"/>
      <c r="AD163" s="568"/>
      <c r="AE163" s="568"/>
      <c r="AF163" s="569"/>
      <c r="AG163" s="547"/>
      <c r="AH163" s="548"/>
      <c r="AL163" s="567" t="str">
        <f>PARAMETRES!$C20</f>
        <v>D</v>
      </c>
      <c r="AM163" s="568"/>
      <c r="AN163" s="568"/>
      <c r="AO163" s="568"/>
      <c r="AP163" s="568"/>
      <c r="AQ163" s="568"/>
      <c r="AR163" s="569"/>
      <c r="AS163" s="547"/>
      <c r="AT163" s="548"/>
      <c r="AX163" s="567" t="str">
        <f>PARAMETRES!$C24</f>
        <v>N</v>
      </c>
      <c r="AY163" s="568"/>
      <c r="AZ163" s="568"/>
      <c r="BA163" s="568"/>
      <c r="BB163" s="568"/>
      <c r="BC163" s="568"/>
      <c r="BD163" s="569"/>
      <c r="BE163" s="547"/>
      <c r="BF163" s="548"/>
      <c r="BJ163" s="567" t="str">
        <f>PARAMETRES!$C28</f>
        <v>T</v>
      </c>
      <c r="BK163" s="568"/>
      <c r="BL163" s="568"/>
      <c r="BM163" s="568"/>
      <c r="BN163" s="568"/>
      <c r="BO163" s="568"/>
      <c r="BP163" s="569"/>
      <c r="BQ163" s="547"/>
      <c r="BR163" s="548"/>
      <c r="BV163" s="567" t="str">
        <f>PARAMETRES!$C32</f>
        <v>B</v>
      </c>
      <c r="BW163" s="568"/>
      <c r="BX163" s="568"/>
      <c r="BY163" s="568"/>
      <c r="BZ163" s="568"/>
      <c r="CA163" s="568"/>
      <c r="CB163" s="569"/>
      <c r="CC163" s="547"/>
      <c r="CD163" s="548"/>
      <c r="CH163" s="567" t="str">
        <f>PARAMETRES!$C36</f>
        <v>-</v>
      </c>
      <c r="CI163" s="568"/>
      <c r="CJ163" s="568"/>
      <c r="CK163" s="568"/>
      <c r="CL163" s="568"/>
      <c r="CM163" s="568"/>
      <c r="CN163" s="569"/>
      <c r="CO163" s="547"/>
      <c r="CP163" s="548"/>
      <c r="CT163" s="567" t="str">
        <f>PARAMETRES!$C40</f>
        <v>-</v>
      </c>
      <c r="CU163" s="568"/>
      <c r="CV163" s="568"/>
      <c r="CW163" s="568"/>
      <c r="CX163" s="568"/>
      <c r="CY163" s="568"/>
      <c r="CZ163" s="569"/>
      <c r="DA163" s="547"/>
      <c r="DB163" s="548"/>
      <c r="DF163" s="567" t="str">
        <f>PARAMETRES!$C44</f>
        <v>-</v>
      </c>
      <c r="DG163" s="568"/>
      <c r="DH163" s="568"/>
      <c r="DI163" s="568"/>
      <c r="DJ163" s="568"/>
      <c r="DK163" s="568"/>
      <c r="DL163" s="569"/>
      <c r="DM163" s="547" t="str">
        <f>IF(COUNTBLANK(DO169:DO198)=31,"",PARAMETRES!$F$22)</f>
        <v>Année          2016-2017</v>
      </c>
      <c r="DN163" s="548" t="str">
        <f>IF(COUNTBLANK(DO169:DO198)=31,"",PARAMETRES!$F$23)</f>
        <v>5ème année</v>
      </c>
    </row>
    <row r="164" spans="1:120" ht="20.25">
      <c r="B164" s="564" t="str">
        <f>PARAMETRES!$B8</f>
        <v>B</v>
      </c>
      <c r="C164" s="565"/>
      <c r="D164" s="565"/>
      <c r="E164" s="565"/>
      <c r="F164" s="565"/>
      <c r="G164" s="565"/>
      <c r="H164" s="566"/>
      <c r="I164" s="547"/>
      <c r="J164" s="548"/>
      <c r="N164" s="564" t="str">
        <f>PARAMETRES!$B12</f>
        <v>D</v>
      </c>
      <c r="O164" s="565"/>
      <c r="P164" s="565"/>
      <c r="Q164" s="565"/>
      <c r="R164" s="565"/>
      <c r="S164" s="565"/>
      <c r="T164" s="566"/>
      <c r="U164" s="547"/>
      <c r="V164" s="548"/>
      <c r="Z164" s="564" t="str">
        <f>PARAMETRES!$B16</f>
        <v>H</v>
      </c>
      <c r="AA164" s="565"/>
      <c r="AB164" s="565"/>
      <c r="AC164" s="565"/>
      <c r="AD164" s="565"/>
      <c r="AE164" s="565"/>
      <c r="AF164" s="566"/>
      <c r="AG164" s="547"/>
      <c r="AH164" s="548"/>
      <c r="AL164" s="564" t="str">
        <f>PARAMETRES!$B20</f>
        <v>M</v>
      </c>
      <c r="AM164" s="565"/>
      <c r="AN164" s="565"/>
      <c r="AO164" s="565"/>
      <c r="AP164" s="565"/>
      <c r="AQ164" s="565"/>
      <c r="AR164" s="566"/>
      <c r="AS164" s="547"/>
      <c r="AT164" s="548"/>
      <c r="AX164" s="564" t="str">
        <f>PARAMETRES!$B24</f>
        <v>R</v>
      </c>
      <c r="AY164" s="565"/>
      <c r="AZ164" s="565"/>
      <c r="BA164" s="565"/>
      <c r="BB164" s="565"/>
      <c r="BC164" s="565"/>
      <c r="BD164" s="566"/>
      <c r="BE164" s="547"/>
      <c r="BF164" s="548"/>
      <c r="BJ164" s="564" t="str">
        <f>PARAMETRES!$B28</f>
        <v>S</v>
      </c>
      <c r="BK164" s="565"/>
      <c r="BL164" s="565"/>
      <c r="BM164" s="565"/>
      <c r="BN164" s="565"/>
      <c r="BO164" s="565"/>
      <c r="BP164" s="566"/>
      <c r="BQ164" s="547"/>
      <c r="BR164" s="548"/>
      <c r="BV164" s="564" t="str">
        <f>PARAMETRES!$B32</f>
        <v>V</v>
      </c>
      <c r="BW164" s="565"/>
      <c r="BX164" s="565"/>
      <c r="BY164" s="565"/>
      <c r="BZ164" s="565"/>
      <c r="CA164" s="565"/>
      <c r="CB164" s="566"/>
      <c r="CC164" s="547"/>
      <c r="CD164" s="548"/>
      <c r="CH164" s="564" t="str">
        <f>PARAMETRES!$B36</f>
        <v>-</v>
      </c>
      <c r="CI164" s="565"/>
      <c r="CJ164" s="565"/>
      <c r="CK164" s="565"/>
      <c r="CL164" s="565"/>
      <c r="CM164" s="565"/>
      <c r="CN164" s="566"/>
      <c r="CO164" s="547"/>
      <c r="CP164" s="548"/>
      <c r="CT164" s="564" t="str">
        <f>PARAMETRES!$B40</f>
        <v>-</v>
      </c>
      <c r="CU164" s="565"/>
      <c r="CV164" s="565"/>
      <c r="CW164" s="565"/>
      <c r="CX164" s="565"/>
      <c r="CY164" s="565"/>
      <c r="CZ164" s="566"/>
      <c r="DA164" s="547"/>
      <c r="DB164" s="548"/>
      <c r="DF164" s="564" t="str">
        <f>PARAMETRES!$B44</f>
        <v>-</v>
      </c>
      <c r="DG164" s="565"/>
      <c r="DH164" s="565"/>
      <c r="DI164" s="565"/>
      <c r="DJ164" s="565"/>
      <c r="DK164" s="565"/>
      <c r="DL164" s="566"/>
      <c r="DM164" s="547"/>
      <c r="DN164" s="548"/>
    </row>
    <row r="165" spans="1:120">
      <c r="B165" s="313"/>
      <c r="C165" s="313"/>
      <c r="D165" s="313"/>
      <c r="N165" s="313"/>
      <c r="O165" s="313"/>
      <c r="P165" s="313"/>
      <c r="Z165" s="313"/>
      <c r="AA165" s="313"/>
      <c r="AB165" s="313"/>
      <c r="AL165" s="313"/>
      <c r="AM165" s="313"/>
      <c r="AN165" s="313"/>
      <c r="AX165" s="313"/>
      <c r="AY165" s="313"/>
      <c r="AZ165" s="313"/>
      <c r="BJ165" s="313"/>
      <c r="BK165" s="313"/>
      <c r="BL165" s="313"/>
      <c r="BV165" s="313"/>
      <c r="BW165" s="313"/>
      <c r="BX165" s="313"/>
      <c r="CH165" s="313"/>
      <c r="CI165" s="313"/>
      <c r="CJ165" s="313"/>
      <c r="CT165" s="313"/>
      <c r="CU165" s="313"/>
      <c r="CV165" s="313"/>
      <c r="DF165" s="313"/>
      <c r="DG165" s="313"/>
      <c r="DH165" s="313"/>
    </row>
    <row r="167" spans="1:120" ht="25.5" customHeight="1">
      <c r="E167" s="314" t="s">
        <v>84</v>
      </c>
      <c r="G167" s="314" t="s">
        <v>85</v>
      </c>
      <c r="I167" s="314" t="s">
        <v>86</v>
      </c>
      <c r="K167" s="314" t="s">
        <v>87</v>
      </c>
      <c r="Q167" s="314" t="s">
        <v>84</v>
      </c>
      <c r="S167" s="314" t="s">
        <v>85</v>
      </c>
      <c r="U167" s="314" t="s">
        <v>86</v>
      </c>
      <c r="W167" s="314" t="s">
        <v>87</v>
      </c>
      <c r="AC167" s="314" t="s">
        <v>84</v>
      </c>
      <c r="AE167" s="314" t="s">
        <v>85</v>
      </c>
      <c r="AG167" s="314" t="s">
        <v>86</v>
      </c>
      <c r="AI167" s="314" t="s">
        <v>87</v>
      </c>
      <c r="AO167" s="314" t="s">
        <v>84</v>
      </c>
      <c r="AQ167" s="314" t="s">
        <v>85</v>
      </c>
      <c r="AS167" s="314" t="s">
        <v>86</v>
      </c>
      <c r="AU167" s="314" t="s">
        <v>87</v>
      </c>
      <c r="BA167" s="314" t="s">
        <v>84</v>
      </c>
      <c r="BC167" s="314" t="s">
        <v>85</v>
      </c>
      <c r="BE167" s="314" t="s">
        <v>86</v>
      </c>
      <c r="BG167" s="314" t="s">
        <v>87</v>
      </c>
      <c r="BM167" s="314" t="s">
        <v>84</v>
      </c>
      <c r="BO167" s="314" t="s">
        <v>85</v>
      </c>
      <c r="BQ167" s="314" t="s">
        <v>86</v>
      </c>
      <c r="BS167" s="314" t="s">
        <v>87</v>
      </c>
      <c r="BY167" s="314" t="s">
        <v>84</v>
      </c>
      <c r="CA167" s="314" t="s">
        <v>85</v>
      </c>
      <c r="CC167" s="314" t="s">
        <v>86</v>
      </c>
      <c r="CE167" s="314" t="s">
        <v>87</v>
      </c>
      <c r="CK167" s="314" t="s">
        <v>84</v>
      </c>
      <c r="CM167" s="314" t="s">
        <v>85</v>
      </c>
      <c r="CO167" s="314" t="s">
        <v>86</v>
      </c>
      <c r="CQ167" s="314" t="s">
        <v>87</v>
      </c>
      <c r="CW167" s="314" t="s">
        <v>84</v>
      </c>
      <c r="CY167" s="314" t="s">
        <v>85</v>
      </c>
      <c r="DA167" s="314" t="s">
        <v>86</v>
      </c>
      <c r="DC167" s="314" t="s">
        <v>87</v>
      </c>
      <c r="DI167" s="314" t="s">
        <v>84</v>
      </c>
      <c r="DK167" s="314" t="s">
        <v>85</v>
      </c>
      <c r="DM167" s="314" t="s">
        <v>86</v>
      </c>
      <c r="DO167" s="314" t="s">
        <v>87</v>
      </c>
    </row>
    <row r="168" spans="1:120" ht="13.5" thickBot="1">
      <c r="E168" s="315"/>
      <c r="G168" s="315"/>
      <c r="I168" s="315"/>
      <c r="K168" s="315"/>
      <c r="Q168" s="315"/>
      <c r="S168" s="315"/>
      <c r="U168" s="315"/>
      <c r="W168" s="315"/>
      <c r="AC168" s="315"/>
      <c r="AE168" s="315"/>
      <c r="AG168" s="315"/>
      <c r="AI168" s="315"/>
      <c r="AO168" s="315"/>
      <c r="AQ168" s="315"/>
      <c r="AS168" s="315"/>
      <c r="AU168" s="315"/>
      <c r="BA168" s="315"/>
      <c r="BC168" s="315"/>
      <c r="BE168" s="315"/>
      <c r="BG168" s="315"/>
      <c r="BM168" s="315"/>
      <c r="BO168" s="315"/>
      <c r="BQ168" s="315"/>
      <c r="BS168" s="315"/>
      <c r="BY168" s="315"/>
      <c r="CA168" s="315"/>
      <c r="CC168" s="315"/>
      <c r="CE168" s="315"/>
      <c r="CK168" s="315"/>
      <c r="CM168" s="315"/>
      <c r="CO168" s="315"/>
      <c r="CQ168" s="315"/>
      <c r="CW168" s="315"/>
      <c r="CY168" s="315"/>
      <c r="DA168" s="315"/>
      <c r="DC168" s="315"/>
      <c r="DI168" s="315"/>
      <c r="DK168" s="315"/>
      <c r="DM168" s="315"/>
      <c r="DO168" s="315"/>
    </row>
    <row r="169" spans="1:120" ht="13.5" thickBot="1">
      <c r="A169" s="551" t="str">
        <f>PARAMETRES!$F$3</f>
        <v>RELIGION</v>
      </c>
      <c r="B169" s="570"/>
      <c r="C169" s="316">
        <f>PARAMETRES!$G$3</f>
        <v>20</v>
      </c>
      <c r="D169" s="317"/>
      <c r="E169" s="318" t="str">
        <f>TOTALGENERAL!$E61</f>
        <v>-</v>
      </c>
      <c r="F169" s="319"/>
      <c r="G169" s="318" t="str">
        <f>TOTALGENERAL!$AF61</f>
        <v/>
      </c>
      <c r="H169" s="319"/>
      <c r="I169" s="318" t="str">
        <f>TOTALGENERAL!$BG61</f>
        <v/>
      </c>
      <c r="J169" s="319"/>
      <c r="K169" s="318"/>
      <c r="L169" s="320"/>
      <c r="M169" s="551" t="str">
        <f>PARAMETRES!$F$3</f>
        <v>RELIGION</v>
      </c>
      <c r="N169" s="570"/>
      <c r="O169" s="316">
        <f>PARAMETRES!$G$3</f>
        <v>20</v>
      </c>
      <c r="P169" s="317"/>
      <c r="Q169" s="318">
        <f>TOTALGENERAL!$E65</f>
        <v>10.6</v>
      </c>
      <c r="R169" s="319"/>
      <c r="S169" s="318" t="str">
        <f>TOTALGENERAL!$AF65</f>
        <v/>
      </c>
      <c r="T169" s="319"/>
      <c r="U169" s="318" t="str">
        <f>TOTALGENERAL!$BG65</f>
        <v/>
      </c>
      <c r="V169" s="319"/>
      <c r="W169" s="318"/>
      <c r="X169" s="320"/>
      <c r="Y169" s="551" t="str">
        <f>PARAMETRES!$F$3</f>
        <v>RELIGION</v>
      </c>
      <c r="Z169" s="570"/>
      <c r="AA169" s="316">
        <f>PARAMETRES!$G$3</f>
        <v>20</v>
      </c>
      <c r="AB169" s="317"/>
      <c r="AC169" s="318">
        <f>TOTALGENERAL!$E69</f>
        <v>11.6</v>
      </c>
      <c r="AD169" s="319"/>
      <c r="AE169" s="318" t="str">
        <f>TOTALGENERAL!$AF69</f>
        <v/>
      </c>
      <c r="AF169" s="319"/>
      <c r="AG169" s="318" t="str">
        <f>TOTALGENERAL!$BG69</f>
        <v/>
      </c>
      <c r="AH169" s="319"/>
      <c r="AI169" s="318"/>
      <c r="AJ169" s="320"/>
      <c r="AK169" s="551" t="str">
        <f>PARAMETRES!$F$3</f>
        <v>RELIGION</v>
      </c>
      <c r="AL169" s="570"/>
      <c r="AM169" s="316">
        <f>PARAMETRES!$G$3</f>
        <v>20</v>
      </c>
      <c r="AN169" s="317"/>
      <c r="AO169" s="318">
        <f>TOTALGENERAL!$E73</f>
        <v>16.900000000000002</v>
      </c>
      <c r="AP169" s="319"/>
      <c r="AQ169" s="318" t="str">
        <f>TOTALGENERAL!$AF73</f>
        <v/>
      </c>
      <c r="AR169" s="319"/>
      <c r="AS169" s="318" t="str">
        <f>TOTALGENERAL!$BG73</f>
        <v/>
      </c>
      <c r="AT169" s="319"/>
      <c r="AU169" s="318"/>
      <c r="AV169" s="320"/>
      <c r="AW169" s="551" t="str">
        <f>PARAMETRES!$F$3</f>
        <v>RELIGION</v>
      </c>
      <c r="AX169" s="570"/>
      <c r="AY169" s="316">
        <f>PARAMETRES!$G$3</f>
        <v>20</v>
      </c>
      <c r="AZ169" s="317"/>
      <c r="BA169" s="318">
        <f>TOTALGENERAL!$E77</f>
        <v>20</v>
      </c>
      <c r="BB169" s="319"/>
      <c r="BC169" s="318" t="str">
        <f>TOTALGENERAL!$AF77</f>
        <v/>
      </c>
      <c r="BD169" s="319"/>
      <c r="BE169" s="318" t="str">
        <f>TOTALGENERAL!$BG77</f>
        <v/>
      </c>
      <c r="BF169" s="319"/>
      <c r="BG169" s="318"/>
      <c r="BH169" s="320"/>
      <c r="BI169" s="551" t="str">
        <f>PARAMETRES!$F$3</f>
        <v>RELIGION</v>
      </c>
      <c r="BJ169" s="570"/>
      <c r="BK169" s="316">
        <f>PARAMETRES!$G$3</f>
        <v>20</v>
      </c>
      <c r="BL169" s="317"/>
      <c r="BM169" s="318">
        <f>TOTALGENERAL!$E81</f>
        <v>14.799999999999999</v>
      </c>
      <c r="BN169" s="319"/>
      <c r="BO169" s="318" t="str">
        <f>TOTALGENERAL!$AF81</f>
        <v/>
      </c>
      <c r="BP169" s="319"/>
      <c r="BQ169" s="318" t="str">
        <f>TOTALGENERAL!$BG81</f>
        <v/>
      </c>
      <c r="BR169" s="319"/>
      <c r="BS169" s="318"/>
      <c r="BT169" s="320"/>
      <c r="BU169" s="551" t="str">
        <f>PARAMETRES!$F$3</f>
        <v>RELIGION</v>
      </c>
      <c r="BV169" s="570"/>
      <c r="BW169" s="316">
        <f>PARAMETRES!$G$3</f>
        <v>20</v>
      </c>
      <c r="BX169" s="317"/>
      <c r="BY169" s="318">
        <f>TOTALGENERAL!$E85</f>
        <v>19</v>
      </c>
      <c r="BZ169" s="319"/>
      <c r="CA169" s="318" t="str">
        <f>TOTALGENERAL!$AF85</f>
        <v/>
      </c>
      <c r="CB169" s="319"/>
      <c r="CC169" s="318" t="str">
        <f>TOTALGENERAL!$BG85</f>
        <v/>
      </c>
      <c r="CD169" s="319"/>
      <c r="CE169" s="318"/>
      <c r="CF169" s="320"/>
      <c r="CG169" s="551" t="str">
        <f>PARAMETRES!$F$3</f>
        <v>RELIGION</v>
      </c>
      <c r="CH169" s="570"/>
      <c r="CI169" s="316">
        <f>PARAMETRES!$G$3</f>
        <v>20</v>
      </c>
      <c r="CJ169" s="317"/>
      <c r="CK169" s="318" t="str">
        <f>TOTALGENERAL!$E89</f>
        <v>-</v>
      </c>
      <c r="CL169" s="319"/>
      <c r="CM169" s="318" t="str">
        <f>TOTALGENERAL!$AF89</f>
        <v/>
      </c>
      <c r="CN169" s="319"/>
      <c r="CO169" s="318" t="str">
        <f>TOTALGENERAL!$BG89</f>
        <v/>
      </c>
      <c r="CP169" s="319"/>
      <c r="CQ169" s="318"/>
      <c r="CR169" s="320"/>
      <c r="CS169" s="551" t="str">
        <f>PARAMETRES!$F$3</f>
        <v>RELIGION</v>
      </c>
      <c r="CT169" s="570"/>
      <c r="CU169" s="316">
        <f>PARAMETRES!$G$3</f>
        <v>20</v>
      </c>
      <c r="CV169" s="317"/>
      <c r="CW169" s="318" t="str">
        <f>TOTALGENERAL!$E93</f>
        <v>-</v>
      </c>
      <c r="CX169" s="319"/>
      <c r="CY169" s="318" t="str">
        <f>TOTALGENERAL!$AF93</f>
        <v/>
      </c>
      <c r="CZ169" s="319"/>
      <c r="DA169" s="318" t="str">
        <f>TOTALGENERAL!$BG93</f>
        <v/>
      </c>
      <c r="DB169" s="319"/>
      <c r="DC169" s="318"/>
      <c r="DD169" s="320"/>
      <c r="DE169" s="551" t="str">
        <f>PARAMETRES!$F$3</f>
        <v>RELIGION</v>
      </c>
      <c r="DF169" s="570"/>
      <c r="DG169" s="316">
        <f>PARAMETRES!$G$3</f>
        <v>20</v>
      </c>
      <c r="DH169" s="317"/>
      <c r="DI169" s="318" t="str">
        <f>TOTALGENERAL!$E97</f>
        <v>-</v>
      </c>
      <c r="DJ169" s="319"/>
      <c r="DK169" s="318" t="str">
        <f>TOTALGENERAL!$AF97</f>
        <v/>
      </c>
      <c r="DL169" s="319"/>
      <c r="DM169" s="318" t="str">
        <f>TOTALGENERAL!$BG97</f>
        <v/>
      </c>
      <c r="DN169" s="319"/>
      <c r="DO169" s="318"/>
      <c r="DP169" s="320"/>
    </row>
    <row r="170" spans="1:120">
      <c r="A170" s="321"/>
      <c r="B170" s="322"/>
      <c r="C170" s="323"/>
      <c r="D170" s="323"/>
      <c r="E170" s="315"/>
      <c r="F170" s="324"/>
      <c r="G170" s="315"/>
      <c r="H170" s="324"/>
      <c r="I170" s="315"/>
      <c r="J170" s="324"/>
      <c r="K170" s="315"/>
      <c r="L170" s="325"/>
      <c r="M170" s="321"/>
      <c r="N170" s="322"/>
      <c r="O170" s="323"/>
      <c r="P170" s="323"/>
      <c r="Q170" s="315"/>
      <c r="R170" s="324"/>
      <c r="S170" s="315"/>
      <c r="T170" s="324"/>
      <c r="U170" s="315"/>
      <c r="V170" s="324"/>
      <c r="W170" s="315"/>
      <c r="X170" s="325"/>
      <c r="Y170" s="321"/>
      <c r="Z170" s="322"/>
      <c r="AA170" s="323"/>
      <c r="AB170" s="323"/>
      <c r="AC170" s="315"/>
      <c r="AD170" s="324"/>
      <c r="AE170" s="315"/>
      <c r="AF170" s="324"/>
      <c r="AG170" s="315"/>
      <c r="AH170" s="324"/>
      <c r="AI170" s="315"/>
      <c r="AJ170" s="325"/>
      <c r="AK170" s="321"/>
      <c r="AL170" s="322"/>
      <c r="AM170" s="323"/>
      <c r="AN170" s="323"/>
      <c r="AO170" s="315"/>
      <c r="AP170" s="324"/>
      <c r="AQ170" s="315"/>
      <c r="AR170" s="324"/>
      <c r="AS170" s="315"/>
      <c r="AT170" s="324"/>
      <c r="AU170" s="315"/>
      <c r="AV170" s="325"/>
      <c r="AW170" s="321"/>
      <c r="AX170" s="322"/>
      <c r="AY170" s="323"/>
      <c r="AZ170" s="323"/>
      <c r="BA170" s="315"/>
      <c r="BB170" s="324"/>
      <c r="BC170" s="315"/>
      <c r="BD170" s="324"/>
      <c r="BE170" s="315"/>
      <c r="BF170" s="324"/>
      <c r="BG170" s="315"/>
      <c r="BH170" s="325"/>
      <c r="BI170" s="321"/>
      <c r="BJ170" s="322"/>
      <c r="BK170" s="323"/>
      <c r="BL170" s="323"/>
      <c r="BM170" s="315"/>
      <c r="BN170" s="324"/>
      <c r="BO170" s="315"/>
      <c r="BP170" s="324"/>
      <c r="BQ170" s="315"/>
      <c r="BR170" s="324"/>
      <c r="BS170" s="315"/>
      <c r="BT170" s="325"/>
      <c r="BU170" s="321"/>
      <c r="BV170" s="322"/>
      <c r="BW170" s="323"/>
      <c r="BX170" s="323"/>
      <c r="BY170" s="315"/>
      <c r="BZ170" s="324"/>
      <c r="CA170" s="315"/>
      <c r="CB170" s="324"/>
      <c r="CC170" s="315"/>
      <c r="CD170" s="324"/>
      <c r="CE170" s="315"/>
      <c r="CF170" s="325"/>
      <c r="CG170" s="321"/>
      <c r="CH170" s="322"/>
      <c r="CI170" s="323"/>
      <c r="CJ170" s="323"/>
      <c r="CK170" s="315"/>
      <c r="CL170" s="324"/>
      <c r="CM170" s="315"/>
      <c r="CN170" s="324"/>
      <c r="CO170" s="315"/>
      <c r="CP170" s="324"/>
      <c r="CQ170" s="315"/>
      <c r="CR170" s="325"/>
      <c r="CS170" s="321"/>
      <c r="CT170" s="322"/>
      <c r="CU170" s="323"/>
      <c r="CV170" s="323"/>
      <c r="CW170" s="315"/>
      <c r="CX170" s="324"/>
      <c r="CY170" s="315"/>
      <c r="CZ170" s="324"/>
      <c r="DA170" s="315"/>
      <c r="DB170" s="324"/>
      <c r="DC170" s="315"/>
      <c r="DD170" s="325"/>
      <c r="DE170" s="321"/>
      <c r="DF170" s="322"/>
      <c r="DG170" s="323"/>
      <c r="DH170" s="323"/>
      <c r="DI170" s="315"/>
      <c r="DJ170" s="324"/>
      <c r="DK170" s="315"/>
      <c r="DL170" s="324"/>
      <c r="DM170" s="315"/>
      <c r="DN170" s="324"/>
      <c r="DO170" s="315"/>
      <c r="DP170" s="325"/>
    </row>
    <row r="171" spans="1:120">
      <c r="A171" s="326"/>
      <c r="B171" s="326"/>
      <c r="C171" s="327"/>
      <c r="D171" s="327"/>
      <c r="E171" s="315"/>
      <c r="G171" s="315"/>
      <c r="I171" s="315"/>
      <c r="K171" s="315"/>
      <c r="M171" s="326"/>
      <c r="N171" s="326"/>
      <c r="O171" s="327"/>
      <c r="P171" s="327"/>
      <c r="Q171" s="315"/>
      <c r="S171" s="315"/>
      <c r="U171" s="315"/>
      <c r="W171" s="315"/>
      <c r="Y171" s="326"/>
      <c r="Z171" s="326"/>
      <c r="AA171" s="327"/>
      <c r="AB171" s="327"/>
      <c r="AC171" s="315"/>
      <c r="AE171" s="315"/>
      <c r="AG171" s="315"/>
      <c r="AI171" s="315"/>
      <c r="AK171" s="326"/>
      <c r="AL171" s="326"/>
      <c r="AM171" s="327"/>
      <c r="AN171" s="327"/>
      <c r="AO171" s="315"/>
      <c r="AQ171" s="315"/>
      <c r="AS171" s="315"/>
      <c r="AU171" s="315"/>
      <c r="AW171" s="326"/>
      <c r="AX171" s="326"/>
      <c r="AY171" s="327"/>
      <c r="AZ171" s="327"/>
      <c r="BA171" s="315"/>
      <c r="BC171" s="315"/>
      <c r="BE171" s="315"/>
      <c r="BG171" s="315"/>
      <c r="BI171" s="326"/>
      <c r="BJ171" s="326"/>
      <c r="BK171" s="327"/>
      <c r="BL171" s="327"/>
      <c r="BM171" s="315"/>
      <c r="BO171" s="315"/>
      <c r="BQ171" s="315"/>
      <c r="BS171" s="315"/>
      <c r="BU171" s="326"/>
      <c r="BV171" s="326"/>
      <c r="BW171" s="327"/>
      <c r="BX171" s="327"/>
      <c r="BY171" s="315"/>
      <c r="CA171" s="315"/>
      <c r="CC171" s="315"/>
      <c r="CE171" s="315"/>
      <c r="CG171" s="326"/>
      <c r="CH171" s="326"/>
      <c r="CI171" s="327"/>
      <c r="CJ171" s="327"/>
      <c r="CK171" s="315"/>
      <c r="CM171" s="315"/>
      <c r="CO171" s="315"/>
      <c r="CQ171" s="315"/>
      <c r="CS171" s="326"/>
      <c r="CT171" s="326"/>
      <c r="CU171" s="327"/>
      <c r="CV171" s="327"/>
      <c r="CW171" s="315"/>
      <c r="CY171" s="315"/>
      <c r="DA171" s="315"/>
      <c r="DC171" s="315"/>
      <c r="DE171" s="326"/>
      <c r="DF171" s="326"/>
      <c r="DG171" s="327"/>
      <c r="DH171" s="327"/>
      <c r="DI171" s="315"/>
      <c r="DK171" s="315"/>
      <c r="DM171" s="315"/>
      <c r="DO171" s="315"/>
    </row>
    <row r="172" spans="1:120" ht="13.5">
      <c r="A172" s="552" t="s">
        <v>88</v>
      </c>
      <c r="B172" s="552"/>
      <c r="C172" s="327"/>
      <c r="D172" s="327"/>
      <c r="E172" s="315"/>
      <c r="G172" s="315"/>
      <c r="I172" s="315"/>
      <c r="K172" s="315"/>
      <c r="M172" s="552" t="s">
        <v>88</v>
      </c>
      <c r="N172" s="552"/>
      <c r="O172" s="327"/>
      <c r="P172" s="327"/>
      <c r="Q172" s="315"/>
      <c r="S172" s="315"/>
      <c r="U172" s="315"/>
      <c r="W172" s="315"/>
      <c r="Y172" s="552" t="s">
        <v>88</v>
      </c>
      <c r="Z172" s="552"/>
      <c r="AA172" s="327"/>
      <c r="AB172" s="327"/>
      <c r="AC172" s="315"/>
      <c r="AE172" s="315"/>
      <c r="AG172" s="315"/>
      <c r="AI172" s="315"/>
      <c r="AK172" s="552" t="s">
        <v>88</v>
      </c>
      <c r="AL172" s="552"/>
      <c r="AM172" s="327"/>
      <c r="AN172" s="327"/>
      <c r="AO172" s="315"/>
      <c r="AQ172" s="315"/>
      <c r="AS172" s="315"/>
      <c r="AU172" s="315"/>
      <c r="AW172" s="552" t="s">
        <v>88</v>
      </c>
      <c r="AX172" s="552"/>
      <c r="AY172" s="327"/>
      <c r="AZ172" s="327"/>
      <c r="BA172" s="315"/>
      <c r="BC172" s="315"/>
      <c r="BE172" s="315"/>
      <c r="BG172" s="315"/>
      <c r="BI172" s="552" t="s">
        <v>88</v>
      </c>
      <c r="BJ172" s="552"/>
      <c r="BK172" s="327"/>
      <c r="BL172" s="327"/>
      <c r="BM172" s="315"/>
      <c r="BO172" s="315"/>
      <c r="BQ172" s="315"/>
      <c r="BS172" s="315"/>
      <c r="BU172" s="552" t="s">
        <v>88</v>
      </c>
      <c r="BV172" s="552"/>
      <c r="BW172" s="327"/>
      <c r="BX172" s="327"/>
      <c r="BY172" s="315"/>
      <c r="CA172" s="315"/>
      <c r="CC172" s="315"/>
      <c r="CE172" s="315"/>
      <c r="CG172" s="552" t="s">
        <v>88</v>
      </c>
      <c r="CH172" s="552"/>
      <c r="CI172" s="327"/>
      <c r="CJ172" s="327"/>
      <c r="CK172" s="315"/>
      <c r="CM172" s="315"/>
      <c r="CO172" s="315"/>
      <c r="CQ172" s="315"/>
      <c r="CS172" s="552" t="s">
        <v>88</v>
      </c>
      <c r="CT172" s="552"/>
      <c r="CU172" s="327"/>
      <c r="CV172" s="327"/>
      <c r="CW172" s="315"/>
      <c r="CY172" s="315"/>
      <c r="DA172" s="315"/>
      <c r="DC172" s="315"/>
      <c r="DE172" s="552" t="s">
        <v>88</v>
      </c>
      <c r="DF172" s="552"/>
      <c r="DG172" s="327"/>
      <c r="DH172" s="327"/>
      <c r="DI172" s="315"/>
      <c r="DK172" s="315"/>
      <c r="DM172" s="315"/>
      <c r="DO172" s="315"/>
    </row>
    <row r="173" spans="1:120">
      <c r="A173" s="326"/>
      <c r="B173" s="326"/>
      <c r="C173" s="327"/>
      <c r="D173" s="327"/>
      <c r="E173" s="315"/>
      <c r="G173" s="315"/>
      <c r="I173" s="315"/>
      <c r="K173" s="315"/>
      <c r="M173" s="326"/>
      <c r="N173" s="326"/>
      <c r="O173" s="327"/>
      <c r="P173" s="327"/>
      <c r="Q173" s="315"/>
      <c r="S173" s="315"/>
      <c r="U173" s="315"/>
      <c r="W173" s="315"/>
      <c r="Y173" s="326"/>
      <c r="Z173" s="326"/>
      <c r="AA173" s="327"/>
      <c r="AB173" s="327"/>
      <c r="AC173" s="315"/>
      <c r="AE173" s="315"/>
      <c r="AG173" s="315"/>
      <c r="AI173" s="315"/>
      <c r="AK173" s="326"/>
      <c r="AL173" s="326"/>
      <c r="AM173" s="327"/>
      <c r="AN173" s="327"/>
      <c r="AO173" s="315"/>
      <c r="AQ173" s="315"/>
      <c r="AS173" s="315"/>
      <c r="AU173" s="315"/>
      <c r="AW173" s="326"/>
      <c r="AX173" s="326"/>
      <c r="AY173" s="327"/>
      <c r="AZ173" s="327"/>
      <c r="BA173" s="315"/>
      <c r="BC173" s="315"/>
      <c r="BE173" s="315"/>
      <c r="BG173" s="315"/>
      <c r="BI173" s="326"/>
      <c r="BJ173" s="326"/>
      <c r="BK173" s="327"/>
      <c r="BL173" s="327"/>
      <c r="BM173" s="315"/>
      <c r="BO173" s="315"/>
      <c r="BQ173" s="315"/>
      <c r="BS173" s="315"/>
      <c r="BU173" s="326"/>
      <c r="BV173" s="326"/>
      <c r="BW173" s="327"/>
      <c r="BX173" s="327"/>
      <c r="BY173" s="315"/>
      <c r="CA173" s="315"/>
      <c r="CC173" s="315"/>
      <c r="CE173" s="315"/>
      <c r="CG173" s="326"/>
      <c r="CH173" s="326"/>
      <c r="CI173" s="327"/>
      <c r="CJ173" s="327"/>
      <c r="CK173" s="315"/>
      <c r="CM173" s="315"/>
      <c r="CO173" s="315"/>
      <c r="CQ173" s="315"/>
      <c r="CS173" s="326"/>
      <c r="CT173" s="326"/>
      <c r="CU173" s="327"/>
      <c r="CV173" s="327"/>
      <c r="CW173" s="315"/>
      <c r="CY173" s="315"/>
      <c r="DA173" s="315"/>
      <c r="DC173" s="315"/>
      <c r="DE173" s="326"/>
      <c r="DF173" s="326"/>
      <c r="DG173" s="327"/>
      <c r="DH173" s="327"/>
      <c r="DI173" s="315"/>
      <c r="DK173" s="315"/>
      <c r="DM173" s="315"/>
      <c r="DO173" s="315"/>
    </row>
    <row r="174" spans="1:120">
      <c r="A174" s="553" t="str">
        <f>PARAMETRES!$F$5</f>
        <v>LIRE</v>
      </c>
      <c r="B174" s="571"/>
      <c r="C174" s="328">
        <f>PARAMETRES!$G$5</f>
        <v>25</v>
      </c>
      <c r="D174" s="329"/>
      <c r="E174" s="330">
        <f>TOTALGENERAL!$H61</f>
        <v>22.200000000000003</v>
      </c>
      <c r="F174" s="331"/>
      <c r="G174" s="330" t="str">
        <f>TOTALGENERAL!$AI61</f>
        <v/>
      </c>
      <c r="H174" s="331"/>
      <c r="I174" s="330" t="str">
        <f>TOTALGENERAL!$BJ61</f>
        <v/>
      </c>
      <c r="J174" s="331"/>
      <c r="K174" s="330"/>
      <c r="L174" s="332"/>
      <c r="M174" s="553" t="str">
        <f>PARAMETRES!$F$5</f>
        <v>LIRE</v>
      </c>
      <c r="N174" s="571"/>
      <c r="O174" s="328">
        <f>PARAMETRES!$G$5</f>
        <v>25</v>
      </c>
      <c r="P174" s="329"/>
      <c r="Q174" s="330">
        <f>TOTALGENERAL!$H65</f>
        <v>19.3</v>
      </c>
      <c r="R174" s="331"/>
      <c r="S174" s="330" t="str">
        <f>TOTALGENERAL!$AI65</f>
        <v/>
      </c>
      <c r="T174" s="331"/>
      <c r="U174" s="330" t="str">
        <f>TOTALGENERAL!$BJ65</f>
        <v/>
      </c>
      <c r="V174" s="331"/>
      <c r="W174" s="330"/>
      <c r="X174" s="332"/>
      <c r="Y174" s="553" t="str">
        <f>PARAMETRES!$F$5</f>
        <v>LIRE</v>
      </c>
      <c r="Z174" s="571"/>
      <c r="AA174" s="328">
        <f>PARAMETRES!$G$5</f>
        <v>25</v>
      </c>
      <c r="AB174" s="329"/>
      <c r="AC174" s="330">
        <f>TOTALGENERAL!$H69</f>
        <v>20.400000000000002</v>
      </c>
      <c r="AD174" s="331"/>
      <c r="AE174" s="330" t="str">
        <f>TOTALGENERAL!$AI69</f>
        <v/>
      </c>
      <c r="AF174" s="331"/>
      <c r="AG174" s="330" t="str">
        <f>TOTALGENERAL!$BJ69</f>
        <v/>
      </c>
      <c r="AH174" s="331"/>
      <c r="AI174" s="330"/>
      <c r="AJ174" s="332"/>
      <c r="AK174" s="553" t="str">
        <f>PARAMETRES!$F$5</f>
        <v>LIRE</v>
      </c>
      <c r="AL174" s="571"/>
      <c r="AM174" s="328">
        <f>PARAMETRES!$G$5</f>
        <v>25</v>
      </c>
      <c r="AN174" s="329"/>
      <c r="AO174" s="330">
        <f>TOTALGENERAL!$H73</f>
        <v>21.700000000000003</v>
      </c>
      <c r="AP174" s="331"/>
      <c r="AQ174" s="330" t="str">
        <f>TOTALGENERAL!$AI73</f>
        <v/>
      </c>
      <c r="AR174" s="331"/>
      <c r="AS174" s="330" t="str">
        <f>TOTALGENERAL!$BJ73</f>
        <v/>
      </c>
      <c r="AT174" s="331"/>
      <c r="AU174" s="330"/>
      <c r="AV174" s="332"/>
      <c r="AW174" s="553" t="str">
        <f>PARAMETRES!$F$5</f>
        <v>LIRE</v>
      </c>
      <c r="AX174" s="571"/>
      <c r="AY174" s="328">
        <f>PARAMETRES!$G$5</f>
        <v>25</v>
      </c>
      <c r="AZ174" s="329"/>
      <c r="BA174" s="330">
        <f>TOTALGENERAL!$H77</f>
        <v>24</v>
      </c>
      <c r="BB174" s="331"/>
      <c r="BC174" s="330" t="str">
        <f>TOTALGENERAL!$AI77</f>
        <v/>
      </c>
      <c r="BD174" s="331"/>
      <c r="BE174" s="330" t="str">
        <f>TOTALGENERAL!$BJ77</f>
        <v/>
      </c>
      <c r="BF174" s="331"/>
      <c r="BG174" s="330"/>
      <c r="BH174" s="332"/>
      <c r="BI174" s="553" t="str">
        <f>PARAMETRES!$F$5</f>
        <v>LIRE</v>
      </c>
      <c r="BJ174" s="571"/>
      <c r="BK174" s="328">
        <f>PARAMETRES!$G$5</f>
        <v>25</v>
      </c>
      <c r="BL174" s="329"/>
      <c r="BM174" s="330">
        <f>TOTALGENERAL!$H81</f>
        <v>23</v>
      </c>
      <c r="BN174" s="331"/>
      <c r="BO174" s="330" t="str">
        <f>TOTALGENERAL!$AI81</f>
        <v/>
      </c>
      <c r="BP174" s="331"/>
      <c r="BQ174" s="330" t="str">
        <f>TOTALGENERAL!$BJ81</f>
        <v/>
      </c>
      <c r="BR174" s="331"/>
      <c r="BS174" s="330"/>
      <c r="BT174" s="332"/>
      <c r="BU174" s="553" t="str">
        <f>PARAMETRES!$F$5</f>
        <v>LIRE</v>
      </c>
      <c r="BV174" s="571"/>
      <c r="BW174" s="328">
        <f>PARAMETRES!$G$5</f>
        <v>25</v>
      </c>
      <c r="BX174" s="329"/>
      <c r="BY174" s="330">
        <f>TOTALGENERAL!$H85</f>
        <v>20.6</v>
      </c>
      <c r="BZ174" s="331"/>
      <c r="CA174" s="330" t="str">
        <f>TOTALGENERAL!$AI85</f>
        <v/>
      </c>
      <c r="CB174" s="331"/>
      <c r="CC174" s="330" t="str">
        <f>TOTALGENERAL!$BJ85</f>
        <v/>
      </c>
      <c r="CD174" s="331"/>
      <c r="CE174" s="330"/>
      <c r="CF174" s="332"/>
      <c r="CG174" s="553" t="str">
        <f>PARAMETRES!$F$5</f>
        <v>LIRE</v>
      </c>
      <c r="CH174" s="571"/>
      <c r="CI174" s="328">
        <f>PARAMETRES!$G$5</f>
        <v>25</v>
      </c>
      <c r="CJ174" s="329"/>
      <c r="CK174" s="330" t="str">
        <f>TOTALGENERAL!$H89</f>
        <v>-</v>
      </c>
      <c r="CL174" s="331"/>
      <c r="CM174" s="330" t="str">
        <f>TOTALGENERAL!$AI89</f>
        <v/>
      </c>
      <c r="CN174" s="331"/>
      <c r="CO174" s="330" t="str">
        <f>TOTALGENERAL!$BJ89</f>
        <v/>
      </c>
      <c r="CP174" s="331"/>
      <c r="CQ174" s="330"/>
      <c r="CR174" s="332"/>
      <c r="CS174" s="553" t="str">
        <f>PARAMETRES!$F$5</f>
        <v>LIRE</v>
      </c>
      <c r="CT174" s="571"/>
      <c r="CU174" s="328">
        <f>PARAMETRES!$G$5</f>
        <v>25</v>
      </c>
      <c r="CV174" s="329"/>
      <c r="CW174" s="330" t="str">
        <f>TOTALGENERAL!$H93</f>
        <v>-</v>
      </c>
      <c r="CX174" s="331"/>
      <c r="CY174" s="330" t="str">
        <f>TOTALGENERAL!$AI93</f>
        <v/>
      </c>
      <c r="CZ174" s="331"/>
      <c r="DA174" s="330" t="str">
        <f>TOTALGENERAL!$BJ93</f>
        <v/>
      </c>
      <c r="DB174" s="331"/>
      <c r="DC174" s="330"/>
      <c r="DD174" s="332"/>
      <c r="DE174" s="553" t="str">
        <f>PARAMETRES!$F$5</f>
        <v>LIRE</v>
      </c>
      <c r="DF174" s="571"/>
      <c r="DG174" s="328">
        <f>PARAMETRES!$G$5</f>
        <v>25</v>
      </c>
      <c r="DH174" s="329"/>
      <c r="DI174" s="330" t="str">
        <f>TOTALGENERAL!$H97</f>
        <v>-</v>
      </c>
      <c r="DJ174" s="331"/>
      <c r="DK174" s="330" t="str">
        <f>TOTALGENERAL!$AI97</f>
        <v/>
      </c>
      <c r="DL174" s="331"/>
      <c r="DM174" s="330" t="str">
        <f>TOTALGENERAL!$BJ97</f>
        <v/>
      </c>
      <c r="DN174" s="331"/>
      <c r="DO174" s="330"/>
      <c r="DP174" s="332"/>
    </row>
    <row r="175" spans="1:120">
      <c r="A175" s="553" t="str">
        <f>PARAMETRES!$F$6</f>
        <v>ÉCRIRE (dictées, orthographe, rédactions)</v>
      </c>
      <c r="B175" s="571"/>
      <c r="C175" s="328">
        <f>PARAMETRES!$G$6</f>
        <v>25</v>
      </c>
      <c r="D175" s="329"/>
      <c r="E175" s="330">
        <f>TOTALGENERAL!$I61</f>
        <v>22.200000000000003</v>
      </c>
      <c r="F175" s="331"/>
      <c r="G175" s="330" t="str">
        <f>TOTALGENERAL!$AJ61</f>
        <v/>
      </c>
      <c r="H175" s="331"/>
      <c r="I175" s="330" t="str">
        <f>TOTALGENERAL!$BK61</f>
        <v/>
      </c>
      <c r="J175" s="331"/>
      <c r="K175" s="330"/>
      <c r="L175" s="332"/>
      <c r="M175" s="553" t="str">
        <f>PARAMETRES!$F$6</f>
        <v>ÉCRIRE (dictées, orthographe, rédactions)</v>
      </c>
      <c r="N175" s="571"/>
      <c r="O175" s="328">
        <f>PARAMETRES!$G$6</f>
        <v>25</v>
      </c>
      <c r="P175" s="329"/>
      <c r="Q175" s="330">
        <f>TOTALGENERAL!$I65</f>
        <v>23.900000000000002</v>
      </c>
      <c r="R175" s="331"/>
      <c r="S175" s="330" t="str">
        <f>TOTALGENERAL!$AJ65</f>
        <v/>
      </c>
      <c r="T175" s="331"/>
      <c r="U175" s="330" t="str">
        <f>TOTALGENERAL!$BK65</f>
        <v/>
      </c>
      <c r="V175" s="331"/>
      <c r="W175" s="330"/>
      <c r="X175" s="332"/>
      <c r="Y175" s="553" t="str">
        <f>PARAMETRES!$F$6</f>
        <v>ÉCRIRE (dictées, orthographe, rédactions)</v>
      </c>
      <c r="Z175" s="571"/>
      <c r="AA175" s="328">
        <f>PARAMETRES!$G$6</f>
        <v>25</v>
      </c>
      <c r="AB175" s="329"/>
      <c r="AC175" s="330">
        <f>TOTALGENERAL!$I69</f>
        <v>19</v>
      </c>
      <c r="AD175" s="331"/>
      <c r="AE175" s="330" t="str">
        <f>TOTALGENERAL!$AJ69</f>
        <v/>
      </c>
      <c r="AF175" s="331"/>
      <c r="AG175" s="330" t="str">
        <f>TOTALGENERAL!$BK69</f>
        <v/>
      </c>
      <c r="AH175" s="331"/>
      <c r="AI175" s="330"/>
      <c r="AJ175" s="332"/>
      <c r="AK175" s="553" t="str">
        <f>PARAMETRES!$F$6</f>
        <v>ÉCRIRE (dictées, orthographe, rédactions)</v>
      </c>
      <c r="AL175" s="571"/>
      <c r="AM175" s="328">
        <f>PARAMETRES!$G$6</f>
        <v>25</v>
      </c>
      <c r="AN175" s="329"/>
      <c r="AO175" s="330">
        <f>TOTALGENERAL!$I73</f>
        <v>18.8</v>
      </c>
      <c r="AP175" s="331"/>
      <c r="AQ175" s="330" t="str">
        <f>TOTALGENERAL!$AJ73</f>
        <v/>
      </c>
      <c r="AR175" s="331"/>
      <c r="AS175" s="330" t="str">
        <f>TOTALGENERAL!$BK73</f>
        <v/>
      </c>
      <c r="AT175" s="331"/>
      <c r="AU175" s="330"/>
      <c r="AV175" s="332"/>
      <c r="AW175" s="553" t="str">
        <f>PARAMETRES!$F$6</f>
        <v>ÉCRIRE (dictées, orthographe, rédactions)</v>
      </c>
      <c r="AX175" s="571"/>
      <c r="AY175" s="328">
        <f>PARAMETRES!$G$6</f>
        <v>25</v>
      </c>
      <c r="AZ175" s="329"/>
      <c r="BA175" s="330">
        <f>TOTALGENERAL!$I77</f>
        <v>20</v>
      </c>
      <c r="BB175" s="331"/>
      <c r="BC175" s="330" t="str">
        <f>TOTALGENERAL!$AJ77</f>
        <v/>
      </c>
      <c r="BD175" s="331"/>
      <c r="BE175" s="330" t="str">
        <f>TOTALGENERAL!$BK77</f>
        <v/>
      </c>
      <c r="BF175" s="331"/>
      <c r="BG175" s="330"/>
      <c r="BH175" s="332"/>
      <c r="BI175" s="553" t="str">
        <f>PARAMETRES!$F$6</f>
        <v>ÉCRIRE (dictées, orthographe, rédactions)</v>
      </c>
      <c r="BJ175" s="571"/>
      <c r="BK175" s="328">
        <f>PARAMETRES!$G$6</f>
        <v>25</v>
      </c>
      <c r="BL175" s="329"/>
      <c r="BM175" s="330">
        <f>TOTALGENERAL!$I81</f>
        <v>22.8</v>
      </c>
      <c r="BN175" s="331"/>
      <c r="BO175" s="330" t="str">
        <f>TOTALGENERAL!$AJ81</f>
        <v/>
      </c>
      <c r="BP175" s="331"/>
      <c r="BQ175" s="330" t="str">
        <f>TOTALGENERAL!$BK81</f>
        <v/>
      </c>
      <c r="BR175" s="331"/>
      <c r="BS175" s="330"/>
      <c r="BT175" s="332"/>
      <c r="BU175" s="553" t="str">
        <f>PARAMETRES!$F$6</f>
        <v>ÉCRIRE (dictées, orthographe, rédactions)</v>
      </c>
      <c r="BV175" s="571"/>
      <c r="BW175" s="328">
        <f>PARAMETRES!$G$6</f>
        <v>25</v>
      </c>
      <c r="BX175" s="329"/>
      <c r="BY175" s="330">
        <f>TOTALGENERAL!$I85</f>
        <v>16.5</v>
      </c>
      <c r="BZ175" s="331"/>
      <c r="CA175" s="330" t="str">
        <f>TOTALGENERAL!$AJ85</f>
        <v/>
      </c>
      <c r="CB175" s="331"/>
      <c r="CC175" s="330" t="str">
        <f>TOTALGENERAL!$BK85</f>
        <v/>
      </c>
      <c r="CD175" s="331"/>
      <c r="CE175" s="330"/>
      <c r="CF175" s="332"/>
      <c r="CG175" s="553" t="str">
        <f>PARAMETRES!$F$6</f>
        <v>ÉCRIRE (dictées, orthographe, rédactions)</v>
      </c>
      <c r="CH175" s="571"/>
      <c r="CI175" s="328">
        <f>PARAMETRES!$G$6</f>
        <v>25</v>
      </c>
      <c r="CJ175" s="329"/>
      <c r="CK175" s="330" t="str">
        <f>TOTALGENERAL!$I89</f>
        <v>-</v>
      </c>
      <c r="CL175" s="331"/>
      <c r="CM175" s="330" t="str">
        <f>TOTALGENERAL!$AJ89</f>
        <v/>
      </c>
      <c r="CN175" s="331"/>
      <c r="CO175" s="330" t="str">
        <f>TOTALGENERAL!$BK89</f>
        <v/>
      </c>
      <c r="CP175" s="331"/>
      <c r="CQ175" s="330"/>
      <c r="CR175" s="332"/>
      <c r="CS175" s="553" t="str">
        <f>PARAMETRES!$F$6</f>
        <v>ÉCRIRE (dictées, orthographe, rédactions)</v>
      </c>
      <c r="CT175" s="571"/>
      <c r="CU175" s="328">
        <f>PARAMETRES!$G$6</f>
        <v>25</v>
      </c>
      <c r="CV175" s="329"/>
      <c r="CW175" s="330" t="str">
        <f>TOTALGENERAL!$I93</f>
        <v>-</v>
      </c>
      <c r="CX175" s="331"/>
      <c r="CY175" s="330" t="str">
        <f>TOTALGENERAL!$AJ93</f>
        <v/>
      </c>
      <c r="CZ175" s="331"/>
      <c r="DA175" s="330" t="str">
        <f>TOTALGENERAL!$BK93</f>
        <v/>
      </c>
      <c r="DB175" s="331"/>
      <c r="DC175" s="330"/>
      <c r="DD175" s="332"/>
      <c r="DE175" s="553" t="str">
        <f>PARAMETRES!$F$6</f>
        <v>ÉCRIRE (dictées, orthographe, rédactions)</v>
      </c>
      <c r="DF175" s="571"/>
      <c r="DG175" s="328">
        <f>PARAMETRES!$G$6</f>
        <v>25</v>
      </c>
      <c r="DH175" s="329"/>
      <c r="DI175" s="330" t="str">
        <f>TOTALGENERAL!$I97</f>
        <v>-</v>
      </c>
      <c r="DJ175" s="331"/>
      <c r="DK175" s="330" t="str">
        <f>TOTALGENERAL!$AJ97</f>
        <v/>
      </c>
      <c r="DL175" s="331"/>
      <c r="DM175" s="330" t="str">
        <f>TOTALGENERAL!$BK97</f>
        <v/>
      </c>
      <c r="DN175" s="331"/>
      <c r="DO175" s="330"/>
      <c r="DP175" s="332"/>
    </row>
    <row r="176" spans="1:120">
      <c r="A176" s="553" t="str">
        <f>PARAMETRES!$F$7</f>
        <v>ÉCOUTER / PARLER</v>
      </c>
      <c r="B176" s="571"/>
      <c r="C176" s="328">
        <f>PARAMETRES!$G$7</f>
        <v>25</v>
      </c>
      <c r="D176" s="329"/>
      <c r="E176" s="330">
        <f>TOTALGENERAL!$J61</f>
        <v>19.8</v>
      </c>
      <c r="F176" s="331"/>
      <c r="G176" s="330" t="str">
        <f>TOTALGENERAL!$AK61</f>
        <v/>
      </c>
      <c r="H176" s="331"/>
      <c r="I176" s="330" t="str">
        <f>TOTALGENERAL!$BL61</f>
        <v/>
      </c>
      <c r="J176" s="331"/>
      <c r="K176" s="330"/>
      <c r="L176" s="332"/>
      <c r="M176" s="553" t="str">
        <f>PARAMETRES!$F$7</f>
        <v>ÉCOUTER / PARLER</v>
      </c>
      <c r="N176" s="571"/>
      <c r="O176" s="328">
        <f>PARAMETRES!$G$7</f>
        <v>25</v>
      </c>
      <c r="P176" s="329"/>
      <c r="Q176" s="330">
        <f>TOTALGENERAL!$J65</f>
        <v>14.5</v>
      </c>
      <c r="R176" s="331"/>
      <c r="S176" s="330" t="str">
        <f>TOTALGENERAL!$AK65</f>
        <v/>
      </c>
      <c r="T176" s="331"/>
      <c r="U176" s="330" t="str">
        <f>TOTALGENERAL!$BL65</f>
        <v/>
      </c>
      <c r="V176" s="331"/>
      <c r="W176" s="330"/>
      <c r="X176" s="332"/>
      <c r="Y176" s="553" t="str">
        <f>PARAMETRES!$F$7</f>
        <v>ÉCOUTER / PARLER</v>
      </c>
      <c r="Z176" s="571"/>
      <c r="AA176" s="328">
        <f>PARAMETRES!$G$7</f>
        <v>25</v>
      </c>
      <c r="AB176" s="329"/>
      <c r="AC176" s="330">
        <f>TOTALGENERAL!$J69</f>
        <v>14.799999999999999</v>
      </c>
      <c r="AD176" s="331"/>
      <c r="AE176" s="330" t="str">
        <f>TOTALGENERAL!$AK69</f>
        <v/>
      </c>
      <c r="AF176" s="331"/>
      <c r="AG176" s="330" t="str">
        <f>TOTALGENERAL!$BL69</f>
        <v/>
      </c>
      <c r="AH176" s="331"/>
      <c r="AI176" s="330"/>
      <c r="AJ176" s="332"/>
      <c r="AK176" s="553" t="str">
        <f>PARAMETRES!$F$7</f>
        <v>ÉCOUTER / PARLER</v>
      </c>
      <c r="AL176" s="571"/>
      <c r="AM176" s="328">
        <f>PARAMETRES!$G$7</f>
        <v>25</v>
      </c>
      <c r="AN176" s="329"/>
      <c r="AO176" s="330">
        <f>TOTALGENERAL!$J73</f>
        <v>18.100000000000001</v>
      </c>
      <c r="AP176" s="331"/>
      <c r="AQ176" s="330" t="str">
        <f>TOTALGENERAL!$AK73</f>
        <v/>
      </c>
      <c r="AR176" s="331"/>
      <c r="AS176" s="330" t="str">
        <f>TOTALGENERAL!$BL73</f>
        <v/>
      </c>
      <c r="AT176" s="331"/>
      <c r="AU176" s="330"/>
      <c r="AV176" s="332"/>
      <c r="AW176" s="553" t="str">
        <f>PARAMETRES!$F$7</f>
        <v>ÉCOUTER / PARLER</v>
      </c>
      <c r="AX176" s="571"/>
      <c r="AY176" s="328">
        <f>PARAMETRES!$G$7</f>
        <v>25</v>
      </c>
      <c r="AZ176" s="329"/>
      <c r="BA176" s="330">
        <f>TOTALGENERAL!$J77</f>
        <v>19.5</v>
      </c>
      <c r="BB176" s="331"/>
      <c r="BC176" s="330" t="str">
        <f>TOTALGENERAL!$AK77</f>
        <v/>
      </c>
      <c r="BD176" s="331"/>
      <c r="BE176" s="330" t="str">
        <f>TOTALGENERAL!$BL77</f>
        <v/>
      </c>
      <c r="BF176" s="331"/>
      <c r="BG176" s="330"/>
      <c r="BH176" s="332"/>
      <c r="BI176" s="553" t="str">
        <f>PARAMETRES!$F$7</f>
        <v>ÉCOUTER / PARLER</v>
      </c>
      <c r="BJ176" s="571"/>
      <c r="BK176" s="328">
        <f>PARAMETRES!$G$7</f>
        <v>25</v>
      </c>
      <c r="BL176" s="329"/>
      <c r="BM176" s="330">
        <f>TOTALGENERAL!$J81</f>
        <v>17.8</v>
      </c>
      <c r="BN176" s="331"/>
      <c r="BO176" s="330" t="str">
        <f>TOTALGENERAL!$AK81</f>
        <v/>
      </c>
      <c r="BP176" s="331"/>
      <c r="BQ176" s="330" t="str">
        <f>TOTALGENERAL!$BL81</f>
        <v/>
      </c>
      <c r="BR176" s="331"/>
      <c r="BS176" s="330"/>
      <c r="BT176" s="332"/>
      <c r="BU176" s="553" t="str">
        <f>PARAMETRES!$F$7</f>
        <v>ÉCOUTER / PARLER</v>
      </c>
      <c r="BV176" s="571"/>
      <c r="BW176" s="328">
        <f>PARAMETRES!$G$7</f>
        <v>25</v>
      </c>
      <c r="BX176" s="329"/>
      <c r="BY176" s="330">
        <f>TOTALGENERAL!$J85</f>
        <v>15</v>
      </c>
      <c r="BZ176" s="331"/>
      <c r="CA176" s="330" t="str">
        <f>TOTALGENERAL!$AK85</f>
        <v/>
      </c>
      <c r="CB176" s="331"/>
      <c r="CC176" s="330" t="str">
        <f>TOTALGENERAL!$BL85</f>
        <v/>
      </c>
      <c r="CD176" s="331"/>
      <c r="CE176" s="330"/>
      <c r="CF176" s="332"/>
      <c r="CG176" s="553" t="str">
        <f>PARAMETRES!$F$7</f>
        <v>ÉCOUTER / PARLER</v>
      </c>
      <c r="CH176" s="571"/>
      <c r="CI176" s="328">
        <f>PARAMETRES!$G$7</f>
        <v>25</v>
      </c>
      <c r="CJ176" s="329"/>
      <c r="CK176" s="330" t="str">
        <f>TOTALGENERAL!$J89</f>
        <v>-</v>
      </c>
      <c r="CL176" s="331"/>
      <c r="CM176" s="330" t="str">
        <f>TOTALGENERAL!$AK89</f>
        <v/>
      </c>
      <c r="CN176" s="331"/>
      <c r="CO176" s="330" t="str">
        <f>TOTALGENERAL!$BL89</f>
        <v/>
      </c>
      <c r="CP176" s="331"/>
      <c r="CQ176" s="330"/>
      <c r="CR176" s="332"/>
      <c r="CS176" s="553" t="str">
        <f>PARAMETRES!$F$7</f>
        <v>ÉCOUTER / PARLER</v>
      </c>
      <c r="CT176" s="571"/>
      <c r="CU176" s="328">
        <f>PARAMETRES!$G$7</f>
        <v>25</v>
      </c>
      <c r="CV176" s="329"/>
      <c r="CW176" s="330" t="str">
        <f>TOTALGENERAL!$J93</f>
        <v>-</v>
      </c>
      <c r="CX176" s="331"/>
      <c r="CY176" s="330" t="str">
        <f>TOTALGENERAL!$AK93</f>
        <v/>
      </c>
      <c r="CZ176" s="331"/>
      <c r="DA176" s="330" t="str">
        <f>TOTALGENERAL!$BL93</f>
        <v/>
      </c>
      <c r="DB176" s="331"/>
      <c r="DC176" s="330"/>
      <c r="DD176" s="332"/>
      <c r="DE176" s="553" t="str">
        <f>PARAMETRES!$F$7</f>
        <v>ÉCOUTER / PARLER</v>
      </c>
      <c r="DF176" s="571"/>
      <c r="DG176" s="328">
        <f>PARAMETRES!$G$7</f>
        <v>25</v>
      </c>
      <c r="DH176" s="329"/>
      <c r="DI176" s="330" t="str">
        <f>TOTALGENERAL!$J97</f>
        <v>-</v>
      </c>
      <c r="DJ176" s="331"/>
      <c r="DK176" s="330" t="str">
        <f>TOTALGENERAL!$AK97</f>
        <v/>
      </c>
      <c r="DL176" s="331"/>
      <c r="DM176" s="330" t="str">
        <f>TOTALGENERAL!$BL97</f>
        <v/>
      </c>
      <c r="DN176" s="331"/>
      <c r="DO176" s="330"/>
      <c r="DP176" s="332"/>
    </row>
    <row r="177" spans="1:120">
      <c r="A177" s="553" t="str">
        <f>PARAMETRES!$F$8</f>
        <v>LIRE-ÉCRIRE (conjugaison, grammaire, …)</v>
      </c>
      <c r="B177" s="571"/>
      <c r="C177" s="328">
        <f>PARAMETRES!$G$8</f>
        <v>25</v>
      </c>
      <c r="D177" s="329"/>
      <c r="E177" s="330">
        <f>TOTALGENERAL!$K61</f>
        <v>15.9</v>
      </c>
      <c r="F177" s="331"/>
      <c r="G177" s="330" t="str">
        <f>TOTALGENERAL!$AL61</f>
        <v/>
      </c>
      <c r="H177" s="331"/>
      <c r="I177" s="330" t="str">
        <f>TOTALGENERAL!$BM61</f>
        <v/>
      </c>
      <c r="J177" s="331"/>
      <c r="K177" s="330"/>
      <c r="L177" s="332"/>
      <c r="M177" s="553" t="str">
        <f>PARAMETRES!$F$8</f>
        <v>LIRE-ÉCRIRE (conjugaison, grammaire, …)</v>
      </c>
      <c r="N177" s="571"/>
      <c r="O177" s="328">
        <f>PARAMETRES!$G$8</f>
        <v>25</v>
      </c>
      <c r="P177" s="329"/>
      <c r="Q177" s="330">
        <f>TOTALGENERAL!$K65</f>
        <v>16.600000000000001</v>
      </c>
      <c r="R177" s="331"/>
      <c r="S177" s="330" t="str">
        <f>TOTALGENERAL!$AL65</f>
        <v/>
      </c>
      <c r="T177" s="331"/>
      <c r="U177" s="330" t="str">
        <f>TOTALGENERAL!$BM65</f>
        <v/>
      </c>
      <c r="V177" s="331"/>
      <c r="W177" s="330"/>
      <c r="X177" s="332"/>
      <c r="Y177" s="553" t="str">
        <f>PARAMETRES!$F$8</f>
        <v>LIRE-ÉCRIRE (conjugaison, grammaire, …)</v>
      </c>
      <c r="Z177" s="571"/>
      <c r="AA177" s="328">
        <f>PARAMETRES!$G$8</f>
        <v>25</v>
      </c>
      <c r="AB177" s="329"/>
      <c r="AC177" s="330">
        <f>TOTALGENERAL!$K69</f>
        <v>13.2</v>
      </c>
      <c r="AD177" s="331"/>
      <c r="AE177" s="330" t="str">
        <f>TOTALGENERAL!$AL69</f>
        <v/>
      </c>
      <c r="AF177" s="331"/>
      <c r="AG177" s="330" t="str">
        <f>TOTALGENERAL!$BM69</f>
        <v/>
      </c>
      <c r="AH177" s="331"/>
      <c r="AI177" s="330"/>
      <c r="AJ177" s="332"/>
      <c r="AK177" s="553" t="str">
        <f>PARAMETRES!$F$8</f>
        <v>LIRE-ÉCRIRE (conjugaison, grammaire, …)</v>
      </c>
      <c r="AL177" s="571"/>
      <c r="AM177" s="328">
        <f>PARAMETRES!$G$8</f>
        <v>25</v>
      </c>
      <c r="AN177" s="329"/>
      <c r="AO177" s="330">
        <f>TOTALGENERAL!$K73</f>
        <v>12.5</v>
      </c>
      <c r="AP177" s="331"/>
      <c r="AQ177" s="330" t="str">
        <f>TOTALGENERAL!$AL73</f>
        <v/>
      </c>
      <c r="AR177" s="331"/>
      <c r="AS177" s="330" t="str">
        <f>TOTALGENERAL!$BM73</f>
        <v/>
      </c>
      <c r="AT177" s="331"/>
      <c r="AU177" s="330"/>
      <c r="AV177" s="332"/>
      <c r="AW177" s="553" t="str">
        <f>PARAMETRES!$F$8</f>
        <v>LIRE-ÉCRIRE (conjugaison, grammaire, …)</v>
      </c>
      <c r="AX177" s="571"/>
      <c r="AY177" s="328">
        <f>PARAMETRES!$G$8</f>
        <v>25</v>
      </c>
      <c r="AZ177" s="329"/>
      <c r="BA177" s="330">
        <f>TOTALGENERAL!$K77</f>
        <v>16.400000000000002</v>
      </c>
      <c r="BB177" s="331"/>
      <c r="BC177" s="330" t="str">
        <f>TOTALGENERAL!$AL77</f>
        <v/>
      </c>
      <c r="BD177" s="331"/>
      <c r="BE177" s="330" t="str">
        <f>TOTALGENERAL!$BM77</f>
        <v/>
      </c>
      <c r="BF177" s="331"/>
      <c r="BG177" s="330"/>
      <c r="BH177" s="332"/>
      <c r="BI177" s="553" t="str">
        <f>PARAMETRES!$F$8</f>
        <v>LIRE-ÉCRIRE (conjugaison, grammaire, …)</v>
      </c>
      <c r="BJ177" s="571"/>
      <c r="BK177" s="328">
        <f>PARAMETRES!$G$8</f>
        <v>25</v>
      </c>
      <c r="BL177" s="329"/>
      <c r="BM177" s="330">
        <f>TOTALGENERAL!$K81</f>
        <v>19.400000000000002</v>
      </c>
      <c r="BN177" s="331"/>
      <c r="BO177" s="330" t="str">
        <f>TOTALGENERAL!$AL81</f>
        <v/>
      </c>
      <c r="BP177" s="331"/>
      <c r="BQ177" s="330" t="str">
        <f>TOTALGENERAL!$BM81</f>
        <v/>
      </c>
      <c r="BR177" s="331"/>
      <c r="BS177" s="330"/>
      <c r="BT177" s="332"/>
      <c r="BU177" s="553" t="str">
        <f>PARAMETRES!$F$8</f>
        <v>LIRE-ÉCRIRE (conjugaison, grammaire, …)</v>
      </c>
      <c r="BV177" s="571"/>
      <c r="BW177" s="328">
        <f>PARAMETRES!$G$8</f>
        <v>25</v>
      </c>
      <c r="BX177" s="329"/>
      <c r="BY177" s="330">
        <f>TOTALGENERAL!$K85</f>
        <v>16.400000000000002</v>
      </c>
      <c r="BZ177" s="331"/>
      <c r="CA177" s="330" t="str">
        <f>TOTALGENERAL!$AL85</f>
        <v/>
      </c>
      <c r="CB177" s="331"/>
      <c r="CC177" s="330" t="str">
        <f>TOTALGENERAL!$BM85</f>
        <v/>
      </c>
      <c r="CD177" s="331"/>
      <c r="CE177" s="330"/>
      <c r="CF177" s="332"/>
      <c r="CG177" s="553" t="str">
        <f>PARAMETRES!$F$8</f>
        <v>LIRE-ÉCRIRE (conjugaison, grammaire, …)</v>
      </c>
      <c r="CH177" s="571"/>
      <c r="CI177" s="328">
        <f>PARAMETRES!$G$8</f>
        <v>25</v>
      </c>
      <c r="CJ177" s="329"/>
      <c r="CK177" s="330" t="str">
        <f>TOTALGENERAL!$K89</f>
        <v>-</v>
      </c>
      <c r="CL177" s="331"/>
      <c r="CM177" s="330" t="str">
        <f>TOTALGENERAL!$AL89</f>
        <v/>
      </c>
      <c r="CN177" s="331"/>
      <c r="CO177" s="330" t="str">
        <f>TOTALGENERAL!$BM89</f>
        <v/>
      </c>
      <c r="CP177" s="331"/>
      <c r="CQ177" s="330"/>
      <c r="CR177" s="332"/>
      <c r="CS177" s="553" t="str">
        <f>PARAMETRES!$F$8</f>
        <v>LIRE-ÉCRIRE (conjugaison, grammaire, …)</v>
      </c>
      <c r="CT177" s="571"/>
      <c r="CU177" s="328">
        <f>PARAMETRES!$G$8</f>
        <v>25</v>
      </c>
      <c r="CV177" s="329"/>
      <c r="CW177" s="330" t="str">
        <f>TOTALGENERAL!$K93</f>
        <v>-</v>
      </c>
      <c r="CX177" s="331"/>
      <c r="CY177" s="330" t="str">
        <f>TOTALGENERAL!$AL93</f>
        <v/>
      </c>
      <c r="CZ177" s="331"/>
      <c r="DA177" s="330" t="str">
        <f>TOTALGENERAL!$BM93</f>
        <v/>
      </c>
      <c r="DB177" s="331"/>
      <c r="DC177" s="330"/>
      <c r="DD177" s="332"/>
      <c r="DE177" s="553" t="str">
        <f>PARAMETRES!$F$8</f>
        <v>LIRE-ÉCRIRE (conjugaison, grammaire, …)</v>
      </c>
      <c r="DF177" s="571"/>
      <c r="DG177" s="328">
        <f>PARAMETRES!$G$8</f>
        <v>25</v>
      </c>
      <c r="DH177" s="329"/>
      <c r="DI177" s="330" t="str">
        <f>TOTALGENERAL!$K97</f>
        <v>-</v>
      </c>
      <c r="DJ177" s="331"/>
      <c r="DK177" s="330" t="str">
        <f>TOTALGENERAL!$AL97</f>
        <v/>
      </c>
      <c r="DL177" s="331"/>
      <c r="DM177" s="330" t="str">
        <f>TOTALGENERAL!$BM97</f>
        <v/>
      </c>
      <c r="DN177" s="331"/>
      <c r="DO177" s="330"/>
      <c r="DP177" s="332"/>
    </row>
    <row r="178" spans="1:120" ht="13.5" thickBot="1">
      <c r="A178" s="326"/>
      <c r="B178" s="326"/>
      <c r="C178" s="327"/>
      <c r="D178" s="327"/>
      <c r="E178" s="315"/>
      <c r="G178" s="315"/>
      <c r="I178" s="315"/>
      <c r="K178" s="315"/>
      <c r="M178" s="326"/>
      <c r="N178" s="326"/>
      <c r="O178" s="327"/>
      <c r="P178" s="327"/>
      <c r="Q178" s="315"/>
      <c r="S178" s="315"/>
      <c r="U178" s="315"/>
      <c r="W178" s="315"/>
      <c r="Y178" s="326"/>
      <c r="Z178" s="326"/>
      <c r="AA178" s="327"/>
      <c r="AB178" s="327"/>
      <c r="AC178" s="315"/>
      <c r="AE178" s="315"/>
      <c r="AG178" s="315"/>
      <c r="AI178" s="315"/>
      <c r="AK178" s="326"/>
      <c r="AL178" s="326"/>
      <c r="AM178" s="327"/>
      <c r="AN178" s="327"/>
      <c r="AO178" s="315"/>
      <c r="AQ178" s="315"/>
      <c r="AS178" s="315"/>
      <c r="AU178" s="315"/>
      <c r="AW178" s="326"/>
      <c r="AX178" s="326"/>
      <c r="AY178" s="327"/>
      <c r="AZ178" s="327"/>
      <c r="BA178" s="315"/>
      <c r="BC178" s="315"/>
      <c r="BE178" s="315"/>
      <c r="BG178" s="315"/>
      <c r="BI178" s="326"/>
      <c r="BJ178" s="326"/>
      <c r="BK178" s="327"/>
      <c r="BL178" s="327"/>
      <c r="BM178" s="315"/>
      <c r="BO178" s="315"/>
      <c r="BQ178" s="315"/>
      <c r="BS178" s="315"/>
      <c r="BU178" s="326"/>
      <c r="BV178" s="326"/>
      <c r="BW178" s="327"/>
      <c r="BX178" s="327"/>
      <c r="BY178" s="315"/>
      <c r="CA178" s="315"/>
      <c r="CC178" s="315"/>
      <c r="CE178" s="315"/>
      <c r="CG178" s="326"/>
      <c r="CH178" s="326"/>
      <c r="CI178" s="327"/>
      <c r="CJ178" s="327"/>
      <c r="CK178" s="315"/>
      <c r="CM178" s="315"/>
      <c r="CO178" s="315"/>
      <c r="CQ178" s="315"/>
      <c r="CS178" s="326"/>
      <c r="CT178" s="326"/>
      <c r="CU178" s="327"/>
      <c r="CV178" s="327"/>
      <c r="CW178" s="315"/>
      <c r="CY178" s="315"/>
      <c r="DA178" s="315"/>
      <c r="DC178" s="315"/>
      <c r="DE178" s="326"/>
      <c r="DF178" s="326"/>
      <c r="DG178" s="327"/>
      <c r="DH178" s="327"/>
      <c r="DI178" s="315"/>
      <c r="DK178" s="315"/>
      <c r="DM178" s="315"/>
      <c r="DO178" s="315"/>
    </row>
    <row r="179" spans="1:120" ht="14.25" thickBot="1">
      <c r="A179" s="554" t="str">
        <f>PARAMETRES!$F$9</f>
        <v>TOTAL LANGUE MATERNELLE</v>
      </c>
      <c r="B179" s="572"/>
      <c r="C179" s="333">
        <f>PARAMETRES!$G$9</f>
        <v>100</v>
      </c>
      <c r="D179" s="334"/>
      <c r="E179" s="335">
        <f>TOTALGENERAL!$L61</f>
        <v>79.899999999999991</v>
      </c>
      <c r="F179" s="319"/>
      <c r="G179" s="335" t="str">
        <f>TOTALGENERAL!$AM61</f>
        <v/>
      </c>
      <c r="H179" s="319"/>
      <c r="I179" s="335" t="str">
        <f>TOTALGENERAL!$BN61</f>
        <v/>
      </c>
      <c r="J179" s="319"/>
      <c r="K179" s="335"/>
      <c r="L179" s="320"/>
      <c r="M179" s="554" t="str">
        <f>PARAMETRES!$F$9</f>
        <v>TOTAL LANGUE MATERNELLE</v>
      </c>
      <c r="N179" s="572"/>
      <c r="O179" s="333">
        <f>PARAMETRES!$G$9</f>
        <v>100</v>
      </c>
      <c r="P179" s="334"/>
      <c r="Q179" s="335">
        <f>TOTALGENERAL!$L65</f>
        <v>74.099999999999994</v>
      </c>
      <c r="R179" s="319"/>
      <c r="S179" s="335" t="str">
        <f>TOTALGENERAL!$AM65</f>
        <v/>
      </c>
      <c r="T179" s="319"/>
      <c r="U179" s="335" t="str">
        <f>TOTALGENERAL!$BN65</f>
        <v/>
      </c>
      <c r="V179" s="319"/>
      <c r="W179" s="335"/>
      <c r="X179" s="320"/>
      <c r="Y179" s="554" t="str">
        <f>PARAMETRES!$F$9</f>
        <v>TOTAL LANGUE MATERNELLE</v>
      </c>
      <c r="Z179" s="572"/>
      <c r="AA179" s="333">
        <f>PARAMETRES!$G$9</f>
        <v>100</v>
      </c>
      <c r="AB179" s="334"/>
      <c r="AC179" s="335">
        <f>TOTALGENERAL!$L69</f>
        <v>67.099999999999994</v>
      </c>
      <c r="AD179" s="319"/>
      <c r="AE179" s="335" t="str">
        <f>TOTALGENERAL!$AM69</f>
        <v/>
      </c>
      <c r="AF179" s="319"/>
      <c r="AG179" s="335" t="str">
        <f>TOTALGENERAL!$BN69</f>
        <v/>
      </c>
      <c r="AH179" s="319"/>
      <c r="AI179" s="335"/>
      <c r="AJ179" s="320"/>
      <c r="AK179" s="554" t="str">
        <f>PARAMETRES!$F$9</f>
        <v>TOTAL LANGUE MATERNELLE</v>
      </c>
      <c r="AL179" s="572"/>
      <c r="AM179" s="333">
        <f>PARAMETRES!$G$9</f>
        <v>100</v>
      </c>
      <c r="AN179" s="334"/>
      <c r="AO179" s="335">
        <f>TOTALGENERAL!$L73</f>
        <v>70.899999999999991</v>
      </c>
      <c r="AP179" s="319"/>
      <c r="AQ179" s="335" t="str">
        <f>TOTALGENERAL!$AM73</f>
        <v/>
      </c>
      <c r="AR179" s="319"/>
      <c r="AS179" s="335" t="str">
        <f>TOTALGENERAL!$BN73</f>
        <v/>
      </c>
      <c r="AT179" s="319"/>
      <c r="AU179" s="335"/>
      <c r="AV179" s="320"/>
      <c r="AW179" s="554" t="str">
        <f>PARAMETRES!$F$9</f>
        <v>TOTAL LANGUE MATERNELLE</v>
      </c>
      <c r="AX179" s="572"/>
      <c r="AY179" s="333">
        <f>PARAMETRES!$G$9</f>
        <v>100</v>
      </c>
      <c r="AZ179" s="334"/>
      <c r="BA179" s="335">
        <f>TOTALGENERAL!$L77</f>
        <v>79.8</v>
      </c>
      <c r="BB179" s="319"/>
      <c r="BC179" s="335" t="str">
        <f>TOTALGENERAL!$AM77</f>
        <v/>
      </c>
      <c r="BD179" s="319"/>
      <c r="BE179" s="335" t="str">
        <f>TOTALGENERAL!$BN77</f>
        <v/>
      </c>
      <c r="BF179" s="319"/>
      <c r="BG179" s="335"/>
      <c r="BH179" s="320"/>
      <c r="BI179" s="554" t="str">
        <f>PARAMETRES!$F$9</f>
        <v>TOTAL LANGUE MATERNELLE</v>
      </c>
      <c r="BJ179" s="572"/>
      <c r="BK179" s="333">
        <f>PARAMETRES!$G$9</f>
        <v>100</v>
      </c>
      <c r="BL179" s="334"/>
      <c r="BM179" s="335">
        <f>TOTALGENERAL!$L81</f>
        <v>82.899999999999991</v>
      </c>
      <c r="BN179" s="319"/>
      <c r="BO179" s="335" t="str">
        <f>TOTALGENERAL!$AM81</f>
        <v/>
      </c>
      <c r="BP179" s="319"/>
      <c r="BQ179" s="335" t="str">
        <f>TOTALGENERAL!$BN81</f>
        <v/>
      </c>
      <c r="BR179" s="319"/>
      <c r="BS179" s="335"/>
      <c r="BT179" s="320"/>
      <c r="BU179" s="554" t="str">
        <f>PARAMETRES!$F$9</f>
        <v>TOTAL LANGUE MATERNELLE</v>
      </c>
      <c r="BV179" s="572"/>
      <c r="BW179" s="333">
        <f>PARAMETRES!$G$9</f>
        <v>100</v>
      </c>
      <c r="BX179" s="334"/>
      <c r="BY179" s="335">
        <f>TOTALGENERAL!$L85</f>
        <v>68.399999999999991</v>
      </c>
      <c r="BZ179" s="319"/>
      <c r="CA179" s="335" t="str">
        <f>TOTALGENERAL!$AM85</f>
        <v/>
      </c>
      <c r="CB179" s="319"/>
      <c r="CC179" s="335" t="str">
        <f>TOTALGENERAL!$BN85</f>
        <v/>
      </c>
      <c r="CD179" s="319"/>
      <c r="CE179" s="335"/>
      <c r="CF179" s="320"/>
      <c r="CG179" s="554" t="str">
        <f>PARAMETRES!$F$9</f>
        <v>TOTAL LANGUE MATERNELLE</v>
      </c>
      <c r="CH179" s="572"/>
      <c r="CI179" s="333">
        <f>PARAMETRES!$G$9</f>
        <v>100</v>
      </c>
      <c r="CJ179" s="334"/>
      <c r="CK179" s="335" t="str">
        <f>TOTALGENERAL!$L89</f>
        <v>-</v>
      </c>
      <c r="CL179" s="319"/>
      <c r="CM179" s="335" t="str">
        <f>TOTALGENERAL!$AM89</f>
        <v/>
      </c>
      <c r="CN179" s="319"/>
      <c r="CO179" s="335" t="str">
        <f>TOTALGENERAL!$BN89</f>
        <v/>
      </c>
      <c r="CP179" s="319"/>
      <c r="CQ179" s="335"/>
      <c r="CR179" s="320"/>
      <c r="CS179" s="554" t="str">
        <f>PARAMETRES!$F$9</f>
        <v>TOTAL LANGUE MATERNELLE</v>
      </c>
      <c r="CT179" s="572"/>
      <c r="CU179" s="333">
        <f>PARAMETRES!$G$9</f>
        <v>100</v>
      </c>
      <c r="CV179" s="334"/>
      <c r="CW179" s="335" t="str">
        <f>TOTALGENERAL!$L93</f>
        <v>-</v>
      </c>
      <c r="CX179" s="319"/>
      <c r="CY179" s="335" t="str">
        <f>TOTALGENERAL!$AM93</f>
        <v/>
      </c>
      <c r="CZ179" s="319"/>
      <c r="DA179" s="335" t="str">
        <f>TOTALGENERAL!$BN93</f>
        <v/>
      </c>
      <c r="DB179" s="319"/>
      <c r="DC179" s="335"/>
      <c r="DD179" s="320"/>
      <c r="DE179" s="554" t="str">
        <f>PARAMETRES!$F$9</f>
        <v>TOTAL LANGUE MATERNELLE</v>
      </c>
      <c r="DF179" s="572"/>
      <c r="DG179" s="333">
        <f>PARAMETRES!$G$9</f>
        <v>100</v>
      </c>
      <c r="DH179" s="334"/>
      <c r="DI179" s="335" t="str">
        <f>TOTALGENERAL!$L97</f>
        <v>-</v>
      </c>
      <c r="DJ179" s="319"/>
      <c r="DK179" s="335" t="str">
        <f>TOTALGENERAL!$AM97</f>
        <v/>
      </c>
      <c r="DL179" s="319"/>
      <c r="DM179" s="335" t="str">
        <f>TOTALGENERAL!$BN97</f>
        <v/>
      </c>
      <c r="DN179" s="319"/>
      <c r="DO179" s="335"/>
      <c r="DP179" s="320"/>
    </row>
    <row r="180" spans="1:120" ht="13.5">
      <c r="A180" s="321"/>
      <c r="B180" s="322"/>
      <c r="C180" s="336"/>
      <c r="D180" s="336"/>
      <c r="E180" s="315"/>
      <c r="F180" s="324"/>
      <c r="G180" s="315"/>
      <c r="H180" s="324"/>
      <c r="I180" s="315"/>
      <c r="J180" s="324"/>
      <c r="K180" s="315"/>
      <c r="L180" s="325"/>
      <c r="M180" s="321"/>
      <c r="N180" s="322"/>
      <c r="O180" s="336"/>
      <c r="P180" s="336"/>
      <c r="Q180" s="315"/>
      <c r="R180" s="324"/>
      <c r="S180" s="315"/>
      <c r="T180" s="324"/>
      <c r="U180" s="315"/>
      <c r="V180" s="324"/>
      <c r="W180" s="315"/>
      <c r="X180" s="325"/>
      <c r="Y180" s="321"/>
      <c r="Z180" s="322"/>
      <c r="AA180" s="336"/>
      <c r="AB180" s="336"/>
      <c r="AC180" s="315"/>
      <c r="AD180" s="324"/>
      <c r="AE180" s="315"/>
      <c r="AF180" s="324"/>
      <c r="AG180" s="315"/>
      <c r="AH180" s="324"/>
      <c r="AI180" s="315"/>
      <c r="AJ180" s="325"/>
      <c r="AK180" s="321"/>
      <c r="AL180" s="322"/>
      <c r="AM180" s="336"/>
      <c r="AN180" s="336"/>
      <c r="AO180" s="315"/>
      <c r="AP180" s="324"/>
      <c r="AQ180" s="315"/>
      <c r="AR180" s="324"/>
      <c r="AS180" s="315"/>
      <c r="AT180" s="324"/>
      <c r="AU180" s="315"/>
      <c r="AV180" s="325"/>
      <c r="AW180" s="321"/>
      <c r="AX180" s="322"/>
      <c r="AY180" s="336"/>
      <c r="AZ180" s="336"/>
      <c r="BA180" s="315"/>
      <c r="BB180" s="324"/>
      <c r="BC180" s="315"/>
      <c r="BD180" s="324"/>
      <c r="BE180" s="315"/>
      <c r="BF180" s="324"/>
      <c r="BG180" s="315"/>
      <c r="BH180" s="325"/>
      <c r="BI180" s="321"/>
      <c r="BJ180" s="322"/>
      <c r="BK180" s="336"/>
      <c r="BL180" s="336"/>
      <c r="BM180" s="315"/>
      <c r="BN180" s="324"/>
      <c r="BO180" s="315"/>
      <c r="BP180" s="324"/>
      <c r="BQ180" s="315"/>
      <c r="BR180" s="324"/>
      <c r="BS180" s="315"/>
      <c r="BT180" s="325"/>
      <c r="BU180" s="321"/>
      <c r="BV180" s="322"/>
      <c r="BW180" s="336"/>
      <c r="BX180" s="336"/>
      <c r="BY180" s="315"/>
      <c r="BZ180" s="324"/>
      <c r="CA180" s="315"/>
      <c r="CB180" s="324"/>
      <c r="CC180" s="315"/>
      <c r="CD180" s="324"/>
      <c r="CE180" s="315"/>
      <c r="CF180" s="325"/>
      <c r="CG180" s="321"/>
      <c r="CH180" s="322"/>
      <c r="CI180" s="336"/>
      <c r="CJ180" s="336"/>
      <c r="CK180" s="315"/>
      <c r="CL180" s="324"/>
      <c r="CM180" s="315"/>
      <c r="CN180" s="324"/>
      <c r="CO180" s="315"/>
      <c r="CP180" s="324"/>
      <c r="CQ180" s="315"/>
      <c r="CR180" s="325"/>
      <c r="CS180" s="321"/>
      <c r="CT180" s="322"/>
      <c r="CU180" s="336"/>
      <c r="CV180" s="336"/>
      <c r="CW180" s="315"/>
      <c r="CX180" s="324"/>
      <c r="CY180" s="315"/>
      <c r="CZ180" s="324"/>
      <c r="DA180" s="315"/>
      <c r="DB180" s="324"/>
      <c r="DC180" s="315"/>
      <c r="DD180" s="325"/>
      <c r="DE180" s="321"/>
      <c r="DF180" s="322"/>
      <c r="DG180" s="336"/>
      <c r="DH180" s="336"/>
      <c r="DI180" s="315"/>
      <c r="DJ180" s="324"/>
      <c r="DK180" s="315"/>
      <c r="DL180" s="324"/>
      <c r="DM180" s="315"/>
      <c r="DN180" s="324"/>
      <c r="DO180" s="315"/>
      <c r="DP180" s="325"/>
    </row>
    <row r="181" spans="1:120">
      <c r="A181" s="326"/>
      <c r="B181" s="326"/>
      <c r="C181" s="327"/>
      <c r="D181" s="327"/>
      <c r="E181" s="315"/>
      <c r="G181" s="315"/>
      <c r="I181" s="315"/>
      <c r="K181" s="315"/>
      <c r="M181" s="326"/>
      <c r="N181" s="326"/>
      <c r="O181" s="327"/>
      <c r="P181" s="327"/>
      <c r="Q181" s="315"/>
      <c r="S181" s="315"/>
      <c r="U181" s="315"/>
      <c r="W181" s="315"/>
      <c r="Y181" s="326"/>
      <c r="Z181" s="326"/>
      <c r="AA181" s="327"/>
      <c r="AB181" s="327"/>
      <c r="AC181" s="315"/>
      <c r="AE181" s="315"/>
      <c r="AG181" s="315"/>
      <c r="AI181" s="315"/>
      <c r="AK181" s="326"/>
      <c r="AL181" s="326"/>
      <c r="AM181" s="327"/>
      <c r="AN181" s="327"/>
      <c r="AO181" s="315"/>
      <c r="AQ181" s="315"/>
      <c r="AS181" s="315"/>
      <c r="AU181" s="315"/>
      <c r="AW181" s="326"/>
      <c r="AX181" s="326"/>
      <c r="AY181" s="327"/>
      <c r="AZ181" s="327"/>
      <c r="BA181" s="315"/>
      <c r="BC181" s="315"/>
      <c r="BE181" s="315"/>
      <c r="BG181" s="315"/>
      <c r="BI181" s="326"/>
      <c r="BJ181" s="326"/>
      <c r="BK181" s="327"/>
      <c r="BL181" s="327"/>
      <c r="BM181" s="315"/>
      <c r="BO181" s="315"/>
      <c r="BQ181" s="315"/>
      <c r="BS181" s="315"/>
      <c r="BU181" s="326"/>
      <c r="BV181" s="326"/>
      <c r="BW181" s="327"/>
      <c r="BX181" s="327"/>
      <c r="BY181" s="315"/>
      <c r="CA181" s="315"/>
      <c r="CC181" s="315"/>
      <c r="CE181" s="315"/>
      <c r="CG181" s="326"/>
      <c r="CH181" s="326"/>
      <c r="CI181" s="327"/>
      <c r="CJ181" s="327"/>
      <c r="CK181" s="315"/>
      <c r="CM181" s="315"/>
      <c r="CO181" s="315"/>
      <c r="CQ181" s="315"/>
      <c r="CS181" s="326"/>
      <c r="CT181" s="326"/>
      <c r="CU181" s="327"/>
      <c r="CV181" s="327"/>
      <c r="CW181" s="315"/>
      <c r="CY181" s="315"/>
      <c r="DA181" s="315"/>
      <c r="DC181" s="315"/>
      <c r="DE181" s="326"/>
      <c r="DF181" s="326"/>
      <c r="DG181" s="327"/>
      <c r="DH181" s="327"/>
      <c r="DI181" s="315"/>
      <c r="DK181" s="315"/>
      <c r="DM181" s="315"/>
      <c r="DO181" s="315"/>
    </row>
    <row r="182" spans="1:120" ht="13.5">
      <c r="A182" s="552" t="s">
        <v>89</v>
      </c>
      <c r="B182" s="552"/>
      <c r="C182" s="327"/>
      <c r="D182" s="327"/>
      <c r="E182" s="315"/>
      <c r="G182" s="315"/>
      <c r="I182" s="315"/>
      <c r="K182" s="315"/>
      <c r="M182" s="552" t="s">
        <v>89</v>
      </c>
      <c r="N182" s="552"/>
      <c r="O182" s="327"/>
      <c r="P182" s="327"/>
      <c r="Q182" s="315"/>
      <c r="S182" s="315"/>
      <c r="U182" s="315"/>
      <c r="W182" s="315"/>
      <c r="Y182" s="552" t="s">
        <v>89</v>
      </c>
      <c r="Z182" s="552"/>
      <c r="AA182" s="327"/>
      <c r="AB182" s="327"/>
      <c r="AC182" s="315"/>
      <c r="AE182" s="315"/>
      <c r="AG182" s="315"/>
      <c r="AI182" s="315"/>
      <c r="AK182" s="552" t="s">
        <v>89</v>
      </c>
      <c r="AL182" s="552"/>
      <c r="AM182" s="327"/>
      <c r="AN182" s="327"/>
      <c r="AO182" s="315"/>
      <c r="AQ182" s="315"/>
      <c r="AS182" s="315"/>
      <c r="AU182" s="315"/>
      <c r="AW182" s="552" t="s">
        <v>89</v>
      </c>
      <c r="AX182" s="552"/>
      <c r="AY182" s="327"/>
      <c r="AZ182" s="327"/>
      <c r="BA182" s="315"/>
      <c r="BC182" s="315"/>
      <c r="BE182" s="315"/>
      <c r="BG182" s="315"/>
      <c r="BI182" s="552" t="s">
        <v>89</v>
      </c>
      <c r="BJ182" s="552"/>
      <c r="BK182" s="327"/>
      <c r="BL182" s="327"/>
      <c r="BM182" s="315"/>
      <c r="BO182" s="315"/>
      <c r="BQ182" s="315"/>
      <c r="BS182" s="315"/>
      <c r="BU182" s="552" t="s">
        <v>89</v>
      </c>
      <c r="BV182" s="552"/>
      <c r="BW182" s="327"/>
      <c r="BX182" s="327"/>
      <c r="BY182" s="315"/>
      <c r="CA182" s="315"/>
      <c r="CC182" s="315"/>
      <c r="CE182" s="315"/>
      <c r="CG182" s="552" t="s">
        <v>89</v>
      </c>
      <c r="CH182" s="552"/>
      <c r="CI182" s="327"/>
      <c r="CJ182" s="327"/>
      <c r="CK182" s="315"/>
      <c r="CM182" s="315"/>
      <c r="CO182" s="315"/>
      <c r="CQ182" s="315"/>
      <c r="CS182" s="552" t="s">
        <v>89</v>
      </c>
      <c r="CT182" s="552"/>
      <c r="CU182" s="327"/>
      <c r="CV182" s="327"/>
      <c r="CW182" s="315"/>
      <c r="CY182" s="315"/>
      <c r="DA182" s="315"/>
      <c r="DC182" s="315"/>
      <c r="DE182" s="552" t="s">
        <v>89</v>
      </c>
      <c r="DF182" s="552"/>
      <c r="DG182" s="327"/>
      <c r="DH182" s="327"/>
      <c r="DI182" s="315"/>
      <c r="DK182" s="315"/>
      <c r="DM182" s="315"/>
      <c r="DO182" s="315"/>
    </row>
    <row r="183" spans="1:120">
      <c r="A183" s="326"/>
      <c r="B183" s="326"/>
      <c r="C183" s="327"/>
      <c r="D183" s="327"/>
      <c r="E183" s="315"/>
      <c r="G183" s="315"/>
      <c r="I183" s="315"/>
      <c r="K183" s="315"/>
      <c r="M183" s="326"/>
      <c r="N183" s="326"/>
      <c r="O183" s="327"/>
      <c r="P183" s="327"/>
      <c r="Q183" s="315"/>
      <c r="S183" s="315"/>
      <c r="U183" s="315"/>
      <c r="W183" s="315"/>
      <c r="Y183" s="326"/>
      <c r="Z183" s="326"/>
      <c r="AA183" s="327"/>
      <c r="AB183" s="327"/>
      <c r="AC183" s="315"/>
      <c r="AE183" s="315"/>
      <c r="AG183" s="315"/>
      <c r="AI183" s="315"/>
      <c r="AK183" s="326"/>
      <c r="AL183" s="326"/>
      <c r="AM183" s="327"/>
      <c r="AN183" s="327"/>
      <c r="AO183" s="315"/>
      <c r="AQ183" s="315"/>
      <c r="AS183" s="315"/>
      <c r="AU183" s="315"/>
      <c r="AW183" s="326"/>
      <c r="AX183" s="326"/>
      <c r="AY183" s="327"/>
      <c r="AZ183" s="327"/>
      <c r="BA183" s="315"/>
      <c r="BC183" s="315"/>
      <c r="BE183" s="315"/>
      <c r="BG183" s="315"/>
      <c r="BI183" s="326"/>
      <c r="BJ183" s="326"/>
      <c r="BK183" s="327"/>
      <c r="BL183" s="327"/>
      <c r="BM183" s="315"/>
      <c r="BO183" s="315"/>
      <c r="BQ183" s="315"/>
      <c r="BS183" s="315"/>
      <c r="BU183" s="326"/>
      <c r="BV183" s="326"/>
      <c r="BW183" s="327"/>
      <c r="BX183" s="327"/>
      <c r="BY183" s="315"/>
      <c r="CA183" s="315"/>
      <c r="CC183" s="315"/>
      <c r="CE183" s="315"/>
      <c r="CG183" s="326"/>
      <c r="CH183" s="326"/>
      <c r="CI183" s="327"/>
      <c r="CJ183" s="327"/>
      <c r="CK183" s="315"/>
      <c r="CM183" s="315"/>
      <c r="CO183" s="315"/>
      <c r="CQ183" s="315"/>
      <c r="CS183" s="326"/>
      <c r="CT183" s="326"/>
      <c r="CU183" s="327"/>
      <c r="CV183" s="327"/>
      <c r="CW183" s="315"/>
      <c r="CY183" s="315"/>
      <c r="DA183" s="315"/>
      <c r="DC183" s="315"/>
      <c r="DE183" s="326"/>
      <c r="DF183" s="326"/>
      <c r="DG183" s="327"/>
      <c r="DH183" s="327"/>
      <c r="DI183" s="315"/>
      <c r="DK183" s="315"/>
      <c r="DM183" s="315"/>
      <c r="DO183" s="315"/>
    </row>
    <row r="184" spans="1:120">
      <c r="A184" s="553" t="str">
        <f>PARAMETRES!$F$11</f>
        <v>NOMBRES ET OPÉRATIONS</v>
      </c>
      <c r="B184" s="571"/>
      <c r="C184" s="328">
        <f>PARAMETRES!$G$11</f>
        <v>40</v>
      </c>
      <c r="D184" s="329"/>
      <c r="E184" s="330">
        <f>TOTALGENERAL!$O61</f>
        <v>36.800000000000004</v>
      </c>
      <c r="F184" s="331"/>
      <c r="G184" s="330" t="str">
        <f>TOTALGENERAL!$AP61</f>
        <v/>
      </c>
      <c r="H184" s="331"/>
      <c r="I184" s="330" t="str">
        <f>TOTALGENERAL!$BQ61</f>
        <v/>
      </c>
      <c r="J184" s="331"/>
      <c r="K184" s="330"/>
      <c r="L184" s="332"/>
      <c r="M184" s="553" t="str">
        <f>PARAMETRES!$F$11</f>
        <v>NOMBRES ET OPÉRATIONS</v>
      </c>
      <c r="N184" s="571"/>
      <c r="O184" s="328">
        <f>PARAMETRES!$G$11</f>
        <v>40</v>
      </c>
      <c r="P184" s="329"/>
      <c r="Q184" s="330">
        <f>TOTALGENERAL!$O65</f>
        <v>33.5</v>
      </c>
      <c r="R184" s="331"/>
      <c r="S184" s="330" t="str">
        <f>TOTALGENERAL!$AP65</f>
        <v/>
      </c>
      <c r="T184" s="331"/>
      <c r="U184" s="330" t="str">
        <f>TOTALGENERAL!$BQ65</f>
        <v/>
      </c>
      <c r="V184" s="331"/>
      <c r="W184" s="330"/>
      <c r="X184" s="332"/>
      <c r="Y184" s="553" t="str">
        <f>PARAMETRES!$F$11</f>
        <v>NOMBRES ET OPÉRATIONS</v>
      </c>
      <c r="Z184" s="571"/>
      <c r="AA184" s="328">
        <f>PARAMETRES!$G$11</f>
        <v>40</v>
      </c>
      <c r="AB184" s="329"/>
      <c r="AC184" s="330">
        <f>TOTALGENERAL!$O69</f>
        <v>32.800000000000004</v>
      </c>
      <c r="AD184" s="331"/>
      <c r="AE184" s="330" t="str">
        <f>TOTALGENERAL!$AP69</f>
        <v/>
      </c>
      <c r="AF184" s="331"/>
      <c r="AG184" s="330" t="str">
        <f>TOTALGENERAL!$BQ69</f>
        <v/>
      </c>
      <c r="AH184" s="331"/>
      <c r="AI184" s="330"/>
      <c r="AJ184" s="332"/>
      <c r="AK184" s="553" t="str">
        <f>PARAMETRES!$F$11</f>
        <v>NOMBRES ET OPÉRATIONS</v>
      </c>
      <c r="AL184" s="571"/>
      <c r="AM184" s="328">
        <f>PARAMETRES!$G$11</f>
        <v>40</v>
      </c>
      <c r="AN184" s="329"/>
      <c r="AO184" s="330">
        <f>TOTALGENERAL!$O73</f>
        <v>36</v>
      </c>
      <c r="AP184" s="331"/>
      <c r="AQ184" s="330" t="str">
        <f>TOTALGENERAL!$AP73</f>
        <v/>
      </c>
      <c r="AR184" s="331"/>
      <c r="AS184" s="330" t="str">
        <f>TOTALGENERAL!$BQ73</f>
        <v/>
      </c>
      <c r="AT184" s="331"/>
      <c r="AU184" s="330"/>
      <c r="AV184" s="332"/>
      <c r="AW184" s="553" t="str">
        <f>PARAMETRES!$F$11</f>
        <v>NOMBRES ET OPÉRATIONS</v>
      </c>
      <c r="AX184" s="571"/>
      <c r="AY184" s="328">
        <f>PARAMETRES!$G$11</f>
        <v>40</v>
      </c>
      <c r="AZ184" s="329"/>
      <c r="BA184" s="330">
        <f>TOTALGENERAL!$O77</f>
        <v>34.5</v>
      </c>
      <c r="BB184" s="331"/>
      <c r="BC184" s="330" t="str">
        <f>TOTALGENERAL!$AP77</f>
        <v/>
      </c>
      <c r="BD184" s="331"/>
      <c r="BE184" s="330" t="str">
        <f>TOTALGENERAL!$BQ77</f>
        <v/>
      </c>
      <c r="BF184" s="331"/>
      <c r="BG184" s="330"/>
      <c r="BH184" s="332"/>
      <c r="BI184" s="553" t="str">
        <f>PARAMETRES!$F$11</f>
        <v>NOMBRES ET OPÉRATIONS</v>
      </c>
      <c r="BJ184" s="571"/>
      <c r="BK184" s="328">
        <f>PARAMETRES!$G$11</f>
        <v>40</v>
      </c>
      <c r="BL184" s="329"/>
      <c r="BM184" s="330">
        <f>TOTALGENERAL!$O81</f>
        <v>32.800000000000004</v>
      </c>
      <c r="BN184" s="331"/>
      <c r="BO184" s="330" t="str">
        <f>TOTALGENERAL!$AP81</f>
        <v/>
      </c>
      <c r="BP184" s="331"/>
      <c r="BQ184" s="330" t="str">
        <f>TOTALGENERAL!$BQ81</f>
        <v/>
      </c>
      <c r="BR184" s="331"/>
      <c r="BS184" s="330"/>
      <c r="BT184" s="332"/>
      <c r="BU184" s="553" t="str">
        <f>PARAMETRES!$F$11</f>
        <v>NOMBRES ET OPÉRATIONS</v>
      </c>
      <c r="BV184" s="571"/>
      <c r="BW184" s="328">
        <f>PARAMETRES!$G$11</f>
        <v>40</v>
      </c>
      <c r="BX184" s="329"/>
      <c r="BY184" s="330">
        <f>TOTALGENERAL!$O85</f>
        <v>36.800000000000004</v>
      </c>
      <c r="BZ184" s="331"/>
      <c r="CA184" s="330" t="str">
        <f>TOTALGENERAL!$AP85</f>
        <v/>
      </c>
      <c r="CB184" s="331"/>
      <c r="CC184" s="330" t="str">
        <f>TOTALGENERAL!$BQ85</f>
        <v/>
      </c>
      <c r="CD184" s="331"/>
      <c r="CE184" s="330"/>
      <c r="CF184" s="332"/>
      <c r="CG184" s="553" t="str">
        <f>PARAMETRES!$F$11</f>
        <v>NOMBRES ET OPÉRATIONS</v>
      </c>
      <c r="CH184" s="571"/>
      <c r="CI184" s="328">
        <f>PARAMETRES!$G$11</f>
        <v>40</v>
      </c>
      <c r="CJ184" s="329"/>
      <c r="CK184" s="330" t="str">
        <f>TOTALGENERAL!$O89</f>
        <v>-</v>
      </c>
      <c r="CL184" s="331"/>
      <c r="CM184" s="330" t="str">
        <f>TOTALGENERAL!$AP89</f>
        <v/>
      </c>
      <c r="CN184" s="331"/>
      <c r="CO184" s="330" t="str">
        <f>TOTALGENERAL!$BQ89</f>
        <v/>
      </c>
      <c r="CP184" s="331"/>
      <c r="CQ184" s="330"/>
      <c r="CR184" s="332"/>
      <c r="CS184" s="553" t="str">
        <f>PARAMETRES!$F$11</f>
        <v>NOMBRES ET OPÉRATIONS</v>
      </c>
      <c r="CT184" s="571"/>
      <c r="CU184" s="328">
        <f>PARAMETRES!$G$11</f>
        <v>40</v>
      </c>
      <c r="CV184" s="329"/>
      <c r="CW184" s="330" t="str">
        <f>TOTALGENERAL!$O93</f>
        <v>-</v>
      </c>
      <c r="CX184" s="331"/>
      <c r="CY184" s="330" t="str">
        <f>TOTALGENERAL!$AP93</f>
        <v/>
      </c>
      <c r="CZ184" s="331"/>
      <c r="DA184" s="330" t="str">
        <f>TOTALGENERAL!$BQ93</f>
        <v/>
      </c>
      <c r="DB184" s="331"/>
      <c r="DC184" s="330"/>
      <c r="DD184" s="332"/>
      <c r="DE184" s="553" t="str">
        <f>PARAMETRES!$F$11</f>
        <v>NOMBRES ET OPÉRATIONS</v>
      </c>
      <c r="DF184" s="571"/>
      <c r="DG184" s="328">
        <f>PARAMETRES!$G$11</f>
        <v>40</v>
      </c>
      <c r="DH184" s="329"/>
      <c r="DI184" s="330" t="str">
        <f>TOTALGENERAL!$O97</f>
        <v>-</v>
      </c>
      <c r="DJ184" s="331"/>
      <c r="DK184" s="330" t="str">
        <f>TOTALGENERAL!$AP97</f>
        <v/>
      </c>
      <c r="DL184" s="331"/>
      <c r="DM184" s="330" t="str">
        <f>TOTALGENERAL!$BQ97</f>
        <v/>
      </c>
      <c r="DN184" s="331"/>
      <c r="DO184" s="330"/>
      <c r="DP184" s="332"/>
    </row>
    <row r="185" spans="1:120">
      <c r="A185" s="553" t="str">
        <f>PARAMETRES!$F$12</f>
        <v>GRANDEURS</v>
      </c>
      <c r="B185" s="571"/>
      <c r="C185" s="328">
        <f>PARAMETRES!$G$12</f>
        <v>30</v>
      </c>
      <c r="D185" s="329"/>
      <c r="E185" s="330" t="str">
        <f>TOTALGENERAL!$P61</f>
        <v/>
      </c>
      <c r="F185" s="331"/>
      <c r="G185" s="330" t="str">
        <f>TOTALGENERAL!$AQ61</f>
        <v/>
      </c>
      <c r="H185" s="331"/>
      <c r="I185" s="330" t="str">
        <f>TOTALGENERAL!$BR61</f>
        <v/>
      </c>
      <c r="J185" s="331"/>
      <c r="K185" s="330"/>
      <c r="L185" s="332"/>
      <c r="M185" s="553" t="str">
        <f>PARAMETRES!$F$12</f>
        <v>GRANDEURS</v>
      </c>
      <c r="N185" s="571"/>
      <c r="O185" s="328">
        <f>PARAMETRES!$G$12</f>
        <v>30</v>
      </c>
      <c r="P185" s="329"/>
      <c r="Q185" s="330" t="str">
        <f>TOTALGENERAL!$P65</f>
        <v/>
      </c>
      <c r="R185" s="331"/>
      <c r="S185" s="330" t="str">
        <f>TOTALGENERAL!$AQ65</f>
        <v/>
      </c>
      <c r="T185" s="331"/>
      <c r="U185" s="330" t="str">
        <f>TOTALGENERAL!$BR65</f>
        <v/>
      </c>
      <c r="V185" s="331"/>
      <c r="W185" s="330"/>
      <c r="X185" s="332"/>
      <c r="Y185" s="553" t="str">
        <f>PARAMETRES!$F$12</f>
        <v>GRANDEURS</v>
      </c>
      <c r="Z185" s="571"/>
      <c r="AA185" s="328">
        <f>PARAMETRES!$G$12</f>
        <v>30</v>
      </c>
      <c r="AB185" s="329"/>
      <c r="AC185" s="330" t="str">
        <f>TOTALGENERAL!$P69</f>
        <v/>
      </c>
      <c r="AD185" s="331"/>
      <c r="AE185" s="330" t="str">
        <f>TOTALGENERAL!$AQ69</f>
        <v/>
      </c>
      <c r="AF185" s="331"/>
      <c r="AG185" s="330" t="str">
        <f>TOTALGENERAL!$BR69</f>
        <v/>
      </c>
      <c r="AH185" s="331"/>
      <c r="AI185" s="330"/>
      <c r="AJ185" s="332"/>
      <c r="AK185" s="553" t="str">
        <f>PARAMETRES!$F$12</f>
        <v>GRANDEURS</v>
      </c>
      <c r="AL185" s="571"/>
      <c r="AM185" s="328">
        <f>PARAMETRES!$G$12</f>
        <v>30</v>
      </c>
      <c r="AN185" s="329"/>
      <c r="AO185" s="330" t="str">
        <f>TOTALGENERAL!$P73</f>
        <v/>
      </c>
      <c r="AP185" s="331"/>
      <c r="AQ185" s="330" t="str">
        <f>TOTALGENERAL!$AQ73</f>
        <v/>
      </c>
      <c r="AR185" s="331"/>
      <c r="AS185" s="330" t="str">
        <f>TOTALGENERAL!$BR73</f>
        <v/>
      </c>
      <c r="AT185" s="331"/>
      <c r="AU185" s="330"/>
      <c r="AV185" s="332"/>
      <c r="AW185" s="553" t="str">
        <f>PARAMETRES!$F$12</f>
        <v>GRANDEURS</v>
      </c>
      <c r="AX185" s="571"/>
      <c r="AY185" s="328">
        <f>PARAMETRES!$G$12</f>
        <v>30</v>
      </c>
      <c r="AZ185" s="329"/>
      <c r="BA185" s="330" t="str">
        <f>TOTALGENERAL!$P77</f>
        <v/>
      </c>
      <c r="BB185" s="331"/>
      <c r="BC185" s="330" t="str">
        <f>TOTALGENERAL!$AQ77</f>
        <v/>
      </c>
      <c r="BD185" s="331"/>
      <c r="BE185" s="330" t="str">
        <f>TOTALGENERAL!$BR77</f>
        <v/>
      </c>
      <c r="BF185" s="331"/>
      <c r="BG185" s="330"/>
      <c r="BH185" s="332"/>
      <c r="BI185" s="553" t="str">
        <f>PARAMETRES!$F$12</f>
        <v>GRANDEURS</v>
      </c>
      <c r="BJ185" s="571"/>
      <c r="BK185" s="328">
        <f>PARAMETRES!$G$12</f>
        <v>30</v>
      </c>
      <c r="BL185" s="329"/>
      <c r="BM185" s="330" t="str">
        <f>TOTALGENERAL!$P81</f>
        <v/>
      </c>
      <c r="BN185" s="331"/>
      <c r="BO185" s="330" t="str">
        <f>TOTALGENERAL!$AQ81</f>
        <v/>
      </c>
      <c r="BP185" s="331"/>
      <c r="BQ185" s="330" t="str">
        <f>TOTALGENERAL!$BR81</f>
        <v/>
      </c>
      <c r="BR185" s="331"/>
      <c r="BS185" s="330"/>
      <c r="BT185" s="332"/>
      <c r="BU185" s="553" t="str">
        <f>PARAMETRES!$F$12</f>
        <v>GRANDEURS</v>
      </c>
      <c r="BV185" s="571"/>
      <c r="BW185" s="328">
        <f>PARAMETRES!$G$12</f>
        <v>30</v>
      </c>
      <c r="BX185" s="329"/>
      <c r="BY185" s="330" t="str">
        <f>TOTALGENERAL!$P85</f>
        <v/>
      </c>
      <c r="BZ185" s="331"/>
      <c r="CA185" s="330" t="str">
        <f>TOTALGENERAL!$AQ85</f>
        <v/>
      </c>
      <c r="CB185" s="331"/>
      <c r="CC185" s="330" t="str">
        <f>TOTALGENERAL!$BR85</f>
        <v/>
      </c>
      <c r="CD185" s="331"/>
      <c r="CE185" s="330"/>
      <c r="CF185" s="332"/>
      <c r="CG185" s="553" t="str">
        <f>PARAMETRES!$F$12</f>
        <v>GRANDEURS</v>
      </c>
      <c r="CH185" s="571"/>
      <c r="CI185" s="328">
        <f>PARAMETRES!$G$12</f>
        <v>30</v>
      </c>
      <c r="CJ185" s="329"/>
      <c r="CK185" s="330" t="str">
        <f>TOTALGENERAL!$P89</f>
        <v/>
      </c>
      <c r="CL185" s="331"/>
      <c r="CM185" s="330" t="str">
        <f>TOTALGENERAL!$AQ89</f>
        <v/>
      </c>
      <c r="CN185" s="331"/>
      <c r="CO185" s="330" t="str">
        <f>TOTALGENERAL!$BR89</f>
        <v/>
      </c>
      <c r="CP185" s="331"/>
      <c r="CQ185" s="330"/>
      <c r="CR185" s="332"/>
      <c r="CS185" s="553" t="str">
        <f>PARAMETRES!$F$12</f>
        <v>GRANDEURS</v>
      </c>
      <c r="CT185" s="571"/>
      <c r="CU185" s="328">
        <f>PARAMETRES!$G$12</f>
        <v>30</v>
      </c>
      <c r="CV185" s="329"/>
      <c r="CW185" s="330" t="str">
        <f>TOTALGENERAL!$P93</f>
        <v/>
      </c>
      <c r="CX185" s="331"/>
      <c r="CY185" s="330" t="str">
        <f>TOTALGENERAL!$AQ93</f>
        <v/>
      </c>
      <c r="CZ185" s="331"/>
      <c r="DA185" s="330" t="str">
        <f>TOTALGENERAL!$BR93</f>
        <v/>
      </c>
      <c r="DB185" s="331"/>
      <c r="DC185" s="330"/>
      <c r="DD185" s="332"/>
      <c r="DE185" s="553" t="str">
        <f>PARAMETRES!$F$12</f>
        <v>GRANDEURS</v>
      </c>
      <c r="DF185" s="571"/>
      <c r="DG185" s="328">
        <f>PARAMETRES!$G$12</f>
        <v>30</v>
      </c>
      <c r="DH185" s="329"/>
      <c r="DI185" s="330" t="str">
        <f>TOTALGENERAL!$P97</f>
        <v/>
      </c>
      <c r="DJ185" s="331"/>
      <c r="DK185" s="330" t="str">
        <f>TOTALGENERAL!$AQ97</f>
        <v/>
      </c>
      <c r="DL185" s="331"/>
      <c r="DM185" s="330" t="str">
        <f>TOTALGENERAL!$BR97</f>
        <v/>
      </c>
      <c r="DN185" s="331"/>
      <c r="DO185" s="330"/>
      <c r="DP185" s="332"/>
    </row>
    <row r="186" spans="1:120">
      <c r="A186" s="553" t="str">
        <f>PARAMETRES!$F$13</f>
        <v>SOLIDES ET FIGURES</v>
      </c>
      <c r="B186" s="571"/>
      <c r="C186" s="328">
        <f>PARAMETRES!$G$13</f>
        <v>30</v>
      </c>
      <c r="D186" s="329"/>
      <c r="E186" s="330" t="str">
        <f>TOTALGENERAL!$Q61</f>
        <v/>
      </c>
      <c r="F186" s="331"/>
      <c r="G186" s="330" t="str">
        <f>TOTALGENERAL!$AR61</f>
        <v/>
      </c>
      <c r="H186" s="331"/>
      <c r="I186" s="330" t="str">
        <f>TOTALGENERAL!$BS61</f>
        <v/>
      </c>
      <c r="J186" s="331"/>
      <c r="K186" s="330"/>
      <c r="L186" s="332"/>
      <c r="M186" s="553" t="str">
        <f>PARAMETRES!$F$13</f>
        <v>SOLIDES ET FIGURES</v>
      </c>
      <c r="N186" s="571"/>
      <c r="O186" s="328">
        <f>PARAMETRES!$G$13</f>
        <v>30</v>
      </c>
      <c r="P186" s="329"/>
      <c r="Q186" s="330" t="str">
        <f>TOTALGENERAL!$Q65</f>
        <v/>
      </c>
      <c r="R186" s="331"/>
      <c r="S186" s="330" t="str">
        <f>TOTALGENERAL!$AR65</f>
        <v/>
      </c>
      <c r="T186" s="331"/>
      <c r="U186" s="330" t="str">
        <f>TOTALGENERAL!$BS65</f>
        <v/>
      </c>
      <c r="V186" s="331"/>
      <c r="W186" s="330"/>
      <c r="X186" s="332"/>
      <c r="Y186" s="553" t="str">
        <f>PARAMETRES!$F$13</f>
        <v>SOLIDES ET FIGURES</v>
      </c>
      <c r="Z186" s="571"/>
      <c r="AA186" s="328">
        <f>PARAMETRES!$G$13</f>
        <v>30</v>
      </c>
      <c r="AB186" s="329"/>
      <c r="AC186" s="330" t="str">
        <f>TOTALGENERAL!$Q69</f>
        <v/>
      </c>
      <c r="AD186" s="331"/>
      <c r="AE186" s="330" t="str">
        <f>TOTALGENERAL!$AR69</f>
        <v/>
      </c>
      <c r="AF186" s="331"/>
      <c r="AG186" s="330" t="str">
        <f>TOTALGENERAL!$BS69</f>
        <v/>
      </c>
      <c r="AH186" s="331"/>
      <c r="AI186" s="330"/>
      <c r="AJ186" s="332"/>
      <c r="AK186" s="553" t="str">
        <f>PARAMETRES!$F$13</f>
        <v>SOLIDES ET FIGURES</v>
      </c>
      <c r="AL186" s="571"/>
      <c r="AM186" s="328">
        <f>PARAMETRES!$G$13</f>
        <v>30</v>
      </c>
      <c r="AN186" s="329"/>
      <c r="AO186" s="330" t="str">
        <f>TOTALGENERAL!$Q73</f>
        <v/>
      </c>
      <c r="AP186" s="331"/>
      <c r="AQ186" s="330" t="str">
        <f>TOTALGENERAL!$AR73</f>
        <v/>
      </c>
      <c r="AR186" s="331"/>
      <c r="AS186" s="330" t="str">
        <f>TOTALGENERAL!$BS73</f>
        <v/>
      </c>
      <c r="AT186" s="331"/>
      <c r="AU186" s="330"/>
      <c r="AV186" s="332"/>
      <c r="AW186" s="553" t="str">
        <f>PARAMETRES!$F$13</f>
        <v>SOLIDES ET FIGURES</v>
      </c>
      <c r="AX186" s="571"/>
      <c r="AY186" s="328">
        <f>PARAMETRES!$G$13</f>
        <v>30</v>
      </c>
      <c r="AZ186" s="329"/>
      <c r="BA186" s="330" t="str">
        <f>TOTALGENERAL!$Q77</f>
        <v/>
      </c>
      <c r="BB186" s="331"/>
      <c r="BC186" s="330" t="str">
        <f>TOTALGENERAL!$AR77</f>
        <v/>
      </c>
      <c r="BD186" s="331"/>
      <c r="BE186" s="330" t="str">
        <f>TOTALGENERAL!$BS77</f>
        <v/>
      </c>
      <c r="BF186" s="331"/>
      <c r="BG186" s="330"/>
      <c r="BH186" s="332"/>
      <c r="BI186" s="553" t="str">
        <f>PARAMETRES!$F$13</f>
        <v>SOLIDES ET FIGURES</v>
      </c>
      <c r="BJ186" s="571"/>
      <c r="BK186" s="328">
        <f>PARAMETRES!$G$13</f>
        <v>30</v>
      </c>
      <c r="BL186" s="329"/>
      <c r="BM186" s="330" t="str">
        <f>TOTALGENERAL!$Q81</f>
        <v/>
      </c>
      <c r="BN186" s="331"/>
      <c r="BO186" s="330" t="str">
        <f>TOTALGENERAL!$AR81</f>
        <v/>
      </c>
      <c r="BP186" s="331"/>
      <c r="BQ186" s="330" t="str">
        <f>TOTALGENERAL!$BS81</f>
        <v/>
      </c>
      <c r="BR186" s="331"/>
      <c r="BS186" s="330"/>
      <c r="BT186" s="332"/>
      <c r="BU186" s="553" t="str">
        <f>PARAMETRES!$F$13</f>
        <v>SOLIDES ET FIGURES</v>
      </c>
      <c r="BV186" s="571"/>
      <c r="BW186" s="328">
        <f>PARAMETRES!$G$13</f>
        <v>30</v>
      </c>
      <c r="BX186" s="329"/>
      <c r="BY186" s="330" t="str">
        <f>TOTALGENERAL!$Q85</f>
        <v/>
      </c>
      <c r="BZ186" s="331"/>
      <c r="CA186" s="330" t="str">
        <f>TOTALGENERAL!$AR85</f>
        <v/>
      </c>
      <c r="CB186" s="331"/>
      <c r="CC186" s="330" t="str">
        <f>TOTALGENERAL!$BS85</f>
        <v/>
      </c>
      <c r="CD186" s="331"/>
      <c r="CE186" s="330"/>
      <c r="CF186" s="332"/>
      <c r="CG186" s="553" t="str">
        <f>PARAMETRES!$F$13</f>
        <v>SOLIDES ET FIGURES</v>
      </c>
      <c r="CH186" s="571"/>
      <c r="CI186" s="328">
        <f>PARAMETRES!$G$13</f>
        <v>30</v>
      </c>
      <c r="CJ186" s="329"/>
      <c r="CK186" s="330" t="str">
        <f>TOTALGENERAL!$Q89</f>
        <v/>
      </c>
      <c r="CL186" s="331"/>
      <c r="CM186" s="330" t="str">
        <f>TOTALGENERAL!$AR89</f>
        <v/>
      </c>
      <c r="CN186" s="331"/>
      <c r="CO186" s="330" t="str">
        <f>TOTALGENERAL!$BS89</f>
        <v/>
      </c>
      <c r="CP186" s="331"/>
      <c r="CQ186" s="330"/>
      <c r="CR186" s="332"/>
      <c r="CS186" s="553" t="str">
        <f>PARAMETRES!$F$13</f>
        <v>SOLIDES ET FIGURES</v>
      </c>
      <c r="CT186" s="571"/>
      <c r="CU186" s="328">
        <f>PARAMETRES!$G$13</f>
        <v>30</v>
      </c>
      <c r="CV186" s="329"/>
      <c r="CW186" s="330" t="str">
        <f>TOTALGENERAL!$Q93</f>
        <v/>
      </c>
      <c r="CX186" s="331"/>
      <c r="CY186" s="330" t="str">
        <f>TOTALGENERAL!$AR93</f>
        <v/>
      </c>
      <c r="CZ186" s="331"/>
      <c r="DA186" s="330" t="str">
        <f>TOTALGENERAL!$BS93</f>
        <v/>
      </c>
      <c r="DB186" s="331"/>
      <c r="DC186" s="330"/>
      <c r="DD186" s="332"/>
      <c r="DE186" s="553" t="str">
        <f>PARAMETRES!$F$13</f>
        <v>SOLIDES ET FIGURES</v>
      </c>
      <c r="DF186" s="571"/>
      <c r="DG186" s="328">
        <f>PARAMETRES!$G$13</f>
        <v>30</v>
      </c>
      <c r="DH186" s="329"/>
      <c r="DI186" s="330" t="str">
        <f>TOTALGENERAL!$Q97</f>
        <v/>
      </c>
      <c r="DJ186" s="331"/>
      <c r="DK186" s="330" t="str">
        <f>TOTALGENERAL!$AR97</f>
        <v/>
      </c>
      <c r="DL186" s="331"/>
      <c r="DM186" s="330" t="str">
        <f>TOTALGENERAL!$BS97</f>
        <v/>
      </c>
      <c r="DN186" s="331"/>
      <c r="DO186" s="330"/>
      <c r="DP186" s="332"/>
    </row>
    <row r="187" spans="1:120" ht="13.5" thickBot="1">
      <c r="A187" s="326"/>
      <c r="B187" s="326"/>
      <c r="C187" s="327"/>
      <c r="D187" s="327"/>
      <c r="E187" s="315"/>
      <c r="G187" s="315"/>
      <c r="I187" s="315"/>
      <c r="K187" s="315"/>
      <c r="M187" s="326"/>
      <c r="N187" s="326"/>
      <c r="O187" s="327"/>
      <c r="P187" s="327"/>
      <c r="Q187" s="315"/>
      <c r="S187" s="315"/>
      <c r="U187" s="315"/>
      <c r="W187" s="315"/>
      <c r="Y187" s="326"/>
      <c r="Z187" s="326"/>
      <c r="AA187" s="327"/>
      <c r="AB187" s="327"/>
      <c r="AC187" s="315"/>
      <c r="AE187" s="315"/>
      <c r="AG187" s="315"/>
      <c r="AI187" s="315"/>
      <c r="AK187" s="326"/>
      <c r="AL187" s="326"/>
      <c r="AM187" s="327"/>
      <c r="AN187" s="327"/>
      <c r="AO187" s="315"/>
      <c r="AQ187" s="315"/>
      <c r="AS187" s="315"/>
      <c r="AU187" s="315"/>
      <c r="AW187" s="326"/>
      <c r="AX187" s="326"/>
      <c r="AY187" s="327"/>
      <c r="AZ187" s="327"/>
      <c r="BA187" s="315"/>
      <c r="BC187" s="315"/>
      <c r="BE187" s="315"/>
      <c r="BG187" s="315"/>
      <c r="BI187" s="326"/>
      <c r="BJ187" s="326"/>
      <c r="BK187" s="327"/>
      <c r="BL187" s="327"/>
      <c r="BM187" s="315"/>
      <c r="BO187" s="315"/>
      <c r="BQ187" s="315"/>
      <c r="BS187" s="315"/>
      <c r="BU187" s="326"/>
      <c r="BV187" s="326"/>
      <c r="BW187" s="327"/>
      <c r="BX187" s="327"/>
      <c r="BY187" s="315"/>
      <c r="CA187" s="315"/>
      <c r="CC187" s="315"/>
      <c r="CE187" s="315"/>
      <c r="CG187" s="326"/>
      <c r="CH187" s="326"/>
      <c r="CI187" s="327"/>
      <c r="CJ187" s="327"/>
      <c r="CK187" s="315"/>
      <c r="CM187" s="315"/>
      <c r="CO187" s="315"/>
      <c r="CQ187" s="315"/>
      <c r="CS187" s="326"/>
      <c r="CT187" s="326"/>
      <c r="CU187" s="327"/>
      <c r="CV187" s="327"/>
      <c r="CW187" s="315"/>
      <c r="CY187" s="315"/>
      <c r="DA187" s="315"/>
      <c r="DC187" s="315"/>
      <c r="DE187" s="326"/>
      <c r="DF187" s="326"/>
      <c r="DG187" s="327"/>
      <c r="DH187" s="327"/>
      <c r="DI187" s="315"/>
      <c r="DK187" s="315"/>
      <c r="DM187" s="315"/>
      <c r="DO187" s="315"/>
    </row>
    <row r="188" spans="1:120" ht="14.25" thickBot="1">
      <c r="A188" s="554" t="str">
        <f>PARAMETRES!$F$14</f>
        <v>TOTAL MATHÉMATIQUE</v>
      </c>
      <c r="B188" s="572"/>
      <c r="C188" s="333">
        <f>PARAMETRES!$G$14</f>
        <v>100</v>
      </c>
      <c r="D188" s="334"/>
      <c r="E188" s="335">
        <f>TOTALGENERAL!$R61</f>
        <v>92</v>
      </c>
      <c r="F188" s="319"/>
      <c r="G188" s="335" t="str">
        <f>TOTALGENERAL!$AS61</f>
        <v/>
      </c>
      <c r="H188" s="319"/>
      <c r="I188" s="335" t="str">
        <f>TOTALGENERAL!$BT61</f>
        <v/>
      </c>
      <c r="J188" s="319"/>
      <c r="K188" s="335"/>
      <c r="L188" s="320"/>
      <c r="M188" s="554" t="str">
        <f>PARAMETRES!$F$14</f>
        <v>TOTAL MATHÉMATIQUE</v>
      </c>
      <c r="N188" s="572"/>
      <c r="O188" s="333">
        <f>PARAMETRES!$G$14</f>
        <v>100</v>
      </c>
      <c r="P188" s="334"/>
      <c r="Q188" s="335">
        <f>TOTALGENERAL!$R65</f>
        <v>83.699999999999989</v>
      </c>
      <c r="R188" s="319"/>
      <c r="S188" s="335" t="str">
        <f>TOTALGENERAL!$AS65</f>
        <v/>
      </c>
      <c r="T188" s="319"/>
      <c r="U188" s="335" t="str">
        <f>TOTALGENERAL!$BT65</f>
        <v/>
      </c>
      <c r="V188" s="319"/>
      <c r="W188" s="335"/>
      <c r="X188" s="320"/>
      <c r="Y188" s="554" t="str">
        <f>PARAMETRES!$F$14</f>
        <v>TOTAL MATHÉMATIQUE</v>
      </c>
      <c r="Z188" s="572"/>
      <c r="AA188" s="333">
        <f>PARAMETRES!$G$14</f>
        <v>100</v>
      </c>
      <c r="AB188" s="334"/>
      <c r="AC188" s="335">
        <f>TOTALGENERAL!$R69</f>
        <v>81.8</v>
      </c>
      <c r="AD188" s="319"/>
      <c r="AE188" s="335" t="str">
        <f>TOTALGENERAL!$AS69</f>
        <v/>
      </c>
      <c r="AF188" s="319"/>
      <c r="AG188" s="335" t="str">
        <f>TOTALGENERAL!$BT69</f>
        <v/>
      </c>
      <c r="AH188" s="319"/>
      <c r="AI188" s="335"/>
      <c r="AJ188" s="320"/>
      <c r="AK188" s="554" t="str">
        <f>PARAMETRES!$F$14</f>
        <v>TOTAL MATHÉMATIQUE</v>
      </c>
      <c r="AL188" s="572"/>
      <c r="AM188" s="333">
        <f>PARAMETRES!$G$14</f>
        <v>100</v>
      </c>
      <c r="AN188" s="334"/>
      <c r="AO188" s="335">
        <f>TOTALGENERAL!$R73</f>
        <v>89.899999999999991</v>
      </c>
      <c r="AP188" s="319"/>
      <c r="AQ188" s="335" t="str">
        <f>TOTALGENERAL!$AS73</f>
        <v/>
      </c>
      <c r="AR188" s="319"/>
      <c r="AS188" s="335" t="str">
        <f>TOTALGENERAL!$BT73</f>
        <v/>
      </c>
      <c r="AT188" s="319"/>
      <c r="AU188" s="335"/>
      <c r="AV188" s="320"/>
      <c r="AW188" s="554" t="str">
        <f>PARAMETRES!$F$14</f>
        <v>TOTAL MATHÉMATIQUE</v>
      </c>
      <c r="AX188" s="572"/>
      <c r="AY188" s="333">
        <f>PARAMETRES!$G$14</f>
        <v>100</v>
      </c>
      <c r="AZ188" s="334"/>
      <c r="BA188" s="335">
        <f>TOTALGENERAL!$R77</f>
        <v>86.3</v>
      </c>
      <c r="BB188" s="319"/>
      <c r="BC188" s="335" t="str">
        <f>TOTALGENERAL!$AS77</f>
        <v/>
      </c>
      <c r="BD188" s="319"/>
      <c r="BE188" s="335" t="str">
        <f>TOTALGENERAL!$BT77</f>
        <v/>
      </c>
      <c r="BF188" s="319"/>
      <c r="BG188" s="335"/>
      <c r="BH188" s="320"/>
      <c r="BI188" s="554" t="str">
        <f>PARAMETRES!$F$14</f>
        <v>TOTAL MATHÉMATIQUE</v>
      </c>
      <c r="BJ188" s="572"/>
      <c r="BK188" s="333">
        <f>PARAMETRES!$G$14</f>
        <v>100</v>
      </c>
      <c r="BL188" s="334"/>
      <c r="BM188" s="335">
        <f>TOTALGENERAL!$R81</f>
        <v>81.8</v>
      </c>
      <c r="BN188" s="319"/>
      <c r="BO188" s="335" t="str">
        <f>TOTALGENERAL!$AS81</f>
        <v/>
      </c>
      <c r="BP188" s="319"/>
      <c r="BQ188" s="335" t="str">
        <f>TOTALGENERAL!$BT81</f>
        <v/>
      </c>
      <c r="BR188" s="319"/>
      <c r="BS188" s="335"/>
      <c r="BT188" s="320"/>
      <c r="BU188" s="554" t="str">
        <f>PARAMETRES!$F$14</f>
        <v>TOTAL MATHÉMATIQUE</v>
      </c>
      <c r="BV188" s="572"/>
      <c r="BW188" s="333">
        <f>PARAMETRES!$G$14</f>
        <v>100</v>
      </c>
      <c r="BX188" s="334"/>
      <c r="BY188" s="335">
        <f>TOTALGENERAL!$R85</f>
        <v>92</v>
      </c>
      <c r="BZ188" s="319"/>
      <c r="CA188" s="335" t="str">
        <f>TOTALGENERAL!$AS85</f>
        <v/>
      </c>
      <c r="CB188" s="319"/>
      <c r="CC188" s="335" t="str">
        <f>TOTALGENERAL!$BT85</f>
        <v/>
      </c>
      <c r="CD188" s="319"/>
      <c r="CE188" s="335"/>
      <c r="CF188" s="320"/>
      <c r="CG188" s="554" t="str">
        <f>PARAMETRES!$F$14</f>
        <v>TOTAL MATHÉMATIQUE</v>
      </c>
      <c r="CH188" s="572"/>
      <c r="CI188" s="333">
        <f>PARAMETRES!$G$14</f>
        <v>100</v>
      </c>
      <c r="CJ188" s="334"/>
      <c r="CK188" s="335" t="str">
        <f>TOTALGENERAL!$R89</f>
        <v>-</v>
      </c>
      <c r="CL188" s="319"/>
      <c r="CM188" s="335" t="str">
        <f>TOTALGENERAL!$AS89</f>
        <v/>
      </c>
      <c r="CN188" s="319"/>
      <c r="CO188" s="335" t="str">
        <f>TOTALGENERAL!$BT89</f>
        <v/>
      </c>
      <c r="CP188" s="319"/>
      <c r="CQ188" s="335"/>
      <c r="CR188" s="320"/>
      <c r="CS188" s="554" t="str">
        <f>PARAMETRES!$F$14</f>
        <v>TOTAL MATHÉMATIQUE</v>
      </c>
      <c r="CT188" s="572"/>
      <c r="CU188" s="333">
        <f>PARAMETRES!$G$14</f>
        <v>100</v>
      </c>
      <c r="CV188" s="334"/>
      <c r="CW188" s="335" t="str">
        <f>TOTALGENERAL!$R93</f>
        <v>-</v>
      </c>
      <c r="CX188" s="319"/>
      <c r="CY188" s="335" t="str">
        <f>TOTALGENERAL!$AS93</f>
        <v/>
      </c>
      <c r="CZ188" s="319"/>
      <c r="DA188" s="335" t="str">
        <f>TOTALGENERAL!$BT93</f>
        <v/>
      </c>
      <c r="DB188" s="319"/>
      <c r="DC188" s="335"/>
      <c r="DD188" s="320"/>
      <c r="DE188" s="554" t="str">
        <f>PARAMETRES!$F$14</f>
        <v>TOTAL MATHÉMATIQUE</v>
      </c>
      <c r="DF188" s="572"/>
      <c r="DG188" s="333">
        <f>PARAMETRES!$G$14</f>
        <v>100</v>
      </c>
      <c r="DH188" s="334"/>
      <c r="DI188" s="335" t="str">
        <f>TOTALGENERAL!$R97</f>
        <v>-</v>
      </c>
      <c r="DJ188" s="319"/>
      <c r="DK188" s="335" t="str">
        <f>TOTALGENERAL!$AS97</f>
        <v/>
      </c>
      <c r="DL188" s="319"/>
      <c r="DM188" s="335" t="str">
        <f>TOTALGENERAL!$BT97</f>
        <v/>
      </c>
      <c r="DN188" s="319"/>
      <c r="DO188" s="335"/>
      <c r="DP188" s="320"/>
    </row>
    <row r="189" spans="1:120" ht="13.5">
      <c r="A189" s="321"/>
      <c r="B189" s="322"/>
      <c r="C189" s="336"/>
      <c r="D189" s="336"/>
      <c r="E189" s="315"/>
      <c r="F189" s="324"/>
      <c r="G189" s="315"/>
      <c r="H189" s="324"/>
      <c r="I189" s="315"/>
      <c r="J189" s="324"/>
      <c r="K189" s="315"/>
      <c r="L189" s="325"/>
      <c r="M189" s="321"/>
      <c r="N189" s="322"/>
      <c r="O189" s="336"/>
      <c r="P189" s="336"/>
      <c r="Q189" s="315"/>
      <c r="R189" s="324"/>
      <c r="S189" s="315"/>
      <c r="T189" s="324"/>
      <c r="U189" s="315"/>
      <c r="V189" s="324"/>
      <c r="W189" s="315"/>
      <c r="X189" s="325"/>
      <c r="Y189" s="321"/>
      <c r="Z189" s="322"/>
      <c r="AA189" s="336"/>
      <c r="AB189" s="336"/>
      <c r="AC189" s="315"/>
      <c r="AD189" s="324"/>
      <c r="AE189" s="315"/>
      <c r="AF189" s="324"/>
      <c r="AG189" s="315"/>
      <c r="AH189" s="324"/>
      <c r="AI189" s="315"/>
      <c r="AJ189" s="325"/>
      <c r="AK189" s="321"/>
      <c r="AL189" s="322"/>
      <c r="AM189" s="336"/>
      <c r="AN189" s="336"/>
      <c r="AO189" s="315"/>
      <c r="AP189" s="324"/>
      <c r="AQ189" s="315"/>
      <c r="AR189" s="324"/>
      <c r="AS189" s="315"/>
      <c r="AT189" s="324"/>
      <c r="AU189" s="315"/>
      <c r="AV189" s="325"/>
      <c r="AW189" s="321"/>
      <c r="AX189" s="322"/>
      <c r="AY189" s="336"/>
      <c r="AZ189" s="336"/>
      <c r="BA189" s="315"/>
      <c r="BB189" s="324"/>
      <c r="BC189" s="315"/>
      <c r="BD189" s="324"/>
      <c r="BE189" s="315"/>
      <c r="BF189" s="324"/>
      <c r="BG189" s="315"/>
      <c r="BH189" s="325"/>
      <c r="BI189" s="321"/>
      <c r="BJ189" s="322"/>
      <c r="BK189" s="336"/>
      <c r="BL189" s="336"/>
      <c r="BM189" s="315"/>
      <c r="BN189" s="324"/>
      <c r="BO189" s="315"/>
      <c r="BP189" s="324"/>
      <c r="BQ189" s="315"/>
      <c r="BR189" s="324"/>
      <c r="BS189" s="315"/>
      <c r="BT189" s="325"/>
      <c r="BU189" s="321"/>
      <c r="BV189" s="322"/>
      <c r="BW189" s="336"/>
      <c r="BX189" s="336"/>
      <c r="BY189" s="315"/>
      <c r="BZ189" s="324"/>
      <c r="CA189" s="315"/>
      <c r="CB189" s="324"/>
      <c r="CC189" s="315"/>
      <c r="CD189" s="324"/>
      <c r="CE189" s="315"/>
      <c r="CF189" s="325"/>
      <c r="CG189" s="321"/>
      <c r="CH189" s="322"/>
      <c r="CI189" s="336"/>
      <c r="CJ189" s="336"/>
      <c r="CK189" s="315"/>
      <c r="CL189" s="324"/>
      <c r="CM189" s="315"/>
      <c r="CN189" s="324"/>
      <c r="CO189" s="315"/>
      <c r="CP189" s="324"/>
      <c r="CQ189" s="315"/>
      <c r="CR189" s="325"/>
      <c r="CS189" s="321"/>
      <c r="CT189" s="322"/>
      <c r="CU189" s="336"/>
      <c r="CV189" s="336"/>
      <c r="CW189" s="315"/>
      <c r="CX189" s="324"/>
      <c r="CY189" s="315"/>
      <c r="CZ189" s="324"/>
      <c r="DA189" s="315"/>
      <c r="DB189" s="324"/>
      <c r="DC189" s="315"/>
      <c r="DD189" s="325"/>
      <c r="DE189" s="321" t="str">
        <f>IF(COUNTBLANK(DO169:DO198)=31,"","Moyenne de l'année :")</f>
        <v>Moyenne de l'année :</v>
      </c>
      <c r="DF189" s="322" t="str">
        <f>IF(COUNTBLANK(DO169:DO198)=31,"",CONCATENATE(TOTALGENERAL!$DL97," %"))</f>
        <v>- %</v>
      </c>
      <c r="DG189" s="336"/>
      <c r="DH189" s="336"/>
      <c r="DI189" s="315"/>
      <c r="DJ189" s="324"/>
      <c r="DK189" s="315"/>
      <c r="DL189" s="324"/>
      <c r="DM189" s="315"/>
      <c r="DN189" s="324"/>
      <c r="DO189" s="315"/>
      <c r="DP189" s="325"/>
    </row>
    <row r="190" spans="1:120" ht="13.5" thickBot="1">
      <c r="A190" s="326"/>
      <c r="B190" s="326"/>
      <c r="C190" s="327"/>
      <c r="D190" s="327"/>
      <c r="E190" s="315"/>
      <c r="G190" s="315"/>
      <c r="I190" s="315"/>
      <c r="K190" s="315"/>
      <c r="M190" s="326"/>
      <c r="N190" s="326"/>
      <c r="O190" s="327"/>
      <c r="P190" s="327"/>
      <c r="Q190" s="315"/>
      <c r="S190" s="315"/>
      <c r="U190" s="315"/>
      <c r="W190" s="315"/>
      <c r="Y190" s="326"/>
      <c r="Z190" s="326"/>
      <c r="AA190" s="327"/>
      <c r="AB190" s="327"/>
      <c r="AC190" s="315"/>
      <c r="AE190" s="315"/>
      <c r="AG190" s="315"/>
      <c r="AI190" s="315"/>
      <c r="AK190" s="326"/>
      <c r="AL190" s="326"/>
      <c r="AM190" s="327"/>
      <c r="AN190" s="327"/>
      <c r="AO190" s="315"/>
      <c r="AQ190" s="315"/>
      <c r="AS190" s="315"/>
      <c r="AU190" s="315"/>
      <c r="AW190" s="326"/>
      <c r="AX190" s="326"/>
      <c r="AY190" s="327"/>
      <c r="AZ190" s="327"/>
      <c r="BA190" s="315"/>
      <c r="BC190" s="315"/>
      <c r="BE190" s="315"/>
      <c r="BG190" s="315"/>
      <c r="BI190" s="326"/>
      <c r="BJ190" s="326"/>
      <c r="BK190" s="327"/>
      <c r="BL190" s="327"/>
      <c r="BM190" s="315"/>
      <c r="BO190" s="315"/>
      <c r="BQ190" s="315"/>
      <c r="BS190" s="315"/>
      <c r="BU190" s="326"/>
      <c r="BV190" s="326"/>
      <c r="BW190" s="327"/>
      <c r="BX190" s="327"/>
      <c r="BY190" s="315"/>
      <c r="CA190" s="315"/>
      <c r="CC190" s="315"/>
      <c r="CE190" s="315"/>
      <c r="CG190" s="326"/>
      <c r="CH190" s="326"/>
      <c r="CI190" s="327"/>
      <c r="CJ190" s="327"/>
      <c r="CK190" s="315"/>
      <c r="CM190" s="315"/>
      <c r="CO190" s="315"/>
      <c r="CQ190" s="315"/>
      <c r="CS190" s="326"/>
      <c r="CT190" s="326"/>
      <c r="CU190" s="327"/>
      <c r="CV190" s="327"/>
      <c r="CW190" s="315"/>
      <c r="CY190" s="315"/>
      <c r="DA190" s="315"/>
      <c r="DC190" s="315"/>
      <c r="DE190" s="326"/>
      <c r="DF190" s="326"/>
      <c r="DG190" s="327"/>
      <c r="DH190" s="327"/>
      <c r="DI190" s="315"/>
      <c r="DK190" s="315"/>
      <c r="DM190" s="315"/>
      <c r="DO190" s="315"/>
    </row>
    <row r="191" spans="1:120" ht="13.5" thickBot="1">
      <c r="A191" s="551" t="str">
        <f>PARAMETRES!$F$16</f>
        <v>ÉVEIL</v>
      </c>
      <c r="B191" s="570"/>
      <c r="C191" s="316">
        <f>PARAMETRES!$G$16</f>
        <v>30</v>
      </c>
      <c r="D191" s="317"/>
      <c r="E191" s="318">
        <f>TOTALGENERAL!$U61</f>
        <v>24</v>
      </c>
      <c r="F191" s="319"/>
      <c r="G191" s="318" t="str">
        <f>TOTALGENERAL!$AV61</f>
        <v/>
      </c>
      <c r="H191" s="319"/>
      <c r="I191" s="318" t="str">
        <f>TOTALGENERAL!$BW61</f>
        <v/>
      </c>
      <c r="J191" s="319"/>
      <c r="K191" s="318"/>
      <c r="L191" s="320"/>
      <c r="M191" s="551" t="str">
        <f>PARAMETRES!$F$16</f>
        <v>ÉVEIL</v>
      </c>
      <c r="N191" s="570"/>
      <c r="O191" s="316">
        <f>PARAMETRES!$G$16</f>
        <v>30</v>
      </c>
      <c r="P191" s="317"/>
      <c r="Q191" s="318">
        <f>TOTALGENERAL!$U65</f>
        <v>22.8</v>
      </c>
      <c r="R191" s="319"/>
      <c r="S191" s="318" t="str">
        <f>TOTALGENERAL!$AV65</f>
        <v/>
      </c>
      <c r="T191" s="319"/>
      <c r="U191" s="318" t="str">
        <f>TOTALGENERAL!$BW65</f>
        <v/>
      </c>
      <c r="V191" s="319"/>
      <c r="W191" s="318"/>
      <c r="X191" s="320"/>
      <c r="Y191" s="551" t="str">
        <f>PARAMETRES!$F$16</f>
        <v>ÉVEIL</v>
      </c>
      <c r="Z191" s="570"/>
      <c r="AA191" s="316">
        <f>PARAMETRES!$G$16</f>
        <v>30</v>
      </c>
      <c r="AB191" s="317"/>
      <c r="AC191" s="318">
        <f>TOTALGENERAL!$U69</f>
        <v>22.8</v>
      </c>
      <c r="AD191" s="319"/>
      <c r="AE191" s="318" t="str">
        <f>TOTALGENERAL!$AV69</f>
        <v/>
      </c>
      <c r="AF191" s="319"/>
      <c r="AG191" s="318" t="str">
        <f>TOTALGENERAL!$BW69</f>
        <v/>
      </c>
      <c r="AH191" s="319"/>
      <c r="AI191" s="318"/>
      <c r="AJ191" s="320"/>
      <c r="AK191" s="551" t="str">
        <f>PARAMETRES!$F$16</f>
        <v>ÉVEIL</v>
      </c>
      <c r="AL191" s="570"/>
      <c r="AM191" s="316">
        <f>PARAMETRES!$G$16</f>
        <v>30</v>
      </c>
      <c r="AN191" s="317"/>
      <c r="AO191" s="318">
        <f>TOTALGENERAL!$U73</f>
        <v>24.6</v>
      </c>
      <c r="AP191" s="319"/>
      <c r="AQ191" s="318" t="str">
        <f>TOTALGENERAL!$AV73</f>
        <v/>
      </c>
      <c r="AR191" s="319"/>
      <c r="AS191" s="318" t="str">
        <f>TOTALGENERAL!$BW73</f>
        <v/>
      </c>
      <c r="AT191" s="319"/>
      <c r="AU191" s="318"/>
      <c r="AV191" s="320"/>
      <c r="AW191" s="551" t="str">
        <f>PARAMETRES!$F$16</f>
        <v>ÉVEIL</v>
      </c>
      <c r="AX191" s="570"/>
      <c r="AY191" s="316">
        <f>PARAMETRES!$G$16</f>
        <v>30</v>
      </c>
      <c r="AZ191" s="317"/>
      <c r="BA191" s="318">
        <f>TOTALGENERAL!$U77</f>
        <v>30</v>
      </c>
      <c r="BB191" s="319"/>
      <c r="BC191" s="318" t="str">
        <f>TOTALGENERAL!$AV77</f>
        <v/>
      </c>
      <c r="BD191" s="319"/>
      <c r="BE191" s="318" t="str">
        <f>TOTALGENERAL!$BW77</f>
        <v/>
      </c>
      <c r="BF191" s="319"/>
      <c r="BG191" s="318"/>
      <c r="BH191" s="320"/>
      <c r="BI191" s="551" t="str">
        <f>PARAMETRES!$F$16</f>
        <v>ÉVEIL</v>
      </c>
      <c r="BJ191" s="570"/>
      <c r="BK191" s="316">
        <f>PARAMETRES!$G$16</f>
        <v>30</v>
      </c>
      <c r="BL191" s="317"/>
      <c r="BM191" s="318">
        <f>TOTALGENERAL!$U81</f>
        <v>26.4</v>
      </c>
      <c r="BN191" s="319"/>
      <c r="BO191" s="318" t="str">
        <f>TOTALGENERAL!$AV81</f>
        <v/>
      </c>
      <c r="BP191" s="319"/>
      <c r="BQ191" s="318" t="str">
        <f>TOTALGENERAL!$BW81</f>
        <v/>
      </c>
      <c r="BR191" s="319"/>
      <c r="BS191" s="318"/>
      <c r="BT191" s="320"/>
      <c r="BU191" s="551" t="str">
        <f>PARAMETRES!$F$16</f>
        <v>ÉVEIL</v>
      </c>
      <c r="BV191" s="570"/>
      <c r="BW191" s="316">
        <f>PARAMETRES!$G$16</f>
        <v>30</v>
      </c>
      <c r="BX191" s="317"/>
      <c r="BY191" s="318">
        <f>TOTALGENERAL!$U85</f>
        <v>24.9</v>
      </c>
      <c r="BZ191" s="319"/>
      <c r="CA191" s="318" t="str">
        <f>TOTALGENERAL!$AV85</f>
        <v/>
      </c>
      <c r="CB191" s="319"/>
      <c r="CC191" s="318" t="str">
        <f>TOTALGENERAL!$BW85</f>
        <v/>
      </c>
      <c r="CD191" s="319"/>
      <c r="CE191" s="318"/>
      <c r="CF191" s="320"/>
      <c r="CG191" s="551" t="str">
        <f>PARAMETRES!$F$16</f>
        <v>ÉVEIL</v>
      </c>
      <c r="CH191" s="570"/>
      <c r="CI191" s="316">
        <f>PARAMETRES!$G$16</f>
        <v>30</v>
      </c>
      <c r="CJ191" s="317"/>
      <c r="CK191" s="318" t="str">
        <f>TOTALGENERAL!$U89</f>
        <v>-</v>
      </c>
      <c r="CL191" s="319"/>
      <c r="CM191" s="318" t="str">
        <f>TOTALGENERAL!$AV89</f>
        <v/>
      </c>
      <c r="CN191" s="319"/>
      <c r="CO191" s="318" t="str">
        <f>TOTALGENERAL!$BW89</f>
        <v/>
      </c>
      <c r="CP191" s="319"/>
      <c r="CQ191" s="318"/>
      <c r="CR191" s="320"/>
      <c r="CS191" s="551" t="str">
        <f>PARAMETRES!$F$16</f>
        <v>ÉVEIL</v>
      </c>
      <c r="CT191" s="570"/>
      <c r="CU191" s="316">
        <f>PARAMETRES!$G$16</f>
        <v>30</v>
      </c>
      <c r="CV191" s="317"/>
      <c r="CW191" s="318" t="str">
        <f>TOTALGENERAL!$U93</f>
        <v>-</v>
      </c>
      <c r="CX191" s="319"/>
      <c r="CY191" s="318" t="str">
        <f>TOTALGENERAL!$AV93</f>
        <v/>
      </c>
      <c r="CZ191" s="319"/>
      <c r="DA191" s="318" t="str">
        <f>TOTALGENERAL!$BW93</f>
        <v/>
      </c>
      <c r="DB191" s="319"/>
      <c r="DC191" s="318"/>
      <c r="DD191" s="320"/>
      <c r="DE191" s="551" t="str">
        <f>PARAMETRES!$F$16</f>
        <v>ÉVEIL</v>
      </c>
      <c r="DF191" s="570"/>
      <c r="DG191" s="316">
        <f>PARAMETRES!$G$16</f>
        <v>30</v>
      </c>
      <c r="DH191" s="317"/>
      <c r="DI191" s="318" t="str">
        <f>TOTALGENERAL!$U97</f>
        <v>-</v>
      </c>
      <c r="DJ191" s="319"/>
      <c r="DK191" s="318" t="str">
        <f>TOTALGENERAL!$AV97</f>
        <v/>
      </c>
      <c r="DL191" s="319"/>
      <c r="DM191" s="318" t="str">
        <f>TOTALGENERAL!$BW97</f>
        <v/>
      </c>
      <c r="DN191" s="319"/>
      <c r="DO191" s="318"/>
      <c r="DP191" s="320"/>
    </row>
    <row r="192" spans="1:120">
      <c r="A192" s="321"/>
      <c r="B192" s="322"/>
      <c r="C192" s="323"/>
      <c r="D192" s="323"/>
      <c r="E192" s="315"/>
      <c r="F192" s="324"/>
      <c r="G192" s="315"/>
      <c r="H192" s="324"/>
      <c r="I192" s="315"/>
      <c r="J192" s="324"/>
      <c r="K192" s="315"/>
      <c r="L192" s="325"/>
      <c r="M192" s="321"/>
      <c r="N192" s="322"/>
      <c r="O192" s="323"/>
      <c r="P192" s="323"/>
      <c r="Q192" s="315"/>
      <c r="R192" s="324"/>
      <c r="S192" s="315"/>
      <c r="T192" s="324"/>
      <c r="U192" s="315"/>
      <c r="V192" s="324"/>
      <c r="W192" s="315"/>
      <c r="X192" s="325"/>
      <c r="Y192" s="321"/>
      <c r="Z192" s="322"/>
      <c r="AA192" s="323"/>
      <c r="AB192" s="323"/>
      <c r="AC192" s="315"/>
      <c r="AD192" s="324"/>
      <c r="AE192" s="315"/>
      <c r="AF192" s="324"/>
      <c r="AG192" s="315"/>
      <c r="AH192" s="324"/>
      <c r="AI192" s="315"/>
      <c r="AJ192" s="325"/>
      <c r="AK192" s="321"/>
      <c r="AL192" s="322"/>
      <c r="AM192" s="323"/>
      <c r="AN192" s="323"/>
      <c r="AO192" s="315"/>
      <c r="AP192" s="324"/>
      <c r="AQ192" s="315"/>
      <c r="AR192" s="324"/>
      <c r="AS192" s="315"/>
      <c r="AT192" s="324"/>
      <c r="AU192" s="315"/>
      <c r="AV192" s="325"/>
      <c r="AW192" s="321"/>
      <c r="AX192" s="322"/>
      <c r="AY192" s="323"/>
      <c r="AZ192" s="323"/>
      <c r="BA192" s="315"/>
      <c r="BB192" s="324"/>
      <c r="BC192" s="315"/>
      <c r="BD192" s="324"/>
      <c r="BE192" s="315"/>
      <c r="BF192" s="324"/>
      <c r="BG192" s="315"/>
      <c r="BH192" s="325"/>
      <c r="BI192" s="321"/>
      <c r="BJ192" s="322"/>
      <c r="BK192" s="323"/>
      <c r="BL192" s="323"/>
      <c r="BM192" s="315"/>
      <c r="BN192" s="324"/>
      <c r="BO192" s="315"/>
      <c r="BP192" s="324"/>
      <c r="BQ192" s="315"/>
      <c r="BR192" s="324"/>
      <c r="BS192" s="315"/>
      <c r="BT192" s="325"/>
      <c r="BU192" s="321"/>
      <c r="BV192" s="322"/>
      <c r="BW192" s="323"/>
      <c r="BX192" s="323"/>
      <c r="BY192" s="315"/>
      <c r="BZ192" s="324"/>
      <c r="CA192" s="315"/>
      <c r="CB192" s="324"/>
      <c r="CC192" s="315"/>
      <c r="CD192" s="324"/>
      <c r="CE192" s="315"/>
      <c r="CF192" s="325"/>
      <c r="CG192" s="321"/>
      <c r="CH192" s="322"/>
      <c r="CI192" s="323"/>
      <c r="CJ192" s="323"/>
      <c r="CK192" s="315"/>
      <c r="CL192" s="324"/>
      <c r="CM192" s="315"/>
      <c r="CN192" s="324"/>
      <c r="CO192" s="315"/>
      <c r="CP192" s="324"/>
      <c r="CQ192" s="315"/>
      <c r="CR192" s="325"/>
      <c r="CS192" s="321"/>
      <c r="CT192" s="322"/>
      <c r="CU192" s="323"/>
      <c r="CV192" s="323"/>
      <c r="CW192" s="315"/>
      <c r="CX192" s="324"/>
      <c r="CY192" s="315"/>
      <c r="CZ192" s="324"/>
      <c r="DA192" s="315"/>
      <c r="DB192" s="324"/>
      <c r="DC192" s="315"/>
      <c r="DD192" s="325"/>
      <c r="DE192" s="321"/>
      <c r="DF192" s="322"/>
      <c r="DG192" s="323"/>
      <c r="DH192" s="323"/>
      <c r="DI192" s="315"/>
      <c r="DJ192" s="324"/>
      <c r="DK192" s="315"/>
      <c r="DL192" s="324"/>
      <c r="DM192" s="315"/>
      <c r="DN192" s="324"/>
      <c r="DO192" s="315"/>
      <c r="DP192" s="325"/>
    </row>
    <row r="193" spans="1:120" ht="13.5" thickBot="1">
      <c r="A193" s="321"/>
      <c r="B193" s="322"/>
      <c r="C193" s="323"/>
      <c r="D193" s="323"/>
      <c r="E193" s="315"/>
      <c r="F193" s="324"/>
      <c r="G193" s="315"/>
      <c r="H193" s="324"/>
      <c r="I193" s="315"/>
      <c r="J193" s="324"/>
      <c r="K193" s="315"/>
      <c r="L193" s="325"/>
      <c r="M193" s="321"/>
      <c r="N193" s="322"/>
      <c r="O193" s="323"/>
      <c r="P193" s="323"/>
      <c r="Q193" s="315"/>
      <c r="R193" s="324"/>
      <c r="S193" s="315"/>
      <c r="T193" s="324"/>
      <c r="U193" s="315"/>
      <c r="V193" s="324"/>
      <c r="W193" s="315"/>
      <c r="X193" s="325"/>
      <c r="Y193" s="321"/>
      <c r="Z193" s="322"/>
      <c r="AA193" s="323"/>
      <c r="AB193" s="323"/>
      <c r="AC193" s="315"/>
      <c r="AD193" s="324"/>
      <c r="AE193" s="315"/>
      <c r="AF193" s="324"/>
      <c r="AG193" s="315"/>
      <c r="AH193" s="324"/>
      <c r="AI193" s="315"/>
      <c r="AJ193" s="325"/>
      <c r="AK193" s="321"/>
      <c r="AL193" s="322"/>
      <c r="AM193" s="323"/>
      <c r="AN193" s="323"/>
      <c r="AO193" s="315"/>
      <c r="AP193" s="324"/>
      <c r="AQ193" s="315"/>
      <c r="AR193" s="324"/>
      <c r="AS193" s="315"/>
      <c r="AT193" s="324"/>
      <c r="AU193" s="315"/>
      <c r="AV193" s="325"/>
      <c r="AW193" s="321"/>
      <c r="AX193" s="322"/>
      <c r="AY193" s="323"/>
      <c r="AZ193" s="323"/>
      <c r="BA193" s="315"/>
      <c r="BB193" s="324"/>
      <c r="BC193" s="315"/>
      <c r="BD193" s="324"/>
      <c r="BE193" s="315"/>
      <c r="BF193" s="324"/>
      <c r="BG193" s="315"/>
      <c r="BH193" s="325"/>
      <c r="BI193" s="321"/>
      <c r="BJ193" s="322"/>
      <c r="BK193" s="323"/>
      <c r="BL193" s="323"/>
      <c r="BM193" s="315"/>
      <c r="BN193" s="324"/>
      <c r="BO193" s="315"/>
      <c r="BP193" s="324"/>
      <c r="BQ193" s="315"/>
      <c r="BR193" s="324"/>
      <c r="BS193" s="315"/>
      <c r="BT193" s="325"/>
      <c r="BU193" s="321"/>
      <c r="BV193" s="322"/>
      <c r="BW193" s="323"/>
      <c r="BX193" s="323"/>
      <c r="BY193" s="315"/>
      <c r="BZ193" s="324"/>
      <c r="CA193" s="315"/>
      <c r="CB193" s="324"/>
      <c r="CC193" s="315"/>
      <c r="CD193" s="324"/>
      <c r="CE193" s="315"/>
      <c r="CF193" s="325"/>
      <c r="CG193" s="321"/>
      <c r="CH193" s="322"/>
      <c r="CI193" s="323"/>
      <c r="CJ193" s="323"/>
      <c r="CK193" s="315"/>
      <c r="CL193" s="324"/>
      <c r="CM193" s="315"/>
      <c r="CN193" s="324"/>
      <c r="CO193" s="315"/>
      <c r="CP193" s="324"/>
      <c r="CQ193" s="315"/>
      <c r="CR193" s="325"/>
      <c r="CS193" s="321"/>
      <c r="CT193" s="322"/>
      <c r="CU193" s="323"/>
      <c r="CV193" s="323"/>
      <c r="CW193" s="315"/>
      <c r="CX193" s="324"/>
      <c r="CY193" s="315"/>
      <c r="CZ193" s="324"/>
      <c r="DA193" s="315"/>
      <c r="DB193" s="324"/>
      <c r="DC193" s="315"/>
      <c r="DD193" s="325"/>
      <c r="DE193" s="321"/>
      <c r="DF193" s="322"/>
      <c r="DG193" s="323"/>
      <c r="DH193" s="323"/>
      <c r="DI193" s="315"/>
      <c r="DJ193" s="324"/>
      <c r="DK193" s="315"/>
      <c r="DL193" s="324"/>
      <c r="DM193" s="315"/>
      <c r="DN193" s="324"/>
      <c r="DO193" s="315"/>
      <c r="DP193" s="325"/>
    </row>
    <row r="194" spans="1:120" ht="13.5" thickBot="1">
      <c r="A194" s="551" t="str">
        <f>IF(PARAMETRES!$D8="-",PARAMETRES!$F$17,CONCATENATE(UPPER(PARAMETRES!$D8)," (",LOWER(PARAMETRES!$F$17),")"))</f>
        <v>ANGLAIS (seconde langue)</v>
      </c>
      <c r="B194" s="570"/>
      <c r="C194" s="316">
        <f>PARAMETRES!$G$17</f>
        <v>30</v>
      </c>
      <c r="D194" s="317"/>
      <c r="E194" s="318" t="str">
        <f>TOTALGENERAL!$X61</f>
        <v/>
      </c>
      <c r="F194" s="319"/>
      <c r="G194" s="318" t="str">
        <f>TOTALGENERAL!$AY61</f>
        <v/>
      </c>
      <c r="H194" s="319"/>
      <c r="I194" s="318" t="str">
        <f>TOTALGENERAL!$BZ61</f>
        <v/>
      </c>
      <c r="J194" s="319"/>
      <c r="K194" s="318"/>
      <c r="L194" s="320"/>
      <c r="M194" s="551" t="str">
        <f>IF(PARAMETRES!$D12="-",PARAMETRES!$F$17,CONCATENATE(UPPER(PARAMETRES!$D12)," (",LOWER(PARAMETRES!$F$17),")"))</f>
        <v>ANGLAIS (seconde langue)</v>
      </c>
      <c r="N194" s="570"/>
      <c r="O194" s="316">
        <f>PARAMETRES!$G$17</f>
        <v>30</v>
      </c>
      <c r="P194" s="317"/>
      <c r="Q194" s="318" t="str">
        <f>TOTALGENERAL!$X65</f>
        <v/>
      </c>
      <c r="R194" s="319"/>
      <c r="S194" s="318" t="str">
        <f>TOTALGENERAL!$AY65</f>
        <v/>
      </c>
      <c r="T194" s="319"/>
      <c r="U194" s="318" t="str">
        <f>TOTALGENERAL!$BZ65</f>
        <v/>
      </c>
      <c r="V194" s="319"/>
      <c r="W194" s="318"/>
      <c r="X194" s="320"/>
      <c r="Y194" s="551" t="str">
        <f>IF(PARAMETRES!$D16="-",PARAMETRES!$F$17,CONCATENATE(UPPER(PARAMETRES!$D16)," (",LOWER(PARAMETRES!$F$17),")"))</f>
        <v>ANGLAIS (seconde langue)</v>
      </c>
      <c r="Z194" s="570"/>
      <c r="AA194" s="316">
        <f>PARAMETRES!$G$17</f>
        <v>30</v>
      </c>
      <c r="AB194" s="317"/>
      <c r="AC194" s="318" t="str">
        <f>TOTALGENERAL!$X69</f>
        <v/>
      </c>
      <c r="AD194" s="319"/>
      <c r="AE194" s="318" t="str">
        <f>TOTALGENERAL!$AY69</f>
        <v/>
      </c>
      <c r="AF194" s="319"/>
      <c r="AG194" s="318" t="str">
        <f>TOTALGENERAL!$BZ69</f>
        <v/>
      </c>
      <c r="AH194" s="319"/>
      <c r="AI194" s="318"/>
      <c r="AJ194" s="320"/>
      <c r="AK194" s="551" t="str">
        <f>IF(PARAMETRES!$D20="-",PARAMETRES!$F$17,CONCATENATE(UPPER(PARAMETRES!$D20)," (",LOWER(PARAMETRES!$F$17),")"))</f>
        <v>ANGLAIS (seconde langue)</v>
      </c>
      <c r="AL194" s="570"/>
      <c r="AM194" s="316">
        <f>PARAMETRES!$G$17</f>
        <v>30</v>
      </c>
      <c r="AN194" s="317"/>
      <c r="AO194" s="318" t="str">
        <f>TOTALGENERAL!$X73</f>
        <v/>
      </c>
      <c r="AP194" s="319"/>
      <c r="AQ194" s="318" t="str">
        <f>TOTALGENERAL!$AY73</f>
        <v/>
      </c>
      <c r="AR194" s="319"/>
      <c r="AS194" s="318" t="str">
        <f>TOTALGENERAL!$BZ73</f>
        <v/>
      </c>
      <c r="AT194" s="319"/>
      <c r="AU194" s="318"/>
      <c r="AV194" s="320"/>
      <c r="AW194" s="551" t="str">
        <f>IF(PARAMETRES!$D24="-",PARAMETRES!$F$17,CONCATENATE(UPPER(PARAMETRES!$D24)," (",LOWER(PARAMETRES!$F$17),")"))</f>
        <v>ANGLAIS (seconde langue)</v>
      </c>
      <c r="AX194" s="570"/>
      <c r="AY194" s="316">
        <f>PARAMETRES!$G$17</f>
        <v>30</v>
      </c>
      <c r="AZ194" s="317"/>
      <c r="BA194" s="318" t="str">
        <f>TOTALGENERAL!$X77</f>
        <v/>
      </c>
      <c r="BB194" s="319"/>
      <c r="BC194" s="318" t="str">
        <f>TOTALGENERAL!$AY77</f>
        <v/>
      </c>
      <c r="BD194" s="319"/>
      <c r="BE194" s="318" t="str">
        <f>TOTALGENERAL!$BZ77</f>
        <v/>
      </c>
      <c r="BF194" s="319"/>
      <c r="BG194" s="318"/>
      <c r="BH194" s="320"/>
      <c r="BI194" s="551" t="str">
        <f>IF(PARAMETRES!$D28="-",PARAMETRES!$F$17,CONCATENATE(UPPER(PARAMETRES!$D28)," (",LOWER(PARAMETRES!$F$17),")"))</f>
        <v>ANGLAIS (seconde langue)</v>
      </c>
      <c r="BJ194" s="570"/>
      <c r="BK194" s="316">
        <f>PARAMETRES!$G$17</f>
        <v>30</v>
      </c>
      <c r="BL194" s="317"/>
      <c r="BM194" s="318" t="str">
        <f>TOTALGENERAL!$X81</f>
        <v/>
      </c>
      <c r="BN194" s="319"/>
      <c r="BO194" s="318" t="str">
        <f>TOTALGENERAL!$AY81</f>
        <v/>
      </c>
      <c r="BP194" s="319"/>
      <c r="BQ194" s="318" t="str">
        <f>TOTALGENERAL!$BZ81</f>
        <v/>
      </c>
      <c r="BR194" s="319"/>
      <c r="BS194" s="318"/>
      <c r="BT194" s="320"/>
      <c r="BU194" s="551" t="str">
        <f>IF(PARAMETRES!$D32="-",PARAMETRES!$F$17,CONCATENATE(UPPER(PARAMETRES!$D32)," (",LOWER(PARAMETRES!$F$17),")"))</f>
        <v>ANGLAIS (seconde langue)</v>
      </c>
      <c r="BV194" s="570"/>
      <c r="BW194" s="316">
        <f>PARAMETRES!$G$17</f>
        <v>30</v>
      </c>
      <c r="BX194" s="317"/>
      <c r="BY194" s="318" t="str">
        <f>TOTALGENERAL!$X85</f>
        <v/>
      </c>
      <c r="BZ194" s="319"/>
      <c r="CA194" s="318" t="str">
        <f>TOTALGENERAL!$AY85</f>
        <v/>
      </c>
      <c r="CB194" s="319"/>
      <c r="CC194" s="318" t="str">
        <f>TOTALGENERAL!$BZ85</f>
        <v/>
      </c>
      <c r="CD194" s="319"/>
      <c r="CE194" s="318"/>
      <c r="CF194" s="320"/>
      <c r="CG194" s="551" t="str">
        <f>IF(PARAMETRES!$D36="-",PARAMETRES!$F$17,CONCATENATE(UPPER(PARAMETRES!$D36)," (",LOWER(PARAMETRES!$F$17),")"))</f>
        <v>SECONDE LANGUE</v>
      </c>
      <c r="CH194" s="570"/>
      <c r="CI194" s="316">
        <f>PARAMETRES!$G$17</f>
        <v>30</v>
      </c>
      <c r="CJ194" s="317"/>
      <c r="CK194" s="318" t="str">
        <f>TOTALGENERAL!$X89</f>
        <v/>
      </c>
      <c r="CL194" s="319"/>
      <c r="CM194" s="318" t="str">
        <f>TOTALGENERAL!$AY89</f>
        <v/>
      </c>
      <c r="CN194" s="319"/>
      <c r="CO194" s="318" t="str">
        <f>TOTALGENERAL!$BZ89</f>
        <v/>
      </c>
      <c r="CP194" s="319"/>
      <c r="CQ194" s="318"/>
      <c r="CR194" s="320"/>
      <c r="CS194" s="551" t="str">
        <f>IF(PARAMETRES!$D40="-",PARAMETRES!$F$17,CONCATENATE(UPPER(PARAMETRES!$D40)," (",LOWER(PARAMETRES!$F$17),")"))</f>
        <v>SECONDE LANGUE</v>
      </c>
      <c r="CT194" s="570"/>
      <c r="CU194" s="316">
        <f>PARAMETRES!$G$17</f>
        <v>30</v>
      </c>
      <c r="CV194" s="317"/>
      <c r="CW194" s="318" t="str">
        <f>TOTALGENERAL!$X93</f>
        <v/>
      </c>
      <c r="CX194" s="319"/>
      <c r="CY194" s="318" t="str">
        <f>TOTALGENERAL!$AY93</f>
        <v/>
      </c>
      <c r="CZ194" s="319"/>
      <c r="DA194" s="318" t="str">
        <f>TOTALGENERAL!$BZ93</f>
        <v/>
      </c>
      <c r="DB194" s="319"/>
      <c r="DC194" s="318"/>
      <c r="DD194" s="320"/>
      <c r="DE194" s="551" t="str">
        <f>IF(PARAMETRES!$D44="-",PARAMETRES!$F$17,CONCATENATE(UPPER(PARAMETRES!$D44)," (",LOWER(PARAMETRES!$F$17),")"))</f>
        <v>SECONDE LANGUE</v>
      </c>
      <c r="DF194" s="570"/>
      <c r="DG194" s="316">
        <f>PARAMETRES!$G$17</f>
        <v>30</v>
      </c>
      <c r="DH194" s="317"/>
      <c r="DI194" s="318" t="str">
        <f>TOTALGENERAL!$X97</f>
        <v/>
      </c>
      <c r="DJ194" s="319"/>
      <c r="DK194" s="318" t="str">
        <f>TOTALGENERAL!$AY97</f>
        <v/>
      </c>
      <c r="DL194" s="319"/>
      <c r="DM194" s="318" t="str">
        <f>TOTALGENERAL!$BZ97</f>
        <v/>
      </c>
      <c r="DN194" s="319"/>
      <c r="DO194" s="318"/>
      <c r="DP194" s="320"/>
    </row>
    <row r="195" spans="1:120">
      <c r="A195" s="321"/>
      <c r="B195" s="322"/>
      <c r="C195" s="323"/>
      <c r="D195" s="323"/>
      <c r="E195" s="315"/>
      <c r="F195" s="324"/>
      <c r="G195" s="315"/>
      <c r="H195" s="324"/>
      <c r="I195" s="315"/>
      <c r="J195" s="324"/>
      <c r="K195" s="315"/>
      <c r="L195" s="325"/>
      <c r="M195" s="321"/>
      <c r="N195" s="322"/>
      <c r="O195" s="323"/>
      <c r="P195" s="323"/>
      <c r="Q195" s="315"/>
      <c r="R195" s="324"/>
      <c r="S195" s="315"/>
      <c r="T195" s="324"/>
      <c r="U195" s="315"/>
      <c r="V195" s="324"/>
      <c r="W195" s="315"/>
      <c r="X195" s="325"/>
      <c r="Y195" s="321"/>
      <c r="Z195" s="322"/>
      <c r="AA195" s="323"/>
      <c r="AB195" s="323"/>
      <c r="AC195" s="315"/>
      <c r="AD195" s="324"/>
      <c r="AE195" s="315"/>
      <c r="AF195" s="324"/>
      <c r="AG195" s="315"/>
      <c r="AH195" s="324"/>
      <c r="AI195" s="315"/>
      <c r="AJ195" s="325"/>
      <c r="AK195" s="321"/>
      <c r="AL195" s="322"/>
      <c r="AM195" s="323"/>
      <c r="AN195" s="323"/>
      <c r="AO195" s="315"/>
      <c r="AP195" s="324"/>
      <c r="AQ195" s="315"/>
      <c r="AR195" s="324"/>
      <c r="AS195" s="315"/>
      <c r="AT195" s="324"/>
      <c r="AU195" s="315"/>
      <c r="AV195" s="325"/>
      <c r="AW195" s="321"/>
      <c r="AX195" s="322"/>
      <c r="AY195" s="323"/>
      <c r="AZ195" s="323"/>
      <c r="BA195" s="315"/>
      <c r="BB195" s="324"/>
      <c r="BC195" s="315"/>
      <c r="BD195" s="324"/>
      <c r="BE195" s="315"/>
      <c r="BF195" s="324"/>
      <c r="BG195" s="315"/>
      <c r="BH195" s="325"/>
      <c r="BI195" s="321"/>
      <c r="BJ195" s="322"/>
      <c r="BK195" s="323"/>
      <c r="BL195" s="323"/>
      <c r="BM195" s="315"/>
      <c r="BN195" s="324"/>
      <c r="BO195" s="315"/>
      <c r="BP195" s="324"/>
      <c r="BQ195" s="315"/>
      <c r="BR195" s="324"/>
      <c r="BS195" s="315"/>
      <c r="BT195" s="325"/>
      <c r="BU195" s="321"/>
      <c r="BV195" s="322"/>
      <c r="BW195" s="323"/>
      <c r="BX195" s="323"/>
      <c r="BY195" s="315"/>
      <c r="BZ195" s="324"/>
      <c r="CA195" s="315"/>
      <c r="CB195" s="324"/>
      <c r="CC195" s="315"/>
      <c r="CD195" s="324"/>
      <c r="CE195" s="315"/>
      <c r="CF195" s="325"/>
      <c r="CG195" s="321"/>
      <c r="CH195" s="322"/>
      <c r="CI195" s="323"/>
      <c r="CJ195" s="323"/>
      <c r="CK195" s="315"/>
      <c r="CL195" s="324"/>
      <c r="CM195" s="315"/>
      <c r="CN195" s="324"/>
      <c r="CO195" s="315"/>
      <c r="CP195" s="324"/>
      <c r="CQ195" s="315"/>
      <c r="CR195" s="325"/>
      <c r="CS195" s="321"/>
      <c r="CT195" s="322"/>
      <c r="CU195" s="323"/>
      <c r="CV195" s="323"/>
      <c r="CW195" s="315"/>
      <c r="CX195" s="324"/>
      <c r="CY195" s="315"/>
      <c r="CZ195" s="324"/>
      <c r="DA195" s="315"/>
      <c r="DB195" s="324"/>
      <c r="DC195" s="315"/>
      <c r="DD195" s="325"/>
      <c r="DE195" s="321"/>
      <c r="DF195" s="322"/>
      <c r="DG195" s="323"/>
      <c r="DH195" s="323"/>
      <c r="DI195" s="315"/>
      <c r="DJ195" s="324"/>
      <c r="DK195" s="315"/>
      <c r="DL195" s="324"/>
      <c r="DM195" s="315"/>
      <c r="DN195" s="324"/>
      <c r="DO195" s="315"/>
      <c r="DP195" s="325"/>
    </row>
    <row r="196" spans="1:120" ht="22.5" customHeight="1">
      <c r="A196" s="337"/>
      <c r="B196" s="338"/>
      <c r="C196" s="338"/>
      <c r="D196" s="339"/>
      <c r="E196" s="340"/>
      <c r="F196" s="324"/>
      <c r="G196" s="340"/>
      <c r="H196" s="324"/>
      <c r="I196" s="340"/>
      <c r="J196" s="324"/>
      <c r="K196" s="340"/>
      <c r="L196" s="325"/>
      <c r="M196" s="337"/>
      <c r="N196" s="338"/>
      <c r="O196" s="338"/>
      <c r="P196" s="339"/>
      <c r="Q196" s="340"/>
      <c r="R196" s="324"/>
      <c r="S196" s="340"/>
      <c r="T196" s="324"/>
      <c r="U196" s="340"/>
      <c r="V196" s="324"/>
      <c r="W196" s="340"/>
      <c r="X196" s="325"/>
      <c r="Y196" s="337"/>
      <c r="Z196" s="338"/>
      <c r="AA196" s="338"/>
      <c r="AB196" s="339"/>
      <c r="AC196" s="340"/>
      <c r="AD196" s="324"/>
      <c r="AE196" s="340"/>
      <c r="AF196" s="324"/>
      <c r="AG196" s="340"/>
      <c r="AH196" s="324"/>
      <c r="AI196" s="340"/>
      <c r="AJ196" s="325"/>
      <c r="AK196" s="337"/>
      <c r="AL196" s="338"/>
      <c r="AM196" s="338"/>
      <c r="AN196" s="339"/>
      <c r="AO196" s="340"/>
      <c r="AP196" s="324"/>
      <c r="AQ196" s="340"/>
      <c r="AR196" s="324"/>
      <c r="AS196" s="340"/>
      <c r="AT196" s="324"/>
      <c r="AU196" s="340"/>
      <c r="AV196" s="325"/>
      <c r="AW196" s="337"/>
      <c r="AX196" s="338"/>
      <c r="AY196" s="338"/>
      <c r="AZ196" s="339"/>
      <c r="BA196" s="340"/>
      <c r="BB196" s="324"/>
      <c r="BC196" s="340"/>
      <c r="BD196" s="324"/>
      <c r="BE196" s="340"/>
      <c r="BF196" s="324"/>
      <c r="BG196" s="340"/>
      <c r="BH196" s="325"/>
      <c r="BI196" s="337"/>
      <c r="BJ196" s="338"/>
      <c r="BK196" s="338"/>
      <c r="BL196" s="339"/>
      <c r="BM196" s="340"/>
      <c r="BN196" s="324"/>
      <c r="BO196" s="340"/>
      <c r="BP196" s="324"/>
      <c r="BQ196" s="340"/>
      <c r="BR196" s="324"/>
      <c r="BS196" s="340"/>
      <c r="BT196" s="325"/>
      <c r="BU196" s="337"/>
      <c r="BV196" s="338"/>
      <c r="BW196" s="338"/>
      <c r="BX196" s="339"/>
      <c r="BY196" s="340"/>
      <c r="BZ196" s="324"/>
      <c r="CA196" s="340"/>
      <c r="CB196" s="324"/>
      <c r="CC196" s="340"/>
      <c r="CD196" s="324"/>
      <c r="CE196" s="340"/>
      <c r="CF196" s="325"/>
      <c r="CG196" s="337"/>
      <c r="CH196" s="338"/>
      <c r="CI196" s="338"/>
      <c r="CJ196" s="339"/>
      <c r="CK196" s="340"/>
      <c r="CL196" s="324"/>
      <c r="CM196" s="340"/>
      <c r="CN196" s="324"/>
      <c r="CO196" s="340"/>
      <c r="CP196" s="324"/>
      <c r="CQ196" s="340"/>
      <c r="CR196" s="325"/>
      <c r="CS196" s="337"/>
      <c r="CT196" s="338"/>
      <c r="CU196" s="338"/>
      <c r="CV196" s="339"/>
      <c r="CW196" s="340"/>
      <c r="CX196" s="324"/>
      <c r="CY196" s="340"/>
      <c r="CZ196" s="324"/>
      <c r="DA196" s="340"/>
      <c r="DB196" s="324"/>
      <c r="DC196" s="340"/>
      <c r="DD196" s="325"/>
      <c r="DE196" s="337"/>
      <c r="DF196" s="338"/>
      <c r="DG196" s="338"/>
      <c r="DH196" s="339"/>
      <c r="DI196" s="340"/>
      <c r="DJ196" s="324"/>
      <c r="DK196" s="340"/>
      <c r="DL196" s="324"/>
      <c r="DM196" s="340"/>
      <c r="DN196" s="324"/>
      <c r="DO196" s="340"/>
      <c r="DP196" s="325"/>
    </row>
    <row r="197" spans="1:120" ht="4.5" customHeight="1">
      <c r="A197" s="326"/>
      <c r="B197" s="326"/>
      <c r="C197" s="327"/>
      <c r="D197" s="327"/>
      <c r="M197" s="326"/>
      <c r="N197" s="326"/>
      <c r="O197" s="327"/>
      <c r="P197" s="327"/>
      <c r="Y197" s="326"/>
      <c r="Z197" s="326"/>
      <c r="AA197" s="327"/>
      <c r="AB197" s="327"/>
      <c r="AK197" s="326"/>
      <c r="AL197" s="326"/>
      <c r="AM197" s="327"/>
      <c r="AN197" s="327"/>
      <c r="AW197" s="326"/>
      <c r="AX197" s="326"/>
      <c r="AY197" s="327"/>
      <c r="AZ197" s="327"/>
      <c r="BI197" s="326"/>
      <c r="BJ197" s="326"/>
      <c r="BK197" s="327"/>
      <c r="BL197" s="327"/>
      <c r="BU197" s="326"/>
      <c r="BV197" s="326"/>
      <c r="BW197" s="327"/>
      <c r="BX197" s="327"/>
      <c r="CG197" s="326"/>
      <c r="CH197" s="326"/>
      <c r="CI197" s="327"/>
      <c r="CJ197" s="327"/>
      <c r="CS197" s="326"/>
      <c r="CT197" s="326"/>
      <c r="CU197" s="327"/>
      <c r="CV197" s="327"/>
      <c r="DE197" s="326"/>
      <c r="DF197" s="326"/>
      <c r="DG197" s="327"/>
      <c r="DH197" s="327"/>
    </row>
    <row r="198" spans="1:120" ht="25.5" customHeight="1">
      <c r="A198" s="555" t="str">
        <f>PARAMETRES!$F$19</f>
        <v>TOTAL DE LA PÉRIODE</v>
      </c>
      <c r="B198" s="573"/>
      <c r="C198" s="341">
        <f>PARAMETRES!$G$19</f>
        <v>100</v>
      </c>
      <c r="D198" s="342"/>
      <c r="E198" s="343">
        <f>TOTALGENERAL!$AA61</f>
        <v>85.199999999999989</v>
      </c>
      <c r="F198" s="344"/>
      <c r="G198" s="343" t="str">
        <f>TOTALGENERAL!$BB61</f>
        <v/>
      </c>
      <c r="H198" s="344"/>
      <c r="I198" s="343" t="str">
        <f>TOTALGENERAL!$CC61</f>
        <v/>
      </c>
      <c r="J198" s="344"/>
      <c r="K198" s="343"/>
      <c r="M198" s="555" t="str">
        <f>PARAMETRES!$F$19</f>
        <v>TOTAL DE LA PÉRIODE</v>
      </c>
      <c r="N198" s="573"/>
      <c r="O198" s="341">
        <f>PARAMETRES!$G$19</f>
        <v>100</v>
      </c>
      <c r="P198" s="342"/>
      <c r="Q198" s="343">
        <f>TOTALGENERAL!$AA65</f>
        <v>76.5</v>
      </c>
      <c r="R198" s="344"/>
      <c r="S198" s="343" t="str">
        <f>TOTALGENERAL!$BB65</f>
        <v/>
      </c>
      <c r="T198" s="344"/>
      <c r="U198" s="343" t="str">
        <f>TOTALGENERAL!$CC65</f>
        <v/>
      </c>
      <c r="V198" s="344"/>
      <c r="W198" s="343"/>
      <c r="Y198" s="555" t="str">
        <f>PARAMETRES!$F$19</f>
        <v>TOTAL DE LA PÉRIODE</v>
      </c>
      <c r="Z198" s="573"/>
      <c r="AA198" s="341">
        <f>PARAMETRES!$G$19</f>
        <v>100</v>
      </c>
      <c r="AB198" s="342"/>
      <c r="AC198" s="343">
        <f>TOTALGENERAL!$AA69</f>
        <v>73.399999999999991</v>
      </c>
      <c r="AD198" s="344"/>
      <c r="AE198" s="343" t="str">
        <f>TOTALGENERAL!$BB69</f>
        <v/>
      </c>
      <c r="AF198" s="344"/>
      <c r="AG198" s="343" t="str">
        <f>TOTALGENERAL!$CC69</f>
        <v/>
      </c>
      <c r="AH198" s="344"/>
      <c r="AI198" s="343"/>
      <c r="AK198" s="555" t="str">
        <f>PARAMETRES!$F$19</f>
        <v>TOTAL DE LA PÉRIODE</v>
      </c>
      <c r="AL198" s="573"/>
      <c r="AM198" s="341">
        <f>PARAMETRES!$G$19</f>
        <v>100</v>
      </c>
      <c r="AN198" s="342"/>
      <c r="AO198" s="343">
        <f>TOTALGENERAL!$AA73</f>
        <v>80.899999999999991</v>
      </c>
      <c r="AP198" s="344"/>
      <c r="AQ198" s="343" t="str">
        <f>TOTALGENERAL!$BB73</f>
        <v/>
      </c>
      <c r="AR198" s="344"/>
      <c r="AS198" s="343" t="str">
        <f>TOTALGENERAL!$CC73</f>
        <v/>
      </c>
      <c r="AT198" s="344"/>
      <c r="AU198" s="343"/>
      <c r="AW198" s="555" t="str">
        <f>PARAMETRES!$F$19</f>
        <v>TOTAL DE LA PÉRIODE</v>
      </c>
      <c r="AX198" s="573"/>
      <c r="AY198" s="341">
        <f>PARAMETRES!$G$19</f>
        <v>100</v>
      </c>
      <c r="AZ198" s="342"/>
      <c r="BA198" s="343">
        <f>TOTALGENERAL!$AA77</f>
        <v>86.399999999999991</v>
      </c>
      <c r="BB198" s="344"/>
      <c r="BC198" s="343" t="str">
        <f>TOTALGENERAL!$BB77</f>
        <v/>
      </c>
      <c r="BD198" s="344"/>
      <c r="BE198" s="343" t="str">
        <f>TOTALGENERAL!$CC77</f>
        <v/>
      </c>
      <c r="BF198" s="344"/>
      <c r="BG198" s="343"/>
      <c r="BI198" s="555" t="str">
        <f>PARAMETRES!$F$19</f>
        <v>TOTAL DE LA PÉRIODE</v>
      </c>
      <c r="BJ198" s="573"/>
      <c r="BK198" s="341">
        <f>PARAMETRES!$G$19</f>
        <v>100</v>
      </c>
      <c r="BL198" s="342"/>
      <c r="BM198" s="343">
        <f>TOTALGENERAL!$AA81</f>
        <v>82.3</v>
      </c>
      <c r="BN198" s="344"/>
      <c r="BO198" s="343" t="str">
        <f>TOTALGENERAL!$BB81</f>
        <v/>
      </c>
      <c r="BP198" s="344"/>
      <c r="BQ198" s="343" t="str">
        <f>TOTALGENERAL!$CC81</f>
        <v/>
      </c>
      <c r="BR198" s="344"/>
      <c r="BS198" s="343"/>
      <c r="BU198" s="555" t="str">
        <f>PARAMETRES!$F$19</f>
        <v>TOTAL DE LA PÉRIODE</v>
      </c>
      <c r="BV198" s="573"/>
      <c r="BW198" s="341">
        <f>PARAMETRES!$G$19</f>
        <v>100</v>
      </c>
      <c r="BX198" s="342"/>
      <c r="BY198" s="343">
        <f>TOTALGENERAL!$AA85</f>
        <v>81.699999999999989</v>
      </c>
      <c r="BZ198" s="344"/>
      <c r="CA198" s="343" t="str">
        <f>TOTALGENERAL!$BB85</f>
        <v/>
      </c>
      <c r="CB198" s="344"/>
      <c r="CC198" s="343" t="str">
        <f>TOTALGENERAL!$CC85</f>
        <v/>
      </c>
      <c r="CD198" s="344"/>
      <c r="CE198" s="343"/>
      <c r="CG198" s="555" t="str">
        <f>PARAMETRES!$F$19</f>
        <v>TOTAL DE LA PÉRIODE</v>
      </c>
      <c r="CH198" s="573"/>
      <c r="CI198" s="341">
        <f>PARAMETRES!$G$19</f>
        <v>100</v>
      </c>
      <c r="CJ198" s="342"/>
      <c r="CK198" s="343" t="str">
        <f>TOTALGENERAL!$AA89</f>
        <v/>
      </c>
      <c r="CL198" s="344"/>
      <c r="CM198" s="343" t="str">
        <f>TOTALGENERAL!$BB89</f>
        <v/>
      </c>
      <c r="CN198" s="344"/>
      <c r="CO198" s="343" t="str">
        <f>TOTALGENERAL!$CC89</f>
        <v/>
      </c>
      <c r="CP198" s="344"/>
      <c r="CQ198" s="343"/>
      <c r="CS198" s="555" t="str">
        <f>PARAMETRES!$F$19</f>
        <v>TOTAL DE LA PÉRIODE</v>
      </c>
      <c r="CT198" s="573"/>
      <c r="CU198" s="341">
        <f>PARAMETRES!$G$19</f>
        <v>100</v>
      </c>
      <c r="CV198" s="342"/>
      <c r="CW198" s="343" t="str">
        <f>TOTALGENERAL!$AA93</f>
        <v/>
      </c>
      <c r="CX198" s="344"/>
      <c r="CY198" s="343" t="str">
        <f>TOTALGENERAL!$BB93</f>
        <v/>
      </c>
      <c r="CZ198" s="344"/>
      <c r="DA198" s="343" t="str">
        <f>TOTALGENERAL!$CC93</f>
        <v/>
      </c>
      <c r="DB198" s="344"/>
      <c r="DC198" s="343"/>
      <c r="DE198" s="555" t="str">
        <f>PARAMETRES!$F$19</f>
        <v>TOTAL DE LA PÉRIODE</v>
      </c>
      <c r="DF198" s="573"/>
      <c r="DG198" s="341">
        <f>PARAMETRES!$G$19</f>
        <v>100</v>
      </c>
      <c r="DH198" s="342"/>
      <c r="DI198" s="343" t="str">
        <f>TOTALGENERAL!$AA97</f>
        <v/>
      </c>
      <c r="DJ198" s="344"/>
      <c r="DK198" s="343" t="str">
        <f>TOTALGENERAL!$BB97</f>
        <v/>
      </c>
      <c r="DL198" s="344"/>
      <c r="DM198" s="343" t="str">
        <f>TOTALGENERAL!$CC97</f>
        <v/>
      </c>
      <c r="DN198" s="344"/>
      <c r="DO198" s="343"/>
    </row>
    <row r="199" spans="1:120" ht="3.75" customHeight="1">
      <c r="G199" s="345"/>
      <c r="J199" s="345"/>
      <c r="S199" s="345"/>
      <c r="V199" s="345"/>
      <c r="AE199" s="345"/>
      <c r="AH199" s="345"/>
      <c r="AQ199" s="345"/>
      <c r="AT199" s="345"/>
      <c r="BC199" s="345"/>
      <c r="BF199" s="345"/>
      <c r="BO199" s="345"/>
      <c r="BR199" s="345"/>
      <c r="CA199" s="345"/>
      <c r="CD199" s="345"/>
      <c r="CM199" s="345"/>
      <c r="CP199" s="345"/>
      <c r="CY199" s="345"/>
      <c r="DB199" s="345"/>
      <c r="DK199" s="345"/>
      <c r="DN199" s="345"/>
    </row>
    <row r="200" spans="1:120">
      <c r="G200" s="556"/>
      <c r="H200" s="556"/>
      <c r="I200" s="556"/>
      <c r="J200" s="556"/>
      <c r="K200" s="346"/>
      <c r="S200" s="556"/>
      <c r="T200" s="556"/>
      <c r="U200" s="556"/>
      <c r="V200" s="556"/>
      <c r="W200" s="346"/>
      <c r="AE200" s="556"/>
      <c r="AF200" s="556"/>
      <c r="AG200" s="556"/>
      <c r="AH200" s="556"/>
      <c r="AI200" s="346"/>
      <c r="AQ200" s="556"/>
      <c r="AR200" s="556"/>
      <c r="AS200" s="556"/>
      <c r="AT200" s="556"/>
      <c r="AU200" s="346"/>
      <c r="BC200" s="556"/>
      <c r="BD200" s="556"/>
      <c r="BE200" s="556"/>
      <c r="BF200" s="556"/>
      <c r="BG200" s="346"/>
      <c r="BO200" s="556"/>
      <c r="BP200" s="556"/>
      <c r="BQ200" s="556"/>
      <c r="BR200" s="556"/>
      <c r="BS200" s="346"/>
      <c r="CA200" s="556"/>
      <c r="CB200" s="556"/>
      <c r="CC200" s="556"/>
      <c r="CD200" s="556"/>
      <c r="CE200" s="346"/>
      <c r="CM200" s="556"/>
      <c r="CN200" s="556"/>
      <c r="CO200" s="556"/>
      <c r="CP200" s="556"/>
      <c r="CQ200" s="346"/>
      <c r="CY200" s="556"/>
      <c r="CZ200" s="556"/>
      <c r="DA200" s="556"/>
      <c r="DB200" s="556"/>
      <c r="DC200" s="346"/>
      <c r="DK200" s="556"/>
      <c r="DL200" s="556"/>
      <c r="DM200" s="556"/>
      <c r="DN200" s="556"/>
      <c r="DO200" s="346"/>
    </row>
    <row r="201" spans="1:120" ht="21.75" customHeight="1"/>
  </sheetData>
  <sheetProtection sheet="1" objects="1" scenarios="1"/>
  <mergeCells count="830">
    <mergeCell ref="DK200:DN200"/>
    <mergeCell ref="BU198:BV198"/>
    <mergeCell ref="CG198:CH198"/>
    <mergeCell ref="BC200:BF200"/>
    <mergeCell ref="BO200:BR200"/>
    <mergeCell ref="CA200:CD200"/>
    <mergeCell ref="CM200:CP200"/>
    <mergeCell ref="CS198:CT198"/>
    <mergeCell ref="DE198:DF198"/>
    <mergeCell ref="CY200:DB200"/>
    <mergeCell ref="CG191:CH191"/>
    <mergeCell ref="CS191:CT191"/>
    <mergeCell ref="A198:B198"/>
    <mergeCell ref="M198:N198"/>
    <mergeCell ref="Y198:Z198"/>
    <mergeCell ref="AK198:AL198"/>
    <mergeCell ref="AW198:AX198"/>
    <mergeCell ref="BI198:BJ198"/>
    <mergeCell ref="G200:J200"/>
    <mergeCell ref="S200:V200"/>
    <mergeCell ref="AE200:AH200"/>
    <mergeCell ref="AQ200:AT200"/>
    <mergeCell ref="AK188:AL188"/>
    <mergeCell ref="AW188:AX188"/>
    <mergeCell ref="BI188:BJ188"/>
    <mergeCell ref="BU188:BV188"/>
    <mergeCell ref="CG188:CH188"/>
    <mergeCell ref="CS188:CT188"/>
    <mergeCell ref="DE191:DF191"/>
    <mergeCell ref="A194:B194"/>
    <mergeCell ref="M194:N194"/>
    <mergeCell ref="Y194:Z194"/>
    <mergeCell ref="AK194:AL194"/>
    <mergeCell ref="AW194:AX194"/>
    <mergeCell ref="BI194:BJ194"/>
    <mergeCell ref="BU194:BV194"/>
    <mergeCell ref="CG194:CH194"/>
    <mergeCell ref="CS194:CT194"/>
    <mergeCell ref="DE194:DF194"/>
    <mergeCell ref="A191:B191"/>
    <mergeCell ref="M191:N191"/>
    <mergeCell ref="Y191:Z191"/>
    <mergeCell ref="AK191:AL191"/>
    <mergeCell ref="AW191:AX191"/>
    <mergeCell ref="BI191:BJ191"/>
    <mergeCell ref="BU191:BV191"/>
    <mergeCell ref="DE188:DF188"/>
    <mergeCell ref="DE185:DF185"/>
    <mergeCell ref="A186:B186"/>
    <mergeCell ref="M186:N186"/>
    <mergeCell ref="Y186:Z186"/>
    <mergeCell ref="AK186:AL186"/>
    <mergeCell ref="AW186:AX186"/>
    <mergeCell ref="BI186:BJ186"/>
    <mergeCell ref="BU186:BV186"/>
    <mergeCell ref="CG186:CH186"/>
    <mergeCell ref="CS186:CT186"/>
    <mergeCell ref="DE186:DF186"/>
    <mergeCell ref="A185:B185"/>
    <mergeCell ref="M185:N185"/>
    <mergeCell ref="Y185:Z185"/>
    <mergeCell ref="AK185:AL185"/>
    <mergeCell ref="AW185:AX185"/>
    <mergeCell ref="BI185:BJ185"/>
    <mergeCell ref="BU185:BV185"/>
    <mergeCell ref="CG185:CH185"/>
    <mergeCell ref="CS185:CT185"/>
    <mergeCell ref="A188:B188"/>
    <mergeCell ref="M188:N188"/>
    <mergeCell ref="Y188:Z188"/>
    <mergeCell ref="DE182:DF182"/>
    <mergeCell ref="A184:B184"/>
    <mergeCell ref="M184:N184"/>
    <mergeCell ref="Y184:Z184"/>
    <mergeCell ref="AK184:AL184"/>
    <mergeCell ref="AW184:AX184"/>
    <mergeCell ref="BI184:BJ184"/>
    <mergeCell ref="BU184:BV184"/>
    <mergeCell ref="CG184:CH184"/>
    <mergeCell ref="CS184:CT184"/>
    <mergeCell ref="DE184:DF184"/>
    <mergeCell ref="A182:B182"/>
    <mergeCell ref="M182:N182"/>
    <mergeCell ref="Y182:Z182"/>
    <mergeCell ref="AK182:AL182"/>
    <mergeCell ref="AW182:AX182"/>
    <mergeCell ref="BI182:BJ182"/>
    <mergeCell ref="BU182:BV182"/>
    <mergeCell ref="CG182:CH182"/>
    <mergeCell ref="CS182:CT182"/>
    <mergeCell ref="DE177:DF177"/>
    <mergeCell ref="A179:B179"/>
    <mergeCell ref="M179:N179"/>
    <mergeCell ref="Y179:Z179"/>
    <mergeCell ref="AK179:AL179"/>
    <mergeCell ref="AW179:AX179"/>
    <mergeCell ref="BI179:BJ179"/>
    <mergeCell ref="BU179:BV179"/>
    <mergeCell ref="CG179:CH179"/>
    <mergeCell ref="CS179:CT179"/>
    <mergeCell ref="DE179:DF179"/>
    <mergeCell ref="A177:B177"/>
    <mergeCell ref="M177:N177"/>
    <mergeCell ref="Y177:Z177"/>
    <mergeCell ref="AK177:AL177"/>
    <mergeCell ref="AW177:AX177"/>
    <mergeCell ref="BI177:BJ177"/>
    <mergeCell ref="BU177:BV177"/>
    <mergeCell ref="CG177:CH177"/>
    <mergeCell ref="CS177:CT177"/>
    <mergeCell ref="DE175:DF175"/>
    <mergeCell ref="A176:B176"/>
    <mergeCell ref="M176:N176"/>
    <mergeCell ref="Y176:Z176"/>
    <mergeCell ref="AK176:AL176"/>
    <mergeCell ref="AW176:AX176"/>
    <mergeCell ref="BI176:BJ176"/>
    <mergeCell ref="BU176:BV176"/>
    <mergeCell ref="CG176:CH176"/>
    <mergeCell ref="CS176:CT176"/>
    <mergeCell ref="DE176:DF176"/>
    <mergeCell ref="A175:B175"/>
    <mergeCell ref="M175:N175"/>
    <mergeCell ref="Y175:Z175"/>
    <mergeCell ref="AK175:AL175"/>
    <mergeCell ref="AW175:AX175"/>
    <mergeCell ref="BI175:BJ175"/>
    <mergeCell ref="BU175:BV175"/>
    <mergeCell ref="CG175:CH175"/>
    <mergeCell ref="CS175:CT175"/>
    <mergeCell ref="BU172:BV172"/>
    <mergeCell ref="CG172:CH172"/>
    <mergeCell ref="CS172:CT172"/>
    <mergeCell ref="DE172:DF172"/>
    <mergeCell ref="A174:B174"/>
    <mergeCell ref="M174:N174"/>
    <mergeCell ref="Y174:Z174"/>
    <mergeCell ref="AK174:AL174"/>
    <mergeCell ref="AW174:AX174"/>
    <mergeCell ref="BI174:BJ174"/>
    <mergeCell ref="BU174:BV174"/>
    <mergeCell ref="CG174:CH174"/>
    <mergeCell ref="CS174:CT174"/>
    <mergeCell ref="DE174:DF174"/>
    <mergeCell ref="A172:B172"/>
    <mergeCell ref="M172:N172"/>
    <mergeCell ref="Y172:Z172"/>
    <mergeCell ref="AK172:AL172"/>
    <mergeCell ref="AW172:AX172"/>
    <mergeCell ref="BI172:BJ172"/>
    <mergeCell ref="A169:B169"/>
    <mergeCell ref="M169:N169"/>
    <mergeCell ref="Y169:Z169"/>
    <mergeCell ref="AK169:AL169"/>
    <mergeCell ref="AW169:AX169"/>
    <mergeCell ref="BI169:BJ169"/>
    <mergeCell ref="CH163:CN163"/>
    <mergeCell ref="CO163:CO164"/>
    <mergeCell ref="CP163:CP164"/>
    <mergeCell ref="AX163:BD163"/>
    <mergeCell ref="BE163:BE164"/>
    <mergeCell ref="BU169:BV169"/>
    <mergeCell ref="CG169:CH169"/>
    <mergeCell ref="B163:H163"/>
    <mergeCell ref="I163:I164"/>
    <mergeCell ref="J163:J164"/>
    <mergeCell ref="N163:T163"/>
    <mergeCell ref="U163:U164"/>
    <mergeCell ref="V163:V164"/>
    <mergeCell ref="B164:H164"/>
    <mergeCell ref="N164:T164"/>
    <mergeCell ref="CS169:CT169"/>
    <mergeCell ref="DE169:DF169"/>
    <mergeCell ref="BR163:BR164"/>
    <mergeCell ref="Z163:AF163"/>
    <mergeCell ref="AG163:AG164"/>
    <mergeCell ref="AH163:AH164"/>
    <mergeCell ref="AL163:AR163"/>
    <mergeCell ref="AS163:AS164"/>
    <mergeCell ref="AT163:AT164"/>
    <mergeCell ref="DM163:DM164"/>
    <mergeCell ref="DN163:DN164"/>
    <mergeCell ref="Z164:AF164"/>
    <mergeCell ref="AL164:AR164"/>
    <mergeCell ref="AX164:BD164"/>
    <mergeCell ref="BJ164:BP164"/>
    <mergeCell ref="BV164:CB164"/>
    <mergeCell ref="CH164:CN164"/>
    <mergeCell ref="CT163:CZ163"/>
    <mergeCell ref="DA163:DA164"/>
    <mergeCell ref="DB163:DB164"/>
    <mergeCell ref="DF163:DL163"/>
    <mergeCell ref="CT164:CZ164"/>
    <mergeCell ref="DF164:DL164"/>
    <mergeCell ref="BV163:CB163"/>
    <mergeCell ref="CC163:CC164"/>
    <mergeCell ref="CD163:CD164"/>
    <mergeCell ref="BF163:BF164"/>
    <mergeCell ref="BJ163:BP163"/>
    <mergeCell ref="BQ163:BQ164"/>
    <mergeCell ref="DK146:DN146"/>
    <mergeCell ref="A162:L162"/>
    <mergeCell ref="M162:X162"/>
    <mergeCell ref="Y162:AJ162"/>
    <mergeCell ref="AK162:AV162"/>
    <mergeCell ref="AW162:BH162"/>
    <mergeCell ref="BI162:BT162"/>
    <mergeCell ref="BU162:CF162"/>
    <mergeCell ref="CG162:CR162"/>
    <mergeCell ref="CS162:DD162"/>
    <mergeCell ref="DE162:DP162"/>
    <mergeCell ref="DE144:DF144"/>
    <mergeCell ref="G146:J146"/>
    <mergeCell ref="S146:V146"/>
    <mergeCell ref="AE146:AH146"/>
    <mergeCell ref="AQ146:AT146"/>
    <mergeCell ref="BC146:BF146"/>
    <mergeCell ref="BO146:BR146"/>
    <mergeCell ref="CA146:CD146"/>
    <mergeCell ref="CM146:CP146"/>
    <mergeCell ref="CY146:DB146"/>
    <mergeCell ref="CG137:CH137"/>
    <mergeCell ref="CS137:CT137"/>
    <mergeCell ref="A144:B144"/>
    <mergeCell ref="M144:N144"/>
    <mergeCell ref="Y144:Z144"/>
    <mergeCell ref="AK144:AL144"/>
    <mergeCell ref="AW144:AX144"/>
    <mergeCell ref="BI144:BJ144"/>
    <mergeCell ref="BU144:BV144"/>
    <mergeCell ref="CG144:CH144"/>
    <mergeCell ref="CS144:CT144"/>
    <mergeCell ref="AK134:AL134"/>
    <mergeCell ref="AW134:AX134"/>
    <mergeCell ref="BI134:BJ134"/>
    <mergeCell ref="BU134:BV134"/>
    <mergeCell ref="CG134:CH134"/>
    <mergeCell ref="CS134:CT134"/>
    <mergeCell ref="DE137:DF137"/>
    <mergeCell ref="A140:B140"/>
    <mergeCell ref="M140:N140"/>
    <mergeCell ref="Y140:Z140"/>
    <mergeCell ref="AK140:AL140"/>
    <mergeCell ref="AW140:AX140"/>
    <mergeCell ref="BI140:BJ140"/>
    <mergeCell ref="BU140:BV140"/>
    <mergeCell ref="CG140:CH140"/>
    <mergeCell ref="CS140:CT140"/>
    <mergeCell ref="DE140:DF140"/>
    <mergeCell ref="A137:B137"/>
    <mergeCell ref="M137:N137"/>
    <mergeCell ref="Y137:Z137"/>
    <mergeCell ref="AK137:AL137"/>
    <mergeCell ref="AW137:AX137"/>
    <mergeCell ref="BI137:BJ137"/>
    <mergeCell ref="BU137:BV137"/>
    <mergeCell ref="DE134:DF134"/>
    <mergeCell ref="DE131:DF131"/>
    <mergeCell ref="A132:B132"/>
    <mergeCell ref="M132:N132"/>
    <mergeCell ref="Y132:Z132"/>
    <mergeCell ref="AK132:AL132"/>
    <mergeCell ref="AW132:AX132"/>
    <mergeCell ref="BI132:BJ132"/>
    <mergeCell ref="BU132:BV132"/>
    <mergeCell ref="CG132:CH132"/>
    <mergeCell ref="CS132:CT132"/>
    <mergeCell ref="DE132:DF132"/>
    <mergeCell ref="A131:B131"/>
    <mergeCell ref="M131:N131"/>
    <mergeCell ref="Y131:Z131"/>
    <mergeCell ref="AK131:AL131"/>
    <mergeCell ref="AW131:AX131"/>
    <mergeCell ref="BI131:BJ131"/>
    <mergeCell ref="BU131:BV131"/>
    <mergeCell ref="CG131:CH131"/>
    <mergeCell ref="CS131:CT131"/>
    <mergeCell ref="A134:B134"/>
    <mergeCell ref="M134:N134"/>
    <mergeCell ref="Y134:Z134"/>
    <mergeCell ref="DE128:DF128"/>
    <mergeCell ref="A130:B130"/>
    <mergeCell ref="M130:N130"/>
    <mergeCell ref="Y130:Z130"/>
    <mergeCell ref="AK130:AL130"/>
    <mergeCell ref="AW130:AX130"/>
    <mergeCell ref="BI130:BJ130"/>
    <mergeCell ref="BU130:BV130"/>
    <mergeCell ref="CG130:CH130"/>
    <mergeCell ref="CS130:CT130"/>
    <mergeCell ref="DE130:DF130"/>
    <mergeCell ref="A128:B128"/>
    <mergeCell ref="M128:N128"/>
    <mergeCell ref="Y128:Z128"/>
    <mergeCell ref="AK128:AL128"/>
    <mergeCell ref="AW128:AX128"/>
    <mergeCell ref="BI128:BJ128"/>
    <mergeCell ref="BU128:BV128"/>
    <mergeCell ref="CG128:CH128"/>
    <mergeCell ref="CS128:CT128"/>
    <mergeCell ref="DE123:DF123"/>
    <mergeCell ref="A125:B125"/>
    <mergeCell ref="M125:N125"/>
    <mergeCell ref="Y125:Z125"/>
    <mergeCell ref="AK125:AL125"/>
    <mergeCell ref="AW125:AX125"/>
    <mergeCell ref="BI125:BJ125"/>
    <mergeCell ref="BU125:BV125"/>
    <mergeCell ref="CG125:CH125"/>
    <mergeCell ref="CS125:CT125"/>
    <mergeCell ref="DE125:DF125"/>
    <mergeCell ref="A123:B123"/>
    <mergeCell ref="M123:N123"/>
    <mergeCell ref="Y123:Z123"/>
    <mergeCell ref="AK123:AL123"/>
    <mergeCell ref="AW123:AX123"/>
    <mergeCell ref="BI123:BJ123"/>
    <mergeCell ref="BU123:BV123"/>
    <mergeCell ref="CG123:CH123"/>
    <mergeCell ref="CS123:CT123"/>
    <mergeCell ref="DE121:DF121"/>
    <mergeCell ref="A122:B122"/>
    <mergeCell ref="M122:N122"/>
    <mergeCell ref="Y122:Z122"/>
    <mergeCell ref="AK122:AL122"/>
    <mergeCell ref="AW122:AX122"/>
    <mergeCell ref="BI122:BJ122"/>
    <mergeCell ref="BU122:BV122"/>
    <mergeCell ref="CG122:CH122"/>
    <mergeCell ref="CS122:CT122"/>
    <mergeCell ref="DE122:DF122"/>
    <mergeCell ref="A121:B121"/>
    <mergeCell ref="M121:N121"/>
    <mergeCell ref="Y121:Z121"/>
    <mergeCell ref="AK121:AL121"/>
    <mergeCell ref="AW121:AX121"/>
    <mergeCell ref="BI121:BJ121"/>
    <mergeCell ref="BU121:BV121"/>
    <mergeCell ref="CG121:CH121"/>
    <mergeCell ref="CS121:CT121"/>
    <mergeCell ref="BU118:BV118"/>
    <mergeCell ref="CG118:CH118"/>
    <mergeCell ref="CS118:CT118"/>
    <mergeCell ref="DE118:DF118"/>
    <mergeCell ref="A120:B120"/>
    <mergeCell ref="M120:N120"/>
    <mergeCell ref="Y120:Z120"/>
    <mergeCell ref="AK120:AL120"/>
    <mergeCell ref="AW120:AX120"/>
    <mergeCell ref="BI120:BJ120"/>
    <mergeCell ref="BU120:BV120"/>
    <mergeCell ref="CG120:CH120"/>
    <mergeCell ref="CS120:CT120"/>
    <mergeCell ref="DE120:DF120"/>
    <mergeCell ref="A118:B118"/>
    <mergeCell ref="M118:N118"/>
    <mergeCell ref="Y118:Z118"/>
    <mergeCell ref="AK118:AL118"/>
    <mergeCell ref="AW118:AX118"/>
    <mergeCell ref="BI118:BJ118"/>
    <mergeCell ref="A115:B115"/>
    <mergeCell ref="M115:N115"/>
    <mergeCell ref="Y115:Z115"/>
    <mergeCell ref="AK115:AL115"/>
    <mergeCell ref="AW115:AX115"/>
    <mergeCell ref="BI115:BJ115"/>
    <mergeCell ref="CH109:CN109"/>
    <mergeCell ref="CO109:CO110"/>
    <mergeCell ref="CP109:CP110"/>
    <mergeCell ref="AX109:BD109"/>
    <mergeCell ref="BE109:BE110"/>
    <mergeCell ref="BU115:BV115"/>
    <mergeCell ref="CG115:CH115"/>
    <mergeCell ref="B109:H109"/>
    <mergeCell ref="I109:I110"/>
    <mergeCell ref="J109:J110"/>
    <mergeCell ref="N109:T109"/>
    <mergeCell ref="U109:U110"/>
    <mergeCell ref="V109:V110"/>
    <mergeCell ref="B110:H110"/>
    <mergeCell ref="N110:T110"/>
    <mergeCell ref="CS115:CT115"/>
    <mergeCell ref="DE115:DF115"/>
    <mergeCell ref="BR109:BR110"/>
    <mergeCell ref="Z109:AF109"/>
    <mergeCell ref="AG109:AG110"/>
    <mergeCell ref="AH109:AH110"/>
    <mergeCell ref="AL109:AR109"/>
    <mergeCell ref="AS109:AS110"/>
    <mergeCell ref="AT109:AT110"/>
    <mergeCell ref="DM109:DM110"/>
    <mergeCell ref="DN109:DN110"/>
    <mergeCell ref="Z110:AF110"/>
    <mergeCell ref="AL110:AR110"/>
    <mergeCell ref="AX110:BD110"/>
    <mergeCell ref="BJ110:BP110"/>
    <mergeCell ref="BV110:CB110"/>
    <mergeCell ref="CH110:CN110"/>
    <mergeCell ref="CT109:CZ109"/>
    <mergeCell ref="DA109:DA110"/>
    <mergeCell ref="DB109:DB110"/>
    <mergeCell ref="DF109:DL109"/>
    <mergeCell ref="CT110:CZ110"/>
    <mergeCell ref="DF110:DL110"/>
    <mergeCell ref="BV109:CB109"/>
    <mergeCell ref="CC109:CC110"/>
    <mergeCell ref="CD109:CD110"/>
    <mergeCell ref="BF109:BF110"/>
    <mergeCell ref="BJ109:BP109"/>
    <mergeCell ref="BQ109:BQ110"/>
    <mergeCell ref="DK92:DN92"/>
    <mergeCell ref="A108:L108"/>
    <mergeCell ref="M108:X108"/>
    <mergeCell ref="Y108:AJ108"/>
    <mergeCell ref="AK108:AV108"/>
    <mergeCell ref="AW108:BH108"/>
    <mergeCell ref="BI108:BT108"/>
    <mergeCell ref="BU108:CF108"/>
    <mergeCell ref="CG108:CR108"/>
    <mergeCell ref="CS108:DD108"/>
    <mergeCell ref="DE108:DP108"/>
    <mergeCell ref="DE90:DF90"/>
    <mergeCell ref="G92:J92"/>
    <mergeCell ref="S92:V92"/>
    <mergeCell ref="AE92:AH92"/>
    <mergeCell ref="AQ92:AT92"/>
    <mergeCell ref="BC92:BF92"/>
    <mergeCell ref="BO92:BR92"/>
    <mergeCell ref="CA92:CD92"/>
    <mergeCell ref="CM92:CP92"/>
    <mergeCell ref="CY92:DB92"/>
    <mergeCell ref="CG83:CH83"/>
    <mergeCell ref="CS83:CT83"/>
    <mergeCell ref="A90:B90"/>
    <mergeCell ref="M90:N90"/>
    <mergeCell ref="Y90:Z90"/>
    <mergeCell ref="AK90:AL90"/>
    <mergeCell ref="AW90:AX90"/>
    <mergeCell ref="BI90:BJ90"/>
    <mergeCell ref="BU90:BV90"/>
    <mergeCell ref="CG90:CH90"/>
    <mergeCell ref="CS90:CT90"/>
    <mergeCell ref="AK80:AL80"/>
    <mergeCell ref="AW80:AX80"/>
    <mergeCell ref="BI80:BJ80"/>
    <mergeCell ref="BU80:BV80"/>
    <mergeCell ref="CG80:CH80"/>
    <mergeCell ref="CS80:CT80"/>
    <mergeCell ref="DE83:DF83"/>
    <mergeCell ref="A86:B86"/>
    <mergeCell ref="M86:N86"/>
    <mergeCell ref="Y86:Z86"/>
    <mergeCell ref="AK86:AL86"/>
    <mergeCell ref="AW86:AX86"/>
    <mergeCell ref="BI86:BJ86"/>
    <mergeCell ref="BU86:BV86"/>
    <mergeCell ref="CG86:CH86"/>
    <mergeCell ref="CS86:CT86"/>
    <mergeCell ref="DE86:DF86"/>
    <mergeCell ref="A83:B83"/>
    <mergeCell ref="M83:N83"/>
    <mergeCell ref="Y83:Z83"/>
    <mergeCell ref="AK83:AL83"/>
    <mergeCell ref="AW83:AX83"/>
    <mergeCell ref="BI83:BJ83"/>
    <mergeCell ref="BU83:BV83"/>
    <mergeCell ref="DE80:DF80"/>
    <mergeCell ref="DE77:DF77"/>
    <mergeCell ref="A78:B78"/>
    <mergeCell ref="M78:N78"/>
    <mergeCell ref="Y78:Z78"/>
    <mergeCell ref="AK78:AL78"/>
    <mergeCell ref="AW78:AX78"/>
    <mergeCell ref="BI78:BJ78"/>
    <mergeCell ref="BU78:BV78"/>
    <mergeCell ref="CG78:CH78"/>
    <mergeCell ref="CS78:CT78"/>
    <mergeCell ref="DE78:DF78"/>
    <mergeCell ref="A77:B77"/>
    <mergeCell ref="M77:N77"/>
    <mergeCell ref="Y77:Z77"/>
    <mergeCell ref="AK77:AL77"/>
    <mergeCell ref="AW77:AX77"/>
    <mergeCell ref="BI77:BJ77"/>
    <mergeCell ref="BU77:BV77"/>
    <mergeCell ref="CG77:CH77"/>
    <mergeCell ref="CS77:CT77"/>
    <mergeCell ref="A80:B80"/>
    <mergeCell ref="M80:N80"/>
    <mergeCell ref="Y80:Z80"/>
    <mergeCell ref="DE74:DF74"/>
    <mergeCell ref="A76:B76"/>
    <mergeCell ref="M76:N76"/>
    <mergeCell ref="Y76:Z76"/>
    <mergeCell ref="AK76:AL76"/>
    <mergeCell ref="AW76:AX76"/>
    <mergeCell ref="BI76:BJ76"/>
    <mergeCell ref="BU76:BV76"/>
    <mergeCell ref="CG76:CH76"/>
    <mergeCell ref="CS76:CT76"/>
    <mergeCell ref="DE76:DF76"/>
    <mergeCell ref="A74:B74"/>
    <mergeCell ref="M74:N74"/>
    <mergeCell ref="Y74:Z74"/>
    <mergeCell ref="AK74:AL74"/>
    <mergeCell ref="AW74:AX74"/>
    <mergeCell ref="BI74:BJ74"/>
    <mergeCell ref="BU74:BV74"/>
    <mergeCell ref="CG74:CH74"/>
    <mergeCell ref="CS74:CT74"/>
    <mergeCell ref="DE69:DF69"/>
    <mergeCell ref="A71:B71"/>
    <mergeCell ref="M71:N71"/>
    <mergeCell ref="Y71:Z71"/>
    <mergeCell ref="AK71:AL71"/>
    <mergeCell ref="AW71:AX71"/>
    <mergeCell ref="BI71:BJ71"/>
    <mergeCell ref="BU71:BV71"/>
    <mergeCell ref="CG71:CH71"/>
    <mergeCell ref="CS71:CT71"/>
    <mergeCell ref="DE71:DF71"/>
    <mergeCell ref="A69:B69"/>
    <mergeCell ref="M69:N69"/>
    <mergeCell ref="Y69:Z69"/>
    <mergeCell ref="AK69:AL69"/>
    <mergeCell ref="AW69:AX69"/>
    <mergeCell ref="BI69:BJ69"/>
    <mergeCell ref="BU69:BV69"/>
    <mergeCell ref="CG69:CH69"/>
    <mergeCell ref="CS69:CT69"/>
    <mergeCell ref="DE67:DF67"/>
    <mergeCell ref="A68:B68"/>
    <mergeCell ref="M68:N68"/>
    <mergeCell ref="Y68:Z68"/>
    <mergeCell ref="AK68:AL68"/>
    <mergeCell ref="AW68:AX68"/>
    <mergeCell ref="BI68:BJ68"/>
    <mergeCell ref="BU68:BV68"/>
    <mergeCell ref="CG68:CH68"/>
    <mergeCell ref="CS68:CT68"/>
    <mergeCell ref="DE68:DF68"/>
    <mergeCell ref="A67:B67"/>
    <mergeCell ref="M67:N67"/>
    <mergeCell ref="Y67:Z67"/>
    <mergeCell ref="AK67:AL67"/>
    <mergeCell ref="AW67:AX67"/>
    <mergeCell ref="BI67:BJ67"/>
    <mergeCell ref="BU67:BV67"/>
    <mergeCell ref="CG67:CH67"/>
    <mergeCell ref="CS67:CT67"/>
    <mergeCell ref="BU64:BV64"/>
    <mergeCell ref="CG64:CH64"/>
    <mergeCell ref="CS64:CT64"/>
    <mergeCell ref="DE64:DF64"/>
    <mergeCell ref="A66:B66"/>
    <mergeCell ref="M66:N66"/>
    <mergeCell ref="Y66:Z66"/>
    <mergeCell ref="AK66:AL66"/>
    <mergeCell ref="AW66:AX66"/>
    <mergeCell ref="BI66:BJ66"/>
    <mergeCell ref="BU66:BV66"/>
    <mergeCell ref="CG66:CH66"/>
    <mergeCell ref="CS66:CT66"/>
    <mergeCell ref="DE66:DF66"/>
    <mergeCell ref="A64:B64"/>
    <mergeCell ref="M64:N64"/>
    <mergeCell ref="Y64:Z64"/>
    <mergeCell ref="AK64:AL64"/>
    <mergeCell ref="AW64:AX64"/>
    <mergeCell ref="BI64:BJ64"/>
    <mergeCell ref="A61:B61"/>
    <mergeCell ref="M61:N61"/>
    <mergeCell ref="Y61:Z61"/>
    <mergeCell ref="AK61:AL61"/>
    <mergeCell ref="AW61:AX61"/>
    <mergeCell ref="BI61:BJ61"/>
    <mergeCell ref="CH55:CN55"/>
    <mergeCell ref="CO55:CO56"/>
    <mergeCell ref="CP55:CP56"/>
    <mergeCell ref="AX55:BD55"/>
    <mergeCell ref="BE55:BE56"/>
    <mergeCell ref="BU61:BV61"/>
    <mergeCell ref="CG61:CH61"/>
    <mergeCell ref="B55:H55"/>
    <mergeCell ref="I55:I56"/>
    <mergeCell ref="J55:J56"/>
    <mergeCell ref="N55:T55"/>
    <mergeCell ref="U55:U56"/>
    <mergeCell ref="V55:V56"/>
    <mergeCell ref="B56:H56"/>
    <mergeCell ref="N56:T56"/>
    <mergeCell ref="CS61:CT61"/>
    <mergeCell ref="DE61:DF61"/>
    <mergeCell ref="BR55:BR56"/>
    <mergeCell ref="Z55:AF55"/>
    <mergeCell ref="AG55:AG56"/>
    <mergeCell ref="AH55:AH56"/>
    <mergeCell ref="AL55:AR55"/>
    <mergeCell ref="AS55:AS56"/>
    <mergeCell ref="AT55:AT56"/>
    <mergeCell ref="DM55:DM56"/>
    <mergeCell ref="DN55:DN56"/>
    <mergeCell ref="Z56:AF56"/>
    <mergeCell ref="AL56:AR56"/>
    <mergeCell ref="AX56:BD56"/>
    <mergeCell ref="BJ56:BP56"/>
    <mergeCell ref="BV56:CB56"/>
    <mergeCell ref="CH56:CN56"/>
    <mergeCell ref="CT55:CZ55"/>
    <mergeCell ref="DA55:DA56"/>
    <mergeCell ref="DB55:DB56"/>
    <mergeCell ref="DF55:DL55"/>
    <mergeCell ref="CT56:CZ56"/>
    <mergeCell ref="DF56:DL56"/>
    <mergeCell ref="BV55:CB55"/>
    <mergeCell ref="CC55:CC56"/>
    <mergeCell ref="CD55:CD56"/>
    <mergeCell ref="BF55:BF56"/>
    <mergeCell ref="BJ55:BP55"/>
    <mergeCell ref="BQ55:BQ56"/>
    <mergeCell ref="DK38:DN38"/>
    <mergeCell ref="A54:L54"/>
    <mergeCell ref="M54:X54"/>
    <mergeCell ref="Y54:AJ54"/>
    <mergeCell ref="AK54:AV54"/>
    <mergeCell ref="AW54:BH54"/>
    <mergeCell ref="BI54:BT54"/>
    <mergeCell ref="BU54:CF54"/>
    <mergeCell ref="CG54:CR54"/>
    <mergeCell ref="CS54:DD54"/>
    <mergeCell ref="DE54:DP54"/>
    <mergeCell ref="DE36:DF36"/>
    <mergeCell ref="G38:J38"/>
    <mergeCell ref="S38:V38"/>
    <mergeCell ref="AE38:AH38"/>
    <mergeCell ref="AQ38:AT38"/>
    <mergeCell ref="BC38:BF38"/>
    <mergeCell ref="BO38:BR38"/>
    <mergeCell ref="CA38:CD38"/>
    <mergeCell ref="CM38:CP38"/>
    <mergeCell ref="CY38:DB38"/>
    <mergeCell ref="CG29:CH29"/>
    <mergeCell ref="CS29:CT29"/>
    <mergeCell ref="A36:B36"/>
    <mergeCell ref="M36:N36"/>
    <mergeCell ref="Y36:Z36"/>
    <mergeCell ref="AK36:AL36"/>
    <mergeCell ref="AW36:AX36"/>
    <mergeCell ref="BI36:BJ36"/>
    <mergeCell ref="BU36:BV36"/>
    <mergeCell ref="CG36:CH36"/>
    <mergeCell ref="CS36:CT36"/>
    <mergeCell ref="AK26:AL26"/>
    <mergeCell ref="AW26:AX26"/>
    <mergeCell ref="BI26:BJ26"/>
    <mergeCell ref="BU26:BV26"/>
    <mergeCell ref="CG26:CH26"/>
    <mergeCell ref="CS26:CT26"/>
    <mergeCell ref="DE29:DF29"/>
    <mergeCell ref="A32:B32"/>
    <mergeCell ref="M32:N32"/>
    <mergeCell ref="Y32:Z32"/>
    <mergeCell ref="AK32:AL32"/>
    <mergeCell ref="AW32:AX32"/>
    <mergeCell ref="BI32:BJ32"/>
    <mergeCell ref="BU32:BV32"/>
    <mergeCell ref="CG32:CH32"/>
    <mergeCell ref="CS32:CT32"/>
    <mergeCell ref="DE32:DF32"/>
    <mergeCell ref="A29:B29"/>
    <mergeCell ref="M29:N29"/>
    <mergeCell ref="Y29:Z29"/>
    <mergeCell ref="AK29:AL29"/>
    <mergeCell ref="AW29:AX29"/>
    <mergeCell ref="BI29:BJ29"/>
    <mergeCell ref="BU29:BV29"/>
    <mergeCell ref="DE26:DF26"/>
    <mergeCell ref="DE23:DF23"/>
    <mergeCell ref="A24:B24"/>
    <mergeCell ref="M24:N24"/>
    <mergeCell ref="Y24:Z24"/>
    <mergeCell ref="AK24:AL24"/>
    <mergeCell ref="AW24:AX24"/>
    <mergeCell ref="BI24:BJ24"/>
    <mergeCell ref="BU24:BV24"/>
    <mergeCell ref="CG24:CH24"/>
    <mergeCell ref="CS24:CT24"/>
    <mergeCell ref="DE24:DF24"/>
    <mergeCell ref="A23:B23"/>
    <mergeCell ref="M23:N23"/>
    <mergeCell ref="Y23:Z23"/>
    <mergeCell ref="AK23:AL23"/>
    <mergeCell ref="AW23:AX23"/>
    <mergeCell ref="BI23:BJ23"/>
    <mergeCell ref="BU23:BV23"/>
    <mergeCell ref="CG23:CH23"/>
    <mergeCell ref="CS23:CT23"/>
    <mergeCell ref="A26:B26"/>
    <mergeCell ref="M26:N26"/>
    <mergeCell ref="Y26:Z26"/>
    <mergeCell ref="DE20:DF20"/>
    <mergeCell ref="A22:B22"/>
    <mergeCell ref="M22:N22"/>
    <mergeCell ref="Y22:Z22"/>
    <mergeCell ref="AK22:AL22"/>
    <mergeCell ref="AW22:AX22"/>
    <mergeCell ref="BI22:BJ22"/>
    <mergeCell ref="BU22:BV22"/>
    <mergeCell ref="CG22:CH22"/>
    <mergeCell ref="CS22:CT22"/>
    <mergeCell ref="DE22:DF22"/>
    <mergeCell ref="A20:B20"/>
    <mergeCell ref="M20:N20"/>
    <mergeCell ref="Y20:Z20"/>
    <mergeCell ref="AK20:AL20"/>
    <mergeCell ref="AW20:AX20"/>
    <mergeCell ref="BI20:BJ20"/>
    <mergeCell ref="BU20:BV20"/>
    <mergeCell ref="CG20:CH20"/>
    <mergeCell ref="CS20:CT20"/>
    <mergeCell ref="DE15:DF15"/>
    <mergeCell ref="A17:B17"/>
    <mergeCell ref="M17:N17"/>
    <mergeCell ref="Y17:Z17"/>
    <mergeCell ref="AK17:AL17"/>
    <mergeCell ref="AW17:AX17"/>
    <mergeCell ref="BI17:BJ17"/>
    <mergeCell ref="BU17:BV17"/>
    <mergeCell ref="CG17:CH17"/>
    <mergeCell ref="CS17:CT17"/>
    <mergeCell ref="DE17:DF17"/>
    <mergeCell ref="A15:B15"/>
    <mergeCell ref="M15:N15"/>
    <mergeCell ref="Y15:Z15"/>
    <mergeCell ref="AK15:AL15"/>
    <mergeCell ref="AW15:AX15"/>
    <mergeCell ref="BI15:BJ15"/>
    <mergeCell ref="BU15:BV15"/>
    <mergeCell ref="CG15:CH15"/>
    <mergeCell ref="CS15:CT15"/>
    <mergeCell ref="DE13:DF13"/>
    <mergeCell ref="A14:B14"/>
    <mergeCell ref="M14:N14"/>
    <mergeCell ref="Y14:Z14"/>
    <mergeCell ref="AK14:AL14"/>
    <mergeCell ref="AW14:AX14"/>
    <mergeCell ref="BI14:BJ14"/>
    <mergeCell ref="BU14:BV14"/>
    <mergeCell ref="CG14:CH14"/>
    <mergeCell ref="CS14:CT14"/>
    <mergeCell ref="DE14:DF14"/>
    <mergeCell ref="A13:B13"/>
    <mergeCell ref="M13:N13"/>
    <mergeCell ref="Y13:Z13"/>
    <mergeCell ref="AK13:AL13"/>
    <mergeCell ref="AW13:AX13"/>
    <mergeCell ref="BI13:BJ13"/>
    <mergeCell ref="BU13:BV13"/>
    <mergeCell ref="CG13:CH13"/>
    <mergeCell ref="CS13:CT13"/>
    <mergeCell ref="BU10:BV10"/>
    <mergeCell ref="CG10:CH10"/>
    <mergeCell ref="CS10:CT10"/>
    <mergeCell ref="DE10:DF10"/>
    <mergeCell ref="A12:B12"/>
    <mergeCell ref="M12:N12"/>
    <mergeCell ref="Y12:Z12"/>
    <mergeCell ref="AK12:AL12"/>
    <mergeCell ref="AW12:AX12"/>
    <mergeCell ref="BI12:BJ12"/>
    <mergeCell ref="BU12:BV12"/>
    <mergeCell ref="CG12:CH12"/>
    <mergeCell ref="CS12:CT12"/>
    <mergeCell ref="DE12:DF12"/>
    <mergeCell ref="A10:B10"/>
    <mergeCell ref="M10:N10"/>
    <mergeCell ref="Y10:Z10"/>
    <mergeCell ref="AK10:AL10"/>
    <mergeCell ref="AW10:AX10"/>
    <mergeCell ref="BI10:BJ10"/>
    <mergeCell ref="A7:B7"/>
    <mergeCell ref="M7:N7"/>
    <mergeCell ref="Y7:Z7"/>
    <mergeCell ref="AK7:AL7"/>
    <mergeCell ref="AW7:AX7"/>
    <mergeCell ref="BI7:BJ7"/>
    <mergeCell ref="CH1:CN1"/>
    <mergeCell ref="CO1:CO2"/>
    <mergeCell ref="CP1:CP2"/>
    <mergeCell ref="AX1:BD1"/>
    <mergeCell ref="BE1:BE2"/>
    <mergeCell ref="BU7:BV7"/>
    <mergeCell ref="CG7:CH7"/>
    <mergeCell ref="B1:H1"/>
    <mergeCell ref="I1:I2"/>
    <mergeCell ref="J1:J2"/>
    <mergeCell ref="N1:T1"/>
    <mergeCell ref="U1:U2"/>
    <mergeCell ref="V1:V2"/>
    <mergeCell ref="B2:H2"/>
    <mergeCell ref="N2:T2"/>
    <mergeCell ref="CS7:CT7"/>
    <mergeCell ref="DE7:DF7"/>
    <mergeCell ref="BR1:BR2"/>
    <mergeCell ref="Z1:AF1"/>
    <mergeCell ref="AG1:AG2"/>
    <mergeCell ref="AH1:AH2"/>
    <mergeCell ref="AL1:AR1"/>
    <mergeCell ref="AS1:AS2"/>
    <mergeCell ref="AT1:AT2"/>
    <mergeCell ref="DM1:DM2"/>
    <mergeCell ref="DN1:DN2"/>
    <mergeCell ref="Z2:AF2"/>
    <mergeCell ref="AL2:AR2"/>
    <mergeCell ref="AX2:BD2"/>
    <mergeCell ref="BJ2:BP2"/>
    <mergeCell ref="BV2:CB2"/>
    <mergeCell ref="CH2:CN2"/>
    <mergeCell ref="CT1:CZ1"/>
    <mergeCell ref="DA1:DA2"/>
    <mergeCell ref="DB1:DB2"/>
    <mergeCell ref="DF1:DL1"/>
    <mergeCell ref="CT2:CZ2"/>
    <mergeCell ref="DF2:DL2"/>
    <mergeCell ref="BV1:CB1"/>
    <mergeCell ref="CC1:CC2"/>
    <mergeCell ref="CD1:CD2"/>
    <mergeCell ref="BF1:BF2"/>
    <mergeCell ref="BJ1:BP1"/>
    <mergeCell ref="BQ1:BQ2"/>
  </mergeCells>
  <phoneticPr fontId="43" type="noConversion"/>
  <conditionalFormatting sqref="E36 G36 I36 DI198 E144 G144 I144 DM198 E90 G90 I90 DK198 E198 G198 I198 CO90 Q36 S36 U36 CW36 Q144 S144 U144 DK90 Q90 S90 U90 DM90 Q198 S198 U198 DI90 AC36 AE36 AG36 CM198 AC144 AE144 AG144 DK144 AC90 AE90 AG90 DM144 AC198 AE198 AG198 DI144 AO36 AQ36 AS36 DA36 AO144 AQ144 AS144 DK36 AO90 AQ90 AS90 DM36 AO198 AQ198 AS198 DI36 BA36 BC36 BE36 CM90 BA144 BC144 BE144 CY198 BA90 BC90 BE90 DA198 BA198 BC198 BE198 CW198 BM36 BO36 BQ36 CK90 BM144 BO144 BQ144 CK198 BM90 BO90 BQ90 CY90 BM198 BO198 BQ198 CY144 BY36 CA36 CC36 CW144 BY144 CA144 CC144 CW90 BY90 CA90 CC90 DA90 BY198 CA198 CC198 DA144 CK36 CM36 CO36 CY36 CK144 CM144 CO144 CO198">
    <cfRule type="cellIs" dxfId="29" priority="1" stopIfTrue="1" operator="lessThan">
      <formula>$C$36/2</formula>
    </cfRule>
    <cfRule type="cellIs" dxfId="28" priority="2" stopIfTrue="1" operator="notEqual">
      <formula>""</formula>
    </cfRule>
  </conditionalFormatting>
  <conditionalFormatting sqref="E7 G7 I7 DI169 E61 G61 I61 DK169 E115 G115 I115 DM169 E169 G169 I169 CO115 Q7 S7 U7 CM169 Q61 S61 U61 DM115 Q115 S115 U115 DK115 Q169 S169 U169 DI115 AC7 AE7 AG7 CW7 AC61 AE61 AG61 DM61 AC115 AE115 AG115 DK61 AC169 AE169 AG169 DI61 AO7 AQ7 AS7 DA7 AO61 AQ61 AS61 DM7 AO115 AQ115 AS115 DK7 AO169 AQ169 AS169 DI7 BA7 BC7 BE7 CM115 BA61 BC61 BE61 DA169 BA115 BC115 BE115 CY169 BA169 BC169 BE169 CW169 BM7 BO7 BQ7 CK169 BM61 BO61 BQ61 CY115 BM115 BO115 BQ115 CK115 BM169 BO169 BQ169 CY61 BY7 CA7 CC7 CW61 BY61 CA61 CC61 DA115 BY115 CA115 CC115 CW115 BY169 CA169 CC169 DA61 CK7 CM7 CO7 CY7 CK61 CM61 CO61 CO169">
    <cfRule type="cellIs" dxfId="27" priority="3" stopIfTrue="1" operator="lessThan">
      <formula>$C$7/2</formula>
    </cfRule>
  </conditionalFormatting>
  <conditionalFormatting sqref="E12 G12 I12 DI174 E66 G66 I66 DK174 E120 G120 I120 DM174 E174 G174 I174 CO120 Q12 S12 U12 CM174 Q66 S66 U66 DM120 Q120 S120 U120 DK120 Q174 S174 U174 DI120 AC12 AE12 AG12 CW12 AC66 AE66 AG66 DM66 AC120 AE120 AG120 DK66 AC174 AE174 AG174 DI66 AO12 AQ12 AS12 DA12 AO66 AQ66 AS66 DM12 AO120 AQ120 AS120 DK12 AO174 AQ174 AS174 DI12 BA12 BC12 BE12 CM120 BA66 BC66 BE66 DA174 BA120 BC120 BE120 CY174 BA174 BC174 BE174 CW174 BM12 BO12 BQ12 CK174 BM66 BO66 BQ66 CY120 BM120 BO120 BQ120 CK120 BM174 BO174 BQ174 CY66 BY12 CA12 CC12 CW66 BY66 CA66 CC66 DA120 BY120 CA120 CC120 CW120 BY174 CA174 CC174 DA66 CK12 CM12 CO12 CY12 CK66 CM66 CO66 CO174">
    <cfRule type="cellIs" dxfId="26" priority="4" stopIfTrue="1" operator="lessThan">
      <formula>$C$12/2</formula>
    </cfRule>
  </conditionalFormatting>
  <conditionalFormatting sqref="E13 G13 I13 DI175 E67 G67 I67 DK175 E121 G121 I121 DM175 E175 G175 I175 CO121 Q13 S13 U13 CM175 Q67 S67 U67 DM121 Q121 S121 U121 DK121 Q175 S175 U175 DI121 AC13 AE13 AG13 CW13 AC67 AE67 AG67 DM67 AC121 AE121 AG121 DK67 AC175 AE175 AG175 DI67 AO13 AQ13 AS13 DA13 AO67 AQ67 AS67 DM13 AO121 AQ121 AS121 DK13 AO175 AQ175 AS175 DI13 BA13 BC13 BE13 CM121 BA67 BC67 BE67 DA175 BA121 BC121 BE121 CY175 BA175 BC175 BE175 CW175 BM13 BO13 BQ13 CK175 BM67 BO67 BQ67 CY121 BM121 BO121 BQ121 CK121 BM175 BO175 BQ175 CY67 BY13 CA13 CC13 CW67 BY67 CA67 CC67 DA121 BY121 CA121 CC121 CW121 BY175 CA175 CC175 DA67 CK13 CM13 CO13 CY13 CK67 CM67 CO67 CO175">
    <cfRule type="cellIs" dxfId="25" priority="5" stopIfTrue="1" operator="lessThan">
      <formula>$C$13/2</formula>
    </cfRule>
  </conditionalFormatting>
  <conditionalFormatting sqref="E14 G14 I14 DI176 E68 G68 I68 DK176 E122 G122 I122 DM176 E176 G176 I176 CO122 Q14 S14 U14 CM176 Q68 S68 U68 DM122 Q122 S122 U122 DK122 Q176 S176 U176 DI122 AC14 AE14 AG14 CW14 AC68 AE68 AG68 DM68 AC122 AE122 AG122 DK68 AC176 AE176 AG176 DI68 AO14 AQ14 AS14 DA14 AO68 AQ68 AS68 DM14 AO122 AQ122 AS122 DK14 AO176 AQ176 AS176 DI14 BA14 BC14 BE14 CM122 BA68 BC68 BE68 DA176 BA122 BC122 BE122 CY176 BA176 BC176 BE176 CW176 BM14 BO14 BQ14 CK176 BM68 BO68 BQ68 CY122 BM122 BO122 BQ122 CK122 BM176 BO176 BQ176 CY68 BY14 CA14 CC14 CW68 BY68 CA68 CC68 DA122 BY122 CA122 CC122 CW122 BY176 CA176 CC176 DA68 CK14 CM14 CO14 CY14 CK68 CM68 CO68 CO176">
    <cfRule type="cellIs" dxfId="24" priority="6" stopIfTrue="1" operator="lessThan">
      <formula>$C$14/2</formula>
    </cfRule>
  </conditionalFormatting>
  <conditionalFormatting sqref="E15 G15 I15 DI177 E69 G69 I69 DK177 E123 G123 I123 DM177 E177 G177 I177 CO123 Q15 S15 U15 CM177 Q69 S69 U69 DM123 Q123 S123 U123 DK123 Q177 S177 U177 DI123 AC15 AE15 AG15 CW15 AC69 AE69 AG69 DM69 AC123 AE123 AG123 DK69 AC177 AE177 AG177 DI69 AO15 AQ15 AS15 DA15 AO69 AQ69 AS69 DM15 AO123 AQ123 AS123 DK15 AO177 AQ177 AS177 DI15 BA15 BC15 BE15 CM123 BA69 BC69 BE69 DA177 BA123 BC123 BE123 CY177 BA177 BC177 BE177 CW177 BM15 BO15 BQ15 CK177 BM69 BO69 BQ69 CY123 BM123 BO123 BQ123 CK123 BM177 BO177 BQ177 CY69 BY15 CA15 CC15 CW69 BY69 CA69 CC69 DA123 BY123 CA123 CC123 CW123 BY177 CA177 CC177 DA69 CK15 CM15 CO15 CY15 CK69 CM69 CO69 CO177">
    <cfRule type="cellIs" dxfId="23" priority="7" stopIfTrue="1" operator="lessThan">
      <formula>$C$15/2</formula>
    </cfRule>
  </conditionalFormatting>
  <conditionalFormatting sqref="E17 G17 I17 DI179 E71 G71 I71 DK179 E125 G125 I125 DM179 E179 G179 I179 CO125 Q17 S17 U17 CM179 Q71 S71 U71 DM125 Q125 S125 U125 DK125 Q179 S179 U179 DI125 AC17 AE17 AG17 CW17 AC71 AE71 AG71 DM71 AC125 AE125 AG125 DK71 AC179 AE179 AG179 DI71 AO17 AQ17 AS17 DA17 AO71 AQ71 AS71 DM17 AO125 AQ125 AS125 DK17 AO179 AQ179 AS179 DI17 BA17 BC17 BE17 CM125 BA71 BC71 BE71 DA179 BA125 BC125 BE125 CY179 BA179 BC179 BE179 CW179 BM17 BO17 BQ17 CK179 BM71 BO71 BQ71 CY125 BM125 BO125 BQ125 CK125 BM179 BO179 BQ179 CY71 BY17 CA17 CC17 CW71 BY71 CA71 CC71 DA125 BY125 CA125 CC125 CW125 BY179 CA179 CC179 DA71 CK17 CM17 CO17 CY17 CK71 CM71 CO71 CO179">
    <cfRule type="cellIs" dxfId="22" priority="8" stopIfTrue="1" operator="lessThan">
      <formula>$C$17/2</formula>
    </cfRule>
  </conditionalFormatting>
  <conditionalFormatting sqref="E22 G22 I22 DI184 E76 G76 I76 DK184 E130 G130 I130 DM184 E184 G184 I184 CO130 Q22 S22 U22 CM184 Q76 S76 U76 DM130 Q130 S130 U130 DK130 Q184 S184 U184 DI130 AC22 AE22 AG22 CW22 AC76 AE76 AG76 DM76 AC130 AE130 AG130 DK76 AC184 AE184 AG184 DI76 AO22 AQ22 AS22 DA22 AO76 AQ76 AS76 DM22 AO130 AQ130 AS130 DK22 AO184 AQ184 AS184 DI22 BA22 BC22 BE22 CM130 BA76 BC76 BE76 DA184 BA130 BC130 BE130 CY184 BA184 BC184 BE184 CW184 BM22 BO22 BQ22 CK184 BM76 BO76 BQ76 CY130 BM130 BO130 BQ130 CK130 BM184 BO184 BQ184 CY76 BY22 CA22 CC22 CW76 BY76 CA76 CC76 DA130 BY130 CA130 CC130 CW130 BY184 CA184 CC184 DA76 CK22 CM22 CO22 CY22 CK76 CM76 CO76 CO184">
    <cfRule type="cellIs" dxfId="21" priority="9" stopIfTrue="1" operator="lessThan">
      <formula>$C$22/2</formula>
    </cfRule>
  </conditionalFormatting>
  <conditionalFormatting sqref="E23 G23 I23 DI185 E77 G77 I77 DK185 E131 G131 I131 DM185 E185 G185 I185 CO131 Q23 S23 U23 CM185 Q77 S77 U77 DM131 Q131 S131 U131 DK131 Q185 S185 U185 DI131 AC23 AE23 AG23 CW23 AC77 AE77 AG77 DM77 AC131 AE131 AG131 DK77 AC185 AE185 AG185 DI77 AO23 AQ23 AS23 DA23 AO77 AQ77 AS77 DM23 AO131 AQ131 AS131 DK23 AO185 AQ185 AS185 DI23 BA23 BC23 BE23 CM131 BA77 BC77 BE77 DA185 BA131 BC131 BE131 CY185 BA185 BC185 BE185 CW185 BM23 BO23 BQ23 CK185 BM77 BO77 BQ77 CY131 BM131 BO131 BQ131 CK131 BM185 BO185 BQ185 CY77 BY23 CA23 CC23 CW77 BY77 CA77 CC77 DA131 BY131 CA131 CC131 CW131 BY185 CA185 CC185 DA77 CK23 CM23 CO23 CY23 CK77 CM77 CO77 CO185">
    <cfRule type="cellIs" dxfId="20" priority="10" stopIfTrue="1" operator="lessThan">
      <formula>$C$23/2</formula>
    </cfRule>
  </conditionalFormatting>
  <conditionalFormatting sqref="E24 G24 I24 DI186 E78 G78 I78 DK186 E132 G132 I132 DM186 E186 G186 I186 CO132 Q24 S24 U24 CM186 Q78 S78 U78 DM132 Q132 S132 U132 DK132 Q186 S186 U186 DI132 AC24 AE24 AG24 CW24 AC78 AE78 AG78 DM78 AC132 AE132 AG132 DK78 AC186 AE186 AG186 DI78 AO24 AQ24 AS24 DA24 AO78 AQ78 AS78 DM24 AO132 AQ132 AS132 DK24 AO186 AQ186 AS186 DI24 BA24 BC24 BE24 CM132 BA78 BC78 BE78 DA186 BA132 BC132 BE132 CY186 BA186 BC186 BE186 CW186 BM24 BO24 BQ24 CK186 BM78 BO78 BQ78 CY132 BM132 BO132 BQ132 CK132 BM186 BO186 BQ186 CY78 BY24 CA24 CC24 CW78 BY78 CA78 CC78 DA132 BY132 CA132 CC132 CW132 BY186 CA186 CC186 DA78 CK24 CM24 CO24 CY24 CK78 CM78 CO78 CO186">
    <cfRule type="cellIs" dxfId="19" priority="11" stopIfTrue="1" operator="lessThan">
      <formula>$C$24/2</formula>
    </cfRule>
  </conditionalFormatting>
  <conditionalFormatting sqref="E29 G29 I29 DI191 E83 G83 I83 DK191 E137 G137 I137 DM191 E191 G191 I191 CO137 Q29 S29 U29 CM191 Q83 S83 U83 DM137 Q137 S137 U137 DK137 Q191 S191 U191 DI137 AC29 AE29 AG29 CW29 AC83 AE83 AG83 DM83 AC137 AE137 AG137 DK83 AC191 AE191 AG191 DI83 AO29 AQ29 AS29 DA29 AO83 AQ83 AS83 DM29 AO137 AQ137 AS137 DK29 AO191 AQ191 AS191 DI29 BA29 BC29 BE29 CM137 BA83 BC83 BE83 DA191 BA137 BC137 BE137 CY191 BA191 BC191 BE191 CW191 BM29 BO29 BQ29 CK191 BM83 BO83 BQ83 CY137 BM137 BO137 BQ137 CK137 BM191 BO191 BQ191 CY83 BY29 CA29 CC29 CW83 BY83 CA83 CC83 DA137 BY137 CA137 CC137 CW137 BY191 CA191 CC191 DA83 CK29 CM29 CO29 CY29 CK83 CM83 CO83 CO191">
    <cfRule type="cellIs" dxfId="18" priority="13" stopIfTrue="1" operator="lessThan">
      <formula>$C$29/2</formula>
    </cfRule>
  </conditionalFormatting>
  <conditionalFormatting sqref="E26 G26 I26 DI188 E80 G80 I80 DK188 E134 G134 I134 DM188 E188 G188 I188 CO134 Q26 S26 U26 CM188 Q80 S80 U80 DM134 Q134 S134 U134 DK134 Q188 S188 U188 DI134 AC26 AE26 AG26 CW26 AC80 AE80 AG80 DM80 AC134 AE134 AG134 DK80 AC188 AE188 AG188 DI80 AO26 AQ26 AS26 DA26 AO80 AQ80 AS80 DM26 AO134 AQ134 AS134 DK26 AO188 AQ188 AS188 DI26 BA26 BC26 BE26 CM134 BA80 BC80 BE80 DA188 BA134 BC134 BE134 CY188 BA188 BC188 BE188 CW188 BM26 BO26 BQ26 CK188 BM80 BO80 BQ80 CY134 BM134 BO134 BQ134 CK134 BM188 BO188 BQ188 CY80 BY26 CA26 CC26 CW80 BY80 CA80 CC80 DA134 BY134 CA134 CC134 CW134 BY188 CA188 CC188 DA80 CK26 CM26 CO26 CY26 CK80 CM80 CO80 CO188">
    <cfRule type="cellIs" dxfId="17" priority="14" stopIfTrue="1" operator="lessThan">
      <formula>$C$26/2</formula>
    </cfRule>
  </conditionalFormatting>
  <conditionalFormatting sqref="G32 E32 I32 DK194 G86 E86 I86 DI194 G140 E140 I140 DM194 G194 E194 I194 CO140 S32 Q32 U32 CK194 S86 Q86 U86 DM140 S140 Q140 U140 DI140 S194 Q194 U194 DK140 AE32 AC32 AG32 CY32 AE86 AC86 AG86 DM86 AE140 AC140 AG140 DI86 AE194 AC194 AG194 DK86 AQ32 AO32 AS32 DA32 AQ86 AO86 AS86 DM32 AQ140 AO140 AS140 DI32 AQ194 AO194 AS194 DK32 BC32 BA32 BE32 CK140 BC86 BA86 BE86 DA194 BC140 BA140 BE140 CW194 BC194 BA194 BE194 CY194 BO32 BM32 BQ32 CM194 BO86 BM86 BQ86 CW140 BO140 BM140 BQ140 CM140 BO194 BM194 BQ194 CW86 CA32 BY32 CC32 CY86 CA86 BY86 CC86 DA140 CA140 BY140 CC140 CY140 CA194 BY194 CC194 DA86 CM32 CK32 CO32 CW32 CM86 CK86 CO86 CO194">
    <cfRule type="cellIs" dxfId="16" priority="15" stopIfTrue="1" operator="lessThan">
      <formula>$C$32/2</formula>
    </cfRule>
  </conditionalFormatting>
  <pageMargins left="0.59027777777777779" right="0.59027777777777779" top="0.59027777777777779" bottom="0.59027777777777779" header="0.51180555555555551" footer="0.51180555555555551"/>
  <pageSetup paperSize="9" firstPageNumber="0" orientation="portrait" horizontalDpi="300" verticalDpi="300" r:id="rId1"/>
  <headerFooter alignWithMargins="0"/>
  <colBreaks count="1" manualBreakCount="1">
    <brk id="84" max="1048575" man="1"/>
  </colBreaks>
  <drawing r:id="rId2"/>
</worksheet>
</file>

<file path=xl/worksheets/sheet24.xml><?xml version="1.0" encoding="utf-8"?>
<worksheet xmlns="http://schemas.openxmlformats.org/spreadsheetml/2006/main" xmlns:r="http://schemas.openxmlformats.org/officeDocument/2006/relationships">
  <sheetPr>
    <tabColor indexed="60"/>
  </sheetPr>
  <dimension ref="A1:DP203"/>
  <sheetViews>
    <sheetView showGridLines="0" showRowColHeaders="0" showZeros="0" showOutlineSymbols="0" view="pageBreakPreview" zoomScaleSheetLayoutView="100" workbookViewId="0"/>
  </sheetViews>
  <sheetFormatPr baseColWidth="10" defaultRowHeight="12.75"/>
  <cols>
    <col min="1" max="1" width="19.85546875" style="312" customWidth="1"/>
    <col min="2" max="2" width="16.42578125" style="312" customWidth="1"/>
    <col min="3" max="3" width="4.42578125" style="312" customWidth="1"/>
    <col min="4" max="4" width="1.140625" style="312" customWidth="1"/>
    <col min="5" max="5" width="9.42578125" style="313" customWidth="1"/>
    <col min="6" max="6" width="1.85546875" style="313" customWidth="1"/>
    <col min="7" max="7" width="9.42578125" style="313" customWidth="1"/>
    <col min="8" max="8" width="1.85546875" style="313" customWidth="1"/>
    <col min="9" max="9" width="9.42578125" style="313" customWidth="1"/>
    <col min="10" max="10" width="1.85546875" style="313" customWidth="1"/>
    <col min="11" max="11" width="9.42578125" style="313" customWidth="1"/>
    <col min="12" max="12" width="1.85546875" style="312" customWidth="1"/>
    <col min="13" max="13" width="19.85546875" style="312" customWidth="1"/>
    <col min="14" max="14" width="16.42578125" style="312" customWidth="1"/>
    <col min="15" max="15" width="4.42578125" style="312" customWidth="1"/>
    <col min="16" max="16" width="1.140625" style="312" customWidth="1"/>
    <col min="17" max="17" width="9.42578125" style="313" customWidth="1"/>
    <col min="18" max="18" width="1.85546875" style="313" customWidth="1"/>
    <col min="19" max="19" width="9.42578125" style="313" customWidth="1"/>
    <col min="20" max="20" width="1.85546875" style="313" customWidth="1"/>
    <col min="21" max="21" width="9.42578125" style="313" customWidth="1"/>
    <col min="22" max="22" width="1.85546875" style="313" customWidth="1"/>
    <col min="23" max="23" width="9.42578125" style="313" customWidth="1"/>
    <col min="24" max="24" width="1.85546875" style="312" customWidth="1"/>
    <col min="25" max="25" width="19.85546875" style="312" customWidth="1"/>
    <col min="26" max="26" width="16.42578125" style="312" customWidth="1"/>
    <col min="27" max="27" width="4.42578125" style="312" customWidth="1"/>
    <col min="28" max="28" width="1.140625" style="312" customWidth="1"/>
    <col min="29" max="29" width="9.42578125" style="313" customWidth="1"/>
    <col min="30" max="30" width="1.85546875" style="313" customWidth="1"/>
    <col min="31" max="31" width="9.42578125" style="313" customWidth="1"/>
    <col min="32" max="32" width="1.85546875" style="313" customWidth="1"/>
    <col min="33" max="33" width="9.42578125" style="313" customWidth="1"/>
    <col min="34" max="34" width="1.85546875" style="313" customWidth="1"/>
    <col min="35" max="35" width="9.42578125" style="313" customWidth="1"/>
    <col min="36" max="36" width="1.85546875" style="312" customWidth="1"/>
    <col min="37" max="37" width="19.85546875" style="312" customWidth="1"/>
    <col min="38" max="38" width="16.42578125" style="312" customWidth="1"/>
    <col min="39" max="39" width="4.42578125" style="312" customWidth="1"/>
    <col min="40" max="40" width="1.140625" style="312" customWidth="1"/>
    <col min="41" max="41" width="9.42578125" style="313" customWidth="1"/>
    <col min="42" max="42" width="1.85546875" style="313" customWidth="1"/>
    <col min="43" max="43" width="9.42578125" style="313" customWidth="1"/>
    <col min="44" max="44" width="1.85546875" style="313" customWidth="1"/>
    <col min="45" max="45" width="9.42578125" style="313" customWidth="1"/>
    <col min="46" max="46" width="1.85546875" style="313" customWidth="1"/>
    <col min="47" max="47" width="9.42578125" style="313" customWidth="1"/>
    <col min="48" max="48" width="1.85546875" style="312" customWidth="1"/>
    <col min="49" max="49" width="19.85546875" style="312" customWidth="1"/>
    <col min="50" max="50" width="16.42578125" style="312" customWidth="1"/>
    <col min="51" max="51" width="4.42578125" style="312" customWidth="1"/>
    <col min="52" max="52" width="1.140625" style="312" customWidth="1"/>
    <col min="53" max="53" width="9.42578125" style="313" customWidth="1"/>
    <col min="54" max="54" width="1.85546875" style="313" customWidth="1"/>
    <col min="55" max="55" width="9.42578125" style="313" customWidth="1"/>
    <col min="56" max="56" width="1.85546875" style="313" customWidth="1"/>
    <col min="57" max="57" width="9.42578125" style="313" customWidth="1"/>
    <col min="58" max="58" width="1.85546875" style="313" customWidth="1"/>
    <col min="59" max="59" width="9.42578125" style="313" customWidth="1"/>
    <col min="60" max="60" width="1.85546875" style="312" customWidth="1"/>
    <col min="61" max="61" width="19.85546875" style="312" customWidth="1"/>
    <col min="62" max="62" width="16.42578125" style="312" customWidth="1"/>
    <col min="63" max="63" width="4.42578125" style="312" customWidth="1"/>
    <col min="64" max="64" width="1.140625" style="312" customWidth="1"/>
    <col min="65" max="65" width="9.42578125" style="313" customWidth="1"/>
    <col min="66" max="66" width="1.85546875" style="313" customWidth="1"/>
    <col min="67" max="67" width="9.42578125" style="313" customWidth="1"/>
    <col min="68" max="68" width="1.85546875" style="313" customWidth="1"/>
    <col min="69" max="69" width="9.42578125" style="313" customWidth="1"/>
    <col min="70" max="70" width="1.85546875" style="313" customWidth="1"/>
    <col min="71" max="71" width="9.42578125" style="313" customWidth="1"/>
    <col min="72" max="72" width="1.85546875" style="312" customWidth="1"/>
    <col min="73" max="73" width="19.85546875" style="312" customWidth="1"/>
    <col min="74" max="74" width="16.42578125" style="312" customWidth="1"/>
    <col min="75" max="75" width="4.42578125" style="312" customWidth="1"/>
    <col min="76" max="76" width="1.140625" style="312" customWidth="1"/>
    <col min="77" max="77" width="9.42578125" style="313" customWidth="1"/>
    <col min="78" max="78" width="1.85546875" style="313" customWidth="1"/>
    <col min="79" max="79" width="9.42578125" style="313" customWidth="1"/>
    <col min="80" max="80" width="1.85546875" style="313" customWidth="1"/>
    <col min="81" max="81" width="9.42578125" style="313" customWidth="1"/>
    <col min="82" max="82" width="1.85546875" style="313" customWidth="1"/>
    <col min="83" max="83" width="9.42578125" style="313" customWidth="1"/>
    <col min="84" max="84" width="1.85546875" style="312" customWidth="1"/>
    <col min="85" max="85" width="19.85546875" style="312" customWidth="1"/>
    <col min="86" max="86" width="16.42578125" style="312" customWidth="1"/>
    <col min="87" max="87" width="4.42578125" style="312" customWidth="1"/>
    <col min="88" max="88" width="1.140625" style="312" customWidth="1"/>
    <col min="89" max="89" width="9.42578125" style="313" customWidth="1"/>
    <col min="90" max="90" width="1.85546875" style="313" customWidth="1"/>
    <col min="91" max="91" width="9.42578125" style="313" customWidth="1"/>
    <col min="92" max="92" width="1.85546875" style="313" customWidth="1"/>
    <col min="93" max="93" width="9.42578125" style="313" customWidth="1"/>
    <col min="94" max="94" width="1.85546875" style="313" customWidth="1"/>
    <col min="95" max="95" width="9.42578125" style="313" customWidth="1"/>
    <col min="96" max="96" width="1.85546875" style="312" customWidth="1"/>
    <col min="97" max="97" width="19.85546875" style="312" customWidth="1"/>
    <col min="98" max="98" width="16.42578125" style="312" customWidth="1"/>
    <col min="99" max="99" width="4.42578125" style="312" customWidth="1"/>
    <col min="100" max="100" width="1.140625" style="312" customWidth="1"/>
    <col min="101" max="101" width="9.42578125" style="313" customWidth="1"/>
    <col min="102" max="102" width="1.85546875" style="313" customWidth="1"/>
    <col min="103" max="103" width="9.42578125" style="313" customWidth="1"/>
    <col min="104" max="104" width="1.85546875" style="313" customWidth="1"/>
    <col min="105" max="105" width="9.42578125" style="313" customWidth="1"/>
    <col min="106" max="106" width="1.85546875" style="313" customWidth="1"/>
    <col min="107" max="107" width="9.42578125" style="313" customWidth="1"/>
    <col min="108" max="108" width="1.85546875" style="312" customWidth="1"/>
    <col min="109" max="109" width="19.85546875" style="312" customWidth="1"/>
    <col min="110" max="110" width="16.42578125" style="312" customWidth="1"/>
    <col min="111" max="111" width="4.42578125" style="312" customWidth="1"/>
    <col min="112" max="112" width="1.140625" style="312" customWidth="1"/>
    <col min="113" max="113" width="9.42578125" style="313" customWidth="1"/>
    <col min="114" max="114" width="1.85546875" style="313" customWidth="1"/>
    <col min="115" max="115" width="9.42578125" style="313" customWidth="1"/>
    <col min="116" max="116" width="1.85546875" style="313" customWidth="1"/>
    <col min="117" max="117" width="9.42578125" style="313" customWidth="1"/>
    <col min="118" max="118" width="1.85546875" style="313" customWidth="1"/>
    <col min="119" max="119" width="9.42578125" style="313" customWidth="1"/>
    <col min="120" max="120" width="1.85546875" style="312" customWidth="1"/>
    <col min="121" max="16384" width="11.42578125" style="312"/>
  </cols>
  <sheetData>
    <row r="1" spans="1:120" ht="37.5">
      <c r="B1" s="563" t="str">
        <f>PARAMETRES!$C5</f>
        <v>C</v>
      </c>
      <c r="C1" s="563"/>
      <c r="D1" s="563"/>
      <c r="E1" s="563"/>
      <c r="F1" s="563"/>
      <c r="G1" s="563"/>
      <c r="H1" s="563"/>
      <c r="I1" s="547" t="str">
        <f>IF(COUNTBLANK(K7:K36)=30,"",PARAMETRES!$F$22)</f>
        <v/>
      </c>
      <c r="J1" s="548" t="str">
        <f>IF(COUNTBLANK(K7:K36)=30,"",PARAMETRES!$F$23)</f>
        <v/>
      </c>
      <c r="N1" s="563" t="str">
        <f>PARAMETRES!$C9</f>
        <v>H</v>
      </c>
      <c r="O1" s="563"/>
      <c r="P1" s="563"/>
      <c r="Q1" s="563"/>
      <c r="R1" s="563"/>
      <c r="S1" s="563"/>
      <c r="T1" s="563"/>
      <c r="U1" s="547" t="str">
        <f>IF(COUNTBLANK(W7:W36)=30,"",PARAMETRES!$F$22)</f>
        <v/>
      </c>
      <c r="V1" s="548" t="str">
        <f>IF(COUNTBLANK(W7:W36)=30,"",PARAMETRES!$F$23)</f>
        <v/>
      </c>
      <c r="Z1" s="563" t="str">
        <f>PARAMETRES!$C13</f>
        <v>M</v>
      </c>
      <c r="AA1" s="563"/>
      <c r="AB1" s="563"/>
      <c r="AC1" s="563"/>
      <c r="AD1" s="563"/>
      <c r="AE1" s="563"/>
      <c r="AF1" s="563"/>
      <c r="AG1" s="547" t="str">
        <f>IF(COUNTBLANK(AI7:AI36)=30,"",PARAMETRES!$F$22)</f>
        <v/>
      </c>
      <c r="AH1" s="548" t="str">
        <f>IF(COUNTBLANK(AI7:AI36)=30,"",PARAMETRES!$F$23)</f>
        <v/>
      </c>
      <c r="AL1" s="563" t="str">
        <f>PARAMETRES!$C17</f>
        <v>L</v>
      </c>
      <c r="AM1" s="563"/>
      <c r="AN1" s="563"/>
      <c r="AO1" s="563"/>
      <c r="AP1" s="563"/>
      <c r="AQ1" s="563"/>
      <c r="AR1" s="563"/>
      <c r="AS1" s="547" t="str">
        <f>IF(COUNTBLANK(AU7:AU36)=30,"",PARAMETRES!$F$22)</f>
        <v/>
      </c>
      <c r="AT1" s="548" t="str">
        <f>IF(COUNTBLANK(AU7:AU36)=30,"",PARAMETRES!$F$23)</f>
        <v/>
      </c>
      <c r="AX1" s="563" t="str">
        <f>PARAMETRES!$C21</f>
        <v>G</v>
      </c>
      <c r="AY1" s="563"/>
      <c r="AZ1" s="563"/>
      <c r="BA1" s="563"/>
      <c r="BB1" s="563"/>
      <c r="BC1" s="563"/>
      <c r="BD1" s="563"/>
      <c r="BE1" s="547" t="str">
        <f>IF(COUNTBLANK(BG7:BG36)=30,"",PARAMETRES!$F$22)</f>
        <v/>
      </c>
      <c r="BF1" s="548" t="str">
        <f>IF(COUNTBLANK(BG7:BG36)=30,"",PARAMETRES!$F$23)</f>
        <v/>
      </c>
      <c r="BJ1" s="563" t="str">
        <f>PARAMETRES!$C25</f>
        <v>A</v>
      </c>
      <c r="BK1" s="563"/>
      <c r="BL1" s="563"/>
      <c r="BM1" s="563"/>
      <c r="BN1" s="563"/>
      <c r="BO1" s="563"/>
      <c r="BP1" s="563"/>
      <c r="BQ1" s="547" t="str">
        <f>IF(COUNTBLANK(BS7:BS36)=30,"",PARAMETRES!$F$22)</f>
        <v/>
      </c>
      <c r="BR1" s="548" t="str">
        <f>IF(COUNTBLANK(BS7:BS36)=30,"",PARAMETRES!$F$23)</f>
        <v/>
      </c>
      <c r="BV1" s="563" t="str">
        <f>PARAMETRES!$C29</f>
        <v>L</v>
      </c>
      <c r="BW1" s="563"/>
      <c r="BX1" s="563"/>
      <c r="BY1" s="563"/>
      <c r="BZ1" s="563"/>
      <c r="CA1" s="563"/>
      <c r="CB1" s="563"/>
      <c r="CC1" s="547" t="str">
        <f>IF(COUNTBLANK(CE7:CE36)=30,"",PARAMETRES!$F$22)</f>
        <v/>
      </c>
      <c r="CD1" s="548" t="str">
        <f>IF(COUNTBLANK(CE7:CE36)=30,"",PARAMETRES!$F$23)</f>
        <v/>
      </c>
      <c r="CH1" s="563" t="str">
        <f>PARAMETRES!$C33</f>
        <v>B</v>
      </c>
      <c r="CI1" s="563"/>
      <c r="CJ1" s="563"/>
      <c r="CK1" s="563"/>
      <c r="CL1" s="563"/>
      <c r="CM1" s="563"/>
      <c r="CN1" s="563"/>
      <c r="CO1" s="547" t="str">
        <f>IF(COUNTBLANK(CQ7:CQ36)=30,"",PARAMETRES!$F$22)</f>
        <v/>
      </c>
      <c r="CP1" s="548" t="str">
        <f>IF(COUNTBLANK(CQ7:CQ36)=30,"",PARAMETRES!$F$23)</f>
        <v/>
      </c>
      <c r="CT1" s="563" t="str">
        <f>PARAMETRES!$C37</f>
        <v>-</v>
      </c>
      <c r="CU1" s="563"/>
      <c r="CV1" s="563"/>
      <c r="CW1" s="563"/>
      <c r="CX1" s="563"/>
      <c r="CY1" s="563"/>
      <c r="CZ1" s="563"/>
      <c r="DA1" s="547" t="str">
        <f>IF(COUNTBLANK(DC7:DC36)=30,"",PARAMETRES!$F$22)</f>
        <v/>
      </c>
      <c r="DB1" s="548" t="str">
        <f>IF(COUNTBLANK(DC7:DC36)=30,"",PARAMETRES!$F$23)</f>
        <v/>
      </c>
      <c r="DF1" s="563" t="str">
        <f>PARAMETRES!$C41</f>
        <v>-</v>
      </c>
      <c r="DG1" s="563"/>
      <c r="DH1" s="563"/>
      <c r="DI1" s="563"/>
      <c r="DJ1" s="563"/>
      <c r="DK1" s="563"/>
      <c r="DL1" s="563"/>
      <c r="DM1" s="547" t="str">
        <f>IF(COUNTBLANK(DO7:DO36)=30,"",PARAMETRES!$F$22)</f>
        <v/>
      </c>
      <c r="DN1" s="548" t="str">
        <f>IF(COUNTBLANK(DO7:DO36)=30,"",PARAMETRES!$F$23)</f>
        <v/>
      </c>
    </row>
    <row r="2" spans="1:120" ht="25.5">
      <c r="B2" s="562" t="str">
        <f>PARAMETRES!$B5</f>
        <v>B</v>
      </c>
      <c r="C2" s="562"/>
      <c r="D2" s="562"/>
      <c r="E2" s="562"/>
      <c r="F2" s="562"/>
      <c r="G2" s="562"/>
      <c r="H2" s="562"/>
      <c r="I2" s="547"/>
      <c r="J2" s="548"/>
      <c r="N2" s="562" t="str">
        <f>PARAMETRES!$B9</f>
        <v>C</v>
      </c>
      <c r="O2" s="562"/>
      <c r="P2" s="562"/>
      <c r="Q2" s="562"/>
      <c r="R2" s="562"/>
      <c r="S2" s="562"/>
      <c r="T2" s="562"/>
      <c r="U2" s="547"/>
      <c r="V2" s="548"/>
      <c r="Z2" s="562" t="str">
        <f>PARAMETRES!$B13</f>
        <v>D</v>
      </c>
      <c r="AA2" s="562"/>
      <c r="AB2" s="562"/>
      <c r="AC2" s="562"/>
      <c r="AD2" s="562"/>
      <c r="AE2" s="562"/>
      <c r="AF2" s="562"/>
      <c r="AG2" s="547"/>
      <c r="AH2" s="548"/>
      <c r="AL2" s="562" t="str">
        <f>PARAMETRES!$B17</f>
        <v>K</v>
      </c>
      <c r="AM2" s="562"/>
      <c r="AN2" s="562"/>
      <c r="AO2" s="562"/>
      <c r="AP2" s="562"/>
      <c r="AQ2" s="562"/>
      <c r="AR2" s="562"/>
      <c r="AS2" s="547"/>
      <c r="AT2" s="548"/>
      <c r="AX2" s="562" t="str">
        <f>PARAMETRES!$B21</f>
        <v>N</v>
      </c>
      <c r="AY2" s="562"/>
      <c r="AZ2" s="562"/>
      <c r="BA2" s="562"/>
      <c r="BB2" s="562"/>
      <c r="BC2" s="562"/>
      <c r="BD2" s="562"/>
      <c r="BE2" s="547"/>
      <c r="BF2" s="548"/>
      <c r="BJ2" s="562" t="str">
        <f>PARAMETRES!$B25</f>
        <v>R</v>
      </c>
      <c r="BK2" s="562"/>
      <c r="BL2" s="562"/>
      <c r="BM2" s="562"/>
      <c r="BN2" s="562"/>
      <c r="BO2" s="562"/>
      <c r="BP2" s="562"/>
      <c r="BQ2" s="547"/>
      <c r="BR2" s="548"/>
      <c r="BV2" s="562" t="str">
        <f>PARAMETRES!$B29</f>
        <v>T</v>
      </c>
      <c r="BW2" s="562"/>
      <c r="BX2" s="562"/>
      <c r="BY2" s="562"/>
      <c r="BZ2" s="562"/>
      <c r="CA2" s="562"/>
      <c r="CB2" s="562"/>
      <c r="CC2" s="547"/>
      <c r="CD2" s="548"/>
      <c r="CH2" s="562" t="str">
        <f>PARAMETRES!$B33</f>
        <v>Z</v>
      </c>
      <c r="CI2" s="562"/>
      <c r="CJ2" s="562"/>
      <c r="CK2" s="562"/>
      <c r="CL2" s="562"/>
      <c r="CM2" s="562"/>
      <c r="CN2" s="562"/>
      <c r="CO2" s="547"/>
      <c r="CP2" s="548"/>
      <c r="CT2" s="562" t="str">
        <f>PARAMETRES!$B37</f>
        <v>-</v>
      </c>
      <c r="CU2" s="562"/>
      <c r="CV2" s="562"/>
      <c r="CW2" s="562"/>
      <c r="CX2" s="562"/>
      <c r="CY2" s="562"/>
      <c r="CZ2" s="562"/>
      <c r="DA2" s="547"/>
      <c r="DB2" s="548"/>
      <c r="DF2" s="562" t="str">
        <f>PARAMETRES!$B41</f>
        <v>-</v>
      </c>
      <c r="DG2" s="562"/>
      <c r="DH2" s="562"/>
      <c r="DI2" s="562"/>
      <c r="DJ2" s="562"/>
      <c r="DK2" s="562"/>
      <c r="DL2" s="562"/>
      <c r="DM2" s="547"/>
      <c r="DN2" s="548"/>
    </row>
    <row r="3" spans="1:120">
      <c r="B3" s="313"/>
      <c r="C3" s="313"/>
      <c r="D3" s="313"/>
      <c r="N3" s="313"/>
      <c r="O3" s="313"/>
      <c r="P3" s="313"/>
      <c r="Z3" s="313"/>
      <c r="AA3" s="313"/>
      <c r="AB3" s="313"/>
      <c r="AL3" s="313"/>
      <c r="AM3" s="313"/>
      <c r="AN3" s="313"/>
      <c r="AX3" s="313"/>
      <c r="AY3" s="313"/>
      <c r="AZ3" s="313"/>
      <c r="BJ3" s="313"/>
      <c r="BK3" s="313"/>
      <c r="BL3" s="313"/>
      <c r="BV3" s="313"/>
      <c r="BW3" s="313"/>
      <c r="BX3" s="313"/>
      <c r="CH3" s="313"/>
      <c r="CI3" s="313"/>
      <c r="CJ3" s="313"/>
      <c r="CT3" s="313"/>
      <c r="CU3" s="313"/>
      <c r="CV3" s="313"/>
      <c r="DF3" s="313"/>
      <c r="DG3" s="313"/>
      <c r="DH3" s="313"/>
    </row>
    <row r="5" spans="1:120" ht="25.5" customHeight="1">
      <c r="E5" s="314" t="s">
        <v>84</v>
      </c>
      <c r="G5" s="314" t="s">
        <v>85</v>
      </c>
      <c r="I5" s="314" t="s">
        <v>86</v>
      </c>
      <c r="K5" s="314" t="s">
        <v>87</v>
      </c>
      <c r="Q5" s="314" t="s">
        <v>84</v>
      </c>
      <c r="S5" s="314" t="s">
        <v>85</v>
      </c>
      <c r="U5" s="314" t="s">
        <v>86</v>
      </c>
      <c r="W5" s="314" t="s">
        <v>87</v>
      </c>
      <c r="AC5" s="314" t="s">
        <v>84</v>
      </c>
      <c r="AE5" s="314" t="s">
        <v>85</v>
      </c>
      <c r="AG5" s="314" t="s">
        <v>86</v>
      </c>
      <c r="AI5" s="314" t="s">
        <v>87</v>
      </c>
      <c r="AO5" s="314" t="s">
        <v>84</v>
      </c>
      <c r="AQ5" s="314" t="s">
        <v>85</v>
      </c>
      <c r="AS5" s="314" t="s">
        <v>86</v>
      </c>
      <c r="AU5" s="314" t="s">
        <v>87</v>
      </c>
      <c r="BA5" s="314" t="s">
        <v>84</v>
      </c>
      <c r="BC5" s="314" t="s">
        <v>85</v>
      </c>
      <c r="BE5" s="314" t="s">
        <v>86</v>
      </c>
      <c r="BG5" s="314" t="s">
        <v>87</v>
      </c>
      <c r="BM5" s="314" t="s">
        <v>84</v>
      </c>
      <c r="BO5" s="314" t="s">
        <v>85</v>
      </c>
      <c r="BQ5" s="314" t="s">
        <v>86</v>
      </c>
      <c r="BS5" s="314" t="s">
        <v>87</v>
      </c>
      <c r="BY5" s="314" t="s">
        <v>84</v>
      </c>
      <c r="CA5" s="314" t="s">
        <v>85</v>
      </c>
      <c r="CC5" s="314" t="s">
        <v>86</v>
      </c>
      <c r="CE5" s="314" t="s">
        <v>87</v>
      </c>
      <c r="CK5" s="314" t="s">
        <v>84</v>
      </c>
      <c r="CM5" s="314" t="s">
        <v>85</v>
      </c>
      <c r="CO5" s="314" t="s">
        <v>86</v>
      </c>
      <c r="CQ5" s="314" t="s">
        <v>87</v>
      </c>
      <c r="CW5" s="314" t="s">
        <v>84</v>
      </c>
      <c r="CY5" s="314" t="s">
        <v>85</v>
      </c>
      <c r="DA5" s="314" t="s">
        <v>86</v>
      </c>
      <c r="DC5" s="314" t="s">
        <v>87</v>
      </c>
      <c r="DI5" s="314" t="s">
        <v>84</v>
      </c>
      <c r="DK5" s="314" t="s">
        <v>85</v>
      </c>
      <c r="DM5" s="314" t="s">
        <v>86</v>
      </c>
      <c r="DO5" s="314" t="s">
        <v>87</v>
      </c>
    </row>
    <row r="6" spans="1:120">
      <c r="E6" s="315"/>
      <c r="G6" s="315"/>
      <c r="I6" s="315"/>
      <c r="K6" s="315"/>
      <c r="Q6" s="315"/>
      <c r="S6" s="315"/>
      <c r="U6" s="315"/>
      <c r="W6" s="315"/>
      <c r="AC6" s="315"/>
      <c r="AE6" s="315"/>
      <c r="AG6" s="315"/>
      <c r="AI6" s="315"/>
      <c r="AO6" s="315"/>
      <c r="AQ6" s="315"/>
      <c r="AS6" s="315"/>
      <c r="AU6" s="315"/>
      <c r="BA6" s="315"/>
      <c r="BC6" s="315"/>
      <c r="BE6" s="315"/>
      <c r="BG6" s="315"/>
      <c r="BM6" s="315"/>
      <c r="BO6" s="315"/>
      <c r="BQ6" s="315"/>
      <c r="BS6" s="315"/>
      <c r="BY6" s="315"/>
      <c r="CA6" s="315"/>
      <c r="CC6" s="315"/>
      <c r="CE6" s="315"/>
      <c r="CK6" s="315"/>
      <c r="CM6" s="315"/>
      <c r="CO6" s="315"/>
      <c r="CQ6" s="315"/>
      <c r="CW6" s="315"/>
      <c r="CY6" s="315"/>
      <c r="DA6" s="315"/>
      <c r="DC6" s="315"/>
      <c r="DI6" s="315"/>
      <c r="DK6" s="315"/>
      <c r="DM6" s="315"/>
      <c r="DO6" s="315"/>
    </row>
    <row r="7" spans="1:120">
      <c r="A7" s="551" t="str">
        <f>PARAMETRES!$F$3</f>
        <v>RELIGION</v>
      </c>
      <c r="B7" s="551"/>
      <c r="C7" s="316">
        <f>PARAMETRES!$G$3</f>
        <v>20</v>
      </c>
      <c r="D7" s="317"/>
      <c r="E7" s="318">
        <f>TOTALGENERAL!$E58</f>
        <v>5.3</v>
      </c>
      <c r="F7" s="319"/>
      <c r="G7" s="318" t="str">
        <f>TOTALGENERAL!$AF58</f>
        <v/>
      </c>
      <c r="H7" s="319"/>
      <c r="I7" s="318" t="str">
        <f>TOTALGENERAL!$BG58</f>
        <v/>
      </c>
      <c r="J7" s="319"/>
      <c r="K7" s="318" t="str">
        <f>TOTALGENERAL!$CH58</f>
        <v/>
      </c>
      <c r="L7" s="320"/>
      <c r="M7" s="551" t="str">
        <f>PARAMETRES!$F$3</f>
        <v>RELIGION</v>
      </c>
      <c r="N7" s="551"/>
      <c r="O7" s="316">
        <f>PARAMETRES!$G$3</f>
        <v>20</v>
      </c>
      <c r="P7" s="317"/>
      <c r="Q7" s="318">
        <f>TOTALGENERAL!$E62</f>
        <v>16.900000000000002</v>
      </c>
      <c r="R7" s="319"/>
      <c r="S7" s="318" t="str">
        <f>TOTALGENERAL!$AF62</f>
        <v/>
      </c>
      <c r="T7" s="319"/>
      <c r="U7" s="318" t="str">
        <f>TOTALGENERAL!$BG62</f>
        <v/>
      </c>
      <c r="V7" s="319"/>
      <c r="W7" s="318" t="str">
        <f>TOTALGENERAL!$CH62</f>
        <v/>
      </c>
      <c r="X7" s="320"/>
      <c r="Y7" s="551" t="str">
        <f>PARAMETRES!$F$3</f>
        <v>RELIGION</v>
      </c>
      <c r="Z7" s="551"/>
      <c r="AA7" s="316">
        <f>PARAMETRES!$G$3</f>
        <v>20</v>
      </c>
      <c r="AB7" s="317"/>
      <c r="AC7" s="318">
        <f>TOTALGENERAL!$E66</f>
        <v>8.5</v>
      </c>
      <c r="AD7" s="319"/>
      <c r="AE7" s="318" t="str">
        <f>TOTALGENERAL!$AF66</f>
        <v/>
      </c>
      <c r="AF7" s="319"/>
      <c r="AG7" s="318" t="str">
        <f>TOTALGENERAL!$BG66</f>
        <v/>
      </c>
      <c r="AH7" s="319"/>
      <c r="AI7" s="318" t="str">
        <f>TOTALGENERAL!$CH66</f>
        <v/>
      </c>
      <c r="AJ7" s="320"/>
      <c r="AK7" s="551" t="str">
        <f>PARAMETRES!$F$3</f>
        <v>RELIGION</v>
      </c>
      <c r="AL7" s="551"/>
      <c r="AM7" s="316">
        <f>PARAMETRES!$G$3</f>
        <v>20</v>
      </c>
      <c r="AN7" s="317"/>
      <c r="AO7" s="318">
        <f>TOTALGENERAL!$E70</f>
        <v>11.6</v>
      </c>
      <c r="AP7" s="319"/>
      <c r="AQ7" s="318" t="str">
        <f>TOTALGENERAL!$AF70</f>
        <v/>
      </c>
      <c r="AR7" s="319"/>
      <c r="AS7" s="318" t="str">
        <f>TOTALGENERAL!$BG70</f>
        <v/>
      </c>
      <c r="AT7" s="319"/>
      <c r="AU7" s="318" t="str">
        <f>TOTALGENERAL!$CH70</f>
        <v/>
      </c>
      <c r="AV7" s="320"/>
      <c r="AW7" s="551" t="str">
        <f>PARAMETRES!$F$3</f>
        <v>RELIGION</v>
      </c>
      <c r="AX7" s="551"/>
      <c r="AY7" s="316">
        <f>PARAMETRES!$G$3</f>
        <v>20</v>
      </c>
      <c r="AZ7" s="317"/>
      <c r="BA7" s="318">
        <f>TOTALGENERAL!$E74</f>
        <v>13.7</v>
      </c>
      <c r="BB7" s="319"/>
      <c r="BC7" s="318" t="str">
        <f>TOTALGENERAL!$AF74</f>
        <v/>
      </c>
      <c r="BD7" s="319"/>
      <c r="BE7" s="318" t="str">
        <f>TOTALGENERAL!$BG74</f>
        <v/>
      </c>
      <c r="BF7" s="319"/>
      <c r="BG7" s="318" t="str">
        <f>TOTALGENERAL!$CH74</f>
        <v/>
      </c>
      <c r="BH7" s="320"/>
      <c r="BI7" s="551" t="str">
        <f>PARAMETRES!$F$3</f>
        <v>RELIGION</v>
      </c>
      <c r="BJ7" s="551"/>
      <c r="BK7" s="316">
        <f>PARAMETRES!$G$3</f>
        <v>20</v>
      </c>
      <c r="BL7" s="317"/>
      <c r="BM7" s="318">
        <f>TOTALGENERAL!$E78</f>
        <v>7.3999999999999995</v>
      </c>
      <c r="BN7" s="319"/>
      <c r="BO7" s="318" t="str">
        <f>TOTALGENERAL!$AF78</f>
        <v/>
      </c>
      <c r="BP7" s="319"/>
      <c r="BQ7" s="318" t="str">
        <f>TOTALGENERAL!$BG78</f>
        <v/>
      </c>
      <c r="BR7" s="319"/>
      <c r="BS7" s="318" t="str">
        <f>TOTALGENERAL!$CH78</f>
        <v/>
      </c>
      <c r="BT7" s="320"/>
      <c r="BU7" s="551" t="str">
        <f>PARAMETRES!$F$3</f>
        <v>RELIGION</v>
      </c>
      <c r="BV7" s="551"/>
      <c r="BW7" s="316">
        <f>PARAMETRES!$G$3</f>
        <v>20</v>
      </c>
      <c r="BX7" s="317"/>
      <c r="BY7" s="318">
        <f>TOTALGENERAL!$E82</f>
        <v>20</v>
      </c>
      <c r="BZ7" s="319"/>
      <c r="CA7" s="318" t="str">
        <f>TOTALGENERAL!$AF82</f>
        <v/>
      </c>
      <c r="CB7" s="319"/>
      <c r="CC7" s="318" t="str">
        <f>TOTALGENERAL!$BG82</f>
        <v/>
      </c>
      <c r="CD7" s="319"/>
      <c r="CE7" s="318" t="str">
        <f>TOTALGENERAL!$CH82</f>
        <v/>
      </c>
      <c r="CF7" s="320"/>
      <c r="CG7" s="551" t="str">
        <f>PARAMETRES!$F$3</f>
        <v>RELIGION</v>
      </c>
      <c r="CH7" s="551"/>
      <c r="CI7" s="316">
        <f>PARAMETRES!$G$3</f>
        <v>20</v>
      </c>
      <c r="CJ7" s="317"/>
      <c r="CK7" s="318">
        <f>TOTALGENERAL!$E86</f>
        <v>10</v>
      </c>
      <c r="CL7" s="319"/>
      <c r="CM7" s="318" t="str">
        <f>TOTALGENERAL!$AF86</f>
        <v/>
      </c>
      <c r="CN7" s="319"/>
      <c r="CO7" s="318" t="str">
        <f>TOTALGENERAL!$BG86</f>
        <v/>
      </c>
      <c r="CP7" s="319"/>
      <c r="CQ7" s="318" t="str">
        <f>TOTALGENERAL!$CH86</f>
        <v/>
      </c>
      <c r="CR7" s="320"/>
      <c r="CS7" s="551" t="str">
        <f>PARAMETRES!$F$3</f>
        <v>RELIGION</v>
      </c>
      <c r="CT7" s="551"/>
      <c r="CU7" s="316">
        <f>PARAMETRES!$G$3</f>
        <v>20</v>
      </c>
      <c r="CV7" s="317"/>
      <c r="CW7" s="318" t="str">
        <f>TOTALGENERAL!$E90</f>
        <v>-</v>
      </c>
      <c r="CX7" s="319"/>
      <c r="CY7" s="318" t="str">
        <f>TOTALGENERAL!$AF90</f>
        <v/>
      </c>
      <c r="CZ7" s="319"/>
      <c r="DA7" s="318" t="str">
        <f>TOTALGENERAL!$BG90</f>
        <v/>
      </c>
      <c r="DB7" s="319"/>
      <c r="DC7" s="318" t="str">
        <f>TOTALGENERAL!$CH90</f>
        <v/>
      </c>
      <c r="DD7" s="320"/>
      <c r="DE7" s="551" t="str">
        <f>PARAMETRES!$F$3</f>
        <v>RELIGION</v>
      </c>
      <c r="DF7" s="551"/>
      <c r="DG7" s="316">
        <f>PARAMETRES!$G$3</f>
        <v>20</v>
      </c>
      <c r="DH7" s="317"/>
      <c r="DI7" s="318" t="str">
        <f>TOTALGENERAL!$E94</f>
        <v>-</v>
      </c>
      <c r="DJ7" s="319"/>
      <c r="DK7" s="318" t="str">
        <f>TOTALGENERAL!$AF94</f>
        <v/>
      </c>
      <c r="DL7" s="319"/>
      <c r="DM7" s="318" t="str">
        <f>TOTALGENERAL!$BG94</f>
        <v/>
      </c>
      <c r="DN7" s="319"/>
      <c r="DO7" s="318" t="str">
        <f>TOTALGENERAL!$CH94</f>
        <v/>
      </c>
      <c r="DP7" s="320"/>
    </row>
    <row r="8" spans="1:120">
      <c r="A8" s="321" t="str">
        <f>IF(COUNTBLANK(K7:K36)=30,"","Moyenne de l'année :")</f>
        <v/>
      </c>
      <c r="B8" s="322" t="str">
        <f>IF(COUNTBLANK(K7:K36)=30,"",CONCATENATE(TOTALGENERAL!$DJ58," %"))</f>
        <v/>
      </c>
      <c r="C8" s="323"/>
      <c r="D8" s="323"/>
      <c r="E8" s="315"/>
      <c r="F8" s="324"/>
      <c r="G8" s="315"/>
      <c r="H8" s="324"/>
      <c r="I8" s="315"/>
      <c r="J8" s="324"/>
      <c r="K8" s="315"/>
      <c r="L8" s="325"/>
      <c r="M8" s="321" t="str">
        <f>IF(COUNTBLANK(W7:W36)=30,"","Moyenne de l'année :")</f>
        <v/>
      </c>
      <c r="N8" s="322" t="str">
        <f>IF(COUNTBLANK(W7:W36)=30,"",CONCATENATE(TOTALGENERAL!$DJ62," %"))</f>
        <v/>
      </c>
      <c r="O8" s="323"/>
      <c r="P8" s="323"/>
      <c r="Q8" s="315"/>
      <c r="R8" s="324"/>
      <c r="S8" s="315"/>
      <c r="T8" s="324"/>
      <c r="U8" s="315"/>
      <c r="V8" s="324"/>
      <c r="W8" s="315"/>
      <c r="X8" s="325"/>
      <c r="Y8" s="321" t="str">
        <f>IF(COUNTBLANK(AI7:AI36)=30,"","Moyenne de l'année :")</f>
        <v/>
      </c>
      <c r="Z8" s="322" t="str">
        <f>IF(COUNTBLANK(AI7:AI36)=30,"",CONCATENATE(TOTALGENERAL!$DJ66," %"))</f>
        <v/>
      </c>
      <c r="AA8" s="323"/>
      <c r="AB8" s="323"/>
      <c r="AC8" s="315"/>
      <c r="AD8" s="324"/>
      <c r="AE8" s="315"/>
      <c r="AF8" s="324"/>
      <c r="AG8" s="315"/>
      <c r="AH8" s="324"/>
      <c r="AI8" s="315"/>
      <c r="AJ8" s="325"/>
      <c r="AK8" s="321" t="str">
        <f>IF(COUNTBLANK(AU7:AU36)=30,"","Moyenne de l'année :")</f>
        <v/>
      </c>
      <c r="AL8" s="322" t="str">
        <f>IF(COUNTBLANK(AU7:AU36)=30,"",CONCATENATE(TOTALGENERAL!$DJ70," %"))</f>
        <v/>
      </c>
      <c r="AM8" s="323"/>
      <c r="AN8" s="323"/>
      <c r="AO8" s="315"/>
      <c r="AP8" s="324"/>
      <c r="AQ8" s="315"/>
      <c r="AR8" s="324"/>
      <c r="AS8" s="315"/>
      <c r="AT8" s="324"/>
      <c r="AU8" s="315"/>
      <c r="AV8" s="325"/>
      <c r="AW8" s="321" t="str">
        <f>IF(COUNTBLANK(BG7:BG36)=30,"","Moyenne de l'année :")</f>
        <v/>
      </c>
      <c r="AX8" s="322" t="str">
        <f>IF(COUNTBLANK(BG7:BG36)=30,"",CONCATENATE(TOTALGENERAL!$DJ74," %"))</f>
        <v/>
      </c>
      <c r="AY8" s="323"/>
      <c r="AZ8" s="323"/>
      <c r="BA8" s="315"/>
      <c r="BB8" s="324"/>
      <c r="BC8" s="315"/>
      <c r="BD8" s="324"/>
      <c r="BE8" s="315"/>
      <c r="BF8" s="324"/>
      <c r="BG8" s="315"/>
      <c r="BH8" s="325"/>
      <c r="BI8" s="321" t="str">
        <f>IF(COUNTBLANK(BS7:BS36)=30,"","Moyenne de l'année :")</f>
        <v/>
      </c>
      <c r="BJ8" s="322" t="str">
        <f>IF(COUNTBLANK(BS7:BS36)=30,"",CONCATENATE(TOTALGENERAL!$DJ78," %"))</f>
        <v/>
      </c>
      <c r="BK8" s="323"/>
      <c r="BL8" s="323"/>
      <c r="BM8" s="315"/>
      <c r="BN8" s="324"/>
      <c r="BO8" s="315"/>
      <c r="BP8" s="324"/>
      <c r="BQ8" s="315"/>
      <c r="BR8" s="324"/>
      <c r="BS8" s="315"/>
      <c r="BT8" s="325"/>
      <c r="BU8" s="321" t="str">
        <f>IF(COUNTBLANK(CE7:CE36)=30,"","Moyenne de l'année :")</f>
        <v/>
      </c>
      <c r="BV8" s="322" t="str">
        <f>IF(COUNTBLANK(CE7:CE36)=30,"",CONCATENATE(TOTALGENERAL!$DJ82," %"))</f>
        <v/>
      </c>
      <c r="BW8" s="323"/>
      <c r="BX8" s="323"/>
      <c r="BY8" s="315"/>
      <c r="BZ8" s="324"/>
      <c r="CA8" s="315"/>
      <c r="CB8" s="324"/>
      <c r="CC8" s="315"/>
      <c r="CD8" s="324"/>
      <c r="CE8" s="315"/>
      <c r="CF8" s="325"/>
      <c r="CG8" s="321" t="str">
        <f>IF(COUNTBLANK(CQ7:CQ36)=30,"","Moyenne de l'année :")</f>
        <v/>
      </c>
      <c r="CH8" s="322" t="str">
        <f>IF(COUNTBLANK(CQ7:CQ36)=30,"",CONCATENATE(TOTALGENERAL!$DJ86," %"))</f>
        <v/>
      </c>
      <c r="CI8" s="323"/>
      <c r="CJ8" s="323"/>
      <c r="CK8" s="315"/>
      <c r="CL8" s="324"/>
      <c r="CM8" s="315"/>
      <c r="CN8" s="324"/>
      <c r="CO8" s="315"/>
      <c r="CP8" s="324"/>
      <c r="CQ8" s="315"/>
      <c r="CR8" s="325"/>
      <c r="CS8" s="321" t="str">
        <f>IF(COUNTBLANK(DC7:DC36)=30,"","Moyenne de l'année :")</f>
        <v/>
      </c>
      <c r="CT8" s="322" t="str">
        <f>IF(COUNTBLANK(DC7:DC36)=30,"",CONCATENATE(TOTALGENERAL!$DJ90," %"))</f>
        <v/>
      </c>
      <c r="CU8" s="323"/>
      <c r="CV8" s="323"/>
      <c r="CW8" s="315"/>
      <c r="CX8" s="324"/>
      <c r="CY8" s="315"/>
      <c r="CZ8" s="324"/>
      <c r="DA8" s="315"/>
      <c r="DB8" s="324"/>
      <c r="DC8" s="315"/>
      <c r="DD8" s="325"/>
      <c r="DE8" s="321" t="str">
        <f>IF(COUNTBLANK(DO7:DO36)=30,"","Moyenne de l'année :")</f>
        <v/>
      </c>
      <c r="DF8" s="322" t="str">
        <f>IF(COUNTBLANK(DO7:DO36)=30,"",CONCATENATE(TOTALGENERAL!$DJ94," %"))</f>
        <v/>
      </c>
      <c r="DG8" s="323"/>
      <c r="DH8" s="323"/>
      <c r="DI8" s="315"/>
      <c r="DJ8" s="324"/>
      <c r="DK8" s="315"/>
      <c r="DL8" s="324"/>
      <c r="DM8" s="315"/>
      <c r="DN8" s="324"/>
      <c r="DO8" s="315"/>
      <c r="DP8" s="325"/>
    </row>
    <row r="9" spans="1:120">
      <c r="A9" s="326"/>
      <c r="B9" s="326"/>
      <c r="C9" s="327"/>
      <c r="D9" s="327"/>
      <c r="E9" s="315"/>
      <c r="G9" s="315"/>
      <c r="I9" s="315"/>
      <c r="K9" s="315"/>
      <c r="M9" s="326"/>
      <c r="N9" s="326"/>
      <c r="O9" s="327"/>
      <c r="P9" s="327"/>
      <c r="Q9" s="315"/>
      <c r="S9" s="315"/>
      <c r="U9" s="315"/>
      <c r="W9" s="315"/>
      <c r="Y9" s="326"/>
      <c r="Z9" s="326"/>
      <c r="AA9" s="327"/>
      <c r="AB9" s="327"/>
      <c r="AC9" s="315"/>
      <c r="AE9" s="315"/>
      <c r="AG9" s="315"/>
      <c r="AI9" s="315"/>
      <c r="AK9" s="326"/>
      <c r="AL9" s="326"/>
      <c r="AM9" s="327"/>
      <c r="AN9" s="327"/>
      <c r="AO9" s="315"/>
      <c r="AQ9" s="315"/>
      <c r="AS9" s="315"/>
      <c r="AU9" s="315"/>
      <c r="AW9" s="326"/>
      <c r="AX9" s="326"/>
      <c r="AY9" s="327"/>
      <c r="AZ9" s="327"/>
      <c r="BA9" s="315"/>
      <c r="BC9" s="315"/>
      <c r="BE9" s="315"/>
      <c r="BG9" s="315"/>
      <c r="BI9" s="326"/>
      <c r="BJ9" s="326"/>
      <c r="BK9" s="327"/>
      <c r="BL9" s="327"/>
      <c r="BM9" s="315"/>
      <c r="BO9" s="315"/>
      <c r="BQ9" s="315"/>
      <c r="BS9" s="315"/>
      <c r="BU9" s="326"/>
      <c r="BV9" s="326"/>
      <c r="BW9" s="327"/>
      <c r="BX9" s="327"/>
      <c r="BY9" s="315"/>
      <c r="CA9" s="315"/>
      <c r="CC9" s="315"/>
      <c r="CE9" s="315"/>
      <c r="CG9" s="326"/>
      <c r="CH9" s="326"/>
      <c r="CI9" s="327"/>
      <c r="CJ9" s="327"/>
      <c r="CK9" s="315"/>
      <c r="CM9" s="315"/>
      <c r="CO9" s="315"/>
      <c r="CQ9" s="315"/>
      <c r="CS9" s="326"/>
      <c r="CT9" s="326"/>
      <c r="CU9" s="327"/>
      <c r="CV9" s="327"/>
      <c r="CW9" s="315"/>
      <c r="CY9" s="315"/>
      <c r="DA9" s="315"/>
      <c r="DC9" s="315"/>
      <c r="DE9" s="326"/>
      <c r="DF9" s="326"/>
      <c r="DG9" s="327"/>
      <c r="DH9" s="327"/>
      <c r="DI9" s="315"/>
      <c r="DK9" s="315"/>
      <c r="DM9" s="315"/>
      <c r="DO9" s="315"/>
    </row>
    <row r="10" spans="1:120" ht="13.5">
      <c r="A10" s="552" t="s">
        <v>88</v>
      </c>
      <c r="B10" s="552"/>
      <c r="C10" s="327"/>
      <c r="D10" s="327"/>
      <c r="E10" s="315"/>
      <c r="G10" s="315"/>
      <c r="I10" s="315"/>
      <c r="K10" s="315"/>
      <c r="M10" s="552" t="s">
        <v>88</v>
      </c>
      <c r="N10" s="552"/>
      <c r="O10" s="327"/>
      <c r="P10" s="327"/>
      <c r="Q10" s="315"/>
      <c r="S10" s="315"/>
      <c r="U10" s="315"/>
      <c r="W10" s="315"/>
      <c r="Y10" s="552" t="s">
        <v>88</v>
      </c>
      <c r="Z10" s="552"/>
      <c r="AA10" s="327"/>
      <c r="AB10" s="327"/>
      <c r="AC10" s="315"/>
      <c r="AE10" s="315"/>
      <c r="AG10" s="315"/>
      <c r="AI10" s="315"/>
      <c r="AK10" s="552" t="s">
        <v>88</v>
      </c>
      <c r="AL10" s="552"/>
      <c r="AM10" s="327"/>
      <c r="AN10" s="327"/>
      <c r="AO10" s="315"/>
      <c r="AQ10" s="315"/>
      <c r="AS10" s="315"/>
      <c r="AU10" s="315"/>
      <c r="AW10" s="552" t="s">
        <v>88</v>
      </c>
      <c r="AX10" s="552"/>
      <c r="AY10" s="327"/>
      <c r="AZ10" s="327"/>
      <c r="BA10" s="315"/>
      <c r="BC10" s="315"/>
      <c r="BE10" s="315"/>
      <c r="BG10" s="315"/>
      <c r="BI10" s="552" t="s">
        <v>88</v>
      </c>
      <c r="BJ10" s="552"/>
      <c r="BK10" s="327"/>
      <c r="BL10" s="327"/>
      <c r="BM10" s="315"/>
      <c r="BO10" s="315"/>
      <c r="BQ10" s="315"/>
      <c r="BS10" s="315"/>
      <c r="BU10" s="552" t="s">
        <v>88</v>
      </c>
      <c r="BV10" s="552"/>
      <c r="BW10" s="327"/>
      <c r="BX10" s="327"/>
      <c r="BY10" s="315"/>
      <c r="CA10" s="315"/>
      <c r="CC10" s="315"/>
      <c r="CE10" s="315"/>
      <c r="CG10" s="552" t="s">
        <v>88</v>
      </c>
      <c r="CH10" s="552"/>
      <c r="CI10" s="327"/>
      <c r="CJ10" s="327"/>
      <c r="CK10" s="315"/>
      <c r="CM10" s="315"/>
      <c r="CO10" s="315"/>
      <c r="CQ10" s="315"/>
      <c r="CS10" s="552" t="s">
        <v>88</v>
      </c>
      <c r="CT10" s="552"/>
      <c r="CU10" s="327"/>
      <c r="CV10" s="327"/>
      <c r="CW10" s="315"/>
      <c r="CY10" s="315"/>
      <c r="DA10" s="315"/>
      <c r="DC10" s="315"/>
      <c r="DE10" s="552" t="s">
        <v>88</v>
      </c>
      <c r="DF10" s="552"/>
      <c r="DG10" s="327"/>
      <c r="DH10" s="327"/>
      <c r="DI10" s="315"/>
      <c r="DK10" s="315"/>
      <c r="DM10" s="315"/>
      <c r="DO10" s="315"/>
    </row>
    <row r="11" spans="1:120">
      <c r="A11" s="326"/>
      <c r="B11" s="326"/>
      <c r="C11" s="327"/>
      <c r="D11" s="327"/>
      <c r="E11" s="315"/>
      <c r="G11" s="315"/>
      <c r="I11" s="315"/>
      <c r="K11" s="315"/>
      <c r="M11" s="326"/>
      <c r="N11" s="326"/>
      <c r="O11" s="327"/>
      <c r="P11" s="327"/>
      <c r="Q11" s="315"/>
      <c r="S11" s="315"/>
      <c r="U11" s="315"/>
      <c r="W11" s="315"/>
      <c r="Y11" s="326"/>
      <c r="Z11" s="326"/>
      <c r="AA11" s="327"/>
      <c r="AB11" s="327"/>
      <c r="AC11" s="315"/>
      <c r="AE11" s="315"/>
      <c r="AG11" s="315"/>
      <c r="AI11" s="315"/>
      <c r="AK11" s="326"/>
      <c r="AL11" s="326"/>
      <c r="AM11" s="327"/>
      <c r="AN11" s="327"/>
      <c r="AO11" s="315"/>
      <c r="AQ11" s="315"/>
      <c r="AS11" s="315"/>
      <c r="AU11" s="315"/>
      <c r="AW11" s="326"/>
      <c r="AX11" s="326"/>
      <c r="AY11" s="327"/>
      <c r="AZ11" s="327"/>
      <c r="BA11" s="315"/>
      <c r="BC11" s="315"/>
      <c r="BE11" s="315"/>
      <c r="BG11" s="315"/>
      <c r="BI11" s="326"/>
      <c r="BJ11" s="326"/>
      <c r="BK11" s="327"/>
      <c r="BL11" s="327"/>
      <c r="BM11" s="315"/>
      <c r="BO11" s="315"/>
      <c r="BQ11" s="315"/>
      <c r="BS11" s="315"/>
      <c r="BU11" s="326"/>
      <c r="BV11" s="326"/>
      <c r="BW11" s="327"/>
      <c r="BX11" s="327"/>
      <c r="BY11" s="315"/>
      <c r="CA11" s="315"/>
      <c r="CC11" s="315"/>
      <c r="CE11" s="315"/>
      <c r="CG11" s="326"/>
      <c r="CH11" s="326"/>
      <c r="CI11" s="327"/>
      <c r="CJ11" s="327"/>
      <c r="CK11" s="315"/>
      <c r="CM11" s="315"/>
      <c r="CO11" s="315"/>
      <c r="CQ11" s="315"/>
      <c r="CS11" s="326"/>
      <c r="CT11" s="326"/>
      <c r="CU11" s="327"/>
      <c r="CV11" s="327"/>
      <c r="CW11" s="315"/>
      <c r="CY11" s="315"/>
      <c r="DA11" s="315"/>
      <c r="DC11" s="315"/>
      <c r="DE11" s="326"/>
      <c r="DF11" s="326"/>
      <c r="DG11" s="327"/>
      <c r="DH11" s="327"/>
      <c r="DI11" s="315"/>
      <c r="DK11" s="315"/>
      <c r="DM11" s="315"/>
      <c r="DO11" s="315"/>
    </row>
    <row r="12" spans="1:120">
      <c r="A12" s="553" t="str">
        <f>PARAMETRES!$F$5</f>
        <v>LIRE</v>
      </c>
      <c r="B12" s="553"/>
      <c r="C12" s="328">
        <f>PARAMETRES!$G$5</f>
        <v>25</v>
      </c>
      <c r="D12" s="329"/>
      <c r="E12" s="330">
        <f>TOTALGENERAL!$H58</f>
        <v>13.1</v>
      </c>
      <c r="F12" s="331"/>
      <c r="G12" s="330" t="str">
        <f>TOTALGENERAL!$AI58</f>
        <v/>
      </c>
      <c r="H12" s="331"/>
      <c r="I12" s="330" t="str">
        <f>TOTALGENERAL!$BJ58</f>
        <v/>
      </c>
      <c r="J12" s="331"/>
      <c r="K12" s="330" t="str">
        <f>TOTALGENERAL!$CK58</f>
        <v/>
      </c>
      <c r="L12" s="332"/>
      <c r="M12" s="553" t="str">
        <f>PARAMETRES!$F$5</f>
        <v>LIRE</v>
      </c>
      <c r="N12" s="553"/>
      <c r="O12" s="328">
        <f>PARAMETRES!$G$5</f>
        <v>25</v>
      </c>
      <c r="P12" s="329"/>
      <c r="Q12" s="330">
        <f>TOTALGENERAL!$H62</f>
        <v>21.400000000000002</v>
      </c>
      <c r="R12" s="331"/>
      <c r="S12" s="330" t="str">
        <f>TOTALGENERAL!$AI62</f>
        <v/>
      </c>
      <c r="T12" s="331"/>
      <c r="U12" s="330" t="str">
        <f>TOTALGENERAL!$BJ62</f>
        <v/>
      </c>
      <c r="V12" s="331"/>
      <c r="W12" s="330" t="str">
        <f>TOTALGENERAL!$CK62</f>
        <v/>
      </c>
      <c r="X12" s="332"/>
      <c r="Y12" s="553" t="str">
        <f>PARAMETRES!$F$5</f>
        <v>LIRE</v>
      </c>
      <c r="Z12" s="553"/>
      <c r="AA12" s="328">
        <f>PARAMETRES!$G$5</f>
        <v>25</v>
      </c>
      <c r="AB12" s="329"/>
      <c r="AC12" s="330">
        <f>TOTALGENERAL!$H66</f>
        <v>18</v>
      </c>
      <c r="AD12" s="331"/>
      <c r="AE12" s="330" t="str">
        <f>TOTALGENERAL!$AI66</f>
        <v/>
      </c>
      <c r="AF12" s="331"/>
      <c r="AG12" s="330" t="str">
        <f>TOTALGENERAL!$BJ66</f>
        <v/>
      </c>
      <c r="AH12" s="331"/>
      <c r="AI12" s="330" t="str">
        <f>TOTALGENERAL!$CK66</f>
        <v/>
      </c>
      <c r="AJ12" s="332"/>
      <c r="AK12" s="553" t="str">
        <f>PARAMETRES!$F$5</f>
        <v>LIRE</v>
      </c>
      <c r="AL12" s="553"/>
      <c r="AM12" s="328">
        <f>PARAMETRES!$G$5</f>
        <v>25</v>
      </c>
      <c r="AN12" s="329"/>
      <c r="AO12" s="330">
        <f>TOTALGENERAL!$H70</f>
        <v>18</v>
      </c>
      <c r="AP12" s="331"/>
      <c r="AQ12" s="330" t="str">
        <f>TOTALGENERAL!$AI70</f>
        <v/>
      </c>
      <c r="AR12" s="331"/>
      <c r="AS12" s="330" t="str">
        <f>TOTALGENERAL!$BJ70</f>
        <v/>
      </c>
      <c r="AT12" s="331"/>
      <c r="AU12" s="330" t="str">
        <f>TOTALGENERAL!$CK70</f>
        <v/>
      </c>
      <c r="AV12" s="332"/>
      <c r="AW12" s="553" t="str">
        <f>PARAMETRES!$F$5</f>
        <v>LIRE</v>
      </c>
      <c r="AX12" s="553"/>
      <c r="AY12" s="328">
        <f>PARAMETRES!$G$5</f>
        <v>25</v>
      </c>
      <c r="AZ12" s="329"/>
      <c r="BA12" s="330">
        <f>TOTALGENERAL!$H74</f>
        <v>18.3</v>
      </c>
      <c r="BB12" s="331"/>
      <c r="BC12" s="330" t="str">
        <f>TOTALGENERAL!$AI74</f>
        <v/>
      </c>
      <c r="BD12" s="331"/>
      <c r="BE12" s="330" t="str">
        <f>TOTALGENERAL!$BJ74</f>
        <v/>
      </c>
      <c r="BF12" s="331"/>
      <c r="BG12" s="330" t="str">
        <f>TOTALGENERAL!$CK74</f>
        <v/>
      </c>
      <c r="BH12" s="332"/>
      <c r="BI12" s="553" t="str">
        <f>PARAMETRES!$F$5</f>
        <v>LIRE</v>
      </c>
      <c r="BJ12" s="553"/>
      <c r="BK12" s="328">
        <f>PARAMETRES!$G$5</f>
        <v>25</v>
      </c>
      <c r="BL12" s="329"/>
      <c r="BM12" s="330">
        <f>TOTALGENERAL!$H78</f>
        <v>21.900000000000002</v>
      </c>
      <c r="BN12" s="331"/>
      <c r="BO12" s="330" t="str">
        <f>TOTALGENERAL!$AI78</f>
        <v/>
      </c>
      <c r="BP12" s="331"/>
      <c r="BQ12" s="330" t="str">
        <f>TOTALGENERAL!$BJ78</f>
        <v/>
      </c>
      <c r="BR12" s="331"/>
      <c r="BS12" s="330" t="str">
        <f>TOTALGENERAL!$CK78</f>
        <v/>
      </c>
      <c r="BT12" s="332"/>
      <c r="BU12" s="553" t="str">
        <f>PARAMETRES!$F$5</f>
        <v>LIRE</v>
      </c>
      <c r="BV12" s="553"/>
      <c r="BW12" s="328">
        <f>PARAMETRES!$G$5</f>
        <v>25</v>
      </c>
      <c r="BX12" s="329"/>
      <c r="BY12" s="330">
        <f>TOTALGENERAL!$H82</f>
        <v>20.100000000000001</v>
      </c>
      <c r="BZ12" s="331"/>
      <c r="CA12" s="330" t="str">
        <f>TOTALGENERAL!$AI82</f>
        <v/>
      </c>
      <c r="CB12" s="331"/>
      <c r="CC12" s="330" t="str">
        <f>TOTALGENERAL!$BJ82</f>
        <v/>
      </c>
      <c r="CD12" s="331"/>
      <c r="CE12" s="330" t="str">
        <f>TOTALGENERAL!$CK82</f>
        <v/>
      </c>
      <c r="CF12" s="332"/>
      <c r="CG12" s="553" t="str">
        <f>PARAMETRES!$F$5</f>
        <v>LIRE</v>
      </c>
      <c r="CH12" s="553"/>
      <c r="CI12" s="328">
        <f>PARAMETRES!$G$5</f>
        <v>25</v>
      </c>
      <c r="CJ12" s="329"/>
      <c r="CK12" s="330">
        <f>TOTALGENERAL!$H86</f>
        <v>23.200000000000003</v>
      </c>
      <c r="CL12" s="331"/>
      <c r="CM12" s="330" t="str">
        <f>TOTALGENERAL!$AI86</f>
        <v/>
      </c>
      <c r="CN12" s="331"/>
      <c r="CO12" s="330" t="str">
        <f>TOTALGENERAL!$BJ86</f>
        <v/>
      </c>
      <c r="CP12" s="331"/>
      <c r="CQ12" s="330" t="str">
        <f>TOTALGENERAL!$CK86</f>
        <v/>
      </c>
      <c r="CR12" s="332"/>
      <c r="CS12" s="553" t="str">
        <f>PARAMETRES!$F$5</f>
        <v>LIRE</v>
      </c>
      <c r="CT12" s="553"/>
      <c r="CU12" s="328">
        <f>PARAMETRES!$G$5</f>
        <v>25</v>
      </c>
      <c r="CV12" s="329"/>
      <c r="CW12" s="330" t="str">
        <f>TOTALGENERAL!$H90</f>
        <v>-</v>
      </c>
      <c r="CX12" s="331"/>
      <c r="CY12" s="330" t="str">
        <f>TOTALGENERAL!$AI90</f>
        <v/>
      </c>
      <c r="CZ12" s="331"/>
      <c r="DA12" s="330" t="str">
        <f>TOTALGENERAL!$BJ90</f>
        <v/>
      </c>
      <c r="DB12" s="331"/>
      <c r="DC12" s="330" t="str">
        <f>TOTALGENERAL!$CK90</f>
        <v/>
      </c>
      <c r="DD12" s="332"/>
      <c r="DE12" s="553" t="str">
        <f>PARAMETRES!$F$5</f>
        <v>LIRE</v>
      </c>
      <c r="DF12" s="553"/>
      <c r="DG12" s="328">
        <f>PARAMETRES!$G$5</f>
        <v>25</v>
      </c>
      <c r="DH12" s="329"/>
      <c r="DI12" s="330" t="str">
        <f>TOTALGENERAL!$H94</f>
        <v>-</v>
      </c>
      <c r="DJ12" s="331"/>
      <c r="DK12" s="330" t="str">
        <f>TOTALGENERAL!$AI94</f>
        <v/>
      </c>
      <c r="DL12" s="331"/>
      <c r="DM12" s="330" t="str">
        <f>TOTALGENERAL!$BJ94</f>
        <v/>
      </c>
      <c r="DN12" s="331"/>
      <c r="DO12" s="330" t="str">
        <f>TOTALGENERAL!$CK94</f>
        <v/>
      </c>
      <c r="DP12" s="332"/>
    </row>
    <row r="13" spans="1:120">
      <c r="A13" s="553" t="str">
        <f>PARAMETRES!$F$6</f>
        <v>ÉCRIRE (dictées, orthographe, rédactions)</v>
      </c>
      <c r="B13" s="553"/>
      <c r="C13" s="328">
        <f>PARAMETRES!$G$6</f>
        <v>25</v>
      </c>
      <c r="D13" s="329"/>
      <c r="E13" s="330">
        <f>TOTALGENERAL!$I58</f>
        <v>15.799999999999999</v>
      </c>
      <c r="F13" s="331"/>
      <c r="G13" s="330" t="str">
        <f>TOTALGENERAL!$AJ58</f>
        <v/>
      </c>
      <c r="H13" s="331"/>
      <c r="I13" s="330" t="str">
        <f>TOTALGENERAL!$BK58</f>
        <v/>
      </c>
      <c r="J13" s="331"/>
      <c r="K13" s="330" t="str">
        <f>TOTALGENERAL!$CL58</f>
        <v/>
      </c>
      <c r="L13" s="332"/>
      <c r="M13" s="553" t="str">
        <f>PARAMETRES!$F$6</f>
        <v>ÉCRIRE (dictées, orthographe, rédactions)</v>
      </c>
      <c r="N13" s="553"/>
      <c r="O13" s="328">
        <f>PARAMETRES!$G$6</f>
        <v>25</v>
      </c>
      <c r="P13" s="329"/>
      <c r="Q13" s="330">
        <f>TOTALGENERAL!$I62</f>
        <v>21.400000000000002</v>
      </c>
      <c r="R13" s="331"/>
      <c r="S13" s="330" t="str">
        <f>TOTALGENERAL!$AJ62</f>
        <v/>
      </c>
      <c r="T13" s="331"/>
      <c r="U13" s="330" t="str">
        <f>TOTALGENERAL!$BK62</f>
        <v/>
      </c>
      <c r="V13" s="331"/>
      <c r="W13" s="330" t="str">
        <f>TOTALGENERAL!$CL62</f>
        <v/>
      </c>
      <c r="X13" s="332"/>
      <c r="Y13" s="553" t="str">
        <f>PARAMETRES!$F$6</f>
        <v>ÉCRIRE (dictées, orthographe, rédactions)</v>
      </c>
      <c r="Z13" s="553"/>
      <c r="AA13" s="328">
        <f>PARAMETRES!$G$6</f>
        <v>25</v>
      </c>
      <c r="AB13" s="329"/>
      <c r="AC13" s="330">
        <f>TOTALGENERAL!$I66</f>
        <v>16.3</v>
      </c>
      <c r="AD13" s="331"/>
      <c r="AE13" s="330" t="str">
        <f>TOTALGENERAL!$AJ66</f>
        <v/>
      </c>
      <c r="AF13" s="331"/>
      <c r="AG13" s="330" t="str">
        <f>TOTALGENERAL!$BK66</f>
        <v/>
      </c>
      <c r="AH13" s="331"/>
      <c r="AI13" s="330" t="str">
        <f>TOTALGENERAL!$CL66</f>
        <v/>
      </c>
      <c r="AJ13" s="332"/>
      <c r="AK13" s="553" t="str">
        <f>PARAMETRES!$F$6</f>
        <v>ÉCRIRE (dictées, orthographe, rédactions)</v>
      </c>
      <c r="AL13" s="553"/>
      <c r="AM13" s="328">
        <f>PARAMETRES!$G$6</f>
        <v>25</v>
      </c>
      <c r="AN13" s="329"/>
      <c r="AO13" s="330">
        <f>TOTALGENERAL!$I70</f>
        <v>18</v>
      </c>
      <c r="AP13" s="331"/>
      <c r="AQ13" s="330" t="str">
        <f>TOTALGENERAL!$AJ70</f>
        <v/>
      </c>
      <c r="AR13" s="331"/>
      <c r="AS13" s="330" t="str">
        <f>TOTALGENERAL!$BK70</f>
        <v/>
      </c>
      <c r="AT13" s="331"/>
      <c r="AU13" s="330" t="str">
        <f>TOTALGENERAL!$CL70</f>
        <v/>
      </c>
      <c r="AV13" s="332"/>
      <c r="AW13" s="553" t="str">
        <f>PARAMETRES!$F$6</f>
        <v>ÉCRIRE (dictées, orthographe, rédactions)</v>
      </c>
      <c r="AX13" s="553"/>
      <c r="AY13" s="328">
        <f>PARAMETRES!$G$6</f>
        <v>25</v>
      </c>
      <c r="AZ13" s="329"/>
      <c r="BA13" s="330">
        <f>TOTALGENERAL!$I74</f>
        <v>15</v>
      </c>
      <c r="BB13" s="331"/>
      <c r="BC13" s="330" t="str">
        <f>TOTALGENERAL!$AJ74</f>
        <v/>
      </c>
      <c r="BD13" s="331"/>
      <c r="BE13" s="330" t="str">
        <f>TOTALGENERAL!$BK74</f>
        <v/>
      </c>
      <c r="BF13" s="331"/>
      <c r="BG13" s="330" t="str">
        <f>TOTALGENERAL!$CL74</f>
        <v/>
      </c>
      <c r="BH13" s="332"/>
      <c r="BI13" s="553" t="str">
        <f>PARAMETRES!$F$6</f>
        <v>ÉCRIRE (dictées, orthographe, rédactions)</v>
      </c>
      <c r="BJ13" s="553"/>
      <c r="BK13" s="328">
        <f>PARAMETRES!$G$6</f>
        <v>25</v>
      </c>
      <c r="BL13" s="329"/>
      <c r="BM13" s="330">
        <f>TOTALGENERAL!$I78</f>
        <v>20.6</v>
      </c>
      <c r="BN13" s="331"/>
      <c r="BO13" s="330" t="str">
        <f>TOTALGENERAL!$AJ78</f>
        <v/>
      </c>
      <c r="BP13" s="331"/>
      <c r="BQ13" s="330" t="str">
        <f>TOTALGENERAL!$BK78</f>
        <v/>
      </c>
      <c r="BR13" s="331"/>
      <c r="BS13" s="330" t="str">
        <f>TOTALGENERAL!$CL78</f>
        <v/>
      </c>
      <c r="BT13" s="332"/>
      <c r="BU13" s="553" t="str">
        <f>PARAMETRES!$F$6</f>
        <v>ÉCRIRE (dictées, orthographe, rédactions)</v>
      </c>
      <c r="BV13" s="553"/>
      <c r="BW13" s="328">
        <f>PARAMETRES!$G$6</f>
        <v>25</v>
      </c>
      <c r="BX13" s="329"/>
      <c r="BY13" s="330">
        <f>TOTALGENERAL!$I82</f>
        <v>22</v>
      </c>
      <c r="BZ13" s="331"/>
      <c r="CA13" s="330" t="str">
        <f>TOTALGENERAL!$AJ82</f>
        <v/>
      </c>
      <c r="CB13" s="331"/>
      <c r="CC13" s="330" t="str">
        <f>TOTALGENERAL!$BK82</f>
        <v/>
      </c>
      <c r="CD13" s="331"/>
      <c r="CE13" s="330" t="str">
        <f>TOTALGENERAL!$CL82</f>
        <v/>
      </c>
      <c r="CF13" s="332"/>
      <c r="CG13" s="553" t="str">
        <f>PARAMETRES!$F$6</f>
        <v>ÉCRIRE (dictées, orthographe, rédactions)</v>
      </c>
      <c r="CH13" s="553"/>
      <c r="CI13" s="328">
        <f>PARAMETRES!$G$6</f>
        <v>25</v>
      </c>
      <c r="CJ13" s="329"/>
      <c r="CK13" s="330">
        <f>TOTALGENERAL!$I86</f>
        <v>21.1</v>
      </c>
      <c r="CL13" s="331"/>
      <c r="CM13" s="330" t="str">
        <f>TOTALGENERAL!$AJ86</f>
        <v/>
      </c>
      <c r="CN13" s="331"/>
      <c r="CO13" s="330" t="str">
        <f>TOTALGENERAL!$BK86</f>
        <v/>
      </c>
      <c r="CP13" s="331"/>
      <c r="CQ13" s="330" t="str">
        <f>TOTALGENERAL!$CL86</f>
        <v/>
      </c>
      <c r="CR13" s="332"/>
      <c r="CS13" s="553" t="str">
        <f>PARAMETRES!$F$6</f>
        <v>ÉCRIRE (dictées, orthographe, rédactions)</v>
      </c>
      <c r="CT13" s="553"/>
      <c r="CU13" s="328">
        <f>PARAMETRES!$G$6</f>
        <v>25</v>
      </c>
      <c r="CV13" s="329"/>
      <c r="CW13" s="330" t="str">
        <f>TOTALGENERAL!$I90</f>
        <v>-</v>
      </c>
      <c r="CX13" s="331"/>
      <c r="CY13" s="330" t="str">
        <f>TOTALGENERAL!$AJ90</f>
        <v/>
      </c>
      <c r="CZ13" s="331"/>
      <c r="DA13" s="330" t="str">
        <f>TOTALGENERAL!$BK90</f>
        <v/>
      </c>
      <c r="DB13" s="331"/>
      <c r="DC13" s="330" t="str">
        <f>TOTALGENERAL!$CL90</f>
        <v/>
      </c>
      <c r="DD13" s="332"/>
      <c r="DE13" s="553" t="str">
        <f>PARAMETRES!$F$6</f>
        <v>ÉCRIRE (dictées, orthographe, rédactions)</v>
      </c>
      <c r="DF13" s="553"/>
      <c r="DG13" s="328">
        <f>PARAMETRES!$G$6</f>
        <v>25</v>
      </c>
      <c r="DH13" s="329"/>
      <c r="DI13" s="330" t="str">
        <f>TOTALGENERAL!$I94</f>
        <v>-</v>
      </c>
      <c r="DJ13" s="331"/>
      <c r="DK13" s="330" t="str">
        <f>TOTALGENERAL!$AJ94</f>
        <v/>
      </c>
      <c r="DL13" s="331"/>
      <c r="DM13" s="330" t="str">
        <f>TOTALGENERAL!$BK94</f>
        <v/>
      </c>
      <c r="DN13" s="331"/>
      <c r="DO13" s="330" t="str">
        <f>TOTALGENERAL!$CL94</f>
        <v/>
      </c>
      <c r="DP13" s="332"/>
    </row>
    <row r="14" spans="1:120">
      <c r="A14" s="553" t="str">
        <f>PARAMETRES!$F$7</f>
        <v>ÉCOUTER / PARLER</v>
      </c>
      <c r="B14" s="553"/>
      <c r="C14" s="328">
        <f>PARAMETRES!$G$7</f>
        <v>25</v>
      </c>
      <c r="D14" s="329"/>
      <c r="E14" s="330">
        <f>TOTALGENERAL!$J58</f>
        <v>16.400000000000002</v>
      </c>
      <c r="F14" s="331"/>
      <c r="G14" s="330" t="str">
        <f>TOTALGENERAL!$AK58</f>
        <v/>
      </c>
      <c r="H14" s="331"/>
      <c r="I14" s="330" t="str">
        <f>TOTALGENERAL!$BL58</f>
        <v/>
      </c>
      <c r="J14" s="331"/>
      <c r="K14" s="330" t="str">
        <f>TOTALGENERAL!$CM58</f>
        <v/>
      </c>
      <c r="L14" s="332"/>
      <c r="M14" s="553" t="str">
        <f>PARAMETRES!$F$7</f>
        <v>ÉCOUTER / PARLER</v>
      </c>
      <c r="N14" s="553"/>
      <c r="O14" s="328">
        <f>PARAMETRES!$G$7</f>
        <v>25</v>
      </c>
      <c r="P14" s="329"/>
      <c r="Q14" s="330">
        <f>TOTALGENERAL!$J62</f>
        <v>21.700000000000003</v>
      </c>
      <c r="R14" s="331"/>
      <c r="S14" s="330" t="str">
        <f>TOTALGENERAL!$AK62</f>
        <v/>
      </c>
      <c r="T14" s="331"/>
      <c r="U14" s="330" t="str">
        <f>TOTALGENERAL!$BL62</f>
        <v/>
      </c>
      <c r="V14" s="331"/>
      <c r="W14" s="330" t="str">
        <f>TOTALGENERAL!$CM62</f>
        <v/>
      </c>
      <c r="X14" s="332"/>
      <c r="Y14" s="553" t="str">
        <f>PARAMETRES!$F$7</f>
        <v>ÉCOUTER / PARLER</v>
      </c>
      <c r="Z14" s="553"/>
      <c r="AA14" s="328">
        <f>PARAMETRES!$G$7</f>
        <v>25</v>
      </c>
      <c r="AB14" s="329"/>
      <c r="AC14" s="330">
        <f>TOTALGENERAL!$J66</f>
        <v>18.100000000000001</v>
      </c>
      <c r="AD14" s="331"/>
      <c r="AE14" s="330" t="str">
        <f>TOTALGENERAL!$AK66</f>
        <v/>
      </c>
      <c r="AF14" s="331"/>
      <c r="AG14" s="330" t="str">
        <f>TOTALGENERAL!$BL66</f>
        <v/>
      </c>
      <c r="AH14" s="331"/>
      <c r="AI14" s="330" t="str">
        <f>TOTALGENERAL!$CM66</f>
        <v/>
      </c>
      <c r="AJ14" s="332"/>
      <c r="AK14" s="553" t="str">
        <f>PARAMETRES!$F$7</f>
        <v>ÉCOUTER / PARLER</v>
      </c>
      <c r="AL14" s="553"/>
      <c r="AM14" s="328">
        <f>PARAMETRES!$G$7</f>
        <v>25</v>
      </c>
      <c r="AN14" s="329"/>
      <c r="AO14" s="330">
        <f>TOTALGENERAL!$J70</f>
        <v>16.400000000000002</v>
      </c>
      <c r="AP14" s="331"/>
      <c r="AQ14" s="330" t="str">
        <f>TOTALGENERAL!$AK70</f>
        <v/>
      </c>
      <c r="AR14" s="331"/>
      <c r="AS14" s="330" t="str">
        <f>TOTALGENERAL!$BL70</f>
        <v/>
      </c>
      <c r="AT14" s="331"/>
      <c r="AU14" s="330" t="str">
        <f>TOTALGENERAL!$CM70</f>
        <v/>
      </c>
      <c r="AV14" s="332"/>
      <c r="AW14" s="553" t="str">
        <f>PARAMETRES!$F$7</f>
        <v>ÉCOUTER / PARLER</v>
      </c>
      <c r="AX14" s="553"/>
      <c r="AY14" s="328">
        <f>PARAMETRES!$G$7</f>
        <v>25</v>
      </c>
      <c r="AZ14" s="329"/>
      <c r="BA14" s="330">
        <f>TOTALGENERAL!$J74</f>
        <v>21.3</v>
      </c>
      <c r="BB14" s="331"/>
      <c r="BC14" s="330" t="str">
        <f>TOTALGENERAL!$AK74</f>
        <v/>
      </c>
      <c r="BD14" s="331"/>
      <c r="BE14" s="330" t="str">
        <f>TOTALGENERAL!$BL74</f>
        <v/>
      </c>
      <c r="BF14" s="331"/>
      <c r="BG14" s="330" t="str">
        <f>TOTALGENERAL!$CM74</f>
        <v/>
      </c>
      <c r="BH14" s="332"/>
      <c r="BI14" s="553" t="str">
        <f>PARAMETRES!$F$7</f>
        <v>ÉCOUTER / PARLER</v>
      </c>
      <c r="BJ14" s="553"/>
      <c r="BK14" s="328">
        <f>PARAMETRES!$G$7</f>
        <v>25</v>
      </c>
      <c r="BL14" s="329"/>
      <c r="BM14" s="330">
        <f>TOTALGENERAL!$J78</f>
        <v>18.900000000000002</v>
      </c>
      <c r="BN14" s="331"/>
      <c r="BO14" s="330" t="str">
        <f>TOTALGENERAL!$AK78</f>
        <v/>
      </c>
      <c r="BP14" s="331"/>
      <c r="BQ14" s="330" t="str">
        <f>TOTALGENERAL!$BL78</f>
        <v/>
      </c>
      <c r="BR14" s="331"/>
      <c r="BS14" s="330" t="str">
        <f>TOTALGENERAL!$CM78</f>
        <v/>
      </c>
      <c r="BT14" s="332"/>
      <c r="BU14" s="553" t="str">
        <f>PARAMETRES!$F$7</f>
        <v>ÉCOUTER / PARLER</v>
      </c>
      <c r="BV14" s="553"/>
      <c r="BW14" s="328">
        <f>PARAMETRES!$G$7</f>
        <v>25</v>
      </c>
      <c r="BX14" s="329"/>
      <c r="BY14" s="330">
        <f>TOTALGENERAL!$J82</f>
        <v>19.200000000000003</v>
      </c>
      <c r="BZ14" s="331"/>
      <c r="CA14" s="330" t="str">
        <f>TOTALGENERAL!$AK82</f>
        <v/>
      </c>
      <c r="CB14" s="331"/>
      <c r="CC14" s="330" t="str">
        <f>TOTALGENERAL!$BL82</f>
        <v/>
      </c>
      <c r="CD14" s="331"/>
      <c r="CE14" s="330" t="str">
        <f>TOTALGENERAL!$CM82</f>
        <v/>
      </c>
      <c r="CF14" s="332"/>
      <c r="CG14" s="553" t="str">
        <f>PARAMETRES!$F$7</f>
        <v>ÉCOUTER / PARLER</v>
      </c>
      <c r="CH14" s="553"/>
      <c r="CI14" s="328">
        <f>PARAMETRES!$G$7</f>
        <v>25</v>
      </c>
      <c r="CJ14" s="329"/>
      <c r="CK14" s="330">
        <f>TOTALGENERAL!$J86</f>
        <v>18.100000000000001</v>
      </c>
      <c r="CL14" s="331"/>
      <c r="CM14" s="330" t="str">
        <f>TOTALGENERAL!$AK86</f>
        <v/>
      </c>
      <c r="CN14" s="331"/>
      <c r="CO14" s="330" t="str">
        <f>TOTALGENERAL!$BL86</f>
        <v/>
      </c>
      <c r="CP14" s="331"/>
      <c r="CQ14" s="330" t="str">
        <f>TOTALGENERAL!$CM86</f>
        <v/>
      </c>
      <c r="CR14" s="332"/>
      <c r="CS14" s="553" t="str">
        <f>PARAMETRES!$F$7</f>
        <v>ÉCOUTER / PARLER</v>
      </c>
      <c r="CT14" s="553"/>
      <c r="CU14" s="328">
        <f>PARAMETRES!$G$7</f>
        <v>25</v>
      </c>
      <c r="CV14" s="329"/>
      <c r="CW14" s="330" t="str">
        <f>TOTALGENERAL!$J90</f>
        <v>-</v>
      </c>
      <c r="CX14" s="331"/>
      <c r="CY14" s="330" t="str">
        <f>TOTALGENERAL!$AK90</f>
        <v/>
      </c>
      <c r="CZ14" s="331"/>
      <c r="DA14" s="330" t="str">
        <f>TOTALGENERAL!$BL90</f>
        <v/>
      </c>
      <c r="DB14" s="331"/>
      <c r="DC14" s="330" t="str">
        <f>TOTALGENERAL!$CM90</f>
        <v/>
      </c>
      <c r="DD14" s="332"/>
      <c r="DE14" s="553" t="str">
        <f>PARAMETRES!$F$7</f>
        <v>ÉCOUTER / PARLER</v>
      </c>
      <c r="DF14" s="553"/>
      <c r="DG14" s="328">
        <f>PARAMETRES!$G$7</f>
        <v>25</v>
      </c>
      <c r="DH14" s="329"/>
      <c r="DI14" s="330" t="str">
        <f>TOTALGENERAL!$J94</f>
        <v>-</v>
      </c>
      <c r="DJ14" s="331"/>
      <c r="DK14" s="330" t="str">
        <f>TOTALGENERAL!$AK94</f>
        <v/>
      </c>
      <c r="DL14" s="331"/>
      <c r="DM14" s="330" t="str">
        <f>TOTALGENERAL!$BL94</f>
        <v/>
      </c>
      <c r="DN14" s="331"/>
      <c r="DO14" s="330" t="str">
        <f>TOTALGENERAL!$CM94</f>
        <v/>
      </c>
      <c r="DP14" s="332"/>
    </row>
    <row r="15" spans="1:120">
      <c r="A15" s="553" t="str">
        <f>PARAMETRES!$F$8</f>
        <v>LIRE-ÉCRIRE (conjugaison, grammaire, …)</v>
      </c>
      <c r="B15" s="553"/>
      <c r="C15" s="328">
        <f>PARAMETRES!$G$8</f>
        <v>25</v>
      </c>
      <c r="D15" s="329"/>
      <c r="E15" s="330">
        <f>TOTALGENERAL!$K58</f>
        <v>10.6</v>
      </c>
      <c r="F15" s="331"/>
      <c r="G15" s="330" t="str">
        <f>TOTALGENERAL!$AL58</f>
        <v/>
      </c>
      <c r="H15" s="331"/>
      <c r="I15" s="330" t="str">
        <f>TOTALGENERAL!$BM58</f>
        <v/>
      </c>
      <c r="J15" s="331"/>
      <c r="K15" s="330" t="str">
        <f>TOTALGENERAL!$CN58</f>
        <v/>
      </c>
      <c r="L15" s="332"/>
      <c r="M15" s="553" t="str">
        <f>PARAMETRES!$F$8</f>
        <v>LIRE-ÉCRIRE (conjugaison, grammaire, …)</v>
      </c>
      <c r="N15" s="553"/>
      <c r="O15" s="328">
        <f>PARAMETRES!$G$8</f>
        <v>25</v>
      </c>
      <c r="P15" s="329"/>
      <c r="Q15" s="330">
        <f>TOTALGENERAL!$K62</f>
        <v>20.700000000000003</v>
      </c>
      <c r="R15" s="331"/>
      <c r="S15" s="330" t="str">
        <f>TOTALGENERAL!$AL62</f>
        <v/>
      </c>
      <c r="T15" s="331"/>
      <c r="U15" s="330" t="str">
        <f>TOTALGENERAL!$BM62</f>
        <v/>
      </c>
      <c r="V15" s="331"/>
      <c r="W15" s="330" t="str">
        <f>TOTALGENERAL!$CN62</f>
        <v/>
      </c>
      <c r="X15" s="332"/>
      <c r="Y15" s="553" t="str">
        <f>PARAMETRES!$F$8</f>
        <v>LIRE-ÉCRIRE (conjugaison, grammaire, …)</v>
      </c>
      <c r="Z15" s="553"/>
      <c r="AA15" s="328">
        <f>PARAMETRES!$G$8</f>
        <v>25</v>
      </c>
      <c r="AB15" s="329"/>
      <c r="AC15" s="330">
        <f>TOTALGENERAL!$K66</f>
        <v>17.400000000000002</v>
      </c>
      <c r="AD15" s="331"/>
      <c r="AE15" s="330" t="str">
        <f>TOTALGENERAL!$AL66</f>
        <v/>
      </c>
      <c r="AF15" s="331"/>
      <c r="AG15" s="330" t="str">
        <f>TOTALGENERAL!$BM66</f>
        <v/>
      </c>
      <c r="AH15" s="331"/>
      <c r="AI15" s="330" t="str">
        <f>TOTALGENERAL!$CN66</f>
        <v/>
      </c>
      <c r="AJ15" s="332"/>
      <c r="AK15" s="553" t="str">
        <f>PARAMETRES!$F$8</f>
        <v>LIRE-ÉCRIRE (conjugaison, grammaire, …)</v>
      </c>
      <c r="AL15" s="553"/>
      <c r="AM15" s="328">
        <f>PARAMETRES!$G$8</f>
        <v>25</v>
      </c>
      <c r="AN15" s="329"/>
      <c r="AO15" s="330">
        <f>TOTALGENERAL!$K70</f>
        <v>13.799999999999999</v>
      </c>
      <c r="AP15" s="331"/>
      <c r="AQ15" s="330" t="str">
        <f>TOTALGENERAL!$AL70</f>
        <v/>
      </c>
      <c r="AR15" s="331"/>
      <c r="AS15" s="330" t="str">
        <f>TOTALGENERAL!$BM70</f>
        <v/>
      </c>
      <c r="AT15" s="331"/>
      <c r="AU15" s="330" t="str">
        <f>TOTALGENERAL!$CN70</f>
        <v/>
      </c>
      <c r="AV15" s="332"/>
      <c r="AW15" s="553" t="str">
        <f>PARAMETRES!$F$8</f>
        <v>LIRE-ÉCRIRE (conjugaison, grammaire, …)</v>
      </c>
      <c r="AX15" s="553"/>
      <c r="AY15" s="328">
        <f>PARAMETRES!$G$8</f>
        <v>25</v>
      </c>
      <c r="AZ15" s="329"/>
      <c r="BA15" s="330">
        <f>TOTALGENERAL!$K74</f>
        <v>17.8</v>
      </c>
      <c r="BB15" s="331"/>
      <c r="BC15" s="330" t="str">
        <f>TOTALGENERAL!$AL74</f>
        <v/>
      </c>
      <c r="BD15" s="331"/>
      <c r="BE15" s="330" t="str">
        <f>TOTALGENERAL!$BM74</f>
        <v/>
      </c>
      <c r="BF15" s="331"/>
      <c r="BG15" s="330" t="str">
        <f>TOTALGENERAL!$CN74</f>
        <v/>
      </c>
      <c r="BH15" s="332"/>
      <c r="BI15" s="553" t="str">
        <f>PARAMETRES!$F$8</f>
        <v>LIRE-ÉCRIRE (conjugaison, grammaire, …)</v>
      </c>
      <c r="BJ15" s="553"/>
      <c r="BK15" s="328">
        <f>PARAMETRES!$G$8</f>
        <v>25</v>
      </c>
      <c r="BL15" s="329"/>
      <c r="BM15" s="330">
        <f>TOTALGENERAL!$K78</f>
        <v>21.8</v>
      </c>
      <c r="BN15" s="331"/>
      <c r="BO15" s="330" t="str">
        <f>TOTALGENERAL!$AL78</f>
        <v/>
      </c>
      <c r="BP15" s="331"/>
      <c r="BQ15" s="330" t="str">
        <f>TOTALGENERAL!$BM78</f>
        <v/>
      </c>
      <c r="BR15" s="331"/>
      <c r="BS15" s="330" t="str">
        <f>TOTALGENERAL!$CN78</f>
        <v/>
      </c>
      <c r="BT15" s="332"/>
      <c r="BU15" s="553" t="str">
        <f>PARAMETRES!$F$8</f>
        <v>LIRE-ÉCRIRE (conjugaison, grammaire, …)</v>
      </c>
      <c r="BV15" s="553"/>
      <c r="BW15" s="328">
        <f>PARAMETRES!$G$8</f>
        <v>25</v>
      </c>
      <c r="BX15" s="329"/>
      <c r="BY15" s="330">
        <f>TOTALGENERAL!$K82</f>
        <v>18.200000000000003</v>
      </c>
      <c r="BZ15" s="331"/>
      <c r="CA15" s="330" t="str">
        <f>TOTALGENERAL!$AL82</f>
        <v/>
      </c>
      <c r="CB15" s="331"/>
      <c r="CC15" s="330" t="str">
        <f>TOTALGENERAL!$BM82</f>
        <v/>
      </c>
      <c r="CD15" s="331"/>
      <c r="CE15" s="330" t="str">
        <f>TOTALGENERAL!$CN82</f>
        <v/>
      </c>
      <c r="CF15" s="332"/>
      <c r="CG15" s="553" t="str">
        <f>PARAMETRES!$F$8</f>
        <v>LIRE-ÉCRIRE (conjugaison, grammaire, …)</v>
      </c>
      <c r="CH15" s="553"/>
      <c r="CI15" s="328">
        <f>PARAMETRES!$G$8</f>
        <v>25</v>
      </c>
      <c r="CJ15" s="329"/>
      <c r="CK15" s="330">
        <f>TOTALGENERAL!$K86</f>
        <v>16.600000000000001</v>
      </c>
      <c r="CL15" s="331"/>
      <c r="CM15" s="330" t="str">
        <f>TOTALGENERAL!$AL86</f>
        <v/>
      </c>
      <c r="CN15" s="331"/>
      <c r="CO15" s="330" t="str">
        <f>TOTALGENERAL!$BM86</f>
        <v/>
      </c>
      <c r="CP15" s="331"/>
      <c r="CQ15" s="330" t="str">
        <f>TOTALGENERAL!$CN86</f>
        <v/>
      </c>
      <c r="CR15" s="332"/>
      <c r="CS15" s="553" t="str">
        <f>PARAMETRES!$F$8</f>
        <v>LIRE-ÉCRIRE (conjugaison, grammaire, …)</v>
      </c>
      <c r="CT15" s="553"/>
      <c r="CU15" s="328">
        <f>PARAMETRES!$G$8</f>
        <v>25</v>
      </c>
      <c r="CV15" s="329"/>
      <c r="CW15" s="330" t="str">
        <f>TOTALGENERAL!$K90</f>
        <v>-</v>
      </c>
      <c r="CX15" s="331"/>
      <c r="CY15" s="330" t="str">
        <f>TOTALGENERAL!$AL90</f>
        <v/>
      </c>
      <c r="CZ15" s="331"/>
      <c r="DA15" s="330" t="str">
        <f>TOTALGENERAL!$BM90</f>
        <v/>
      </c>
      <c r="DB15" s="331"/>
      <c r="DC15" s="330" t="str">
        <f>TOTALGENERAL!$CN90</f>
        <v/>
      </c>
      <c r="DD15" s="332"/>
      <c r="DE15" s="553" t="str">
        <f>PARAMETRES!$F$8</f>
        <v>LIRE-ÉCRIRE (conjugaison, grammaire, …)</v>
      </c>
      <c r="DF15" s="553"/>
      <c r="DG15" s="328">
        <f>PARAMETRES!$G$8</f>
        <v>25</v>
      </c>
      <c r="DH15" s="329"/>
      <c r="DI15" s="330" t="str">
        <f>TOTALGENERAL!$K94</f>
        <v>-</v>
      </c>
      <c r="DJ15" s="331"/>
      <c r="DK15" s="330" t="str">
        <f>TOTALGENERAL!$AL94</f>
        <v/>
      </c>
      <c r="DL15" s="331"/>
      <c r="DM15" s="330" t="str">
        <f>TOTALGENERAL!$BM94</f>
        <v/>
      </c>
      <c r="DN15" s="331"/>
      <c r="DO15" s="330" t="str">
        <f>TOTALGENERAL!$CN94</f>
        <v/>
      </c>
      <c r="DP15" s="332"/>
    </row>
    <row r="16" spans="1:120">
      <c r="A16" s="326"/>
      <c r="B16" s="326"/>
      <c r="C16" s="327"/>
      <c r="D16" s="327"/>
      <c r="E16" s="315"/>
      <c r="G16" s="315"/>
      <c r="I16" s="315"/>
      <c r="K16" s="315"/>
      <c r="M16" s="326"/>
      <c r="N16" s="326"/>
      <c r="O16" s="327"/>
      <c r="P16" s="327"/>
      <c r="Q16" s="315"/>
      <c r="S16" s="315"/>
      <c r="U16" s="315"/>
      <c r="W16" s="315"/>
      <c r="Y16" s="326"/>
      <c r="Z16" s="326"/>
      <c r="AA16" s="327"/>
      <c r="AB16" s="327"/>
      <c r="AC16" s="315"/>
      <c r="AE16" s="315"/>
      <c r="AG16" s="315"/>
      <c r="AI16" s="315"/>
      <c r="AK16" s="326"/>
      <c r="AL16" s="326"/>
      <c r="AM16" s="327"/>
      <c r="AN16" s="327"/>
      <c r="AO16" s="315"/>
      <c r="AQ16" s="315"/>
      <c r="AS16" s="315"/>
      <c r="AU16" s="315"/>
      <c r="AW16" s="326"/>
      <c r="AX16" s="326"/>
      <c r="AY16" s="327"/>
      <c r="AZ16" s="327"/>
      <c r="BA16" s="315"/>
      <c r="BC16" s="315"/>
      <c r="BE16" s="315"/>
      <c r="BG16" s="315"/>
      <c r="BI16" s="326"/>
      <c r="BJ16" s="326"/>
      <c r="BK16" s="327"/>
      <c r="BL16" s="327"/>
      <c r="BM16" s="315"/>
      <c r="BO16" s="315"/>
      <c r="BQ16" s="315"/>
      <c r="BS16" s="315"/>
      <c r="BU16" s="326"/>
      <c r="BV16" s="326"/>
      <c r="BW16" s="327"/>
      <c r="BX16" s="327"/>
      <c r="BY16" s="315"/>
      <c r="CA16" s="315"/>
      <c r="CC16" s="315"/>
      <c r="CE16" s="315"/>
      <c r="CG16" s="326"/>
      <c r="CH16" s="326"/>
      <c r="CI16" s="327"/>
      <c r="CJ16" s="327"/>
      <c r="CK16" s="315"/>
      <c r="CM16" s="315"/>
      <c r="CO16" s="315"/>
      <c r="CQ16" s="315"/>
      <c r="CS16" s="326"/>
      <c r="CT16" s="326"/>
      <c r="CU16" s="327"/>
      <c r="CV16" s="327"/>
      <c r="CW16" s="315"/>
      <c r="CY16" s="315"/>
      <c r="DA16" s="315"/>
      <c r="DC16" s="315"/>
      <c r="DE16" s="326"/>
      <c r="DF16" s="326"/>
      <c r="DG16" s="327"/>
      <c r="DH16" s="327"/>
      <c r="DI16" s="315"/>
      <c r="DK16" s="315"/>
      <c r="DM16" s="315"/>
      <c r="DO16" s="315"/>
    </row>
    <row r="17" spans="1:120" ht="13.5">
      <c r="A17" s="554" t="str">
        <f>PARAMETRES!$F$9</f>
        <v>TOTAL LANGUE MATERNELLE</v>
      </c>
      <c r="B17" s="554"/>
      <c r="C17" s="333">
        <f>PARAMETRES!$G$9</f>
        <v>100</v>
      </c>
      <c r="D17" s="334"/>
      <c r="E17" s="335">
        <f>TOTALGENERAL!$L58</f>
        <v>55.800000000000004</v>
      </c>
      <c r="F17" s="319"/>
      <c r="G17" s="335" t="str">
        <f>TOTALGENERAL!$AM58</f>
        <v/>
      </c>
      <c r="H17" s="319"/>
      <c r="I17" s="335" t="str">
        <f>TOTALGENERAL!$BN58</f>
        <v/>
      </c>
      <c r="J17" s="319"/>
      <c r="K17" s="335" t="str">
        <f>TOTALGENERAL!$CO58</f>
        <v/>
      </c>
      <c r="L17" s="320"/>
      <c r="M17" s="554" t="str">
        <f>PARAMETRES!$F$9</f>
        <v>TOTAL LANGUE MATERNELLE</v>
      </c>
      <c r="N17" s="554"/>
      <c r="O17" s="333">
        <f>PARAMETRES!$G$9</f>
        <v>100</v>
      </c>
      <c r="P17" s="334"/>
      <c r="Q17" s="335">
        <f>TOTALGENERAL!$L62</f>
        <v>85.1</v>
      </c>
      <c r="R17" s="319"/>
      <c r="S17" s="335" t="str">
        <f>TOTALGENERAL!$AM62</f>
        <v/>
      </c>
      <c r="T17" s="319"/>
      <c r="U17" s="335" t="str">
        <f>TOTALGENERAL!$BN62</f>
        <v/>
      </c>
      <c r="V17" s="319"/>
      <c r="W17" s="335" t="str">
        <f>TOTALGENERAL!$CO62</f>
        <v/>
      </c>
      <c r="X17" s="320"/>
      <c r="Y17" s="554" t="str">
        <f>PARAMETRES!$F$9</f>
        <v>TOTAL LANGUE MATERNELLE</v>
      </c>
      <c r="Z17" s="554"/>
      <c r="AA17" s="333">
        <f>PARAMETRES!$G$9</f>
        <v>100</v>
      </c>
      <c r="AB17" s="334"/>
      <c r="AC17" s="335">
        <f>TOTALGENERAL!$L66</f>
        <v>69.599999999999994</v>
      </c>
      <c r="AD17" s="319"/>
      <c r="AE17" s="335" t="str">
        <f>TOTALGENERAL!$AM66</f>
        <v/>
      </c>
      <c r="AF17" s="319"/>
      <c r="AG17" s="335" t="str">
        <f>TOTALGENERAL!$BN66</f>
        <v/>
      </c>
      <c r="AH17" s="319"/>
      <c r="AI17" s="335" t="str">
        <f>TOTALGENERAL!$CO66</f>
        <v/>
      </c>
      <c r="AJ17" s="320"/>
      <c r="AK17" s="554" t="str">
        <f>PARAMETRES!$F$9</f>
        <v>TOTAL LANGUE MATERNELLE</v>
      </c>
      <c r="AL17" s="554"/>
      <c r="AM17" s="333">
        <f>PARAMETRES!$G$9</f>
        <v>100</v>
      </c>
      <c r="AN17" s="334"/>
      <c r="AO17" s="335">
        <f>TOTALGENERAL!$L70</f>
        <v>66.199999999999989</v>
      </c>
      <c r="AP17" s="319"/>
      <c r="AQ17" s="335" t="str">
        <f>TOTALGENERAL!$AM70</f>
        <v/>
      </c>
      <c r="AR17" s="319"/>
      <c r="AS17" s="335" t="str">
        <f>TOTALGENERAL!$BN70</f>
        <v/>
      </c>
      <c r="AT17" s="319"/>
      <c r="AU17" s="335" t="str">
        <f>TOTALGENERAL!$CO70</f>
        <v/>
      </c>
      <c r="AV17" s="320"/>
      <c r="AW17" s="554" t="str">
        <f>PARAMETRES!$F$9</f>
        <v>TOTAL LANGUE MATERNELLE</v>
      </c>
      <c r="AX17" s="554"/>
      <c r="AY17" s="333">
        <f>PARAMETRES!$G$9</f>
        <v>100</v>
      </c>
      <c r="AZ17" s="334"/>
      <c r="BA17" s="335">
        <f>TOTALGENERAL!$L74</f>
        <v>72.3</v>
      </c>
      <c r="BB17" s="319"/>
      <c r="BC17" s="335" t="str">
        <f>TOTALGENERAL!$AM74</f>
        <v/>
      </c>
      <c r="BD17" s="319"/>
      <c r="BE17" s="335" t="str">
        <f>TOTALGENERAL!$BN74</f>
        <v/>
      </c>
      <c r="BF17" s="319"/>
      <c r="BG17" s="335" t="str">
        <f>TOTALGENERAL!$CO74</f>
        <v/>
      </c>
      <c r="BH17" s="320"/>
      <c r="BI17" s="554" t="str">
        <f>PARAMETRES!$F$9</f>
        <v>TOTAL LANGUE MATERNELLE</v>
      </c>
      <c r="BJ17" s="554"/>
      <c r="BK17" s="333">
        <f>PARAMETRES!$G$9</f>
        <v>100</v>
      </c>
      <c r="BL17" s="334"/>
      <c r="BM17" s="335">
        <f>TOTALGENERAL!$L78</f>
        <v>83.1</v>
      </c>
      <c r="BN17" s="319"/>
      <c r="BO17" s="335" t="str">
        <f>TOTALGENERAL!$AM78</f>
        <v/>
      </c>
      <c r="BP17" s="319"/>
      <c r="BQ17" s="335" t="str">
        <f>TOTALGENERAL!$BN78</f>
        <v/>
      </c>
      <c r="BR17" s="319"/>
      <c r="BS17" s="335" t="str">
        <f>TOTALGENERAL!$CO78</f>
        <v/>
      </c>
      <c r="BT17" s="320"/>
      <c r="BU17" s="554" t="str">
        <f>PARAMETRES!$F$9</f>
        <v>TOTAL LANGUE MATERNELLE</v>
      </c>
      <c r="BV17" s="554"/>
      <c r="BW17" s="333">
        <f>PARAMETRES!$G$9</f>
        <v>100</v>
      </c>
      <c r="BX17" s="334"/>
      <c r="BY17" s="335">
        <f>TOTALGENERAL!$L82</f>
        <v>79.3</v>
      </c>
      <c r="BZ17" s="319"/>
      <c r="CA17" s="335" t="str">
        <f>TOTALGENERAL!$AM82</f>
        <v/>
      </c>
      <c r="CB17" s="319"/>
      <c r="CC17" s="335" t="str">
        <f>TOTALGENERAL!$BN82</f>
        <v/>
      </c>
      <c r="CD17" s="319"/>
      <c r="CE17" s="335" t="str">
        <f>TOTALGENERAL!$CO82</f>
        <v/>
      </c>
      <c r="CF17" s="320"/>
      <c r="CG17" s="554" t="str">
        <f>PARAMETRES!$F$9</f>
        <v>TOTAL LANGUE MATERNELLE</v>
      </c>
      <c r="CH17" s="554"/>
      <c r="CI17" s="333">
        <f>PARAMETRES!$G$9</f>
        <v>100</v>
      </c>
      <c r="CJ17" s="334"/>
      <c r="CK17" s="335">
        <f>TOTALGENERAL!$L86</f>
        <v>78.899999999999991</v>
      </c>
      <c r="CL17" s="319"/>
      <c r="CM17" s="335" t="str">
        <f>TOTALGENERAL!$AM86</f>
        <v/>
      </c>
      <c r="CN17" s="319"/>
      <c r="CO17" s="335" t="str">
        <f>TOTALGENERAL!$BN86</f>
        <v/>
      </c>
      <c r="CP17" s="319"/>
      <c r="CQ17" s="335" t="str">
        <f>TOTALGENERAL!$CO86</f>
        <v/>
      </c>
      <c r="CR17" s="320"/>
      <c r="CS17" s="554" t="str">
        <f>PARAMETRES!$F$9</f>
        <v>TOTAL LANGUE MATERNELLE</v>
      </c>
      <c r="CT17" s="554"/>
      <c r="CU17" s="333">
        <f>PARAMETRES!$G$9</f>
        <v>100</v>
      </c>
      <c r="CV17" s="334"/>
      <c r="CW17" s="335" t="str">
        <f>TOTALGENERAL!$L90</f>
        <v>-</v>
      </c>
      <c r="CX17" s="319"/>
      <c r="CY17" s="335" t="str">
        <f>TOTALGENERAL!$AM90</f>
        <v/>
      </c>
      <c r="CZ17" s="319"/>
      <c r="DA17" s="335" t="str">
        <f>TOTALGENERAL!$BN90</f>
        <v/>
      </c>
      <c r="DB17" s="319"/>
      <c r="DC17" s="335" t="str">
        <f>TOTALGENERAL!$CO90</f>
        <v/>
      </c>
      <c r="DD17" s="320"/>
      <c r="DE17" s="554" t="str">
        <f>PARAMETRES!$F$9</f>
        <v>TOTAL LANGUE MATERNELLE</v>
      </c>
      <c r="DF17" s="554"/>
      <c r="DG17" s="333">
        <f>PARAMETRES!$G$9</f>
        <v>100</v>
      </c>
      <c r="DH17" s="334"/>
      <c r="DI17" s="335" t="str">
        <f>TOTALGENERAL!$L94</f>
        <v>-</v>
      </c>
      <c r="DJ17" s="319"/>
      <c r="DK17" s="335" t="str">
        <f>TOTALGENERAL!$AM94</f>
        <v/>
      </c>
      <c r="DL17" s="319"/>
      <c r="DM17" s="335" t="str">
        <f>TOTALGENERAL!$BN94</f>
        <v/>
      </c>
      <c r="DN17" s="319"/>
      <c r="DO17" s="335" t="str">
        <f>TOTALGENERAL!$CO94</f>
        <v/>
      </c>
      <c r="DP17" s="320"/>
    </row>
    <row r="18" spans="1:120" ht="13.5">
      <c r="A18" s="321" t="str">
        <f>IF(COUNTBLANK(K7:K36)=30,"","Moyenne de l'année :")</f>
        <v/>
      </c>
      <c r="B18" s="322" t="str">
        <f>IF(COUNTBLANK(K7:K36)=30,"",CONCATENATE(TOTALGENERAL!$DK58," %"))</f>
        <v/>
      </c>
      <c r="C18" s="336"/>
      <c r="D18" s="336"/>
      <c r="E18" s="315"/>
      <c r="F18" s="324"/>
      <c r="G18" s="315"/>
      <c r="H18" s="324"/>
      <c r="I18" s="315"/>
      <c r="J18" s="324"/>
      <c r="K18" s="315"/>
      <c r="L18" s="325"/>
      <c r="M18" s="321" t="str">
        <f>IF(COUNTBLANK(W7:W36)=30,"","Moyenne de l'année :")</f>
        <v/>
      </c>
      <c r="N18" s="322" t="str">
        <f>IF(COUNTBLANK(W7:W36)=30,"",CONCATENATE(TOTALGENERAL!$DK62," %"))</f>
        <v/>
      </c>
      <c r="O18" s="336"/>
      <c r="P18" s="336"/>
      <c r="Q18" s="315"/>
      <c r="R18" s="324"/>
      <c r="S18" s="315"/>
      <c r="T18" s="324"/>
      <c r="U18" s="315"/>
      <c r="V18" s="324"/>
      <c r="W18" s="315"/>
      <c r="X18" s="325"/>
      <c r="Y18" s="321" t="str">
        <f>IF(COUNTBLANK(AI7:AI36)=30,"","Moyenne de l'année :")</f>
        <v/>
      </c>
      <c r="Z18" s="322" t="str">
        <f>IF(COUNTBLANK(AI7:AI36)=30,"",CONCATENATE(TOTALGENERAL!$DK66," %"))</f>
        <v/>
      </c>
      <c r="AA18" s="336"/>
      <c r="AB18" s="336"/>
      <c r="AC18" s="315"/>
      <c r="AD18" s="324"/>
      <c r="AE18" s="315"/>
      <c r="AF18" s="324"/>
      <c r="AG18" s="315"/>
      <c r="AH18" s="324"/>
      <c r="AI18" s="315"/>
      <c r="AJ18" s="325"/>
      <c r="AK18" s="321" t="str">
        <f>IF(COUNTBLANK(AU7:AU36)=30,"","Moyenne de l'année :")</f>
        <v/>
      </c>
      <c r="AL18" s="322" t="str">
        <f>IF(COUNTBLANK(AU7:AU36)=30,"",CONCATENATE(TOTALGENERAL!$DK70," %"))</f>
        <v/>
      </c>
      <c r="AM18" s="336"/>
      <c r="AN18" s="336"/>
      <c r="AO18" s="315"/>
      <c r="AP18" s="324"/>
      <c r="AQ18" s="315"/>
      <c r="AR18" s="324"/>
      <c r="AS18" s="315"/>
      <c r="AT18" s="324"/>
      <c r="AU18" s="315"/>
      <c r="AV18" s="325"/>
      <c r="AW18" s="321" t="str">
        <f>IF(COUNTBLANK(BG7:BG36)=30,"","Moyenne de l'année :")</f>
        <v/>
      </c>
      <c r="AX18" s="322" t="str">
        <f>IF(COUNTBLANK(BG7:BG36)=30,"",CONCATENATE(TOTALGENERAL!$DK74," %"))</f>
        <v/>
      </c>
      <c r="AY18" s="336"/>
      <c r="AZ18" s="336"/>
      <c r="BA18" s="315"/>
      <c r="BB18" s="324"/>
      <c r="BC18" s="315"/>
      <c r="BD18" s="324"/>
      <c r="BE18" s="315"/>
      <c r="BF18" s="324"/>
      <c r="BG18" s="315"/>
      <c r="BH18" s="325"/>
      <c r="BI18" s="321" t="str">
        <f>IF(COUNTBLANK(BS7:BS36)=30,"","Moyenne de l'année :")</f>
        <v/>
      </c>
      <c r="BJ18" s="322" t="str">
        <f>IF(COUNTBLANK(BS7:BS36)=30,"",CONCATENATE(TOTALGENERAL!$DK78," %"))</f>
        <v/>
      </c>
      <c r="BK18" s="336"/>
      <c r="BL18" s="336"/>
      <c r="BM18" s="315"/>
      <c r="BN18" s="324"/>
      <c r="BO18" s="315"/>
      <c r="BP18" s="324"/>
      <c r="BQ18" s="315"/>
      <c r="BR18" s="324"/>
      <c r="BS18" s="315"/>
      <c r="BT18" s="325"/>
      <c r="BU18" s="321" t="str">
        <f>IF(COUNTBLANK(CE7:CE36)=30,"","Moyenne de l'année :")</f>
        <v/>
      </c>
      <c r="BV18" s="322" t="str">
        <f>IF(COUNTBLANK(CE7:CE36)=30,"",CONCATENATE(TOTALGENERAL!$DK82," %"))</f>
        <v/>
      </c>
      <c r="BW18" s="336"/>
      <c r="BX18" s="336"/>
      <c r="BY18" s="315"/>
      <c r="BZ18" s="324"/>
      <c r="CA18" s="315"/>
      <c r="CB18" s="324"/>
      <c r="CC18" s="315"/>
      <c r="CD18" s="324"/>
      <c r="CE18" s="315"/>
      <c r="CF18" s="325"/>
      <c r="CG18" s="321" t="str">
        <f>IF(COUNTBLANK(CQ7:CQ36)=30,"","Moyenne de l'année :")</f>
        <v/>
      </c>
      <c r="CH18" s="322" t="str">
        <f>IF(COUNTBLANK(CQ7:CQ36)=30,"",CONCATENATE(TOTALGENERAL!$DK86," %"))</f>
        <v/>
      </c>
      <c r="CI18" s="336"/>
      <c r="CJ18" s="336"/>
      <c r="CK18" s="315"/>
      <c r="CL18" s="324"/>
      <c r="CM18" s="315"/>
      <c r="CN18" s="324"/>
      <c r="CO18" s="315"/>
      <c r="CP18" s="324"/>
      <c r="CQ18" s="315"/>
      <c r="CR18" s="325"/>
      <c r="CS18" s="321" t="str">
        <f>IF(COUNTBLANK(DC7:DC36)=30,"","Moyenne de l'année :")</f>
        <v/>
      </c>
      <c r="CT18" s="322" t="str">
        <f>IF(COUNTBLANK(DC7:DC36)=30,"",CONCATENATE(TOTALGENERAL!$DK90," %"))</f>
        <v/>
      </c>
      <c r="CU18" s="336"/>
      <c r="CV18" s="336"/>
      <c r="CW18" s="315"/>
      <c r="CX18" s="324"/>
      <c r="CY18" s="315"/>
      <c r="CZ18" s="324"/>
      <c r="DA18" s="315"/>
      <c r="DB18" s="324"/>
      <c r="DC18" s="315"/>
      <c r="DD18" s="325"/>
      <c r="DE18" s="321" t="str">
        <f>IF(COUNTBLANK(DO7:DO36)=30,"","Moyenne de l'année :")</f>
        <v/>
      </c>
      <c r="DF18" s="322" t="str">
        <f>IF(COUNTBLANK(DO7:DO36)=30,"",CONCATENATE(TOTALGENERAL!$DK94," %"))</f>
        <v/>
      </c>
      <c r="DG18" s="336"/>
      <c r="DH18" s="336"/>
      <c r="DI18" s="315"/>
      <c r="DJ18" s="324"/>
      <c r="DK18" s="315"/>
      <c r="DL18" s="324"/>
      <c r="DM18" s="315"/>
      <c r="DN18" s="324"/>
      <c r="DO18" s="315"/>
      <c r="DP18" s="325"/>
    </row>
    <row r="19" spans="1:120">
      <c r="A19" s="326"/>
      <c r="B19" s="326"/>
      <c r="C19" s="327"/>
      <c r="D19" s="327"/>
      <c r="E19" s="315"/>
      <c r="G19" s="315"/>
      <c r="I19" s="315"/>
      <c r="K19" s="315"/>
      <c r="M19" s="326"/>
      <c r="N19" s="326"/>
      <c r="O19" s="327"/>
      <c r="P19" s="327"/>
      <c r="Q19" s="315"/>
      <c r="S19" s="315"/>
      <c r="U19" s="315"/>
      <c r="W19" s="315"/>
      <c r="Y19" s="326"/>
      <c r="Z19" s="326"/>
      <c r="AA19" s="327"/>
      <c r="AB19" s="327"/>
      <c r="AC19" s="315"/>
      <c r="AE19" s="315"/>
      <c r="AG19" s="315"/>
      <c r="AI19" s="315"/>
      <c r="AK19" s="326"/>
      <c r="AL19" s="326"/>
      <c r="AM19" s="327"/>
      <c r="AN19" s="327"/>
      <c r="AO19" s="315"/>
      <c r="AQ19" s="315"/>
      <c r="AS19" s="315"/>
      <c r="AU19" s="315"/>
      <c r="AW19" s="326"/>
      <c r="AX19" s="326"/>
      <c r="AY19" s="327"/>
      <c r="AZ19" s="327"/>
      <c r="BA19" s="315"/>
      <c r="BC19" s="315"/>
      <c r="BE19" s="315"/>
      <c r="BG19" s="315"/>
      <c r="BI19" s="326"/>
      <c r="BJ19" s="326"/>
      <c r="BK19" s="327"/>
      <c r="BL19" s="327"/>
      <c r="BM19" s="315"/>
      <c r="BO19" s="315"/>
      <c r="BQ19" s="315"/>
      <c r="BS19" s="315"/>
      <c r="BU19" s="326"/>
      <c r="BV19" s="326"/>
      <c r="BW19" s="327"/>
      <c r="BX19" s="327"/>
      <c r="BY19" s="315"/>
      <c r="CA19" s="315"/>
      <c r="CC19" s="315"/>
      <c r="CE19" s="315"/>
      <c r="CG19" s="326"/>
      <c r="CH19" s="326"/>
      <c r="CI19" s="327"/>
      <c r="CJ19" s="327"/>
      <c r="CK19" s="315"/>
      <c r="CM19" s="315"/>
      <c r="CO19" s="315"/>
      <c r="CQ19" s="315"/>
      <c r="CS19" s="326"/>
      <c r="CT19" s="326"/>
      <c r="CU19" s="327"/>
      <c r="CV19" s="327"/>
      <c r="CW19" s="315"/>
      <c r="CY19" s="315"/>
      <c r="DA19" s="315"/>
      <c r="DC19" s="315"/>
      <c r="DE19" s="326"/>
      <c r="DF19" s="326"/>
      <c r="DG19" s="327"/>
      <c r="DH19" s="327"/>
      <c r="DI19" s="315"/>
      <c r="DK19" s="315"/>
      <c r="DM19" s="315"/>
      <c r="DO19" s="315"/>
    </row>
    <row r="20" spans="1:120" ht="13.5">
      <c r="A20" s="552" t="s">
        <v>89</v>
      </c>
      <c r="B20" s="552"/>
      <c r="C20" s="327"/>
      <c r="D20" s="327"/>
      <c r="E20" s="315"/>
      <c r="G20" s="315"/>
      <c r="I20" s="315"/>
      <c r="K20" s="315"/>
      <c r="M20" s="552" t="s">
        <v>89</v>
      </c>
      <c r="N20" s="552"/>
      <c r="O20" s="327"/>
      <c r="P20" s="327"/>
      <c r="Q20" s="315"/>
      <c r="S20" s="315"/>
      <c r="U20" s="315"/>
      <c r="W20" s="315"/>
      <c r="Y20" s="552" t="s">
        <v>89</v>
      </c>
      <c r="Z20" s="552"/>
      <c r="AA20" s="327"/>
      <c r="AB20" s="327"/>
      <c r="AC20" s="315"/>
      <c r="AE20" s="315"/>
      <c r="AG20" s="315"/>
      <c r="AI20" s="315"/>
      <c r="AK20" s="552" t="s">
        <v>89</v>
      </c>
      <c r="AL20" s="552"/>
      <c r="AM20" s="327"/>
      <c r="AN20" s="327"/>
      <c r="AO20" s="315"/>
      <c r="AQ20" s="315"/>
      <c r="AS20" s="315"/>
      <c r="AU20" s="315"/>
      <c r="AW20" s="552" t="s">
        <v>89</v>
      </c>
      <c r="AX20" s="552"/>
      <c r="AY20" s="327"/>
      <c r="AZ20" s="327"/>
      <c r="BA20" s="315"/>
      <c r="BC20" s="315"/>
      <c r="BE20" s="315"/>
      <c r="BG20" s="315"/>
      <c r="BI20" s="552" t="s">
        <v>89</v>
      </c>
      <c r="BJ20" s="552"/>
      <c r="BK20" s="327"/>
      <c r="BL20" s="327"/>
      <c r="BM20" s="315"/>
      <c r="BO20" s="315"/>
      <c r="BQ20" s="315"/>
      <c r="BS20" s="315"/>
      <c r="BU20" s="552" t="s">
        <v>89</v>
      </c>
      <c r="BV20" s="552"/>
      <c r="BW20" s="327"/>
      <c r="BX20" s="327"/>
      <c r="BY20" s="315"/>
      <c r="CA20" s="315"/>
      <c r="CC20" s="315"/>
      <c r="CE20" s="315"/>
      <c r="CG20" s="552" t="s">
        <v>89</v>
      </c>
      <c r="CH20" s="552"/>
      <c r="CI20" s="327"/>
      <c r="CJ20" s="327"/>
      <c r="CK20" s="315"/>
      <c r="CM20" s="315"/>
      <c r="CO20" s="315"/>
      <c r="CQ20" s="315"/>
      <c r="CS20" s="552" t="s">
        <v>89</v>
      </c>
      <c r="CT20" s="552"/>
      <c r="CU20" s="327"/>
      <c r="CV20" s="327"/>
      <c r="CW20" s="315"/>
      <c r="CY20" s="315"/>
      <c r="DA20" s="315"/>
      <c r="DC20" s="315"/>
      <c r="DE20" s="552" t="s">
        <v>89</v>
      </c>
      <c r="DF20" s="552"/>
      <c r="DG20" s="327"/>
      <c r="DH20" s="327"/>
      <c r="DI20" s="315"/>
      <c r="DK20" s="315"/>
      <c r="DM20" s="315"/>
      <c r="DO20" s="315"/>
    </row>
    <row r="21" spans="1:120">
      <c r="A21" s="326"/>
      <c r="B21" s="326"/>
      <c r="C21" s="327"/>
      <c r="D21" s="327"/>
      <c r="E21" s="315"/>
      <c r="G21" s="315"/>
      <c r="I21" s="315"/>
      <c r="K21" s="315"/>
      <c r="M21" s="326"/>
      <c r="N21" s="326"/>
      <c r="O21" s="327"/>
      <c r="P21" s="327"/>
      <c r="Q21" s="315"/>
      <c r="S21" s="315"/>
      <c r="U21" s="315"/>
      <c r="W21" s="315"/>
      <c r="Y21" s="326"/>
      <c r="Z21" s="326"/>
      <c r="AA21" s="327"/>
      <c r="AB21" s="327"/>
      <c r="AC21" s="315"/>
      <c r="AE21" s="315"/>
      <c r="AG21" s="315"/>
      <c r="AI21" s="315"/>
      <c r="AK21" s="326"/>
      <c r="AL21" s="326"/>
      <c r="AM21" s="327"/>
      <c r="AN21" s="327"/>
      <c r="AO21" s="315"/>
      <c r="AQ21" s="315"/>
      <c r="AS21" s="315"/>
      <c r="AU21" s="315"/>
      <c r="AW21" s="326"/>
      <c r="AX21" s="326"/>
      <c r="AY21" s="327"/>
      <c r="AZ21" s="327"/>
      <c r="BA21" s="315"/>
      <c r="BC21" s="315"/>
      <c r="BE21" s="315"/>
      <c r="BG21" s="315"/>
      <c r="BI21" s="326"/>
      <c r="BJ21" s="326"/>
      <c r="BK21" s="327"/>
      <c r="BL21" s="327"/>
      <c r="BM21" s="315"/>
      <c r="BO21" s="315"/>
      <c r="BQ21" s="315"/>
      <c r="BS21" s="315"/>
      <c r="BU21" s="326"/>
      <c r="BV21" s="326"/>
      <c r="BW21" s="327"/>
      <c r="BX21" s="327"/>
      <c r="BY21" s="315"/>
      <c r="CA21" s="315"/>
      <c r="CC21" s="315"/>
      <c r="CE21" s="315"/>
      <c r="CG21" s="326"/>
      <c r="CH21" s="326"/>
      <c r="CI21" s="327"/>
      <c r="CJ21" s="327"/>
      <c r="CK21" s="315"/>
      <c r="CM21" s="315"/>
      <c r="CO21" s="315"/>
      <c r="CQ21" s="315"/>
      <c r="CS21" s="326"/>
      <c r="CT21" s="326"/>
      <c r="CU21" s="327"/>
      <c r="CV21" s="327"/>
      <c r="CW21" s="315"/>
      <c r="CY21" s="315"/>
      <c r="DA21" s="315"/>
      <c r="DC21" s="315"/>
      <c r="DE21" s="326"/>
      <c r="DF21" s="326"/>
      <c r="DG21" s="327"/>
      <c r="DH21" s="327"/>
      <c r="DI21" s="315"/>
      <c r="DK21" s="315"/>
      <c r="DM21" s="315"/>
      <c r="DO21" s="315"/>
    </row>
    <row r="22" spans="1:120">
      <c r="A22" s="553" t="str">
        <f>PARAMETRES!$F$11</f>
        <v>NOMBRES ET OPÉRATIONS</v>
      </c>
      <c r="B22" s="553"/>
      <c r="C22" s="328">
        <f>PARAMETRES!$G$11</f>
        <v>40</v>
      </c>
      <c r="D22" s="329"/>
      <c r="E22" s="330">
        <f>TOTALGENERAL!$O58</f>
        <v>20.6</v>
      </c>
      <c r="F22" s="331"/>
      <c r="G22" s="330" t="str">
        <f>TOTALGENERAL!$AP58</f>
        <v/>
      </c>
      <c r="H22" s="331"/>
      <c r="I22" s="330" t="str">
        <f>TOTALGENERAL!$BQ58</f>
        <v/>
      </c>
      <c r="J22" s="331"/>
      <c r="K22" s="330" t="str">
        <f>TOTALGENERAL!$CR58</f>
        <v/>
      </c>
      <c r="L22" s="332"/>
      <c r="M22" s="553" t="str">
        <f>PARAMETRES!$F$11</f>
        <v>NOMBRES ET OPÉRATIONS</v>
      </c>
      <c r="N22" s="553"/>
      <c r="O22" s="328">
        <f>PARAMETRES!$G$11</f>
        <v>40</v>
      </c>
      <c r="P22" s="329"/>
      <c r="Q22" s="330">
        <f>TOTALGENERAL!$O62</f>
        <v>33.800000000000004</v>
      </c>
      <c r="R22" s="331"/>
      <c r="S22" s="330" t="str">
        <f>TOTALGENERAL!$AP62</f>
        <v/>
      </c>
      <c r="T22" s="331"/>
      <c r="U22" s="330" t="str">
        <f>TOTALGENERAL!$BQ62</f>
        <v/>
      </c>
      <c r="V22" s="331"/>
      <c r="W22" s="330" t="str">
        <f>TOTALGENERAL!$CR62</f>
        <v/>
      </c>
      <c r="X22" s="332"/>
      <c r="Y22" s="553" t="str">
        <f>PARAMETRES!$F$11</f>
        <v>NOMBRES ET OPÉRATIONS</v>
      </c>
      <c r="Z22" s="553"/>
      <c r="AA22" s="328">
        <f>PARAMETRES!$G$11</f>
        <v>40</v>
      </c>
      <c r="AB22" s="329"/>
      <c r="AC22" s="330">
        <f>TOTALGENERAL!$O66</f>
        <v>32.800000000000004</v>
      </c>
      <c r="AD22" s="331"/>
      <c r="AE22" s="330" t="str">
        <f>TOTALGENERAL!$AP66</f>
        <v/>
      </c>
      <c r="AF22" s="331"/>
      <c r="AG22" s="330" t="str">
        <f>TOTALGENERAL!$BQ66</f>
        <v/>
      </c>
      <c r="AH22" s="331"/>
      <c r="AI22" s="330" t="str">
        <f>TOTALGENERAL!$CR66</f>
        <v/>
      </c>
      <c r="AJ22" s="332"/>
      <c r="AK22" s="553" t="str">
        <f>PARAMETRES!$F$11</f>
        <v>NOMBRES ET OPÉRATIONS</v>
      </c>
      <c r="AL22" s="553"/>
      <c r="AM22" s="328">
        <f>PARAMETRES!$G$11</f>
        <v>40</v>
      </c>
      <c r="AN22" s="329"/>
      <c r="AO22" s="330">
        <f>TOTALGENERAL!$O70</f>
        <v>32.1</v>
      </c>
      <c r="AP22" s="331"/>
      <c r="AQ22" s="330" t="str">
        <f>TOTALGENERAL!$AP70</f>
        <v/>
      </c>
      <c r="AR22" s="331"/>
      <c r="AS22" s="330" t="str">
        <f>TOTALGENERAL!$BQ70</f>
        <v/>
      </c>
      <c r="AT22" s="331"/>
      <c r="AU22" s="330" t="str">
        <f>TOTALGENERAL!$CR70</f>
        <v/>
      </c>
      <c r="AV22" s="332"/>
      <c r="AW22" s="553" t="str">
        <f>PARAMETRES!$F$11</f>
        <v>NOMBRES ET OPÉRATIONS</v>
      </c>
      <c r="AX22" s="553"/>
      <c r="AY22" s="328">
        <f>PARAMETRES!$G$11</f>
        <v>40</v>
      </c>
      <c r="AZ22" s="329"/>
      <c r="BA22" s="330">
        <f>TOTALGENERAL!$O74</f>
        <v>32.5</v>
      </c>
      <c r="BB22" s="331"/>
      <c r="BC22" s="330" t="str">
        <f>TOTALGENERAL!$AP74</f>
        <v/>
      </c>
      <c r="BD22" s="331"/>
      <c r="BE22" s="330" t="str">
        <f>TOTALGENERAL!$BQ74</f>
        <v/>
      </c>
      <c r="BF22" s="331"/>
      <c r="BG22" s="330" t="str">
        <f>TOTALGENERAL!$CR74</f>
        <v/>
      </c>
      <c r="BH22" s="332"/>
      <c r="BI22" s="553" t="str">
        <f>PARAMETRES!$F$11</f>
        <v>NOMBRES ET OPÉRATIONS</v>
      </c>
      <c r="BJ22" s="553"/>
      <c r="BK22" s="328">
        <f>PARAMETRES!$G$11</f>
        <v>40</v>
      </c>
      <c r="BL22" s="329"/>
      <c r="BM22" s="330">
        <f>TOTALGENERAL!$O78</f>
        <v>36.300000000000004</v>
      </c>
      <c r="BN22" s="331"/>
      <c r="BO22" s="330" t="str">
        <f>TOTALGENERAL!$AP78</f>
        <v/>
      </c>
      <c r="BP22" s="331"/>
      <c r="BQ22" s="330" t="str">
        <f>TOTALGENERAL!$BQ78</f>
        <v/>
      </c>
      <c r="BR22" s="331"/>
      <c r="BS22" s="330" t="str">
        <f>TOTALGENERAL!$CR78</f>
        <v/>
      </c>
      <c r="BT22" s="332"/>
      <c r="BU22" s="553" t="str">
        <f>PARAMETRES!$F$11</f>
        <v>NOMBRES ET OPÉRATIONS</v>
      </c>
      <c r="BV22" s="553"/>
      <c r="BW22" s="328">
        <f>PARAMETRES!$G$11</f>
        <v>40</v>
      </c>
      <c r="BX22" s="329"/>
      <c r="BY22" s="330">
        <f>TOTALGENERAL!$O82</f>
        <v>33.4</v>
      </c>
      <c r="BZ22" s="331"/>
      <c r="CA22" s="330" t="str">
        <f>TOTALGENERAL!$AP82</f>
        <v/>
      </c>
      <c r="CB22" s="331"/>
      <c r="CC22" s="330" t="str">
        <f>TOTALGENERAL!$BQ82</f>
        <v/>
      </c>
      <c r="CD22" s="331"/>
      <c r="CE22" s="330" t="str">
        <f>TOTALGENERAL!$CR82</f>
        <v/>
      </c>
      <c r="CF22" s="332"/>
      <c r="CG22" s="553" t="str">
        <f>PARAMETRES!$F$11</f>
        <v>NOMBRES ET OPÉRATIONS</v>
      </c>
      <c r="CH22" s="553"/>
      <c r="CI22" s="328">
        <f>PARAMETRES!$G$11</f>
        <v>40</v>
      </c>
      <c r="CJ22" s="329"/>
      <c r="CK22" s="330">
        <f>TOTALGENERAL!$O86</f>
        <v>37.200000000000003</v>
      </c>
      <c r="CL22" s="331"/>
      <c r="CM22" s="330" t="str">
        <f>TOTALGENERAL!$AP86</f>
        <v/>
      </c>
      <c r="CN22" s="331"/>
      <c r="CO22" s="330" t="str">
        <f>TOTALGENERAL!$BQ86</f>
        <v/>
      </c>
      <c r="CP22" s="331"/>
      <c r="CQ22" s="330" t="str">
        <f>TOTALGENERAL!$CR86</f>
        <v/>
      </c>
      <c r="CR22" s="332"/>
      <c r="CS22" s="553" t="str">
        <f>PARAMETRES!$F$11</f>
        <v>NOMBRES ET OPÉRATIONS</v>
      </c>
      <c r="CT22" s="553"/>
      <c r="CU22" s="328">
        <f>PARAMETRES!$G$11</f>
        <v>40</v>
      </c>
      <c r="CV22" s="329"/>
      <c r="CW22" s="330" t="str">
        <f>TOTALGENERAL!$O90</f>
        <v>-</v>
      </c>
      <c r="CX22" s="331"/>
      <c r="CY22" s="330" t="str">
        <f>TOTALGENERAL!$AP90</f>
        <v/>
      </c>
      <c r="CZ22" s="331"/>
      <c r="DA22" s="330" t="str">
        <f>TOTALGENERAL!$BQ90</f>
        <v/>
      </c>
      <c r="DB22" s="331"/>
      <c r="DC22" s="330" t="str">
        <f>TOTALGENERAL!$CR90</f>
        <v/>
      </c>
      <c r="DD22" s="332"/>
      <c r="DE22" s="553" t="str">
        <f>PARAMETRES!$F$11</f>
        <v>NOMBRES ET OPÉRATIONS</v>
      </c>
      <c r="DF22" s="553"/>
      <c r="DG22" s="328">
        <f>PARAMETRES!$G$11</f>
        <v>40</v>
      </c>
      <c r="DH22" s="329"/>
      <c r="DI22" s="330" t="str">
        <f>TOTALGENERAL!$O94</f>
        <v>-</v>
      </c>
      <c r="DJ22" s="331"/>
      <c r="DK22" s="330" t="str">
        <f>TOTALGENERAL!$AP94</f>
        <v/>
      </c>
      <c r="DL22" s="331"/>
      <c r="DM22" s="330" t="str">
        <f>TOTALGENERAL!$BQ94</f>
        <v/>
      </c>
      <c r="DN22" s="331"/>
      <c r="DO22" s="330" t="str">
        <f>TOTALGENERAL!$CR94</f>
        <v/>
      </c>
      <c r="DP22" s="332"/>
    </row>
    <row r="23" spans="1:120">
      <c r="A23" s="553" t="str">
        <f>PARAMETRES!$F$12</f>
        <v>GRANDEURS</v>
      </c>
      <c r="B23" s="553"/>
      <c r="C23" s="328">
        <f>PARAMETRES!$G$12</f>
        <v>30</v>
      </c>
      <c r="D23" s="329"/>
      <c r="E23" s="330" t="str">
        <f>TOTALGENERAL!$P58</f>
        <v/>
      </c>
      <c r="F23" s="331"/>
      <c r="G23" s="330" t="str">
        <f>TOTALGENERAL!$AQ58</f>
        <v/>
      </c>
      <c r="H23" s="331"/>
      <c r="I23" s="330" t="str">
        <f>TOTALGENERAL!$BR58</f>
        <v/>
      </c>
      <c r="J23" s="331"/>
      <c r="K23" s="330" t="str">
        <f>TOTALGENERAL!$CS58</f>
        <v/>
      </c>
      <c r="L23" s="332"/>
      <c r="M23" s="553" t="str">
        <f>PARAMETRES!$F$12</f>
        <v>GRANDEURS</v>
      </c>
      <c r="N23" s="553"/>
      <c r="O23" s="328">
        <f>PARAMETRES!$G$12</f>
        <v>30</v>
      </c>
      <c r="P23" s="329"/>
      <c r="Q23" s="330" t="str">
        <f>TOTALGENERAL!$P62</f>
        <v/>
      </c>
      <c r="R23" s="331"/>
      <c r="S23" s="330" t="str">
        <f>TOTALGENERAL!$AQ62</f>
        <v/>
      </c>
      <c r="T23" s="331"/>
      <c r="U23" s="330" t="str">
        <f>TOTALGENERAL!$BR62</f>
        <v/>
      </c>
      <c r="V23" s="331"/>
      <c r="W23" s="330" t="str">
        <f>TOTALGENERAL!$CS62</f>
        <v/>
      </c>
      <c r="X23" s="332"/>
      <c r="Y23" s="553" t="str">
        <f>PARAMETRES!$F$12</f>
        <v>GRANDEURS</v>
      </c>
      <c r="Z23" s="553"/>
      <c r="AA23" s="328">
        <f>PARAMETRES!$G$12</f>
        <v>30</v>
      </c>
      <c r="AB23" s="329"/>
      <c r="AC23" s="330" t="str">
        <f>TOTALGENERAL!$P66</f>
        <v/>
      </c>
      <c r="AD23" s="331"/>
      <c r="AE23" s="330" t="str">
        <f>TOTALGENERAL!$AQ66</f>
        <v/>
      </c>
      <c r="AF23" s="331"/>
      <c r="AG23" s="330" t="str">
        <f>TOTALGENERAL!$BR66</f>
        <v/>
      </c>
      <c r="AH23" s="331"/>
      <c r="AI23" s="330" t="str">
        <f>TOTALGENERAL!$CS66</f>
        <v/>
      </c>
      <c r="AJ23" s="332"/>
      <c r="AK23" s="553" t="str">
        <f>PARAMETRES!$F$12</f>
        <v>GRANDEURS</v>
      </c>
      <c r="AL23" s="553"/>
      <c r="AM23" s="328">
        <f>PARAMETRES!$G$12</f>
        <v>30</v>
      </c>
      <c r="AN23" s="329"/>
      <c r="AO23" s="330" t="str">
        <f>TOTALGENERAL!$P70</f>
        <v/>
      </c>
      <c r="AP23" s="331"/>
      <c r="AQ23" s="330" t="str">
        <f>TOTALGENERAL!$AQ70</f>
        <v/>
      </c>
      <c r="AR23" s="331"/>
      <c r="AS23" s="330" t="str">
        <f>TOTALGENERAL!$BR70</f>
        <v/>
      </c>
      <c r="AT23" s="331"/>
      <c r="AU23" s="330" t="str">
        <f>TOTALGENERAL!$CS70</f>
        <v/>
      </c>
      <c r="AV23" s="332"/>
      <c r="AW23" s="553" t="str">
        <f>PARAMETRES!$F$12</f>
        <v>GRANDEURS</v>
      </c>
      <c r="AX23" s="553"/>
      <c r="AY23" s="328">
        <f>PARAMETRES!$G$12</f>
        <v>30</v>
      </c>
      <c r="AZ23" s="329"/>
      <c r="BA23" s="330" t="str">
        <f>TOTALGENERAL!$P74</f>
        <v/>
      </c>
      <c r="BB23" s="331"/>
      <c r="BC23" s="330" t="str">
        <f>TOTALGENERAL!$AQ74</f>
        <v/>
      </c>
      <c r="BD23" s="331"/>
      <c r="BE23" s="330" t="str">
        <f>TOTALGENERAL!$BR74</f>
        <v/>
      </c>
      <c r="BF23" s="331"/>
      <c r="BG23" s="330" t="str">
        <f>TOTALGENERAL!$CS74</f>
        <v/>
      </c>
      <c r="BH23" s="332"/>
      <c r="BI23" s="553" t="str">
        <f>PARAMETRES!$F$12</f>
        <v>GRANDEURS</v>
      </c>
      <c r="BJ23" s="553"/>
      <c r="BK23" s="328">
        <f>PARAMETRES!$G$12</f>
        <v>30</v>
      </c>
      <c r="BL23" s="329"/>
      <c r="BM23" s="330" t="str">
        <f>TOTALGENERAL!$P78</f>
        <v/>
      </c>
      <c r="BN23" s="331"/>
      <c r="BO23" s="330" t="str">
        <f>TOTALGENERAL!$AQ78</f>
        <v/>
      </c>
      <c r="BP23" s="331"/>
      <c r="BQ23" s="330" t="str">
        <f>TOTALGENERAL!$BR78</f>
        <v/>
      </c>
      <c r="BR23" s="331"/>
      <c r="BS23" s="330" t="str">
        <f>TOTALGENERAL!$CS78</f>
        <v/>
      </c>
      <c r="BT23" s="332"/>
      <c r="BU23" s="553" t="str">
        <f>PARAMETRES!$F$12</f>
        <v>GRANDEURS</v>
      </c>
      <c r="BV23" s="553"/>
      <c r="BW23" s="328">
        <f>PARAMETRES!$G$12</f>
        <v>30</v>
      </c>
      <c r="BX23" s="329"/>
      <c r="BY23" s="330" t="str">
        <f>TOTALGENERAL!$P82</f>
        <v/>
      </c>
      <c r="BZ23" s="331"/>
      <c r="CA23" s="330" t="str">
        <f>TOTALGENERAL!$AQ82</f>
        <v/>
      </c>
      <c r="CB23" s="331"/>
      <c r="CC23" s="330" t="str">
        <f>TOTALGENERAL!$BR82</f>
        <v/>
      </c>
      <c r="CD23" s="331"/>
      <c r="CE23" s="330" t="str">
        <f>TOTALGENERAL!$CS82</f>
        <v/>
      </c>
      <c r="CF23" s="332"/>
      <c r="CG23" s="553" t="str">
        <f>PARAMETRES!$F$12</f>
        <v>GRANDEURS</v>
      </c>
      <c r="CH23" s="553"/>
      <c r="CI23" s="328">
        <f>PARAMETRES!$G$12</f>
        <v>30</v>
      </c>
      <c r="CJ23" s="329"/>
      <c r="CK23" s="330" t="str">
        <f>TOTALGENERAL!$P86</f>
        <v/>
      </c>
      <c r="CL23" s="331"/>
      <c r="CM23" s="330" t="str">
        <f>TOTALGENERAL!$AQ86</f>
        <v/>
      </c>
      <c r="CN23" s="331"/>
      <c r="CO23" s="330" t="str">
        <f>TOTALGENERAL!$BR86</f>
        <v/>
      </c>
      <c r="CP23" s="331"/>
      <c r="CQ23" s="330" t="str">
        <f>TOTALGENERAL!$CS86</f>
        <v/>
      </c>
      <c r="CR23" s="332"/>
      <c r="CS23" s="553" t="str">
        <f>PARAMETRES!$F$12</f>
        <v>GRANDEURS</v>
      </c>
      <c r="CT23" s="553"/>
      <c r="CU23" s="328">
        <f>PARAMETRES!$G$12</f>
        <v>30</v>
      </c>
      <c r="CV23" s="329"/>
      <c r="CW23" s="330" t="str">
        <f>TOTALGENERAL!$P90</f>
        <v/>
      </c>
      <c r="CX23" s="331"/>
      <c r="CY23" s="330" t="str">
        <f>TOTALGENERAL!$AQ90</f>
        <v/>
      </c>
      <c r="CZ23" s="331"/>
      <c r="DA23" s="330" t="str">
        <f>TOTALGENERAL!$BR90</f>
        <v/>
      </c>
      <c r="DB23" s="331"/>
      <c r="DC23" s="330" t="str">
        <f>TOTALGENERAL!$CS90</f>
        <v/>
      </c>
      <c r="DD23" s="332"/>
      <c r="DE23" s="553" t="str">
        <f>PARAMETRES!$F$12</f>
        <v>GRANDEURS</v>
      </c>
      <c r="DF23" s="553"/>
      <c r="DG23" s="328">
        <f>PARAMETRES!$G$12</f>
        <v>30</v>
      </c>
      <c r="DH23" s="329"/>
      <c r="DI23" s="330" t="str">
        <f>TOTALGENERAL!$P94</f>
        <v/>
      </c>
      <c r="DJ23" s="331"/>
      <c r="DK23" s="330" t="str">
        <f>TOTALGENERAL!$AQ94</f>
        <v/>
      </c>
      <c r="DL23" s="331"/>
      <c r="DM23" s="330" t="str">
        <f>TOTALGENERAL!$BR94</f>
        <v/>
      </c>
      <c r="DN23" s="331"/>
      <c r="DO23" s="330" t="str">
        <f>TOTALGENERAL!$CS94</f>
        <v/>
      </c>
      <c r="DP23" s="332"/>
    </row>
    <row r="24" spans="1:120">
      <c r="A24" s="553" t="str">
        <f>PARAMETRES!$F$13</f>
        <v>SOLIDES ET FIGURES</v>
      </c>
      <c r="B24" s="553"/>
      <c r="C24" s="328">
        <f>PARAMETRES!$G$13</f>
        <v>30</v>
      </c>
      <c r="D24" s="329"/>
      <c r="E24" s="330" t="str">
        <f>TOTALGENERAL!$Q58</f>
        <v/>
      </c>
      <c r="F24" s="331"/>
      <c r="G24" s="330" t="str">
        <f>TOTALGENERAL!$AR58</f>
        <v/>
      </c>
      <c r="H24" s="331"/>
      <c r="I24" s="330" t="str">
        <f>TOTALGENERAL!$BS58</f>
        <v/>
      </c>
      <c r="J24" s="331"/>
      <c r="K24" s="330" t="str">
        <f>TOTALGENERAL!$CT58</f>
        <v/>
      </c>
      <c r="L24" s="332"/>
      <c r="M24" s="553" t="str">
        <f>PARAMETRES!$F$13</f>
        <v>SOLIDES ET FIGURES</v>
      </c>
      <c r="N24" s="553"/>
      <c r="O24" s="328">
        <f>PARAMETRES!$G$13</f>
        <v>30</v>
      </c>
      <c r="P24" s="329"/>
      <c r="Q24" s="330" t="str">
        <f>TOTALGENERAL!$Q62</f>
        <v/>
      </c>
      <c r="R24" s="331"/>
      <c r="S24" s="330" t="str">
        <f>TOTALGENERAL!$AR62</f>
        <v/>
      </c>
      <c r="T24" s="331"/>
      <c r="U24" s="330" t="str">
        <f>TOTALGENERAL!$BS62</f>
        <v/>
      </c>
      <c r="V24" s="331"/>
      <c r="W24" s="330" t="str">
        <f>TOTALGENERAL!$CT62</f>
        <v/>
      </c>
      <c r="X24" s="332"/>
      <c r="Y24" s="553" t="str">
        <f>PARAMETRES!$F$13</f>
        <v>SOLIDES ET FIGURES</v>
      </c>
      <c r="Z24" s="553"/>
      <c r="AA24" s="328">
        <f>PARAMETRES!$G$13</f>
        <v>30</v>
      </c>
      <c r="AB24" s="329"/>
      <c r="AC24" s="330" t="str">
        <f>TOTALGENERAL!$Q66</f>
        <v/>
      </c>
      <c r="AD24" s="331"/>
      <c r="AE24" s="330" t="str">
        <f>TOTALGENERAL!$AR66</f>
        <v/>
      </c>
      <c r="AF24" s="331"/>
      <c r="AG24" s="330" t="str">
        <f>TOTALGENERAL!$BS66</f>
        <v/>
      </c>
      <c r="AH24" s="331"/>
      <c r="AI24" s="330" t="str">
        <f>TOTALGENERAL!$CT66</f>
        <v/>
      </c>
      <c r="AJ24" s="332"/>
      <c r="AK24" s="553" t="str">
        <f>PARAMETRES!$F$13</f>
        <v>SOLIDES ET FIGURES</v>
      </c>
      <c r="AL24" s="553"/>
      <c r="AM24" s="328">
        <f>PARAMETRES!$G$13</f>
        <v>30</v>
      </c>
      <c r="AN24" s="329"/>
      <c r="AO24" s="330" t="str">
        <f>TOTALGENERAL!$Q70</f>
        <v/>
      </c>
      <c r="AP24" s="331"/>
      <c r="AQ24" s="330" t="str">
        <f>TOTALGENERAL!$AR70</f>
        <v/>
      </c>
      <c r="AR24" s="331"/>
      <c r="AS24" s="330" t="str">
        <f>TOTALGENERAL!$BS70</f>
        <v/>
      </c>
      <c r="AT24" s="331"/>
      <c r="AU24" s="330" t="str">
        <f>TOTALGENERAL!$CT70</f>
        <v/>
      </c>
      <c r="AV24" s="332"/>
      <c r="AW24" s="553" t="str">
        <f>PARAMETRES!$F$13</f>
        <v>SOLIDES ET FIGURES</v>
      </c>
      <c r="AX24" s="553"/>
      <c r="AY24" s="328">
        <f>PARAMETRES!$G$13</f>
        <v>30</v>
      </c>
      <c r="AZ24" s="329"/>
      <c r="BA24" s="330" t="str">
        <f>TOTALGENERAL!$Q74</f>
        <v/>
      </c>
      <c r="BB24" s="331"/>
      <c r="BC24" s="330" t="str">
        <f>TOTALGENERAL!$AR74</f>
        <v/>
      </c>
      <c r="BD24" s="331"/>
      <c r="BE24" s="330" t="str">
        <f>TOTALGENERAL!$BS74</f>
        <v/>
      </c>
      <c r="BF24" s="331"/>
      <c r="BG24" s="330" t="str">
        <f>TOTALGENERAL!$CT74</f>
        <v/>
      </c>
      <c r="BH24" s="332"/>
      <c r="BI24" s="553" t="str">
        <f>PARAMETRES!$F$13</f>
        <v>SOLIDES ET FIGURES</v>
      </c>
      <c r="BJ24" s="553"/>
      <c r="BK24" s="328">
        <f>PARAMETRES!$G$13</f>
        <v>30</v>
      </c>
      <c r="BL24" s="329"/>
      <c r="BM24" s="330" t="str">
        <f>TOTALGENERAL!$Q78</f>
        <v/>
      </c>
      <c r="BN24" s="331"/>
      <c r="BO24" s="330" t="str">
        <f>TOTALGENERAL!$AR78</f>
        <v/>
      </c>
      <c r="BP24" s="331"/>
      <c r="BQ24" s="330" t="str">
        <f>TOTALGENERAL!$BS78</f>
        <v/>
      </c>
      <c r="BR24" s="331"/>
      <c r="BS24" s="330" t="str">
        <f>TOTALGENERAL!$CT78</f>
        <v/>
      </c>
      <c r="BT24" s="332"/>
      <c r="BU24" s="553" t="str">
        <f>PARAMETRES!$F$13</f>
        <v>SOLIDES ET FIGURES</v>
      </c>
      <c r="BV24" s="553"/>
      <c r="BW24" s="328">
        <f>PARAMETRES!$G$13</f>
        <v>30</v>
      </c>
      <c r="BX24" s="329"/>
      <c r="BY24" s="330" t="str">
        <f>TOTALGENERAL!$Q82</f>
        <v/>
      </c>
      <c r="BZ24" s="331"/>
      <c r="CA24" s="330" t="str">
        <f>TOTALGENERAL!$AR82</f>
        <v/>
      </c>
      <c r="CB24" s="331"/>
      <c r="CC24" s="330" t="str">
        <f>TOTALGENERAL!$BS82</f>
        <v/>
      </c>
      <c r="CD24" s="331"/>
      <c r="CE24" s="330" t="str">
        <f>TOTALGENERAL!$CT82</f>
        <v/>
      </c>
      <c r="CF24" s="332"/>
      <c r="CG24" s="553" t="str">
        <f>PARAMETRES!$F$13</f>
        <v>SOLIDES ET FIGURES</v>
      </c>
      <c r="CH24" s="553"/>
      <c r="CI24" s="328">
        <f>PARAMETRES!$G$13</f>
        <v>30</v>
      </c>
      <c r="CJ24" s="329"/>
      <c r="CK24" s="330" t="str">
        <f>TOTALGENERAL!$Q86</f>
        <v/>
      </c>
      <c r="CL24" s="331"/>
      <c r="CM24" s="330" t="str">
        <f>TOTALGENERAL!$AR86</f>
        <v/>
      </c>
      <c r="CN24" s="331"/>
      <c r="CO24" s="330" t="str">
        <f>TOTALGENERAL!$BS86</f>
        <v/>
      </c>
      <c r="CP24" s="331"/>
      <c r="CQ24" s="330" t="str">
        <f>TOTALGENERAL!$CT86</f>
        <v/>
      </c>
      <c r="CR24" s="332"/>
      <c r="CS24" s="553" t="str">
        <f>PARAMETRES!$F$13</f>
        <v>SOLIDES ET FIGURES</v>
      </c>
      <c r="CT24" s="553"/>
      <c r="CU24" s="328">
        <f>PARAMETRES!$G$13</f>
        <v>30</v>
      </c>
      <c r="CV24" s="329"/>
      <c r="CW24" s="330" t="str">
        <f>TOTALGENERAL!$Q90</f>
        <v/>
      </c>
      <c r="CX24" s="331"/>
      <c r="CY24" s="330" t="str">
        <f>TOTALGENERAL!$AR90</f>
        <v/>
      </c>
      <c r="CZ24" s="331"/>
      <c r="DA24" s="330" t="str">
        <f>TOTALGENERAL!$BS90</f>
        <v/>
      </c>
      <c r="DB24" s="331"/>
      <c r="DC24" s="330" t="str">
        <f>TOTALGENERAL!$CT90</f>
        <v/>
      </c>
      <c r="DD24" s="332"/>
      <c r="DE24" s="553" t="str">
        <f>PARAMETRES!$F$13</f>
        <v>SOLIDES ET FIGURES</v>
      </c>
      <c r="DF24" s="553"/>
      <c r="DG24" s="328">
        <f>PARAMETRES!$G$13</f>
        <v>30</v>
      </c>
      <c r="DH24" s="329"/>
      <c r="DI24" s="330" t="str">
        <f>TOTALGENERAL!$Q94</f>
        <v/>
      </c>
      <c r="DJ24" s="331"/>
      <c r="DK24" s="330" t="str">
        <f>TOTALGENERAL!$AR94</f>
        <v/>
      </c>
      <c r="DL24" s="331"/>
      <c r="DM24" s="330" t="str">
        <f>TOTALGENERAL!$BS94</f>
        <v/>
      </c>
      <c r="DN24" s="331"/>
      <c r="DO24" s="330" t="str">
        <f>TOTALGENERAL!$CT94</f>
        <v/>
      </c>
      <c r="DP24" s="332"/>
    </row>
    <row r="25" spans="1:120">
      <c r="A25" s="326"/>
      <c r="B25" s="326"/>
      <c r="C25" s="327"/>
      <c r="D25" s="327"/>
      <c r="E25" s="315"/>
      <c r="G25" s="315"/>
      <c r="I25" s="315"/>
      <c r="K25" s="315"/>
      <c r="M25" s="326"/>
      <c r="N25" s="326"/>
      <c r="O25" s="327"/>
      <c r="P25" s="327"/>
      <c r="Q25" s="315"/>
      <c r="S25" s="315"/>
      <c r="U25" s="315"/>
      <c r="W25" s="315"/>
      <c r="Y25" s="326"/>
      <c r="Z25" s="326"/>
      <c r="AA25" s="327"/>
      <c r="AB25" s="327"/>
      <c r="AC25" s="315"/>
      <c r="AE25" s="315"/>
      <c r="AG25" s="315"/>
      <c r="AI25" s="315"/>
      <c r="AK25" s="326"/>
      <c r="AL25" s="326"/>
      <c r="AM25" s="327"/>
      <c r="AN25" s="327"/>
      <c r="AO25" s="315"/>
      <c r="AQ25" s="315"/>
      <c r="AS25" s="315"/>
      <c r="AU25" s="315"/>
      <c r="AW25" s="326"/>
      <c r="AX25" s="326"/>
      <c r="AY25" s="327"/>
      <c r="AZ25" s="327"/>
      <c r="BA25" s="315"/>
      <c r="BC25" s="315"/>
      <c r="BE25" s="315"/>
      <c r="BG25" s="315"/>
      <c r="BI25" s="326"/>
      <c r="BJ25" s="326"/>
      <c r="BK25" s="327"/>
      <c r="BL25" s="327"/>
      <c r="BM25" s="315"/>
      <c r="BO25" s="315"/>
      <c r="BQ25" s="315"/>
      <c r="BS25" s="315"/>
      <c r="BU25" s="326"/>
      <c r="BV25" s="326"/>
      <c r="BW25" s="327"/>
      <c r="BX25" s="327"/>
      <c r="BY25" s="315"/>
      <c r="CA25" s="315"/>
      <c r="CC25" s="315"/>
      <c r="CE25" s="315"/>
      <c r="CG25" s="326"/>
      <c r="CH25" s="326"/>
      <c r="CI25" s="327"/>
      <c r="CJ25" s="327"/>
      <c r="CK25" s="315"/>
      <c r="CM25" s="315"/>
      <c r="CO25" s="315"/>
      <c r="CQ25" s="315"/>
      <c r="CS25" s="326"/>
      <c r="CT25" s="326"/>
      <c r="CU25" s="327"/>
      <c r="CV25" s="327"/>
      <c r="CW25" s="315"/>
      <c r="CY25" s="315"/>
      <c r="DA25" s="315"/>
      <c r="DC25" s="315"/>
      <c r="DE25" s="326"/>
      <c r="DF25" s="326"/>
      <c r="DG25" s="327"/>
      <c r="DH25" s="327"/>
      <c r="DI25" s="315"/>
      <c r="DK25" s="315"/>
      <c r="DM25" s="315"/>
      <c r="DO25" s="315"/>
    </row>
    <row r="26" spans="1:120" ht="13.5">
      <c r="A26" s="554" t="str">
        <f>PARAMETRES!$F$14</f>
        <v>TOTAL MATHÉMATIQUE</v>
      </c>
      <c r="B26" s="554"/>
      <c r="C26" s="333">
        <f>PARAMETRES!$G$14</f>
        <v>100</v>
      </c>
      <c r="D26" s="334"/>
      <c r="E26" s="335">
        <f>TOTALGENERAL!$R58</f>
        <v>51.300000000000004</v>
      </c>
      <c r="F26" s="319"/>
      <c r="G26" s="335" t="str">
        <f>TOTALGENERAL!$AS58</f>
        <v/>
      </c>
      <c r="H26" s="319"/>
      <c r="I26" s="335" t="str">
        <f>TOTALGENERAL!$BT58</f>
        <v/>
      </c>
      <c r="J26" s="319"/>
      <c r="K26" s="335" t="str">
        <f>TOTALGENERAL!$CU58</f>
        <v/>
      </c>
      <c r="L26" s="320"/>
      <c r="M26" s="554" t="str">
        <f>PARAMETRES!$F$14</f>
        <v>TOTAL MATHÉMATIQUE</v>
      </c>
      <c r="N26" s="554"/>
      <c r="O26" s="333">
        <f>PARAMETRES!$G$14</f>
        <v>100</v>
      </c>
      <c r="P26" s="334"/>
      <c r="Q26" s="335">
        <f>TOTALGENERAL!$R62</f>
        <v>84.399999999999991</v>
      </c>
      <c r="R26" s="319"/>
      <c r="S26" s="335" t="str">
        <f>TOTALGENERAL!$AS62</f>
        <v/>
      </c>
      <c r="T26" s="319"/>
      <c r="U26" s="335" t="str">
        <f>TOTALGENERAL!$BT62</f>
        <v/>
      </c>
      <c r="V26" s="319"/>
      <c r="W26" s="335" t="str">
        <f>TOTALGENERAL!$CU62</f>
        <v/>
      </c>
      <c r="X26" s="320"/>
      <c r="Y26" s="554" t="str">
        <f>PARAMETRES!$F$14</f>
        <v>TOTAL MATHÉMATIQUE</v>
      </c>
      <c r="Z26" s="554"/>
      <c r="AA26" s="333">
        <f>PARAMETRES!$G$14</f>
        <v>100</v>
      </c>
      <c r="AB26" s="334"/>
      <c r="AC26" s="335">
        <f>TOTALGENERAL!$R66</f>
        <v>81.8</v>
      </c>
      <c r="AD26" s="319"/>
      <c r="AE26" s="335" t="str">
        <f>TOTALGENERAL!$AS66</f>
        <v/>
      </c>
      <c r="AF26" s="319"/>
      <c r="AG26" s="335" t="str">
        <f>TOTALGENERAL!$BT66</f>
        <v/>
      </c>
      <c r="AH26" s="319"/>
      <c r="AI26" s="335" t="str">
        <f>TOTALGENERAL!$CU66</f>
        <v/>
      </c>
      <c r="AJ26" s="320"/>
      <c r="AK26" s="554" t="str">
        <f>PARAMETRES!$F$14</f>
        <v>TOTAL MATHÉMATIQUE</v>
      </c>
      <c r="AL26" s="554"/>
      <c r="AM26" s="333">
        <f>PARAMETRES!$G$14</f>
        <v>100</v>
      </c>
      <c r="AN26" s="334"/>
      <c r="AO26" s="335">
        <f>TOTALGENERAL!$R70</f>
        <v>80.099999999999994</v>
      </c>
      <c r="AP26" s="319"/>
      <c r="AQ26" s="335" t="str">
        <f>TOTALGENERAL!$AS70</f>
        <v/>
      </c>
      <c r="AR26" s="319"/>
      <c r="AS26" s="335" t="str">
        <f>TOTALGENERAL!$BT70</f>
        <v/>
      </c>
      <c r="AT26" s="319"/>
      <c r="AU26" s="335" t="str">
        <f>TOTALGENERAL!$CU70</f>
        <v/>
      </c>
      <c r="AV26" s="320"/>
      <c r="AW26" s="554" t="str">
        <f>PARAMETRES!$F$14</f>
        <v>TOTAL MATHÉMATIQUE</v>
      </c>
      <c r="AX26" s="554"/>
      <c r="AY26" s="333">
        <f>PARAMETRES!$G$14</f>
        <v>100</v>
      </c>
      <c r="AZ26" s="334"/>
      <c r="BA26" s="335">
        <f>TOTALGENERAL!$R74</f>
        <v>81.3</v>
      </c>
      <c r="BB26" s="319"/>
      <c r="BC26" s="335" t="str">
        <f>TOTALGENERAL!$AS74</f>
        <v/>
      </c>
      <c r="BD26" s="319"/>
      <c r="BE26" s="335" t="str">
        <f>TOTALGENERAL!$BT74</f>
        <v/>
      </c>
      <c r="BF26" s="319"/>
      <c r="BG26" s="335" t="str">
        <f>TOTALGENERAL!$CU74</f>
        <v/>
      </c>
      <c r="BH26" s="320"/>
      <c r="BI26" s="554" t="str">
        <f>PARAMETRES!$F$14</f>
        <v>TOTAL MATHÉMATIQUE</v>
      </c>
      <c r="BJ26" s="554"/>
      <c r="BK26" s="333">
        <f>PARAMETRES!$G$14</f>
        <v>100</v>
      </c>
      <c r="BL26" s="334"/>
      <c r="BM26" s="335">
        <f>TOTALGENERAL!$R78</f>
        <v>90.699999999999989</v>
      </c>
      <c r="BN26" s="319"/>
      <c r="BO26" s="335" t="str">
        <f>TOTALGENERAL!$AS78</f>
        <v/>
      </c>
      <c r="BP26" s="319"/>
      <c r="BQ26" s="335" t="str">
        <f>TOTALGENERAL!$BT78</f>
        <v/>
      </c>
      <c r="BR26" s="319"/>
      <c r="BS26" s="335" t="str">
        <f>TOTALGENERAL!$CU78</f>
        <v/>
      </c>
      <c r="BT26" s="320"/>
      <c r="BU26" s="554" t="str">
        <f>PARAMETRES!$F$14</f>
        <v>TOTAL MATHÉMATIQUE</v>
      </c>
      <c r="BV26" s="554"/>
      <c r="BW26" s="333">
        <f>PARAMETRES!$G$14</f>
        <v>100</v>
      </c>
      <c r="BX26" s="334"/>
      <c r="BY26" s="335">
        <f>TOTALGENERAL!$R82</f>
        <v>83.5</v>
      </c>
      <c r="BZ26" s="319"/>
      <c r="CA26" s="335" t="str">
        <f>TOTALGENERAL!$AS82</f>
        <v/>
      </c>
      <c r="CB26" s="319"/>
      <c r="CC26" s="335" t="str">
        <f>TOTALGENERAL!$BT82</f>
        <v/>
      </c>
      <c r="CD26" s="319"/>
      <c r="CE26" s="335" t="str">
        <f>TOTALGENERAL!$CU82</f>
        <v/>
      </c>
      <c r="CF26" s="320"/>
      <c r="CG26" s="554" t="str">
        <f>PARAMETRES!$F$14</f>
        <v>TOTAL MATHÉMATIQUE</v>
      </c>
      <c r="CH26" s="554"/>
      <c r="CI26" s="333">
        <f>PARAMETRES!$G$14</f>
        <v>100</v>
      </c>
      <c r="CJ26" s="334"/>
      <c r="CK26" s="335">
        <f>TOTALGENERAL!$R86</f>
        <v>92.8</v>
      </c>
      <c r="CL26" s="319"/>
      <c r="CM26" s="335" t="str">
        <f>TOTALGENERAL!$AS86</f>
        <v/>
      </c>
      <c r="CN26" s="319"/>
      <c r="CO26" s="335" t="str">
        <f>TOTALGENERAL!$BT86</f>
        <v/>
      </c>
      <c r="CP26" s="319"/>
      <c r="CQ26" s="335" t="str">
        <f>TOTALGENERAL!$CU86</f>
        <v/>
      </c>
      <c r="CR26" s="320"/>
      <c r="CS26" s="554" t="str">
        <f>PARAMETRES!$F$14</f>
        <v>TOTAL MATHÉMATIQUE</v>
      </c>
      <c r="CT26" s="554"/>
      <c r="CU26" s="333">
        <f>PARAMETRES!$G$14</f>
        <v>100</v>
      </c>
      <c r="CV26" s="334"/>
      <c r="CW26" s="335" t="str">
        <f>TOTALGENERAL!$R90</f>
        <v>-</v>
      </c>
      <c r="CX26" s="319"/>
      <c r="CY26" s="335" t="str">
        <f>TOTALGENERAL!$AS90</f>
        <v/>
      </c>
      <c r="CZ26" s="319"/>
      <c r="DA26" s="335" t="str">
        <f>TOTALGENERAL!$BT90</f>
        <v/>
      </c>
      <c r="DB26" s="319"/>
      <c r="DC26" s="335" t="str">
        <f>TOTALGENERAL!$CU90</f>
        <v/>
      </c>
      <c r="DD26" s="320"/>
      <c r="DE26" s="554" t="str">
        <f>PARAMETRES!$F$14</f>
        <v>TOTAL MATHÉMATIQUE</v>
      </c>
      <c r="DF26" s="554"/>
      <c r="DG26" s="333">
        <f>PARAMETRES!$G$14</f>
        <v>100</v>
      </c>
      <c r="DH26" s="334"/>
      <c r="DI26" s="335" t="str">
        <f>TOTALGENERAL!$R94</f>
        <v>-</v>
      </c>
      <c r="DJ26" s="319"/>
      <c r="DK26" s="335" t="str">
        <f>TOTALGENERAL!$AS94</f>
        <v/>
      </c>
      <c r="DL26" s="319"/>
      <c r="DM26" s="335" t="str">
        <f>TOTALGENERAL!$BT94</f>
        <v/>
      </c>
      <c r="DN26" s="319"/>
      <c r="DO26" s="335" t="str">
        <f>TOTALGENERAL!$CU94</f>
        <v/>
      </c>
      <c r="DP26" s="320"/>
    </row>
    <row r="27" spans="1:120" ht="13.5">
      <c r="A27" s="321" t="str">
        <f>IF(COUNTBLANK(K7:K36)=30,"","Moyenne de l'année :")</f>
        <v/>
      </c>
      <c r="B27" s="322" t="str">
        <f>IF(COUNTBLANK(K7:K36)=30,"",CONCATENATE(TOTALGENERAL!$DL58," %"))</f>
        <v/>
      </c>
      <c r="C27" s="336"/>
      <c r="D27" s="336"/>
      <c r="E27" s="315"/>
      <c r="F27" s="324"/>
      <c r="G27" s="315"/>
      <c r="H27" s="324"/>
      <c r="I27" s="315"/>
      <c r="J27" s="324"/>
      <c r="K27" s="315"/>
      <c r="L27" s="325"/>
      <c r="M27" s="321" t="str">
        <f>IF(COUNTBLANK(W7:W36)=30,"","Moyenne de l'année :")</f>
        <v/>
      </c>
      <c r="N27" s="322" t="str">
        <f>IF(COUNTBLANK(W7:W36)=30,"",CONCATENATE(TOTALGENERAL!$DL62," %"))</f>
        <v/>
      </c>
      <c r="O27" s="336"/>
      <c r="P27" s="336"/>
      <c r="Q27" s="315"/>
      <c r="R27" s="324"/>
      <c r="S27" s="315"/>
      <c r="T27" s="324"/>
      <c r="U27" s="315"/>
      <c r="V27" s="324"/>
      <c r="W27" s="315"/>
      <c r="X27" s="325"/>
      <c r="Y27" s="321" t="str">
        <f>IF(COUNTBLANK(AI7:AI36)=30,"","Moyenne de l'année :")</f>
        <v/>
      </c>
      <c r="Z27" s="322" t="str">
        <f>IF(COUNTBLANK(AI7:AI36)=30,"",CONCATENATE(TOTALGENERAL!$DL66," %"))</f>
        <v/>
      </c>
      <c r="AA27" s="336"/>
      <c r="AB27" s="336"/>
      <c r="AC27" s="315"/>
      <c r="AD27" s="324"/>
      <c r="AE27" s="315"/>
      <c r="AF27" s="324"/>
      <c r="AG27" s="315"/>
      <c r="AH27" s="324"/>
      <c r="AI27" s="315"/>
      <c r="AJ27" s="325"/>
      <c r="AK27" s="321" t="str">
        <f>IF(COUNTBLANK(AU7:AU36)=30,"","Moyenne de l'année :")</f>
        <v/>
      </c>
      <c r="AL27" s="322" t="str">
        <f>IF(COUNTBLANK(AU7:AU36)=30,"",CONCATENATE(TOTALGENERAL!$DL70," %"))</f>
        <v/>
      </c>
      <c r="AM27" s="336"/>
      <c r="AN27" s="336"/>
      <c r="AO27" s="315"/>
      <c r="AP27" s="324"/>
      <c r="AQ27" s="315"/>
      <c r="AR27" s="324"/>
      <c r="AS27" s="315"/>
      <c r="AT27" s="324"/>
      <c r="AU27" s="315"/>
      <c r="AV27" s="325"/>
      <c r="AW27" s="321" t="str">
        <f>IF(COUNTBLANK(BG7:BG36)=30,"","Moyenne de l'année :")</f>
        <v/>
      </c>
      <c r="AX27" s="322" t="str">
        <f>IF(COUNTBLANK(BG7:BG36)=30,"",CONCATENATE(TOTALGENERAL!$DL74," %"))</f>
        <v/>
      </c>
      <c r="AY27" s="336"/>
      <c r="AZ27" s="336"/>
      <c r="BA27" s="315"/>
      <c r="BB27" s="324"/>
      <c r="BC27" s="315"/>
      <c r="BD27" s="324"/>
      <c r="BE27" s="315"/>
      <c r="BF27" s="324"/>
      <c r="BG27" s="315"/>
      <c r="BH27" s="325"/>
      <c r="BI27" s="321" t="str">
        <f>IF(COUNTBLANK(BS7:BS36)=30,"","Moyenne de l'année :")</f>
        <v/>
      </c>
      <c r="BJ27" s="322" t="str">
        <f>IF(COUNTBLANK(BS7:BS36)=30,"",CONCATENATE(TOTALGENERAL!$DL78," %"))</f>
        <v/>
      </c>
      <c r="BK27" s="336"/>
      <c r="BL27" s="336"/>
      <c r="BM27" s="315"/>
      <c r="BN27" s="324"/>
      <c r="BO27" s="315"/>
      <c r="BP27" s="324"/>
      <c r="BQ27" s="315"/>
      <c r="BR27" s="324"/>
      <c r="BS27" s="315"/>
      <c r="BT27" s="325"/>
      <c r="BU27" s="321" t="str">
        <f>IF(COUNTBLANK(CE7:CE36)=30,"","Moyenne de l'année :")</f>
        <v/>
      </c>
      <c r="BV27" s="322" t="str">
        <f>IF(COUNTBLANK(CE7:CE36)=30,"",CONCATENATE(TOTALGENERAL!$DL82," %"))</f>
        <v/>
      </c>
      <c r="BW27" s="336"/>
      <c r="BX27" s="336"/>
      <c r="BY27" s="315"/>
      <c r="BZ27" s="324"/>
      <c r="CA27" s="315"/>
      <c r="CB27" s="324"/>
      <c r="CC27" s="315"/>
      <c r="CD27" s="324"/>
      <c r="CE27" s="315"/>
      <c r="CF27" s="325"/>
      <c r="CG27" s="321" t="str">
        <f>IF(COUNTBLANK(CQ7:CQ36)=30,"","Moyenne de l'année :")</f>
        <v/>
      </c>
      <c r="CH27" s="322" t="str">
        <f>IF(COUNTBLANK(CQ7:CQ36)=30,"",CONCATENATE(TOTALGENERAL!$DL86," %"))</f>
        <v/>
      </c>
      <c r="CI27" s="336"/>
      <c r="CJ27" s="336"/>
      <c r="CK27" s="315"/>
      <c r="CL27" s="324"/>
      <c r="CM27" s="315"/>
      <c r="CN27" s="324"/>
      <c r="CO27" s="315"/>
      <c r="CP27" s="324"/>
      <c r="CQ27" s="315"/>
      <c r="CR27" s="325"/>
      <c r="CS27" s="321" t="str">
        <f>IF(COUNTBLANK(DC7:DC36)=30,"","Moyenne de l'année :")</f>
        <v/>
      </c>
      <c r="CT27" s="322" t="str">
        <f>IF(COUNTBLANK(DC7:DC36)=30,"",CONCATENATE(TOTALGENERAL!$DL90," %"))</f>
        <v/>
      </c>
      <c r="CU27" s="336"/>
      <c r="CV27" s="336"/>
      <c r="CW27" s="315"/>
      <c r="CX27" s="324"/>
      <c r="CY27" s="315"/>
      <c r="CZ27" s="324"/>
      <c r="DA27" s="315"/>
      <c r="DB27" s="324"/>
      <c r="DC27" s="315"/>
      <c r="DD27" s="325"/>
      <c r="DE27" s="321" t="str">
        <f>IF(COUNTBLANK(DO7:DO36)=30,"","Moyenne de l'année :")</f>
        <v/>
      </c>
      <c r="DF27" s="322" t="str">
        <f>IF(COUNTBLANK(DO7:DO36)=30,"",CONCATENATE(TOTALGENERAL!$DL94," %"))</f>
        <v/>
      </c>
      <c r="DG27" s="336"/>
      <c r="DH27" s="336"/>
      <c r="DI27" s="315"/>
      <c r="DJ27" s="324"/>
      <c r="DK27" s="315"/>
      <c r="DL27" s="324"/>
      <c r="DM27" s="315"/>
      <c r="DN27" s="324"/>
      <c r="DO27" s="315"/>
      <c r="DP27" s="325"/>
    </row>
    <row r="28" spans="1:120">
      <c r="A28" s="326"/>
      <c r="B28" s="326"/>
      <c r="C28" s="327"/>
      <c r="D28" s="327"/>
      <c r="E28" s="315"/>
      <c r="G28" s="315"/>
      <c r="I28" s="315"/>
      <c r="K28" s="315"/>
      <c r="M28" s="326"/>
      <c r="N28" s="326"/>
      <c r="O28" s="327"/>
      <c r="P28" s="327"/>
      <c r="Q28" s="315"/>
      <c r="S28" s="315"/>
      <c r="U28" s="315"/>
      <c r="W28" s="315"/>
      <c r="Y28" s="326"/>
      <c r="Z28" s="326"/>
      <c r="AA28" s="327"/>
      <c r="AB28" s="327"/>
      <c r="AC28" s="315"/>
      <c r="AE28" s="315"/>
      <c r="AG28" s="315"/>
      <c r="AI28" s="315"/>
      <c r="AK28" s="326"/>
      <c r="AL28" s="326"/>
      <c r="AM28" s="327"/>
      <c r="AN28" s="327"/>
      <c r="AO28" s="315"/>
      <c r="AQ28" s="315"/>
      <c r="AS28" s="315"/>
      <c r="AU28" s="315"/>
      <c r="AW28" s="326"/>
      <c r="AX28" s="326"/>
      <c r="AY28" s="327"/>
      <c r="AZ28" s="327"/>
      <c r="BA28" s="315"/>
      <c r="BC28" s="315"/>
      <c r="BE28" s="315"/>
      <c r="BG28" s="315"/>
      <c r="BI28" s="326"/>
      <c r="BJ28" s="326"/>
      <c r="BK28" s="327"/>
      <c r="BL28" s="327"/>
      <c r="BM28" s="315"/>
      <c r="BO28" s="315"/>
      <c r="BQ28" s="315"/>
      <c r="BS28" s="315"/>
      <c r="BU28" s="326"/>
      <c r="BV28" s="326"/>
      <c r="BW28" s="327"/>
      <c r="BX28" s="327"/>
      <c r="BY28" s="315"/>
      <c r="CA28" s="315"/>
      <c r="CC28" s="315"/>
      <c r="CE28" s="315"/>
      <c r="CG28" s="326"/>
      <c r="CH28" s="326"/>
      <c r="CI28" s="327"/>
      <c r="CJ28" s="327"/>
      <c r="CK28" s="315"/>
      <c r="CM28" s="315"/>
      <c r="CO28" s="315"/>
      <c r="CQ28" s="315"/>
      <c r="CS28" s="326"/>
      <c r="CT28" s="326"/>
      <c r="CU28" s="327"/>
      <c r="CV28" s="327"/>
      <c r="CW28" s="315"/>
      <c r="CY28" s="315"/>
      <c r="DA28" s="315"/>
      <c r="DC28" s="315"/>
      <c r="DE28" s="326"/>
      <c r="DF28" s="326"/>
      <c r="DG28" s="327"/>
      <c r="DH28" s="327"/>
      <c r="DI28" s="315"/>
      <c r="DK28" s="315"/>
      <c r="DM28" s="315"/>
      <c r="DO28" s="315"/>
    </row>
    <row r="29" spans="1:120">
      <c r="A29" s="551" t="str">
        <f>PARAMETRES!$F$16</f>
        <v>ÉVEIL</v>
      </c>
      <c r="B29" s="551"/>
      <c r="C29" s="316">
        <f>PARAMETRES!$G$16</f>
        <v>30</v>
      </c>
      <c r="D29" s="317"/>
      <c r="E29" s="318">
        <f>TOTALGENERAL!$U58</f>
        <v>12</v>
      </c>
      <c r="F29" s="319"/>
      <c r="G29" s="318" t="str">
        <f>TOTALGENERAL!$AV58</f>
        <v/>
      </c>
      <c r="H29" s="319"/>
      <c r="I29" s="318" t="str">
        <f>TOTALGENERAL!$BW58</f>
        <v/>
      </c>
      <c r="J29" s="319"/>
      <c r="K29" s="318" t="str">
        <f>TOTALGENERAL!$CX58</f>
        <v/>
      </c>
      <c r="L29" s="320"/>
      <c r="M29" s="551" t="str">
        <f>PARAMETRES!$F$16</f>
        <v>ÉVEIL</v>
      </c>
      <c r="N29" s="551"/>
      <c r="O29" s="316">
        <f>PARAMETRES!$G$16</f>
        <v>30</v>
      </c>
      <c r="P29" s="317"/>
      <c r="Q29" s="318">
        <f>TOTALGENERAL!$U62</f>
        <v>25.5</v>
      </c>
      <c r="R29" s="319"/>
      <c r="S29" s="318" t="str">
        <f>TOTALGENERAL!$AV62</f>
        <v/>
      </c>
      <c r="T29" s="319"/>
      <c r="U29" s="318" t="str">
        <f>TOTALGENERAL!$BW62</f>
        <v/>
      </c>
      <c r="V29" s="319"/>
      <c r="W29" s="318" t="str">
        <f>TOTALGENERAL!$CX62</f>
        <v/>
      </c>
      <c r="X29" s="320"/>
      <c r="Y29" s="551" t="str">
        <f>PARAMETRES!$F$16</f>
        <v>ÉVEIL</v>
      </c>
      <c r="Z29" s="551"/>
      <c r="AA29" s="316">
        <f>PARAMETRES!$G$16</f>
        <v>30</v>
      </c>
      <c r="AB29" s="317"/>
      <c r="AC29" s="318">
        <f>TOTALGENERAL!$U66</f>
        <v>21</v>
      </c>
      <c r="AD29" s="319"/>
      <c r="AE29" s="318" t="str">
        <f>TOTALGENERAL!$AV66</f>
        <v/>
      </c>
      <c r="AF29" s="319"/>
      <c r="AG29" s="318" t="str">
        <f>TOTALGENERAL!$BW66</f>
        <v/>
      </c>
      <c r="AH29" s="319"/>
      <c r="AI29" s="318" t="str">
        <f>TOTALGENERAL!$CX66</f>
        <v/>
      </c>
      <c r="AJ29" s="320"/>
      <c r="AK29" s="551" t="str">
        <f>PARAMETRES!$F$16</f>
        <v>ÉVEIL</v>
      </c>
      <c r="AL29" s="551"/>
      <c r="AM29" s="316">
        <f>PARAMETRES!$G$16</f>
        <v>30</v>
      </c>
      <c r="AN29" s="317"/>
      <c r="AO29" s="318">
        <f>TOTALGENERAL!$U70</f>
        <v>20.7</v>
      </c>
      <c r="AP29" s="319"/>
      <c r="AQ29" s="318" t="str">
        <f>TOTALGENERAL!$AV70</f>
        <v/>
      </c>
      <c r="AR29" s="319"/>
      <c r="AS29" s="318" t="str">
        <f>TOTALGENERAL!$BW70</f>
        <v/>
      </c>
      <c r="AT29" s="319"/>
      <c r="AU29" s="318" t="str">
        <f>TOTALGENERAL!$CX70</f>
        <v/>
      </c>
      <c r="AV29" s="320"/>
      <c r="AW29" s="551" t="str">
        <f>PARAMETRES!$F$16</f>
        <v>ÉVEIL</v>
      </c>
      <c r="AX29" s="551"/>
      <c r="AY29" s="316">
        <f>PARAMETRES!$G$16</f>
        <v>30</v>
      </c>
      <c r="AZ29" s="317"/>
      <c r="BA29" s="318">
        <f>TOTALGENERAL!$U74</f>
        <v>24</v>
      </c>
      <c r="BB29" s="319"/>
      <c r="BC29" s="318" t="str">
        <f>TOTALGENERAL!$AV74</f>
        <v/>
      </c>
      <c r="BD29" s="319"/>
      <c r="BE29" s="318" t="str">
        <f>TOTALGENERAL!$BW74</f>
        <v/>
      </c>
      <c r="BF29" s="319"/>
      <c r="BG29" s="318" t="str">
        <f>TOTALGENERAL!$CX74</f>
        <v/>
      </c>
      <c r="BH29" s="320"/>
      <c r="BI29" s="551" t="str">
        <f>PARAMETRES!$F$16</f>
        <v>ÉVEIL</v>
      </c>
      <c r="BJ29" s="551"/>
      <c r="BK29" s="316">
        <f>PARAMETRES!$G$16</f>
        <v>30</v>
      </c>
      <c r="BL29" s="317"/>
      <c r="BM29" s="318">
        <f>TOTALGENERAL!$U78</f>
        <v>25.8</v>
      </c>
      <c r="BN29" s="319"/>
      <c r="BO29" s="318" t="str">
        <f>TOTALGENERAL!$AV78</f>
        <v/>
      </c>
      <c r="BP29" s="319"/>
      <c r="BQ29" s="318" t="str">
        <f>TOTALGENERAL!$BW78</f>
        <v/>
      </c>
      <c r="BR29" s="319"/>
      <c r="BS29" s="318" t="str">
        <f>TOTALGENERAL!$CX78</f>
        <v/>
      </c>
      <c r="BT29" s="320"/>
      <c r="BU29" s="551" t="str">
        <f>PARAMETRES!$F$16</f>
        <v>ÉVEIL</v>
      </c>
      <c r="BV29" s="551"/>
      <c r="BW29" s="316">
        <f>PARAMETRES!$G$16</f>
        <v>30</v>
      </c>
      <c r="BX29" s="317"/>
      <c r="BY29" s="318">
        <f>TOTALGENERAL!$U82</f>
        <v>26.4</v>
      </c>
      <c r="BZ29" s="319"/>
      <c r="CA29" s="318" t="str">
        <f>TOTALGENERAL!$AV82</f>
        <v/>
      </c>
      <c r="CB29" s="319"/>
      <c r="CC29" s="318" t="str">
        <f>TOTALGENERAL!$BW82</f>
        <v/>
      </c>
      <c r="CD29" s="319"/>
      <c r="CE29" s="318" t="str">
        <f>TOTALGENERAL!$CX82</f>
        <v/>
      </c>
      <c r="CF29" s="320"/>
      <c r="CG29" s="551" t="str">
        <f>PARAMETRES!$F$16</f>
        <v>ÉVEIL</v>
      </c>
      <c r="CH29" s="551"/>
      <c r="CI29" s="316">
        <f>PARAMETRES!$G$16</f>
        <v>30</v>
      </c>
      <c r="CJ29" s="317"/>
      <c r="CK29" s="318">
        <f>TOTALGENERAL!$U86</f>
        <v>21.9</v>
      </c>
      <c r="CL29" s="319"/>
      <c r="CM29" s="318" t="str">
        <f>TOTALGENERAL!$AV86</f>
        <v/>
      </c>
      <c r="CN29" s="319"/>
      <c r="CO29" s="318" t="str">
        <f>TOTALGENERAL!$BW86</f>
        <v/>
      </c>
      <c r="CP29" s="319"/>
      <c r="CQ29" s="318" t="str">
        <f>TOTALGENERAL!$CX86</f>
        <v/>
      </c>
      <c r="CR29" s="320"/>
      <c r="CS29" s="551" t="str">
        <f>PARAMETRES!$F$16</f>
        <v>ÉVEIL</v>
      </c>
      <c r="CT29" s="551"/>
      <c r="CU29" s="316">
        <f>PARAMETRES!$G$16</f>
        <v>30</v>
      </c>
      <c r="CV29" s="317"/>
      <c r="CW29" s="318" t="str">
        <f>TOTALGENERAL!$U90</f>
        <v>-</v>
      </c>
      <c r="CX29" s="319"/>
      <c r="CY29" s="318" t="str">
        <f>TOTALGENERAL!$AV90</f>
        <v/>
      </c>
      <c r="CZ29" s="319"/>
      <c r="DA29" s="318" t="str">
        <f>TOTALGENERAL!$BW90</f>
        <v/>
      </c>
      <c r="DB29" s="319"/>
      <c r="DC29" s="318" t="str">
        <f>TOTALGENERAL!$CX90</f>
        <v/>
      </c>
      <c r="DD29" s="320"/>
      <c r="DE29" s="551" t="str">
        <f>PARAMETRES!$F$16</f>
        <v>ÉVEIL</v>
      </c>
      <c r="DF29" s="551"/>
      <c r="DG29" s="316">
        <f>PARAMETRES!$G$16</f>
        <v>30</v>
      </c>
      <c r="DH29" s="317"/>
      <c r="DI29" s="318" t="str">
        <f>TOTALGENERAL!$U94</f>
        <v>-</v>
      </c>
      <c r="DJ29" s="319"/>
      <c r="DK29" s="318" t="str">
        <f>TOTALGENERAL!$AV94</f>
        <v/>
      </c>
      <c r="DL29" s="319"/>
      <c r="DM29" s="318" t="str">
        <f>TOTALGENERAL!$BW94</f>
        <v/>
      </c>
      <c r="DN29" s="319"/>
      <c r="DO29" s="318" t="str">
        <f>TOTALGENERAL!$CX94</f>
        <v/>
      </c>
      <c r="DP29" s="320"/>
    </row>
    <row r="30" spans="1:120">
      <c r="A30" s="321" t="str">
        <f>IF(COUNTBLANK(K7:K36)=30,"","Moyenne de l'année :")</f>
        <v/>
      </c>
      <c r="B30" s="322" t="str">
        <f>IF(COUNTBLANK(K7:K36)=30,"",CONCATENATE(TOTALGENERAL!$DM58," %"))</f>
        <v/>
      </c>
      <c r="C30" s="323"/>
      <c r="D30" s="323"/>
      <c r="E30" s="315"/>
      <c r="F30" s="324"/>
      <c r="G30" s="315"/>
      <c r="H30" s="324"/>
      <c r="I30" s="315"/>
      <c r="J30" s="324"/>
      <c r="K30" s="315"/>
      <c r="L30" s="325"/>
      <c r="M30" s="321" t="str">
        <f>IF(COUNTBLANK(W7:W36)=30,"","Moyenne de l'année :")</f>
        <v/>
      </c>
      <c r="N30" s="322" t="str">
        <f>IF(COUNTBLANK(W7:W36)=30,"",CONCATENATE(TOTALGENERAL!$DM62," %"))</f>
        <v/>
      </c>
      <c r="O30" s="323"/>
      <c r="P30" s="323"/>
      <c r="Q30" s="315"/>
      <c r="R30" s="324"/>
      <c r="S30" s="315"/>
      <c r="T30" s="324"/>
      <c r="U30" s="315"/>
      <c r="V30" s="324"/>
      <c r="W30" s="315"/>
      <c r="X30" s="325"/>
      <c r="Y30" s="321" t="str">
        <f>IF(COUNTBLANK(AI7:AI36)=30,"","Moyenne de l'année :")</f>
        <v/>
      </c>
      <c r="Z30" s="322" t="str">
        <f>IF(COUNTBLANK(AI7:AI36)=30,"",CONCATENATE(TOTALGENERAL!$DM66," %"))</f>
        <v/>
      </c>
      <c r="AA30" s="323"/>
      <c r="AB30" s="323"/>
      <c r="AC30" s="315"/>
      <c r="AD30" s="324"/>
      <c r="AE30" s="315"/>
      <c r="AF30" s="324"/>
      <c r="AG30" s="315"/>
      <c r="AH30" s="324"/>
      <c r="AI30" s="315"/>
      <c r="AJ30" s="325"/>
      <c r="AK30" s="321" t="str">
        <f>IF(COUNTBLANK(AU7:AU36)=30,"","Moyenne de l'année :")</f>
        <v/>
      </c>
      <c r="AL30" s="322" t="str">
        <f>IF(COUNTBLANK(AU7:AU36)=30,"",CONCATENATE(TOTALGENERAL!$DM70," %"))</f>
        <v/>
      </c>
      <c r="AM30" s="323"/>
      <c r="AN30" s="323"/>
      <c r="AO30" s="315"/>
      <c r="AP30" s="324"/>
      <c r="AQ30" s="315"/>
      <c r="AR30" s="324"/>
      <c r="AS30" s="315"/>
      <c r="AT30" s="324"/>
      <c r="AU30" s="315"/>
      <c r="AV30" s="325"/>
      <c r="AW30" s="321" t="str">
        <f>IF(COUNTBLANK(BG7:BG36)=30,"","Moyenne de l'année :")</f>
        <v/>
      </c>
      <c r="AX30" s="322" t="str">
        <f>IF(COUNTBLANK(BG7:BG36)=30,"",CONCATENATE(TOTALGENERAL!$DM74," %"))</f>
        <v/>
      </c>
      <c r="AY30" s="323"/>
      <c r="AZ30" s="323"/>
      <c r="BA30" s="315"/>
      <c r="BB30" s="324"/>
      <c r="BC30" s="315"/>
      <c r="BD30" s="324"/>
      <c r="BE30" s="315"/>
      <c r="BF30" s="324"/>
      <c r="BG30" s="315"/>
      <c r="BH30" s="325"/>
      <c r="BI30" s="321" t="str">
        <f>IF(COUNTBLANK(BS7:BS36)=30,"","Moyenne de l'année :")</f>
        <v/>
      </c>
      <c r="BJ30" s="322" t="str">
        <f>IF(COUNTBLANK(BS7:BS36)=30,"",CONCATENATE(TOTALGENERAL!$DM78," %"))</f>
        <v/>
      </c>
      <c r="BK30" s="323"/>
      <c r="BL30" s="323"/>
      <c r="BM30" s="315"/>
      <c r="BN30" s="324"/>
      <c r="BO30" s="315"/>
      <c r="BP30" s="324"/>
      <c r="BQ30" s="315"/>
      <c r="BR30" s="324"/>
      <c r="BS30" s="315"/>
      <c r="BT30" s="325"/>
      <c r="BU30" s="321" t="str">
        <f>IF(COUNTBLANK(CE7:CE36)=30,"","Moyenne de l'année :")</f>
        <v/>
      </c>
      <c r="BV30" s="322" t="str">
        <f>IF(COUNTBLANK(CE7:CE36)=30,"",CONCATENATE(TOTALGENERAL!$DM82," %"))</f>
        <v/>
      </c>
      <c r="BW30" s="323"/>
      <c r="BX30" s="323"/>
      <c r="BY30" s="315"/>
      <c r="BZ30" s="324"/>
      <c r="CA30" s="315"/>
      <c r="CB30" s="324"/>
      <c r="CC30" s="315"/>
      <c r="CD30" s="324"/>
      <c r="CE30" s="315"/>
      <c r="CF30" s="325"/>
      <c r="CG30" s="321" t="str">
        <f>IF(COUNTBLANK(CQ7:CQ36)=30,"","Moyenne de l'année :")</f>
        <v/>
      </c>
      <c r="CH30" s="322" t="str">
        <f>IF(COUNTBLANK(CQ7:CQ36)=30,"",CONCATENATE(TOTALGENERAL!$DM86," %"))</f>
        <v/>
      </c>
      <c r="CI30" s="323"/>
      <c r="CJ30" s="323"/>
      <c r="CK30" s="315"/>
      <c r="CL30" s="324"/>
      <c r="CM30" s="315"/>
      <c r="CN30" s="324"/>
      <c r="CO30" s="315"/>
      <c r="CP30" s="324"/>
      <c r="CQ30" s="315"/>
      <c r="CR30" s="325"/>
      <c r="CS30" s="321" t="str">
        <f>IF(COUNTBLANK(DC7:DC36)=30,"","Moyenne de l'année :")</f>
        <v/>
      </c>
      <c r="CT30" s="322" t="str">
        <f>IF(COUNTBLANK(DC7:DC36)=30,"",CONCATENATE(TOTALGENERAL!$DM90," %"))</f>
        <v/>
      </c>
      <c r="CU30" s="323"/>
      <c r="CV30" s="323"/>
      <c r="CW30" s="315"/>
      <c r="CX30" s="324"/>
      <c r="CY30" s="315"/>
      <c r="CZ30" s="324"/>
      <c r="DA30" s="315"/>
      <c r="DB30" s="324"/>
      <c r="DC30" s="315"/>
      <c r="DD30" s="325"/>
      <c r="DE30" s="321" t="str">
        <f>IF(COUNTBLANK(DO7:DO36)=30,"","Moyenne de l'année :")</f>
        <v/>
      </c>
      <c r="DF30" s="322" t="str">
        <f>IF(COUNTBLANK(DO7:DO36)=30,"",CONCATENATE(TOTALGENERAL!$DM94," %"))</f>
        <v/>
      </c>
      <c r="DG30" s="323"/>
      <c r="DH30" s="323"/>
      <c r="DI30" s="315"/>
      <c r="DJ30" s="324"/>
      <c r="DK30" s="315"/>
      <c r="DL30" s="324"/>
      <c r="DM30" s="315"/>
      <c r="DN30" s="324"/>
      <c r="DO30" s="315"/>
      <c r="DP30" s="325"/>
    </row>
    <row r="31" spans="1:120">
      <c r="A31" s="321"/>
      <c r="B31" s="322"/>
      <c r="C31" s="323"/>
      <c r="D31" s="323"/>
      <c r="E31" s="315"/>
      <c r="F31" s="324"/>
      <c r="G31" s="315"/>
      <c r="H31" s="324"/>
      <c r="I31" s="315"/>
      <c r="J31" s="324"/>
      <c r="K31" s="315"/>
      <c r="L31" s="325"/>
      <c r="M31" s="321"/>
      <c r="N31" s="322"/>
      <c r="O31" s="323"/>
      <c r="P31" s="323"/>
      <c r="Q31" s="315"/>
      <c r="R31" s="324"/>
      <c r="S31" s="315"/>
      <c r="T31" s="324"/>
      <c r="U31" s="315"/>
      <c r="V31" s="324"/>
      <c r="W31" s="315"/>
      <c r="X31" s="325"/>
      <c r="Y31" s="321"/>
      <c r="Z31" s="322"/>
      <c r="AA31" s="323"/>
      <c r="AB31" s="323"/>
      <c r="AC31" s="315"/>
      <c r="AD31" s="324"/>
      <c r="AE31" s="315"/>
      <c r="AF31" s="324"/>
      <c r="AG31" s="315"/>
      <c r="AH31" s="324"/>
      <c r="AI31" s="315"/>
      <c r="AJ31" s="325"/>
      <c r="AK31" s="321"/>
      <c r="AL31" s="322"/>
      <c r="AM31" s="323"/>
      <c r="AN31" s="323"/>
      <c r="AO31" s="315"/>
      <c r="AP31" s="324"/>
      <c r="AQ31" s="315"/>
      <c r="AR31" s="324"/>
      <c r="AS31" s="315"/>
      <c r="AT31" s="324"/>
      <c r="AU31" s="315"/>
      <c r="AV31" s="325"/>
      <c r="AW31" s="321"/>
      <c r="AX31" s="322"/>
      <c r="AY31" s="323"/>
      <c r="AZ31" s="323"/>
      <c r="BA31" s="315"/>
      <c r="BB31" s="324"/>
      <c r="BC31" s="315"/>
      <c r="BD31" s="324"/>
      <c r="BE31" s="315"/>
      <c r="BF31" s="324"/>
      <c r="BG31" s="315"/>
      <c r="BH31" s="325"/>
      <c r="BI31" s="321"/>
      <c r="BJ31" s="322"/>
      <c r="BK31" s="323"/>
      <c r="BL31" s="323"/>
      <c r="BM31" s="315"/>
      <c r="BN31" s="324"/>
      <c r="BO31" s="315"/>
      <c r="BP31" s="324"/>
      <c r="BQ31" s="315"/>
      <c r="BR31" s="324"/>
      <c r="BS31" s="315"/>
      <c r="BT31" s="325"/>
      <c r="BU31" s="321"/>
      <c r="BV31" s="322"/>
      <c r="BW31" s="323"/>
      <c r="BX31" s="323"/>
      <c r="BY31" s="315"/>
      <c r="BZ31" s="324"/>
      <c r="CA31" s="315"/>
      <c r="CB31" s="324"/>
      <c r="CC31" s="315"/>
      <c r="CD31" s="324"/>
      <c r="CE31" s="315"/>
      <c r="CF31" s="325"/>
      <c r="CG31" s="321"/>
      <c r="CH31" s="322"/>
      <c r="CI31" s="323"/>
      <c r="CJ31" s="323"/>
      <c r="CK31" s="315"/>
      <c r="CL31" s="324"/>
      <c r="CM31" s="315"/>
      <c r="CN31" s="324"/>
      <c r="CO31" s="315"/>
      <c r="CP31" s="324"/>
      <c r="CQ31" s="315"/>
      <c r="CR31" s="325"/>
      <c r="CS31" s="321"/>
      <c r="CT31" s="322"/>
      <c r="CU31" s="323"/>
      <c r="CV31" s="323"/>
      <c r="CW31" s="315"/>
      <c r="CX31" s="324"/>
      <c r="CY31" s="315"/>
      <c r="CZ31" s="324"/>
      <c r="DA31" s="315"/>
      <c r="DB31" s="324"/>
      <c r="DC31" s="315"/>
      <c r="DD31" s="325"/>
      <c r="DE31" s="321"/>
      <c r="DF31" s="322"/>
      <c r="DG31" s="323"/>
      <c r="DH31" s="323"/>
      <c r="DI31" s="315"/>
      <c r="DJ31" s="324"/>
      <c r="DK31" s="315"/>
      <c r="DL31" s="324"/>
      <c r="DM31" s="315"/>
      <c r="DN31" s="324"/>
      <c r="DO31" s="315"/>
      <c r="DP31" s="325"/>
    </row>
    <row r="32" spans="1:120">
      <c r="A32" s="551" t="str">
        <f>IF(PARAMETRES!$D5="-",PARAMETRES!$F$17,CONCATENATE(UPPER(PARAMETRES!$D5)," (",LOWER(PARAMETRES!$F$17),")"))</f>
        <v>ANGLAIS (seconde langue)</v>
      </c>
      <c r="B32" s="551"/>
      <c r="C32" s="316">
        <f>PARAMETRES!$G$17</f>
        <v>30</v>
      </c>
      <c r="D32" s="317"/>
      <c r="E32" s="318" t="str">
        <f>TOTALGENERAL!$X58</f>
        <v/>
      </c>
      <c r="F32" s="319"/>
      <c r="G32" s="318" t="str">
        <f>TOTALGENERAL!$AY58</f>
        <v/>
      </c>
      <c r="H32" s="319"/>
      <c r="I32" s="318" t="str">
        <f>TOTALGENERAL!$BZ58</f>
        <v/>
      </c>
      <c r="J32" s="319"/>
      <c r="K32" s="318" t="str">
        <f>TOTALGENERAL!$DA58</f>
        <v/>
      </c>
      <c r="L32" s="320"/>
      <c r="M32" s="551" t="str">
        <f>IF(PARAMETRES!$D9="-",PARAMETRES!$F$17,CONCATENATE(UPPER(PARAMETRES!$D9)," (",LOWER(PARAMETRES!$F$17),")"))</f>
        <v>ANGLAIS (seconde langue)</v>
      </c>
      <c r="N32" s="551"/>
      <c r="O32" s="316">
        <f>PARAMETRES!$G$17</f>
        <v>30</v>
      </c>
      <c r="P32" s="317"/>
      <c r="Q32" s="318" t="str">
        <f>TOTALGENERAL!$X62</f>
        <v/>
      </c>
      <c r="R32" s="319"/>
      <c r="S32" s="318" t="str">
        <f>TOTALGENERAL!$AY62</f>
        <v/>
      </c>
      <c r="T32" s="319"/>
      <c r="U32" s="318" t="str">
        <f>TOTALGENERAL!$BZ62</f>
        <v/>
      </c>
      <c r="V32" s="319"/>
      <c r="W32" s="318" t="str">
        <f>TOTALGENERAL!$DA62</f>
        <v/>
      </c>
      <c r="X32" s="320"/>
      <c r="Y32" s="551" t="str">
        <f>IF(PARAMETRES!$D13="-",PARAMETRES!$F$17,CONCATENATE(UPPER(PARAMETRES!$D13)," (",LOWER(PARAMETRES!$F$17),")"))</f>
        <v>ANGLAIS (seconde langue)</v>
      </c>
      <c r="Z32" s="551"/>
      <c r="AA32" s="316">
        <f>PARAMETRES!$G$17</f>
        <v>30</v>
      </c>
      <c r="AB32" s="317"/>
      <c r="AC32" s="318" t="str">
        <f>TOTALGENERAL!$X66</f>
        <v/>
      </c>
      <c r="AD32" s="319"/>
      <c r="AE32" s="318" t="str">
        <f>TOTALGENERAL!$AY66</f>
        <v/>
      </c>
      <c r="AF32" s="319"/>
      <c r="AG32" s="318" t="str">
        <f>TOTALGENERAL!$BZ66</f>
        <v/>
      </c>
      <c r="AH32" s="319"/>
      <c r="AI32" s="318" t="str">
        <f>TOTALGENERAL!$DA66</f>
        <v/>
      </c>
      <c r="AJ32" s="320"/>
      <c r="AK32" s="551" t="str">
        <f>IF(PARAMETRES!$D17="-",PARAMETRES!$F$17,CONCATENATE(UPPER(PARAMETRES!$D17)," (",LOWER(PARAMETRES!$F$17),")"))</f>
        <v>ANGLAIS (seconde langue)</v>
      </c>
      <c r="AL32" s="551"/>
      <c r="AM32" s="316">
        <f>PARAMETRES!$G$17</f>
        <v>30</v>
      </c>
      <c r="AN32" s="317"/>
      <c r="AO32" s="318" t="str">
        <f>TOTALGENERAL!$X70</f>
        <v/>
      </c>
      <c r="AP32" s="319"/>
      <c r="AQ32" s="318" t="str">
        <f>TOTALGENERAL!$AY70</f>
        <v/>
      </c>
      <c r="AR32" s="319"/>
      <c r="AS32" s="318" t="str">
        <f>TOTALGENERAL!$BZ70</f>
        <v/>
      </c>
      <c r="AT32" s="319"/>
      <c r="AU32" s="318" t="str">
        <f>TOTALGENERAL!$DA70</f>
        <v/>
      </c>
      <c r="AV32" s="320"/>
      <c r="AW32" s="551" t="str">
        <f>IF(PARAMETRES!$D21="-",PARAMETRES!$F$17,CONCATENATE(UPPER(PARAMETRES!$D21)," (",LOWER(PARAMETRES!$F$17),")"))</f>
        <v>ANGLAIS (seconde langue)</v>
      </c>
      <c r="AX32" s="551"/>
      <c r="AY32" s="316">
        <f>PARAMETRES!$G$17</f>
        <v>30</v>
      </c>
      <c r="AZ32" s="317"/>
      <c r="BA32" s="318" t="str">
        <f>TOTALGENERAL!$X74</f>
        <v/>
      </c>
      <c r="BB32" s="319"/>
      <c r="BC32" s="318" t="str">
        <f>TOTALGENERAL!$AY74</f>
        <v/>
      </c>
      <c r="BD32" s="319"/>
      <c r="BE32" s="318" t="str">
        <f>TOTALGENERAL!$BZ74</f>
        <v/>
      </c>
      <c r="BF32" s="319"/>
      <c r="BG32" s="318" t="str">
        <f>TOTALGENERAL!$DA74</f>
        <v/>
      </c>
      <c r="BH32" s="320"/>
      <c r="BI32" s="551" t="str">
        <f>IF(PARAMETRES!$D25="-",PARAMETRES!$F$17,CONCATENATE(UPPER(PARAMETRES!$D25)," (",LOWER(PARAMETRES!$F$17),")"))</f>
        <v>ANGLAIS (seconde langue)</v>
      </c>
      <c r="BJ32" s="551"/>
      <c r="BK32" s="316">
        <f>PARAMETRES!$G$17</f>
        <v>30</v>
      </c>
      <c r="BL32" s="317"/>
      <c r="BM32" s="318" t="str">
        <f>TOTALGENERAL!$X78</f>
        <v/>
      </c>
      <c r="BN32" s="319"/>
      <c r="BO32" s="318" t="str">
        <f>TOTALGENERAL!$AY78</f>
        <v/>
      </c>
      <c r="BP32" s="319"/>
      <c r="BQ32" s="318" t="str">
        <f>TOTALGENERAL!$BZ78</f>
        <v/>
      </c>
      <c r="BR32" s="319"/>
      <c r="BS32" s="318" t="str">
        <f>TOTALGENERAL!$DA78</f>
        <v/>
      </c>
      <c r="BT32" s="320"/>
      <c r="BU32" s="551" t="str">
        <f>IF(PARAMETRES!$D29="-",PARAMETRES!$F$17,CONCATENATE(UPPER(PARAMETRES!$D29)," (",LOWER(PARAMETRES!$F$17),")"))</f>
        <v>ANGLAIS (seconde langue)</v>
      </c>
      <c r="BV32" s="551"/>
      <c r="BW32" s="316">
        <f>PARAMETRES!$G$17</f>
        <v>30</v>
      </c>
      <c r="BX32" s="317"/>
      <c r="BY32" s="318" t="str">
        <f>TOTALGENERAL!$X82</f>
        <v/>
      </c>
      <c r="BZ32" s="319"/>
      <c r="CA32" s="318" t="str">
        <f>TOTALGENERAL!$AY82</f>
        <v/>
      </c>
      <c r="CB32" s="319"/>
      <c r="CC32" s="318" t="str">
        <f>TOTALGENERAL!$BZ82</f>
        <v/>
      </c>
      <c r="CD32" s="319"/>
      <c r="CE32" s="318" t="str">
        <f>TOTALGENERAL!$DA82</f>
        <v/>
      </c>
      <c r="CF32" s="320"/>
      <c r="CG32" s="551" t="str">
        <f>IF(PARAMETRES!$D33="-",PARAMETRES!$F$17,CONCATENATE(UPPER(PARAMETRES!$D33)," (",LOWER(PARAMETRES!$F$17),")"))</f>
        <v>ANGLAIS (seconde langue)</v>
      </c>
      <c r="CH32" s="551"/>
      <c r="CI32" s="316">
        <f>PARAMETRES!$G$17</f>
        <v>30</v>
      </c>
      <c r="CJ32" s="317"/>
      <c r="CK32" s="318" t="str">
        <f>TOTALGENERAL!$X86</f>
        <v/>
      </c>
      <c r="CL32" s="319"/>
      <c r="CM32" s="318" t="str">
        <f>TOTALGENERAL!$AY86</f>
        <v/>
      </c>
      <c r="CN32" s="319"/>
      <c r="CO32" s="318" t="str">
        <f>TOTALGENERAL!$BZ86</f>
        <v/>
      </c>
      <c r="CP32" s="319"/>
      <c r="CQ32" s="318" t="str">
        <f>TOTALGENERAL!$DA86</f>
        <v/>
      </c>
      <c r="CR32" s="320"/>
      <c r="CS32" s="551" t="str">
        <f>IF(PARAMETRES!$D37="-",PARAMETRES!$F$17,CONCATENATE(UPPER(PARAMETRES!$D37)," (",LOWER(PARAMETRES!$F$17),")"))</f>
        <v>SECONDE LANGUE</v>
      </c>
      <c r="CT32" s="551"/>
      <c r="CU32" s="316">
        <f>PARAMETRES!$G$17</f>
        <v>30</v>
      </c>
      <c r="CV32" s="317"/>
      <c r="CW32" s="318" t="str">
        <f>TOTALGENERAL!$X90</f>
        <v/>
      </c>
      <c r="CX32" s="319"/>
      <c r="CY32" s="318" t="str">
        <f>TOTALGENERAL!$AY90</f>
        <v/>
      </c>
      <c r="CZ32" s="319"/>
      <c r="DA32" s="318" t="str">
        <f>TOTALGENERAL!$BZ90</f>
        <v/>
      </c>
      <c r="DB32" s="319"/>
      <c r="DC32" s="318" t="str">
        <f>TOTALGENERAL!$DA90</f>
        <v/>
      </c>
      <c r="DD32" s="320"/>
      <c r="DE32" s="551" t="str">
        <f>IF(PARAMETRES!$D41="-",PARAMETRES!$F$17,CONCATENATE(UPPER(PARAMETRES!$D41)," (",LOWER(PARAMETRES!$F$17),")"))</f>
        <v>SECONDE LANGUE</v>
      </c>
      <c r="DF32" s="551"/>
      <c r="DG32" s="316">
        <f>PARAMETRES!$G$17</f>
        <v>30</v>
      </c>
      <c r="DH32" s="317"/>
      <c r="DI32" s="318" t="str">
        <f>TOTALGENERAL!$X94</f>
        <v/>
      </c>
      <c r="DJ32" s="319"/>
      <c r="DK32" s="318" t="str">
        <f>TOTALGENERAL!$AY94</f>
        <v/>
      </c>
      <c r="DL32" s="319"/>
      <c r="DM32" s="318" t="str">
        <f>TOTALGENERAL!$BZ94</f>
        <v/>
      </c>
      <c r="DN32" s="319"/>
      <c r="DO32" s="318" t="str">
        <f>TOTALGENERAL!$DA94</f>
        <v/>
      </c>
      <c r="DP32" s="320"/>
    </row>
    <row r="33" spans="1:120">
      <c r="A33" s="321" t="str">
        <f>IF(COUNTBLANK(K7:K36)=30,"","Moyenne de l'année :")</f>
        <v/>
      </c>
      <c r="B33" s="322" t="str">
        <f>IF(COUNTBLANK(K7:K36)=30,"",CONCATENATE(TOTALGENERAL!$DN58," %"))</f>
        <v/>
      </c>
      <c r="C33" s="323"/>
      <c r="D33" s="323"/>
      <c r="E33" s="315"/>
      <c r="F33" s="324"/>
      <c r="G33" s="315"/>
      <c r="H33" s="324"/>
      <c r="I33" s="315"/>
      <c r="J33" s="324"/>
      <c r="K33" s="315"/>
      <c r="L33" s="325"/>
      <c r="M33" s="321" t="str">
        <f>IF(COUNTBLANK(W7:W36)=30,"","Moyenne de l'année :")</f>
        <v/>
      </c>
      <c r="N33" s="322" t="str">
        <f>IF(COUNTBLANK(W7:W36)=30,"",CONCATENATE(TOTALGENERAL!$DN62," %"))</f>
        <v/>
      </c>
      <c r="O33" s="323"/>
      <c r="P33" s="323"/>
      <c r="Q33" s="315"/>
      <c r="R33" s="324"/>
      <c r="S33" s="315"/>
      <c r="T33" s="324"/>
      <c r="U33" s="315"/>
      <c r="V33" s="324"/>
      <c r="W33" s="315"/>
      <c r="X33" s="325"/>
      <c r="Y33" s="321" t="str">
        <f>IF(COUNTBLANK(AI7:AI36)=30,"","Moyenne de l'année :")</f>
        <v/>
      </c>
      <c r="Z33" s="322" t="str">
        <f>IF(COUNTBLANK(AI7:AI36)=30,"",CONCATENATE(TOTALGENERAL!$DN66," %"))</f>
        <v/>
      </c>
      <c r="AA33" s="323"/>
      <c r="AB33" s="323"/>
      <c r="AC33" s="315"/>
      <c r="AD33" s="324"/>
      <c r="AE33" s="315"/>
      <c r="AF33" s="324"/>
      <c r="AG33" s="315"/>
      <c r="AH33" s="324"/>
      <c r="AI33" s="315"/>
      <c r="AJ33" s="325"/>
      <c r="AK33" s="321" t="str">
        <f>IF(COUNTBLANK(AU7:AU36)=30,"","Moyenne de l'année :")</f>
        <v/>
      </c>
      <c r="AL33" s="322" t="str">
        <f>IF(COUNTBLANK(AU7:AU36)=30,"",CONCATENATE(TOTALGENERAL!$DN70," %"))</f>
        <v/>
      </c>
      <c r="AM33" s="323"/>
      <c r="AN33" s="323"/>
      <c r="AO33" s="315"/>
      <c r="AP33" s="324"/>
      <c r="AQ33" s="315"/>
      <c r="AR33" s="324"/>
      <c r="AS33" s="315"/>
      <c r="AT33" s="324"/>
      <c r="AU33" s="315"/>
      <c r="AV33" s="325"/>
      <c r="AW33" s="321" t="str">
        <f>IF(COUNTBLANK(BG7:BG36)=30,"","Moyenne de l'année :")</f>
        <v/>
      </c>
      <c r="AX33" s="322" t="str">
        <f>IF(COUNTBLANK(BG7:BG36)=30,"",CONCATENATE(TOTALGENERAL!$DN74," %"))</f>
        <v/>
      </c>
      <c r="AY33" s="323"/>
      <c r="AZ33" s="323"/>
      <c r="BA33" s="315"/>
      <c r="BB33" s="324"/>
      <c r="BC33" s="315"/>
      <c r="BD33" s="324"/>
      <c r="BE33" s="315"/>
      <c r="BF33" s="324"/>
      <c r="BG33" s="315"/>
      <c r="BH33" s="325"/>
      <c r="BI33" s="321" t="str">
        <f>IF(COUNTBLANK(BS7:BS36)=30,"","Moyenne de l'année :")</f>
        <v/>
      </c>
      <c r="BJ33" s="322" t="str">
        <f>IF(COUNTBLANK(BS7:BS36)=30,"",CONCATENATE(TOTALGENERAL!$DN78," %"))</f>
        <v/>
      </c>
      <c r="BK33" s="323"/>
      <c r="BL33" s="323"/>
      <c r="BM33" s="315"/>
      <c r="BN33" s="324"/>
      <c r="BO33" s="315"/>
      <c r="BP33" s="324"/>
      <c r="BQ33" s="315"/>
      <c r="BR33" s="324"/>
      <c r="BS33" s="315"/>
      <c r="BT33" s="325"/>
      <c r="BU33" s="321" t="str">
        <f>IF(COUNTBLANK(CE7:CE36)=30,"","Moyenne de l'année :")</f>
        <v/>
      </c>
      <c r="BV33" s="322" t="str">
        <f>IF(COUNTBLANK(CE7:CE36)=30,"",CONCATENATE(TOTALGENERAL!$DN82," %"))</f>
        <v/>
      </c>
      <c r="BW33" s="323"/>
      <c r="BX33" s="323"/>
      <c r="BY33" s="315"/>
      <c r="BZ33" s="324"/>
      <c r="CA33" s="315"/>
      <c r="CB33" s="324"/>
      <c r="CC33" s="315"/>
      <c r="CD33" s="324"/>
      <c r="CE33" s="315"/>
      <c r="CF33" s="325"/>
      <c r="CG33" s="321" t="str">
        <f>IF(COUNTBLANK(CQ7:CQ36)=30,"","Moyenne de l'année :")</f>
        <v/>
      </c>
      <c r="CH33" s="322" t="str">
        <f>IF(COUNTBLANK(CQ7:CQ36)=30,"",CONCATENATE(TOTALGENERAL!$DN86," %"))</f>
        <v/>
      </c>
      <c r="CI33" s="323"/>
      <c r="CJ33" s="323"/>
      <c r="CK33" s="315"/>
      <c r="CL33" s="324"/>
      <c r="CM33" s="315"/>
      <c r="CN33" s="324"/>
      <c r="CO33" s="315"/>
      <c r="CP33" s="324"/>
      <c r="CQ33" s="315"/>
      <c r="CR33" s="325"/>
      <c r="CS33" s="321" t="str">
        <f>IF(COUNTBLANK(DC7:DC36)=30,"","Moyenne de l'année :")</f>
        <v/>
      </c>
      <c r="CT33" s="322" t="str">
        <f>IF(COUNTBLANK(DC7:DC36)=30,"",CONCATENATE(TOTALGENERAL!$DN90," %"))</f>
        <v/>
      </c>
      <c r="CU33" s="323"/>
      <c r="CV33" s="323"/>
      <c r="CW33" s="315"/>
      <c r="CX33" s="324"/>
      <c r="CY33" s="315"/>
      <c r="CZ33" s="324"/>
      <c r="DA33" s="315"/>
      <c r="DB33" s="324"/>
      <c r="DC33" s="315"/>
      <c r="DD33" s="325"/>
      <c r="DE33" s="321" t="str">
        <f>IF(COUNTBLANK(DO7:DO36)=30,"","Moyenne de l'année :")</f>
        <v/>
      </c>
      <c r="DF33" s="322" t="str">
        <f>IF(COUNTBLANK(DO7:DO36)=30,"",CONCATENATE(TOTALGENERAL!$DN94," %"))</f>
        <v/>
      </c>
      <c r="DG33" s="323"/>
      <c r="DH33" s="323"/>
      <c r="DI33" s="315"/>
      <c r="DJ33" s="324"/>
      <c r="DK33" s="315"/>
      <c r="DL33" s="324"/>
      <c r="DM33" s="315"/>
      <c r="DN33" s="324"/>
      <c r="DO33" s="315"/>
      <c r="DP33" s="325"/>
    </row>
    <row r="34" spans="1:120" ht="22.5" customHeight="1">
      <c r="A34" s="337"/>
      <c r="B34" s="338"/>
      <c r="C34" s="338"/>
      <c r="D34" s="339"/>
      <c r="E34" s="340"/>
      <c r="F34" s="324"/>
      <c r="G34" s="340"/>
      <c r="H34" s="324"/>
      <c r="I34" s="340"/>
      <c r="J34" s="324"/>
      <c r="K34" s="340"/>
      <c r="L34" s="325"/>
      <c r="M34" s="337"/>
      <c r="N34" s="338"/>
      <c r="O34" s="338"/>
      <c r="P34" s="339"/>
      <c r="Q34" s="340"/>
      <c r="R34" s="324"/>
      <c r="S34" s="340"/>
      <c r="T34" s="324"/>
      <c r="U34" s="340"/>
      <c r="V34" s="324"/>
      <c r="W34" s="340"/>
      <c r="X34" s="325"/>
      <c r="Y34" s="337"/>
      <c r="Z34" s="338"/>
      <c r="AA34" s="338"/>
      <c r="AB34" s="339"/>
      <c r="AC34" s="340"/>
      <c r="AD34" s="324"/>
      <c r="AE34" s="340"/>
      <c r="AF34" s="324"/>
      <c r="AG34" s="340"/>
      <c r="AH34" s="324"/>
      <c r="AI34" s="340"/>
      <c r="AJ34" s="325"/>
      <c r="AK34" s="337"/>
      <c r="AL34" s="338"/>
      <c r="AM34" s="338"/>
      <c r="AN34" s="339"/>
      <c r="AO34" s="340"/>
      <c r="AP34" s="324"/>
      <c r="AQ34" s="340"/>
      <c r="AR34" s="324"/>
      <c r="AS34" s="340"/>
      <c r="AT34" s="324"/>
      <c r="AU34" s="340"/>
      <c r="AV34" s="325"/>
      <c r="AW34" s="337"/>
      <c r="AX34" s="338"/>
      <c r="AY34" s="338"/>
      <c r="AZ34" s="339"/>
      <c r="BA34" s="340"/>
      <c r="BB34" s="324"/>
      <c r="BC34" s="340"/>
      <c r="BD34" s="324"/>
      <c r="BE34" s="340"/>
      <c r="BF34" s="324"/>
      <c r="BG34" s="340"/>
      <c r="BH34" s="325"/>
      <c r="BI34" s="337"/>
      <c r="BJ34" s="338"/>
      <c r="BK34" s="338"/>
      <c r="BL34" s="339"/>
      <c r="BM34" s="340"/>
      <c r="BN34" s="324"/>
      <c r="BO34" s="340"/>
      <c r="BP34" s="324"/>
      <c r="BQ34" s="340"/>
      <c r="BR34" s="324"/>
      <c r="BS34" s="340"/>
      <c r="BT34" s="325"/>
      <c r="BU34" s="337"/>
      <c r="BV34" s="338"/>
      <c r="BW34" s="338"/>
      <c r="BX34" s="339"/>
      <c r="BY34" s="340"/>
      <c r="BZ34" s="324"/>
      <c r="CA34" s="340"/>
      <c r="CB34" s="324"/>
      <c r="CC34" s="340"/>
      <c r="CD34" s="324"/>
      <c r="CE34" s="340"/>
      <c r="CF34" s="325"/>
      <c r="CG34" s="337"/>
      <c r="CH34" s="338"/>
      <c r="CI34" s="338"/>
      <c r="CJ34" s="339"/>
      <c r="CK34" s="340"/>
      <c r="CL34" s="324"/>
      <c r="CM34" s="340"/>
      <c r="CN34" s="324"/>
      <c r="CO34" s="340"/>
      <c r="CP34" s="324"/>
      <c r="CQ34" s="340"/>
      <c r="CR34" s="325"/>
      <c r="CS34" s="337"/>
      <c r="CT34" s="338"/>
      <c r="CU34" s="338"/>
      <c r="CV34" s="339"/>
      <c r="CW34" s="340"/>
      <c r="CX34" s="324"/>
      <c r="CY34" s="340"/>
      <c r="CZ34" s="324"/>
      <c r="DA34" s="340"/>
      <c r="DB34" s="324"/>
      <c r="DC34" s="340"/>
      <c r="DD34" s="325"/>
      <c r="DE34" s="337"/>
      <c r="DF34" s="338"/>
      <c r="DG34" s="338"/>
      <c r="DH34" s="339"/>
      <c r="DI34" s="340"/>
      <c r="DJ34" s="324"/>
      <c r="DK34" s="340"/>
      <c r="DL34" s="324"/>
      <c r="DM34" s="340"/>
      <c r="DN34" s="324"/>
      <c r="DO34" s="340"/>
      <c r="DP34" s="325"/>
    </row>
    <row r="35" spans="1:120" ht="4.5" customHeight="1">
      <c r="A35" s="326"/>
      <c r="B35" s="326"/>
      <c r="C35" s="327"/>
      <c r="D35" s="327"/>
      <c r="M35" s="326"/>
      <c r="N35" s="326"/>
      <c r="O35" s="327"/>
      <c r="P35" s="327"/>
      <c r="Y35" s="326"/>
      <c r="Z35" s="326"/>
      <c r="AA35" s="327"/>
      <c r="AB35" s="327"/>
      <c r="AK35" s="326"/>
      <c r="AL35" s="326"/>
      <c r="AM35" s="327"/>
      <c r="AN35" s="327"/>
      <c r="AW35" s="326"/>
      <c r="AX35" s="326"/>
      <c r="AY35" s="327"/>
      <c r="AZ35" s="327"/>
      <c r="BI35" s="326"/>
      <c r="BJ35" s="326"/>
      <c r="BK35" s="327"/>
      <c r="BL35" s="327"/>
      <c r="BU35" s="326"/>
      <c r="BV35" s="326"/>
      <c r="BW35" s="327"/>
      <c r="BX35" s="327"/>
      <c r="CG35" s="326"/>
      <c r="CH35" s="326"/>
      <c r="CI35" s="327"/>
      <c r="CJ35" s="327"/>
      <c r="CS35" s="326"/>
      <c r="CT35" s="326"/>
      <c r="CU35" s="327"/>
      <c r="CV35" s="327"/>
      <c r="DE35" s="326"/>
      <c r="DF35" s="326"/>
      <c r="DG35" s="327"/>
      <c r="DH35" s="327"/>
    </row>
    <row r="36" spans="1:120" ht="25.5" customHeight="1">
      <c r="A36" s="555" t="str">
        <f>PARAMETRES!$F$19</f>
        <v>TOTAL DE LA PÉRIODE</v>
      </c>
      <c r="B36" s="555"/>
      <c r="C36" s="341">
        <f>PARAMETRES!$G$19</f>
        <v>100</v>
      </c>
      <c r="D36" s="342"/>
      <c r="E36" s="343">
        <f>TOTALGENERAL!$AA58</f>
        <v>49.800000000000004</v>
      </c>
      <c r="F36" s="344"/>
      <c r="G36" s="343" t="str">
        <f>TOTALGENERAL!$BB58</f>
        <v/>
      </c>
      <c r="H36" s="344"/>
      <c r="I36" s="343" t="str">
        <f>TOTALGENERAL!$CC58</f>
        <v/>
      </c>
      <c r="J36" s="344"/>
      <c r="K36" s="343" t="str">
        <f>TOTALGENERAL!$DD58</f>
        <v/>
      </c>
      <c r="M36" s="555" t="str">
        <f>PARAMETRES!$F$19</f>
        <v>TOTAL DE LA PÉRIODE</v>
      </c>
      <c r="N36" s="555"/>
      <c r="O36" s="341">
        <f>PARAMETRES!$G$19</f>
        <v>100</v>
      </c>
      <c r="P36" s="342"/>
      <c r="Q36" s="343">
        <f>TOTALGENERAL!$AA62</f>
        <v>84.699999999999989</v>
      </c>
      <c r="R36" s="344"/>
      <c r="S36" s="343" t="str">
        <f>TOTALGENERAL!$BB62</f>
        <v/>
      </c>
      <c r="T36" s="344"/>
      <c r="U36" s="343" t="str">
        <f>TOTALGENERAL!$CC62</f>
        <v/>
      </c>
      <c r="V36" s="344"/>
      <c r="W36" s="343" t="str">
        <f>TOTALGENERAL!$DD62</f>
        <v/>
      </c>
      <c r="Y36" s="555" t="str">
        <f>PARAMETRES!$F$19</f>
        <v>TOTAL DE LA PÉRIODE</v>
      </c>
      <c r="Z36" s="555"/>
      <c r="AA36" s="341">
        <f>PARAMETRES!$G$19</f>
        <v>100</v>
      </c>
      <c r="AB36" s="342"/>
      <c r="AC36" s="343">
        <f>TOTALGENERAL!$AA66</f>
        <v>72.399999999999991</v>
      </c>
      <c r="AD36" s="344"/>
      <c r="AE36" s="343" t="str">
        <f>TOTALGENERAL!$BB66</f>
        <v/>
      </c>
      <c r="AF36" s="344"/>
      <c r="AG36" s="343" t="str">
        <f>TOTALGENERAL!$CC66</f>
        <v/>
      </c>
      <c r="AH36" s="344"/>
      <c r="AI36" s="343" t="str">
        <f>TOTALGENERAL!$DD66</f>
        <v/>
      </c>
      <c r="AK36" s="555" t="str">
        <f>PARAMETRES!$F$19</f>
        <v>TOTAL DE LA PÉRIODE</v>
      </c>
      <c r="AL36" s="555"/>
      <c r="AM36" s="341">
        <f>PARAMETRES!$G$19</f>
        <v>100</v>
      </c>
      <c r="AN36" s="342"/>
      <c r="AO36" s="343">
        <f>TOTALGENERAL!$AA70</f>
        <v>71.399999999999991</v>
      </c>
      <c r="AP36" s="344"/>
      <c r="AQ36" s="343" t="str">
        <f>TOTALGENERAL!$BB70</f>
        <v/>
      </c>
      <c r="AR36" s="344"/>
      <c r="AS36" s="343" t="str">
        <f>TOTALGENERAL!$CC70</f>
        <v/>
      </c>
      <c r="AT36" s="344"/>
      <c r="AU36" s="343" t="str">
        <f>TOTALGENERAL!$DD70</f>
        <v/>
      </c>
      <c r="AW36" s="555" t="str">
        <f>PARAMETRES!$F$19</f>
        <v>TOTAL DE LA PÉRIODE</v>
      </c>
      <c r="AX36" s="555"/>
      <c r="AY36" s="341">
        <f>PARAMETRES!$G$19</f>
        <v>100</v>
      </c>
      <c r="AZ36" s="342"/>
      <c r="BA36" s="343">
        <f>TOTALGENERAL!$AA74</f>
        <v>76.5</v>
      </c>
      <c r="BB36" s="344"/>
      <c r="BC36" s="343" t="str">
        <f>TOTALGENERAL!$BB74</f>
        <v/>
      </c>
      <c r="BD36" s="344"/>
      <c r="BE36" s="343" t="str">
        <f>TOTALGENERAL!$CC74</f>
        <v/>
      </c>
      <c r="BF36" s="344"/>
      <c r="BG36" s="343" t="str">
        <f>TOTALGENERAL!$DD74</f>
        <v/>
      </c>
      <c r="BI36" s="555" t="str">
        <f>PARAMETRES!$F$19</f>
        <v>TOTAL DE LA PÉRIODE</v>
      </c>
      <c r="BJ36" s="555"/>
      <c r="BK36" s="341">
        <f>PARAMETRES!$G$19</f>
        <v>100</v>
      </c>
      <c r="BL36" s="342"/>
      <c r="BM36" s="343">
        <f>TOTALGENERAL!$AA78</f>
        <v>82.8</v>
      </c>
      <c r="BN36" s="344"/>
      <c r="BO36" s="343" t="str">
        <f>TOTALGENERAL!$BB78</f>
        <v/>
      </c>
      <c r="BP36" s="344"/>
      <c r="BQ36" s="343" t="str">
        <f>TOTALGENERAL!$CC78</f>
        <v/>
      </c>
      <c r="BR36" s="344"/>
      <c r="BS36" s="343" t="str">
        <f>TOTALGENERAL!$DD78</f>
        <v/>
      </c>
      <c r="BU36" s="555" t="str">
        <f>PARAMETRES!$F$19</f>
        <v>TOTAL DE LA PÉRIODE</v>
      </c>
      <c r="BV36" s="555"/>
      <c r="BW36" s="341">
        <f>PARAMETRES!$G$19</f>
        <v>100</v>
      </c>
      <c r="BX36" s="342"/>
      <c r="BY36" s="343">
        <f>TOTALGENERAL!$AA82</f>
        <v>83.699999999999989</v>
      </c>
      <c r="BZ36" s="344"/>
      <c r="CA36" s="343" t="str">
        <f>TOTALGENERAL!$BB82</f>
        <v/>
      </c>
      <c r="CB36" s="344"/>
      <c r="CC36" s="343" t="str">
        <f>TOTALGENERAL!$CC82</f>
        <v/>
      </c>
      <c r="CD36" s="344"/>
      <c r="CE36" s="343" t="str">
        <f>TOTALGENERAL!$DD82</f>
        <v/>
      </c>
      <c r="CG36" s="555" t="str">
        <f>PARAMETRES!$F$19</f>
        <v>TOTAL DE LA PÉRIODE</v>
      </c>
      <c r="CH36" s="555"/>
      <c r="CI36" s="341">
        <f>PARAMETRES!$G$19</f>
        <v>100</v>
      </c>
      <c r="CJ36" s="342"/>
      <c r="CK36" s="343">
        <f>TOTALGENERAL!$AA86</f>
        <v>81.5</v>
      </c>
      <c r="CL36" s="344"/>
      <c r="CM36" s="343" t="str">
        <f>TOTALGENERAL!$BB86</f>
        <v/>
      </c>
      <c r="CN36" s="344"/>
      <c r="CO36" s="343" t="str">
        <f>TOTALGENERAL!$CC86</f>
        <v/>
      </c>
      <c r="CP36" s="344"/>
      <c r="CQ36" s="343" t="str">
        <f>TOTALGENERAL!$DD86</f>
        <v/>
      </c>
      <c r="CS36" s="555" t="str">
        <f>PARAMETRES!$F$19</f>
        <v>TOTAL DE LA PÉRIODE</v>
      </c>
      <c r="CT36" s="555"/>
      <c r="CU36" s="341">
        <f>PARAMETRES!$G$19</f>
        <v>100</v>
      </c>
      <c r="CV36" s="342"/>
      <c r="CW36" s="343" t="str">
        <f>TOTALGENERAL!$AA90</f>
        <v/>
      </c>
      <c r="CX36" s="344"/>
      <c r="CY36" s="343" t="str">
        <f>TOTALGENERAL!$BB90</f>
        <v/>
      </c>
      <c r="CZ36" s="344"/>
      <c r="DA36" s="343" t="str">
        <f>TOTALGENERAL!$CC90</f>
        <v/>
      </c>
      <c r="DB36" s="344"/>
      <c r="DC36" s="343" t="str">
        <f>TOTALGENERAL!$DD90</f>
        <v/>
      </c>
      <c r="DE36" s="555" t="str">
        <f>PARAMETRES!$F$19</f>
        <v>TOTAL DE LA PÉRIODE</v>
      </c>
      <c r="DF36" s="555"/>
      <c r="DG36" s="341">
        <f>PARAMETRES!$G$19</f>
        <v>100</v>
      </c>
      <c r="DH36" s="342"/>
      <c r="DI36" s="343" t="str">
        <f>TOTALGENERAL!$AA94</f>
        <v/>
      </c>
      <c r="DJ36" s="344"/>
      <c r="DK36" s="343" t="str">
        <f>TOTALGENERAL!$BB94</f>
        <v/>
      </c>
      <c r="DL36" s="344"/>
      <c r="DM36" s="343" t="str">
        <f>TOTALGENERAL!$CC94</f>
        <v/>
      </c>
      <c r="DN36" s="344"/>
      <c r="DO36" s="343" t="str">
        <f>TOTALGENERAL!$DD94</f>
        <v/>
      </c>
    </row>
    <row r="37" spans="1:120" ht="3.75" customHeight="1">
      <c r="G37" s="345"/>
      <c r="J37" s="345"/>
      <c r="S37" s="345"/>
      <c r="V37" s="345"/>
      <c r="AE37" s="345"/>
      <c r="AH37" s="345"/>
      <c r="AQ37" s="345"/>
      <c r="AT37" s="345"/>
      <c r="BC37" s="345"/>
      <c r="BF37" s="345"/>
      <c r="BO37" s="345"/>
      <c r="BR37" s="345"/>
      <c r="CA37" s="345"/>
      <c r="CD37" s="345"/>
      <c r="CM37" s="345"/>
      <c r="CP37" s="345"/>
      <c r="CY37" s="345"/>
      <c r="DB37" s="345"/>
      <c r="DK37" s="345"/>
      <c r="DN37" s="345"/>
    </row>
    <row r="38" spans="1:120">
      <c r="G38" s="556" t="str">
        <f>IF(COUNTBLANK(K7:K36)=30,"","Moyenne de l'année : ")</f>
        <v/>
      </c>
      <c r="H38" s="556"/>
      <c r="I38" s="556"/>
      <c r="J38" s="556"/>
      <c r="K38" s="346" t="str">
        <f>IF(COUNTBLANK(K7:K36)=30,"",CONCATENATE(TOTALGENERAL!$DO58," %"))</f>
        <v/>
      </c>
      <c r="S38" s="556" t="str">
        <f>IF(COUNTBLANK(W7:W36)=30,"","Moyenne de l'année : ")</f>
        <v/>
      </c>
      <c r="T38" s="556"/>
      <c r="U38" s="556"/>
      <c r="V38" s="556"/>
      <c r="W38" s="346" t="str">
        <f>IF(COUNTBLANK(W7:W36)=30,"",CONCATENATE(TOTALGENERAL!$DO62," %"))</f>
        <v/>
      </c>
      <c r="AE38" s="556" t="str">
        <f>IF(COUNTBLANK(AI7:AI36)=30,"","Moyenne de l'année : ")</f>
        <v/>
      </c>
      <c r="AF38" s="556"/>
      <c r="AG38" s="556"/>
      <c r="AH38" s="556"/>
      <c r="AI38" s="346" t="str">
        <f>IF(COUNTBLANK(AI7:AI36)=30,"",CONCATENATE(TOTALGENERAL!$DO66," %"))</f>
        <v/>
      </c>
      <c r="AQ38" s="556" t="str">
        <f>IF(COUNTBLANK(AU7:AU36)=30,"","Moyenne de l'année : ")</f>
        <v/>
      </c>
      <c r="AR38" s="556"/>
      <c r="AS38" s="556"/>
      <c r="AT38" s="556"/>
      <c r="AU38" s="346" t="str">
        <f>IF(COUNTBLANK(AU7:AU36)=30,"",CONCATENATE(TOTALGENERAL!$DO70," %"))</f>
        <v/>
      </c>
      <c r="BC38" s="556" t="str">
        <f>IF(COUNTBLANK(BG7:BG36)=30,"","Moyenne de l'année : ")</f>
        <v/>
      </c>
      <c r="BD38" s="556"/>
      <c r="BE38" s="556"/>
      <c r="BF38" s="556"/>
      <c r="BG38" s="346" t="str">
        <f>IF(COUNTBLANK(BG7:BG36)=30,"",CONCATENATE(TOTALGENERAL!$DO74," %"))</f>
        <v/>
      </c>
      <c r="BO38" s="556" t="str">
        <f>IF(COUNTBLANK(BS7:BS36)=30,"","Moyenne de l'année : ")</f>
        <v/>
      </c>
      <c r="BP38" s="556"/>
      <c r="BQ38" s="556"/>
      <c r="BR38" s="556"/>
      <c r="BS38" s="346" t="str">
        <f>IF(COUNTBLANK(BS7:BS36)=30,"",CONCATENATE(TOTALGENERAL!$DO78," %"))</f>
        <v/>
      </c>
      <c r="CA38" s="556" t="str">
        <f>IF(COUNTBLANK(CE7:CE36)=30,"","Moyenne de l'année : ")</f>
        <v/>
      </c>
      <c r="CB38" s="556"/>
      <c r="CC38" s="556"/>
      <c r="CD38" s="556"/>
      <c r="CE38" s="346" t="str">
        <f>IF(COUNTBLANK(CE7:CE36)=30,"",CONCATENATE(TOTALGENERAL!$DO82," %"))</f>
        <v/>
      </c>
      <c r="CM38" s="556" t="str">
        <f>IF(COUNTBLANK(CQ7:CQ36)=30,"","Moyenne de l'année : ")</f>
        <v/>
      </c>
      <c r="CN38" s="556"/>
      <c r="CO38" s="556"/>
      <c r="CP38" s="556"/>
      <c r="CQ38" s="346" t="str">
        <f>IF(COUNTBLANK(CQ7:CQ36)=30,"",CONCATENATE(TOTALGENERAL!$DO86," %"))</f>
        <v/>
      </c>
      <c r="CY38" s="556" t="str">
        <f>IF(COUNTBLANK(DC7:DC36)=30,"","Moyenne de l'année : ")</f>
        <v/>
      </c>
      <c r="CZ38" s="556"/>
      <c r="DA38" s="556"/>
      <c r="DB38" s="556"/>
      <c r="DC38" s="346" t="str">
        <f>IF(COUNTBLANK(DC7:DC36)=30,"",CONCATENATE(TOTALGENERAL!$DO90," %"))</f>
        <v/>
      </c>
      <c r="DK38" s="556" t="str">
        <f>IF(COUNTBLANK(DO7:DO36)=30,"","Moyenne de l'année : ")</f>
        <v/>
      </c>
      <c r="DL38" s="556"/>
      <c r="DM38" s="556"/>
      <c r="DN38" s="556"/>
      <c r="DO38" s="346" t="str">
        <f>IF(COUNTBLANK(DO7:DO36)=30,"",CONCATENATE(TOTALGENERAL!$DO94," %"))</f>
        <v/>
      </c>
    </row>
    <row r="39" spans="1:120" ht="21.75" customHeight="1">
      <c r="A39" s="312" t="str">
        <f>IF(PARAMETRES!$G$28="N","",IF(COUNTBLANK(K7:K36)=30,"","Epreuve récapitulative de fin d'année :"))</f>
        <v/>
      </c>
      <c r="M39" s="312" t="str">
        <f>IF(PARAMETRES!$G$28="N","",IF(COUNTBLANK(W7:W36)=30,"","Epreuve récapitulative de fin d'année :"))</f>
        <v/>
      </c>
      <c r="Y39" s="312" t="str">
        <f>IF(PARAMETRES!$G$28="N","",IF(COUNTBLANK(AI7:AI36)=30,"","Epreuve récapitulative de fin d'année :"))</f>
        <v/>
      </c>
      <c r="AK39" s="312" t="str">
        <f>IF(PARAMETRES!$G$28="N","",IF(COUNTBLANK(AU7:AU36)=30,"","Epreuve récapitulative de fin d'année :"))</f>
        <v/>
      </c>
      <c r="AW39" s="312" t="str">
        <f>IF(PARAMETRES!$G$28="N","",IF(COUNTBLANK(BG7:BG36)=30,"","Epreuve récapitulative de fin d'année :"))</f>
        <v/>
      </c>
      <c r="BI39" s="312" t="str">
        <f>IF(PARAMETRES!$G$28="N","",IF(COUNTBLANK(BS7:BS36)=30,"","Epreuve récapitulative de fin d'année :"))</f>
        <v/>
      </c>
      <c r="BU39" s="312" t="str">
        <f>IF(PARAMETRES!$G$28="N","",IF(COUNTBLANK(CE7:CE36)=30,"","Epreuve récapitulative de fin d'année :"))</f>
        <v/>
      </c>
      <c r="CG39" s="312" t="str">
        <f>IF(PARAMETRES!$G$28="N","",IF(COUNTBLANK(CQ7:CQ36)=30,"","Epreuve récapitulative de fin d'année :"))</f>
        <v/>
      </c>
      <c r="CS39" s="312" t="str">
        <f>IF(PARAMETRES!$G$28="N","",IF(COUNTBLANK(DC7:DC36)=30,"","Epreuve récapitulative de fin d'année :"))</f>
        <v/>
      </c>
      <c r="DE39" s="312" t="str">
        <f>IF(PARAMETRES!$G$28="N","",IF(COUNTBLANK(DO7:DO36)=30,"","Epreuve récapitulative de fin d'année :"))</f>
        <v/>
      </c>
    </row>
    <row r="40" spans="1:120">
      <c r="A40" s="312" t="str">
        <f>IF(PARAMETRES!$G$28="N","",IF(COUNTBLANK(K7:K36)=30,"",CONCATENATE("   - Savoir écrire : ",'ECRIRE (conj, gramm)'!$CQ6,"/",'ECRIRE (conj, gramm)'!$CR6," (",'ECRIRE (conj, gramm)'!$CN6,"/",'ECRIRE (conj, gramm)'!$CO6,")")))</f>
        <v/>
      </c>
      <c r="M40" s="312" t="str">
        <f>IF(PARAMETRES!$G$28="N","",IF(COUNTBLANK(W7:W36)=30,"",CONCATENATE("   - Savoir écrire : ",'ECRIRE (conj, gramm)'!$CQ10,"/",'ECRIRE (conj, gramm)'!$CR10," (",'ECRIRE (conj, gramm)'!$CN10,"/",'ECRIRE (conj, gramm)'!$CO10,")")))</f>
        <v/>
      </c>
      <c r="Y40" s="312" t="str">
        <f>IF(PARAMETRES!$G$28="N","",IF(COUNTBLANK(AI7:AI36)=30,"",CONCATENATE("   - Savoir écrire : ",'ECRIRE (conj, gramm)'!$CQ14,"/",'ECRIRE (conj, gramm)'!$CR14," (",'ECRIRE (conj, gramm)'!$CN14,"/",'ECRIRE (conj, gramm)'!$CO14,")")))</f>
        <v/>
      </c>
      <c r="AK40" s="312" t="str">
        <f>IF(PARAMETRES!$G$28="N","",IF(COUNTBLANK(AU7:AU36)=30,"",CONCATENATE("   - Savoir écrire : ",'ECRIRE (conj, gramm)'!$CQ18,"/",'ECRIRE (conj, gramm)'!$CR18," (",'ECRIRE (conj, gramm)'!$CN18,"/",'ECRIRE (conj, gramm)'!$CO18,")")))</f>
        <v/>
      </c>
      <c r="AW40" s="312" t="str">
        <f>IF(PARAMETRES!$G$28="N","",IF(COUNTBLANK(BG7:BG36)=30,"",CONCATENATE("   - Savoir écrire : ",'ECRIRE (conj, gramm)'!$CQ22,"/",'ECRIRE (conj, gramm)'!$CR22," (",'ECRIRE (conj, gramm)'!$CN22,"/",'ECRIRE (conj, gramm)'!$CO22,")")))</f>
        <v/>
      </c>
      <c r="BI40" s="312" t="str">
        <f>IF(PARAMETRES!$G$28="N","",IF(COUNTBLANK(BS7:BS36)=30,"",CONCATENATE("   - Savoir écrire : ",'ECRIRE (conj, gramm)'!$CQ26,"/",'ECRIRE (conj, gramm)'!$CR26," (",'ECRIRE (conj, gramm)'!$CN26,"/",'ECRIRE (conj, gramm)'!$CO26,")")))</f>
        <v/>
      </c>
      <c r="BU40" s="312" t="str">
        <f>IF(PARAMETRES!$G$28="N","",IF(COUNTBLANK(CE7:CE36)=30,"",CONCATENATE("   - Savoir écrire : ",'ECRIRE (conj, gramm)'!$CQ30,"/",'ECRIRE (conj, gramm)'!$CR30," (",'ECRIRE (conj, gramm)'!$CN30,"/",'ECRIRE (conj, gramm)'!$CO30,")")))</f>
        <v/>
      </c>
      <c r="CG40" s="312" t="str">
        <f>IF(PARAMETRES!$G$28="N","",IF(COUNTBLANK(CQ7:CQ36)=30,"",CONCATENATE("   - Savoir écrire : ",'ECRIRE (conj, gramm)'!$CQ34,"/",'ECRIRE (conj, gramm)'!$CR34," (",'ECRIRE (conj, gramm)'!$CN34,"/",'ECRIRE (conj, gramm)'!$CO34,")")))</f>
        <v/>
      </c>
      <c r="CS40" s="312" t="str">
        <f>IF(PARAMETRES!$G$28="N","",IF(COUNTBLANK(DC7:DC36)=30,"",CONCATENATE("   - Savoir écrire : ",'ECRIRE (conj, gramm)'!$CQ38,"/",'ECRIRE (conj, gramm)'!$CR38," (",'ECRIRE (conj, gramm)'!$CN38,"/",'ECRIRE (conj, gramm)'!$CO38,")")))</f>
        <v/>
      </c>
      <c r="DE40" s="312" t="str">
        <f>IF(PARAMETRES!$G$28="N","",IF(COUNTBLANK(DO7:DO36)=30,"",CONCATENATE("   - Savoir écrire : ",'ECRIRE (conj, gramm)'!$CQ42,"/",'ECRIRE (conj, gramm)'!$CR42," (",'ECRIRE (conj, gramm)'!$CN42,"/",'ECRIRE (conj, gramm)'!$CO42,")")))</f>
        <v/>
      </c>
    </row>
    <row r="41" spans="1:120">
      <c r="A41" s="312" t="str">
        <f>IF(PARAMETRES!$G$28="N","",IF(COUNTBLANK(K7:K36)=30,"",IF(NO!$CM6="",IF(G!$CM6="",IF(SF!$CM6="",IF(#REF!="","",CONCATENATE("   - ",#REF!," : ",#REF!,"/",#REF!," (",#REF!,"/",#REF!,")")),CONCATENATE("   - ",SF!$CN$2," : ",SF!$CM6,"/",SF!$CN6," (",SF!$CJ6,"/",SF!$CK6,")")),CONCATENATE("   - ",G!$CN$2," : ",G!$CM6,"/",G!$CN6," (",G!$CJ6,"/",G!$CK6,")")),CONCATENATE("   - ",NO!$CN$2," : ",NO!$CM6,"/",NO!$CN6," (",NO!$CJ6,"/",NO!$CK6,")"))))</f>
        <v/>
      </c>
      <c r="M41" s="312" t="str">
        <f>IF(PARAMETRES!$G$28="N","",IF(COUNTBLANK(W7:W36)=30,"",IF(NO!$CM10="",IF(G!$CM10="",IF(SF!$CM10="",IF(#REF!="","",CONCATENATE("   - ",#REF!," : ",#REF!,"/",#REF!," (",#REF!,"/",#REF!,")")),CONCATENATE("   - ",SF!$CN$2," : ",SF!$CM10,"/",SF!$CN10," (",SF!$CJ10,"/",SF!$CK10,")")),CONCATENATE("   - ",G!$CN$2," : ",G!$CM10,"/",G!$CN10," (",G!$CJ10,"/",G!$CK10,")")),CONCATENATE("   - ",NO!$CN$2," : ",NO!$CM10,"/",NO!$CN10," (",NO!$CJ10,"/",NO!$CK10,")"))))</f>
        <v/>
      </c>
      <c r="Y41" s="312" t="str">
        <f>IF(PARAMETRES!$G$28="N","",IF(COUNTBLANK(AI7:AI36)=30,"",IF(NO!$CM14="",IF(G!$CM14="",IF(SF!$CM14="",IF(#REF!="","",CONCATENATE("   - ",#REF!," : ",#REF!,"/",#REF!," (",#REF!,"/",#REF!,")")),CONCATENATE("   - ",SF!$CN$2," : ",SF!$CM14,"/",SF!$CN14," (",SF!$CJ14,"/",SF!$CK14,")")),CONCATENATE("   - ",G!$CN$2," : ",G!$CM14,"/",G!$CN14," (",G!$CJ14,"/",G!$CK14,")")),CONCATENATE("   - ",NO!$CN$2," : ",NO!$CM14,"/",NO!$CN14," (",NO!$CJ14,"/",NO!$CK14,")"))))</f>
        <v/>
      </c>
      <c r="AK41" s="312" t="str">
        <f>IF(PARAMETRES!$G$28="N","",IF(COUNTBLANK(AU7:AU36)=30,"",IF(NO!$CM18="",IF(G!$CM18="",IF(SF!$CM18="",IF(#REF!="","",CONCATENATE("   - ",#REF!," : ",#REF!,"/",#REF!," (",#REF!,"/",#REF!,")")),CONCATENATE("   - ",SF!$CN$2," : ",SF!$CM18,"/",SF!$CN18," (",SF!$CJ18,"/",SF!$CK18,")")),CONCATENATE("   - ",G!$CN$2," : ",G!$CM18,"/",G!$CN18," (",G!$CJ18,"/",G!$CK18,")")),CONCATENATE("   - ",NO!$CN$2," : ",NO!$CM18,"/",NO!$CN18," (",NO!$CJ18,"/",NO!$CK18,")"))))</f>
        <v/>
      </c>
      <c r="AW41" s="312" t="str">
        <f>IF(PARAMETRES!$G$28="N","",IF(COUNTBLANK(BG7:BG36)=30,"",IF(NO!$CM22="",IF(G!$CM22="",IF(SF!$CM22="",IF(#REF!="","",CONCATENATE("   - ",#REF!," : ",#REF!,"/",#REF!," (",#REF!,"/",#REF!,")")),CONCATENATE("   - ",SF!$CN$2," : ",SF!$CM22,"/",SF!$CN22," (",SF!$CJ22,"/",SF!$CK22,")")),CONCATENATE("   - ",G!$CN$2," : ",G!$CM22,"/",G!$CN22," (",G!$CJ22,"/",G!$CK22,")")),CONCATENATE("   - ",NO!$CN$2," : ",NO!$CM22,"/",NO!$CN22," (",NO!$CJ22,"/",NO!$CK22,")"))))</f>
        <v/>
      </c>
      <c r="BI41" s="312" t="str">
        <f>IF(PARAMETRES!$G$28="N","",IF(COUNTBLANK(BS7:BS36)=30,"",IF(NO!$CM26="",IF(G!$CM26="",IF(SF!$CM26="",IF(#REF!="","",CONCATENATE("   - ",#REF!," : ",#REF!,"/",#REF!," (",#REF!,"/",#REF!,")")),CONCATENATE("   - ",SF!$CN$2," : ",SF!$CM26,"/",SF!$CN26," (",SF!$CJ26,"/",SF!$CK26,")")),CONCATENATE("   - ",G!$CN$2," : ",G!$CM26,"/",G!$CN26," (",G!$CJ26,"/",G!$CK26,")")),CONCATENATE("   - ",NO!$CN$2," : ",NO!$CM26,"/",NO!$CN26," (",NO!$CJ26,"/",NO!$CK26,")"))))</f>
        <v/>
      </c>
      <c r="BU41" s="312" t="str">
        <f>IF(PARAMETRES!$G$28="N","",IF(COUNTBLANK(CE7:CE36)=30,"",IF(NO!$CM30="",IF(G!$CM30="",IF(SF!$CM30="",IF(#REF!="","",CONCATENATE("   - ",#REF!," : ",#REF!,"/",#REF!," (",#REF!,"/",#REF!,")")),CONCATENATE("   - ",SF!$CN$2," : ",SF!$CM30,"/",SF!$CN30," (",SF!$CJ30,"/",SF!$CK30,")")),CONCATENATE("   - ",G!$CN$2," : ",G!$CM30,"/",G!$CN30," (",G!$CJ30,"/",G!$CK30,")")),CONCATENATE("   - ",NO!$CN$2," : ",NO!$CM30,"/",NO!$CN30," (",NO!$CJ30,"/",NO!$CK30,")"))))</f>
        <v/>
      </c>
      <c r="CG41" s="312" t="str">
        <f>IF(PARAMETRES!$G$28="N","",IF(COUNTBLANK(CQ7:CQ36)=30,"",IF(NO!$CM34="",IF(G!$CM34="",IF(SF!$CM34="",IF(#REF!="","",CONCATENATE("   - ",#REF!," : ",#REF!,"/",#REF!," (",#REF!,"/",#REF!,")")),CONCATENATE("   - ",SF!$CN$2," : ",SF!$CM34,"/",SF!$CN34," (",SF!$CJ34,"/",SF!$CK34,")")),CONCATENATE("   - ",G!$CN$2," : ",G!$CM34,"/",G!$CN34," (",G!$CJ34,"/",G!$CK34,")")),CONCATENATE("   - ",NO!$CN$2," : ",NO!$CM34,"/",NO!$CN34," (",NO!$CJ34,"/",NO!$CK34,")"))))</f>
        <v/>
      </c>
      <c r="CS41" s="312" t="str">
        <f>IF(PARAMETRES!$G$28="N","",IF(COUNTBLANK(DC7:DC36)=30,"",IF(NO!$CM38="",IF(G!$CM38="",IF(SF!$CM38="",IF(#REF!="","",CONCATENATE("   - ",#REF!," : ",#REF!,"/",#REF!," (",#REF!,"/",#REF!,")")),CONCATENATE("   - ",SF!$CN$2," : ",SF!$CM38,"/",SF!$CN38," (",SF!$CJ38,"/",SF!$CK38,")")),CONCATENATE("   - ",G!$CN$2," : ",G!$CM38,"/",G!$CN38," (",G!$CJ38,"/",G!$CK38,")")),CONCATENATE("   - ",NO!$CN$2," : ",NO!$CM38,"/",NO!$CN38," (",NO!$CJ38,"/",NO!$CK38,")"))))</f>
        <v/>
      </c>
      <c r="DE41" s="312" t="str">
        <f>IF(PARAMETRES!$G$28="N","",IF(COUNTBLANK(DO7:DO36)=30,"",IF(NO!$CM42="",IF(G!$CM42="",IF(SF!$CM42="",IF(#REF!="","",CONCATENATE("   - ",#REF!," : ",#REF!,"/",#REF!," (",#REF!,"/",#REF!,")")),CONCATENATE("   - ",SF!$CN$2," : ",SF!$CM42,"/",SF!$CN42," (",SF!$CJ42,"/",SF!$CK42,")")),CONCATENATE("   - ",G!$CN$2," : ",G!$CM42,"/",G!$CN42," (",G!$CJ42,"/",G!$CK42,")")),CONCATENATE("   - ",NO!$CN$2," : ",NO!$CM42,"/",NO!$CN42," (",NO!$CJ42,"/",NO!$CK42,")"))))</f>
        <v/>
      </c>
    </row>
    <row r="54" spans="1:120">
      <c r="A54" s="557"/>
      <c r="B54" s="557"/>
      <c r="C54" s="557"/>
      <c r="D54" s="557"/>
      <c r="E54" s="557"/>
      <c r="F54" s="557"/>
      <c r="G54" s="557"/>
      <c r="H54" s="557"/>
      <c r="I54" s="557"/>
      <c r="J54" s="557"/>
      <c r="K54" s="557"/>
      <c r="L54" s="557"/>
      <c r="M54" s="557"/>
      <c r="N54" s="557"/>
      <c r="O54" s="557"/>
      <c r="P54" s="557"/>
      <c r="Q54" s="557"/>
      <c r="R54" s="557"/>
      <c r="S54" s="557"/>
      <c r="T54" s="557"/>
      <c r="U54" s="557"/>
      <c r="V54" s="557"/>
      <c r="W54" s="557"/>
      <c r="X54" s="557"/>
      <c r="Y54" s="557"/>
      <c r="Z54" s="557"/>
      <c r="AA54" s="557"/>
      <c r="AB54" s="557"/>
      <c r="AC54" s="557"/>
      <c r="AD54" s="557"/>
      <c r="AE54" s="557"/>
      <c r="AF54" s="557"/>
      <c r="AG54" s="557"/>
      <c r="AH54" s="557"/>
      <c r="AI54" s="557"/>
      <c r="AJ54" s="557"/>
      <c r="AK54" s="557"/>
      <c r="AL54" s="557"/>
      <c r="AM54" s="557"/>
      <c r="AN54" s="557"/>
      <c r="AO54" s="557"/>
      <c r="AP54" s="557"/>
      <c r="AQ54" s="557"/>
      <c r="AR54" s="557"/>
      <c r="AS54" s="557"/>
      <c r="AT54" s="557"/>
      <c r="AU54" s="557"/>
      <c r="AV54" s="557"/>
      <c r="AW54" s="557"/>
      <c r="AX54" s="557"/>
      <c r="AY54" s="557"/>
      <c r="AZ54" s="557"/>
      <c r="BA54" s="557"/>
      <c r="BB54" s="557"/>
      <c r="BC54" s="557"/>
      <c r="BD54" s="557"/>
      <c r="BE54" s="557"/>
      <c r="BF54" s="557"/>
      <c r="BG54" s="557"/>
      <c r="BH54" s="557"/>
      <c r="BI54" s="557"/>
      <c r="BJ54" s="557"/>
      <c r="BK54" s="557"/>
      <c r="BL54" s="557"/>
      <c r="BM54" s="557"/>
      <c r="BN54" s="557"/>
      <c r="BO54" s="557"/>
      <c r="BP54" s="557"/>
      <c r="BQ54" s="557"/>
      <c r="BR54" s="557"/>
      <c r="BS54" s="557"/>
      <c r="BT54" s="557"/>
      <c r="BU54" s="557"/>
      <c r="BV54" s="557"/>
      <c r="BW54" s="557"/>
      <c r="BX54" s="557"/>
      <c r="BY54" s="557"/>
      <c r="BZ54" s="557"/>
      <c r="CA54" s="557"/>
      <c r="CB54" s="557"/>
      <c r="CC54" s="557"/>
      <c r="CD54" s="557"/>
      <c r="CE54" s="557"/>
      <c r="CF54" s="557"/>
      <c r="CG54" s="557"/>
      <c r="CH54" s="557"/>
      <c r="CI54" s="557"/>
      <c r="CJ54" s="557"/>
      <c r="CK54" s="557"/>
      <c r="CL54" s="557"/>
      <c r="CM54" s="557"/>
      <c r="CN54" s="557"/>
      <c r="CO54" s="557"/>
      <c r="CP54" s="557"/>
      <c r="CQ54" s="557"/>
      <c r="CR54" s="557"/>
      <c r="CS54" s="557"/>
      <c r="CT54" s="557"/>
      <c r="CU54" s="557"/>
      <c r="CV54" s="557"/>
      <c r="CW54" s="557"/>
      <c r="CX54" s="557"/>
      <c r="CY54" s="557"/>
      <c r="CZ54" s="557"/>
      <c r="DA54" s="557"/>
      <c r="DB54" s="557"/>
      <c r="DC54" s="557"/>
      <c r="DD54" s="557"/>
      <c r="DE54" s="557"/>
      <c r="DF54" s="557"/>
      <c r="DG54" s="557"/>
      <c r="DH54" s="557"/>
      <c r="DI54" s="557"/>
      <c r="DJ54" s="557"/>
      <c r="DK54" s="557"/>
      <c r="DL54" s="557"/>
      <c r="DM54" s="557"/>
      <c r="DN54" s="557"/>
      <c r="DO54" s="557"/>
      <c r="DP54" s="557"/>
    </row>
    <row r="55" spans="1:120" ht="37.5">
      <c r="B55" s="563" t="str">
        <f>PARAMETRES!$C6</f>
        <v>M</v>
      </c>
      <c r="C55" s="563"/>
      <c r="D55" s="563"/>
      <c r="E55" s="563"/>
      <c r="F55" s="563"/>
      <c r="G55" s="563"/>
      <c r="H55" s="563"/>
      <c r="I55" s="547" t="str">
        <f>IF(COUNTBLANK(K61:K90)=30,"",PARAMETRES!$F$22)</f>
        <v/>
      </c>
      <c r="J55" s="548" t="str">
        <f>IF(COUNTBLANK(K61:K90)=30,"",PARAMETRES!$F$23)</f>
        <v/>
      </c>
      <c r="N55" s="563" t="str">
        <f>PARAMETRES!$C10</f>
        <v>A</v>
      </c>
      <c r="O55" s="563"/>
      <c r="P55" s="563"/>
      <c r="Q55" s="563"/>
      <c r="R55" s="563"/>
      <c r="S55" s="563"/>
      <c r="T55" s="563"/>
      <c r="U55" s="574" t="str">
        <f>IF(COUNTBLANK(W61:W90)=30,"",PARAMETRES!$F$22)</f>
        <v/>
      </c>
      <c r="V55" s="575" t="str">
        <f>IF(COUNTBLANK(W61:W90)=30,"",PARAMETRES!$F$23)</f>
        <v/>
      </c>
      <c r="Z55" s="563" t="str">
        <f>PARAMETRES!$C14</f>
        <v>F</v>
      </c>
      <c r="AA55" s="563"/>
      <c r="AB55" s="563"/>
      <c r="AC55" s="563"/>
      <c r="AD55" s="563"/>
      <c r="AE55" s="563"/>
      <c r="AF55" s="563"/>
      <c r="AG55" s="547" t="str">
        <f>IF(COUNTBLANK(AI61:AI90)=30,"",PARAMETRES!$F$22)</f>
        <v/>
      </c>
      <c r="AH55" s="548" t="str">
        <f>IF(COUNTBLANK(AI61:AI90)=30,"",PARAMETRES!$F$23)</f>
        <v/>
      </c>
      <c r="AL55" s="563" t="str">
        <f>PARAMETRES!$C18</f>
        <v>L</v>
      </c>
      <c r="AM55" s="563"/>
      <c r="AN55" s="563"/>
      <c r="AO55" s="563"/>
      <c r="AP55" s="563"/>
      <c r="AQ55" s="563"/>
      <c r="AR55" s="563"/>
      <c r="AS55" s="547" t="str">
        <f>IF(COUNTBLANK(AU61:AU90)=30,"",PARAMETRES!$F$22)</f>
        <v/>
      </c>
      <c r="AT55" s="548" t="str">
        <f>IF(COUNTBLANK(AU61:AU90)=30,"",PARAMETRES!$F$23)</f>
        <v/>
      </c>
      <c r="AX55" s="563" t="str">
        <f>PARAMETRES!$C22</f>
        <v>L</v>
      </c>
      <c r="AY55" s="563"/>
      <c r="AZ55" s="563"/>
      <c r="BA55" s="563"/>
      <c r="BB55" s="563"/>
      <c r="BC55" s="563"/>
      <c r="BD55" s="563"/>
      <c r="BE55" s="547" t="str">
        <f>IF(COUNTBLANK(BG61:BG90)=30,"",PARAMETRES!$F$22)</f>
        <v/>
      </c>
      <c r="BF55" s="548" t="str">
        <f>IF(COUNTBLANK(BG61:BG90)=30,"",PARAMETRES!$F$23)</f>
        <v/>
      </c>
      <c r="BJ55" s="563" t="str">
        <f>PARAMETRES!$C26</f>
        <v>M</v>
      </c>
      <c r="BK55" s="563"/>
      <c r="BL55" s="563"/>
      <c r="BM55" s="563"/>
      <c r="BN55" s="563"/>
      <c r="BO55" s="563"/>
      <c r="BP55" s="563"/>
      <c r="BQ55" s="547" t="str">
        <f>IF(COUNTBLANK(BS61:BS90)=30,"",PARAMETRES!$F$22)</f>
        <v/>
      </c>
      <c r="BR55" s="548" t="str">
        <f>IF(COUNTBLANK(BS61:BS90)=30,"",PARAMETRES!$F$23)</f>
        <v/>
      </c>
      <c r="BV55" s="563" t="str">
        <f>PARAMETRES!$C30</f>
        <v>M</v>
      </c>
      <c r="BW55" s="563"/>
      <c r="BX55" s="563"/>
      <c r="BY55" s="563"/>
      <c r="BZ55" s="563"/>
      <c r="CA55" s="563"/>
      <c r="CB55" s="563"/>
      <c r="CC55" s="547" t="str">
        <f>IF(COUNTBLANK(CE61:CE90)=30,"",PARAMETRES!$F$22)</f>
        <v/>
      </c>
      <c r="CD55" s="548" t="str">
        <f>IF(COUNTBLANK(CE61:CE90)=30,"",PARAMETRES!$F$23)</f>
        <v/>
      </c>
      <c r="CH55" s="563" t="str">
        <f>PARAMETRES!$C34</f>
        <v>-</v>
      </c>
      <c r="CI55" s="563"/>
      <c r="CJ55" s="563"/>
      <c r="CK55" s="563"/>
      <c r="CL55" s="563"/>
      <c r="CM55" s="563"/>
      <c r="CN55" s="563"/>
      <c r="CO55" s="547" t="str">
        <f>IF(COUNTBLANK(CQ61:CQ90)=30,"",PARAMETRES!$F$22)</f>
        <v/>
      </c>
      <c r="CP55" s="548" t="str">
        <f>IF(COUNTBLANK(CQ61:CQ90)=30,"",PARAMETRES!$F$23)</f>
        <v/>
      </c>
      <c r="CT55" s="563" t="str">
        <f>PARAMETRES!$C38</f>
        <v>-</v>
      </c>
      <c r="CU55" s="563"/>
      <c r="CV55" s="563"/>
      <c r="CW55" s="563"/>
      <c r="CX55" s="563"/>
      <c r="CY55" s="563"/>
      <c r="CZ55" s="563"/>
      <c r="DA55" s="547" t="str">
        <f>IF(COUNTBLANK(DC61:DC90)=30,"",PARAMETRES!$F$22)</f>
        <v/>
      </c>
      <c r="DB55" s="548" t="str">
        <f>IF(COUNTBLANK(DC61:DC90)=30,"",PARAMETRES!$F$23)</f>
        <v/>
      </c>
      <c r="DF55" s="563" t="str">
        <f>PARAMETRES!$C42</f>
        <v>-</v>
      </c>
      <c r="DG55" s="563"/>
      <c r="DH55" s="563"/>
      <c r="DI55" s="563"/>
      <c r="DJ55" s="563"/>
      <c r="DK55" s="563"/>
      <c r="DL55" s="563"/>
      <c r="DM55" s="547" t="str">
        <f>IF(COUNTBLANK(DO61:DO90)=30,"",PARAMETRES!$F$22)</f>
        <v/>
      </c>
      <c r="DN55" s="548" t="str">
        <f>IF(COUNTBLANK(DO61:DO90)=30,"",PARAMETRES!$F$23)</f>
        <v/>
      </c>
    </row>
    <row r="56" spans="1:120" ht="25.5">
      <c r="B56" s="562" t="str">
        <f>PARAMETRES!$B6</f>
        <v>B</v>
      </c>
      <c r="C56" s="562"/>
      <c r="D56" s="562"/>
      <c r="E56" s="562"/>
      <c r="F56" s="562"/>
      <c r="G56" s="562"/>
      <c r="H56" s="562"/>
      <c r="I56" s="547"/>
      <c r="J56" s="548"/>
      <c r="N56" s="576" t="str">
        <f>PARAMETRES!$B10</f>
        <v>C</v>
      </c>
      <c r="O56" s="576"/>
      <c r="P56" s="576"/>
      <c r="Q56" s="576"/>
      <c r="R56" s="576"/>
      <c r="S56" s="576"/>
      <c r="T56" s="576"/>
      <c r="U56" s="574"/>
      <c r="V56" s="575"/>
      <c r="Z56" s="562" t="str">
        <f>PARAMETRES!$B14</f>
        <v>F</v>
      </c>
      <c r="AA56" s="562"/>
      <c r="AB56" s="562"/>
      <c r="AC56" s="562"/>
      <c r="AD56" s="562"/>
      <c r="AE56" s="562"/>
      <c r="AF56" s="562"/>
      <c r="AG56" s="547"/>
      <c r="AH56" s="548"/>
      <c r="AL56" s="562" t="str">
        <f>PARAMETRES!$B18</f>
        <v>K</v>
      </c>
      <c r="AM56" s="562"/>
      <c r="AN56" s="562"/>
      <c r="AO56" s="562"/>
      <c r="AP56" s="562"/>
      <c r="AQ56" s="562"/>
      <c r="AR56" s="562"/>
      <c r="AS56" s="547"/>
      <c r="AT56" s="548"/>
      <c r="AX56" s="562" t="str">
        <f>PARAMETRES!$B22</f>
        <v>P</v>
      </c>
      <c r="AY56" s="562"/>
      <c r="AZ56" s="562"/>
      <c r="BA56" s="562"/>
      <c r="BB56" s="562"/>
      <c r="BC56" s="562"/>
      <c r="BD56" s="562"/>
      <c r="BE56" s="547"/>
      <c r="BF56" s="548"/>
      <c r="BJ56" s="562" t="str">
        <f>PARAMETRES!$B26</f>
        <v>S</v>
      </c>
      <c r="BK56" s="562"/>
      <c r="BL56" s="562"/>
      <c r="BM56" s="562"/>
      <c r="BN56" s="562"/>
      <c r="BO56" s="562"/>
      <c r="BP56" s="562"/>
      <c r="BQ56" s="547"/>
      <c r="BR56" s="548"/>
      <c r="BV56" s="562" t="str">
        <f>PARAMETRES!$B30</f>
        <v>T</v>
      </c>
      <c r="BW56" s="562"/>
      <c r="BX56" s="562"/>
      <c r="BY56" s="562"/>
      <c r="BZ56" s="562"/>
      <c r="CA56" s="562"/>
      <c r="CB56" s="562"/>
      <c r="CC56" s="547"/>
      <c r="CD56" s="548"/>
      <c r="CH56" s="562" t="str">
        <f>PARAMETRES!$B34</f>
        <v>-</v>
      </c>
      <c r="CI56" s="562"/>
      <c r="CJ56" s="562"/>
      <c r="CK56" s="562"/>
      <c r="CL56" s="562"/>
      <c r="CM56" s="562"/>
      <c r="CN56" s="562"/>
      <c r="CO56" s="547"/>
      <c r="CP56" s="548"/>
      <c r="CT56" s="562" t="str">
        <f>PARAMETRES!$B38</f>
        <v>-</v>
      </c>
      <c r="CU56" s="562"/>
      <c r="CV56" s="562"/>
      <c r="CW56" s="562"/>
      <c r="CX56" s="562"/>
      <c r="CY56" s="562"/>
      <c r="CZ56" s="562"/>
      <c r="DA56" s="547"/>
      <c r="DB56" s="548"/>
      <c r="DF56" s="562" t="str">
        <f>PARAMETRES!$B42</f>
        <v>-</v>
      </c>
      <c r="DG56" s="562"/>
      <c r="DH56" s="562"/>
      <c r="DI56" s="562"/>
      <c r="DJ56" s="562"/>
      <c r="DK56" s="562"/>
      <c r="DL56" s="562"/>
      <c r="DM56" s="547"/>
      <c r="DN56" s="548"/>
    </row>
    <row r="57" spans="1:120">
      <c r="B57" s="313"/>
      <c r="C57" s="313"/>
      <c r="D57" s="313"/>
      <c r="N57" s="313"/>
      <c r="O57" s="313"/>
      <c r="P57" s="313"/>
      <c r="Z57" s="313"/>
      <c r="AA57" s="313"/>
      <c r="AB57" s="313"/>
      <c r="AL57" s="313"/>
      <c r="AM57" s="313"/>
      <c r="AN57" s="313"/>
      <c r="AX57" s="313"/>
      <c r="AY57" s="313"/>
      <c r="AZ57" s="313"/>
      <c r="BJ57" s="313"/>
      <c r="BK57" s="313"/>
      <c r="BL57" s="313"/>
      <c r="BV57" s="313"/>
      <c r="BW57" s="313"/>
      <c r="BX57" s="313"/>
      <c r="CH57" s="313"/>
      <c r="CI57" s="313"/>
      <c r="CJ57" s="313"/>
      <c r="CT57" s="313"/>
      <c r="CU57" s="313"/>
      <c r="CV57" s="313"/>
      <c r="DF57" s="313"/>
      <c r="DG57" s="313"/>
      <c r="DH57" s="313"/>
    </row>
    <row r="59" spans="1:120" ht="25.5" customHeight="1">
      <c r="E59" s="314" t="s">
        <v>84</v>
      </c>
      <c r="G59" s="314" t="s">
        <v>85</v>
      </c>
      <c r="I59" s="314" t="s">
        <v>86</v>
      </c>
      <c r="K59" s="314" t="s">
        <v>87</v>
      </c>
      <c r="Q59" s="314" t="s">
        <v>84</v>
      </c>
      <c r="S59" s="314" t="s">
        <v>85</v>
      </c>
      <c r="U59" s="314" t="s">
        <v>86</v>
      </c>
      <c r="W59" s="314" t="s">
        <v>87</v>
      </c>
      <c r="AC59" s="314" t="s">
        <v>84</v>
      </c>
      <c r="AE59" s="314" t="s">
        <v>85</v>
      </c>
      <c r="AG59" s="314" t="s">
        <v>86</v>
      </c>
      <c r="AI59" s="314" t="s">
        <v>87</v>
      </c>
      <c r="AO59" s="314" t="s">
        <v>84</v>
      </c>
      <c r="AQ59" s="314" t="s">
        <v>85</v>
      </c>
      <c r="AS59" s="314" t="s">
        <v>86</v>
      </c>
      <c r="AU59" s="314" t="s">
        <v>87</v>
      </c>
      <c r="BA59" s="314" t="s">
        <v>84</v>
      </c>
      <c r="BC59" s="314" t="s">
        <v>85</v>
      </c>
      <c r="BE59" s="314" t="s">
        <v>86</v>
      </c>
      <c r="BG59" s="314" t="s">
        <v>87</v>
      </c>
      <c r="BM59" s="314" t="s">
        <v>84</v>
      </c>
      <c r="BO59" s="314" t="s">
        <v>85</v>
      </c>
      <c r="BQ59" s="314" t="s">
        <v>86</v>
      </c>
      <c r="BS59" s="314" t="s">
        <v>87</v>
      </c>
      <c r="BY59" s="314" t="s">
        <v>84</v>
      </c>
      <c r="CA59" s="314" t="s">
        <v>85</v>
      </c>
      <c r="CC59" s="314" t="s">
        <v>86</v>
      </c>
      <c r="CE59" s="314" t="s">
        <v>87</v>
      </c>
      <c r="CK59" s="314" t="s">
        <v>84</v>
      </c>
      <c r="CM59" s="314" t="s">
        <v>85</v>
      </c>
      <c r="CO59" s="314" t="s">
        <v>86</v>
      </c>
      <c r="CQ59" s="314" t="s">
        <v>87</v>
      </c>
      <c r="CW59" s="314" t="s">
        <v>84</v>
      </c>
      <c r="CY59" s="314" t="s">
        <v>85</v>
      </c>
      <c r="DA59" s="314" t="s">
        <v>86</v>
      </c>
      <c r="DC59" s="314" t="s">
        <v>87</v>
      </c>
      <c r="DI59" s="314" t="s">
        <v>84</v>
      </c>
      <c r="DK59" s="314" t="s">
        <v>85</v>
      </c>
      <c r="DM59" s="314" t="s">
        <v>86</v>
      </c>
      <c r="DO59" s="314" t="s">
        <v>87</v>
      </c>
    </row>
    <row r="60" spans="1:120">
      <c r="E60" s="315"/>
      <c r="G60" s="315"/>
      <c r="I60" s="315"/>
      <c r="K60" s="315"/>
      <c r="Q60" s="315"/>
      <c r="S60" s="315"/>
      <c r="U60" s="315"/>
      <c r="W60" s="315"/>
      <c r="AC60" s="315"/>
      <c r="AE60" s="315"/>
      <c r="AG60" s="315"/>
      <c r="AI60" s="315"/>
      <c r="AO60" s="315"/>
      <c r="AQ60" s="315"/>
      <c r="AS60" s="315"/>
      <c r="AU60" s="315"/>
      <c r="BA60" s="315"/>
      <c r="BC60" s="315"/>
      <c r="BE60" s="315"/>
      <c r="BG60" s="315"/>
      <c r="BM60" s="315"/>
      <c r="BO60" s="315"/>
      <c r="BQ60" s="315"/>
      <c r="BS60" s="315"/>
      <c r="BY60" s="315"/>
      <c r="CA60" s="315"/>
      <c r="CC60" s="315"/>
      <c r="CE60" s="315"/>
      <c r="CK60" s="315"/>
      <c r="CM60" s="315"/>
      <c r="CO60" s="315"/>
      <c r="CQ60" s="315"/>
      <c r="CW60" s="315"/>
      <c r="CY60" s="315"/>
      <c r="DA60" s="315"/>
      <c r="DC60" s="315"/>
      <c r="DI60" s="315"/>
      <c r="DK60" s="315"/>
      <c r="DM60" s="315"/>
      <c r="DO60" s="315"/>
    </row>
    <row r="61" spans="1:120">
      <c r="A61" s="551" t="str">
        <f>PARAMETRES!$F$3</f>
        <v>RELIGION</v>
      </c>
      <c r="B61" s="551"/>
      <c r="C61" s="316">
        <f>PARAMETRES!$G$3</f>
        <v>20</v>
      </c>
      <c r="D61" s="317"/>
      <c r="E61" s="318">
        <f>TOTALGENERAL!$E59</f>
        <v>13.7</v>
      </c>
      <c r="F61" s="319"/>
      <c r="G61" s="318" t="str">
        <f>TOTALGENERAL!$AF59</f>
        <v/>
      </c>
      <c r="H61" s="319"/>
      <c r="I61" s="318" t="str">
        <f>TOTALGENERAL!$BG59</f>
        <v/>
      </c>
      <c r="J61" s="319"/>
      <c r="K61" s="318" t="str">
        <f>TOTALGENERAL!$CH59</f>
        <v/>
      </c>
      <c r="L61" s="320"/>
      <c r="M61" s="551" t="str">
        <f>PARAMETRES!$F$3</f>
        <v>RELIGION</v>
      </c>
      <c r="N61" s="551"/>
      <c r="O61" s="353">
        <f>PARAMETRES!$G$3</f>
        <v>20</v>
      </c>
      <c r="P61" s="354"/>
      <c r="Q61" s="318">
        <f>TOTALGENERAL!$E63</f>
        <v>13.7</v>
      </c>
      <c r="R61" s="319"/>
      <c r="S61" s="318" t="str">
        <f>TOTALGENERAL!$AF63</f>
        <v/>
      </c>
      <c r="T61" s="319"/>
      <c r="U61" s="318" t="str">
        <f>TOTALGENERAL!$BG63</f>
        <v/>
      </c>
      <c r="V61" s="319"/>
      <c r="W61" s="318" t="str">
        <f>TOTALGENERAL!$CH63</f>
        <v/>
      </c>
      <c r="X61" s="320"/>
      <c r="Y61" s="551" t="str">
        <f>PARAMETRES!$F$3</f>
        <v>RELIGION</v>
      </c>
      <c r="Z61" s="551"/>
      <c r="AA61" s="316">
        <f>PARAMETRES!$G$3</f>
        <v>20</v>
      </c>
      <c r="AB61" s="317"/>
      <c r="AC61" s="318">
        <f>TOTALGENERAL!$E67</f>
        <v>15.799999999999999</v>
      </c>
      <c r="AD61" s="319"/>
      <c r="AE61" s="318" t="str">
        <f>TOTALGENERAL!$AF67</f>
        <v/>
      </c>
      <c r="AF61" s="319"/>
      <c r="AG61" s="318" t="str">
        <f>TOTALGENERAL!$BG67</f>
        <v/>
      </c>
      <c r="AH61" s="319"/>
      <c r="AI61" s="318" t="str">
        <f>TOTALGENERAL!$CH67</f>
        <v/>
      </c>
      <c r="AJ61" s="320"/>
      <c r="AK61" s="551" t="str">
        <f>PARAMETRES!$F$3</f>
        <v>RELIGION</v>
      </c>
      <c r="AL61" s="551"/>
      <c r="AM61" s="316">
        <f>PARAMETRES!$G$3</f>
        <v>20</v>
      </c>
      <c r="AN61" s="317"/>
      <c r="AO61" s="318">
        <f>TOTALGENERAL!$E71</f>
        <v>8.5</v>
      </c>
      <c r="AP61" s="319"/>
      <c r="AQ61" s="318" t="str">
        <f>TOTALGENERAL!$AF71</f>
        <v/>
      </c>
      <c r="AR61" s="319"/>
      <c r="AS61" s="318" t="str">
        <f>TOTALGENERAL!$BG71</f>
        <v/>
      </c>
      <c r="AT61" s="319"/>
      <c r="AU61" s="318" t="str">
        <f>TOTALGENERAL!$CH71</f>
        <v/>
      </c>
      <c r="AV61" s="320"/>
      <c r="AW61" s="551" t="str">
        <f>PARAMETRES!$F$3</f>
        <v>RELIGION</v>
      </c>
      <c r="AX61" s="551"/>
      <c r="AY61" s="316">
        <f>PARAMETRES!$G$3</f>
        <v>20</v>
      </c>
      <c r="AZ61" s="317"/>
      <c r="BA61" s="318">
        <f>TOTALGENERAL!$E75</f>
        <v>17.900000000000002</v>
      </c>
      <c r="BB61" s="319"/>
      <c r="BC61" s="318" t="str">
        <f>TOTALGENERAL!$AF75</f>
        <v/>
      </c>
      <c r="BD61" s="319"/>
      <c r="BE61" s="318" t="str">
        <f>TOTALGENERAL!$BG75</f>
        <v/>
      </c>
      <c r="BF61" s="319"/>
      <c r="BG61" s="318" t="str">
        <f>TOTALGENERAL!$CH75</f>
        <v/>
      </c>
      <c r="BH61" s="320"/>
      <c r="BI61" s="551" t="str">
        <f>PARAMETRES!$F$3</f>
        <v>RELIGION</v>
      </c>
      <c r="BJ61" s="551"/>
      <c r="BK61" s="316">
        <f>PARAMETRES!$G$3</f>
        <v>20</v>
      </c>
      <c r="BL61" s="317"/>
      <c r="BM61" s="318">
        <f>TOTALGENERAL!$E79</f>
        <v>14.799999999999999</v>
      </c>
      <c r="BN61" s="319"/>
      <c r="BO61" s="318" t="str">
        <f>TOTALGENERAL!$AF79</f>
        <v/>
      </c>
      <c r="BP61" s="319"/>
      <c r="BQ61" s="318" t="str">
        <f>TOTALGENERAL!$BG79</f>
        <v/>
      </c>
      <c r="BR61" s="319"/>
      <c r="BS61" s="318" t="str">
        <f>TOTALGENERAL!$CH79</f>
        <v/>
      </c>
      <c r="BT61" s="320"/>
      <c r="BU61" s="551" t="str">
        <f>PARAMETRES!$F$3</f>
        <v>RELIGION</v>
      </c>
      <c r="BV61" s="551"/>
      <c r="BW61" s="316">
        <f>PARAMETRES!$G$3</f>
        <v>20</v>
      </c>
      <c r="BX61" s="317"/>
      <c r="BY61" s="318">
        <f>TOTALGENERAL!$E83</f>
        <v>20</v>
      </c>
      <c r="BZ61" s="319"/>
      <c r="CA61" s="318" t="str">
        <f>TOTALGENERAL!$AF83</f>
        <v/>
      </c>
      <c r="CB61" s="319"/>
      <c r="CC61" s="318" t="str">
        <f>TOTALGENERAL!$BG83</f>
        <v/>
      </c>
      <c r="CD61" s="319"/>
      <c r="CE61" s="318" t="str">
        <f>TOTALGENERAL!$CH83</f>
        <v/>
      </c>
      <c r="CF61" s="320"/>
      <c r="CG61" s="551" t="str">
        <f>PARAMETRES!$F$3</f>
        <v>RELIGION</v>
      </c>
      <c r="CH61" s="551"/>
      <c r="CI61" s="316">
        <f>PARAMETRES!$G$3</f>
        <v>20</v>
      </c>
      <c r="CJ61" s="317"/>
      <c r="CK61" s="318" t="str">
        <f>TOTALGENERAL!$E87</f>
        <v>-</v>
      </c>
      <c r="CL61" s="319"/>
      <c r="CM61" s="318" t="str">
        <f>TOTALGENERAL!$AF87</f>
        <v/>
      </c>
      <c r="CN61" s="319"/>
      <c r="CO61" s="318" t="str">
        <f>TOTALGENERAL!$BG87</f>
        <v/>
      </c>
      <c r="CP61" s="319"/>
      <c r="CQ61" s="318" t="str">
        <f>TOTALGENERAL!$CH87</f>
        <v/>
      </c>
      <c r="CR61" s="320"/>
      <c r="CS61" s="551" t="str">
        <f>PARAMETRES!$F$3</f>
        <v>RELIGION</v>
      </c>
      <c r="CT61" s="551"/>
      <c r="CU61" s="316">
        <f>PARAMETRES!$G$3</f>
        <v>20</v>
      </c>
      <c r="CV61" s="317"/>
      <c r="CW61" s="318" t="str">
        <f>TOTALGENERAL!$E91</f>
        <v>-</v>
      </c>
      <c r="CX61" s="319"/>
      <c r="CY61" s="318" t="str">
        <f>TOTALGENERAL!$AF91</f>
        <v/>
      </c>
      <c r="CZ61" s="319"/>
      <c r="DA61" s="318" t="str">
        <f>TOTALGENERAL!$BG91</f>
        <v/>
      </c>
      <c r="DB61" s="319"/>
      <c r="DC61" s="318" t="str">
        <f>TOTALGENERAL!$CH91</f>
        <v/>
      </c>
      <c r="DD61" s="320"/>
      <c r="DE61" s="551" t="str">
        <f>PARAMETRES!$F$3</f>
        <v>RELIGION</v>
      </c>
      <c r="DF61" s="551"/>
      <c r="DG61" s="316">
        <f>PARAMETRES!$G$3</f>
        <v>20</v>
      </c>
      <c r="DH61" s="317"/>
      <c r="DI61" s="318" t="str">
        <f>TOTALGENERAL!$E95</f>
        <v>-</v>
      </c>
      <c r="DJ61" s="319"/>
      <c r="DK61" s="318" t="str">
        <f>TOTALGENERAL!$AF95</f>
        <v/>
      </c>
      <c r="DL61" s="319"/>
      <c r="DM61" s="318" t="str">
        <f>TOTALGENERAL!$BG95</f>
        <v/>
      </c>
      <c r="DN61" s="319"/>
      <c r="DO61" s="318" t="str">
        <f>TOTALGENERAL!$CH95</f>
        <v/>
      </c>
      <c r="DP61" s="320"/>
    </row>
    <row r="62" spans="1:120">
      <c r="A62" s="321" t="str">
        <f>IF(COUNTBLANK(K61:K90)=30,"","Moyenne de l'année :")</f>
        <v/>
      </c>
      <c r="B62" s="322" t="str">
        <f>IF(COUNTBLANK(K61:K90)=30,"",CONCATENATE(TOTALGENERAL!$DJ59," %"))</f>
        <v/>
      </c>
      <c r="C62" s="323"/>
      <c r="D62" s="323"/>
      <c r="E62" s="315"/>
      <c r="F62" s="324"/>
      <c r="G62" s="315"/>
      <c r="H62" s="324"/>
      <c r="I62" s="315"/>
      <c r="J62" s="324"/>
      <c r="K62" s="315"/>
      <c r="L62" s="325"/>
      <c r="M62" s="355" t="str">
        <f>IF(COUNTBLANK(W61:W90)=30,"","Moyenne de l'année :")</f>
        <v/>
      </c>
      <c r="N62" s="356" t="str">
        <f>IF(COUNTBLANK(W61:W90)=30,"",CONCATENATE(TOTALGENERAL!$DJ63," %"))</f>
        <v/>
      </c>
      <c r="O62" s="357"/>
      <c r="P62" s="357"/>
      <c r="Q62" s="315"/>
      <c r="R62" s="324"/>
      <c r="S62" s="315"/>
      <c r="T62" s="324"/>
      <c r="U62" s="315"/>
      <c r="V62" s="324"/>
      <c r="W62" s="315"/>
      <c r="X62" s="325"/>
      <c r="Y62" s="321" t="str">
        <f>IF(COUNTBLANK(AI61:AI90)=30,"","Moyenne de l'année :")</f>
        <v/>
      </c>
      <c r="Z62" s="322" t="str">
        <f>IF(COUNTBLANK(AI61:AI90)=30,"",CONCATENATE(TOTALGENERAL!$DJ67," %"))</f>
        <v/>
      </c>
      <c r="AA62" s="323"/>
      <c r="AB62" s="323"/>
      <c r="AC62" s="315"/>
      <c r="AD62" s="324"/>
      <c r="AE62" s="315"/>
      <c r="AF62" s="324"/>
      <c r="AG62" s="315"/>
      <c r="AH62" s="324"/>
      <c r="AI62" s="315"/>
      <c r="AJ62" s="325"/>
      <c r="AK62" s="321" t="str">
        <f>IF(COUNTBLANK(AU61:AU90)=30,"","Moyenne de l'année :")</f>
        <v/>
      </c>
      <c r="AL62" s="322" t="str">
        <f>IF(COUNTBLANK(AU61:AU90)=30,"",CONCATENATE(TOTALGENERAL!$DJ71," %"))</f>
        <v/>
      </c>
      <c r="AM62" s="323"/>
      <c r="AN62" s="323"/>
      <c r="AO62" s="315"/>
      <c r="AP62" s="324"/>
      <c r="AQ62" s="315"/>
      <c r="AR62" s="324"/>
      <c r="AS62" s="315"/>
      <c r="AT62" s="324"/>
      <c r="AU62" s="315"/>
      <c r="AV62" s="325"/>
      <c r="AW62" s="321" t="str">
        <f>IF(COUNTBLANK(BG61:BG90)=30,"","Moyenne de l'année :")</f>
        <v/>
      </c>
      <c r="AX62" s="322" t="str">
        <f>IF(COUNTBLANK(BG61:BG90)=30,"",CONCATENATE(TOTALGENERAL!$DJ75," %"))</f>
        <v/>
      </c>
      <c r="AY62" s="323"/>
      <c r="AZ62" s="323"/>
      <c r="BA62" s="315"/>
      <c r="BB62" s="324"/>
      <c r="BC62" s="315"/>
      <c r="BD62" s="324"/>
      <c r="BE62" s="315"/>
      <c r="BF62" s="324"/>
      <c r="BG62" s="315"/>
      <c r="BH62" s="325"/>
      <c r="BI62" s="321" t="str">
        <f>IF(COUNTBLANK(BS61:BS90)=30,"","Moyenne de l'année :")</f>
        <v/>
      </c>
      <c r="BJ62" s="322" t="str">
        <f>IF(COUNTBLANK(BS61:BS90)=30,"",CONCATENATE(TOTALGENERAL!$DJ79," %"))</f>
        <v/>
      </c>
      <c r="BK62" s="323"/>
      <c r="BL62" s="323"/>
      <c r="BM62" s="315"/>
      <c r="BN62" s="324"/>
      <c r="BO62" s="315"/>
      <c r="BP62" s="324"/>
      <c r="BQ62" s="315"/>
      <c r="BR62" s="324"/>
      <c r="BS62" s="315"/>
      <c r="BT62" s="325"/>
      <c r="BU62" s="321" t="str">
        <f>IF(COUNTBLANK(CE61:CE90)=30,"","Moyenne de l'année :")</f>
        <v/>
      </c>
      <c r="BV62" s="322" t="str">
        <f>IF(COUNTBLANK(CE61:CE90)=30,"",CONCATENATE(TOTALGENERAL!$DJ83," %"))</f>
        <v/>
      </c>
      <c r="BW62" s="323"/>
      <c r="BX62" s="323"/>
      <c r="BY62" s="315"/>
      <c r="BZ62" s="324"/>
      <c r="CA62" s="315"/>
      <c r="CB62" s="324"/>
      <c r="CC62" s="315"/>
      <c r="CD62" s="324"/>
      <c r="CE62" s="315"/>
      <c r="CF62" s="325"/>
      <c r="CG62" s="321" t="str">
        <f>IF(COUNTBLANK(CQ61:CQ90)=30,"","Moyenne de l'année :")</f>
        <v/>
      </c>
      <c r="CH62" s="322" t="str">
        <f>IF(COUNTBLANK(CQ61:CQ90)=30,"",CONCATENATE(TOTALGENERAL!$DJ87," %"))</f>
        <v/>
      </c>
      <c r="CI62" s="323"/>
      <c r="CJ62" s="323"/>
      <c r="CK62" s="315"/>
      <c r="CL62" s="324"/>
      <c r="CM62" s="315"/>
      <c r="CN62" s="324"/>
      <c r="CO62" s="315"/>
      <c r="CP62" s="324"/>
      <c r="CQ62" s="315"/>
      <c r="CR62" s="325"/>
      <c r="CS62" s="321" t="str">
        <f>IF(COUNTBLANK(DC61:DC90)=30,"","Moyenne de l'année :")</f>
        <v/>
      </c>
      <c r="CT62" s="322" t="str">
        <f>IF(COUNTBLANK(DC61:DC90)=30,"",CONCATENATE(TOTALGENERAL!$DJ91," %"))</f>
        <v/>
      </c>
      <c r="CU62" s="323"/>
      <c r="CV62" s="323"/>
      <c r="CW62" s="315"/>
      <c r="CX62" s="324"/>
      <c r="CY62" s="315"/>
      <c r="CZ62" s="324"/>
      <c r="DA62" s="315"/>
      <c r="DB62" s="324"/>
      <c r="DC62" s="315"/>
      <c r="DD62" s="325"/>
      <c r="DE62" s="321" t="str">
        <f>IF(COUNTBLANK(DO61:DO90)=30,"","Moyenne de l'année :")</f>
        <v/>
      </c>
      <c r="DF62" s="322" t="str">
        <f>IF(COUNTBLANK(DO61:DO90)=30,"",CONCATENATE(TOTALGENERAL!$DJ95," %"))</f>
        <v/>
      </c>
      <c r="DG62" s="323"/>
      <c r="DH62" s="323"/>
      <c r="DI62" s="315"/>
      <c r="DJ62" s="324"/>
      <c r="DK62" s="315"/>
      <c r="DL62" s="324"/>
      <c r="DM62" s="315"/>
      <c r="DN62" s="324"/>
      <c r="DO62" s="315"/>
      <c r="DP62" s="325"/>
    </row>
    <row r="63" spans="1:120">
      <c r="A63" s="326"/>
      <c r="B63" s="326"/>
      <c r="C63" s="327"/>
      <c r="D63" s="327"/>
      <c r="E63" s="315"/>
      <c r="G63" s="315"/>
      <c r="I63" s="315"/>
      <c r="K63" s="315"/>
      <c r="M63" s="326"/>
      <c r="N63" s="326"/>
      <c r="O63" s="327"/>
      <c r="P63" s="327"/>
      <c r="Q63" s="315"/>
      <c r="S63" s="315"/>
      <c r="U63" s="315"/>
      <c r="W63" s="315"/>
      <c r="Y63" s="326"/>
      <c r="Z63" s="326"/>
      <c r="AA63" s="327"/>
      <c r="AB63" s="327"/>
      <c r="AC63" s="315"/>
      <c r="AE63" s="315"/>
      <c r="AG63" s="315"/>
      <c r="AI63" s="315"/>
      <c r="AK63" s="326"/>
      <c r="AL63" s="326"/>
      <c r="AM63" s="327"/>
      <c r="AN63" s="327"/>
      <c r="AO63" s="315"/>
      <c r="AQ63" s="315"/>
      <c r="AS63" s="315"/>
      <c r="AU63" s="315"/>
      <c r="AW63" s="326"/>
      <c r="AX63" s="326"/>
      <c r="AY63" s="327"/>
      <c r="AZ63" s="327"/>
      <c r="BA63" s="315"/>
      <c r="BC63" s="315"/>
      <c r="BE63" s="315"/>
      <c r="BG63" s="315"/>
      <c r="BI63" s="326"/>
      <c r="BJ63" s="326"/>
      <c r="BK63" s="327"/>
      <c r="BL63" s="327"/>
      <c r="BM63" s="315"/>
      <c r="BO63" s="315"/>
      <c r="BQ63" s="315"/>
      <c r="BS63" s="315"/>
      <c r="BU63" s="326"/>
      <c r="BV63" s="326"/>
      <c r="BW63" s="327"/>
      <c r="BX63" s="327"/>
      <c r="BY63" s="315"/>
      <c r="CA63" s="315"/>
      <c r="CC63" s="315"/>
      <c r="CE63" s="315"/>
      <c r="CG63" s="326"/>
      <c r="CH63" s="326"/>
      <c r="CI63" s="327"/>
      <c r="CJ63" s="327"/>
      <c r="CK63" s="315"/>
      <c r="CM63" s="315"/>
      <c r="CO63" s="315"/>
      <c r="CQ63" s="315"/>
      <c r="CS63" s="326"/>
      <c r="CT63" s="326"/>
      <c r="CU63" s="327"/>
      <c r="CV63" s="327"/>
      <c r="CW63" s="315"/>
      <c r="CY63" s="315"/>
      <c r="DA63" s="315"/>
      <c r="DC63" s="315"/>
      <c r="DE63" s="326"/>
      <c r="DF63" s="326"/>
      <c r="DG63" s="327"/>
      <c r="DH63" s="327"/>
      <c r="DI63" s="315"/>
      <c r="DK63" s="315"/>
      <c r="DM63" s="315"/>
      <c r="DO63" s="315"/>
    </row>
    <row r="64" spans="1:120" ht="13.5">
      <c r="A64" s="552" t="s">
        <v>88</v>
      </c>
      <c r="B64" s="552"/>
      <c r="C64" s="327"/>
      <c r="D64" s="327"/>
      <c r="E64" s="315"/>
      <c r="G64" s="315"/>
      <c r="I64" s="315"/>
      <c r="K64" s="315"/>
      <c r="M64" s="552" t="s">
        <v>88</v>
      </c>
      <c r="N64" s="552"/>
      <c r="O64" s="327"/>
      <c r="P64" s="327"/>
      <c r="Q64" s="315"/>
      <c r="S64" s="315"/>
      <c r="U64" s="315"/>
      <c r="W64" s="315"/>
      <c r="Y64" s="552" t="s">
        <v>88</v>
      </c>
      <c r="Z64" s="552"/>
      <c r="AA64" s="327"/>
      <c r="AB64" s="327"/>
      <c r="AC64" s="315"/>
      <c r="AE64" s="315"/>
      <c r="AG64" s="315"/>
      <c r="AI64" s="315"/>
      <c r="AK64" s="552" t="s">
        <v>88</v>
      </c>
      <c r="AL64" s="552"/>
      <c r="AM64" s="327"/>
      <c r="AN64" s="327"/>
      <c r="AO64" s="315"/>
      <c r="AQ64" s="315"/>
      <c r="AS64" s="315"/>
      <c r="AU64" s="315"/>
      <c r="AW64" s="552" t="s">
        <v>88</v>
      </c>
      <c r="AX64" s="552"/>
      <c r="AY64" s="327"/>
      <c r="AZ64" s="327"/>
      <c r="BA64" s="315"/>
      <c r="BC64" s="315"/>
      <c r="BE64" s="315"/>
      <c r="BG64" s="315"/>
      <c r="BI64" s="552" t="s">
        <v>88</v>
      </c>
      <c r="BJ64" s="552"/>
      <c r="BK64" s="327"/>
      <c r="BL64" s="327"/>
      <c r="BM64" s="315"/>
      <c r="BO64" s="315"/>
      <c r="BQ64" s="315"/>
      <c r="BS64" s="315"/>
      <c r="BU64" s="552" t="s">
        <v>88</v>
      </c>
      <c r="BV64" s="552"/>
      <c r="BW64" s="327"/>
      <c r="BX64" s="327"/>
      <c r="BY64" s="315"/>
      <c r="CA64" s="315"/>
      <c r="CC64" s="315"/>
      <c r="CE64" s="315"/>
      <c r="CG64" s="552" t="s">
        <v>88</v>
      </c>
      <c r="CH64" s="552"/>
      <c r="CI64" s="327"/>
      <c r="CJ64" s="327"/>
      <c r="CK64" s="315"/>
      <c r="CM64" s="315"/>
      <c r="CO64" s="315"/>
      <c r="CQ64" s="315"/>
      <c r="CS64" s="552" t="s">
        <v>88</v>
      </c>
      <c r="CT64" s="552"/>
      <c r="CU64" s="327"/>
      <c r="CV64" s="327"/>
      <c r="CW64" s="315"/>
      <c r="CY64" s="315"/>
      <c r="DA64" s="315"/>
      <c r="DC64" s="315"/>
      <c r="DE64" s="552" t="s">
        <v>88</v>
      </c>
      <c r="DF64" s="552"/>
      <c r="DG64" s="327"/>
      <c r="DH64" s="327"/>
      <c r="DI64" s="315"/>
      <c r="DK64" s="315"/>
      <c r="DM64" s="315"/>
      <c r="DO64" s="315"/>
    </row>
    <row r="65" spans="1:120">
      <c r="A65" s="326"/>
      <c r="B65" s="326"/>
      <c r="C65" s="327"/>
      <c r="D65" s="327"/>
      <c r="E65" s="315"/>
      <c r="G65" s="315"/>
      <c r="I65" s="315"/>
      <c r="K65" s="315"/>
      <c r="M65" s="326"/>
      <c r="N65" s="326"/>
      <c r="O65" s="327"/>
      <c r="P65" s="327"/>
      <c r="Q65" s="315"/>
      <c r="S65" s="315"/>
      <c r="U65" s="315"/>
      <c r="W65" s="315"/>
      <c r="Y65" s="326"/>
      <c r="Z65" s="326"/>
      <c r="AA65" s="327"/>
      <c r="AB65" s="327"/>
      <c r="AC65" s="315"/>
      <c r="AE65" s="315"/>
      <c r="AG65" s="315"/>
      <c r="AI65" s="315"/>
      <c r="AK65" s="326"/>
      <c r="AL65" s="326"/>
      <c r="AM65" s="327"/>
      <c r="AN65" s="327"/>
      <c r="AO65" s="315"/>
      <c r="AQ65" s="315"/>
      <c r="AS65" s="315"/>
      <c r="AU65" s="315"/>
      <c r="AW65" s="326"/>
      <c r="AX65" s="326"/>
      <c r="AY65" s="327"/>
      <c r="AZ65" s="327"/>
      <c r="BA65" s="315"/>
      <c r="BC65" s="315"/>
      <c r="BE65" s="315"/>
      <c r="BG65" s="315"/>
      <c r="BI65" s="326"/>
      <c r="BJ65" s="326"/>
      <c r="BK65" s="327"/>
      <c r="BL65" s="327"/>
      <c r="BM65" s="315"/>
      <c r="BO65" s="315"/>
      <c r="BQ65" s="315"/>
      <c r="BS65" s="315"/>
      <c r="BU65" s="326"/>
      <c r="BV65" s="326"/>
      <c r="BW65" s="327"/>
      <c r="BX65" s="327"/>
      <c r="BY65" s="315"/>
      <c r="CA65" s="315"/>
      <c r="CC65" s="315"/>
      <c r="CE65" s="315"/>
      <c r="CG65" s="326"/>
      <c r="CH65" s="326"/>
      <c r="CI65" s="327"/>
      <c r="CJ65" s="327"/>
      <c r="CK65" s="315"/>
      <c r="CM65" s="315"/>
      <c r="CO65" s="315"/>
      <c r="CQ65" s="315"/>
      <c r="CS65" s="326"/>
      <c r="CT65" s="326"/>
      <c r="CU65" s="327"/>
      <c r="CV65" s="327"/>
      <c r="CW65" s="315"/>
      <c r="CY65" s="315"/>
      <c r="DA65" s="315"/>
      <c r="DC65" s="315"/>
      <c r="DE65" s="326"/>
      <c r="DF65" s="326"/>
      <c r="DG65" s="327"/>
      <c r="DH65" s="327"/>
      <c r="DI65" s="315"/>
      <c r="DK65" s="315"/>
      <c r="DM65" s="315"/>
      <c r="DO65" s="315"/>
    </row>
    <row r="66" spans="1:120">
      <c r="A66" s="553" t="str">
        <f>PARAMETRES!$F$5</f>
        <v>LIRE</v>
      </c>
      <c r="B66" s="553"/>
      <c r="C66" s="328">
        <f>PARAMETRES!$G$5</f>
        <v>25</v>
      </c>
      <c r="D66" s="329"/>
      <c r="E66" s="330">
        <f>TOTALGENERAL!$H59</f>
        <v>19.8</v>
      </c>
      <c r="F66" s="331"/>
      <c r="G66" s="330" t="str">
        <f>TOTALGENERAL!$AI59</f>
        <v/>
      </c>
      <c r="H66" s="331"/>
      <c r="I66" s="330" t="str">
        <f>TOTALGENERAL!$BJ59</f>
        <v/>
      </c>
      <c r="J66" s="331"/>
      <c r="K66" s="330" t="str">
        <f>TOTALGENERAL!$CK59</f>
        <v/>
      </c>
      <c r="L66" s="332"/>
      <c r="M66" s="553" t="str">
        <f>PARAMETRES!$F$5</f>
        <v>LIRE</v>
      </c>
      <c r="N66" s="553"/>
      <c r="O66" s="358">
        <f>PARAMETRES!$G$5</f>
        <v>25</v>
      </c>
      <c r="P66" s="359"/>
      <c r="Q66" s="330">
        <f>TOTALGENERAL!$H63</f>
        <v>16.5</v>
      </c>
      <c r="R66" s="331"/>
      <c r="S66" s="330" t="str">
        <f>TOTALGENERAL!$AI63</f>
        <v/>
      </c>
      <c r="T66" s="331"/>
      <c r="U66" s="330" t="str">
        <f>TOTALGENERAL!$BJ63</f>
        <v/>
      </c>
      <c r="V66" s="331"/>
      <c r="W66" s="330" t="str">
        <f>TOTALGENERAL!$CK63</f>
        <v/>
      </c>
      <c r="X66" s="332"/>
      <c r="Y66" s="553" t="str">
        <f>PARAMETRES!$F$5</f>
        <v>LIRE</v>
      </c>
      <c r="Z66" s="553"/>
      <c r="AA66" s="328">
        <f>PARAMETRES!$G$5</f>
        <v>25</v>
      </c>
      <c r="AB66" s="329"/>
      <c r="AC66" s="330">
        <f>TOTALGENERAL!$H67</f>
        <v>19.3</v>
      </c>
      <c r="AD66" s="331"/>
      <c r="AE66" s="330" t="str">
        <f>TOTALGENERAL!$AI67</f>
        <v/>
      </c>
      <c r="AF66" s="331"/>
      <c r="AG66" s="330" t="str">
        <f>TOTALGENERAL!$BJ67</f>
        <v/>
      </c>
      <c r="AH66" s="331"/>
      <c r="AI66" s="330" t="str">
        <f>TOTALGENERAL!$CK67</f>
        <v/>
      </c>
      <c r="AJ66" s="332"/>
      <c r="AK66" s="553" t="str">
        <f>PARAMETRES!$F$5</f>
        <v>LIRE</v>
      </c>
      <c r="AL66" s="553"/>
      <c r="AM66" s="328">
        <f>PARAMETRES!$G$5</f>
        <v>25</v>
      </c>
      <c r="AN66" s="329"/>
      <c r="AO66" s="330">
        <f>TOTALGENERAL!$H71</f>
        <v>18.5</v>
      </c>
      <c r="AP66" s="331"/>
      <c r="AQ66" s="330" t="str">
        <f>TOTALGENERAL!$AI71</f>
        <v/>
      </c>
      <c r="AR66" s="331"/>
      <c r="AS66" s="330" t="str">
        <f>TOTALGENERAL!$BJ71</f>
        <v/>
      </c>
      <c r="AT66" s="331"/>
      <c r="AU66" s="330" t="str">
        <f>TOTALGENERAL!$CK71</f>
        <v/>
      </c>
      <c r="AV66" s="332"/>
      <c r="AW66" s="553" t="str">
        <f>PARAMETRES!$F$5</f>
        <v>LIRE</v>
      </c>
      <c r="AX66" s="553"/>
      <c r="AY66" s="328">
        <f>PARAMETRES!$G$5</f>
        <v>25</v>
      </c>
      <c r="AZ66" s="329"/>
      <c r="BA66" s="330">
        <f>TOTALGENERAL!$H75</f>
        <v>24.5</v>
      </c>
      <c r="BB66" s="331"/>
      <c r="BC66" s="330" t="str">
        <f>TOTALGENERAL!$AI75</f>
        <v/>
      </c>
      <c r="BD66" s="331"/>
      <c r="BE66" s="330" t="str">
        <f>TOTALGENERAL!$BJ75</f>
        <v/>
      </c>
      <c r="BF66" s="331"/>
      <c r="BG66" s="330" t="str">
        <f>TOTALGENERAL!$CK75</f>
        <v/>
      </c>
      <c r="BH66" s="332"/>
      <c r="BI66" s="553" t="str">
        <f>PARAMETRES!$F$5</f>
        <v>LIRE</v>
      </c>
      <c r="BJ66" s="553"/>
      <c r="BK66" s="328">
        <f>PARAMETRES!$G$5</f>
        <v>25</v>
      </c>
      <c r="BL66" s="329"/>
      <c r="BM66" s="330">
        <f>TOTALGENERAL!$H79</f>
        <v>21.900000000000002</v>
      </c>
      <c r="BN66" s="331"/>
      <c r="BO66" s="330" t="str">
        <f>TOTALGENERAL!$AI79</f>
        <v/>
      </c>
      <c r="BP66" s="331"/>
      <c r="BQ66" s="330" t="str">
        <f>TOTALGENERAL!$BJ79</f>
        <v/>
      </c>
      <c r="BR66" s="331"/>
      <c r="BS66" s="330" t="str">
        <f>TOTALGENERAL!$CK79</f>
        <v/>
      </c>
      <c r="BT66" s="332"/>
      <c r="BU66" s="553" t="str">
        <f>PARAMETRES!$F$5</f>
        <v>LIRE</v>
      </c>
      <c r="BV66" s="553"/>
      <c r="BW66" s="328">
        <f>PARAMETRES!$G$5</f>
        <v>25</v>
      </c>
      <c r="BX66" s="329"/>
      <c r="BY66" s="330">
        <f>TOTALGENERAL!$H83</f>
        <v>22.200000000000003</v>
      </c>
      <c r="BZ66" s="331"/>
      <c r="CA66" s="330" t="str">
        <f>TOTALGENERAL!$AI83</f>
        <v/>
      </c>
      <c r="CB66" s="331"/>
      <c r="CC66" s="330" t="str">
        <f>TOTALGENERAL!$BJ83</f>
        <v/>
      </c>
      <c r="CD66" s="331"/>
      <c r="CE66" s="330" t="str">
        <f>TOTALGENERAL!$CK83</f>
        <v/>
      </c>
      <c r="CF66" s="332"/>
      <c r="CG66" s="553" t="str">
        <f>PARAMETRES!$F$5</f>
        <v>LIRE</v>
      </c>
      <c r="CH66" s="553"/>
      <c r="CI66" s="328">
        <f>PARAMETRES!$G$5</f>
        <v>25</v>
      </c>
      <c r="CJ66" s="329"/>
      <c r="CK66" s="330" t="str">
        <f>TOTALGENERAL!$H87</f>
        <v>-</v>
      </c>
      <c r="CL66" s="331"/>
      <c r="CM66" s="330" t="str">
        <f>TOTALGENERAL!$AI87</f>
        <v/>
      </c>
      <c r="CN66" s="331"/>
      <c r="CO66" s="330" t="str">
        <f>TOTALGENERAL!$BJ87</f>
        <v/>
      </c>
      <c r="CP66" s="331"/>
      <c r="CQ66" s="330" t="str">
        <f>TOTALGENERAL!$CK87</f>
        <v/>
      </c>
      <c r="CR66" s="332"/>
      <c r="CS66" s="553" t="str">
        <f>PARAMETRES!$F$5</f>
        <v>LIRE</v>
      </c>
      <c r="CT66" s="553"/>
      <c r="CU66" s="328">
        <f>PARAMETRES!$G$5</f>
        <v>25</v>
      </c>
      <c r="CV66" s="329"/>
      <c r="CW66" s="330" t="str">
        <f>TOTALGENERAL!$H91</f>
        <v>-</v>
      </c>
      <c r="CX66" s="331"/>
      <c r="CY66" s="330" t="str">
        <f>TOTALGENERAL!$AI91</f>
        <v/>
      </c>
      <c r="CZ66" s="331"/>
      <c r="DA66" s="330" t="str">
        <f>TOTALGENERAL!$BJ91</f>
        <v/>
      </c>
      <c r="DB66" s="331"/>
      <c r="DC66" s="330" t="str">
        <f>TOTALGENERAL!$CK91</f>
        <v/>
      </c>
      <c r="DD66" s="332"/>
      <c r="DE66" s="553" t="str">
        <f>PARAMETRES!$F$5</f>
        <v>LIRE</v>
      </c>
      <c r="DF66" s="553"/>
      <c r="DG66" s="328">
        <f>PARAMETRES!$G$5</f>
        <v>25</v>
      </c>
      <c r="DH66" s="329"/>
      <c r="DI66" s="330" t="str">
        <f>TOTALGENERAL!$H95</f>
        <v>-</v>
      </c>
      <c r="DJ66" s="331"/>
      <c r="DK66" s="330" t="str">
        <f>TOTALGENERAL!$AI95</f>
        <v/>
      </c>
      <c r="DL66" s="331"/>
      <c r="DM66" s="330" t="str">
        <f>TOTALGENERAL!$BJ95</f>
        <v/>
      </c>
      <c r="DN66" s="331"/>
      <c r="DO66" s="330" t="str">
        <f>TOTALGENERAL!$CK95</f>
        <v/>
      </c>
      <c r="DP66" s="332"/>
    </row>
    <row r="67" spans="1:120">
      <c r="A67" s="553" t="str">
        <f>PARAMETRES!$F$6</f>
        <v>ÉCRIRE (dictées, orthographe, rédactions)</v>
      </c>
      <c r="B67" s="553"/>
      <c r="C67" s="328">
        <f>PARAMETRES!$G$6</f>
        <v>25</v>
      </c>
      <c r="D67" s="329"/>
      <c r="E67" s="330">
        <f>TOTALGENERAL!$I59</f>
        <v>19.700000000000003</v>
      </c>
      <c r="F67" s="331"/>
      <c r="G67" s="330" t="str">
        <f>TOTALGENERAL!$AJ59</f>
        <v/>
      </c>
      <c r="H67" s="331"/>
      <c r="I67" s="330" t="str">
        <f>TOTALGENERAL!$BK59</f>
        <v/>
      </c>
      <c r="J67" s="331"/>
      <c r="K67" s="330" t="str">
        <f>TOTALGENERAL!$CL59</f>
        <v/>
      </c>
      <c r="L67" s="332"/>
      <c r="M67" s="553" t="str">
        <f>PARAMETRES!$F$6</f>
        <v>ÉCRIRE (dictées, orthographe, rédactions)</v>
      </c>
      <c r="N67" s="553"/>
      <c r="O67" s="358">
        <f>PARAMETRES!$G$6</f>
        <v>25</v>
      </c>
      <c r="P67" s="359"/>
      <c r="Q67" s="330">
        <f>TOTALGENERAL!$I63</f>
        <v>16.200000000000003</v>
      </c>
      <c r="R67" s="331"/>
      <c r="S67" s="330" t="str">
        <f>TOTALGENERAL!$AJ63</f>
        <v/>
      </c>
      <c r="T67" s="331"/>
      <c r="U67" s="330" t="str">
        <f>TOTALGENERAL!$BK63</f>
        <v/>
      </c>
      <c r="V67" s="331"/>
      <c r="W67" s="330" t="str">
        <f>TOTALGENERAL!$CL63</f>
        <v/>
      </c>
      <c r="X67" s="332"/>
      <c r="Y67" s="553" t="str">
        <f>PARAMETRES!$F$6</f>
        <v>ÉCRIRE (dictées, orthographe, rédactions)</v>
      </c>
      <c r="Z67" s="553"/>
      <c r="AA67" s="328">
        <f>PARAMETRES!$G$6</f>
        <v>25</v>
      </c>
      <c r="AB67" s="329"/>
      <c r="AC67" s="330">
        <f>TOTALGENERAL!$I67</f>
        <v>21.3</v>
      </c>
      <c r="AD67" s="331"/>
      <c r="AE67" s="330" t="str">
        <f>TOTALGENERAL!$AJ67</f>
        <v/>
      </c>
      <c r="AF67" s="331"/>
      <c r="AG67" s="330" t="str">
        <f>TOTALGENERAL!$BK67</f>
        <v/>
      </c>
      <c r="AH67" s="331"/>
      <c r="AI67" s="330" t="str">
        <f>TOTALGENERAL!$CL67</f>
        <v/>
      </c>
      <c r="AJ67" s="332"/>
      <c r="AK67" s="553" t="str">
        <f>PARAMETRES!$F$6</f>
        <v>ÉCRIRE (dictées, orthographe, rédactions)</v>
      </c>
      <c r="AL67" s="553"/>
      <c r="AM67" s="328">
        <f>PARAMETRES!$G$6</f>
        <v>25</v>
      </c>
      <c r="AN67" s="329"/>
      <c r="AO67" s="330">
        <f>TOTALGENERAL!$I71</f>
        <v>20.700000000000003</v>
      </c>
      <c r="AP67" s="331"/>
      <c r="AQ67" s="330" t="str">
        <f>TOTALGENERAL!$AJ71</f>
        <v/>
      </c>
      <c r="AR67" s="331"/>
      <c r="AS67" s="330" t="str">
        <f>TOTALGENERAL!$BK71</f>
        <v/>
      </c>
      <c r="AT67" s="331"/>
      <c r="AU67" s="330" t="str">
        <f>TOTALGENERAL!$CL71</f>
        <v/>
      </c>
      <c r="AV67" s="332"/>
      <c r="AW67" s="553" t="str">
        <f>PARAMETRES!$F$6</f>
        <v>ÉCRIRE (dictées, orthographe, rédactions)</v>
      </c>
      <c r="AX67" s="553"/>
      <c r="AY67" s="328">
        <f>PARAMETRES!$G$6</f>
        <v>25</v>
      </c>
      <c r="AZ67" s="329"/>
      <c r="BA67" s="330">
        <f>TOTALGENERAL!$I75</f>
        <v>18.700000000000003</v>
      </c>
      <c r="BB67" s="331"/>
      <c r="BC67" s="330" t="str">
        <f>TOTALGENERAL!$AJ75</f>
        <v/>
      </c>
      <c r="BD67" s="331"/>
      <c r="BE67" s="330" t="str">
        <f>TOTALGENERAL!$BK75</f>
        <v/>
      </c>
      <c r="BF67" s="331"/>
      <c r="BG67" s="330" t="str">
        <f>TOTALGENERAL!$CL75</f>
        <v/>
      </c>
      <c r="BH67" s="332"/>
      <c r="BI67" s="553" t="str">
        <f>PARAMETRES!$F$6</f>
        <v>ÉCRIRE (dictées, orthographe, rédactions)</v>
      </c>
      <c r="BJ67" s="553"/>
      <c r="BK67" s="328">
        <f>PARAMETRES!$G$6</f>
        <v>25</v>
      </c>
      <c r="BL67" s="329"/>
      <c r="BM67" s="330">
        <f>TOTALGENERAL!$I79</f>
        <v>18.600000000000001</v>
      </c>
      <c r="BN67" s="331"/>
      <c r="BO67" s="330" t="str">
        <f>TOTALGENERAL!$AJ79</f>
        <v/>
      </c>
      <c r="BP67" s="331"/>
      <c r="BQ67" s="330" t="str">
        <f>TOTALGENERAL!$BK79</f>
        <v/>
      </c>
      <c r="BR67" s="331"/>
      <c r="BS67" s="330" t="str">
        <f>TOTALGENERAL!$CL79</f>
        <v/>
      </c>
      <c r="BT67" s="332"/>
      <c r="BU67" s="553" t="str">
        <f>PARAMETRES!$F$6</f>
        <v>ÉCRIRE (dictées, orthographe, rédactions)</v>
      </c>
      <c r="BV67" s="553"/>
      <c r="BW67" s="328">
        <f>PARAMETRES!$G$6</f>
        <v>25</v>
      </c>
      <c r="BX67" s="329"/>
      <c r="BY67" s="330">
        <f>TOTALGENERAL!$I83</f>
        <v>20.900000000000002</v>
      </c>
      <c r="BZ67" s="331"/>
      <c r="CA67" s="330" t="str">
        <f>TOTALGENERAL!$AJ83</f>
        <v/>
      </c>
      <c r="CB67" s="331"/>
      <c r="CC67" s="330" t="str">
        <f>TOTALGENERAL!$BK83</f>
        <v/>
      </c>
      <c r="CD67" s="331"/>
      <c r="CE67" s="330" t="str">
        <f>TOTALGENERAL!$CL83</f>
        <v/>
      </c>
      <c r="CF67" s="332"/>
      <c r="CG67" s="553" t="str">
        <f>PARAMETRES!$F$6</f>
        <v>ÉCRIRE (dictées, orthographe, rédactions)</v>
      </c>
      <c r="CH67" s="553"/>
      <c r="CI67" s="328">
        <f>PARAMETRES!$G$6</f>
        <v>25</v>
      </c>
      <c r="CJ67" s="329"/>
      <c r="CK67" s="330" t="str">
        <f>TOTALGENERAL!$I87</f>
        <v>-</v>
      </c>
      <c r="CL67" s="331"/>
      <c r="CM67" s="330" t="str">
        <f>TOTALGENERAL!$AJ87</f>
        <v/>
      </c>
      <c r="CN67" s="331"/>
      <c r="CO67" s="330" t="str">
        <f>TOTALGENERAL!$BK87</f>
        <v/>
      </c>
      <c r="CP67" s="331"/>
      <c r="CQ67" s="330" t="str">
        <f>TOTALGENERAL!$CL87</f>
        <v/>
      </c>
      <c r="CR67" s="332"/>
      <c r="CS67" s="553" t="str">
        <f>PARAMETRES!$F$6</f>
        <v>ÉCRIRE (dictées, orthographe, rédactions)</v>
      </c>
      <c r="CT67" s="553"/>
      <c r="CU67" s="328">
        <f>PARAMETRES!$G$6</f>
        <v>25</v>
      </c>
      <c r="CV67" s="329"/>
      <c r="CW67" s="330" t="str">
        <f>TOTALGENERAL!$I91</f>
        <v>-</v>
      </c>
      <c r="CX67" s="331"/>
      <c r="CY67" s="330" t="str">
        <f>TOTALGENERAL!$AJ91</f>
        <v/>
      </c>
      <c r="CZ67" s="331"/>
      <c r="DA67" s="330" t="str">
        <f>TOTALGENERAL!$BK91</f>
        <v/>
      </c>
      <c r="DB67" s="331"/>
      <c r="DC67" s="330" t="str">
        <f>TOTALGENERAL!$CL91</f>
        <v/>
      </c>
      <c r="DD67" s="332"/>
      <c r="DE67" s="553" t="str">
        <f>PARAMETRES!$F$6</f>
        <v>ÉCRIRE (dictées, orthographe, rédactions)</v>
      </c>
      <c r="DF67" s="553"/>
      <c r="DG67" s="328">
        <f>PARAMETRES!$G$6</f>
        <v>25</v>
      </c>
      <c r="DH67" s="329"/>
      <c r="DI67" s="330" t="str">
        <f>TOTALGENERAL!$I95</f>
        <v>-</v>
      </c>
      <c r="DJ67" s="331"/>
      <c r="DK67" s="330" t="str">
        <f>TOTALGENERAL!$AJ95</f>
        <v/>
      </c>
      <c r="DL67" s="331"/>
      <c r="DM67" s="330" t="str">
        <f>TOTALGENERAL!$BK95</f>
        <v/>
      </c>
      <c r="DN67" s="331"/>
      <c r="DO67" s="330" t="str">
        <f>TOTALGENERAL!$CL95</f>
        <v/>
      </c>
      <c r="DP67" s="332"/>
    </row>
    <row r="68" spans="1:120">
      <c r="A68" s="553" t="str">
        <f>PARAMETRES!$F$7</f>
        <v>ÉCOUTER / PARLER</v>
      </c>
      <c r="B68" s="553"/>
      <c r="C68" s="328">
        <f>PARAMETRES!$G$7</f>
        <v>25</v>
      </c>
      <c r="D68" s="329"/>
      <c r="E68" s="330">
        <f>TOTALGENERAL!$J59</f>
        <v>24.200000000000003</v>
      </c>
      <c r="F68" s="331"/>
      <c r="G68" s="330" t="str">
        <f>TOTALGENERAL!$AK59</f>
        <v/>
      </c>
      <c r="H68" s="331"/>
      <c r="I68" s="330" t="str">
        <f>TOTALGENERAL!$BL59</f>
        <v/>
      </c>
      <c r="J68" s="331"/>
      <c r="K68" s="330" t="str">
        <f>TOTALGENERAL!$CM59</f>
        <v/>
      </c>
      <c r="L68" s="332"/>
      <c r="M68" s="553" t="str">
        <f>PARAMETRES!$F$7</f>
        <v>ÉCOUTER / PARLER</v>
      </c>
      <c r="N68" s="553"/>
      <c r="O68" s="358">
        <f>PARAMETRES!$G$7</f>
        <v>25</v>
      </c>
      <c r="P68" s="359"/>
      <c r="Q68" s="330">
        <f>TOTALGENERAL!$J63</f>
        <v>13.1</v>
      </c>
      <c r="R68" s="331"/>
      <c r="S68" s="330" t="str">
        <f>TOTALGENERAL!$AK63</f>
        <v/>
      </c>
      <c r="T68" s="331"/>
      <c r="U68" s="330" t="str">
        <f>TOTALGENERAL!$BL63</f>
        <v/>
      </c>
      <c r="V68" s="331"/>
      <c r="W68" s="330" t="str">
        <f>TOTALGENERAL!$CM63</f>
        <v/>
      </c>
      <c r="X68" s="332"/>
      <c r="Y68" s="553" t="str">
        <f>PARAMETRES!$F$7</f>
        <v>ÉCOUTER / PARLER</v>
      </c>
      <c r="Z68" s="553"/>
      <c r="AA68" s="328">
        <f>PARAMETRES!$G$7</f>
        <v>25</v>
      </c>
      <c r="AB68" s="329"/>
      <c r="AC68" s="330">
        <f>TOTALGENERAL!$J67</f>
        <v>13.9</v>
      </c>
      <c r="AD68" s="331"/>
      <c r="AE68" s="330" t="str">
        <f>TOTALGENERAL!$AK67</f>
        <v/>
      </c>
      <c r="AF68" s="331"/>
      <c r="AG68" s="330" t="str">
        <f>TOTALGENERAL!$BL67</f>
        <v/>
      </c>
      <c r="AH68" s="331"/>
      <c r="AI68" s="330" t="str">
        <f>TOTALGENERAL!$CM67</f>
        <v/>
      </c>
      <c r="AJ68" s="332"/>
      <c r="AK68" s="553" t="str">
        <f>PARAMETRES!$F$7</f>
        <v>ÉCOUTER / PARLER</v>
      </c>
      <c r="AL68" s="553"/>
      <c r="AM68" s="328">
        <f>PARAMETRES!$G$7</f>
        <v>25</v>
      </c>
      <c r="AN68" s="329"/>
      <c r="AO68" s="330">
        <f>TOTALGENERAL!$J71</f>
        <v>13.1</v>
      </c>
      <c r="AP68" s="331"/>
      <c r="AQ68" s="330" t="str">
        <f>TOTALGENERAL!$AK71</f>
        <v/>
      </c>
      <c r="AR68" s="331"/>
      <c r="AS68" s="330" t="str">
        <f>TOTALGENERAL!$BL71</f>
        <v/>
      </c>
      <c r="AT68" s="331"/>
      <c r="AU68" s="330" t="str">
        <f>TOTALGENERAL!$CM71</f>
        <v/>
      </c>
      <c r="AV68" s="332"/>
      <c r="AW68" s="553" t="str">
        <f>PARAMETRES!$F$7</f>
        <v>ÉCOUTER / PARLER</v>
      </c>
      <c r="AX68" s="553"/>
      <c r="AY68" s="328">
        <f>PARAMETRES!$G$7</f>
        <v>25</v>
      </c>
      <c r="AZ68" s="329"/>
      <c r="BA68" s="330">
        <f>TOTALGENERAL!$J75</f>
        <v>18.900000000000002</v>
      </c>
      <c r="BB68" s="331"/>
      <c r="BC68" s="330" t="str">
        <f>TOTALGENERAL!$AK75</f>
        <v/>
      </c>
      <c r="BD68" s="331"/>
      <c r="BE68" s="330" t="str">
        <f>TOTALGENERAL!$BL75</f>
        <v/>
      </c>
      <c r="BF68" s="331"/>
      <c r="BG68" s="330" t="str">
        <f>TOTALGENERAL!$CM75</f>
        <v/>
      </c>
      <c r="BH68" s="332"/>
      <c r="BI68" s="553" t="str">
        <f>PARAMETRES!$F$7</f>
        <v>ÉCOUTER / PARLER</v>
      </c>
      <c r="BJ68" s="553"/>
      <c r="BK68" s="328">
        <f>PARAMETRES!$G$7</f>
        <v>25</v>
      </c>
      <c r="BL68" s="329"/>
      <c r="BM68" s="330">
        <f>TOTALGENERAL!$J79</f>
        <v>20.3</v>
      </c>
      <c r="BN68" s="331"/>
      <c r="BO68" s="330" t="str">
        <f>TOTALGENERAL!$AK79</f>
        <v/>
      </c>
      <c r="BP68" s="331"/>
      <c r="BQ68" s="330" t="str">
        <f>TOTALGENERAL!$BL79</f>
        <v/>
      </c>
      <c r="BR68" s="331"/>
      <c r="BS68" s="330" t="str">
        <f>TOTALGENERAL!$CM79</f>
        <v/>
      </c>
      <c r="BT68" s="332"/>
      <c r="BU68" s="553" t="str">
        <f>PARAMETRES!$F$7</f>
        <v>ÉCOUTER / PARLER</v>
      </c>
      <c r="BV68" s="553"/>
      <c r="BW68" s="328">
        <f>PARAMETRES!$G$7</f>
        <v>25</v>
      </c>
      <c r="BX68" s="329"/>
      <c r="BY68" s="330">
        <f>TOTALGENERAL!$J83</f>
        <v>21.400000000000002</v>
      </c>
      <c r="BZ68" s="331"/>
      <c r="CA68" s="330" t="str">
        <f>TOTALGENERAL!$AK83</f>
        <v/>
      </c>
      <c r="CB68" s="331"/>
      <c r="CC68" s="330" t="str">
        <f>TOTALGENERAL!$BL83</f>
        <v/>
      </c>
      <c r="CD68" s="331"/>
      <c r="CE68" s="330" t="str">
        <f>TOTALGENERAL!$CM83</f>
        <v/>
      </c>
      <c r="CF68" s="332"/>
      <c r="CG68" s="553" t="str">
        <f>PARAMETRES!$F$7</f>
        <v>ÉCOUTER / PARLER</v>
      </c>
      <c r="CH68" s="553"/>
      <c r="CI68" s="328">
        <f>PARAMETRES!$G$7</f>
        <v>25</v>
      </c>
      <c r="CJ68" s="329"/>
      <c r="CK68" s="330" t="str">
        <f>TOTALGENERAL!$J87</f>
        <v>-</v>
      </c>
      <c r="CL68" s="331"/>
      <c r="CM68" s="330" t="str">
        <f>TOTALGENERAL!$AK87</f>
        <v/>
      </c>
      <c r="CN68" s="331"/>
      <c r="CO68" s="330" t="str">
        <f>TOTALGENERAL!$BL87</f>
        <v/>
      </c>
      <c r="CP68" s="331"/>
      <c r="CQ68" s="330" t="str">
        <f>TOTALGENERAL!$CM87</f>
        <v/>
      </c>
      <c r="CR68" s="332"/>
      <c r="CS68" s="553" t="str">
        <f>PARAMETRES!$F$7</f>
        <v>ÉCOUTER / PARLER</v>
      </c>
      <c r="CT68" s="553"/>
      <c r="CU68" s="328">
        <f>PARAMETRES!$G$7</f>
        <v>25</v>
      </c>
      <c r="CV68" s="329"/>
      <c r="CW68" s="330" t="str">
        <f>TOTALGENERAL!$J91</f>
        <v>-</v>
      </c>
      <c r="CX68" s="331"/>
      <c r="CY68" s="330" t="str">
        <f>TOTALGENERAL!$AK91</f>
        <v/>
      </c>
      <c r="CZ68" s="331"/>
      <c r="DA68" s="330" t="str">
        <f>TOTALGENERAL!$BL91</f>
        <v/>
      </c>
      <c r="DB68" s="331"/>
      <c r="DC68" s="330" t="str">
        <f>TOTALGENERAL!$CM91</f>
        <v/>
      </c>
      <c r="DD68" s="332"/>
      <c r="DE68" s="553" t="str">
        <f>PARAMETRES!$F$7</f>
        <v>ÉCOUTER / PARLER</v>
      </c>
      <c r="DF68" s="553"/>
      <c r="DG68" s="328">
        <f>PARAMETRES!$G$7</f>
        <v>25</v>
      </c>
      <c r="DH68" s="329"/>
      <c r="DI68" s="330" t="str">
        <f>TOTALGENERAL!$J95</f>
        <v>-</v>
      </c>
      <c r="DJ68" s="331"/>
      <c r="DK68" s="330" t="str">
        <f>TOTALGENERAL!$AK95</f>
        <v/>
      </c>
      <c r="DL68" s="331"/>
      <c r="DM68" s="330" t="str">
        <f>TOTALGENERAL!$BL95</f>
        <v/>
      </c>
      <c r="DN68" s="331"/>
      <c r="DO68" s="330" t="str">
        <f>TOTALGENERAL!$CM95</f>
        <v/>
      </c>
      <c r="DP68" s="332"/>
    </row>
    <row r="69" spans="1:120">
      <c r="A69" s="553" t="str">
        <f>PARAMETRES!$F$8</f>
        <v>LIRE-ÉCRIRE (conjugaison, grammaire, …)</v>
      </c>
      <c r="B69" s="553"/>
      <c r="C69" s="328">
        <f>PARAMETRES!$G$8</f>
        <v>25</v>
      </c>
      <c r="D69" s="329"/>
      <c r="E69" s="330">
        <f>TOTALGENERAL!$K59</f>
        <v>19.900000000000002</v>
      </c>
      <c r="F69" s="331"/>
      <c r="G69" s="330" t="str">
        <f>TOTALGENERAL!$AL59</f>
        <v/>
      </c>
      <c r="H69" s="331"/>
      <c r="I69" s="330" t="str">
        <f>TOTALGENERAL!$BM59</f>
        <v/>
      </c>
      <c r="J69" s="331"/>
      <c r="K69" s="330" t="str">
        <f>TOTALGENERAL!$CN59</f>
        <v/>
      </c>
      <c r="L69" s="332"/>
      <c r="M69" s="553" t="str">
        <f>PARAMETRES!$F$8</f>
        <v>LIRE-ÉCRIRE (conjugaison, grammaire, …)</v>
      </c>
      <c r="N69" s="553"/>
      <c r="O69" s="358">
        <f>PARAMETRES!$G$8</f>
        <v>25</v>
      </c>
      <c r="P69" s="359"/>
      <c r="Q69" s="330">
        <f>TOTALGENERAL!$K63</f>
        <v>15.299999999999999</v>
      </c>
      <c r="R69" s="331"/>
      <c r="S69" s="330" t="str">
        <f>TOTALGENERAL!$AL63</f>
        <v/>
      </c>
      <c r="T69" s="331"/>
      <c r="U69" s="330" t="str">
        <f>TOTALGENERAL!$BM63</f>
        <v/>
      </c>
      <c r="V69" s="331"/>
      <c r="W69" s="330" t="str">
        <f>TOTALGENERAL!$CN63</f>
        <v/>
      </c>
      <c r="X69" s="332"/>
      <c r="Y69" s="553" t="str">
        <f>PARAMETRES!$F$8</f>
        <v>LIRE-ÉCRIRE (conjugaison, grammaire, …)</v>
      </c>
      <c r="Z69" s="553"/>
      <c r="AA69" s="328">
        <f>PARAMETRES!$G$8</f>
        <v>25</v>
      </c>
      <c r="AB69" s="329"/>
      <c r="AC69" s="330">
        <f>TOTALGENERAL!$K67</f>
        <v>16.700000000000003</v>
      </c>
      <c r="AD69" s="331"/>
      <c r="AE69" s="330" t="str">
        <f>TOTALGENERAL!$AL67</f>
        <v/>
      </c>
      <c r="AF69" s="331"/>
      <c r="AG69" s="330" t="str">
        <f>TOTALGENERAL!$BM67</f>
        <v/>
      </c>
      <c r="AH69" s="331"/>
      <c r="AI69" s="330" t="str">
        <f>TOTALGENERAL!$CN67</f>
        <v/>
      </c>
      <c r="AJ69" s="332"/>
      <c r="AK69" s="553" t="str">
        <f>PARAMETRES!$F$8</f>
        <v>LIRE-ÉCRIRE (conjugaison, grammaire, …)</v>
      </c>
      <c r="AL69" s="553"/>
      <c r="AM69" s="328">
        <f>PARAMETRES!$G$8</f>
        <v>25</v>
      </c>
      <c r="AN69" s="329"/>
      <c r="AO69" s="330">
        <f>TOTALGENERAL!$K71</f>
        <v>15.1</v>
      </c>
      <c r="AP69" s="331"/>
      <c r="AQ69" s="330" t="str">
        <f>TOTALGENERAL!$AL71</f>
        <v/>
      </c>
      <c r="AR69" s="331"/>
      <c r="AS69" s="330" t="str">
        <f>TOTALGENERAL!$BM71</f>
        <v/>
      </c>
      <c r="AT69" s="331"/>
      <c r="AU69" s="330" t="str">
        <f>TOTALGENERAL!$CN71</f>
        <v/>
      </c>
      <c r="AV69" s="332"/>
      <c r="AW69" s="553" t="str">
        <f>PARAMETRES!$F$8</f>
        <v>LIRE-ÉCRIRE (conjugaison, grammaire, …)</v>
      </c>
      <c r="AX69" s="553"/>
      <c r="AY69" s="328">
        <f>PARAMETRES!$G$8</f>
        <v>25</v>
      </c>
      <c r="AZ69" s="329"/>
      <c r="BA69" s="330">
        <f>TOTALGENERAL!$K75</f>
        <v>18.8</v>
      </c>
      <c r="BB69" s="331"/>
      <c r="BC69" s="330" t="str">
        <f>TOTALGENERAL!$AL75</f>
        <v/>
      </c>
      <c r="BD69" s="331"/>
      <c r="BE69" s="330" t="str">
        <f>TOTALGENERAL!$BM75</f>
        <v/>
      </c>
      <c r="BF69" s="331"/>
      <c r="BG69" s="330" t="str">
        <f>TOTALGENERAL!$CN75</f>
        <v/>
      </c>
      <c r="BH69" s="332"/>
      <c r="BI69" s="553" t="str">
        <f>PARAMETRES!$F$8</f>
        <v>LIRE-ÉCRIRE (conjugaison, grammaire, …)</v>
      </c>
      <c r="BJ69" s="553"/>
      <c r="BK69" s="328">
        <f>PARAMETRES!$G$8</f>
        <v>25</v>
      </c>
      <c r="BL69" s="329"/>
      <c r="BM69" s="330">
        <f>TOTALGENERAL!$K79</f>
        <v>15.9</v>
      </c>
      <c r="BN69" s="331"/>
      <c r="BO69" s="330" t="str">
        <f>TOTALGENERAL!$AL79</f>
        <v/>
      </c>
      <c r="BP69" s="331"/>
      <c r="BQ69" s="330" t="str">
        <f>TOTALGENERAL!$BM79</f>
        <v/>
      </c>
      <c r="BR69" s="331"/>
      <c r="BS69" s="330" t="str">
        <f>TOTALGENERAL!$CN79</f>
        <v/>
      </c>
      <c r="BT69" s="332"/>
      <c r="BU69" s="553" t="str">
        <f>PARAMETRES!$F$8</f>
        <v>LIRE-ÉCRIRE (conjugaison, grammaire, …)</v>
      </c>
      <c r="BV69" s="553"/>
      <c r="BW69" s="328">
        <f>PARAMETRES!$G$8</f>
        <v>25</v>
      </c>
      <c r="BX69" s="329"/>
      <c r="BY69" s="330">
        <f>TOTALGENERAL!$K83</f>
        <v>21.400000000000002</v>
      </c>
      <c r="BZ69" s="331"/>
      <c r="CA69" s="330" t="str">
        <f>TOTALGENERAL!$AL83</f>
        <v/>
      </c>
      <c r="CB69" s="331"/>
      <c r="CC69" s="330" t="str">
        <f>TOTALGENERAL!$BM83</f>
        <v/>
      </c>
      <c r="CD69" s="331"/>
      <c r="CE69" s="330" t="str">
        <f>TOTALGENERAL!$CN83</f>
        <v/>
      </c>
      <c r="CF69" s="332"/>
      <c r="CG69" s="553" t="str">
        <f>PARAMETRES!$F$8</f>
        <v>LIRE-ÉCRIRE (conjugaison, grammaire, …)</v>
      </c>
      <c r="CH69" s="553"/>
      <c r="CI69" s="328">
        <f>PARAMETRES!$G$8</f>
        <v>25</v>
      </c>
      <c r="CJ69" s="329"/>
      <c r="CK69" s="330" t="str">
        <f>TOTALGENERAL!$K87</f>
        <v>-</v>
      </c>
      <c r="CL69" s="331"/>
      <c r="CM69" s="330" t="str">
        <f>TOTALGENERAL!$AL87</f>
        <v/>
      </c>
      <c r="CN69" s="331"/>
      <c r="CO69" s="330" t="str">
        <f>TOTALGENERAL!$BM87</f>
        <v/>
      </c>
      <c r="CP69" s="331"/>
      <c r="CQ69" s="330" t="str">
        <f>TOTALGENERAL!$CN87</f>
        <v/>
      </c>
      <c r="CR69" s="332"/>
      <c r="CS69" s="553" t="str">
        <f>PARAMETRES!$F$8</f>
        <v>LIRE-ÉCRIRE (conjugaison, grammaire, …)</v>
      </c>
      <c r="CT69" s="553"/>
      <c r="CU69" s="328">
        <f>PARAMETRES!$G$8</f>
        <v>25</v>
      </c>
      <c r="CV69" s="329"/>
      <c r="CW69" s="330" t="str">
        <f>TOTALGENERAL!$K91</f>
        <v>-</v>
      </c>
      <c r="CX69" s="331"/>
      <c r="CY69" s="330" t="str">
        <f>TOTALGENERAL!$AL91</f>
        <v/>
      </c>
      <c r="CZ69" s="331"/>
      <c r="DA69" s="330" t="str">
        <f>TOTALGENERAL!$BM91</f>
        <v/>
      </c>
      <c r="DB69" s="331"/>
      <c r="DC69" s="330" t="str">
        <f>TOTALGENERAL!$CN91</f>
        <v/>
      </c>
      <c r="DD69" s="332"/>
      <c r="DE69" s="553" t="str">
        <f>PARAMETRES!$F$8</f>
        <v>LIRE-ÉCRIRE (conjugaison, grammaire, …)</v>
      </c>
      <c r="DF69" s="553"/>
      <c r="DG69" s="328">
        <f>PARAMETRES!$G$8</f>
        <v>25</v>
      </c>
      <c r="DH69" s="329"/>
      <c r="DI69" s="330" t="str">
        <f>TOTALGENERAL!$K95</f>
        <v>-</v>
      </c>
      <c r="DJ69" s="331"/>
      <c r="DK69" s="330" t="str">
        <f>TOTALGENERAL!$AL95</f>
        <v/>
      </c>
      <c r="DL69" s="331"/>
      <c r="DM69" s="330" t="str">
        <f>TOTALGENERAL!$BM95</f>
        <v/>
      </c>
      <c r="DN69" s="331"/>
      <c r="DO69" s="330" t="str">
        <f>TOTALGENERAL!$CN95</f>
        <v/>
      </c>
      <c r="DP69" s="332"/>
    </row>
    <row r="70" spans="1:120">
      <c r="A70" s="326"/>
      <c r="B70" s="326"/>
      <c r="C70" s="327"/>
      <c r="D70" s="327"/>
      <c r="E70" s="315"/>
      <c r="G70" s="315"/>
      <c r="I70" s="315"/>
      <c r="K70" s="315"/>
      <c r="M70" s="326"/>
      <c r="N70" s="326"/>
      <c r="O70" s="327"/>
      <c r="P70" s="327"/>
      <c r="Q70" s="315"/>
      <c r="S70" s="315"/>
      <c r="U70" s="315"/>
      <c r="W70" s="315"/>
      <c r="Y70" s="326"/>
      <c r="Z70" s="326"/>
      <c r="AA70" s="327"/>
      <c r="AB70" s="327"/>
      <c r="AC70" s="315"/>
      <c r="AE70" s="315"/>
      <c r="AG70" s="315"/>
      <c r="AI70" s="315"/>
      <c r="AK70" s="326"/>
      <c r="AL70" s="326"/>
      <c r="AM70" s="327"/>
      <c r="AN70" s="327"/>
      <c r="AO70" s="315"/>
      <c r="AQ70" s="315"/>
      <c r="AS70" s="315"/>
      <c r="AU70" s="315"/>
      <c r="AW70" s="326"/>
      <c r="AX70" s="326"/>
      <c r="AY70" s="327"/>
      <c r="AZ70" s="327"/>
      <c r="BA70" s="315"/>
      <c r="BC70" s="315"/>
      <c r="BE70" s="315"/>
      <c r="BG70" s="315"/>
      <c r="BI70" s="326"/>
      <c r="BJ70" s="326"/>
      <c r="BK70" s="327"/>
      <c r="BL70" s="327"/>
      <c r="BM70" s="315"/>
      <c r="BO70" s="315"/>
      <c r="BQ70" s="315"/>
      <c r="BS70" s="315"/>
      <c r="BU70" s="326"/>
      <c r="BV70" s="326"/>
      <c r="BW70" s="327"/>
      <c r="BX70" s="327"/>
      <c r="BY70" s="315"/>
      <c r="CA70" s="315"/>
      <c r="CC70" s="315"/>
      <c r="CE70" s="315"/>
      <c r="CG70" s="326"/>
      <c r="CH70" s="326"/>
      <c r="CI70" s="327"/>
      <c r="CJ70" s="327"/>
      <c r="CK70" s="315"/>
      <c r="CM70" s="315"/>
      <c r="CO70" s="315"/>
      <c r="CQ70" s="315"/>
      <c r="CS70" s="326"/>
      <c r="CT70" s="326"/>
      <c r="CU70" s="327"/>
      <c r="CV70" s="327"/>
      <c r="CW70" s="315"/>
      <c r="CY70" s="315"/>
      <c r="DA70" s="315"/>
      <c r="DC70" s="315"/>
      <c r="DE70" s="326"/>
      <c r="DF70" s="326"/>
      <c r="DG70" s="327"/>
      <c r="DH70" s="327"/>
      <c r="DI70" s="315"/>
      <c r="DK70" s="315"/>
      <c r="DM70" s="315"/>
      <c r="DO70" s="315"/>
    </row>
    <row r="71" spans="1:120" ht="13.5">
      <c r="A71" s="554" t="str">
        <f>PARAMETRES!$F$9</f>
        <v>TOTAL LANGUE MATERNELLE</v>
      </c>
      <c r="B71" s="554"/>
      <c r="C71" s="333">
        <f>PARAMETRES!$G$9</f>
        <v>100</v>
      </c>
      <c r="D71" s="334"/>
      <c r="E71" s="335">
        <f>TOTALGENERAL!$L59</f>
        <v>83.6</v>
      </c>
      <c r="F71" s="319"/>
      <c r="G71" s="335" t="str">
        <f>TOTALGENERAL!$AM59</f>
        <v/>
      </c>
      <c r="H71" s="319"/>
      <c r="I71" s="335" t="str">
        <f>TOTALGENERAL!$BN59</f>
        <v/>
      </c>
      <c r="J71" s="319"/>
      <c r="K71" s="335" t="str">
        <f>TOTALGENERAL!$CO59</f>
        <v/>
      </c>
      <c r="L71" s="320"/>
      <c r="M71" s="577" t="str">
        <f>PARAMETRES!$F$9</f>
        <v>TOTAL LANGUE MATERNELLE</v>
      </c>
      <c r="N71" s="577"/>
      <c r="O71" s="360">
        <f>PARAMETRES!$G$9</f>
        <v>100</v>
      </c>
      <c r="P71" s="361"/>
      <c r="Q71" s="362">
        <f>TOTALGENERAL!$L63</f>
        <v>60.800000000000004</v>
      </c>
      <c r="R71" s="319"/>
      <c r="S71" s="362" t="str">
        <f>TOTALGENERAL!$AM63</f>
        <v/>
      </c>
      <c r="T71" s="319"/>
      <c r="U71" s="362" t="str">
        <f>TOTALGENERAL!$BN63</f>
        <v/>
      </c>
      <c r="V71" s="319"/>
      <c r="W71" s="362" t="str">
        <f>TOTALGENERAL!$CO63</f>
        <v/>
      </c>
      <c r="X71" s="320"/>
      <c r="Y71" s="554" t="str">
        <f>PARAMETRES!$F$9</f>
        <v>TOTAL LANGUE MATERNELLE</v>
      </c>
      <c r="Z71" s="554"/>
      <c r="AA71" s="333">
        <f>PARAMETRES!$G$9</f>
        <v>100</v>
      </c>
      <c r="AB71" s="334"/>
      <c r="AC71" s="335">
        <f>TOTALGENERAL!$L67</f>
        <v>71.099999999999994</v>
      </c>
      <c r="AD71" s="319"/>
      <c r="AE71" s="335" t="str">
        <f>TOTALGENERAL!$AM67</f>
        <v/>
      </c>
      <c r="AF71" s="319"/>
      <c r="AG71" s="335" t="str">
        <f>TOTALGENERAL!$BN67</f>
        <v/>
      </c>
      <c r="AH71" s="319"/>
      <c r="AI71" s="335" t="str">
        <f>TOTALGENERAL!$CO67</f>
        <v/>
      </c>
      <c r="AJ71" s="320"/>
      <c r="AK71" s="554" t="str">
        <f>PARAMETRES!$F$9</f>
        <v>TOTAL LANGUE MATERNELLE</v>
      </c>
      <c r="AL71" s="554"/>
      <c r="AM71" s="333">
        <f>PARAMETRES!$G$9</f>
        <v>100</v>
      </c>
      <c r="AN71" s="334"/>
      <c r="AO71" s="335">
        <f>TOTALGENERAL!$L71</f>
        <v>67.3</v>
      </c>
      <c r="AP71" s="319"/>
      <c r="AQ71" s="335" t="str">
        <f>TOTALGENERAL!$AM71</f>
        <v/>
      </c>
      <c r="AR71" s="319"/>
      <c r="AS71" s="335" t="str">
        <f>TOTALGENERAL!$BN71</f>
        <v/>
      </c>
      <c r="AT71" s="319"/>
      <c r="AU71" s="335" t="str">
        <f>TOTALGENERAL!$CO71</f>
        <v/>
      </c>
      <c r="AV71" s="320"/>
      <c r="AW71" s="554" t="str">
        <f>PARAMETRES!$F$9</f>
        <v>TOTAL LANGUE MATERNELLE</v>
      </c>
      <c r="AX71" s="554"/>
      <c r="AY71" s="333">
        <f>PARAMETRES!$G$9</f>
        <v>100</v>
      </c>
      <c r="AZ71" s="334"/>
      <c r="BA71" s="335">
        <f>TOTALGENERAL!$L75</f>
        <v>80.8</v>
      </c>
      <c r="BB71" s="319"/>
      <c r="BC71" s="335" t="str">
        <f>TOTALGENERAL!$AM75</f>
        <v/>
      </c>
      <c r="BD71" s="319"/>
      <c r="BE71" s="335" t="str">
        <f>TOTALGENERAL!$BN75</f>
        <v/>
      </c>
      <c r="BF71" s="319"/>
      <c r="BG71" s="335" t="str">
        <f>TOTALGENERAL!$CO75</f>
        <v/>
      </c>
      <c r="BH71" s="320"/>
      <c r="BI71" s="554" t="str">
        <f>PARAMETRES!$F$9</f>
        <v>TOTAL LANGUE MATERNELLE</v>
      </c>
      <c r="BJ71" s="554"/>
      <c r="BK71" s="333">
        <f>PARAMETRES!$G$9</f>
        <v>100</v>
      </c>
      <c r="BL71" s="334"/>
      <c r="BM71" s="335">
        <f>TOTALGENERAL!$L79</f>
        <v>76.599999999999994</v>
      </c>
      <c r="BN71" s="319"/>
      <c r="BO71" s="335" t="str">
        <f>TOTALGENERAL!$AM79</f>
        <v/>
      </c>
      <c r="BP71" s="319"/>
      <c r="BQ71" s="335" t="str">
        <f>TOTALGENERAL!$BN79</f>
        <v/>
      </c>
      <c r="BR71" s="319"/>
      <c r="BS71" s="335" t="str">
        <f>TOTALGENERAL!$CO79</f>
        <v/>
      </c>
      <c r="BT71" s="320"/>
      <c r="BU71" s="554" t="str">
        <f>PARAMETRES!$F$9</f>
        <v>TOTAL LANGUE MATERNELLE</v>
      </c>
      <c r="BV71" s="554"/>
      <c r="BW71" s="333">
        <f>PARAMETRES!$G$9</f>
        <v>100</v>
      </c>
      <c r="BX71" s="334"/>
      <c r="BY71" s="335">
        <f>TOTALGENERAL!$L83</f>
        <v>85.699999999999989</v>
      </c>
      <c r="BZ71" s="319"/>
      <c r="CA71" s="335" t="str">
        <f>TOTALGENERAL!$AM83</f>
        <v/>
      </c>
      <c r="CB71" s="319"/>
      <c r="CC71" s="335" t="str">
        <f>TOTALGENERAL!$BN83</f>
        <v/>
      </c>
      <c r="CD71" s="319"/>
      <c r="CE71" s="335" t="str">
        <f>TOTALGENERAL!$CO83</f>
        <v/>
      </c>
      <c r="CF71" s="320"/>
      <c r="CG71" s="554" t="str">
        <f>PARAMETRES!$F$9</f>
        <v>TOTAL LANGUE MATERNELLE</v>
      </c>
      <c r="CH71" s="554"/>
      <c r="CI71" s="333">
        <f>PARAMETRES!$G$9</f>
        <v>100</v>
      </c>
      <c r="CJ71" s="334"/>
      <c r="CK71" s="335" t="str">
        <f>TOTALGENERAL!$L87</f>
        <v>-</v>
      </c>
      <c r="CL71" s="319"/>
      <c r="CM71" s="335" t="str">
        <f>TOTALGENERAL!$AM87</f>
        <v/>
      </c>
      <c r="CN71" s="319"/>
      <c r="CO71" s="335" t="str">
        <f>TOTALGENERAL!$BN87</f>
        <v/>
      </c>
      <c r="CP71" s="319"/>
      <c r="CQ71" s="335" t="str">
        <f>TOTALGENERAL!$CO87</f>
        <v/>
      </c>
      <c r="CR71" s="320"/>
      <c r="CS71" s="554" t="str">
        <f>PARAMETRES!$F$9</f>
        <v>TOTAL LANGUE MATERNELLE</v>
      </c>
      <c r="CT71" s="554"/>
      <c r="CU71" s="333">
        <f>PARAMETRES!$G$9</f>
        <v>100</v>
      </c>
      <c r="CV71" s="334"/>
      <c r="CW71" s="335" t="str">
        <f>TOTALGENERAL!$L91</f>
        <v>-</v>
      </c>
      <c r="CX71" s="319"/>
      <c r="CY71" s="335" t="str">
        <f>TOTALGENERAL!$AM91</f>
        <v/>
      </c>
      <c r="CZ71" s="319"/>
      <c r="DA71" s="335" t="str">
        <f>TOTALGENERAL!$BN91</f>
        <v/>
      </c>
      <c r="DB71" s="319"/>
      <c r="DC71" s="335" t="str">
        <f>TOTALGENERAL!$CO91</f>
        <v/>
      </c>
      <c r="DD71" s="320"/>
      <c r="DE71" s="554" t="str">
        <f>PARAMETRES!$F$9</f>
        <v>TOTAL LANGUE MATERNELLE</v>
      </c>
      <c r="DF71" s="554"/>
      <c r="DG71" s="333">
        <f>PARAMETRES!$G$9</f>
        <v>100</v>
      </c>
      <c r="DH71" s="334"/>
      <c r="DI71" s="335" t="str">
        <f>TOTALGENERAL!$L95</f>
        <v>-</v>
      </c>
      <c r="DJ71" s="319"/>
      <c r="DK71" s="335" t="str">
        <f>TOTALGENERAL!$AM95</f>
        <v/>
      </c>
      <c r="DL71" s="319"/>
      <c r="DM71" s="335" t="str">
        <f>TOTALGENERAL!$BN95</f>
        <v/>
      </c>
      <c r="DN71" s="319"/>
      <c r="DO71" s="335" t="str">
        <f>TOTALGENERAL!$CO95</f>
        <v/>
      </c>
      <c r="DP71" s="320"/>
    </row>
    <row r="72" spans="1:120" ht="13.5">
      <c r="A72" s="321" t="str">
        <f>IF(COUNTBLANK(K61:K90)=30,"","Moyenne de l'année :")</f>
        <v/>
      </c>
      <c r="B72" s="322" t="str">
        <f>IF(COUNTBLANK(K61:K90)=30,"",CONCATENATE(TOTALGENERAL!$DK59," %"))</f>
        <v/>
      </c>
      <c r="C72" s="336"/>
      <c r="D72" s="336"/>
      <c r="E72" s="315"/>
      <c r="F72" s="324"/>
      <c r="G72" s="315"/>
      <c r="H72" s="324"/>
      <c r="I72" s="315"/>
      <c r="J72" s="324"/>
      <c r="K72" s="315"/>
      <c r="L72" s="325"/>
      <c r="M72" s="355" t="str">
        <f>IF(COUNTBLANK(W61:W90)=30,"","Moyenne de l'année :")</f>
        <v/>
      </c>
      <c r="N72" s="356" t="str">
        <f>IF(COUNTBLANK(W61:W90)=30,"",CONCATENATE(TOTALGENERAL!$DK63," %"))</f>
        <v/>
      </c>
      <c r="O72" s="363"/>
      <c r="P72" s="363"/>
      <c r="Q72" s="315"/>
      <c r="R72" s="324"/>
      <c r="S72" s="315"/>
      <c r="T72" s="324"/>
      <c r="U72" s="315"/>
      <c r="V72" s="324"/>
      <c r="W72" s="315"/>
      <c r="X72" s="325"/>
      <c r="Y72" s="321" t="str">
        <f>IF(COUNTBLANK(AI61:AI90)=30,"","Moyenne de l'année :")</f>
        <v/>
      </c>
      <c r="Z72" s="322" t="str">
        <f>IF(COUNTBLANK(AI61:AI90)=30,"",CONCATENATE(TOTALGENERAL!$DK67," %"))</f>
        <v/>
      </c>
      <c r="AA72" s="336"/>
      <c r="AB72" s="336"/>
      <c r="AC72" s="315"/>
      <c r="AD72" s="324"/>
      <c r="AE72" s="315"/>
      <c r="AF72" s="324"/>
      <c r="AG72" s="315"/>
      <c r="AH72" s="324"/>
      <c r="AI72" s="315"/>
      <c r="AJ72" s="325"/>
      <c r="AK72" s="321" t="str">
        <f>IF(COUNTBLANK(AU61:AU90)=30,"","Moyenne de l'année :")</f>
        <v/>
      </c>
      <c r="AL72" s="322" t="str">
        <f>IF(COUNTBLANK(AU61:AU90)=30,"",CONCATENATE(TOTALGENERAL!$DK71," %"))</f>
        <v/>
      </c>
      <c r="AM72" s="336"/>
      <c r="AN72" s="336"/>
      <c r="AO72" s="315"/>
      <c r="AP72" s="324"/>
      <c r="AQ72" s="315"/>
      <c r="AR72" s="324"/>
      <c r="AS72" s="315"/>
      <c r="AT72" s="324"/>
      <c r="AU72" s="315"/>
      <c r="AV72" s="325"/>
      <c r="AW72" s="321" t="str">
        <f>IF(COUNTBLANK(BG61:BG90)=30,"","Moyenne de l'année :")</f>
        <v/>
      </c>
      <c r="AX72" s="322" t="str">
        <f>IF(COUNTBLANK(BG61:BG90)=30,"",CONCATENATE(TOTALGENERAL!$DK75," %"))</f>
        <v/>
      </c>
      <c r="AY72" s="336"/>
      <c r="AZ72" s="336"/>
      <c r="BA72" s="315"/>
      <c r="BB72" s="324"/>
      <c r="BC72" s="315"/>
      <c r="BD72" s="324"/>
      <c r="BE72" s="315"/>
      <c r="BF72" s="324"/>
      <c r="BG72" s="315"/>
      <c r="BH72" s="325"/>
      <c r="BI72" s="321" t="str">
        <f>IF(COUNTBLANK(BS61:BS90)=30,"","Moyenne de l'année :")</f>
        <v/>
      </c>
      <c r="BJ72" s="322" t="str">
        <f>IF(COUNTBLANK(BS61:BS90)=30,"",CONCATENATE(TOTALGENERAL!$DK79," %"))</f>
        <v/>
      </c>
      <c r="BK72" s="336"/>
      <c r="BL72" s="336"/>
      <c r="BM72" s="315"/>
      <c r="BN72" s="324"/>
      <c r="BO72" s="315"/>
      <c r="BP72" s="324"/>
      <c r="BQ72" s="315"/>
      <c r="BR72" s="324"/>
      <c r="BS72" s="315"/>
      <c r="BT72" s="325"/>
      <c r="BU72" s="321" t="str">
        <f>IF(COUNTBLANK(CE61:CE90)=30,"","Moyenne de l'année :")</f>
        <v/>
      </c>
      <c r="BV72" s="322" t="str">
        <f>IF(COUNTBLANK(CE61:CE90)=30,"",CONCATENATE(TOTALGENERAL!$DK83," %"))</f>
        <v/>
      </c>
      <c r="BW72" s="336"/>
      <c r="BX72" s="336"/>
      <c r="BY72" s="315"/>
      <c r="BZ72" s="324"/>
      <c r="CA72" s="315"/>
      <c r="CB72" s="324"/>
      <c r="CC72" s="315"/>
      <c r="CD72" s="324"/>
      <c r="CE72" s="315"/>
      <c r="CF72" s="325"/>
      <c r="CG72" s="321" t="str">
        <f>IF(COUNTBLANK(CQ61:CQ90)=30,"","Moyenne de l'année :")</f>
        <v/>
      </c>
      <c r="CH72" s="322" t="str">
        <f>IF(COUNTBLANK(CQ61:CQ90)=30,"",CONCATENATE(TOTALGENERAL!$DK87," %"))</f>
        <v/>
      </c>
      <c r="CI72" s="336"/>
      <c r="CJ72" s="336"/>
      <c r="CK72" s="315"/>
      <c r="CL72" s="324"/>
      <c r="CM72" s="315"/>
      <c r="CN72" s="324"/>
      <c r="CO72" s="315"/>
      <c r="CP72" s="324"/>
      <c r="CQ72" s="315"/>
      <c r="CR72" s="325"/>
      <c r="CS72" s="321" t="str">
        <f>IF(COUNTBLANK(DC61:DC90)=30,"","Moyenne de l'année :")</f>
        <v/>
      </c>
      <c r="CT72" s="322" t="str">
        <f>IF(COUNTBLANK(DC61:DC90)=30,"",CONCATENATE(TOTALGENERAL!$DK91," %"))</f>
        <v/>
      </c>
      <c r="CU72" s="336"/>
      <c r="CV72" s="336"/>
      <c r="CW72" s="315"/>
      <c r="CX72" s="324"/>
      <c r="CY72" s="315"/>
      <c r="CZ72" s="324"/>
      <c r="DA72" s="315"/>
      <c r="DB72" s="324"/>
      <c r="DC72" s="315"/>
      <c r="DD72" s="325"/>
      <c r="DE72" s="321" t="str">
        <f>IF(COUNTBLANK(DO61:DO90)=30,"","Moyenne de l'année :")</f>
        <v/>
      </c>
      <c r="DF72" s="322" t="str">
        <f>IF(COUNTBLANK(DO61:DO90)=30,"",CONCATENATE(TOTALGENERAL!$DK95," %"))</f>
        <v/>
      </c>
      <c r="DG72" s="336"/>
      <c r="DH72" s="336"/>
      <c r="DI72" s="315"/>
      <c r="DJ72" s="324"/>
      <c r="DK72" s="315"/>
      <c r="DL72" s="324"/>
      <c r="DM72" s="315"/>
      <c r="DN72" s="324"/>
      <c r="DO72" s="315"/>
      <c r="DP72" s="325"/>
    </row>
    <row r="73" spans="1:120">
      <c r="A73" s="326"/>
      <c r="B73" s="326"/>
      <c r="C73" s="327"/>
      <c r="D73" s="327"/>
      <c r="E73" s="315"/>
      <c r="G73" s="315"/>
      <c r="I73" s="315"/>
      <c r="K73" s="315"/>
      <c r="M73" s="326"/>
      <c r="N73" s="326"/>
      <c r="O73" s="327"/>
      <c r="P73" s="327"/>
      <c r="Q73" s="315"/>
      <c r="S73" s="315"/>
      <c r="U73" s="315"/>
      <c r="W73" s="315"/>
      <c r="Y73" s="326"/>
      <c r="Z73" s="326"/>
      <c r="AA73" s="327"/>
      <c r="AB73" s="327"/>
      <c r="AC73" s="315"/>
      <c r="AE73" s="315"/>
      <c r="AG73" s="315"/>
      <c r="AI73" s="315"/>
      <c r="AK73" s="326"/>
      <c r="AL73" s="326"/>
      <c r="AM73" s="327"/>
      <c r="AN73" s="327"/>
      <c r="AO73" s="315"/>
      <c r="AQ73" s="315"/>
      <c r="AS73" s="315"/>
      <c r="AU73" s="315"/>
      <c r="AW73" s="326"/>
      <c r="AX73" s="326"/>
      <c r="AY73" s="327"/>
      <c r="AZ73" s="327"/>
      <c r="BA73" s="315"/>
      <c r="BC73" s="315"/>
      <c r="BE73" s="315"/>
      <c r="BG73" s="315"/>
      <c r="BI73" s="326"/>
      <c r="BJ73" s="326"/>
      <c r="BK73" s="327"/>
      <c r="BL73" s="327"/>
      <c r="BM73" s="315"/>
      <c r="BO73" s="315"/>
      <c r="BQ73" s="315"/>
      <c r="BS73" s="315"/>
      <c r="BU73" s="326"/>
      <c r="BV73" s="326"/>
      <c r="BW73" s="327"/>
      <c r="BX73" s="327"/>
      <c r="BY73" s="315"/>
      <c r="CA73" s="315"/>
      <c r="CC73" s="315"/>
      <c r="CE73" s="315"/>
      <c r="CG73" s="326"/>
      <c r="CH73" s="326"/>
      <c r="CI73" s="327"/>
      <c r="CJ73" s="327"/>
      <c r="CK73" s="315"/>
      <c r="CM73" s="315"/>
      <c r="CO73" s="315"/>
      <c r="CQ73" s="315"/>
      <c r="CS73" s="326"/>
      <c r="CT73" s="326"/>
      <c r="CU73" s="327"/>
      <c r="CV73" s="327"/>
      <c r="CW73" s="315"/>
      <c r="CY73" s="315"/>
      <c r="DA73" s="315"/>
      <c r="DC73" s="315"/>
      <c r="DE73" s="326"/>
      <c r="DF73" s="326"/>
      <c r="DG73" s="327"/>
      <c r="DH73" s="327"/>
      <c r="DI73" s="315"/>
      <c r="DK73" s="315"/>
      <c r="DM73" s="315"/>
      <c r="DO73" s="315"/>
    </row>
    <row r="74" spans="1:120" ht="13.5">
      <c r="A74" s="552" t="s">
        <v>89</v>
      </c>
      <c r="B74" s="552"/>
      <c r="C74" s="327"/>
      <c r="D74" s="327"/>
      <c r="E74" s="315"/>
      <c r="G74" s="315"/>
      <c r="I74" s="315"/>
      <c r="K74" s="315"/>
      <c r="M74" s="552" t="s">
        <v>89</v>
      </c>
      <c r="N74" s="552"/>
      <c r="O74" s="327"/>
      <c r="P74" s="327"/>
      <c r="Q74" s="315"/>
      <c r="S74" s="315"/>
      <c r="U74" s="315"/>
      <c r="W74" s="315"/>
      <c r="Y74" s="552" t="s">
        <v>89</v>
      </c>
      <c r="Z74" s="552"/>
      <c r="AA74" s="327"/>
      <c r="AB74" s="327"/>
      <c r="AC74" s="315"/>
      <c r="AE74" s="315"/>
      <c r="AG74" s="315"/>
      <c r="AI74" s="315"/>
      <c r="AK74" s="552" t="s">
        <v>89</v>
      </c>
      <c r="AL74" s="552"/>
      <c r="AM74" s="327"/>
      <c r="AN74" s="327"/>
      <c r="AO74" s="315"/>
      <c r="AQ74" s="315"/>
      <c r="AS74" s="315"/>
      <c r="AU74" s="315"/>
      <c r="AW74" s="552" t="s">
        <v>89</v>
      </c>
      <c r="AX74" s="552"/>
      <c r="AY74" s="327"/>
      <c r="AZ74" s="327"/>
      <c r="BA74" s="315"/>
      <c r="BC74" s="315"/>
      <c r="BE74" s="315"/>
      <c r="BG74" s="315"/>
      <c r="BI74" s="552" t="s">
        <v>89</v>
      </c>
      <c r="BJ74" s="552"/>
      <c r="BK74" s="327"/>
      <c r="BL74" s="327"/>
      <c r="BM74" s="315"/>
      <c r="BO74" s="315"/>
      <c r="BQ74" s="315"/>
      <c r="BS74" s="315"/>
      <c r="BU74" s="552" t="s">
        <v>89</v>
      </c>
      <c r="BV74" s="552"/>
      <c r="BW74" s="327"/>
      <c r="BX74" s="327"/>
      <c r="BY74" s="315"/>
      <c r="CA74" s="315"/>
      <c r="CC74" s="315"/>
      <c r="CE74" s="315"/>
      <c r="CG74" s="552" t="s">
        <v>89</v>
      </c>
      <c r="CH74" s="552"/>
      <c r="CI74" s="327"/>
      <c r="CJ74" s="327"/>
      <c r="CK74" s="315"/>
      <c r="CM74" s="315"/>
      <c r="CO74" s="315"/>
      <c r="CQ74" s="315"/>
      <c r="CS74" s="552" t="s">
        <v>89</v>
      </c>
      <c r="CT74" s="552"/>
      <c r="CU74" s="327"/>
      <c r="CV74" s="327"/>
      <c r="CW74" s="315"/>
      <c r="CY74" s="315"/>
      <c r="DA74" s="315"/>
      <c r="DC74" s="315"/>
      <c r="DE74" s="552" t="s">
        <v>89</v>
      </c>
      <c r="DF74" s="552"/>
      <c r="DG74" s="327"/>
      <c r="DH74" s="327"/>
      <c r="DI74" s="315"/>
      <c r="DK74" s="315"/>
      <c r="DM74" s="315"/>
      <c r="DO74" s="315"/>
    </row>
    <row r="75" spans="1:120">
      <c r="A75" s="326"/>
      <c r="B75" s="326"/>
      <c r="C75" s="327"/>
      <c r="D75" s="327"/>
      <c r="E75" s="315"/>
      <c r="G75" s="315"/>
      <c r="I75" s="315"/>
      <c r="K75" s="315"/>
      <c r="M75" s="326"/>
      <c r="N75" s="326"/>
      <c r="O75" s="327"/>
      <c r="P75" s="327"/>
      <c r="Q75" s="315"/>
      <c r="S75" s="315"/>
      <c r="U75" s="315"/>
      <c r="W75" s="315"/>
      <c r="Y75" s="326"/>
      <c r="Z75" s="326"/>
      <c r="AA75" s="327"/>
      <c r="AB75" s="327"/>
      <c r="AC75" s="315"/>
      <c r="AE75" s="315"/>
      <c r="AG75" s="315"/>
      <c r="AI75" s="315"/>
      <c r="AK75" s="326"/>
      <c r="AL75" s="326"/>
      <c r="AM75" s="327"/>
      <c r="AN75" s="327"/>
      <c r="AO75" s="315"/>
      <c r="AQ75" s="315"/>
      <c r="AS75" s="315"/>
      <c r="AU75" s="315"/>
      <c r="AW75" s="326"/>
      <c r="AX75" s="326"/>
      <c r="AY75" s="327"/>
      <c r="AZ75" s="327"/>
      <c r="BA75" s="315"/>
      <c r="BC75" s="315"/>
      <c r="BE75" s="315"/>
      <c r="BG75" s="315"/>
      <c r="BI75" s="326"/>
      <c r="BJ75" s="326"/>
      <c r="BK75" s="327"/>
      <c r="BL75" s="327"/>
      <c r="BM75" s="315"/>
      <c r="BO75" s="315"/>
      <c r="BQ75" s="315"/>
      <c r="BS75" s="315"/>
      <c r="BU75" s="326"/>
      <c r="BV75" s="326"/>
      <c r="BW75" s="327"/>
      <c r="BX75" s="327"/>
      <c r="BY75" s="315"/>
      <c r="CA75" s="315"/>
      <c r="CC75" s="315"/>
      <c r="CE75" s="315"/>
      <c r="CG75" s="326"/>
      <c r="CH75" s="326"/>
      <c r="CI75" s="327"/>
      <c r="CJ75" s="327"/>
      <c r="CK75" s="315"/>
      <c r="CM75" s="315"/>
      <c r="CO75" s="315"/>
      <c r="CQ75" s="315"/>
      <c r="CS75" s="326"/>
      <c r="CT75" s="326"/>
      <c r="CU75" s="327"/>
      <c r="CV75" s="327"/>
      <c r="CW75" s="315"/>
      <c r="CY75" s="315"/>
      <c r="DA75" s="315"/>
      <c r="DC75" s="315"/>
      <c r="DE75" s="326"/>
      <c r="DF75" s="326"/>
      <c r="DG75" s="327"/>
      <c r="DH75" s="327"/>
      <c r="DI75" s="315"/>
      <c r="DK75" s="315"/>
      <c r="DM75" s="315"/>
      <c r="DO75" s="315"/>
    </row>
    <row r="76" spans="1:120">
      <c r="A76" s="553" t="str">
        <f>PARAMETRES!$F$11</f>
        <v>NOMBRES ET OPÉRATIONS</v>
      </c>
      <c r="B76" s="553"/>
      <c r="C76" s="328">
        <f>PARAMETRES!$G$11</f>
        <v>40</v>
      </c>
      <c r="D76" s="329"/>
      <c r="E76" s="330">
        <f>TOTALGENERAL!$O59</f>
        <v>37.700000000000003</v>
      </c>
      <c r="F76" s="331"/>
      <c r="G76" s="330" t="str">
        <f>TOTALGENERAL!$AP59</f>
        <v/>
      </c>
      <c r="H76" s="331"/>
      <c r="I76" s="330" t="str">
        <f>TOTALGENERAL!$BQ59</f>
        <v/>
      </c>
      <c r="J76" s="331"/>
      <c r="K76" s="330" t="str">
        <f>TOTALGENERAL!$CR59</f>
        <v/>
      </c>
      <c r="L76" s="332"/>
      <c r="M76" s="553" t="str">
        <f>PARAMETRES!$F$11</f>
        <v>NOMBRES ET OPÉRATIONS</v>
      </c>
      <c r="N76" s="553"/>
      <c r="O76" s="358">
        <f>PARAMETRES!$G$11</f>
        <v>40</v>
      </c>
      <c r="P76" s="359"/>
      <c r="Q76" s="330">
        <f>TOTALGENERAL!$O63</f>
        <v>30.400000000000002</v>
      </c>
      <c r="R76" s="331"/>
      <c r="S76" s="330" t="str">
        <f>TOTALGENERAL!$AP63</f>
        <v/>
      </c>
      <c r="T76" s="331"/>
      <c r="U76" s="330" t="str">
        <f>TOTALGENERAL!$BQ63</f>
        <v/>
      </c>
      <c r="V76" s="331"/>
      <c r="W76" s="330" t="str">
        <f>TOTALGENERAL!$CR63</f>
        <v/>
      </c>
      <c r="X76" s="332"/>
      <c r="Y76" s="553" t="str">
        <f>PARAMETRES!$F$11</f>
        <v>NOMBRES ET OPÉRATIONS</v>
      </c>
      <c r="Z76" s="553"/>
      <c r="AA76" s="328">
        <f>PARAMETRES!$G$11</f>
        <v>40</v>
      </c>
      <c r="AB76" s="329"/>
      <c r="AC76" s="330">
        <f>TOTALGENERAL!$O67</f>
        <v>37.300000000000004</v>
      </c>
      <c r="AD76" s="331"/>
      <c r="AE76" s="330" t="str">
        <f>TOTALGENERAL!$AP67</f>
        <v/>
      </c>
      <c r="AF76" s="331"/>
      <c r="AG76" s="330" t="str">
        <f>TOTALGENERAL!$BQ67</f>
        <v/>
      </c>
      <c r="AH76" s="331"/>
      <c r="AI76" s="330" t="str">
        <f>TOTALGENERAL!$CR67</f>
        <v/>
      </c>
      <c r="AJ76" s="332"/>
      <c r="AK76" s="553" t="str">
        <f>PARAMETRES!$F$11</f>
        <v>NOMBRES ET OPÉRATIONS</v>
      </c>
      <c r="AL76" s="553"/>
      <c r="AM76" s="328">
        <f>PARAMETRES!$G$11</f>
        <v>40</v>
      </c>
      <c r="AN76" s="329"/>
      <c r="AO76" s="330">
        <f>TOTALGENERAL!$O71</f>
        <v>32.300000000000004</v>
      </c>
      <c r="AP76" s="331"/>
      <c r="AQ76" s="330" t="str">
        <f>TOTALGENERAL!$AP71</f>
        <v/>
      </c>
      <c r="AR76" s="331"/>
      <c r="AS76" s="330" t="str">
        <f>TOTALGENERAL!$BQ71</f>
        <v/>
      </c>
      <c r="AT76" s="331"/>
      <c r="AU76" s="330" t="str">
        <f>TOTALGENERAL!$CR71</f>
        <v/>
      </c>
      <c r="AV76" s="332"/>
      <c r="AW76" s="553" t="str">
        <f>PARAMETRES!$F$11</f>
        <v>NOMBRES ET OPÉRATIONS</v>
      </c>
      <c r="AX76" s="553"/>
      <c r="AY76" s="328">
        <f>PARAMETRES!$G$11</f>
        <v>40</v>
      </c>
      <c r="AZ76" s="329"/>
      <c r="BA76" s="330">
        <f>TOTALGENERAL!$O75</f>
        <v>39.200000000000003</v>
      </c>
      <c r="BB76" s="331"/>
      <c r="BC76" s="330" t="str">
        <f>TOTALGENERAL!$AP75</f>
        <v/>
      </c>
      <c r="BD76" s="331"/>
      <c r="BE76" s="330" t="str">
        <f>TOTALGENERAL!$BQ75</f>
        <v/>
      </c>
      <c r="BF76" s="331"/>
      <c r="BG76" s="330" t="str">
        <f>TOTALGENERAL!$CR75</f>
        <v/>
      </c>
      <c r="BH76" s="332"/>
      <c r="BI76" s="553" t="str">
        <f>PARAMETRES!$F$11</f>
        <v>NOMBRES ET OPÉRATIONS</v>
      </c>
      <c r="BJ76" s="553"/>
      <c r="BK76" s="328">
        <f>PARAMETRES!$G$11</f>
        <v>40</v>
      </c>
      <c r="BL76" s="329"/>
      <c r="BM76" s="330">
        <f>TOTALGENERAL!$O79</f>
        <v>32.800000000000004</v>
      </c>
      <c r="BN76" s="331"/>
      <c r="BO76" s="330" t="str">
        <f>TOTALGENERAL!$AP79</f>
        <v/>
      </c>
      <c r="BP76" s="331"/>
      <c r="BQ76" s="330" t="str">
        <f>TOTALGENERAL!$BQ79</f>
        <v/>
      </c>
      <c r="BR76" s="331"/>
      <c r="BS76" s="330" t="str">
        <f>TOTALGENERAL!$CR79</f>
        <v/>
      </c>
      <c r="BT76" s="332"/>
      <c r="BU76" s="553" t="str">
        <f>PARAMETRES!$F$11</f>
        <v>NOMBRES ET OPÉRATIONS</v>
      </c>
      <c r="BV76" s="553"/>
      <c r="BW76" s="328">
        <f>PARAMETRES!$G$11</f>
        <v>40</v>
      </c>
      <c r="BX76" s="329"/>
      <c r="BY76" s="330">
        <f>TOTALGENERAL!$O83</f>
        <v>40</v>
      </c>
      <c r="BZ76" s="331"/>
      <c r="CA76" s="330" t="str">
        <f>TOTALGENERAL!$AP83</f>
        <v/>
      </c>
      <c r="CB76" s="331"/>
      <c r="CC76" s="330" t="str">
        <f>TOTALGENERAL!$BQ83</f>
        <v/>
      </c>
      <c r="CD76" s="331"/>
      <c r="CE76" s="330" t="str">
        <f>TOTALGENERAL!$CR83</f>
        <v/>
      </c>
      <c r="CF76" s="332"/>
      <c r="CG76" s="553" t="str">
        <f>PARAMETRES!$F$11</f>
        <v>NOMBRES ET OPÉRATIONS</v>
      </c>
      <c r="CH76" s="553"/>
      <c r="CI76" s="328">
        <f>PARAMETRES!$G$11</f>
        <v>40</v>
      </c>
      <c r="CJ76" s="329"/>
      <c r="CK76" s="330" t="str">
        <f>TOTALGENERAL!$O87</f>
        <v>-</v>
      </c>
      <c r="CL76" s="331"/>
      <c r="CM76" s="330" t="str">
        <f>TOTALGENERAL!$AP87</f>
        <v/>
      </c>
      <c r="CN76" s="331"/>
      <c r="CO76" s="330" t="str">
        <f>TOTALGENERAL!$BQ87</f>
        <v/>
      </c>
      <c r="CP76" s="331"/>
      <c r="CQ76" s="330" t="str">
        <f>TOTALGENERAL!$CR87</f>
        <v/>
      </c>
      <c r="CR76" s="332"/>
      <c r="CS76" s="553" t="str">
        <f>PARAMETRES!$F$11</f>
        <v>NOMBRES ET OPÉRATIONS</v>
      </c>
      <c r="CT76" s="553"/>
      <c r="CU76" s="328">
        <f>PARAMETRES!$G$11</f>
        <v>40</v>
      </c>
      <c r="CV76" s="329"/>
      <c r="CW76" s="330" t="str">
        <f>TOTALGENERAL!$O91</f>
        <v>-</v>
      </c>
      <c r="CX76" s="331"/>
      <c r="CY76" s="330" t="str">
        <f>TOTALGENERAL!$AP91</f>
        <v/>
      </c>
      <c r="CZ76" s="331"/>
      <c r="DA76" s="330" t="str">
        <f>TOTALGENERAL!$BQ91</f>
        <v/>
      </c>
      <c r="DB76" s="331"/>
      <c r="DC76" s="330" t="str">
        <f>TOTALGENERAL!$CR91</f>
        <v/>
      </c>
      <c r="DD76" s="332"/>
      <c r="DE76" s="553" t="str">
        <f>PARAMETRES!$F$11</f>
        <v>NOMBRES ET OPÉRATIONS</v>
      </c>
      <c r="DF76" s="553"/>
      <c r="DG76" s="328">
        <f>PARAMETRES!$G$11</f>
        <v>40</v>
      </c>
      <c r="DH76" s="329"/>
      <c r="DI76" s="330" t="str">
        <f>TOTALGENERAL!$O95</f>
        <v>-</v>
      </c>
      <c r="DJ76" s="331"/>
      <c r="DK76" s="330" t="str">
        <f>TOTALGENERAL!$AP95</f>
        <v/>
      </c>
      <c r="DL76" s="331"/>
      <c r="DM76" s="330" t="str">
        <f>TOTALGENERAL!$BQ95</f>
        <v/>
      </c>
      <c r="DN76" s="331"/>
      <c r="DO76" s="330" t="str">
        <f>TOTALGENERAL!$CR95</f>
        <v/>
      </c>
      <c r="DP76" s="332"/>
    </row>
    <row r="77" spans="1:120">
      <c r="A77" s="553" t="str">
        <f>PARAMETRES!$F$12</f>
        <v>GRANDEURS</v>
      </c>
      <c r="B77" s="553"/>
      <c r="C77" s="328">
        <f>PARAMETRES!$G$12</f>
        <v>30</v>
      </c>
      <c r="D77" s="329"/>
      <c r="E77" s="330" t="str">
        <f>TOTALGENERAL!$P59</f>
        <v/>
      </c>
      <c r="F77" s="331"/>
      <c r="G77" s="330" t="str">
        <f>TOTALGENERAL!$AQ59</f>
        <v/>
      </c>
      <c r="H77" s="331"/>
      <c r="I77" s="330" t="str">
        <f>TOTALGENERAL!$BR59</f>
        <v/>
      </c>
      <c r="J77" s="331"/>
      <c r="K77" s="330" t="str">
        <f>TOTALGENERAL!$CS59</f>
        <v/>
      </c>
      <c r="L77" s="332"/>
      <c r="M77" s="553" t="str">
        <f>PARAMETRES!$F$12</f>
        <v>GRANDEURS</v>
      </c>
      <c r="N77" s="553"/>
      <c r="O77" s="358">
        <f>PARAMETRES!$G$12</f>
        <v>30</v>
      </c>
      <c r="P77" s="359"/>
      <c r="Q77" s="330" t="str">
        <f>TOTALGENERAL!$P63</f>
        <v/>
      </c>
      <c r="R77" s="331"/>
      <c r="S77" s="330" t="str">
        <f>TOTALGENERAL!$AQ63</f>
        <v/>
      </c>
      <c r="T77" s="331"/>
      <c r="U77" s="330" t="str">
        <f>TOTALGENERAL!$BR63</f>
        <v/>
      </c>
      <c r="V77" s="331"/>
      <c r="W77" s="330" t="str">
        <f>TOTALGENERAL!$CS63</f>
        <v/>
      </c>
      <c r="X77" s="332"/>
      <c r="Y77" s="553" t="str">
        <f>PARAMETRES!$F$12</f>
        <v>GRANDEURS</v>
      </c>
      <c r="Z77" s="553"/>
      <c r="AA77" s="328">
        <f>PARAMETRES!$G$12</f>
        <v>30</v>
      </c>
      <c r="AB77" s="329"/>
      <c r="AC77" s="330" t="str">
        <f>TOTALGENERAL!$P67</f>
        <v/>
      </c>
      <c r="AD77" s="331"/>
      <c r="AE77" s="330" t="str">
        <f>TOTALGENERAL!$AQ67</f>
        <v/>
      </c>
      <c r="AF77" s="331"/>
      <c r="AG77" s="330" t="str">
        <f>TOTALGENERAL!$BR67</f>
        <v/>
      </c>
      <c r="AH77" s="331"/>
      <c r="AI77" s="330" t="str">
        <f>TOTALGENERAL!$CS67</f>
        <v/>
      </c>
      <c r="AJ77" s="332"/>
      <c r="AK77" s="553" t="str">
        <f>PARAMETRES!$F$12</f>
        <v>GRANDEURS</v>
      </c>
      <c r="AL77" s="553"/>
      <c r="AM77" s="328">
        <f>PARAMETRES!$G$12</f>
        <v>30</v>
      </c>
      <c r="AN77" s="329"/>
      <c r="AO77" s="330" t="str">
        <f>TOTALGENERAL!$P71</f>
        <v/>
      </c>
      <c r="AP77" s="331"/>
      <c r="AQ77" s="330" t="str">
        <f>TOTALGENERAL!$AQ71</f>
        <v/>
      </c>
      <c r="AR77" s="331"/>
      <c r="AS77" s="330" t="str">
        <f>TOTALGENERAL!$BR71</f>
        <v/>
      </c>
      <c r="AT77" s="331"/>
      <c r="AU77" s="330" t="str">
        <f>TOTALGENERAL!$CS71</f>
        <v/>
      </c>
      <c r="AV77" s="332"/>
      <c r="AW77" s="553" t="str">
        <f>PARAMETRES!$F$12</f>
        <v>GRANDEURS</v>
      </c>
      <c r="AX77" s="553"/>
      <c r="AY77" s="328">
        <f>PARAMETRES!$G$12</f>
        <v>30</v>
      </c>
      <c r="AZ77" s="329"/>
      <c r="BA77" s="330" t="str">
        <f>TOTALGENERAL!$P75</f>
        <v/>
      </c>
      <c r="BB77" s="331"/>
      <c r="BC77" s="330" t="str">
        <f>TOTALGENERAL!$AQ75</f>
        <v/>
      </c>
      <c r="BD77" s="331"/>
      <c r="BE77" s="330" t="str">
        <f>TOTALGENERAL!$BR75</f>
        <v/>
      </c>
      <c r="BF77" s="331"/>
      <c r="BG77" s="330" t="str">
        <f>TOTALGENERAL!$CS75</f>
        <v/>
      </c>
      <c r="BH77" s="332"/>
      <c r="BI77" s="553" t="str">
        <f>PARAMETRES!$F$12</f>
        <v>GRANDEURS</v>
      </c>
      <c r="BJ77" s="553"/>
      <c r="BK77" s="328">
        <f>PARAMETRES!$G$12</f>
        <v>30</v>
      </c>
      <c r="BL77" s="329"/>
      <c r="BM77" s="330" t="str">
        <f>TOTALGENERAL!$P79</f>
        <v/>
      </c>
      <c r="BN77" s="331"/>
      <c r="BO77" s="330" t="str">
        <f>TOTALGENERAL!$AQ79</f>
        <v/>
      </c>
      <c r="BP77" s="331"/>
      <c r="BQ77" s="330" t="str">
        <f>TOTALGENERAL!$BR79</f>
        <v/>
      </c>
      <c r="BR77" s="331"/>
      <c r="BS77" s="330" t="str">
        <f>TOTALGENERAL!$CS79</f>
        <v/>
      </c>
      <c r="BT77" s="332"/>
      <c r="BU77" s="553" t="str">
        <f>PARAMETRES!$F$12</f>
        <v>GRANDEURS</v>
      </c>
      <c r="BV77" s="553"/>
      <c r="BW77" s="328">
        <f>PARAMETRES!$G$12</f>
        <v>30</v>
      </c>
      <c r="BX77" s="329"/>
      <c r="BY77" s="330" t="str">
        <f>TOTALGENERAL!$P83</f>
        <v/>
      </c>
      <c r="BZ77" s="331"/>
      <c r="CA77" s="330" t="str">
        <f>TOTALGENERAL!$AQ83</f>
        <v/>
      </c>
      <c r="CB77" s="331"/>
      <c r="CC77" s="330" t="str">
        <f>TOTALGENERAL!$BR83</f>
        <v/>
      </c>
      <c r="CD77" s="331"/>
      <c r="CE77" s="330" t="str">
        <f>TOTALGENERAL!$CS83</f>
        <v/>
      </c>
      <c r="CF77" s="332"/>
      <c r="CG77" s="553" t="str">
        <f>PARAMETRES!$F$12</f>
        <v>GRANDEURS</v>
      </c>
      <c r="CH77" s="553"/>
      <c r="CI77" s="328">
        <f>PARAMETRES!$G$12</f>
        <v>30</v>
      </c>
      <c r="CJ77" s="329"/>
      <c r="CK77" s="330" t="str">
        <f>TOTALGENERAL!$P87</f>
        <v/>
      </c>
      <c r="CL77" s="331"/>
      <c r="CM77" s="330" t="str">
        <f>TOTALGENERAL!$AQ87</f>
        <v/>
      </c>
      <c r="CN77" s="331"/>
      <c r="CO77" s="330" t="str">
        <f>TOTALGENERAL!$BR87</f>
        <v/>
      </c>
      <c r="CP77" s="331"/>
      <c r="CQ77" s="330" t="str">
        <f>TOTALGENERAL!$CS87</f>
        <v/>
      </c>
      <c r="CR77" s="332"/>
      <c r="CS77" s="553" t="str">
        <f>PARAMETRES!$F$12</f>
        <v>GRANDEURS</v>
      </c>
      <c r="CT77" s="553"/>
      <c r="CU77" s="328">
        <f>PARAMETRES!$G$12</f>
        <v>30</v>
      </c>
      <c r="CV77" s="329"/>
      <c r="CW77" s="330" t="str">
        <f>TOTALGENERAL!$P91</f>
        <v/>
      </c>
      <c r="CX77" s="331"/>
      <c r="CY77" s="330" t="str">
        <f>TOTALGENERAL!$AQ91</f>
        <v/>
      </c>
      <c r="CZ77" s="331"/>
      <c r="DA77" s="330" t="str">
        <f>TOTALGENERAL!$BR91</f>
        <v/>
      </c>
      <c r="DB77" s="331"/>
      <c r="DC77" s="330" t="str">
        <f>TOTALGENERAL!$CS91</f>
        <v/>
      </c>
      <c r="DD77" s="332"/>
      <c r="DE77" s="553" t="str">
        <f>PARAMETRES!$F$12</f>
        <v>GRANDEURS</v>
      </c>
      <c r="DF77" s="553"/>
      <c r="DG77" s="328">
        <f>PARAMETRES!$G$12</f>
        <v>30</v>
      </c>
      <c r="DH77" s="329"/>
      <c r="DI77" s="330" t="str">
        <f>TOTALGENERAL!$P95</f>
        <v/>
      </c>
      <c r="DJ77" s="331"/>
      <c r="DK77" s="330" t="str">
        <f>TOTALGENERAL!$AQ95</f>
        <v/>
      </c>
      <c r="DL77" s="331"/>
      <c r="DM77" s="330" t="str">
        <f>TOTALGENERAL!$BR95</f>
        <v/>
      </c>
      <c r="DN77" s="331"/>
      <c r="DO77" s="330" t="str">
        <f>TOTALGENERAL!$CS95</f>
        <v/>
      </c>
      <c r="DP77" s="332"/>
    </row>
    <row r="78" spans="1:120">
      <c r="A78" s="553" t="str">
        <f>PARAMETRES!$F$13</f>
        <v>SOLIDES ET FIGURES</v>
      </c>
      <c r="B78" s="553"/>
      <c r="C78" s="328">
        <f>PARAMETRES!$G$13</f>
        <v>30</v>
      </c>
      <c r="D78" s="329"/>
      <c r="E78" s="330" t="str">
        <f>TOTALGENERAL!$Q59</f>
        <v/>
      </c>
      <c r="F78" s="331"/>
      <c r="G78" s="330" t="str">
        <f>TOTALGENERAL!$AR59</f>
        <v/>
      </c>
      <c r="H78" s="331"/>
      <c r="I78" s="330" t="str">
        <f>TOTALGENERAL!$BS59</f>
        <v/>
      </c>
      <c r="J78" s="331"/>
      <c r="K78" s="330" t="str">
        <f>TOTALGENERAL!$CT59</f>
        <v/>
      </c>
      <c r="L78" s="332"/>
      <c r="M78" s="553" t="str">
        <f>PARAMETRES!$F$13</f>
        <v>SOLIDES ET FIGURES</v>
      </c>
      <c r="N78" s="553"/>
      <c r="O78" s="358">
        <f>PARAMETRES!$G$13</f>
        <v>30</v>
      </c>
      <c r="P78" s="359"/>
      <c r="Q78" s="330" t="str">
        <f>TOTALGENERAL!$Q63</f>
        <v/>
      </c>
      <c r="R78" s="331"/>
      <c r="S78" s="330" t="str">
        <f>TOTALGENERAL!$AR63</f>
        <v/>
      </c>
      <c r="T78" s="331"/>
      <c r="U78" s="330" t="str">
        <f>TOTALGENERAL!$BS63</f>
        <v/>
      </c>
      <c r="V78" s="331"/>
      <c r="W78" s="330" t="str">
        <f>TOTALGENERAL!$CT63</f>
        <v/>
      </c>
      <c r="X78" s="332"/>
      <c r="Y78" s="553" t="str">
        <f>PARAMETRES!$F$13</f>
        <v>SOLIDES ET FIGURES</v>
      </c>
      <c r="Z78" s="553"/>
      <c r="AA78" s="328">
        <f>PARAMETRES!$G$13</f>
        <v>30</v>
      </c>
      <c r="AB78" s="329"/>
      <c r="AC78" s="330" t="str">
        <f>TOTALGENERAL!$Q67</f>
        <v/>
      </c>
      <c r="AD78" s="331"/>
      <c r="AE78" s="330" t="str">
        <f>TOTALGENERAL!$AR67</f>
        <v/>
      </c>
      <c r="AF78" s="331"/>
      <c r="AG78" s="330" t="str">
        <f>TOTALGENERAL!$BS67</f>
        <v/>
      </c>
      <c r="AH78" s="331"/>
      <c r="AI78" s="330" t="str">
        <f>TOTALGENERAL!$CT67</f>
        <v/>
      </c>
      <c r="AJ78" s="332"/>
      <c r="AK78" s="553" t="str">
        <f>PARAMETRES!$F$13</f>
        <v>SOLIDES ET FIGURES</v>
      </c>
      <c r="AL78" s="553"/>
      <c r="AM78" s="328">
        <f>PARAMETRES!$G$13</f>
        <v>30</v>
      </c>
      <c r="AN78" s="329"/>
      <c r="AO78" s="330" t="str">
        <f>TOTALGENERAL!$Q71</f>
        <v/>
      </c>
      <c r="AP78" s="331"/>
      <c r="AQ78" s="330" t="str">
        <f>TOTALGENERAL!$AR71</f>
        <v/>
      </c>
      <c r="AR78" s="331"/>
      <c r="AS78" s="330" t="str">
        <f>TOTALGENERAL!$BS71</f>
        <v/>
      </c>
      <c r="AT78" s="331"/>
      <c r="AU78" s="330" t="str">
        <f>TOTALGENERAL!$CT71</f>
        <v/>
      </c>
      <c r="AV78" s="332"/>
      <c r="AW78" s="553" t="str">
        <f>PARAMETRES!$F$13</f>
        <v>SOLIDES ET FIGURES</v>
      </c>
      <c r="AX78" s="553"/>
      <c r="AY78" s="328">
        <f>PARAMETRES!$G$13</f>
        <v>30</v>
      </c>
      <c r="AZ78" s="329"/>
      <c r="BA78" s="330" t="str">
        <f>TOTALGENERAL!$Q75</f>
        <v/>
      </c>
      <c r="BB78" s="331"/>
      <c r="BC78" s="330" t="str">
        <f>TOTALGENERAL!$AR75</f>
        <v/>
      </c>
      <c r="BD78" s="331"/>
      <c r="BE78" s="330" t="str">
        <f>TOTALGENERAL!$BS75</f>
        <v/>
      </c>
      <c r="BF78" s="331"/>
      <c r="BG78" s="330" t="str">
        <f>TOTALGENERAL!$CT75</f>
        <v/>
      </c>
      <c r="BH78" s="332"/>
      <c r="BI78" s="553" t="str">
        <f>PARAMETRES!$F$13</f>
        <v>SOLIDES ET FIGURES</v>
      </c>
      <c r="BJ78" s="553"/>
      <c r="BK78" s="328">
        <f>PARAMETRES!$G$13</f>
        <v>30</v>
      </c>
      <c r="BL78" s="329"/>
      <c r="BM78" s="330" t="str">
        <f>TOTALGENERAL!$Q79</f>
        <v/>
      </c>
      <c r="BN78" s="331"/>
      <c r="BO78" s="330" t="str">
        <f>TOTALGENERAL!$AR79</f>
        <v/>
      </c>
      <c r="BP78" s="331"/>
      <c r="BQ78" s="330" t="str">
        <f>TOTALGENERAL!$BS79</f>
        <v/>
      </c>
      <c r="BR78" s="331"/>
      <c r="BS78" s="330" t="str">
        <f>TOTALGENERAL!$CT79</f>
        <v/>
      </c>
      <c r="BT78" s="332"/>
      <c r="BU78" s="553" t="str">
        <f>PARAMETRES!$F$13</f>
        <v>SOLIDES ET FIGURES</v>
      </c>
      <c r="BV78" s="553"/>
      <c r="BW78" s="328">
        <f>PARAMETRES!$G$13</f>
        <v>30</v>
      </c>
      <c r="BX78" s="329"/>
      <c r="BY78" s="330" t="str">
        <f>TOTALGENERAL!$Q83</f>
        <v/>
      </c>
      <c r="BZ78" s="331"/>
      <c r="CA78" s="330" t="str">
        <f>TOTALGENERAL!$AR83</f>
        <v/>
      </c>
      <c r="CB78" s="331"/>
      <c r="CC78" s="330" t="str">
        <f>TOTALGENERAL!$BS83</f>
        <v/>
      </c>
      <c r="CD78" s="331"/>
      <c r="CE78" s="330" t="str">
        <f>TOTALGENERAL!$CT83</f>
        <v/>
      </c>
      <c r="CF78" s="332"/>
      <c r="CG78" s="553" t="str">
        <f>PARAMETRES!$F$13</f>
        <v>SOLIDES ET FIGURES</v>
      </c>
      <c r="CH78" s="553"/>
      <c r="CI78" s="328">
        <f>PARAMETRES!$G$13</f>
        <v>30</v>
      </c>
      <c r="CJ78" s="329"/>
      <c r="CK78" s="330" t="str">
        <f>TOTALGENERAL!$Q87</f>
        <v/>
      </c>
      <c r="CL78" s="331"/>
      <c r="CM78" s="330" t="str">
        <f>TOTALGENERAL!$AR87</f>
        <v/>
      </c>
      <c r="CN78" s="331"/>
      <c r="CO78" s="330" t="str">
        <f>TOTALGENERAL!$BS87</f>
        <v/>
      </c>
      <c r="CP78" s="331"/>
      <c r="CQ78" s="330" t="str">
        <f>TOTALGENERAL!$CT87</f>
        <v/>
      </c>
      <c r="CR78" s="332"/>
      <c r="CS78" s="553" t="str">
        <f>PARAMETRES!$F$13</f>
        <v>SOLIDES ET FIGURES</v>
      </c>
      <c r="CT78" s="553"/>
      <c r="CU78" s="328">
        <f>PARAMETRES!$G$13</f>
        <v>30</v>
      </c>
      <c r="CV78" s="329"/>
      <c r="CW78" s="330" t="str">
        <f>TOTALGENERAL!$Q91</f>
        <v/>
      </c>
      <c r="CX78" s="331"/>
      <c r="CY78" s="330" t="str">
        <f>TOTALGENERAL!$AR91</f>
        <v/>
      </c>
      <c r="CZ78" s="331"/>
      <c r="DA78" s="330" t="str">
        <f>TOTALGENERAL!$BS91</f>
        <v/>
      </c>
      <c r="DB78" s="331"/>
      <c r="DC78" s="330" t="str">
        <f>TOTALGENERAL!$CT91</f>
        <v/>
      </c>
      <c r="DD78" s="332"/>
      <c r="DE78" s="553" t="str">
        <f>PARAMETRES!$F$13</f>
        <v>SOLIDES ET FIGURES</v>
      </c>
      <c r="DF78" s="553"/>
      <c r="DG78" s="328">
        <f>PARAMETRES!$G$13</f>
        <v>30</v>
      </c>
      <c r="DH78" s="329"/>
      <c r="DI78" s="330" t="str">
        <f>TOTALGENERAL!$Q95</f>
        <v/>
      </c>
      <c r="DJ78" s="331"/>
      <c r="DK78" s="330" t="str">
        <f>TOTALGENERAL!$AR95</f>
        <v/>
      </c>
      <c r="DL78" s="331"/>
      <c r="DM78" s="330" t="str">
        <f>TOTALGENERAL!$BS95</f>
        <v/>
      </c>
      <c r="DN78" s="331"/>
      <c r="DO78" s="330" t="str">
        <f>TOTALGENERAL!$CT95</f>
        <v/>
      </c>
      <c r="DP78" s="332"/>
    </row>
    <row r="79" spans="1:120">
      <c r="A79" s="326"/>
      <c r="B79" s="326"/>
      <c r="C79" s="327"/>
      <c r="D79" s="327"/>
      <c r="E79" s="315"/>
      <c r="G79" s="315"/>
      <c r="I79" s="315"/>
      <c r="K79" s="315"/>
      <c r="M79" s="326"/>
      <c r="N79" s="326"/>
      <c r="O79" s="327"/>
      <c r="P79" s="327"/>
      <c r="Q79" s="315"/>
      <c r="S79" s="315"/>
      <c r="U79" s="315"/>
      <c r="W79" s="315"/>
      <c r="Y79" s="326"/>
      <c r="Z79" s="326"/>
      <c r="AA79" s="327"/>
      <c r="AB79" s="327"/>
      <c r="AC79" s="315"/>
      <c r="AE79" s="315"/>
      <c r="AG79" s="315"/>
      <c r="AI79" s="315"/>
      <c r="AK79" s="326"/>
      <c r="AL79" s="326"/>
      <c r="AM79" s="327"/>
      <c r="AN79" s="327"/>
      <c r="AO79" s="315"/>
      <c r="AQ79" s="315"/>
      <c r="AS79" s="315"/>
      <c r="AU79" s="315"/>
      <c r="AW79" s="326"/>
      <c r="AX79" s="326"/>
      <c r="AY79" s="327"/>
      <c r="AZ79" s="327"/>
      <c r="BA79" s="315"/>
      <c r="BC79" s="315"/>
      <c r="BE79" s="315"/>
      <c r="BG79" s="315"/>
      <c r="BI79" s="326"/>
      <c r="BJ79" s="326"/>
      <c r="BK79" s="327"/>
      <c r="BL79" s="327"/>
      <c r="BM79" s="315"/>
      <c r="BO79" s="315"/>
      <c r="BQ79" s="315"/>
      <c r="BS79" s="315"/>
      <c r="BU79" s="326"/>
      <c r="BV79" s="326"/>
      <c r="BW79" s="327"/>
      <c r="BX79" s="327"/>
      <c r="BY79" s="315"/>
      <c r="CA79" s="315"/>
      <c r="CC79" s="315"/>
      <c r="CE79" s="315"/>
      <c r="CG79" s="326"/>
      <c r="CH79" s="326"/>
      <c r="CI79" s="327"/>
      <c r="CJ79" s="327"/>
      <c r="CK79" s="315"/>
      <c r="CM79" s="315"/>
      <c r="CO79" s="315"/>
      <c r="CQ79" s="315"/>
      <c r="CS79" s="326"/>
      <c r="CT79" s="326"/>
      <c r="CU79" s="327"/>
      <c r="CV79" s="327"/>
      <c r="CW79" s="315"/>
      <c r="CY79" s="315"/>
      <c r="DA79" s="315"/>
      <c r="DC79" s="315"/>
      <c r="DE79" s="326"/>
      <c r="DF79" s="326"/>
      <c r="DG79" s="327"/>
      <c r="DH79" s="327"/>
      <c r="DI79" s="315"/>
      <c r="DK79" s="315"/>
      <c r="DM79" s="315"/>
      <c r="DO79" s="315"/>
    </row>
    <row r="80" spans="1:120" ht="13.5">
      <c r="A80" s="554" t="str">
        <f>PARAMETRES!$F$14</f>
        <v>TOTAL MATHÉMATIQUE</v>
      </c>
      <c r="B80" s="554"/>
      <c r="C80" s="333">
        <f>PARAMETRES!$G$14</f>
        <v>100</v>
      </c>
      <c r="D80" s="334"/>
      <c r="E80" s="335">
        <f>TOTALGENERAL!$R59</f>
        <v>94.1</v>
      </c>
      <c r="F80" s="319"/>
      <c r="G80" s="335" t="str">
        <f>TOTALGENERAL!$AS59</f>
        <v/>
      </c>
      <c r="H80" s="319"/>
      <c r="I80" s="335" t="str">
        <f>TOTALGENERAL!$BT59</f>
        <v/>
      </c>
      <c r="J80" s="319"/>
      <c r="K80" s="335" t="str">
        <f>TOTALGENERAL!$CU59</f>
        <v/>
      </c>
      <c r="L80" s="320"/>
      <c r="M80" s="577" t="str">
        <f>PARAMETRES!$F$14</f>
        <v>TOTAL MATHÉMATIQUE</v>
      </c>
      <c r="N80" s="577"/>
      <c r="O80" s="360">
        <f>PARAMETRES!$G$14</f>
        <v>100</v>
      </c>
      <c r="P80" s="361"/>
      <c r="Q80" s="362">
        <f>TOTALGENERAL!$R63</f>
        <v>75.899999999999991</v>
      </c>
      <c r="R80" s="319"/>
      <c r="S80" s="362" t="str">
        <f>TOTALGENERAL!$AS63</f>
        <v/>
      </c>
      <c r="T80" s="319"/>
      <c r="U80" s="362" t="str">
        <f>TOTALGENERAL!$BT63</f>
        <v/>
      </c>
      <c r="V80" s="319"/>
      <c r="W80" s="362" t="str">
        <f>TOTALGENERAL!$CU63</f>
        <v/>
      </c>
      <c r="X80" s="320"/>
      <c r="Y80" s="554" t="str">
        <f>PARAMETRES!$F$14</f>
        <v>TOTAL MATHÉMATIQUE</v>
      </c>
      <c r="Z80" s="554"/>
      <c r="AA80" s="333">
        <f>PARAMETRES!$G$14</f>
        <v>100</v>
      </c>
      <c r="AB80" s="334"/>
      <c r="AC80" s="335">
        <f>TOTALGENERAL!$R67</f>
        <v>93.3</v>
      </c>
      <c r="AD80" s="319"/>
      <c r="AE80" s="335" t="str">
        <f>TOTALGENERAL!$AS67</f>
        <v/>
      </c>
      <c r="AF80" s="319"/>
      <c r="AG80" s="335" t="str">
        <f>TOTALGENERAL!$BT67</f>
        <v/>
      </c>
      <c r="AH80" s="319"/>
      <c r="AI80" s="335" t="str">
        <f>TOTALGENERAL!$CU67</f>
        <v/>
      </c>
      <c r="AJ80" s="320"/>
      <c r="AK80" s="554" t="str">
        <f>PARAMETRES!$F$14</f>
        <v>TOTAL MATHÉMATIQUE</v>
      </c>
      <c r="AL80" s="554"/>
      <c r="AM80" s="333">
        <f>PARAMETRES!$G$14</f>
        <v>100</v>
      </c>
      <c r="AN80" s="334"/>
      <c r="AO80" s="335">
        <f>TOTALGENERAL!$R71</f>
        <v>80.599999999999994</v>
      </c>
      <c r="AP80" s="319"/>
      <c r="AQ80" s="335" t="str">
        <f>TOTALGENERAL!$AS71</f>
        <v/>
      </c>
      <c r="AR80" s="319"/>
      <c r="AS80" s="335" t="str">
        <f>TOTALGENERAL!$BT71</f>
        <v/>
      </c>
      <c r="AT80" s="319"/>
      <c r="AU80" s="335" t="str">
        <f>TOTALGENERAL!$CU71</f>
        <v/>
      </c>
      <c r="AV80" s="320"/>
      <c r="AW80" s="554" t="str">
        <f>PARAMETRES!$F$14</f>
        <v>TOTAL MATHÉMATIQUE</v>
      </c>
      <c r="AX80" s="554"/>
      <c r="AY80" s="333">
        <f>PARAMETRES!$G$14</f>
        <v>100</v>
      </c>
      <c r="AZ80" s="334"/>
      <c r="BA80" s="335">
        <f>TOTALGENERAL!$R75</f>
        <v>97.899999999999991</v>
      </c>
      <c r="BB80" s="319"/>
      <c r="BC80" s="335" t="str">
        <f>TOTALGENERAL!$AS75</f>
        <v/>
      </c>
      <c r="BD80" s="319"/>
      <c r="BE80" s="335" t="str">
        <f>TOTALGENERAL!$BT75</f>
        <v/>
      </c>
      <c r="BF80" s="319"/>
      <c r="BG80" s="335" t="str">
        <f>TOTALGENERAL!$CU75</f>
        <v/>
      </c>
      <c r="BH80" s="320"/>
      <c r="BI80" s="554" t="str">
        <f>PARAMETRES!$F$14</f>
        <v>TOTAL MATHÉMATIQUE</v>
      </c>
      <c r="BJ80" s="554"/>
      <c r="BK80" s="333">
        <f>PARAMETRES!$G$14</f>
        <v>100</v>
      </c>
      <c r="BL80" s="334"/>
      <c r="BM80" s="335">
        <f>TOTALGENERAL!$R79</f>
        <v>81.8</v>
      </c>
      <c r="BN80" s="319"/>
      <c r="BO80" s="335" t="str">
        <f>TOTALGENERAL!$AS79</f>
        <v/>
      </c>
      <c r="BP80" s="319"/>
      <c r="BQ80" s="335" t="str">
        <f>TOTALGENERAL!$BT79</f>
        <v/>
      </c>
      <c r="BR80" s="319"/>
      <c r="BS80" s="335" t="str">
        <f>TOTALGENERAL!$CU79</f>
        <v/>
      </c>
      <c r="BT80" s="320"/>
      <c r="BU80" s="554" t="str">
        <f>PARAMETRES!$F$14</f>
        <v>TOTAL MATHÉMATIQUE</v>
      </c>
      <c r="BV80" s="554"/>
      <c r="BW80" s="333">
        <f>PARAMETRES!$G$14</f>
        <v>100</v>
      </c>
      <c r="BX80" s="334"/>
      <c r="BY80" s="335">
        <f>TOTALGENERAL!$R83</f>
        <v>100</v>
      </c>
      <c r="BZ80" s="319"/>
      <c r="CA80" s="335" t="str">
        <f>TOTALGENERAL!$AS83</f>
        <v/>
      </c>
      <c r="CB80" s="319"/>
      <c r="CC80" s="335" t="str">
        <f>TOTALGENERAL!$BT83</f>
        <v/>
      </c>
      <c r="CD80" s="319"/>
      <c r="CE80" s="335" t="str">
        <f>TOTALGENERAL!$CU83</f>
        <v/>
      </c>
      <c r="CF80" s="320"/>
      <c r="CG80" s="554" t="str">
        <f>PARAMETRES!$F$14</f>
        <v>TOTAL MATHÉMATIQUE</v>
      </c>
      <c r="CH80" s="554"/>
      <c r="CI80" s="333">
        <f>PARAMETRES!$G$14</f>
        <v>100</v>
      </c>
      <c r="CJ80" s="334"/>
      <c r="CK80" s="335" t="str">
        <f>TOTALGENERAL!$R87</f>
        <v>-</v>
      </c>
      <c r="CL80" s="319"/>
      <c r="CM80" s="335" t="str">
        <f>TOTALGENERAL!$AS87</f>
        <v/>
      </c>
      <c r="CN80" s="319"/>
      <c r="CO80" s="335" t="str">
        <f>TOTALGENERAL!$BT87</f>
        <v/>
      </c>
      <c r="CP80" s="319"/>
      <c r="CQ80" s="335" t="str">
        <f>TOTALGENERAL!$CU87</f>
        <v/>
      </c>
      <c r="CR80" s="320"/>
      <c r="CS80" s="554" t="str">
        <f>PARAMETRES!$F$14</f>
        <v>TOTAL MATHÉMATIQUE</v>
      </c>
      <c r="CT80" s="554"/>
      <c r="CU80" s="333">
        <f>PARAMETRES!$G$14</f>
        <v>100</v>
      </c>
      <c r="CV80" s="334"/>
      <c r="CW80" s="335" t="str">
        <f>TOTALGENERAL!$R91</f>
        <v>-</v>
      </c>
      <c r="CX80" s="319"/>
      <c r="CY80" s="335" t="str">
        <f>TOTALGENERAL!$AS91</f>
        <v/>
      </c>
      <c r="CZ80" s="319"/>
      <c r="DA80" s="335" t="str">
        <f>TOTALGENERAL!$BT91</f>
        <v/>
      </c>
      <c r="DB80" s="319"/>
      <c r="DC80" s="335" t="str">
        <f>TOTALGENERAL!$CU91</f>
        <v/>
      </c>
      <c r="DD80" s="320"/>
      <c r="DE80" s="554" t="str">
        <f>PARAMETRES!$F$14</f>
        <v>TOTAL MATHÉMATIQUE</v>
      </c>
      <c r="DF80" s="554"/>
      <c r="DG80" s="333">
        <f>PARAMETRES!$G$14</f>
        <v>100</v>
      </c>
      <c r="DH80" s="334"/>
      <c r="DI80" s="335" t="str">
        <f>TOTALGENERAL!$R95</f>
        <v>-</v>
      </c>
      <c r="DJ80" s="319"/>
      <c r="DK80" s="335" t="str">
        <f>TOTALGENERAL!$AS95</f>
        <v/>
      </c>
      <c r="DL80" s="319"/>
      <c r="DM80" s="335" t="str">
        <f>TOTALGENERAL!$BT95</f>
        <v/>
      </c>
      <c r="DN80" s="319"/>
      <c r="DO80" s="335" t="str">
        <f>TOTALGENERAL!$CU95</f>
        <v/>
      </c>
      <c r="DP80" s="320"/>
    </row>
    <row r="81" spans="1:120" ht="13.5">
      <c r="A81" s="321" t="str">
        <f>IF(COUNTBLANK(K61:K90)=30,"","Moyenne de l'année :")</f>
        <v/>
      </c>
      <c r="B81" s="322" t="str">
        <f>IF(COUNTBLANK(K61:K90)=30,"",CONCATENATE(TOTALGENERAL!$DL59," %"))</f>
        <v/>
      </c>
      <c r="C81" s="336"/>
      <c r="D81" s="336"/>
      <c r="E81" s="315"/>
      <c r="F81" s="324"/>
      <c r="G81" s="315"/>
      <c r="H81" s="324"/>
      <c r="I81" s="315"/>
      <c r="J81" s="324"/>
      <c r="K81" s="315"/>
      <c r="L81" s="325"/>
      <c r="M81" s="355" t="str">
        <f>IF(COUNTBLANK(W61:W90)=30,"","Moyenne de l'année :")</f>
        <v/>
      </c>
      <c r="N81" s="356" t="str">
        <f>IF(COUNTBLANK(W61:W90)=30,"",CONCATENATE(TOTALGENERAL!$DL63," %"))</f>
        <v/>
      </c>
      <c r="O81" s="363"/>
      <c r="P81" s="363"/>
      <c r="Q81" s="315"/>
      <c r="R81" s="324"/>
      <c r="S81" s="315"/>
      <c r="T81" s="324"/>
      <c r="U81" s="315"/>
      <c r="V81" s="324"/>
      <c r="W81" s="315"/>
      <c r="X81" s="325"/>
      <c r="Y81" s="321" t="str">
        <f>IF(COUNTBLANK(AI61:AI90)=30,"","Moyenne de l'année :")</f>
        <v/>
      </c>
      <c r="Z81" s="322" t="str">
        <f>IF(COUNTBLANK(AI61:AI90)=30,"",CONCATENATE(TOTALGENERAL!$DL67," %"))</f>
        <v/>
      </c>
      <c r="AA81" s="336"/>
      <c r="AB81" s="336"/>
      <c r="AC81" s="315"/>
      <c r="AD81" s="324"/>
      <c r="AE81" s="315"/>
      <c r="AF81" s="324"/>
      <c r="AG81" s="315"/>
      <c r="AH81" s="324"/>
      <c r="AI81" s="315"/>
      <c r="AJ81" s="325"/>
      <c r="AK81" s="321" t="str">
        <f>IF(COUNTBLANK(AU61:AU90)=30,"","Moyenne de l'année :")</f>
        <v/>
      </c>
      <c r="AL81" s="322" t="str">
        <f>IF(COUNTBLANK(AU61:AU90)=30,"",CONCATENATE(TOTALGENERAL!$DL71," %"))</f>
        <v/>
      </c>
      <c r="AM81" s="336"/>
      <c r="AN81" s="336"/>
      <c r="AO81" s="315"/>
      <c r="AP81" s="324"/>
      <c r="AQ81" s="315"/>
      <c r="AR81" s="324"/>
      <c r="AS81" s="315"/>
      <c r="AT81" s="324"/>
      <c r="AU81" s="315"/>
      <c r="AV81" s="325"/>
      <c r="AW81" s="321" t="str">
        <f>IF(COUNTBLANK(BG61:BG90)=30,"","Moyenne de l'année :")</f>
        <v/>
      </c>
      <c r="AX81" s="322" t="str">
        <f>IF(COUNTBLANK(BG61:BG90)=30,"",CONCATENATE(TOTALGENERAL!$DL75," %"))</f>
        <v/>
      </c>
      <c r="AY81" s="336"/>
      <c r="AZ81" s="336"/>
      <c r="BA81" s="315"/>
      <c r="BB81" s="324"/>
      <c r="BC81" s="315"/>
      <c r="BD81" s="324"/>
      <c r="BE81" s="315"/>
      <c r="BF81" s="324"/>
      <c r="BG81" s="315"/>
      <c r="BH81" s="325"/>
      <c r="BI81" s="321" t="str">
        <f>IF(COUNTBLANK(BS61:BS90)=30,"","Moyenne de l'année :")</f>
        <v/>
      </c>
      <c r="BJ81" s="322" t="str">
        <f>IF(COUNTBLANK(BS61:BS90)=30,"",CONCATENATE(TOTALGENERAL!$DL79," %"))</f>
        <v/>
      </c>
      <c r="BK81" s="336"/>
      <c r="BL81" s="336"/>
      <c r="BM81" s="315"/>
      <c r="BN81" s="324"/>
      <c r="BO81" s="315"/>
      <c r="BP81" s="324"/>
      <c r="BQ81" s="315"/>
      <c r="BR81" s="324"/>
      <c r="BS81" s="315"/>
      <c r="BT81" s="325"/>
      <c r="BU81" s="321" t="str">
        <f>IF(COUNTBLANK(CE61:CE90)=30,"","Moyenne de l'année :")</f>
        <v/>
      </c>
      <c r="BV81" s="322" t="str">
        <f>IF(COUNTBLANK(CE61:CE90)=30,"",CONCATENATE(TOTALGENERAL!$DL83," %"))</f>
        <v/>
      </c>
      <c r="BW81" s="336"/>
      <c r="BX81" s="336"/>
      <c r="BY81" s="315"/>
      <c r="BZ81" s="324"/>
      <c r="CA81" s="315"/>
      <c r="CB81" s="324"/>
      <c r="CC81" s="315"/>
      <c r="CD81" s="324"/>
      <c r="CE81" s="315"/>
      <c r="CF81" s="325"/>
      <c r="CG81" s="321" t="str">
        <f>IF(COUNTBLANK(CQ61:CQ90)=30,"","Moyenne de l'année :")</f>
        <v/>
      </c>
      <c r="CH81" s="322" t="str">
        <f>IF(COUNTBLANK(CQ61:CQ90)=30,"",CONCATENATE(TOTALGENERAL!$DL87," %"))</f>
        <v/>
      </c>
      <c r="CI81" s="336"/>
      <c r="CJ81" s="336"/>
      <c r="CK81" s="315"/>
      <c r="CL81" s="324"/>
      <c r="CM81" s="315"/>
      <c r="CN81" s="324"/>
      <c r="CO81" s="315"/>
      <c r="CP81" s="324"/>
      <c r="CQ81" s="315"/>
      <c r="CR81" s="325"/>
      <c r="CS81" s="321" t="str">
        <f>IF(COUNTBLANK(DC61:DC90)=30,"","Moyenne de l'année :")</f>
        <v/>
      </c>
      <c r="CT81" s="322" t="str">
        <f>IF(COUNTBLANK(DC61:DC90)=30,"",CONCATENATE(TOTALGENERAL!$DL91," %"))</f>
        <v/>
      </c>
      <c r="CU81" s="336"/>
      <c r="CV81" s="336"/>
      <c r="CW81" s="315"/>
      <c r="CX81" s="324"/>
      <c r="CY81" s="315"/>
      <c r="CZ81" s="324"/>
      <c r="DA81" s="315"/>
      <c r="DB81" s="324"/>
      <c r="DC81" s="315"/>
      <c r="DD81" s="325"/>
      <c r="DE81" s="321" t="str">
        <f>IF(COUNTBLANK(DO61:DO90)=30,"","Moyenne de l'année :")</f>
        <v/>
      </c>
      <c r="DF81" s="322" t="str">
        <f>IF(COUNTBLANK(DO61:DO90)=30,"",CONCATENATE(TOTALGENERAL!$DL95," %"))</f>
        <v/>
      </c>
      <c r="DG81" s="336"/>
      <c r="DH81" s="336"/>
      <c r="DI81" s="315"/>
      <c r="DJ81" s="324"/>
      <c r="DK81" s="315"/>
      <c r="DL81" s="324"/>
      <c r="DM81" s="315"/>
      <c r="DN81" s="324"/>
      <c r="DO81" s="315"/>
      <c r="DP81" s="325"/>
    </row>
    <row r="82" spans="1:120">
      <c r="A82" s="326"/>
      <c r="B82" s="326"/>
      <c r="C82" s="327"/>
      <c r="D82" s="327"/>
      <c r="E82" s="315"/>
      <c r="G82" s="315"/>
      <c r="I82" s="315"/>
      <c r="K82" s="315"/>
      <c r="M82" s="326"/>
      <c r="N82" s="326"/>
      <c r="O82" s="327"/>
      <c r="P82" s="327"/>
      <c r="Q82" s="315"/>
      <c r="S82" s="315"/>
      <c r="U82" s="315"/>
      <c r="W82" s="315"/>
      <c r="Y82" s="326"/>
      <c r="Z82" s="326"/>
      <c r="AA82" s="327"/>
      <c r="AB82" s="327"/>
      <c r="AC82" s="315"/>
      <c r="AE82" s="315"/>
      <c r="AG82" s="315"/>
      <c r="AI82" s="315"/>
      <c r="AK82" s="326"/>
      <c r="AL82" s="326"/>
      <c r="AM82" s="327"/>
      <c r="AN82" s="327"/>
      <c r="AO82" s="315"/>
      <c r="AQ82" s="315"/>
      <c r="AS82" s="315"/>
      <c r="AU82" s="315"/>
      <c r="AW82" s="326"/>
      <c r="AX82" s="326"/>
      <c r="AY82" s="327"/>
      <c r="AZ82" s="327"/>
      <c r="BA82" s="315"/>
      <c r="BC82" s="315"/>
      <c r="BE82" s="315"/>
      <c r="BG82" s="315"/>
      <c r="BI82" s="326"/>
      <c r="BJ82" s="326"/>
      <c r="BK82" s="327"/>
      <c r="BL82" s="327"/>
      <c r="BM82" s="315"/>
      <c r="BO82" s="315"/>
      <c r="BQ82" s="315"/>
      <c r="BS82" s="315"/>
      <c r="BU82" s="326"/>
      <c r="BV82" s="326"/>
      <c r="BW82" s="327"/>
      <c r="BX82" s="327"/>
      <c r="BY82" s="315"/>
      <c r="CA82" s="315"/>
      <c r="CC82" s="315"/>
      <c r="CE82" s="315"/>
      <c r="CG82" s="326"/>
      <c r="CH82" s="326"/>
      <c r="CI82" s="327"/>
      <c r="CJ82" s="327"/>
      <c r="CK82" s="315"/>
      <c r="CM82" s="315"/>
      <c r="CO82" s="315"/>
      <c r="CQ82" s="315"/>
      <c r="CS82" s="326"/>
      <c r="CT82" s="326"/>
      <c r="CU82" s="327"/>
      <c r="CV82" s="327"/>
      <c r="CW82" s="315"/>
      <c r="CY82" s="315"/>
      <c r="DA82" s="315"/>
      <c r="DC82" s="315"/>
      <c r="DE82" s="326"/>
      <c r="DF82" s="326"/>
      <c r="DG82" s="327"/>
      <c r="DH82" s="327"/>
      <c r="DI82" s="315"/>
      <c r="DK82" s="315"/>
      <c r="DM82" s="315"/>
      <c r="DO82" s="315"/>
    </row>
    <row r="83" spans="1:120">
      <c r="A83" s="551" t="str">
        <f>PARAMETRES!$F$16</f>
        <v>ÉVEIL</v>
      </c>
      <c r="B83" s="551"/>
      <c r="C83" s="316">
        <f>PARAMETRES!$G$16</f>
        <v>30</v>
      </c>
      <c r="D83" s="317"/>
      <c r="E83" s="318">
        <f>TOTALGENERAL!$U59</f>
        <v>14.7</v>
      </c>
      <c r="F83" s="319"/>
      <c r="G83" s="318" t="str">
        <f>TOTALGENERAL!$AV59</f>
        <v/>
      </c>
      <c r="H83" s="319"/>
      <c r="I83" s="318" t="str">
        <f>TOTALGENERAL!$BW59</f>
        <v/>
      </c>
      <c r="J83" s="319"/>
      <c r="K83" s="318" t="str">
        <f>TOTALGENERAL!$CX59</f>
        <v/>
      </c>
      <c r="L83" s="320"/>
      <c r="M83" s="551" t="str">
        <f>PARAMETRES!$F$16</f>
        <v>ÉVEIL</v>
      </c>
      <c r="N83" s="551"/>
      <c r="O83" s="353">
        <f>PARAMETRES!$G$16</f>
        <v>30</v>
      </c>
      <c r="P83" s="354"/>
      <c r="Q83" s="318">
        <f>TOTALGENERAL!$U63</f>
        <v>24</v>
      </c>
      <c r="R83" s="319"/>
      <c r="S83" s="318" t="str">
        <f>TOTALGENERAL!$AV63</f>
        <v/>
      </c>
      <c r="T83" s="319"/>
      <c r="U83" s="318" t="str">
        <f>TOTALGENERAL!$BW63</f>
        <v/>
      </c>
      <c r="V83" s="319"/>
      <c r="W83" s="318" t="str">
        <f>TOTALGENERAL!$CX63</f>
        <v/>
      </c>
      <c r="X83" s="320"/>
      <c r="Y83" s="551" t="str">
        <f>PARAMETRES!$F$16</f>
        <v>ÉVEIL</v>
      </c>
      <c r="Z83" s="551"/>
      <c r="AA83" s="316">
        <f>PARAMETRES!$G$16</f>
        <v>30</v>
      </c>
      <c r="AB83" s="317"/>
      <c r="AC83" s="318">
        <f>TOTALGENERAL!$U67</f>
        <v>15</v>
      </c>
      <c r="AD83" s="319"/>
      <c r="AE83" s="318" t="str">
        <f>TOTALGENERAL!$AV67</f>
        <v/>
      </c>
      <c r="AF83" s="319"/>
      <c r="AG83" s="318" t="str">
        <f>TOTALGENERAL!$BW67</f>
        <v/>
      </c>
      <c r="AH83" s="319"/>
      <c r="AI83" s="318" t="str">
        <f>TOTALGENERAL!$CX67</f>
        <v/>
      </c>
      <c r="AJ83" s="320"/>
      <c r="AK83" s="551" t="str">
        <f>PARAMETRES!$F$16</f>
        <v>ÉVEIL</v>
      </c>
      <c r="AL83" s="551"/>
      <c r="AM83" s="316">
        <f>PARAMETRES!$G$16</f>
        <v>30</v>
      </c>
      <c r="AN83" s="317"/>
      <c r="AO83" s="318">
        <f>TOTALGENERAL!$U71</f>
        <v>21.3</v>
      </c>
      <c r="AP83" s="319"/>
      <c r="AQ83" s="318" t="str">
        <f>TOTALGENERAL!$AV71</f>
        <v/>
      </c>
      <c r="AR83" s="319"/>
      <c r="AS83" s="318" t="str">
        <f>TOTALGENERAL!$BW71</f>
        <v/>
      </c>
      <c r="AT83" s="319"/>
      <c r="AU83" s="318" t="str">
        <f>TOTALGENERAL!$CX71</f>
        <v/>
      </c>
      <c r="AV83" s="320"/>
      <c r="AW83" s="551" t="str">
        <f>PARAMETRES!$F$16</f>
        <v>ÉVEIL</v>
      </c>
      <c r="AX83" s="551"/>
      <c r="AY83" s="316">
        <f>PARAMETRES!$G$16</f>
        <v>30</v>
      </c>
      <c r="AZ83" s="317"/>
      <c r="BA83" s="318">
        <f>TOTALGENERAL!$U75</f>
        <v>22.8</v>
      </c>
      <c r="BB83" s="319"/>
      <c r="BC83" s="318" t="str">
        <f>TOTALGENERAL!$AV75</f>
        <v/>
      </c>
      <c r="BD83" s="319"/>
      <c r="BE83" s="318" t="str">
        <f>TOTALGENERAL!$BW75</f>
        <v/>
      </c>
      <c r="BF83" s="319"/>
      <c r="BG83" s="318" t="str">
        <f>TOTALGENERAL!$CX75</f>
        <v/>
      </c>
      <c r="BH83" s="320"/>
      <c r="BI83" s="551" t="str">
        <f>PARAMETRES!$F$16</f>
        <v>ÉVEIL</v>
      </c>
      <c r="BJ83" s="551"/>
      <c r="BK83" s="316">
        <f>PARAMETRES!$G$16</f>
        <v>30</v>
      </c>
      <c r="BL83" s="317"/>
      <c r="BM83" s="318">
        <f>TOTALGENERAL!$U79</f>
        <v>25.8</v>
      </c>
      <c r="BN83" s="319"/>
      <c r="BO83" s="318" t="str">
        <f>TOTALGENERAL!$AV79</f>
        <v/>
      </c>
      <c r="BP83" s="319"/>
      <c r="BQ83" s="318" t="str">
        <f>TOTALGENERAL!$BW79</f>
        <v/>
      </c>
      <c r="BR83" s="319"/>
      <c r="BS83" s="318" t="str">
        <f>TOTALGENERAL!$CX79</f>
        <v/>
      </c>
      <c r="BT83" s="320"/>
      <c r="BU83" s="551" t="str">
        <f>PARAMETRES!$F$16</f>
        <v>ÉVEIL</v>
      </c>
      <c r="BV83" s="551"/>
      <c r="BW83" s="316">
        <f>PARAMETRES!$G$16</f>
        <v>30</v>
      </c>
      <c r="BX83" s="317"/>
      <c r="BY83" s="318">
        <f>TOTALGENERAL!$U83</f>
        <v>28.2</v>
      </c>
      <c r="BZ83" s="319"/>
      <c r="CA83" s="318" t="str">
        <f>TOTALGENERAL!$AV83</f>
        <v/>
      </c>
      <c r="CB83" s="319"/>
      <c r="CC83" s="318" t="str">
        <f>TOTALGENERAL!$BW83</f>
        <v/>
      </c>
      <c r="CD83" s="319"/>
      <c r="CE83" s="318" t="str">
        <f>TOTALGENERAL!$CX83</f>
        <v/>
      </c>
      <c r="CF83" s="320"/>
      <c r="CG83" s="551" t="str">
        <f>PARAMETRES!$F$16</f>
        <v>ÉVEIL</v>
      </c>
      <c r="CH83" s="551"/>
      <c r="CI83" s="316">
        <f>PARAMETRES!$G$16</f>
        <v>30</v>
      </c>
      <c r="CJ83" s="317"/>
      <c r="CK83" s="318" t="str">
        <f>TOTALGENERAL!$U87</f>
        <v>-</v>
      </c>
      <c r="CL83" s="319"/>
      <c r="CM83" s="318" t="str">
        <f>TOTALGENERAL!$AV87</f>
        <v/>
      </c>
      <c r="CN83" s="319"/>
      <c r="CO83" s="318" t="str">
        <f>TOTALGENERAL!$BW87</f>
        <v/>
      </c>
      <c r="CP83" s="319"/>
      <c r="CQ83" s="318" t="str">
        <f>TOTALGENERAL!$CX87</f>
        <v/>
      </c>
      <c r="CR83" s="320"/>
      <c r="CS83" s="551" t="str">
        <f>PARAMETRES!$F$16</f>
        <v>ÉVEIL</v>
      </c>
      <c r="CT83" s="551"/>
      <c r="CU83" s="316">
        <f>PARAMETRES!$G$16</f>
        <v>30</v>
      </c>
      <c r="CV83" s="317"/>
      <c r="CW83" s="318" t="str">
        <f>TOTALGENERAL!$U91</f>
        <v>-</v>
      </c>
      <c r="CX83" s="319"/>
      <c r="CY83" s="318" t="str">
        <f>TOTALGENERAL!$AV91</f>
        <v/>
      </c>
      <c r="CZ83" s="319"/>
      <c r="DA83" s="318" t="str">
        <f>TOTALGENERAL!$BW91</f>
        <v/>
      </c>
      <c r="DB83" s="319"/>
      <c r="DC83" s="318" t="str">
        <f>TOTALGENERAL!$CX91</f>
        <v/>
      </c>
      <c r="DD83" s="320"/>
      <c r="DE83" s="551" t="str">
        <f>PARAMETRES!$F$16</f>
        <v>ÉVEIL</v>
      </c>
      <c r="DF83" s="551"/>
      <c r="DG83" s="316">
        <f>PARAMETRES!$G$16</f>
        <v>30</v>
      </c>
      <c r="DH83" s="317"/>
      <c r="DI83" s="318" t="str">
        <f>TOTALGENERAL!$U95</f>
        <v>-</v>
      </c>
      <c r="DJ83" s="319"/>
      <c r="DK83" s="318" t="str">
        <f>TOTALGENERAL!$AV95</f>
        <v/>
      </c>
      <c r="DL83" s="319"/>
      <c r="DM83" s="318" t="str">
        <f>TOTALGENERAL!$BW95</f>
        <v/>
      </c>
      <c r="DN83" s="319"/>
      <c r="DO83" s="318" t="str">
        <f>TOTALGENERAL!$CX95</f>
        <v/>
      </c>
      <c r="DP83" s="320"/>
    </row>
    <row r="84" spans="1:120">
      <c r="A84" s="321" t="str">
        <f>IF(COUNTBLANK(K61:K90)=30,"","Moyenne de l'année :")</f>
        <v/>
      </c>
      <c r="B84" s="322" t="str">
        <f>IF(COUNTBLANK(K61:K90)=30,"",CONCATENATE(TOTALGENERAL!$DM59," %"))</f>
        <v/>
      </c>
      <c r="C84" s="323"/>
      <c r="D84" s="323"/>
      <c r="E84" s="315"/>
      <c r="F84" s="324"/>
      <c r="G84" s="315"/>
      <c r="H84" s="324"/>
      <c r="I84" s="315"/>
      <c r="J84" s="324"/>
      <c r="K84" s="315"/>
      <c r="L84" s="325"/>
      <c r="M84" s="355" t="str">
        <f>IF(COUNTBLANK(W61:W90)=30,"","Moyenne de l'année :")</f>
        <v/>
      </c>
      <c r="N84" s="356" t="str">
        <f>IF(COUNTBLANK(W61:W90)=30,"",CONCATENATE(TOTALGENERAL!$DM63," %"))</f>
        <v/>
      </c>
      <c r="O84" s="357"/>
      <c r="P84" s="357"/>
      <c r="Q84" s="315"/>
      <c r="R84" s="324"/>
      <c r="S84" s="315"/>
      <c r="T84" s="324"/>
      <c r="U84" s="315"/>
      <c r="V84" s="324"/>
      <c r="W84" s="315"/>
      <c r="X84" s="325"/>
      <c r="Y84" s="321" t="str">
        <f>IF(COUNTBLANK(AI61:AI90)=30,"","Moyenne de l'année :")</f>
        <v/>
      </c>
      <c r="Z84" s="322" t="str">
        <f>IF(COUNTBLANK(AI61:AI90)=30,"",CONCATENATE(TOTALGENERAL!$DM67," %"))</f>
        <v/>
      </c>
      <c r="AA84" s="323"/>
      <c r="AB84" s="323"/>
      <c r="AC84" s="315"/>
      <c r="AD84" s="324"/>
      <c r="AE84" s="315"/>
      <c r="AF84" s="324"/>
      <c r="AG84" s="315"/>
      <c r="AH84" s="324"/>
      <c r="AI84" s="315"/>
      <c r="AJ84" s="325"/>
      <c r="AK84" s="321" t="str">
        <f>IF(COUNTBLANK(AU61:AU90)=30,"","Moyenne de l'année :")</f>
        <v/>
      </c>
      <c r="AL84" s="322" t="str">
        <f>IF(COUNTBLANK(AU61:AU90)=30,"",CONCATENATE(TOTALGENERAL!$DM71," %"))</f>
        <v/>
      </c>
      <c r="AM84" s="323"/>
      <c r="AN84" s="323"/>
      <c r="AO84" s="315"/>
      <c r="AP84" s="324"/>
      <c r="AQ84" s="315"/>
      <c r="AR84" s="324"/>
      <c r="AS84" s="315"/>
      <c r="AT84" s="324"/>
      <c r="AU84" s="315"/>
      <c r="AV84" s="325"/>
      <c r="AW84" s="321" t="str">
        <f>IF(COUNTBLANK(BG61:BG90)=30,"","Moyenne de l'année :")</f>
        <v/>
      </c>
      <c r="AX84" s="322" t="str">
        <f>IF(COUNTBLANK(BG61:BG90)=30,"",CONCATENATE(TOTALGENERAL!$DM75," %"))</f>
        <v/>
      </c>
      <c r="AY84" s="323"/>
      <c r="AZ84" s="323"/>
      <c r="BA84" s="315"/>
      <c r="BB84" s="324"/>
      <c r="BC84" s="315"/>
      <c r="BD84" s="324"/>
      <c r="BE84" s="315"/>
      <c r="BF84" s="324"/>
      <c r="BG84" s="315"/>
      <c r="BH84" s="325"/>
      <c r="BI84" s="321" t="str">
        <f>IF(COUNTBLANK(BS61:BS90)=30,"","Moyenne de l'année :")</f>
        <v/>
      </c>
      <c r="BJ84" s="322" t="str">
        <f>IF(COUNTBLANK(BS61:BS90)=30,"",CONCATENATE(TOTALGENERAL!$DM79," %"))</f>
        <v/>
      </c>
      <c r="BK84" s="323"/>
      <c r="BL84" s="323"/>
      <c r="BM84" s="315"/>
      <c r="BN84" s="324"/>
      <c r="BO84" s="315"/>
      <c r="BP84" s="324"/>
      <c r="BQ84" s="315"/>
      <c r="BR84" s="324"/>
      <c r="BS84" s="315"/>
      <c r="BT84" s="325"/>
      <c r="BU84" s="321" t="str">
        <f>IF(COUNTBLANK(CE61:CE90)=30,"","Moyenne de l'année :")</f>
        <v/>
      </c>
      <c r="BV84" s="322" t="str">
        <f>IF(COUNTBLANK(CE61:CE90)=30,"",CONCATENATE(TOTALGENERAL!$DM83," %"))</f>
        <v/>
      </c>
      <c r="BW84" s="323"/>
      <c r="BX84" s="323"/>
      <c r="BY84" s="315"/>
      <c r="BZ84" s="324"/>
      <c r="CA84" s="315"/>
      <c r="CB84" s="324"/>
      <c r="CC84" s="315"/>
      <c r="CD84" s="324"/>
      <c r="CE84" s="315"/>
      <c r="CF84" s="325"/>
      <c r="CG84" s="321" t="str">
        <f>IF(COUNTBLANK(CQ61:CQ90)=30,"","Moyenne de l'année :")</f>
        <v/>
      </c>
      <c r="CH84" s="322" t="str">
        <f>IF(COUNTBLANK(CQ61:CQ90)=30,"",CONCATENATE(TOTALGENERAL!$DM87," %"))</f>
        <v/>
      </c>
      <c r="CI84" s="323"/>
      <c r="CJ84" s="323"/>
      <c r="CK84" s="315"/>
      <c r="CL84" s="324"/>
      <c r="CM84" s="315"/>
      <c r="CN84" s="324"/>
      <c r="CO84" s="315"/>
      <c r="CP84" s="324"/>
      <c r="CQ84" s="315"/>
      <c r="CR84" s="325"/>
      <c r="CS84" s="321" t="str">
        <f>IF(COUNTBLANK(DC61:DC90)=30,"","Moyenne de l'année :")</f>
        <v/>
      </c>
      <c r="CT84" s="322" t="str">
        <f>IF(COUNTBLANK(DC61:DC90)=30,"",CONCATENATE(TOTALGENERAL!$DM91," %"))</f>
        <v/>
      </c>
      <c r="CU84" s="323"/>
      <c r="CV84" s="323"/>
      <c r="CW84" s="315"/>
      <c r="CX84" s="324"/>
      <c r="CY84" s="315"/>
      <c r="CZ84" s="324"/>
      <c r="DA84" s="315"/>
      <c r="DB84" s="324"/>
      <c r="DC84" s="315"/>
      <c r="DD84" s="325"/>
      <c r="DE84" s="321" t="str">
        <f>IF(COUNTBLANK(DO61:DO90)=30,"","Moyenne de l'année :")</f>
        <v/>
      </c>
      <c r="DF84" s="322" t="str">
        <f>IF(COUNTBLANK(DO61:DO90)=30,"",CONCATENATE(TOTALGENERAL!$DM95," %"))</f>
        <v/>
      </c>
      <c r="DG84" s="323"/>
      <c r="DH84" s="323"/>
      <c r="DI84" s="315"/>
      <c r="DJ84" s="324"/>
      <c r="DK84" s="315"/>
      <c r="DL84" s="324"/>
      <c r="DM84" s="315"/>
      <c r="DN84" s="324"/>
      <c r="DO84" s="315"/>
      <c r="DP84" s="325"/>
    </row>
    <row r="85" spans="1:120">
      <c r="A85" s="321"/>
      <c r="B85" s="322"/>
      <c r="C85" s="323"/>
      <c r="D85" s="323"/>
      <c r="E85" s="315"/>
      <c r="F85" s="324"/>
      <c r="G85" s="315"/>
      <c r="H85" s="324"/>
      <c r="I85" s="315"/>
      <c r="J85" s="324"/>
      <c r="K85" s="315"/>
      <c r="L85" s="325"/>
      <c r="M85" s="355"/>
      <c r="N85" s="356"/>
      <c r="O85" s="357"/>
      <c r="P85" s="357"/>
      <c r="Q85" s="315"/>
      <c r="R85" s="324"/>
      <c r="S85" s="315"/>
      <c r="T85" s="324"/>
      <c r="U85" s="315"/>
      <c r="V85" s="324"/>
      <c r="W85" s="315"/>
      <c r="X85" s="325"/>
      <c r="Y85" s="321"/>
      <c r="Z85" s="322"/>
      <c r="AA85" s="323"/>
      <c r="AB85" s="323"/>
      <c r="AC85" s="315"/>
      <c r="AD85" s="324"/>
      <c r="AE85" s="315"/>
      <c r="AF85" s="324"/>
      <c r="AG85" s="315"/>
      <c r="AH85" s="324"/>
      <c r="AI85" s="315"/>
      <c r="AJ85" s="325"/>
      <c r="AK85" s="321"/>
      <c r="AL85" s="322"/>
      <c r="AM85" s="323"/>
      <c r="AN85" s="323"/>
      <c r="AO85" s="315"/>
      <c r="AP85" s="324"/>
      <c r="AQ85" s="315"/>
      <c r="AR85" s="324"/>
      <c r="AS85" s="315"/>
      <c r="AT85" s="324"/>
      <c r="AU85" s="315"/>
      <c r="AV85" s="325"/>
      <c r="AW85" s="321"/>
      <c r="AX85" s="322"/>
      <c r="AY85" s="323"/>
      <c r="AZ85" s="323"/>
      <c r="BA85" s="315"/>
      <c r="BB85" s="324"/>
      <c r="BC85" s="315"/>
      <c r="BD85" s="324"/>
      <c r="BE85" s="315"/>
      <c r="BF85" s="324"/>
      <c r="BG85" s="315"/>
      <c r="BH85" s="325"/>
      <c r="BI85" s="321"/>
      <c r="BJ85" s="322"/>
      <c r="BK85" s="323"/>
      <c r="BL85" s="323"/>
      <c r="BM85" s="315"/>
      <c r="BN85" s="324"/>
      <c r="BO85" s="315"/>
      <c r="BP85" s="324"/>
      <c r="BQ85" s="315"/>
      <c r="BR85" s="324"/>
      <c r="BS85" s="315"/>
      <c r="BT85" s="325"/>
      <c r="BU85" s="321"/>
      <c r="BV85" s="322"/>
      <c r="BW85" s="323"/>
      <c r="BX85" s="323"/>
      <c r="BY85" s="315"/>
      <c r="BZ85" s="324"/>
      <c r="CA85" s="315"/>
      <c r="CB85" s="324"/>
      <c r="CC85" s="315"/>
      <c r="CD85" s="324"/>
      <c r="CE85" s="315"/>
      <c r="CF85" s="325"/>
      <c r="CG85" s="321"/>
      <c r="CH85" s="322"/>
      <c r="CI85" s="323"/>
      <c r="CJ85" s="323"/>
      <c r="CK85" s="315"/>
      <c r="CL85" s="324"/>
      <c r="CM85" s="315"/>
      <c r="CN85" s="324"/>
      <c r="CO85" s="315"/>
      <c r="CP85" s="324"/>
      <c r="CQ85" s="315"/>
      <c r="CR85" s="325"/>
      <c r="CS85" s="321"/>
      <c r="CT85" s="322"/>
      <c r="CU85" s="323"/>
      <c r="CV85" s="323"/>
      <c r="CW85" s="315"/>
      <c r="CX85" s="324"/>
      <c r="CY85" s="315"/>
      <c r="CZ85" s="324"/>
      <c r="DA85" s="315"/>
      <c r="DB85" s="324"/>
      <c r="DC85" s="315"/>
      <c r="DD85" s="325"/>
      <c r="DE85" s="321"/>
      <c r="DF85" s="322"/>
      <c r="DG85" s="323"/>
      <c r="DH85" s="323"/>
      <c r="DI85" s="315"/>
      <c r="DJ85" s="324"/>
      <c r="DK85" s="315"/>
      <c r="DL85" s="324"/>
      <c r="DM85" s="315"/>
      <c r="DN85" s="324"/>
      <c r="DO85" s="315"/>
      <c r="DP85" s="325"/>
    </row>
    <row r="86" spans="1:120">
      <c r="A86" s="551" t="str">
        <f>IF(PARAMETRES!$D6="-",PARAMETRES!$F$17,CONCATENATE(UPPER(PARAMETRES!$D6)," (",LOWER(PARAMETRES!$F$17),")"))</f>
        <v>NÉERLANDAIS (seconde langue)</v>
      </c>
      <c r="B86" s="551"/>
      <c r="C86" s="316">
        <f>PARAMETRES!$G$17</f>
        <v>30</v>
      </c>
      <c r="D86" s="317"/>
      <c r="E86" s="318" t="str">
        <f>TOTALGENERAL!$X59</f>
        <v/>
      </c>
      <c r="F86" s="319"/>
      <c r="G86" s="318" t="str">
        <f>TOTALGENERAL!$AY59</f>
        <v/>
      </c>
      <c r="H86" s="319"/>
      <c r="I86" s="318" t="str">
        <f>TOTALGENERAL!$BZ59</f>
        <v/>
      </c>
      <c r="J86" s="319"/>
      <c r="K86" s="318" t="str">
        <f>TOTALGENERAL!$DA59</f>
        <v/>
      </c>
      <c r="L86" s="320"/>
      <c r="M86" s="551" t="str">
        <f>IF(PARAMETRES!$D10="-",PARAMETRES!$F$17,CONCATENATE(UPPER(PARAMETRES!$D10)," (",LOWER(PARAMETRES!$F$17),")"))</f>
        <v>ANGLAIS (seconde langue)</v>
      </c>
      <c r="N86" s="551"/>
      <c r="O86" s="353">
        <f>PARAMETRES!$G$17</f>
        <v>30</v>
      </c>
      <c r="P86" s="354"/>
      <c r="Q86" s="318" t="str">
        <f>TOTALGENERAL!$X63</f>
        <v/>
      </c>
      <c r="R86" s="319"/>
      <c r="S86" s="318" t="str">
        <f>TOTALGENERAL!$AY63</f>
        <v/>
      </c>
      <c r="T86" s="319"/>
      <c r="U86" s="318" t="str">
        <f>TOTALGENERAL!$BZ63</f>
        <v/>
      </c>
      <c r="V86" s="319"/>
      <c r="W86" s="318" t="str">
        <f>TOTALGENERAL!$DA63</f>
        <v/>
      </c>
      <c r="X86" s="320"/>
      <c r="Y86" s="551" t="str">
        <f>IF(PARAMETRES!$D14="-",PARAMETRES!$F$17,CONCATENATE(UPPER(PARAMETRES!$D14)," (",LOWER(PARAMETRES!$F$17),")"))</f>
        <v>NÉERLANDAIS (seconde langue)</v>
      </c>
      <c r="Z86" s="551"/>
      <c r="AA86" s="316">
        <f>PARAMETRES!$G$17</f>
        <v>30</v>
      </c>
      <c r="AB86" s="317"/>
      <c r="AC86" s="318" t="str">
        <f>TOTALGENERAL!$X67</f>
        <v/>
      </c>
      <c r="AD86" s="319"/>
      <c r="AE86" s="318" t="str">
        <f>TOTALGENERAL!$AY67</f>
        <v/>
      </c>
      <c r="AF86" s="319"/>
      <c r="AG86" s="318" t="str">
        <f>TOTALGENERAL!$BZ67</f>
        <v/>
      </c>
      <c r="AH86" s="319"/>
      <c r="AI86" s="318" t="str">
        <f>TOTALGENERAL!$DA67</f>
        <v/>
      </c>
      <c r="AJ86" s="320"/>
      <c r="AK86" s="551" t="str">
        <f>IF(PARAMETRES!$D18="-",PARAMETRES!$F$17,CONCATENATE(UPPER(PARAMETRES!$D18)," (",LOWER(PARAMETRES!$F$17),")"))</f>
        <v>ANGLAIS (seconde langue)</v>
      </c>
      <c r="AL86" s="551"/>
      <c r="AM86" s="316">
        <f>PARAMETRES!$G$17</f>
        <v>30</v>
      </c>
      <c r="AN86" s="317"/>
      <c r="AO86" s="318" t="str">
        <f>TOTALGENERAL!$X71</f>
        <v/>
      </c>
      <c r="AP86" s="319"/>
      <c r="AQ86" s="318" t="str">
        <f>TOTALGENERAL!$AY71</f>
        <v/>
      </c>
      <c r="AR86" s="319"/>
      <c r="AS86" s="318" t="str">
        <f>TOTALGENERAL!$BZ71</f>
        <v/>
      </c>
      <c r="AT86" s="319"/>
      <c r="AU86" s="318" t="str">
        <f>TOTALGENERAL!$DA71</f>
        <v/>
      </c>
      <c r="AV86" s="320"/>
      <c r="AW86" s="551" t="str">
        <f>IF(PARAMETRES!$D22="-",PARAMETRES!$F$17,CONCATENATE(UPPER(PARAMETRES!$D22)," (",LOWER(PARAMETRES!$F$17),")"))</f>
        <v>ANGLAIS (seconde langue)</v>
      </c>
      <c r="AX86" s="551"/>
      <c r="AY86" s="316">
        <f>PARAMETRES!$G$17</f>
        <v>30</v>
      </c>
      <c r="AZ86" s="317"/>
      <c r="BA86" s="318" t="str">
        <f>TOTALGENERAL!$X75</f>
        <v/>
      </c>
      <c r="BB86" s="319"/>
      <c r="BC86" s="318" t="str">
        <f>TOTALGENERAL!$AY75</f>
        <v/>
      </c>
      <c r="BD86" s="319"/>
      <c r="BE86" s="318" t="str">
        <f>TOTALGENERAL!$BZ75</f>
        <v/>
      </c>
      <c r="BF86" s="319"/>
      <c r="BG86" s="318" t="str">
        <f>TOTALGENERAL!$DA75</f>
        <v/>
      </c>
      <c r="BH86" s="320"/>
      <c r="BI86" s="551" t="str">
        <f>IF(PARAMETRES!$D26="-",PARAMETRES!$F$17,CONCATENATE(UPPER(PARAMETRES!$D26)," (",LOWER(PARAMETRES!$F$17),")"))</f>
        <v>ANGLAIS (seconde langue)</v>
      </c>
      <c r="BJ86" s="551"/>
      <c r="BK86" s="316">
        <f>PARAMETRES!$G$17</f>
        <v>30</v>
      </c>
      <c r="BL86" s="317"/>
      <c r="BM86" s="318" t="str">
        <f>TOTALGENERAL!$X79</f>
        <v/>
      </c>
      <c r="BN86" s="319"/>
      <c r="BO86" s="318" t="str">
        <f>TOTALGENERAL!$AY79</f>
        <v/>
      </c>
      <c r="BP86" s="319"/>
      <c r="BQ86" s="318" t="str">
        <f>TOTALGENERAL!$BZ79</f>
        <v/>
      </c>
      <c r="BR86" s="319"/>
      <c r="BS86" s="318" t="str">
        <f>TOTALGENERAL!$DA79</f>
        <v/>
      </c>
      <c r="BT86" s="320"/>
      <c r="BU86" s="551" t="str">
        <f>IF(PARAMETRES!$D30="-",PARAMETRES!$F$17,CONCATENATE(UPPER(PARAMETRES!$D30)," (",LOWER(PARAMETRES!$F$17),")"))</f>
        <v>ANGLAIS (seconde langue)</v>
      </c>
      <c r="BV86" s="551"/>
      <c r="BW86" s="316">
        <f>PARAMETRES!$G$17</f>
        <v>30</v>
      </c>
      <c r="BX86" s="317"/>
      <c r="BY86" s="318" t="str">
        <f>TOTALGENERAL!$X83</f>
        <v/>
      </c>
      <c r="BZ86" s="319"/>
      <c r="CA86" s="318" t="str">
        <f>TOTALGENERAL!$AY83</f>
        <v/>
      </c>
      <c r="CB86" s="319"/>
      <c r="CC86" s="318" t="str">
        <f>TOTALGENERAL!$BZ83</f>
        <v/>
      </c>
      <c r="CD86" s="319"/>
      <c r="CE86" s="318" t="str">
        <f>TOTALGENERAL!$DA83</f>
        <v/>
      </c>
      <c r="CF86" s="320"/>
      <c r="CG86" s="551" t="str">
        <f>IF(PARAMETRES!$D34="-",PARAMETRES!$F$17,CONCATENATE(UPPER(PARAMETRES!$D34)," (",LOWER(PARAMETRES!$F$17),")"))</f>
        <v>SECONDE LANGUE</v>
      </c>
      <c r="CH86" s="551"/>
      <c r="CI86" s="316">
        <f>PARAMETRES!$G$17</f>
        <v>30</v>
      </c>
      <c r="CJ86" s="317"/>
      <c r="CK86" s="318" t="str">
        <f>TOTALGENERAL!$X87</f>
        <v/>
      </c>
      <c r="CL86" s="319"/>
      <c r="CM86" s="318" t="str">
        <f>TOTALGENERAL!$AY87</f>
        <v/>
      </c>
      <c r="CN86" s="319"/>
      <c r="CO86" s="318" t="str">
        <f>TOTALGENERAL!$BZ87</f>
        <v/>
      </c>
      <c r="CP86" s="319"/>
      <c r="CQ86" s="318" t="str">
        <f>TOTALGENERAL!$DA87</f>
        <v/>
      </c>
      <c r="CR86" s="320"/>
      <c r="CS86" s="551" t="str">
        <f>IF(PARAMETRES!$D38="-",PARAMETRES!$F$17,CONCATENATE(UPPER(PARAMETRES!$D38)," (",LOWER(PARAMETRES!$F$17),")"))</f>
        <v>SECONDE LANGUE</v>
      </c>
      <c r="CT86" s="551"/>
      <c r="CU86" s="316">
        <f>PARAMETRES!$G$17</f>
        <v>30</v>
      </c>
      <c r="CV86" s="317"/>
      <c r="CW86" s="318" t="str">
        <f>TOTALGENERAL!$X91</f>
        <v/>
      </c>
      <c r="CX86" s="319"/>
      <c r="CY86" s="318" t="str">
        <f>TOTALGENERAL!$AY91</f>
        <v/>
      </c>
      <c r="CZ86" s="319"/>
      <c r="DA86" s="318" t="str">
        <f>TOTALGENERAL!$BZ91</f>
        <v/>
      </c>
      <c r="DB86" s="319"/>
      <c r="DC86" s="318" t="str">
        <f>TOTALGENERAL!$DA91</f>
        <v/>
      </c>
      <c r="DD86" s="320"/>
      <c r="DE86" s="551" t="str">
        <f>IF(PARAMETRES!$D42="-",PARAMETRES!$F$17,CONCATENATE(UPPER(PARAMETRES!$D42)," (",LOWER(PARAMETRES!$F$17),")"))</f>
        <v>SECONDE LANGUE</v>
      </c>
      <c r="DF86" s="551"/>
      <c r="DG86" s="316">
        <f>PARAMETRES!$G$17</f>
        <v>30</v>
      </c>
      <c r="DH86" s="317"/>
      <c r="DI86" s="318" t="str">
        <f>TOTALGENERAL!$X95</f>
        <v/>
      </c>
      <c r="DJ86" s="319"/>
      <c r="DK86" s="318" t="str">
        <f>TOTALGENERAL!$AY95</f>
        <v/>
      </c>
      <c r="DL86" s="319"/>
      <c r="DM86" s="318" t="str">
        <f>TOTALGENERAL!$BZ95</f>
        <v/>
      </c>
      <c r="DN86" s="319"/>
      <c r="DO86" s="318" t="str">
        <f>TOTALGENERAL!$DA95</f>
        <v/>
      </c>
      <c r="DP86" s="320"/>
    </row>
    <row r="87" spans="1:120">
      <c r="A87" s="321" t="str">
        <f>IF(COUNTBLANK(K61:K90)=30,"","Moyenne de l'année :")</f>
        <v/>
      </c>
      <c r="B87" s="322" t="str">
        <f>IF(COUNTBLANK(K61:K90)=30,"",CONCATENATE(TOTALGENERAL!$DN59," %"))</f>
        <v/>
      </c>
      <c r="C87" s="323"/>
      <c r="D87" s="323"/>
      <c r="E87" s="315"/>
      <c r="F87" s="324"/>
      <c r="G87" s="315"/>
      <c r="H87" s="324"/>
      <c r="I87" s="315"/>
      <c r="J87" s="324"/>
      <c r="K87" s="315"/>
      <c r="L87" s="325"/>
      <c r="M87" s="355" t="str">
        <f>IF(COUNTBLANK(W61:W90)=30,"","Moyenne de l'année :")</f>
        <v/>
      </c>
      <c r="N87" s="356" t="str">
        <f>IF(COUNTBLANK(W61:W90)=30,"",CONCATENATE(TOTALGENERAL!$DN63," %"))</f>
        <v/>
      </c>
      <c r="O87" s="357"/>
      <c r="P87" s="357"/>
      <c r="Q87" s="315"/>
      <c r="R87" s="324"/>
      <c r="S87" s="315"/>
      <c r="T87" s="324"/>
      <c r="U87" s="315"/>
      <c r="V87" s="324"/>
      <c r="W87" s="315"/>
      <c r="X87" s="325"/>
      <c r="Y87" s="321" t="str">
        <f>IF(COUNTBLANK(AI61:AI90)=30,"","Moyenne de l'année :")</f>
        <v/>
      </c>
      <c r="Z87" s="322" t="str">
        <f>IF(COUNTBLANK(AI61:AI90)=30,"",CONCATENATE(TOTALGENERAL!$DN67," %"))</f>
        <v/>
      </c>
      <c r="AA87" s="323"/>
      <c r="AB87" s="323"/>
      <c r="AC87" s="315"/>
      <c r="AD87" s="324"/>
      <c r="AE87" s="315"/>
      <c r="AF87" s="324"/>
      <c r="AG87" s="315"/>
      <c r="AH87" s="324"/>
      <c r="AI87" s="315"/>
      <c r="AJ87" s="325"/>
      <c r="AK87" s="321" t="str">
        <f>IF(COUNTBLANK(AU61:AU90)=30,"","Moyenne de l'année :")</f>
        <v/>
      </c>
      <c r="AL87" s="322" t="str">
        <f>IF(COUNTBLANK(AU61:AU90)=30,"",CONCATENATE(TOTALGENERAL!$DN71," %"))</f>
        <v/>
      </c>
      <c r="AM87" s="323"/>
      <c r="AN87" s="323"/>
      <c r="AO87" s="315"/>
      <c r="AP87" s="324"/>
      <c r="AQ87" s="315"/>
      <c r="AR87" s="324"/>
      <c r="AS87" s="315"/>
      <c r="AT87" s="324"/>
      <c r="AU87" s="315"/>
      <c r="AV87" s="325"/>
      <c r="AW87" s="321" t="str">
        <f>IF(COUNTBLANK(BG61:BG90)=30,"","Moyenne de l'année :")</f>
        <v/>
      </c>
      <c r="AX87" s="322" t="str">
        <f>IF(COUNTBLANK(BG61:BG90)=30,"",CONCATENATE(TOTALGENERAL!$DN75," %"))</f>
        <v/>
      </c>
      <c r="AY87" s="323"/>
      <c r="AZ87" s="323"/>
      <c r="BA87" s="315"/>
      <c r="BB87" s="324"/>
      <c r="BC87" s="315"/>
      <c r="BD87" s="324"/>
      <c r="BE87" s="315"/>
      <c r="BF87" s="324"/>
      <c r="BG87" s="315"/>
      <c r="BH87" s="325"/>
      <c r="BI87" s="321" t="str">
        <f>IF(COUNTBLANK(BS61:BS90)=30,"","Moyenne de l'année :")</f>
        <v/>
      </c>
      <c r="BJ87" s="322" t="str">
        <f>IF(COUNTBLANK(BS61:BS90)=30,"",CONCATENATE(TOTALGENERAL!$DN79," %"))</f>
        <v/>
      </c>
      <c r="BK87" s="323"/>
      <c r="BL87" s="323"/>
      <c r="BM87" s="315"/>
      <c r="BN87" s="324"/>
      <c r="BO87" s="315"/>
      <c r="BP87" s="324"/>
      <c r="BQ87" s="315"/>
      <c r="BR87" s="324"/>
      <c r="BS87" s="315"/>
      <c r="BT87" s="325"/>
      <c r="BU87" s="321" t="str">
        <f>IF(COUNTBLANK(CE61:CE90)=30,"","Moyenne de l'année :")</f>
        <v/>
      </c>
      <c r="BV87" s="322" t="str">
        <f>IF(COUNTBLANK(CE61:CE90)=30,"",CONCATENATE(TOTALGENERAL!$DN83," %"))</f>
        <v/>
      </c>
      <c r="BW87" s="323"/>
      <c r="BX87" s="323"/>
      <c r="BY87" s="315"/>
      <c r="BZ87" s="324"/>
      <c r="CA87" s="315"/>
      <c r="CB87" s="324"/>
      <c r="CC87" s="315"/>
      <c r="CD87" s="324"/>
      <c r="CE87" s="315"/>
      <c r="CF87" s="325"/>
      <c r="CG87" s="321" t="str">
        <f>IF(COUNTBLANK(CQ61:CQ90)=30,"","Moyenne de l'année :")</f>
        <v/>
      </c>
      <c r="CH87" s="322" t="str">
        <f>IF(COUNTBLANK(CQ61:CQ90)=30,"",CONCATENATE(TOTALGENERAL!$DN87," %"))</f>
        <v/>
      </c>
      <c r="CI87" s="323"/>
      <c r="CJ87" s="323"/>
      <c r="CK87" s="315"/>
      <c r="CL87" s="324"/>
      <c r="CM87" s="315"/>
      <c r="CN87" s="324"/>
      <c r="CO87" s="315"/>
      <c r="CP87" s="324"/>
      <c r="CQ87" s="315"/>
      <c r="CR87" s="325"/>
      <c r="CS87" s="321" t="str">
        <f>IF(COUNTBLANK(DC61:DC90)=30,"","Moyenne de l'année :")</f>
        <v/>
      </c>
      <c r="CT87" s="322" t="str">
        <f>IF(COUNTBLANK(DC61:DC90)=30,"",CONCATENATE(TOTALGENERAL!$DN91," %"))</f>
        <v/>
      </c>
      <c r="CU87" s="323"/>
      <c r="CV87" s="323"/>
      <c r="CW87" s="315"/>
      <c r="CX87" s="324"/>
      <c r="CY87" s="315"/>
      <c r="CZ87" s="324"/>
      <c r="DA87" s="315"/>
      <c r="DB87" s="324"/>
      <c r="DC87" s="315"/>
      <c r="DD87" s="325"/>
      <c r="DE87" s="321" t="str">
        <f>IF(COUNTBLANK(DO61:DO90)=30,"","Moyenne de l'année :")</f>
        <v/>
      </c>
      <c r="DF87" s="322" t="str">
        <f>IF(COUNTBLANK(DO61:DO90)=30,"",CONCATENATE(TOTALGENERAL!$DN95," %"))</f>
        <v/>
      </c>
      <c r="DG87" s="323"/>
      <c r="DH87" s="323"/>
      <c r="DI87" s="315"/>
      <c r="DJ87" s="324"/>
      <c r="DK87" s="315"/>
      <c r="DL87" s="324"/>
      <c r="DM87" s="315"/>
      <c r="DN87" s="324"/>
      <c r="DO87" s="315"/>
      <c r="DP87" s="325"/>
    </row>
    <row r="88" spans="1:120" ht="22.5" customHeight="1">
      <c r="A88" s="337"/>
      <c r="B88" s="338"/>
      <c r="C88" s="338"/>
      <c r="D88" s="339"/>
      <c r="E88" s="340"/>
      <c r="F88" s="324"/>
      <c r="G88" s="340"/>
      <c r="H88" s="324"/>
      <c r="I88" s="340"/>
      <c r="J88" s="324"/>
      <c r="K88" s="340"/>
      <c r="L88" s="325"/>
      <c r="M88" s="364"/>
      <c r="N88" s="338"/>
      <c r="O88" s="338"/>
      <c r="P88" s="365"/>
      <c r="Q88" s="366"/>
      <c r="R88" s="324"/>
      <c r="S88" s="366"/>
      <c r="T88" s="324"/>
      <c r="U88" s="366"/>
      <c r="V88" s="324"/>
      <c r="W88" s="366"/>
      <c r="X88" s="325"/>
      <c r="Y88" s="337"/>
      <c r="Z88" s="338"/>
      <c r="AA88" s="338"/>
      <c r="AB88" s="339"/>
      <c r="AC88" s="340"/>
      <c r="AD88" s="324"/>
      <c r="AE88" s="340"/>
      <c r="AF88" s="324"/>
      <c r="AG88" s="340"/>
      <c r="AH88" s="324"/>
      <c r="AI88" s="340"/>
      <c r="AJ88" s="325"/>
      <c r="AK88" s="337"/>
      <c r="AL88" s="338"/>
      <c r="AM88" s="338"/>
      <c r="AN88" s="339"/>
      <c r="AO88" s="340"/>
      <c r="AP88" s="324"/>
      <c r="AQ88" s="340"/>
      <c r="AR88" s="324"/>
      <c r="AS88" s="340"/>
      <c r="AT88" s="324"/>
      <c r="AU88" s="340"/>
      <c r="AV88" s="325"/>
      <c r="AW88" s="337"/>
      <c r="AX88" s="338"/>
      <c r="AY88" s="338"/>
      <c r="AZ88" s="339"/>
      <c r="BA88" s="340"/>
      <c r="BB88" s="324"/>
      <c r="BC88" s="340"/>
      <c r="BD88" s="324"/>
      <c r="BE88" s="340"/>
      <c r="BF88" s="324"/>
      <c r="BG88" s="340"/>
      <c r="BH88" s="325"/>
      <c r="BI88" s="337"/>
      <c r="BJ88" s="338"/>
      <c r="BK88" s="338"/>
      <c r="BL88" s="339"/>
      <c r="BM88" s="340"/>
      <c r="BN88" s="324"/>
      <c r="BO88" s="340"/>
      <c r="BP88" s="324"/>
      <c r="BQ88" s="340"/>
      <c r="BR88" s="324"/>
      <c r="BS88" s="340"/>
      <c r="BT88" s="325"/>
      <c r="BU88" s="337"/>
      <c r="BV88" s="338"/>
      <c r="BW88" s="338"/>
      <c r="BX88" s="339"/>
      <c r="BY88" s="340"/>
      <c r="BZ88" s="324"/>
      <c r="CA88" s="340"/>
      <c r="CB88" s="324"/>
      <c r="CC88" s="340"/>
      <c r="CD88" s="324"/>
      <c r="CE88" s="340"/>
      <c r="CF88" s="325"/>
      <c r="CG88" s="337"/>
      <c r="CH88" s="338"/>
      <c r="CI88" s="338"/>
      <c r="CJ88" s="339"/>
      <c r="CK88" s="340"/>
      <c r="CL88" s="324"/>
      <c r="CM88" s="340"/>
      <c r="CN88" s="324"/>
      <c r="CO88" s="340"/>
      <c r="CP88" s="324"/>
      <c r="CQ88" s="340"/>
      <c r="CR88" s="325"/>
      <c r="CS88" s="337"/>
      <c r="CT88" s="338"/>
      <c r="CU88" s="338"/>
      <c r="CV88" s="339"/>
      <c r="CW88" s="340"/>
      <c r="CX88" s="324"/>
      <c r="CY88" s="340"/>
      <c r="CZ88" s="324"/>
      <c r="DA88" s="340"/>
      <c r="DB88" s="324"/>
      <c r="DC88" s="340"/>
      <c r="DD88" s="325"/>
      <c r="DE88" s="337"/>
      <c r="DF88" s="338"/>
      <c r="DG88" s="338"/>
      <c r="DH88" s="339"/>
      <c r="DI88" s="340"/>
      <c r="DJ88" s="324"/>
      <c r="DK88" s="340"/>
      <c r="DL88" s="324"/>
      <c r="DM88" s="340"/>
      <c r="DN88" s="324"/>
      <c r="DO88" s="340"/>
      <c r="DP88" s="325"/>
    </row>
    <row r="89" spans="1:120" ht="4.5" customHeight="1">
      <c r="A89" s="326"/>
      <c r="B89" s="326"/>
      <c r="C89" s="327"/>
      <c r="D89" s="327"/>
      <c r="M89" s="326"/>
      <c r="N89" s="326"/>
      <c r="O89" s="327"/>
      <c r="P89" s="327"/>
      <c r="Y89" s="326"/>
      <c r="Z89" s="326"/>
      <c r="AA89" s="327"/>
      <c r="AB89" s="327"/>
      <c r="AK89" s="326"/>
      <c r="AL89" s="326"/>
      <c r="AM89" s="327"/>
      <c r="AN89" s="327"/>
      <c r="AW89" s="326"/>
      <c r="AX89" s="326"/>
      <c r="AY89" s="327"/>
      <c r="AZ89" s="327"/>
      <c r="BI89" s="326"/>
      <c r="BJ89" s="326"/>
      <c r="BK89" s="327"/>
      <c r="BL89" s="327"/>
      <c r="BU89" s="326"/>
      <c r="BV89" s="326"/>
      <c r="BW89" s="327"/>
      <c r="BX89" s="327"/>
      <c r="CG89" s="326"/>
      <c r="CH89" s="326"/>
      <c r="CI89" s="327"/>
      <c r="CJ89" s="327"/>
      <c r="CS89" s="326"/>
      <c r="CT89" s="326"/>
      <c r="CU89" s="327"/>
      <c r="CV89" s="327"/>
      <c r="DE89" s="326"/>
      <c r="DF89" s="326"/>
      <c r="DG89" s="327"/>
      <c r="DH89" s="327"/>
    </row>
    <row r="90" spans="1:120" ht="25.5" customHeight="1">
      <c r="A90" s="555" t="str">
        <f>PARAMETRES!$F$19</f>
        <v>TOTAL DE LA PÉRIODE</v>
      </c>
      <c r="B90" s="555"/>
      <c r="C90" s="341">
        <f>PARAMETRES!$G$19</f>
        <v>100</v>
      </c>
      <c r="D90" s="342"/>
      <c r="E90" s="343">
        <f>TOTALGENERAL!$AA59</f>
        <v>82.399999999999991</v>
      </c>
      <c r="F90" s="344"/>
      <c r="G90" s="343" t="str">
        <f>TOTALGENERAL!$BB59</f>
        <v/>
      </c>
      <c r="H90" s="344"/>
      <c r="I90" s="343" t="str">
        <f>TOTALGENERAL!$CC59</f>
        <v/>
      </c>
      <c r="J90" s="344"/>
      <c r="K90" s="343" t="str">
        <f>TOTALGENERAL!$DD59</f>
        <v/>
      </c>
      <c r="M90" s="578" t="str">
        <f>PARAMETRES!$F$19</f>
        <v>TOTAL DE LA PÉRIODE</v>
      </c>
      <c r="N90" s="578"/>
      <c r="O90" s="367">
        <f>PARAMETRES!$G$19</f>
        <v>100</v>
      </c>
      <c r="P90" s="368"/>
      <c r="Q90" s="369">
        <f>TOTALGENERAL!$AA63</f>
        <v>69.8</v>
      </c>
      <c r="R90" s="370"/>
      <c r="S90" s="369" t="str">
        <f>TOTALGENERAL!$BB63</f>
        <v/>
      </c>
      <c r="T90" s="370"/>
      <c r="U90" s="369" t="str">
        <f>TOTALGENERAL!$CC63</f>
        <v/>
      </c>
      <c r="V90" s="370"/>
      <c r="W90" s="369" t="str">
        <f>TOTALGENERAL!$DD63</f>
        <v/>
      </c>
      <c r="Y90" s="555" t="str">
        <f>PARAMETRES!$F$19</f>
        <v>TOTAL DE LA PÉRIODE</v>
      </c>
      <c r="Z90" s="555"/>
      <c r="AA90" s="341">
        <f>PARAMETRES!$G$19</f>
        <v>100</v>
      </c>
      <c r="AB90" s="342"/>
      <c r="AC90" s="343">
        <f>TOTALGENERAL!$AA67</f>
        <v>78.099999999999994</v>
      </c>
      <c r="AD90" s="344"/>
      <c r="AE90" s="343" t="str">
        <f>TOTALGENERAL!$BB67</f>
        <v/>
      </c>
      <c r="AF90" s="344"/>
      <c r="AG90" s="343" t="str">
        <f>TOTALGENERAL!$CC67</f>
        <v/>
      </c>
      <c r="AH90" s="344"/>
      <c r="AI90" s="343" t="str">
        <f>TOTALGENERAL!$DD67</f>
        <v/>
      </c>
      <c r="AK90" s="555" t="str">
        <f>PARAMETRES!$F$19</f>
        <v>TOTAL DE LA PÉRIODE</v>
      </c>
      <c r="AL90" s="555"/>
      <c r="AM90" s="341">
        <f>PARAMETRES!$G$19</f>
        <v>100</v>
      </c>
      <c r="AN90" s="342"/>
      <c r="AO90" s="343">
        <f>TOTALGENERAL!$AA71</f>
        <v>71.099999999999994</v>
      </c>
      <c r="AP90" s="344"/>
      <c r="AQ90" s="343" t="str">
        <f>TOTALGENERAL!$BB71</f>
        <v/>
      </c>
      <c r="AR90" s="344"/>
      <c r="AS90" s="343" t="str">
        <f>TOTALGENERAL!$CC71</f>
        <v/>
      </c>
      <c r="AT90" s="344"/>
      <c r="AU90" s="343" t="str">
        <f>TOTALGENERAL!$DD71</f>
        <v/>
      </c>
      <c r="AW90" s="555" t="str">
        <f>PARAMETRES!$F$19</f>
        <v>TOTAL DE LA PÉRIODE</v>
      </c>
      <c r="AX90" s="555"/>
      <c r="AY90" s="341">
        <f>PARAMETRES!$G$19</f>
        <v>100</v>
      </c>
      <c r="AZ90" s="342"/>
      <c r="BA90" s="343">
        <f>TOTALGENERAL!$AA75</f>
        <v>87.8</v>
      </c>
      <c r="BB90" s="344"/>
      <c r="BC90" s="343" t="str">
        <f>TOTALGENERAL!$BB75</f>
        <v/>
      </c>
      <c r="BD90" s="344"/>
      <c r="BE90" s="343" t="str">
        <f>TOTALGENERAL!$CC75</f>
        <v/>
      </c>
      <c r="BF90" s="344"/>
      <c r="BG90" s="343" t="str">
        <f>TOTALGENERAL!$DD75</f>
        <v/>
      </c>
      <c r="BI90" s="555" t="str">
        <f>PARAMETRES!$F$19</f>
        <v>TOTAL DE LA PÉRIODE</v>
      </c>
      <c r="BJ90" s="555"/>
      <c r="BK90" s="341">
        <f>PARAMETRES!$G$19</f>
        <v>100</v>
      </c>
      <c r="BL90" s="342"/>
      <c r="BM90" s="343">
        <f>TOTALGENERAL!$AA79</f>
        <v>79.599999999999994</v>
      </c>
      <c r="BN90" s="344"/>
      <c r="BO90" s="343" t="str">
        <f>TOTALGENERAL!$BB79</f>
        <v/>
      </c>
      <c r="BP90" s="344"/>
      <c r="BQ90" s="343" t="str">
        <f>TOTALGENERAL!$CC79</f>
        <v/>
      </c>
      <c r="BR90" s="344"/>
      <c r="BS90" s="343" t="str">
        <f>TOTALGENERAL!$DD79</f>
        <v/>
      </c>
      <c r="BU90" s="555" t="str">
        <f>PARAMETRES!$F$19</f>
        <v>TOTAL DE LA PÉRIODE</v>
      </c>
      <c r="BV90" s="555"/>
      <c r="BW90" s="341">
        <f>PARAMETRES!$G$19</f>
        <v>100</v>
      </c>
      <c r="BX90" s="342"/>
      <c r="BY90" s="343">
        <f>TOTALGENERAL!$AA83</f>
        <v>93.6</v>
      </c>
      <c r="BZ90" s="344"/>
      <c r="CA90" s="343" t="str">
        <f>TOTALGENERAL!$BB83</f>
        <v/>
      </c>
      <c r="CB90" s="344"/>
      <c r="CC90" s="343" t="str">
        <f>TOTALGENERAL!$CC83</f>
        <v/>
      </c>
      <c r="CD90" s="344"/>
      <c r="CE90" s="343" t="str">
        <f>TOTALGENERAL!$DD83</f>
        <v/>
      </c>
      <c r="CG90" s="555" t="str">
        <f>PARAMETRES!$F$19</f>
        <v>TOTAL DE LA PÉRIODE</v>
      </c>
      <c r="CH90" s="555"/>
      <c r="CI90" s="341">
        <f>PARAMETRES!$G$19</f>
        <v>100</v>
      </c>
      <c r="CJ90" s="342"/>
      <c r="CK90" s="343" t="str">
        <f>TOTALGENERAL!$AA87</f>
        <v/>
      </c>
      <c r="CL90" s="344"/>
      <c r="CM90" s="343" t="str">
        <f>TOTALGENERAL!$BB87</f>
        <v/>
      </c>
      <c r="CN90" s="344"/>
      <c r="CO90" s="343" t="str">
        <f>TOTALGENERAL!$CC87</f>
        <v/>
      </c>
      <c r="CP90" s="344"/>
      <c r="CQ90" s="343" t="str">
        <f>TOTALGENERAL!$DD87</f>
        <v/>
      </c>
      <c r="CS90" s="555" t="str">
        <f>PARAMETRES!$F$19</f>
        <v>TOTAL DE LA PÉRIODE</v>
      </c>
      <c r="CT90" s="555"/>
      <c r="CU90" s="341">
        <f>PARAMETRES!$G$19</f>
        <v>100</v>
      </c>
      <c r="CV90" s="342"/>
      <c r="CW90" s="343" t="str">
        <f>TOTALGENERAL!$AA91</f>
        <v/>
      </c>
      <c r="CX90" s="344"/>
      <c r="CY90" s="343" t="str">
        <f>TOTALGENERAL!$BB91</f>
        <v/>
      </c>
      <c r="CZ90" s="344"/>
      <c r="DA90" s="343" t="str">
        <f>TOTALGENERAL!$CC91</f>
        <v/>
      </c>
      <c r="DB90" s="344"/>
      <c r="DC90" s="343" t="str">
        <f>TOTALGENERAL!$DD91</f>
        <v/>
      </c>
      <c r="DE90" s="555" t="str">
        <f>PARAMETRES!$F$19</f>
        <v>TOTAL DE LA PÉRIODE</v>
      </c>
      <c r="DF90" s="555"/>
      <c r="DG90" s="341">
        <f>PARAMETRES!$G$19</f>
        <v>100</v>
      </c>
      <c r="DH90" s="342"/>
      <c r="DI90" s="343" t="str">
        <f>TOTALGENERAL!$AA95</f>
        <v/>
      </c>
      <c r="DJ90" s="344"/>
      <c r="DK90" s="343" t="str">
        <f>TOTALGENERAL!$BB95</f>
        <v/>
      </c>
      <c r="DL90" s="344"/>
      <c r="DM90" s="343" t="str">
        <f>TOTALGENERAL!$CC95</f>
        <v/>
      </c>
      <c r="DN90" s="344"/>
      <c r="DO90" s="343" t="str">
        <f>TOTALGENERAL!$DD95</f>
        <v/>
      </c>
    </row>
    <row r="91" spans="1:120" ht="3.75" customHeight="1">
      <c r="G91" s="345"/>
      <c r="J91" s="345"/>
      <c r="S91" s="345"/>
      <c r="V91" s="345"/>
      <c r="AE91" s="345"/>
      <c r="AH91" s="345"/>
      <c r="AQ91" s="345"/>
      <c r="AT91" s="345"/>
      <c r="BC91" s="345"/>
      <c r="BF91" s="345"/>
      <c r="BO91" s="345"/>
      <c r="BR91" s="345"/>
      <c r="CA91" s="345"/>
      <c r="CD91" s="345"/>
      <c r="CM91" s="345"/>
      <c r="CP91" s="345"/>
      <c r="CY91" s="345"/>
      <c r="DB91" s="345"/>
      <c r="DK91" s="345"/>
      <c r="DN91" s="345"/>
    </row>
    <row r="92" spans="1:120">
      <c r="G92" s="556" t="str">
        <f>IF(COUNTBLANK(K61:K90)=30,"","Moyenne de l'année : ")</f>
        <v/>
      </c>
      <c r="H92" s="556"/>
      <c r="I92" s="556"/>
      <c r="J92" s="556"/>
      <c r="K92" s="346" t="str">
        <f>IF(COUNTBLANK(K61:K90)=30,"",CONCATENATE(TOTALGENERAL!$DO59," %"))</f>
        <v/>
      </c>
      <c r="S92" s="579" t="str">
        <f>IF(COUNTBLANK(W61:W90)=30,"","Moyenne de l'année : ")</f>
        <v/>
      </c>
      <c r="T92" s="579"/>
      <c r="U92" s="579"/>
      <c r="V92" s="579"/>
      <c r="W92" s="371" t="str">
        <f>IF(COUNTBLANK(W61:W90)=30,"",CONCATENATE(TOTALGENERAL!$DO63," %"))</f>
        <v/>
      </c>
      <c r="AE92" s="556" t="str">
        <f>IF(COUNTBLANK(AI61:AI90)=30,"","Moyenne de l'année : ")</f>
        <v/>
      </c>
      <c r="AF92" s="556"/>
      <c r="AG92" s="556"/>
      <c r="AH92" s="556"/>
      <c r="AI92" s="346" t="str">
        <f>IF(COUNTBLANK(AI61:AI90)=30,"",CONCATENATE(TOTALGENERAL!$DO67," %"))</f>
        <v/>
      </c>
      <c r="AQ92" s="556" t="str">
        <f>IF(COUNTBLANK(AU61:AU90)=30,"","Moyenne de l'année : ")</f>
        <v/>
      </c>
      <c r="AR92" s="556"/>
      <c r="AS92" s="556"/>
      <c r="AT92" s="556"/>
      <c r="AU92" s="346" t="str">
        <f>IF(COUNTBLANK(AU61:AU90)=30,"",CONCATENATE(TOTALGENERAL!$DO71," %"))</f>
        <v/>
      </c>
      <c r="BC92" s="556" t="str">
        <f>IF(COUNTBLANK(BG61:BG90)=30,"","Moyenne de l'année : ")</f>
        <v/>
      </c>
      <c r="BD92" s="556"/>
      <c r="BE92" s="556"/>
      <c r="BF92" s="556"/>
      <c r="BG92" s="346" t="str">
        <f>IF(COUNTBLANK(BG61:BG90)=30,"",CONCATENATE(TOTALGENERAL!$DO75," %"))</f>
        <v/>
      </c>
      <c r="BO92" s="556" t="str">
        <f>IF(COUNTBLANK(BS61:BS90)=30,"","Moyenne de l'année : ")</f>
        <v/>
      </c>
      <c r="BP92" s="556"/>
      <c r="BQ92" s="556"/>
      <c r="BR92" s="556"/>
      <c r="BS92" s="346" t="str">
        <f>IF(COUNTBLANK(BS61:BS90)=30,"",CONCATENATE(TOTALGENERAL!$DO79," %"))</f>
        <v/>
      </c>
      <c r="CA92" s="556" t="str">
        <f>IF(COUNTBLANK(CE61:CE90)=30,"","Moyenne de l'année : ")</f>
        <v/>
      </c>
      <c r="CB92" s="556"/>
      <c r="CC92" s="556"/>
      <c r="CD92" s="556"/>
      <c r="CE92" s="346" t="str">
        <f>IF(COUNTBLANK(CE61:CE90)=30,"",CONCATENATE(TOTALGENERAL!$DO83," %"))</f>
        <v/>
      </c>
      <c r="CM92" s="556" t="str">
        <f>IF(COUNTBLANK(CQ61:CQ90)=30,"","Moyenne de l'année : ")</f>
        <v/>
      </c>
      <c r="CN92" s="556"/>
      <c r="CO92" s="556"/>
      <c r="CP92" s="556"/>
      <c r="CQ92" s="346" t="str">
        <f>IF(COUNTBLANK(CQ61:CQ90)=30,"",CONCATENATE(TOTALGENERAL!$DO87," %"))</f>
        <v/>
      </c>
      <c r="CY92" s="556" t="str">
        <f>IF(COUNTBLANK(DC61:DC90)=30,"","Moyenne de l'année : ")</f>
        <v/>
      </c>
      <c r="CZ92" s="556"/>
      <c r="DA92" s="556"/>
      <c r="DB92" s="556"/>
      <c r="DC92" s="346" t="str">
        <f>IF(COUNTBLANK(DC61:DC90)=30,"",CONCATENATE(TOTALGENERAL!$DO91," %"))</f>
        <v/>
      </c>
      <c r="DK92" s="556" t="str">
        <f>IF(COUNTBLANK(DO61:DO90)=30,"","Moyenne de l'année : ")</f>
        <v/>
      </c>
      <c r="DL92" s="556"/>
      <c r="DM92" s="556"/>
      <c r="DN92" s="556"/>
      <c r="DO92" s="346" t="str">
        <f>IF(COUNTBLANK(DO61:DO90)=30,"",CONCATENATE(TOTALGENERAL!$DO95," %"))</f>
        <v/>
      </c>
    </row>
    <row r="93" spans="1:120" ht="21.75" customHeight="1">
      <c r="A93" s="312" t="str">
        <f>IF(PARAMETRES!$G$28="N","",IF(COUNTBLANK(K61:K90)=30,"","Epreuve récapitulative de fin d'année :"))</f>
        <v/>
      </c>
      <c r="M93" s="312" t="str">
        <f>IF(PARAMETRES!$G$28="N","",IF(COUNTBLANK(W61:W90)=30,"","Epreuve récapitulative de fin d'année :"))</f>
        <v/>
      </c>
      <c r="Y93" s="312" t="str">
        <f>IF(PARAMETRES!$G$28="N","",IF(COUNTBLANK(AI61:AI90)=30,"","Epreuve récapitulative de fin d'année :"))</f>
        <v/>
      </c>
      <c r="AK93" s="312" t="str">
        <f>IF(PARAMETRES!$G$28="N","",IF(COUNTBLANK(AU61:AU90)=30,"","Epreuve récapitulative de fin d'année :"))</f>
        <v/>
      </c>
      <c r="AW93" s="312" t="str">
        <f>IF(PARAMETRES!$G$28="N","",IF(COUNTBLANK(BG61:BG90)=30,"","Epreuve récapitulative de fin d'année :"))</f>
        <v/>
      </c>
      <c r="BI93" s="312" t="str">
        <f>IF(PARAMETRES!$G$28="N","",IF(COUNTBLANK(BS61:BS90)=30,"","Epreuve récapitulative de fin d'année :"))</f>
        <v/>
      </c>
      <c r="BU93" s="312" t="str">
        <f>IF(PARAMETRES!$G$28="N","",IF(COUNTBLANK(CE61:CE90)=30,"","Epreuve récapitulative de fin d'année :"))</f>
        <v/>
      </c>
      <c r="CG93" s="312" t="str">
        <f>IF(PARAMETRES!$G$28="N","",IF(COUNTBLANK(CQ61:CQ90)=30,"","Epreuve récapitulative de fin d'année :"))</f>
        <v/>
      </c>
      <c r="CS93" s="312" t="str">
        <f>IF(PARAMETRES!$G$28="N","",IF(COUNTBLANK(DC61:DC90)=30,"","Epreuve récapitulative de fin d'année :"))</f>
        <v/>
      </c>
      <c r="DE93" s="312" t="str">
        <f>IF(PARAMETRES!$G$28="N","",IF(COUNTBLANK(DO61:DO90)=30,"","Epreuve récapitulative de fin d'année :"))</f>
        <v/>
      </c>
    </row>
    <row r="94" spans="1:120">
      <c r="A94" s="312" t="str">
        <f>IF(PARAMETRES!$G$28="N","",IF(COUNTBLANK(K61:K90)=30,"",CONCATENATE("   - Savoir écrire : ",'ECRIRE (conj, gramm)'!$CQ7,"/",'ECRIRE (conj, gramm)'!$CR7," (",'ECRIRE (conj, gramm)'!$CN7,"/",'ECRIRE (conj, gramm)'!$CO7,")")))</f>
        <v/>
      </c>
      <c r="M94" s="312" t="str">
        <f>IF(PARAMETRES!$G$28="N","",IF(COUNTBLANK(W61:W90)=30,"",CONCATENATE("   - Savoir écrire : ",'ECRIRE (conj, gramm)'!$CQ11,"/",'ECRIRE (conj, gramm)'!$CR11," (",'ECRIRE (conj, gramm)'!$CN11,"/",'ECRIRE (conj, gramm)'!$CO11,")")))</f>
        <v/>
      </c>
      <c r="Y94" s="312" t="str">
        <f>IF(PARAMETRES!$G$28="N","",IF(COUNTBLANK(AI61:AI90)=30,"",CONCATENATE("   - Savoir écrire : ",'ECRIRE (conj, gramm)'!$CQ15,"/",'ECRIRE (conj, gramm)'!$CR15," (",'ECRIRE (conj, gramm)'!$CN15,"/",'ECRIRE (conj, gramm)'!$CO15,")")))</f>
        <v/>
      </c>
      <c r="AK94" s="312" t="str">
        <f>IF(PARAMETRES!$G$28="N","",IF(COUNTBLANK(AU61:AU90)=30,"",CONCATENATE("   - Savoir écrire : ",'ECRIRE (conj, gramm)'!$CQ19,"/",'ECRIRE (conj, gramm)'!$CR19," (",'ECRIRE (conj, gramm)'!$CN19,"/",'ECRIRE (conj, gramm)'!$CO19,")")))</f>
        <v/>
      </c>
      <c r="AW94" s="312" t="str">
        <f>IF(PARAMETRES!$G$28="N","",IF(COUNTBLANK(BG61:BG90)=30,"",CONCATENATE("   - Savoir écrire : ",'ECRIRE (conj, gramm)'!$CQ23,"/",'ECRIRE (conj, gramm)'!$CR23," (",'ECRIRE (conj, gramm)'!$CN23,"/",'ECRIRE (conj, gramm)'!$CO23,")")))</f>
        <v/>
      </c>
      <c r="BI94" s="312" t="str">
        <f>IF(PARAMETRES!$G$28="N","",IF(COUNTBLANK(BS61:BS90)=30,"",CONCATENATE("   - Savoir écrire : ",'ECRIRE (conj, gramm)'!$CQ27,"/",'ECRIRE (conj, gramm)'!$CR27," (",'ECRIRE (conj, gramm)'!$CN27,"/",'ECRIRE (conj, gramm)'!$CO27,")")))</f>
        <v/>
      </c>
      <c r="BU94" s="312" t="str">
        <f>IF(PARAMETRES!$G$28="N","",IF(COUNTBLANK(CE61:CE90)=30,"",CONCATENATE("   - Savoir écrire : ",'ECRIRE (conj, gramm)'!$CQ30,"/",'ECRIRE (conj, gramm)'!$CR30," (",'ECRIRE (conj, gramm)'!$CN30,"/",'ECRIRE (conj, gramm)'!$CO30,")")))</f>
        <v/>
      </c>
      <c r="CG94" s="312" t="str">
        <f>IF(PARAMETRES!$G$28="N","",IF(COUNTBLANK(CQ61:CQ90)=30,"",CONCATENATE("   - Savoir écrire : ",'ECRIRE (conj, gramm)'!$CQ35,"/",'ECRIRE (conj, gramm)'!$CR35," (",'ECRIRE (conj, gramm)'!$CN35,"/",'ECRIRE (conj, gramm)'!$CO35,")")))</f>
        <v/>
      </c>
      <c r="CS94" s="312" t="str">
        <f>IF(PARAMETRES!$G$28="N","",IF(COUNTBLANK(DC61:DC90)=30,"",CONCATENATE("   - Savoir écrire : ",'ECRIRE (conj, gramm)'!$CQ39,"/",'ECRIRE (conj, gramm)'!$CR39," (",'ECRIRE (conj, gramm)'!$CN39,"/",'ECRIRE (conj, gramm)'!$CO39,")")))</f>
        <v/>
      </c>
      <c r="DE94" s="312" t="str">
        <f>IF(PARAMETRES!$G$28="N","",IF(COUNTBLANK(DO61:DO90)=30,"",CONCATENATE("   - Savoir écrire : ",'ECRIRE (conj, gramm)'!$CQ43,"/",'ECRIRE (conj, gramm)'!$CR43," (",'ECRIRE (conj, gramm)'!$CN43,"/",'ECRIRE (conj, gramm)'!$CO43,")")))</f>
        <v/>
      </c>
    </row>
    <row r="95" spans="1:120">
      <c r="A95" s="312" t="str">
        <f>IF(PARAMETRES!$G$28="N","",IF(COUNTBLANK(K61:K90)=30,"",IF(NO!$CM7="",IF(G!$CM7="",IF(SF!$CM7="",IF(#REF!="","",CONCATENATE("   - ",#REF!," : ",#REF!,"/",#REF!," (",#REF!,"/",#REF!,")")),CONCATENATE("   - ",SF!$CN$2," : ",SF!$CM7,"/",SF!$CN7," (",SF!$CJ7,"/",SF!$CK7,")")),CONCATENATE("   - ",G!$CN$2," : ",G!$CM7,"/",G!$CN7," (",G!$CJ7,"/",G!$CK7,")")),CONCATENATE("   - ",NO!$CN$2," : ",NO!$CM7,"/",NO!$CN7," (",NO!$CJ7,"/",NO!$CK7,")"))))</f>
        <v/>
      </c>
      <c r="M95" s="312" t="str">
        <f>IF(PARAMETRES!$G$28="N","",IF(COUNTBLANK(W61:W90)=30,"",IF(NO!$CM11="",IF(G!$CM11="",IF(SF!$CM11="",IF(#REF!="","",CONCATENATE("   - ",#REF!," : ",#REF!,"/",#REF!," (",#REF!,"/",#REF!,")")),CONCATENATE("   - ",SF!$CN$2," : ",SF!$CM11,"/",SF!$CN11," (",SF!$CJ11,"/",SF!$CK11,")")),CONCATENATE("   - ",G!$CN$2," : ",G!$CM11,"/",G!$CN11," (",G!$CJ11,"/",G!$CK11,")")),CONCATENATE("   - ",NO!$CN$2," : ",NO!$CM11,"/",NO!$CN11," (",NO!$CJ11,"/",NO!$CK11,")"))))</f>
        <v/>
      </c>
      <c r="Y95" s="312" t="str">
        <f>IF(PARAMETRES!$G$28="N","",IF(COUNTBLANK(AI61:AI90)=30,"",IF(NO!$CM15="",IF(G!$CM15="",IF(SF!$CM15="",IF(#REF!="","",CONCATENATE("   - ",#REF!," : ",#REF!,"/",#REF!," (",#REF!,"/",#REF!,")")),CONCATENATE("   - ",SF!$CN$2," : ",SF!$CM15,"/",SF!$CN15," (",SF!$CJ15,"/",SF!$CK15,")")),CONCATENATE("   - ",G!$CN$2," : ",G!$CM15,"/",G!$CN15," (",G!$CJ15,"/",G!$CK15,")")),CONCATENATE("   - ",NO!$CN$2," : ",NO!$CM15,"/",NO!$CN15," (",NO!$CJ15,"/",NO!$CK15,")"))))</f>
        <v/>
      </c>
      <c r="AK95" s="312" t="str">
        <f>IF(PARAMETRES!$G$28="N","",IF(COUNTBLANK(AU61:AU90)=30,"",IF(NO!$CM19="",IF(G!$CM19="",IF(SF!$CM19="",IF(#REF!="","",CONCATENATE("   - ",#REF!," : ",#REF!,"/",#REF!," (",#REF!,"/",#REF!,")")),CONCATENATE("   - ",SF!$CN$2," : ",SF!$CM19,"/",SF!$CN19," (",SF!$CJ19,"/",SF!$CK19,")")),CONCATENATE("   - ",G!$CN$2," : ",G!$CM19,"/",G!$CN19," (",G!$CJ19,"/",G!$CK19,")")),CONCATENATE("   - ",NO!$CN$2," : ",NO!$CM19,"/",NO!$CN19," (",NO!$CJ19,"/",NO!$CK19,")"))))</f>
        <v/>
      </c>
      <c r="AW95" s="312" t="str">
        <f>IF(PARAMETRES!$G$28="N","",IF(COUNTBLANK(BG61:BG90)=30,"",IF(NO!$CM23="",IF(G!$CM23="",IF(SF!$CM23="",IF(#REF!="","",CONCATENATE("   - ",#REF!," : ",#REF!,"/",#REF!," (",#REF!,"/",#REF!,")")),CONCATENATE("   - ",SF!$CN$2," : ",SF!$CM23,"/",SF!$CN23," (",SF!$CJ23,"/",SF!$CK23,")")),CONCATENATE("   - ",G!$CN$2," : ",G!$CM23,"/",G!$CN23," (",G!$CJ23,"/",G!$CK23,")")),CONCATENATE("   - ",NO!$CN$2," : ",NO!$CM23,"/",NO!$CN23," (",NO!$CJ23,"/",NO!$CK23,")"))))</f>
        <v/>
      </c>
      <c r="BI95" s="312" t="str">
        <f>IF(PARAMETRES!$G$28="N","",IF(COUNTBLANK(BS61:BS90)=30,"",IF(NO!$CM27="",IF(G!$CM27="",IF(SF!$CM27="",IF(#REF!="","",CONCATENATE("   - ",#REF!," : ",#REF!,"/",#REF!," (",#REF!,"/",#REF!,")")),CONCATENATE("   - ",SF!$CN$2," : ",SF!$CM27,"/",SF!$CN27," (",SF!$CJ27,"/",SF!$CK27,")")),CONCATENATE("   - ",G!$CN$2," : ",G!$CM27,"/",G!$CN27," (",G!$CJ27,"/",G!$CK27,")")),CONCATENATE("   - ",NO!$CN$2," : ",NO!$CM27,"/",NO!$CN27," (",NO!$CJ27,"/",NO!$CK27,")"))))</f>
        <v/>
      </c>
      <c r="BU95" s="312" t="str">
        <f>IF(PARAMETRES!$G$28="N","",IF(COUNTBLANK(CE61:CE90)=30,"",IF(NO!$CM30="",IF(G!$CM30="",IF(SF!$CM30="",IF(#REF!="","",CONCATENATE("   - ",#REF!," : ",#REF!,"/",#REF!," (",#REF!,"/",#REF!,")")),CONCATENATE("   - ",SF!$CN$2," : ",SF!$CM30,"/",SF!$CN30," (",SF!$CJ30,"/",SF!$CK30,")")),CONCATENATE("   - ",G!$CN$2," : ",G!$CM30,"/",G!$CN30," (",G!$CJ30,"/",G!$CK30,")")),CONCATENATE("   - ",NO!$CN$2," : ",NO!$CM30,"/",NO!$CN30," (",NO!$CJ30,"/",NO!$CK30,")"))))</f>
        <v/>
      </c>
      <c r="CG95" s="312" t="str">
        <f>IF(PARAMETRES!$G$28="N","",IF(COUNTBLANK(CQ61:CQ90)=30,"",IF(NO!$CM35="",IF(G!$CM35="",IF(SF!$CM35="",IF(#REF!="","",CONCATENATE("   - ",#REF!," : ",#REF!,"/",#REF!," (",#REF!,"/",#REF!,")")),CONCATENATE("   - ",SF!$CN$2," : ",SF!$CM35,"/",SF!$CN35," (",SF!$CJ35,"/",SF!$CK35,")")),CONCATENATE("   - ",G!$CN$2," : ",G!$CM35,"/",G!$CN35," (",G!$CJ35,"/",G!$CK35,")")),CONCATENATE("   - ",NO!$CN$2," : ",NO!$CM35,"/",NO!$CN35," (",NO!$CJ35,"/",NO!$CK35,")"))))</f>
        <v/>
      </c>
      <c r="CS95" s="312" t="str">
        <f>IF(PARAMETRES!$G$28="N","",IF(COUNTBLANK(DC61:DC90)=30,"",IF(NO!$CM39="",IF(G!$CM39="",IF(SF!$CM39="",IF(#REF!="","",CONCATENATE("   - ",#REF!," : ",#REF!,"/",#REF!," (",#REF!,"/",#REF!,")")),CONCATENATE("   - ",SF!$CN$2," : ",SF!$CM39,"/",SF!$CN39," (",SF!$CJ39,"/",SF!$CK39,")")),CONCATENATE("   - ",G!$CN$2," : ",G!$CM39,"/",G!$CN39," (",G!$CJ39,"/",G!$CK39,")")),CONCATENATE("   - ",NO!$CN$2," : ",NO!$CM39,"/",NO!$CN39," (",NO!$CJ39,"/",NO!$CK39,")"))))</f>
        <v/>
      </c>
      <c r="DE95" s="312" t="str">
        <f>IF(PARAMETRES!$G$28="N","",IF(COUNTBLANK(DO61:DO90)=30,"",IF(NO!$CM43="",IF(G!$CM43="",IF(SF!$CM43="",IF(#REF!="","",CONCATENATE("   - ",#REF!," : ",#REF!,"/",#REF!," (",#REF!,"/",#REF!,")")),CONCATENATE("   - ",SF!$CN$2," : ",SF!$CM43,"/",SF!$CN43," (",SF!$CJ43,"/",SF!$CK43,")")),CONCATENATE("   - ",G!$CN$2," : ",G!$CM43,"/",G!$CN43," (",G!$CJ43,"/",G!$CK43,")")),CONCATENATE("   - ",NO!$CN$2," : ",NO!$CM43,"/",NO!$CN43," (",NO!$CJ43,"/",NO!$CK43,")"))))</f>
        <v/>
      </c>
    </row>
    <row r="108" spans="1:120">
      <c r="A108" s="557"/>
      <c r="B108" s="557"/>
      <c r="C108" s="557"/>
      <c r="D108" s="557"/>
      <c r="E108" s="557"/>
      <c r="F108" s="557"/>
      <c r="G108" s="557"/>
      <c r="H108" s="557"/>
      <c r="I108" s="557"/>
      <c r="J108" s="557"/>
      <c r="K108" s="557"/>
      <c r="L108" s="557"/>
      <c r="M108" s="557"/>
      <c r="N108" s="557"/>
      <c r="O108" s="557"/>
      <c r="P108" s="557"/>
      <c r="Q108" s="557"/>
      <c r="R108" s="557"/>
      <c r="S108" s="557"/>
      <c r="T108" s="557"/>
      <c r="U108" s="557"/>
      <c r="V108" s="557"/>
      <c r="W108" s="557"/>
      <c r="X108" s="557"/>
      <c r="Y108" s="557"/>
      <c r="Z108" s="557"/>
      <c r="AA108" s="557"/>
      <c r="AB108" s="557"/>
      <c r="AC108" s="557"/>
      <c r="AD108" s="557"/>
      <c r="AE108" s="557"/>
      <c r="AF108" s="557"/>
      <c r="AG108" s="557"/>
      <c r="AH108" s="557"/>
      <c r="AI108" s="557"/>
      <c r="AJ108" s="557"/>
      <c r="AK108" s="557"/>
      <c r="AL108" s="557"/>
      <c r="AM108" s="557"/>
      <c r="AN108" s="557"/>
      <c r="AO108" s="557"/>
      <c r="AP108" s="557"/>
      <c r="AQ108" s="557"/>
      <c r="AR108" s="557"/>
      <c r="AS108" s="557"/>
      <c r="AT108" s="557"/>
      <c r="AU108" s="557"/>
      <c r="AV108" s="557"/>
      <c r="AW108" s="557"/>
      <c r="AX108" s="557"/>
      <c r="AY108" s="557"/>
      <c r="AZ108" s="557"/>
      <c r="BA108" s="557"/>
      <c r="BB108" s="557"/>
      <c r="BC108" s="557"/>
      <c r="BD108" s="557"/>
      <c r="BE108" s="557"/>
      <c r="BF108" s="557"/>
      <c r="BG108" s="557"/>
      <c r="BH108" s="557"/>
      <c r="BI108" s="557"/>
      <c r="BJ108" s="557"/>
      <c r="BK108" s="557"/>
      <c r="BL108" s="557"/>
      <c r="BM108" s="557"/>
      <c r="BN108" s="557"/>
      <c r="BO108" s="557"/>
      <c r="BP108" s="557"/>
      <c r="BQ108" s="557"/>
      <c r="BR108" s="557"/>
      <c r="BS108" s="557"/>
      <c r="BT108" s="557"/>
      <c r="BU108" s="557"/>
      <c r="BV108" s="557"/>
      <c r="BW108" s="557"/>
      <c r="BX108" s="557"/>
      <c r="BY108" s="557"/>
      <c r="BZ108" s="557"/>
      <c r="CA108" s="557"/>
      <c r="CB108" s="557"/>
      <c r="CC108" s="557"/>
      <c r="CD108" s="557"/>
      <c r="CE108" s="557"/>
      <c r="CF108" s="557"/>
      <c r="CG108" s="557"/>
      <c r="CH108" s="557"/>
      <c r="CI108" s="557"/>
      <c r="CJ108" s="557"/>
      <c r="CK108" s="557"/>
      <c r="CL108" s="557"/>
      <c r="CM108" s="557"/>
      <c r="CN108" s="557"/>
      <c r="CO108" s="557"/>
      <c r="CP108" s="557"/>
      <c r="CQ108" s="557"/>
      <c r="CR108" s="557"/>
      <c r="CS108" s="557"/>
      <c r="CT108" s="557"/>
      <c r="CU108" s="557"/>
      <c r="CV108" s="557"/>
      <c r="CW108" s="557"/>
      <c r="CX108" s="557"/>
      <c r="CY108" s="557"/>
      <c r="CZ108" s="557"/>
      <c r="DA108" s="557"/>
      <c r="DB108" s="557"/>
      <c r="DC108" s="557"/>
      <c r="DD108" s="557"/>
      <c r="DE108" s="557"/>
      <c r="DF108" s="557"/>
      <c r="DG108" s="557"/>
      <c r="DH108" s="557"/>
      <c r="DI108" s="557"/>
      <c r="DJ108" s="557"/>
      <c r="DK108" s="557"/>
      <c r="DL108" s="557"/>
      <c r="DM108" s="557"/>
      <c r="DN108" s="557"/>
      <c r="DO108" s="557"/>
      <c r="DP108" s="557"/>
    </row>
    <row r="109" spans="1:120" ht="37.5">
      <c r="B109" s="563" t="str">
        <f>PARAMETRES!$C7</f>
        <v>P</v>
      </c>
      <c r="C109" s="563"/>
      <c r="D109" s="563"/>
      <c r="E109" s="563"/>
      <c r="F109" s="563"/>
      <c r="G109" s="563"/>
      <c r="H109" s="563"/>
      <c r="I109" s="547" t="str">
        <f>IF(COUNTBLANK(K115:K144)=30,"",PARAMETRES!$F$22)</f>
        <v/>
      </c>
      <c r="J109" s="548" t="str">
        <f>IF(COUNTBLANK(K115:K144)=30,"",PARAMETRES!$F$23)</f>
        <v/>
      </c>
      <c r="N109" s="563" t="str">
        <f>PARAMETRES!$C11</f>
        <v>R</v>
      </c>
      <c r="O109" s="563"/>
      <c r="P109" s="563"/>
      <c r="Q109" s="563"/>
      <c r="R109" s="563"/>
      <c r="S109" s="563"/>
      <c r="T109" s="563"/>
      <c r="U109" s="547" t="str">
        <f>IF(COUNTBLANK(W115:W144)=30,"",PARAMETRES!$F$22)</f>
        <v/>
      </c>
      <c r="V109" s="548" t="str">
        <f>IF(COUNTBLANK(W115:W144)=30,"",PARAMETRES!$F$23)</f>
        <v/>
      </c>
      <c r="Z109" s="563" t="str">
        <f>PARAMETRES!$C15</f>
        <v>L</v>
      </c>
      <c r="AA109" s="563"/>
      <c r="AB109" s="563"/>
      <c r="AC109" s="563"/>
      <c r="AD109" s="563"/>
      <c r="AE109" s="563"/>
      <c r="AF109" s="563"/>
      <c r="AG109" s="547" t="str">
        <f>IF(COUNTBLANK(AI115:AI144)=30,"",PARAMETRES!$F$22)</f>
        <v/>
      </c>
      <c r="AH109" s="548" t="str">
        <f>IF(COUNTBLANK(AI115:AI144)=30,"",PARAMETRES!$F$23)</f>
        <v/>
      </c>
      <c r="AL109" s="563" t="str">
        <f>PARAMETRES!$C19</f>
        <v>M</v>
      </c>
      <c r="AM109" s="563"/>
      <c r="AN109" s="563"/>
      <c r="AO109" s="563"/>
      <c r="AP109" s="563"/>
      <c r="AQ109" s="563"/>
      <c r="AR109" s="563"/>
      <c r="AS109" s="547" t="str">
        <f>IF(COUNTBLANK(AU115:AU144)=30,"",PARAMETRES!$F$22)</f>
        <v/>
      </c>
      <c r="AT109" s="548" t="str">
        <f>IF(COUNTBLANK(AU115:AU144)=30,"",PARAMETRES!$F$23)</f>
        <v/>
      </c>
      <c r="AX109" s="563" t="str">
        <f>PARAMETRES!$C23</f>
        <v>G</v>
      </c>
      <c r="AY109" s="563"/>
      <c r="AZ109" s="563"/>
      <c r="BA109" s="563"/>
      <c r="BB109" s="563"/>
      <c r="BC109" s="563"/>
      <c r="BD109" s="563"/>
      <c r="BE109" s="547" t="str">
        <f>IF(COUNTBLANK(BG115:BG144)=30,"",PARAMETRES!$F$22)</f>
        <v/>
      </c>
      <c r="BF109" s="548" t="str">
        <f>IF(COUNTBLANK(BG115:BG144)=30,"",PARAMETRES!$F$23)</f>
        <v/>
      </c>
      <c r="BJ109" s="563" t="str">
        <f>PARAMETRES!$C27</f>
        <v>N</v>
      </c>
      <c r="BK109" s="563"/>
      <c r="BL109" s="563"/>
      <c r="BM109" s="563"/>
      <c r="BN109" s="563"/>
      <c r="BO109" s="563"/>
      <c r="BP109" s="563"/>
      <c r="BQ109" s="547" t="str">
        <f>IF(COUNTBLANK(BS115:BS144)=30,"",PARAMETRES!$F$22)</f>
        <v/>
      </c>
      <c r="BR109" s="548" t="str">
        <f>IF(COUNTBLANK(BS115:BS144)=30,"",PARAMETRES!$F$23)</f>
        <v/>
      </c>
      <c r="BV109" s="563" t="str">
        <f>PARAMETRES!$C30</f>
        <v>M</v>
      </c>
      <c r="BW109" s="563"/>
      <c r="BX109" s="563"/>
      <c r="BY109" s="563"/>
      <c r="BZ109" s="563"/>
      <c r="CA109" s="563"/>
      <c r="CB109" s="563"/>
      <c r="CC109" s="547" t="str">
        <f>IF(COUNTBLANK(CE115:CE144)=30,"",PARAMETRES!$F$22)</f>
        <v/>
      </c>
      <c r="CD109" s="548" t="str">
        <f>IF(COUNTBLANK(CE115:CE144)=30,"",PARAMETRES!$F$23)</f>
        <v/>
      </c>
      <c r="CH109" s="563" t="str">
        <f>PARAMETRES!$C35</f>
        <v>-</v>
      </c>
      <c r="CI109" s="563"/>
      <c r="CJ109" s="563"/>
      <c r="CK109" s="563"/>
      <c r="CL109" s="563"/>
      <c r="CM109" s="563"/>
      <c r="CN109" s="563"/>
      <c r="CO109" s="547" t="str">
        <f>IF(COUNTBLANK(CQ115:CQ144)=30,"",PARAMETRES!$F$22)</f>
        <v/>
      </c>
      <c r="CP109" s="548" t="str">
        <f>IF(COUNTBLANK(CQ115:CQ144)=30,"",PARAMETRES!$F$23)</f>
        <v/>
      </c>
      <c r="CT109" s="563" t="str">
        <f>PARAMETRES!$C39</f>
        <v>-</v>
      </c>
      <c r="CU109" s="563"/>
      <c r="CV109" s="563"/>
      <c r="CW109" s="563"/>
      <c r="CX109" s="563"/>
      <c r="CY109" s="563"/>
      <c r="CZ109" s="563"/>
      <c r="DA109" s="547" t="str">
        <f>IF(COUNTBLANK(DC115:DC144)=30,"",PARAMETRES!$F$22)</f>
        <v/>
      </c>
      <c r="DB109" s="548" t="str">
        <f>IF(COUNTBLANK(DC115:DC144)=30,"",PARAMETRES!$F$23)</f>
        <v/>
      </c>
      <c r="DF109" s="563" t="str">
        <f>PARAMETRES!$C43</f>
        <v>-</v>
      </c>
      <c r="DG109" s="563"/>
      <c r="DH109" s="563"/>
      <c r="DI109" s="563"/>
      <c r="DJ109" s="563"/>
      <c r="DK109" s="563"/>
      <c r="DL109" s="563"/>
      <c r="DM109" s="547" t="str">
        <f>IF(COUNTBLANK(DO115:DO144)=30,"",PARAMETRES!$F$22)</f>
        <v/>
      </c>
      <c r="DN109" s="548" t="str">
        <f>IF(COUNTBLANK(DO115:DO144)=30,"",PARAMETRES!$F$23)</f>
        <v/>
      </c>
    </row>
    <row r="110" spans="1:120" ht="25.5">
      <c r="B110" s="562" t="str">
        <f>PARAMETRES!$B7</f>
        <v>B</v>
      </c>
      <c r="C110" s="562"/>
      <c r="D110" s="562"/>
      <c r="E110" s="562"/>
      <c r="F110" s="562"/>
      <c r="G110" s="562"/>
      <c r="H110" s="562"/>
      <c r="I110" s="547"/>
      <c r="J110" s="548"/>
      <c r="N110" s="562" t="str">
        <f>PARAMETRES!$B11</f>
        <v>C</v>
      </c>
      <c r="O110" s="562"/>
      <c r="P110" s="562"/>
      <c r="Q110" s="562"/>
      <c r="R110" s="562"/>
      <c r="S110" s="562"/>
      <c r="T110" s="562"/>
      <c r="U110" s="547"/>
      <c r="V110" s="548"/>
      <c r="Z110" s="562" t="str">
        <f>PARAMETRES!$B15</f>
        <v>G</v>
      </c>
      <c r="AA110" s="562"/>
      <c r="AB110" s="562"/>
      <c r="AC110" s="562"/>
      <c r="AD110" s="562"/>
      <c r="AE110" s="562"/>
      <c r="AF110" s="562"/>
      <c r="AG110" s="547"/>
      <c r="AH110" s="548"/>
      <c r="AL110" s="562" t="str">
        <f>PARAMETRES!$B19</f>
        <v>M</v>
      </c>
      <c r="AM110" s="562"/>
      <c r="AN110" s="562"/>
      <c r="AO110" s="562"/>
      <c r="AP110" s="562"/>
      <c r="AQ110" s="562"/>
      <c r="AR110" s="562"/>
      <c r="AS110" s="547"/>
      <c r="AT110" s="548"/>
      <c r="AX110" s="562" t="str">
        <f>PARAMETRES!$B23</f>
        <v>R</v>
      </c>
      <c r="AY110" s="562"/>
      <c r="AZ110" s="562"/>
      <c r="BA110" s="562"/>
      <c r="BB110" s="562"/>
      <c r="BC110" s="562"/>
      <c r="BD110" s="562"/>
      <c r="BE110" s="547"/>
      <c r="BF110" s="548"/>
      <c r="BJ110" s="562" t="str">
        <f>PARAMETRES!$B27</f>
        <v>S</v>
      </c>
      <c r="BK110" s="562"/>
      <c r="BL110" s="562"/>
      <c r="BM110" s="562"/>
      <c r="BN110" s="562"/>
      <c r="BO110" s="562"/>
      <c r="BP110" s="562"/>
      <c r="BQ110" s="547"/>
      <c r="BR110" s="548"/>
      <c r="BV110" s="562" t="str">
        <f>PARAMETRES!$B30</f>
        <v>T</v>
      </c>
      <c r="BW110" s="562"/>
      <c r="BX110" s="562"/>
      <c r="BY110" s="562"/>
      <c r="BZ110" s="562"/>
      <c r="CA110" s="562"/>
      <c r="CB110" s="562"/>
      <c r="CC110" s="547"/>
      <c r="CD110" s="548"/>
      <c r="CH110" s="562" t="str">
        <f>PARAMETRES!$B35</f>
        <v>-</v>
      </c>
      <c r="CI110" s="562"/>
      <c r="CJ110" s="562"/>
      <c r="CK110" s="562"/>
      <c r="CL110" s="562"/>
      <c r="CM110" s="562"/>
      <c r="CN110" s="562"/>
      <c r="CO110" s="547"/>
      <c r="CP110" s="548"/>
      <c r="CT110" s="562" t="str">
        <f>PARAMETRES!$B39</f>
        <v>-</v>
      </c>
      <c r="CU110" s="562"/>
      <c r="CV110" s="562"/>
      <c r="CW110" s="562"/>
      <c r="CX110" s="562"/>
      <c r="CY110" s="562"/>
      <c r="CZ110" s="562"/>
      <c r="DA110" s="547"/>
      <c r="DB110" s="548"/>
      <c r="DF110" s="562" t="str">
        <f>PARAMETRES!$B43</f>
        <v>-</v>
      </c>
      <c r="DG110" s="562"/>
      <c r="DH110" s="562"/>
      <c r="DI110" s="562"/>
      <c r="DJ110" s="562"/>
      <c r="DK110" s="562"/>
      <c r="DL110" s="562"/>
      <c r="DM110" s="547"/>
      <c r="DN110" s="548"/>
    </row>
    <row r="111" spans="1:120">
      <c r="B111" s="313"/>
      <c r="C111" s="313"/>
      <c r="D111" s="313"/>
      <c r="N111" s="313"/>
      <c r="O111" s="313"/>
      <c r="P111" s="313"/>
      <c r="Z111" s="313"/>
      <c r="AA111" s="313"/>
      <c r="AB111" s="313"/>
      <c r="AL111" s="313"/>
      <c r="AM111" s="313"/>
      <c r="AN111" s="313"/>
      <c r="AX111" s="313"/>
      <c r="AY111" s="313"/>
      <c r="AZ111" s="313"/>
      <c r="BJ111" s="313"/>
      <c r="BK111" s="313"/>
      <c r="BL111" s="313"/>
      <c r="BV111" s="313"/>
      <c r="BW111" s="313"/>
      <c r="BX111" s="313"/>
      <c r="CH111" s="313"/>
      <c r="CI111" s="313"/>
      <c r="CJ111" s="313"/>
      <c r="CT111" s="313"/>
      <c r="CU111" s="313"/>
      <c r="CV111" s="313"/>
      <c r="DF111" s="313"/>
      <c r="DG111" s="313"/>
      <c r="DH111" s="313"/>
    </row>
    <row r="113" spans="1:120" ht="25.5" customHeight="1">
      <c r="E113" s="314" t="s">
        <v>84</v>
      </c>
      <c r="G113" s="314" t="s">
        <v>85</v>
      </c>
      <c r="I113" s="314" t="s">
        <v>86</v>
      </c>
      <c r="K113" s="314" t="s">
        <v>87</v>
      </c>
      <c r="Q113" s="314" t="s">
        <v>84</v>
      </c>
      <c r="S113" s="314" t="s">
        <v>85</v>
      </c>
      <c r="U113" s="314" t="s">
        <v>86</v>
      </c>
      <c r="W113" s="314" t="s">
        <v>87</v>
      </c>
      <c r="AC113" s="314" t="s">
        <v>84</v>
      </c>
      <c r="AE113" s="314" t="s">
        <v>85</v>
      </c>
      <c r="AG113" s="314" t="s">
        <v>86</v>
      </c>
      <c r="AI113" s="314" t="s">
        <v>87</v>
      </c>
      <c r="AO113" s="314" t="s">
        <v>84</v>
      </c>
      <c r="AQ113" s="314" t="s">
        <v>85</v>
      </c>
      <c r="AS113" s="314" t="s">
        <v>86</v>
      </c>
      <c r="AU113" s="314" t="s">
        <v>87</v>
      </c>
      <c r="BA113" s="314" t="s">
        <v>84</v>
      </c>
      <c r="BC113" s="314" t="s">
        <v>85</v>
      </c>
      <c r="BE113" s="314" t="s">
        <v>86</v>
      </c>
      <c r="BG113" s="314" t="s">
        <v>87</v>
      </c>
      <c r="BM113" s="314" t="s">
        <v>84</v>
      </c>
      <c r="BO113" s="314" t="s">
        <v>85</v>
      </c>
      <c r="BQ113" s="314" t="s">
        <v>86</v>
      </c>
      <c r="BS113" s="314" t="s">
        <v>87</v>
      </c>
      <c r="BY113" s="314" t="s">
        <v>84</v>
      </c>
      <c r="CA113" s="314" t="s">
        <v>85</v>
      </c>
      <c r="CC113" s="314" t="s">
        <v>86</v>
      </c>
      <c r="CE113" s="314" t="s">
        <v>87</v>
      </c>
      <c r="CK113" s="314" t="s">
        <v>84</v>
      </c>
      <c r="CM113" s="314" t="s">
        <v>85</v>
      </c>
      <c r="CO113" s="314" t="s">
        <v>86</v>
      </c>
      <c r="CQ113" s="314" t="s">
        <v>87</v>
      </c>
      <c r="CW113" s="314" t="s">
        <v>84</v>
      </c>
      <c r="CY113" s="314" t="s">
        <v>85</v>
      </c>
      <c r="DA113" s="314" t="s">
        <v>86</v>
      </c>
      <c r="DC113" s="314" t="s">
        <v>87</v>
      </c>
      <c r="DI113" s="314" t="s">
        <v>84</v>
      </c>
      <c r="DK113" s="314" t="s">
        <v>85</v>
      </c>
      <c r="DM113" s="314" t="s">
        <v>86</v>
      </c>
      <c r="DO113" s="314" t="s">
        <v>87</v>
      </c>
    </row>
    <row r="114" spans="1:120">
      <c r="E114" s="315"/>
      <c r="G114" s="315"/>
      <c r="I114" s="315"/>
      <c r="K114" s="315"/>
      <c r="Q114" s="315"/>
      <c r="S114" s="315"/>
      <c r="U114" s="315"/>
      <c r="W114" s="315"/>
      <c r="AC114" s="315"/>
      <c r="AE114" s="315"/>
      <c r="AG114" s="315"/>
      <c r="AI114" s="315"/>
      <c r="AO114" s="315"/>
      <c r="AQ114" s="315"/>
      <c r="AS114" s="315"/>
      <c r="AU114" s="315"/>
      <c r="BA114" s="315"/>
      <c r="BC114" s="315"/>
      <c r="BE114" s="315"/>
      <c r="BG114" s="315"/>
      <c r="BM114" s="315"/>
      <c r="BO114" s="315"/>
      <c r="BQ114" s="315"/>
      <c r="BS114" s="315"/>
      <c r="BY114" s="315"/>
      <c r="CA114" s="315"/>
      <c r="CC114" s="315"/>
      <c r="CE114" s="315"/>
      <c r="CK114" s="315"/>
      <c r="CM114" s="315"/>
      <c r="CO114" s="315"/>
      <c r="CQ114" s="315"/>
      <c r="CW114" s="315"/>
      <c r="CY114" s="315"/>
      <c r="DA114" s="315"/>
      <c r="DC114" s="315"/>
      <c r="DI114" s="315"/>
      <c r="DK114" s="315"/>
      <c r="DM114" s="315"/>
      <c r="DO114" s="315"/>
    </row>
    <row r="115" spans="1:120">
      <c r="A115" s="551" t="str">
        <f>PARAMETRES!$F$3</f>
        <v>RELIGION</v>
      </c>
      <c r="B115" s="551"/>
      <c r="C115" s="316">
        <f>PARAMETRES!$G$3</f>
        <v>20</v>
      </c>
      <c r="D115" s="317"/>
      <c r="E115" s="318">
        <f>TOTALGENERAL!$E60</f>
        <v>20</v>
      </c>
      <c r="F115" s="319"/>
      <c r="G115" s="318" t="str">
        <f>TOTALGENERAL!$AF60</f>
        <v/>
      </c>
      <c r="H115" s="319"/>
      <c r="I115" s="318" t="str">
        <f>TOTALGENERAL!$BG60</f>
        <v/>
      </c>
      <c r="J115" s="319"/>
      <c r="K115" s="318" t="str">
        <f>TOTALGENERAL!$CH60</f>
        <v/>
      </c>
      <c r="L115" s="320"/>
      <c r="M115" s="551" t="str">
        <f>PARAMETRES!$F$3</f>
        <v>RELIGION</v>
      </c>
      <c r="N115" s="551"/>
      <c r="O115" s="316">
        <f>PARAMETRES!$G$3</f>
        <v>20</v>
      </c>
      <c r="P115" s="317"/>
      <c r="Q115" s="318">
        <f>TOTALGENERAL!$E64</f>
        <v>20</v>
      </c>
      <c r="R115" s="319"/>
      <c r="S115" s="318" t="str">
        <f>TOTALGENERAL!$AF64</f>
        <v/>
      </c>
      <c r="T115" s="319"/>
      <c r="U115" s="318" t="str">
        <f>TOTALGENERAL!$BG64</f>
        <v/>
      </c>
      <c r="V115" s="319"/>
      <c r="W115" s="318" t="str">
        <f>TOTALGENERAL!$CH64</f>
        <v/>
      </c>
      <c r="X115" s="320"/>
      <c r="Y115" s="551" t="str">
        <f>PARAMETRES!$F$3</f>
        <v>RELIGION</v>
      </c>
      <c r="Z115" s="551"/>
      <c r="AA115" s="316">
        <f>PARAMETRES!$G$3</f>
        <v>20</v>
      </c>
      <c r="AB115" s="317"/>
      <c r="AC115" s="318">
        <f>TOTALGENERAL!$E68</f>
        <v>17.900000000000002</v>
      </c>
      <c r="AD115" s="319"/>
      <c r="AE115" s="318" t="str">
        <f>TOTALGENERAL!$AF68</f>
        <v/>
      </c>
      <c r="AF115" s="319"/>
      <c r="AG115" s="318" t="str">
        <f>TOTALGENERAL!$BG68</f>
        <v/>
      </c>
      <c r="AH115" s="319"/>
      <c r="AI115" s="318" t="str">
        <f>TOTALGENERAL!$CH68</f>
        <v/>
      </c>
      <c r="AJ115" s="320"/>
      <c r="AK115" s="551" t="str">
        <f>PARAMETRES!$F$3</f>
        <v>RELIGION</v>
      </c>
      <c r="AL115" s="551"/>
      <c r="AM115" s="316">
        <f>PARAMETRES!$G$3</f>
        <v>20</v>
      </c>
      <c r="AN115" s="317"/>
      <c r="AO115" s="318">
        <f>TOTALGENERAL!$E72</f>
        <v>15.799999999999999</v>
      </c>
      <c r="AP115" s="319"/>
      <c r="AQ115" s="318" t="str">
        <f>TOTALGENERAL!$AF72</f>
        <v/>
      </c>
      <c r="AR115" s="319"/>
      <c r="AS115" s="318" t="str">
        <f>TOTALGENERAL!$BG72</f>
        <v/>
      </c>
      <c r="AT115" s="319"/>
      <c r="AU115" s="318" t="str">
        <f>TOTALGENERAL!$CH72</f>
        <v/>
      </c>
      <c r="AV115" s="320"/>
      <c r="AW115" s="551" t="str">
        <f>PARAMETRES!$F$3</f>
        <v>RELIGION</v>
      </c>
      <c r="AX115" s="551"/>
      <c r="AY115" s="316">
        <f>PARAMETRES!$G$3</f>
        <v>20</v>
      </c>
      <c r="AZ115" s="317"/>
      <c r="BA115" s="318">
        <f>TOTALGENERAL!$E76</f>
        <v>9.5</v>
      </c>
      <c r="BB115" s="319"/>
      <c r="BC115" s="318" t="str">
        <f>TOTALGENERAL!$AF76</f>
        <v/>
      </c>
      <c r="BD115" s="319"/>
      <c r="BE115" s="318" t="str">
        <f>TOTALGENERAL!$BG76</f>
        <v/>
      </c>
      <c r="BF115" s="319"/>
      <c r="BG115" s="318" t="str">
        <f>TOTALGENERAL!$CH76</f>
        <v/>
      </c>
      <c r="BH115" s="320"/>
      <c r="BI115" s="551" t="str">
        <f>PARAMETRES!$F$3</f>
        <v>RELIGION</v>
      </c>
      <c r="BJ115" s="551"/>
      <c r="BK115" s="316">
        <f>PARAMETRES!$G$3</f>
        <v>20</v>
      </c>
      <c r="BL115" s="317"/>
      <c r="BM115" s="318">
        <f>TOTALGENERAL!$E80</f>
        <v>16.900000000000002</v>
      </c>
      <c r="BN115" s="319"/>
      <c r="BO115" s="318" t="str">
        <f>TOTALGENERAL!$AF80</f>
        <v/>
      </c>
      <c r="BP115" s="319"/>
      <c r="BQ115" s="318" t="str">
        <f>TOTALGENERAL!$BG80</f>
        <v/>
      </c>
      <c r="BR115" s="319"/>
      <c r="BS115" s="318" t="str">
        <f>TOTALGENERAL!$CH80</f>
        <v/>
      </c>
      <c r="BT115" s="320"/>
      <c r="BU115" s="551" t="str">
        <f>PARAMETRES!$F$3</f>
        <v>RELIGION</v>
      </c>
      <c r="BV115" s="551"/>
      <c r="BW115" s="316">
        <f>PARAMETRES!$G$3</f>
        <v>20</v>
      </c>
      <c r="BX115" s="317"/>
      <c r="BY115" s="318">
        <f>TOTALGENERAL!$E84</f>
        <v>20</v>
      </c>
      <c r="BZ115" s="319"/>
      <c r="CA115" s="318" t="str">
        <f>TOTALGENERAL!$AF84</f>
        <v/>
      </c>
      <c r="CB115" s="319"/>
      <c r="CC115" s="318" t="str">
        <f>TOTALGENERAL!$BG84</f>
        <v/>
      </c>
      <c r="CD115" s="319"/>
      <c r="CE115" s="318" t="str">
        <f>TOTALGENERAL!$CH84</f>
        <v/>
      </c>
      <c r="CF115" s="320"/>
      <c r="CG115" s="551" t="str">
        <f>PARAMETRES!$F$3</f>
        <v>RELIGION</v>
      </c>
      <c r="CH115" s="551"/>
      <c r="CI115" s="316">
        <f>PARAMETRES!$G$3</f>
        <v>20</v>
      </c>
      <c r="CJ115" s="317"/>
      <c r="CK115" s="318" t="str">
        <f>TOTALGENERAL!$E88</f>
        <v>-</v>
      </c>
      <c r="CL115" s="319"/>
      <c r="CM115" s="318" t="str">
        <f>TOTALGENERAL!$AF88</f>
        <v/>
      </c>
      <c r="CN115" s="319"/>
      <c r="CO115" s="318" t="str">
        <f>TOTALGENERAL!$BG88</f>
        <v/>
      </c>
      <c r="CP115" s="319"/>
      <c r="CQ115" s="318" t="str">
        <f>TOTALGENERAL!$CH88</f>
        <v/>
      </c>
      <c r="CR115" s="320"/>
      <c r="CS115" s="551" t="str">
        <f>PARAMETRES!$F$3</f>
        <v>RELIGION</v>
      </c>
      <c r="CT115" s="551"/>
      <c r="CU115" s="316">
        <f>PARAMETRES!$G$3</f>
        <v>20</v>
      </c>
      <c r="CV115" s="317"/>
      <c r="CW115" s="318" t="str">
        <f>TOTALGENERAL!$E92</f>
        <v>-</v>
      </c>
      <c r="CX115" s="319"/>
      <c r="CY115" s="318" t="str">
        <f>TOTALGENERAL!$AF92</f>
        <v/>
      </c>
      <c r="CZ115" s="319"/>
      <c r="DA115" s="318" t="str">
        <f>TOTALGENERAL!$BG92</f>
        <v/>
      </c>
      <c r="DB115" s="319"/>
      <c r="DC115" s="318" t="str">
        <f>TOTALGENERAL!$CH92</f>
        <v/>
      </c>
      <c r="DD115" s="320"/>
      <c r="DE115" s="551" t="str">
        <f>PARAMETRES!$F$3</f>
        <v>RELIGION</v>
      </c>
      <c r="DF115" s="551"/>
      <c r="DG115" s="316">
        <f>PARAMETRES!$G$3</f>
        <v>20</v>
      </c>
      <c r="DH115" s="317"/>
      <c r="DI115" s="318" t="str">
        <f>TOTALGENERAL!$E96</f>
        <v>-</v>
      </c>
      <c r="DJ115" s="319"/>
      <c r="DK115" s="318" t="str">
        <f>TOTALGENERAL!$AF96</f>
        <v/>
      </c>
      <c r="DL115" s="319"/>
      <c r="DM115" s="318" t="str">
        <f>TOTALGENERAL!$BG96</f>
        <v/>
      </c>
      <c r="DN115" s="319"/>
      <c r="DO115" s="318" t="str">
        <f>TOTALGENERAL!$CH96</f>
        <v/>
      </c>
      <c r="DP115" s="320"/>
    </row>
    <row r="116" spans="1:120">
      <c r="A116" s="321" t="str">
        <f>IF(COUNTBLANK(K115:K144)=30,"","Moyenne de l'année :")</f>
        <v/>
      </c>
      <c r="B116" s="322" t="str">
        <f>IF(COUNTBLANK(K115:K144)=30,"",CONCATENATE(TOTALGENERAL!$DJ60," %"))</f>
        <v/>
      </c>
      <c r="C116" s="323"/>
      <c r="D116" s="323"/>
      <c r="E116" s="315"/>
      <c r="F116" s="324"/>
      <c r="G116" s="315"/>
      <c r="H116" s="324"/>
      <c r="I116" s="315"/>
      <c r="J116" s="324"/>
      <c r="K116" s="315"/>
      <c r="L116" s="325"/>
      <c r="M116" s="321" t="str">
        <f>IF(COUNTBLANK(W115:W144)=30,"","Moyenne de l'année :")</f>
        <v/>
      </c>
      <c r="N116" s="322" t="str">
        <f>IF(COUNTBLANK(W115:W144)=30,"",CONCATENATE(TOTALGENERAL!$DJ64," %"))</f>
        <v/>
      </c>
      <c r="O116" s="323"/>
      <c r="P116" s="323"/>
      <c r="Q116" s="315"/>
      <c r="R116" s="324"/>
      <c r="S116" s="315"/>
      <c r="T116" s="324"/>
      <c r="U116" s="315"/>
      <c r="V116" s="324"/>
      <c r="W116" s="315"/>
      <c r="X116" s="325"/>
      <c r="Y116" s="321" t="str">
        <f>IF(COUNTBLANK(AI115:AI144)=30,"","Moyenne de l'année :")</f>
        <v/>
      </c>
      <c r="Z116" s="322" t="str">
        <f>IF(COUNTBLANK(AI115:AI144)=30,"",CONCATENATE(TOTALGENERAL!$DJ68," %"))</f>
        <v/>
      </c>
      <c r="AA116" s="323"/>
      <c r="AB116" s="323"/>
      <c r="AC116" s="315"/>
      <c r="AD116" s="324"/>
      <c r="AE116" s="315"/>
      <c r="AF116" s="324"/>
      <c r="AG116" s="315"/>
      <c r="AH116" s="324"/>
      <c r="AI116" s="315"/>
      <c r="AJ116" s="325"/>
      <c r="AK116" s="321" t="str">
        <f>IF(COUNTBLANK(AU115:AU144)=30,"","Moyenne de l'année :")</f>
        <v/>
      </c>
      <c r="AL116" s="322" t="str">
        <f>IF(COUNTBLANK(AU115:AU144)=30,"",CONCATENATE(TOTALGENERAL!$DJ72," %"))</f>
        <v/>
      </c>
      <c r="AM116" s="323"/>
      <c r="AN116" s="323"/>
      <c r="AO116" s="315"/>
      <c r="AP116" s="324"/>
      <c r="AQ116" s="315"/>
      <c r="AR116" s="324"/>
      <c r="AS116" s="315"/>
      <c r="AT116" s="324"/>
      <c r="AU116" s="315"/>
      <c r="AV116" s="325"/>
      <c r="AW116" s="321" t="str">
        <f>IF(COUNTBLANK(BG115:BG144)=30,"","Moyenne de l'année :")</f>
        <v/>
      </c>
      <c r="AX116" s="322" t="str">
        <f>IF(COUNTBLANK(BG115:BG144)=30,"",CONCATENATE(TOTALGENERAL!$DJ76," %"))</f>
        <v/>
      </c>
      <c r="AY116" s="323"/>
      <c r="AZ116" s="323"/>
      <c r="BA116" s="315"/>
      <c r="BB116" s="324"/>
      <c r="BC116" s="315"/>
      <c r="BD116" s="324"/>
      <c r="BE116" s="315"/>
      <c r="BF116" s="324"/>
      <c r="BG116" s="315"/>
      <c r="BH116" s="325"/>
      <c r="BI116" s="321" t="str">
        <f>IF(COUNTBLANK(BS115:BS144)=30,"","Moyenne de l'année :")</f>
        <v/>
      </c>
      <c r="BJ116" s="322" t="str">
        <f>IF(COUNTBLANK(BS115:BS144)=30,"",CONCATENATE(TOTALGENERAL!$DJ80," %"))</f>
        <v/>
      </c>
      <c r="BK116" s="323"/>
      <c r="BL116" s="323"/>
      <c r="BM116" s="315"/>
      <c r="BN116" s="324"/>
      <c r="BO116" s="315"/>
      <c r="BP116" s="324"/>
      <c r="BQ116" s="315"/>
      <c r="BR116" s="324"/>
      <c r="BS116" s="315"/>
      <c r="BT116" s="325"/>
      <c r="BU116" s="321" t="str">
        <f>IF(COUNTBLANK(CE115:CE144)=30,"","Moyenne de l'année :")</f>
        <v/>
      </c>
      <c r="BV116" s="322" t="str">
        <f>IF(COUNTBLANK(CE115:CE144)=30,"",CONCATENATE(TOTALGENERAL!$DJ84," %"))</f>
        <v/>
      </c>
      <c r="BW116" s="323"/>
      <c r="BX116" s="323"/>
      <c r="BY116" s="315"/>
      <c r="BZ116" s="324"/>
      <c r="CA116" s="315"/>
      <c r="CB116" s="324"/>
      <c r="CC116" s="315"/>
      <c r="CD116" s="324"/>
      <c r="CE116" s="315"/>
      <c r="CF116" s="325"/>
      <c r="CG116" s="321" t="str">
        <f>IF(COUNTBLANK(CQ115:CQ144)=30,"","Moyenne de l'année :")</f>
        <v/>
      </c>
      <c r="CH116" s="322" t="str">
        <f>IF(COUNTBLANK(CQ115:CQ144)=30,"",CONCATENATE(TOTALGENERAL!$DJ88," %"))</f>
        <v/>
      </c>
      <c r="CI116" s="323"/>
      <c r="CJ116" s="323"/>
      <c r="CK116" s="315"/>
      <c r="CL116" s="324"/>
      <c r="CM116" s="315"/>
      <c r="CN116" s="324"/>
      <c r="CO116" s="315"/>
      <c r="CP116" s="324"/>
      <c r="CQ116" s="315"/>
      <c r="CR116" s="325"/>
      <c r="CS116" s="321" t="str">
        <f>IF(COUNTBLANK(DC115:DC144)=30,"","Moyenne de l'année :")</f>
        <v/>
      </c>
      <c r="CT116" s="322" t="str">
        <f>IF(COUNTBLANK(DC115:DC144)=30,"",CONCATENATE(TOTALGENERAL!$DJ92," %"))</f>
        <v/>
      </c>
      <c r="CU116" s="323"/>
      <c r="CV116" s="323"/>
      <c r="CW116" s="315"/>
      <c r="CX116" s="324"/>
      <c r="CY116" s="315"/>
      <c r="CZ116" s="324"/>
      <c r="DA116" s="315"/>
      <c r="DB116" s="324"/>
      <c r="DC116" s="315"/>
      <c r="DD116" s="325"/>
      <c r="DE116" s="321" t="str">
        <f>IF(COUNTBLANK(DO115:DO144)=30,"","Moyenne de l'année :")</f>
        <v/>
      </c>
      <c r="DF116" s="322" t="str">
        <f>IF(COUNTBLANK(DO115:DO144)=30,"",CONCATENATE(TOTALGENERAL!$DJ96," %"))</f>
        <v/>
      </c>
      <c r="DG116" s="323"/>
      <c r="DH116" s="323"/>
      <c r="DI116" s="315"/>
      <c r="DJ116" s="324"/>
      <c r="DK116" s="315"/>
      <c r="DL116" s="324"/>
      <c r="DM116" s="315"/>
      <c r="DN116" s="324"/>
      <c r="DO116" s="315"/>
      <c r="DP116" s="325"/>
    </row>
    <row r="117" spans="1:120">
      <c r="A117" s="326"/>
      <c r="B117" s="326"/>
      <c r="C117" s="327"/>
      <c r="D117" s="327"/>
      <c r="E117" s="315"/>
      <c r="G117" s="315"/>
      <c r="I117" s="315"/>
      <c r="K117" s="315"/>
      <c r="M117" s="326"/>
      <c r="N117" s="326"/>
      <c r="O117" s="327"/>
      <c r="P117" s="327"/>
      <c r="Q117" s="315"/>
      <c r="S117" s="315"/>
      <c r="U117" s="315"/>
      <c r="W117" s="315"/>
      <c r="Y117" s="326"/>
      <c r="Z117" s="326"/>
      <c r="AA117" s="327"/>
      <c r="AB117" s="327"/>
      <c r="AC117" s="315"/>
      <c r="AE117" s="315"/>
      <c r="AG117" s="315"/>
      <c r="AI117" s="315"/>
      <c r="AK117" s="326"/>
      <c r="AL117" s="326"/>
      <c r="AM117" s="327"/>
      <c r="AN117" s="327"/>
      <c r="AO117" s="315"/>
      <c r="AQ117" s="315"/>
      <c r="AS117" s="315"/>
      <c r="AU117" s="315"/>
      <c r="AW117" s="326"/>
      <c r="AX117" s="326"/>
      <c r="AY117" s="327"/>
      <c r="AZ117" s="327"/>
      <c r="BA117" s="315"/>
      <c r="BC117" s="315"/>
      <c r="BE117" s="315"/>
      <c r="BG117" s="315"/>
      <c r="BI117" s="326"/>
      <c r="BJ117" s="326"/>
      <c r="BK117" s="327"/>
      <c r="BL117" s="327"/>
      <c r="BM117" s="315"/>
      <c r="BO117" s="315"/>
      <c r="BQ117" s="315"/>
      <c r="BS117" s="315"/>
      <c r="BU117" s="326"/>
      <c r="BV117" s="326"/>
      <c r="BW117" s="327"/>
      <c r="BX117" s="327"/>
      <c r="BY117" s="315"/>
      <c r="CA117" s="315"/>
      <c r="CC117" s="315"/>
      <c r="CE117" s="315"/>
      <c r="CG117" s="326"/>
      <c r="CH117" s="326"/>
      <c r="CI117" s="327"/>
      <c r="CJ117" s="327"/>
      <c r="CK117" s="315"/>
      <c r="CM117" s="315"/>
      <c r="CO117" s="315"/>
      <c r="CQ117" s="315"/>
      <c r="CS117" s="326"/>
      <c r="CT117" s="326"/>
      <c r="CU117" s="327"/>
      <c r="CV117" s="327"/>
      <c r="CW117" s="315"/>
      <c r="CY117" s="315"/>
      <c r="DA117" s="315"/>
      <c r="DC117" s="315"/>
      <c r="DE117" s="326"/>
      <c r="DF117" s="326"/>
      <c r="DG117" s="327"/>
      <c r="DH117" s="327"/>
      <c r="DI117" s="315"/>
      <c r="DK117" s="315"/>
      <c r="DM117" s="315"/>
      <c r="DO117" s="315"/>
    </row>
    <row r="118" spans="1:120" ht="13.5">
      <c r="A118" s="552" t="s">
        <v>88</v>
      </c>
      <c r="B118" s="552"/>
      <c r="C118" s="327"/>
      <c r="D118" s="327"/>
      <c r="E118" s="315"/>
      <c r="G118" s="315"/>
      <c r="I118" s="315"/>
      <c r="K118" s="315"/>
      <c r="M118" s="552" t="s">
        <v>88</v>
      </c>
      <c r="N118" s="552"/>
      <c r="O118" s="327"/>
      <c r="P118" s="327"/>
      <c r="Q118" s="315"/>
      <c r="S118" s="315"/>
      <c r="U118" s="315"/>
      <c r="W118" s="315"/>
      <c r="Y118" s="552" t="s">
        <v>88</v>
      </c>
      <c r="Z118" s="552"/>
      <c r="AA118" s="327"/>
      <c r="AB118" s="327"/>
      <c r="AC118" s="315"/>
      <c r="AE118" s="315"/>
      <c r="AG118" s="315"/>
      <c r="AI118" s="315"/>
      <c r="AK118" s="552" t="s">
        <v>88</v>
      </c>
      <c r="AL118" s="552"/>
      <c r="AM118" s="327"/>
      <c r="AN118" s="327"/>
      <c r="AO118" s="315"/>
      <c r="AQ118" s="315"/>
      <c r="AS118" s="315"/>
      <c r="AU118" s="315"/>
      <c r="AW118" s="552" t="s">
        <v>88</v>
      </c>
      <c r="AX118" s="552"/>
      <c r="AY118" s="327"/>
      <c r="AZ118" s="327"/>
      <c r="BA118" s="315"/>
      <c r="BC118" s="315"/>
      <c r="BE118" s="315"/>
      <c r="BG118" s="315"/>
      <c r="BI118" s="552" t="s">
        <v>88</v>
      </c>
      <c r="BJ118" s="552"/>
      <c r="BK118" s="327"/>
      <c r="BL118" s="327"/>
      <c r="BM118" s="315"/>
      <c r="BO118" s="315"/>
      <c r="BQ118" s="315"/>
      <c r="BS118" s="315"/>
      <c r="BU118" s="552" t="s">
        <v>88</v>
      </c>
      <c r="BV118" s="552"/>
      <c r="BW118" s="327"/>
      <c r="BX118" s="327"/>
      <c r="BY118" s="315"/>
      <c r="CA118" s="315"/>
      <c r="CC118" s="315"/>
      <c r="CE118" s="315"/>
      <c r="CG118" s="552" t="s">
        <v>88</v>
      </c>
      <c r="CH118" s="552"/>
      <c r="CI118" s="327"/>
      <c r="CJ118" s="327"/>
      <c r="CK118" s="315"/>
      <c r="CM118" s="315"/>
      <c r="CO118" s="315"/>
      <c r="CQ118" s="315"/>
      <c r="CS118" s="552" t="s">
        <v>88</v>
      </c>
      <c r="CT118" s="552"/>
      <c r="CU118" s="327"/>
      <c r="CV118" s="327"/>
      <c r="CW118" s="315"/>
      <c r="CY118" s="315"/>
      <c r="DA118" s="315"/>
      <c r="DC118" s="315"/>
      <c r="DE118" s="552" t="s">
        <v>88</v>
      </c>
      <c r="DF118" s="552"/>
      <c r="DG118" s="327"/>
      <c r="DH118" s="327"/>
      <c r="DI118" s="315"/>
      <c r="DK118" s="315"/>
      <c r="DM118" s="315"/>
      <c r="DO118" s="315"/>
    </row>
    <row r="119" spans="1:120">
      <c r="A119" s="326"/>
      <c r="B119" s="326"/>
      <c r="C119" s="327"/>
      <c r="D119" s="327"/>
      <c r="E119" s="315"/>
      <c r="G119" s="315"/>
      <c r="I119" s="315"/>
      <c r="K119" s="315"/>
      <c r="M119" s="326"/>
      <c r="N119" s="326"/>
      <c r="O119" s="327"/>
      <c r="P119" s="327"/>
      <c r="Q119" s="315"/>
      <c r="S119" s="315"/>
      <c r="U119" s="315"/>
      <c r="W119" s="315"/>
      <c r="Y119" s="326"/>
      <c r="Z119" s="326"/>
      <c r="AA119" s="327"/>
      <c r="AB119" s="327"/>
      <c r="AC119" s="315"/>
      <c r="AE119" s="315"/>
      <c r="AG119" s="315"/>
      <c r="AI119" s="315"/>
      <c r="AK119" s="326"/>
      <c r="AL119" s="326"/>
      <c r="AM119" s="327"/>
      <c r="AN119" s="327"/>
      <c r="AO119" s="315"/>
      <c r="AQ119" s="315"/>
      <c r="AS119" s="315"/>
      <c r="AU119" s="315"/>
      <c r="AW119" s="326"/>
      <c r="AX119" s="326"/>
      <c r="AY119" s="327"/>
      <c r="AZ119" s="327"/>
      <c r="BA119" s="315"/>
      <c r="BC119" s="315"/>
      <c r="BE119" s="315"/>
      <c r="BG119" s="315"/>
      <c r="BI119" s="326"/>
      <c r="BJ119" s="326"/>
      <c r="BK119" s="327"/>
      <c r="BL119" s="327"/>
      <c r="BM119" s="315"/>
      <c r="BO119" s="315"/>
      <c r="BQ119" s="315"/>
      <c r="BS119" s="315"/>
      <c r="BU119" s="326"/>
      <c r="BV119" s="326"/>
      <c r="BW119" s="327"/>
      <c r="BX119" s="327"/>
      <c r="BY119" s="315"/>
      <c r="CA119" s="315"/>
      <c r="CC119" s="315"/>
      <c r="CE119" s="315"/>
      <c r="CG119" s="326"/>
      <c r="CH119" s="326"/>
      <c r="CI119" s="327"/>
      <c r="CJ119" s="327"/>
      <c r="CK119" s="315"/>
      <c r="CM119" s="315"/>
      <c r="CO119" s="315"/>
      <c r="CQ119" s="315"/>
      <c r="CS119" s="326"/>
      <c r="CT119" s="326"/>
      <c r="CU119" s="327"/>
      <c r="CV119" s="327"/>
      <c r="CW119" s="315"/>
      <c r="CY119" s="315"/>
      <c r="DA119" s="315"/>
      <c r="DC119" s="315"/>
      <c r="DE119" s="326"/>
      <c r="DF119" s="326"/>
      <c r="DG119" s="327"/>
      <c r="DH119" s="327"/>
      <c r="DI119" s="315"/>
      <c r="DK119" s="315"/>
      <c r="DM119" s="315"/>
      <c r="DO119" s="315"/>
    </row>
    <row r="120" spans="1:120">
      <c r="A120" s="553" t="str">
        <f>PARAMETRES!$F$5</f>
        <v>LIRE</v>
      </c>
      <c r="B120" s="553"/>
      <c r="C120" s="328">
        <f>PARAMETRES!$G$5</f>
        <v>25</v>
      </c>
      <c r="D120" s="329"/>
      <c r="E120" s="330">
        <f>TOTALGENERAL!$H60</f>
        <v>21.900000000000002</v>
      </c>
      <c r="F120" s="331"/>
      <c r="G120" s="330" t="str">
        <f>TOTALGENERAL!$AI60</f>
        <v/>
      </c>
      <c r="H120" s="331"/>
      <c r="I120" s="330" t="str">
        <f>TOTALGENERAL!$BJ60</f>
        <v/>
      </c>
      <c r="J120" s="331"/>
      <c r="K120" s="330" t="str">
        <f>TOTALGENERAL!$CK60</f>
        <v/>
      </c>
      <c r="L120" s="332"/>
      <c r="M120" s="553" t="str">
        <f>PARAMETRES!$F$5</f>
        <v>LIRE</v>
      </c>
      <c r="N120" s="553"/>
      <c r="O120" s="328">
        <f>PARAMETRES!$G$5</f>
        <v>25</v>
      </c>
      <c r="P120" s="329"/>
      <c r="Q120" s="330">
        <f>TOTALGENERAL!$H64</f>
        <v>24</v>
      </c>
      <c r="R120" s="331"/>
      <c r="S120" s="330" t="str">
        <f>TOTALGENERAL!$AI64</f>
        <v/>
      </c>
      <c r="T120" s="331"/>
      <c r="U120" s="330" t="str">
        <f>TOTALGENERAL!$BJ64</f>
        <v/>
      </c>
      <c r="V120" s="331"/>
      <c r="W120" s="330" t="str">
        <f>TOTALGENERAL!$CK64</f>
        <v/>
      </c>
      <c r="X120" s="332"/>
      <c r="Y120" s="553" t="str">
        <f>PARAMETRES!$F$5</f>
        <v>LIRE</v>
      </c>
      <c r="Z120" s="553"/>
      <c r="AA120" s="328">
        <f>PARAMETRES!$G$5</f>
        <v>25</v>
      </c>
      <c r="AB120" s="329"/>
      <c r="AC120" s="330">
        <f>TOTALGENERAL!$H68</f>
        <v>20.6</v>
      </c>
      <c r="AD120" s="331"/>
      <c r="AE120" s="330" t="str">
        <f>TOTALGENERAL!$AI68</f>
        <v/>
      </c>
      <c r="AF120" s="331"/>
      <c r="AG120" s="330" t="str">
        <f>TOTALGENERAL!$BJ68</f>
        <v/>
      </c>
      <c r="AH120" s="331"/>
      <c r="AI120" s="330" t="str">
        <f>TOTALGENERAL!$CK68</f>
        <v/>
      </c>
      <c r="AJ120" s="332"/>
      <c r="AK120" s="553" t="str">
        <f>PARAMETRES!$F$5</f>
        <v>LIRE</v>
      </c>
      <c r="AL120" s="553"/>
      <c r="AM120" s="328">
        <f>PARAMETRES!$G$5</f>
        <v>25</v>
      </c>
      <c r="AN120" s="329"/>
      <c r="AO120" s="330">
        <f>TOTALGENERAL!$H72</f>
        <v>24.5</v>
      </c>
      <c r="AP120" s="331"/>
      <c r="AQ120" s="330" t="str">
        <f>TOTALGENERAL!$AI72</f>
        <v/>
      </c>
      <c r="AR120" s="331"/>
      <c r="AS120" s="330" t="str">
        <f>TOTALGENERAL!$BJ72</f>
        <v/>
      </c>
      <c r="AT120" s="331"/>
      <c r="AU120" s="330" t="str">
        <f>TOTALGENERAL!$CK72</f>
        <v/>
      </c>
      <c r="AV120" s="332"/>
      <c r="AW120" s="553" t="str">
        <f>PARAMETRES!$F$5</f>
        <v>LIRE</v>
      </c>
      <c r="AX120" s="553"/>
      <c r="AY120" s="328">
        <f>PARAMETRES!$G$5</f>
        <v>25</v>
      </c>
      <c r="AZ120" s="329"/>
      <c r="BA120" s="330">
        <f>TOTALGENERAL!$H76</f>
        <v>20.900000000000002</v>
      </c>
      <c r="BB120" s="331"/>
      <c r="BC120" s="330" t="str">
        <f>TOTALGENERAL!$AI76</f>
        <v/>
      </c>
      <c r="BD120" s="331"/>
      <c r="BE120" s="330" t="str">
        <f>TOTALGENERAL!$BJ76</f>
        <v/>
      </c>
      <c r="BF120" s="331"/>
      <c r="BG120" s="330" t="str">
        <f>TOTALGENERAL!$CK76</f>
        <v/>
      </c>
      <c r="BH120" s="332"/>
      <c r="BI120" s="553" t="str">
        <f>PARAMETRES!$F$5</f>
        <v>LIRE</v>
      </c>
      <c r="BJ120" s="553"/>
      <c r="BK120" s="328">
        <f>PARAMETRES!$G$5</f>
        <v>25</v>
      </c>
      <c r="BL120" s="329"/>
      <c r="BM120" s="330">
        <f>TOTALGENERAL!$H80</f>
        <v>14.4</v>
      </c>
      <c r="BN120" s="331"/>
      <c r="BO120" s="330" t="str">
        <f>TOTALGENERAL!$AI80</f>
        <v/>
      </c>
      <c r="BP120" s="331"/>
      <c r="BQ120" s="330" t="str">
        <f>TOTALGENERAL!$BJ80</f>
        <v/>
      </c>
      <c r="BR120" s="331"/>
      <c r="BS120" s="330" t="str">
        <f>TOTALGENERAL!$CK80</f>
        <v/>
      </c>
      <c r="BT120" s="332"/>
      <c r="BU120" s="553" t="str">
        <f>PARAMETRES!$F$5</f>
        <v>LIRE</v>
      </c>
      <c r="BV120" s="553"/>
      <c r="BW120" s="328">
        <f>PARAMETRES!$G$5</f>
        <v>25</v>
      </c>
      <c r="BX120" s="329"/>
      <c r="BY120" s="330">
        <f>TOTALGENERAL!$H84</f>
        <v>23</v>
      </c>
      <c r="BZ120" s="331"/>
      <c r="CA120" s="330" t="str">
        <f>TOTALGENERAL!$AI84</f>
        <v/>
      </c>
      <c r="CB120" s="331"/>
      <c r="CC120" s="330" t="str">
        <f>TOTALGENERAL!$BJ84</f>
        <v/>
      </c>
      <c r="CD120" s="331"/>
      <c r="CE120" s="330" t="str">
        <f>TOTALGENERAL!$CK84</f>
        <v/>
      </c>
      <c r="CF120" s="332"/>
      <c r="CG120" s="553" t="str">
        <f>PARAMETRES!$F$5</f>
        <v>LIRE</v>
      </c>
      <c r="CH120" s="553"/>
      <c r="CI120" s="328">
        <f>PARAMETRES!$G$5</f>
        <v>25</v>
      </c>
      <c r="CJ120" s="329"/>
      <c r="CK120" s="330" t="str">
        <f>TOTALGENERAL!$H88</f>
        <v>-</v>
      </c>
      <c r="CL120" s="331"/>
      <c r="CM120" s="330" t="str">
        <f>TOTALGENERAL!$AI88</f>
        <v/>
      </c>
      <c r="CN120" s="331"/>
      <c r="CO120" s="330" t="str">
        <f>TOTALGENERAL!$BJ88</f>
        <v/>
      </c>
      <c r="CP120" s="331"/>
      <c r="CQ120" s="330" t="str">
        <f>TOTALGENERAL!$CK88</f>
        <v/>
      </c>
      <c r="CR120" s="332"/>
      <c r="CS120" s="553" t="str">
        <f>PARAMETRES!$F$5</f>
        <v>LIRE</v>
      </c>
      <c r="CT120" s="553"/>
      <c r="CU120" s="328">
        <f>PARAMETRES!$G$5</f>
        <v>25</v>
      </c>
      <c r="CV120" s="329"/>
      <c r="CW120" s="330" t="str">
        <f>TOTALGENERAL!$H92</f>
        <v>-</v>
      </c>
      <c r="CX120" s="331"/>
      <c r="CY120" s="330" t="str">
        <f>TOTALGENERAL!$AI92</f>
        <v/>
      </c>
      <c r="CZ120" s="331"/>
      <c r="DA120" s="330" t="str">
        <f>TOTALGENERAL!$BJ92</f>
        <v/>
      </c>
      <c r="DB120" s="331"/>
      <c r="DC120" s="330" t="str">
        <f>TOTALGENERAL!$CK92</f>
        <v/>
      </c>
      <c r="DD120" s="332"/>
      <c r="DE120" s="553" t="str">
        <f>PARAMETRES!$F$5</f>
        <v>LIRE</v>
      </c>
      <c r="DF120" s="553"/>
      <c r="DG120" s="328">
        <f>PARAMETRES!$G$5</f>
        <v>25</v>
      </c>
      <c r="DH120" s="329"/>
      <c r="DI120" s="330" t="str">
        <f>TOTALGENERAL!$H96</f>
        <v>-</v>
      </c>
      <c r="DJ120" s="331"/>
      <c r="DK120" s="330" t="str">
        <f>TOTALGENERAL!$AI96</f>
        <v/>
      </c>
      <c r="DL120" s="331"/>
      <c r="DM120" s="330" t="str">
        <f>TOTALGENERAL!$BJ96</f>
        <v/>
      </c>
      <c r="DN120" s="331"/>
      <c r="DO120" s="330" t="str">
        <f>TOTALGENERAL!$CK96</f>
        <v/>
      </c>
      <c r="DP120" s="332"/>
    </row>
    <row r="121" spans="1:120">
      <c r="A121" s="553" t="str">
        <f>PARAMETRES!$F$6</f>
        <v>ÉCRIRE (dictées, orthographe, rédactions)</v>
      </c>
      <c r="B121" s="553"/>
      <c r="C121" s="328">
        <f>PARAMETRES!$G$6</f>
        <v>25</v>
      </c>
      <c r="D121" s="329"/>
      <c r="E121" s="330">
        <f>TOTALGENERAL!$I60</f>
        <v>22.900000000000002</v>
      </c>
      <c r="F121" s="331"/>
      <c r="G121" s="330" t="str">
        <f>TOTALGENERAL!$AJ60</f>
        <v/>
      </c>
      <c r="H121" s="331"/>
      <c r="I121" s="330" t="str">
        <f>TOTALGENERAL!$BK60</f>
        <v/>
      </c>
      <c r="J121" s="331"/>
      <c r="K121" s="330" t="str">
        <f>TOTALGENERAL!$CL60</f>
        <v/>
      </c>
      <c r="L121" s="332"/>
      <c r="M121" s="553" t="str">
        <f>PARAMETRES!$F$6</f>
        <v>ÉCRIRE (dictées, orthographe, rédactions)</v>
      </c>
      <c r="N121" s="553"/>
      <c r="O121" s="328">
        <f>PARAMETRES!$G$6</f>
        <v>25</v>
      </c>
      <c r="P121" s="329"/>
      <c r="Q121" s="330">
        <f>TOTALGENERAL!$I64</f>
        <v>23.5</v>
      </c>
      <c r="R121" s="331"/>
      <c r="S121" s="330" t="str">
        <f>TOTALGENERAL!$AJ64</f>
        <v/>
      </c>
      <c r="T121" s="331"/>
      <c r="U121" s="330" t="str">
        <f>TOTALGENERAL!$BK64</f>
        <v/>
      </c>
      <c r="V121" s="331"/>
      <c r="W121" s="330" t="str">
        <f>TOTALGENERAL!$CL64</f>
        <v/>
      </c>
      <c r="X121" s="332"/>
      <c r="Y121" s="553" t="str">
        <f>PARAMETRES!$F$6</f>
        <v>ÉCRIRE (dictées, orthographe, rédactions)</v>
      </c>
      <c r="Z121" s="553"/>
      <c r="AA121" s="328">
        <f>PARAMETRES!$G$6</f>
        <v>25</v>
      </c>
      <c r="AB121" s="329"/>
      <c r="AC121" s="330">
        <f>TOTALGENERAL!$I68</f>
        <v>22.5</v>
      </c>
      <c r="AD121" s="331"/>
      <c r="AE121" s="330" t="str">
        <f>TOTALGENERAL!$AJ68</f>
        <v/>
      </c>
      <c r="AF121" s="331"/>
      <c r="AG121" s="330" t="str">
        <f>TOTALGENERAL!$BK68</f>
        <v/>
      </c>
      <c r="AH121" s="331"/>
      <c r="AI121" s="330" t="str">
        <f>TOTALGENERAL!$CL68</f>
        <v/>
      </c>
      <c r="AJ121" s="332"/>
      <c r="AK121" s="553" t="str">
        <f>PARAMETRES!$F$6</f>
        <v>ÉCRIRE (dictées, orthographe, rédactions)</v>
      </c>
      <c r="AL121" s="553"/>
      <c r="AM121" s="328">
        <f>PARAMETRES!$G$6</f>
        <v>25</v>
      </c>
      <c r="AN121" s="329"/>
      <c r="AO121" s="330">
        <f>TOTALGENERAL!$I72</f>
        <v>22.8</v>
      </c>
      <c r="AP121" s="331"/>
      <c r="AQ121" s="330" t="str">
        <f>TOTALGENERAL!$AJ72</f>
        <v/>
      </c>
      <c r="AR121" s="331"/>
      <c r="AS121" s="330" t="str">
        <f>TOTALGENERAL!$BK72</f>
        <v/>
      </c>
      <c r="AT121" s="331"/>
      <c r="AU121" s="330" t="str">
        <f>TOTALGENERAL!$CL72</f>
        <v/>
      </c>
      <c r="AV121" s="332"/>
      <c r="AW121" s="553" t="str">
        <f>PARAMETRES!$F$6</f>
        <v>ÉCRIRE (dictées, orthographe, rédactions)</v>
      </c>
      <c r="AX121" s="553"/>
      <c r="AY121" s="328">
        <f>PARAMETRES!$G$6</f>
        <v>25</v>
      </c>
      <c r="AZ121" s="329"/>
      <c r="BA121" s="330">
        <f>TOTALGENERAL!$I76</f>
        <v>16.400000000000002</v>
      </c>
      <c r="BB121" s="331"/>
      <c r="BC121" s="330" t="str">
        <f>TOTALGENERAL!$AJ76</f>
        <v/>
      </c>
      <c r="BD121" s="331"/>
      <c r="BE121" s="330" t="str">
        <f>TOTALGENERAL!$BK76</f>
        <v/>
      </c>
      <c r="BF121" s="331"/>
      <c r="BG121" s="330" t="str">
        <f>TOTALGENERAL!$CL76</f>
        <v/>
      </c>
      <c r="BH121" s="332"/>
      <c r="BI121" s="553" t="str">
        <f>PARAMETRES!$F$6</f>
        <v>ÉCRIRE (dictées, orthographe, rédactions)</v>
      </c>
      <c r="BJ121" s="553"/>
      <c r="BK121" s="328">
        <f>PARAMETRES!$G$6</f>
        <v>25</v>
      </c>
      <c r="BL121" s="329"/>
      <c r="BM121" s="330">
        <f>TOTALGENERAL!$I80</f>
        <v>11.799999999999999</v>
      </c>
      <c r="BN121" s="331"/>
      <c r="BO121" s="330" t="str">
        <f>TOTALGENERAL!$AJ80</f>
        <v/>
      </c>
      <c r="BP121" s="331"/>
      <c r="BQ121" s="330" t="str">
        <f>TOTALGENERAL!$BK80</f>
        <v/>
      </c>
      <c r="BR121" s="331"/>
      <c r="BS121" s="330" t="str">
        <f>TOTALGENERAL!$CL80</f>
        <v/>
      </c>
      <c r="BT121" s="332"/>
      <c r="BU121" s="553" t="str">
        <f>PARAMETRES!$F$6</f>
        <v>ÉCRIRE (dictées, orthographe, rédactions)</v>
      </c>
      <c r="BV121" s="553"/>
      <c r="BW121" s="328">
        <f>PARAMETRES!$G$6</f>
        <v>25</v>
      </c>
      <c r="BX121" s="329"/>
      <c r="BY121" s="330">
        <f>TOTALGENERAL!$I84</f>
        <v>22.3</v>
      </c>
      <c r="BZ121" s="331"/>
      <c r="CA121" s="330" t="str">
        <f>TOTALGENERAL!$AJ84</f>
        <v/>
      </c>
      <c r="CB121" s="331"/>
      <c r="CC121" s="330" t="str">
        <f>TOTALGENERAL!$BK84</f>
        <v/>
      </c>
      <c r="CD121" s="331"/>
      <c r="CE121" s="330" t="str">
        <f>TOTALGENERAL!$CL84</f>
        <v/>
      </c>
      <c r="CF121" s="332"/>
      <c r="CG121" s="553" t="str">
        <f>PARAMETRES!$F$6</f>
        <v>ÉCRIRE (dictées, orthographe, rédactions)</v>
      </c>
      <c r="CH121" s="553"/>
      <c r="CI121" s="328">
        <f>PARAMETRES!$G$6</f>
        <v>25</v>
      </c>
      <c r="CJ121" s="329"/>
      <c r="CK121" s="330" t="str">
        <f>TOTALGENERAL!$I88</f>
        <v>-</v>
      </c>
      <c r="CL121" s="331"/>
      <c r="CM121" s="330" t="str">
        <f>TOTALGENERAL!$AJ88</f>
        <v/>
      </c>
      <c r="CN121" s="331"/>
      <c r="CO121" s="330" t="str">
        <f>TOTALGENERAL!$BK88</f>
        <v/>
      </c>
      <c r="CP121" s="331"/>
      <c r="CQ121" s="330" t="str">
        <f>TOTALGENERAL!$CL88</f>
        <v/>
      </c>
      <c r="CR121" s="332"/>
      <c r="CS121" s="553" t="str">
        <f>PARAMETRES!$F$6</f>
        <v>ÉCRIRE (dictées, orthographe, rédactions)</v>
      </c>
      <c r="CT121" s="553"/>
      <c r="CU121" s="328">
        <f>PARAMETRES!$G$6</f>
        <v>25</v>
      </c>
      <c r="CV121" s="329"/>
      <c r="CW121" s="330" t="str">
        <f>TOTALGENERAL!$I92</f>
        <v>-</v>
      </c>
      <c r="CX121" s="331"/>
      <c r="CY121" s="330" t="str">
        <f>TOTALGENERAL!$AJ92</f>
        <v/>
      </c>
      <c r="CZ121" s="331"/>
      <c r="DA121" s="330" t="str">
        <f>TOTALGENERAL!$BK92</f>
        <v/>
      </c>
      <c r="DB121" s="331"/>
      <c r="DC121" s="330" t="str">
        <f>TOTALGENERAL!$CL92</f>
        <v/>
      </c>
      <c r="DD121" s="332"/>
      <c r="DE121" s="553" t="str">
        <f>PARAMETRES!$F$6</f>
        <v>ÉCRIRE (dictées, orthographe, rédactions)</v>
      </c>
      <c r="DF121" s="553"/>
      <c r="DG121" s="328">
        <f>PARAMETRES!$G$6</f>
        <v>25</v>
      </c>
      <c r="DH121" s="329"/>
      <c r="DI121" s="330" t="str">
        <f>TOTALGENERAL!$I96</f>
        <v>-</v>
      </c>
      <c r="DJ121" s="331"/>
      <c r="DK121" s="330" t="str">
        <f>TOTALGENERAL!$AJ96</f>
        <v/>
      </c>
      <c r="DL121" s="331"/>
      <c r="DM121" s="330" t="str">
        <f>TOTALGENERAL!$BK96</f>
        <v/>
      </c>
      <c r="DN121" s="331"/>
      <c r="DO121" s="330" t="str">
        <f>TOTALGENERAL!$CL96</f>
        <v/>
      </c>
      <c r="DP121" s="332"/>
    </row>
    <row r="122" spans="1:120">
      <c r="A122" s="553" t="str">
        <f>PARAMETRES!$F$7</f>
        <v>ÉCOUTER / PARLER</v>
      </c>
      <c r="B122" s="553"/>
      <c r="C122" s="328">
        <f>PARAMETRES!$G$7</f>
        <v>25</v>
      </c>
      <c r="D122" s="329"/>
      <c r="E122" s="330">
        <f>TOTALGENERAL!$J60</f>
        <v>17.3</v>
      </c>
      <c r="F122" s="331"/>
      <c r="G122" s="330" t="str">
        <f>TOTALGENERAL!$AK60</f>
        <v/>
      </c>
      <c r="H122" s="331"/>
      <c r="I122" s="330" t="str">
        <f>TOTALGENERAL!$BL60</f>
        <v/>
      </c>
      <c r="J122" s="331"/>
      <c r="K122" s="330" t="str">
        <f>TOTALGENERAL!$CM60</f>
        <v/>
      </c>
      <c r="L122" s="332"/>
      <c r="M122" s="553" t="str">
        <f>PARAMETRES!$F$7</f>
        <v>ÉCOUTER / PARLER</v>
      </c>
      <c r="N122" s="553"/>
      <c r="O122" s="328">
        <f>PARAMETRES!$G$7</f>
        <v>25</v>
      </c>
      <c r="P122" s="329"/>
      <c r="Q122" s="330">
        <f>TOTALGENERAL!$J64</f>
        <v>23.400000000000002</v>
      </c>
      <c r="R122" s="331"/>
      <c r="S122" s="330" t="str">
        <f>TOTALGENERAL!$AK64</f>
        <v/>
      </c>
      <c r="T122" s="331"/>
      <c r="U122" s="330" t="str">
        <f>TOTALGENERAL!$BL64</f>
        <v/>
      </c>
      <c r="V122" s="331"/>
      <c r="W122" s="330" t="str">
        <f>TOTALGENERAL!$CM64</f>
        <v/>
      </c>
      <c r="X122" s="332"/>
      <c r="Y122" s="553" t="str">
        <f>PARAMETRES!$F$7</f>
        <v>ÉCOUTER / PARLER</v>
      </c>
      <c r="Z122" s="553"/>
      <c r="AA122" s="328">
        <f>PARAMETRES!$G$7</f>
        <v>25</v>
      </c>
      <c r="AB122" s="329"/>
      <c r="AC122" s="330">
        <f>TOTALGENERAL!$J68</f>
        <v>20.3</v>
      </c>
      <c r="AD122" s="331"/>
      <c r="AE122" s="330" t="str">
        <f>TOTALGENERAL!$AK68</f>
        <v/>
      </c>
      <c r="AF122" s="331"/>
      <c r="AG122" s="330" t="str">
        <f>TOTALGENERAL!$BL68</f>
        <v/>
      </c>
      <c r="AH122" s="331"/>
      <c r="AI122" s="330" t="str">
        <f>TOTALGENERAL!$CM68</f>
        <v/>
      </c>
      <c r="AJ122" s="332"/>
      <c r="AK122" s="553" t="str">
        <f>PARAMETRES!$F$7</f>
        <v>ÉCOUTER / PARLER</v>
      </c>
      <c r="AL122" s="553"/>
      <c r="AM122" s="328">
        <f>PARAMETRES!$G$7</f>
        <v>25</v>
      </c>
      <c r="AN122" s="329"/>
      <c r="AO122" s="330">
        <f>TOTALGENERAL!$J72</f>
        <v>18.900000000000002</v>
      </c>
      <c r="AP122" s="331"/>
      <c r="AQ122" s="330" t="str">
        <f>TOTALGENERAL!$AK72</f>
        <v/>
      </c>
      <c r="AR122" s="331"/>
      <c r="AS122" s="330" t="str">
        <f>TOTALGENERAL!$BL72</f>
        <v/>
      </c>
      <c r="AT122" s="331"/>
      <c r="AU122" s="330" t="str">
        <f>TOTALGENERAL!$CM72</f>
        <v/>
      </c>
      <c r="AV122" s="332"/>
      <c r="AW122" s="553" t="str">
        <f>PARAMETRES!$F$7</f>
        <v>ÉCOUTER / PARLER</v>
      </c>
      <c r="AX122" s="553"/>
      <c r="AY122" s="328">
        <f>PARAMETRES!$G$7</f>
        <v>25</v>
      </c>
      <c r="AZ122" s="329"/>
      <c r="BA122" s="330">
        <f>TOTALGENERAL!$J76</f>
        <v>19.200000000000003</v>
      </c>
      <c r="BB122" s="331"/>
      <c r="BC122" s="330" t="str">
        <f>TOTALGENERAL!$AK76</f>
        <v/>
      </c>
      <c r="BD122" s="331"/>
      <c r="BE122" s="330" t="str">
        <f>TOTALGENERAL!$BL76</f>
        <v/>
      </c>
      <c r="BF122" s="331"/>
      <c r="BG122" s="330" t="str">
        <f>TOTALGENERAL!$CM76</f>
        <v/>
      </c>
      <c r="BH122" s="332"/>
      <c r="BI122" s="553" t="str">
        <f>PARAMETRES!$F$7</f>
        <v>ÉCOUTER / PARLER</v>
      </c>
      <c r="BJ122" s="553"/>
      <c r="BK122" s="328">
        <f>PARAMETRES!$G$7</f>
        <v>25</v>
      </c>
      <c r="BL122" s="329"/>
      <c r="BM122" s="330">
        <f>TOTALGENERAL!$J80</f>
        <v>15</v>
      </c>
      <c r="BN122" s="331"/>
      <c r="BO122" s="330" t="str">
        <f>TOTALGENERAL!$AK80</f>
        <v/>
      </c>
      <c r="BP122" s="331"/>
      <c r="BQ122" s="330" t="str">
        <f>TOTALGENERAL!$BL80</f>
        <v/>
      </c>
      <c r="BR122" s="331"/>
      <c r="BS122" s="330" t="str">
        <f>TOTALGENERAL!$CM80</f>
        <v/>
      </c>
      <c r="BT122" s="332"/>
      <c r="BU122" s="553" t="str">
        <f>PARAMETRES!$F$7</f>
        <v>ÉCOUTER / PARLER</v>
      </c>
      <c r="BV122" s="553"/>
      <c r="BW122" s="328">
        <f>PARAMETRES!$G$7</f>
        <v>25</v>
      </c>
      <c r="BX122" s="329"/>
      <c r="BY122" s="330">
        <f>TOTALGENERAL!$J84</f>
        <v>20.3</v>
      </c>
      <c r="BZ122" s="331"/>
      <c r="CA122" s="330" t="str">
        <f>TOTALGENERAL!$AK84</f>
        <v/>
      </c>
      <c r="CB122" s="331"/>
      <c r="CC122" s="330" t="str">
        <f>TOTALGENERAL!$BL84</f>
        <v/>
      </c>
      <c r="CD122" s="331"/>
      <c r="CE122" s="330" t="str">
        <f>TOTALGENERAL!$CM84</f>
        <v/>
      </c>
      <c r="CF122" s="332"/>
      <c r="CG122" s="553" t="str">
        <f>PARAMETRES!$F$7</f>
        <v>ÉCOUTER / PARLER</v>
      </c>
      <c r="CH122" s="553"/>
      <c r="CI122" s="328">
        <f>PARAMETRES!$G$7</f>
        <v>25</v>
      </c>
      <c r="CJ122" s="329"/>
      <c r="CK122" s="330" t="str">
        <f>TOTALGENERAL!$J88</f>
        <v>-</v>
      </c>
      <c r="CL122" s="331"/>
      <c r="CM122" s="330" t="str">
        <f>TOTALGENERAL!$AK88</f>
        <v/>
      </c>
      <c r="CN122" s="331"/>
      <c r="CO122" s="330" t="str">
        <f>TOTALGENERAL!$BL88</f>
        <v/>
      </c>
      <c r="CP122" s="331"/>
      <c r="CQ122" s="330" t="str">
        <f>TOTALGENERAL!$CM88</f>
        <v/>
      </c>
      <c r="CR122" s="332"/>
      <c r="CS122" s="553" t="str">
        <f>PARAMETRES!$F$7</f>
        <v>ÉCOUTER / PARLER</v>
      </c>
      <c r="CT122" s="553"/>
      <c r="CU122" s="328">
        <f>PARAMETRES!$G$7</f>
        <v>25</v>
      </c>
      <c r="CV122" s="329"/>
      <c r="CW122" s="330" t="str">
        <f>TOTALGENERAL!$J92</f>
        <v>-</v>
      </c>
      <c r="CX122" s="331"/>
      <c r="CY122" s="330" t="str">
        <f>TOTALGENERAL!$AK92</f>
        <v/>
      </c>
      <c r="CZ122" s="331"/>
      <c r="DA122" s="330" t="str">
        <f>TOTALGENERAL!$BL92</f>
        <v/>
      </c>
      <c r="DB122" s="331"/>
      <c r="DC122" s="330" t="str">
        <f>TOTALGENERAL!$CM92</f>
        <v/>
      </c>
      <c r="DD122" s="332"/>
      <c r="DE122" s="553" t="str">
        <f>PARAMETRES!$F$7</f>
        <v>ÉCOUTER / PARLER</v>
      </c>
      <c r="DF122" s="553"/>
      <c r="DG122" s="328">
        <f>PARAMETRES!$G$7</f>
        <v>25</v>
      </c>
      <c r="DH122" s="329"/>
      <c r="DI122" s="330" t="str">
        <f>TOTALGENERAL!$J96</f>
        <v>-</v>
      </c>
      <c r="DJ122" s="331"/>
      <c r="DK122" s="330" t="str">
        <f>TOTALGENERAL!$AK96</f>
        <v/>
      </c>
      <c r="DL122" s="331"/>
      <c r="DM122" s="330" t="str">
        <f>TOTALGENERAL!$BL96</f>
        <v/>
      </c>
      <c r="DN122" s="331"/>
      <c r="DO122" s="330" t="str">
        <f>TOTALGENERAL!$CM96</f>
        <v/>
      </c>
      <c r="DP122" s="332"/>
    </row>
    <row r="123" spans="1:120">
      <c r="A123" s="553" t="str">
        <f>PARAMETRES!$F$8</f>
        <v>LIRE-ÉCRIRE (conjugaison, grammaire, …)</v>
      </c>
      <c r="B123" s="553"/>
      <c r="C123" s="328">
        <f>PARAMETRES!$G$8</f>
        <v>25</v>
      </c>
      <c r="D123" s="329"/>
      <c r="E123" s="330">
        <f>TOTALGENERAL!$K60</f>
        <v>19.3</v>
      </c>
      <c r="F123" s="331"/>
      <c r="G123" s="330" t="str">
        <f>TOTALGENERAL!$AL60</f>
        <v/>
      </c>
      <c r="H123" s="331"/>
      <c r="I123" s="330" t="str">
        <f>TOTALGENERAL!$BM60</f>
        <v/>
      </c>
      <c r="J123" s="331"/>
      <c r="K123" s="330" t="str">
        <f>TOTALGENERAL!$CN60</f>
        <v/>
      </c>
      <c r="L123" s="332"/>
      <c r="M123" s="553" t="str">
        <f>PARAMETRES!$F$8</f>
        <v>LIRE-ÉCRIRE (conjugaison, grammaire, …)</v>
      </c>
      <c r="N123" s="553"/>
      <c r="O123" s="328">
        <f>PARAMETRES!$G$8</f>
        <v>25</v>
      </c>
      <c r="P123" s="329"/>
      <c r="Q123" s="330">
        <f>TOTALGENERAL!$K64</f>
        <v>23.1</v>
      </c>
      <c r="R123" s="331"/>
      <c r="S123" s="330" t="str">
        <f>TOTALGENERAL!$AL64</f>
        <v/>
      </c>
      <c r="T123" s="331"/>
      <c r="U123" s="330" t="str">
        <f>TOTALGENERAL!$BM64</f>
        <v/>
      </c>
      <c r="V123" s="331"/>
      <c r="W123" s="330" t="str">
        <f>TOTALGENERAL!$CN64</f>
        <v/>
      </c>
      <c r="X123" s="332"/>
      <c r="Y123" s="553" t="str">
        <f>PARAMETRES!$F$8</f>
        <v>LIRE-ÉCRIRE (conjugaison, grammaire, …)</v>
      </c>
      <c r="Z123" s="553"/>
      <c r="AA123" s="328">
        <f>PARAMETRES!$G$8</f>
        <v>25</v>
      </c>
      <c r="AB123" s="329"/>
      <c r="AC123" s="330">
        <f>TOTALGENERAL!$K68</f>
        <v>19.400000000000002</v>
      </c>
      <c r="AD123" s="331"/>
      <c r="AE123" s="330" t="str">
        <f>TOTALGENERAL!$AL68</f>
        <v/>
      </c>
      <c r="AF123" s="331"/>
      <c r="AG123" s="330" t="str">
        <f>TOTALGENERAL!$BM68</f>
        <v/>
      </c>
      <c r="AH123" s="331"/>
      <c r="AI123" s="330" t="str">
        <f>TOTALGENERAL!$CN68</f>
        <v/>
      </c>
      <c r="AJ123" s="332"/>
      <c r="AK123" s="553" t="str">
        <f>PARAMETRES!$F$8</f>
        <v>LIRE-ÉCRIRE (conjugaison, grammaire, …)</v>
      </c>
      <c r="AL123" s="553"/>
      <c r="AM123" s="328">
        <f>PARAMETRES!$G$8</f>
        <v>25</v>
      </c>
      <c r="AN123" s="329"/>
      <c r="AO123" s="330">
        <f>TOTALGENERAL!$K72</f>
        <v>19.3</v>
      </c>
      <c r="AP123" s="331"/>
      <c r="AQ123" s="330" t="str">
        <f>TOTALGENERAL!$AL72</f>
        <v/>
      </c>
      <c r="AR123" s="331"/>
      <c r="AS123" s="330" t="str">
        <f>TOTALGENERAL!$BM72</f>
        <v/>
      </c>
      <c r="AT123" s="331"/>
      <c r="AU123" s="330" t="str">
        <f>TOTALGENERAL!$CN72</f>
        <v/>
      </c>
      <c r="AV123" s="332"/>
      <c r="AW123" s="553" t="str">
        <f>PARAMETRES!$F$8</f>
        <v>LIRE-ÉCRIRE (conjugaison, grammaire, …)</v>
      </c>
      <c r="AX123" s="553"/>
      <c r="AY123" s="328">
        <f>PARAMETRES!$G$8</f>
        <v>25</v>
      </c>
      <c r="AZ123" s="329"/>
      <c r="BA123" s="330">
        <f>TOTALGENERAL!$K76</f>
        <v>19.400000000000002</v>
      </c>
      <c r="BB123" s="331"/>
      <c r="BC123" s="330" t="str">
        <f>TOTALGENERAL!$AL76</f>
        <v/>
      </c>
      <c r="BD123" s="331"/>
      <c r="BE123" s="330" t="str">
        <f>TOTALGENERAL!$BM76</f>
        <v/>
      </c>
      <c r="BF123" s="331"/>
      <c r="BG123" s="330" t="str">
        <f>TOTALGENERAL!$CN76</f>
        <v/>
      </c>
      <c r="BH123" s="332"/>
      <c r="BI123" s="553" t="str">
        <f>PARAMETRES!$F$8</f>
        <v>LIRE-ÉCRIRE (conjugaison, grammaire, …)</v>
      </c>
      <c r="BJ123" s="553"/>
      <c r="BK123" s="328">
        <f>PARAMETRES!$G$8</f>
        <v>25</v>
      </c>
      <c r="BL123" s="329"/>
      <c r="BM123" s="330">
        <f>TOTALGENERAL!$K80</f>
        <v>14.299999999999999</v>
      </c>
      <c r="BN123" s="331"/>
      <c r="BO123" s="330" t="str">
        <f>TOTALGENERAL!$AL80</f>
        <v/>
      </c>
      <c r="BP123" s="331"/>
      <c r="BQ123" s="330" t="str">
        <f>TOTALGENERAL!$BM80</f>
        <v/>
      </c>
      <c r="BR123" s="331"/>
      <c r="BS123" s="330" t="str">
        <f>TOTALGENERAL!$CN80</f>
        <v/>
      </c>
      <c r="BT123" s="332"/>
      <c r="BU123" s="553" t="str">
        <f>PARAMETRES!$F$8</f>
        <v>LIRE-ÉCRIRE (conjugaison, grammaire, …)</v>
      </c>
      <c r="BV123" s="553"/>
      <c r="BW123" s="328">
        <f>PARAMETRES!$G$8</f>
        <v>25</v>
      </c>
      <c r="BX123" s="329"/>
      <c r="BY123" s="330">
        <f>TOTALGENERAL!$K84</f>
        <v>18</v>
      </c>
      <c r="BZ123" s="331"/>
      <c r="CA123" s="330" t="str">
        <f>TOTALGENERAL!$AL84</f>
        <v/>
      </c>
      <c r="CB123" s="331"/>
      <c r="CC123" s="330" t="str">
        <f>TOTALGENERAL!$BM84</f>
        <v/>
      </c>
      <c r="CD123" s="331"/>
      <c r="CE123" s="330" t="str">
        <f>TOTALGENERAL!$CN84</f>
        <v/>
      </c>
      <c r="CF123" s="332"/>
      <c r="CG123" s="553" t="str">
        <f>PARAMETRES!$F$8</f>
        <v>LIRE-ÉCRIRE (conjugaison, grammaire, …)</v>
      </c>
      <c r="CH123" s="553"/>
      <c r="CI123" s="328">
        <f>PARAMETRES!$G$8</f>
        <v>25</v>
      </c>
      <c r="CJ123" s="329"/>
      <c r="CK123" s="330" t="str">
        <f>TOTALGENERAL!$K88</f>
        <v>-</v>
      </c>
      <c r="CL123" s="331"/>
      <c r="CM123" s="330" t="str">
        <f>TOTALGENERAL!$AL88</f>
        <v/>
      </c>
      <c r="CN123" s="331"/>
      <c r="CO123" s="330" t="str">
        <f>TOTALGENERAL!$BM88</f>
        <v/>
      </c>
      <c r="CP123" s="331"/>
      <c r="CQ123" s="330" t="str">
        <f>TOTALGENERAL!$CN88</f>
        <v/>
      </c>
      <c r="CR123" s="332"/>
      <c r="CS123" s="553" t="str">
        <f>PARAMETRES!$F$8</f>
        <v>LIRE-ÉCRIRE (conjugaison, grammaire, …)</v>
      </c>
      <c r="CT123" s="553"/>
      <c r="CU123" s="328">
        <f>PARAMETRES!$G$8</f>
        <v>25</v>
      </c>
      <c r="CV123" s="329"/>
      <c r="CW123" s="330" t="str">
        <f>TOTALGENERAL!$K92</f>
        <v>-</v>
      </c>
      <c r="CX123" s="331"/>
      <c r="CY123" s="330" t="str">
        <f>TOTALGENERAL!$AL92</f>
        <v/>
      </c>
      <c r="CZ123" s="331"/>
      <c r="DA123" s="330" t="str">
        <f>TOTALGENERAL!$BM92</f>
        <v/>
      </c>
      <c r="DB123" s="331"/>
      <c r="DC123" s="330" t="str">
        <f>TOTALGENERAL!$CN92</f>
        <v/>
      </c>
      <c r="DD123" s="332"/>
      <c r="DE123" s="553" t="str">
        <f>PARAMETRES!$F$8</f>
        <v>LIRE-ÉCRIRE (conjugaison, grammaire, …)</v>
      </c>
      <c r="DF123" s="553"/>
      <c r="DG123" s="328">
        <f>PARAMETRES!$G$8</f>
        <v>25</v>
      </c>
      <c r="DH123" s="329"/>
      <c r="DI123" s="330" t="str">
        <f>TOTALGENERAL!$K96</f>
        <v>-</v>
      </c>
      <c r="DJ123" s="331"/>
      <c r="DK123" s="330" t="str">
        <f>TOTALGENERAL!$AL96</f>
        <v/>
      </c>
      <c r="DL123" s="331"/>
      <c r="DM123" s="330" t="str">
        <f>TOTALGENERAL!$BM96</f>
        <v/>
      </c>
      <c r="DN123" s="331"/>
      <c r="DO123" s="330" t="str">
        <f>TOTALGENERAL!$CN96</f>
        <v/>
      </c>
      <c r="DP123" s="332"/>
    </row>
    <row r="124" spans="1:120">
      <c r="A124" s="326"/>
      <c r="B124" s="326"/>
      <c r="C124" s="327"/>
      <c r="D124" s="327"/>
      <c r="E124" s="315"/>
      <c r="G124" s="315"/>
      <c r="I124" s="315"/>
      <c r="K124" s="315"/>
      <c r="M124" s="326"/>
      <c r="N124" s="326"/>
      <c r="O124" s="327"/>
      <c r="P124" s="327"/>
      <c r="Q124" s="315"/>
      <c r="S124" s="315"/>
      <c r="U124" s="315"/>
      <c r="W124" s="315"/>
      <c r="Y124" s="326"/>
      <c r="Z124" s="326"/>
      <c r="AA124" s="327"/>
      <c r="AB124" s="327"/>
      <c r="AC124" s="315"/>
      <c r="AE124" s="315"/>
      <c r="AG124" s="315"/>
      <c r="AI124" s="315"/>
      <c r="AK124" s="326"/>
      <c r="AL124" s="326"/>
      <c r="AM124" s="327"/>
      <c r="AN124" s="327"/>
      <c r="AO124" s="315"/>
      <c r="AQ124" s="315"/>
      <c r="AS124" s="315"/>
      <c r="AU124" s="315"/>
      <c r="AW124" s="326"/>
      <c r="AX124" s="326"/>
      <c r="AY124" s="327"/>
      <c r="AZ124" s="327"/>
      <c r="BA124" s="315"/>
      <c r="BC124" s="315"/>
      <c r="BE124" s="315"/>
      <c r="BG124" s="315"/>
      <c r="BI124" s="326"/>
      <c r="BJ124" s="326"/>
      <c r="BK124" s="327"/>
      <c r="BL124" s="327"/>
      <c r="BM124" s="315"/>
      <c r="BO124" s="315"/>
      <c r="BQ124" s="315"/>
      <c r="BS124" s="315"/>
      <c r="BU124" s="326"/>
      <c r="BV124" s="326"/>
      <c r="BW124" s="327"/>
      <c r="BX124" s="327"/>
      <c r="BY124" s="315"/>
      <c r="CA124" s="315"/>
      <c r="CC124" s="315"/>
      <c r="CE124" s="315"/>
      <c r="CG124" s="326"/>
      <c r="CH124" s="326"/>
      <c r="CI124" s="327"/>
      <c r="CJ124" s="327"/>
      <c r="CK124" s="315"/>
      <c r="CM124" s="315"/>
      <c r="CO124" s="315"/>
      <c r="CQ124" s="315"/>
      <c r="CS124" s="326"/>
      <c r="CT124" s="326"/>
      <c r="CU124" s="327"/>
      <c r="CV124" s="327"/>
      <c r="CW124" s="315"/>
      <c r="CY124" s="315"/>
      <c r="DA124" s="315"/>
      <c r="DC124" s="315"/>
      <c r="DE124" s="326"/>
      <c r="DF124" s="326"/>
      <c r="DG124" s="327"/>
      <c r="DH124" s="327"/>
      <c r="DI124" s="315"/>
      <c r="DK124" s="315"/>
      <c r="DM124" s="315"/>
      <c r="DO124" s="315"/>
    </row>
    <row r="125" spans="1:120" ht="13.5">
      <c r="A125" s="554" t="str">
        <f>PARAMETRES!$F$9</f>
        <v>TOTAL LANGUE MATERNELLE</v>
      </c>
      <c r="B125" s="554"/>
      <c r="C125" s="333">
        <f>PARAMETRES!$G$9</f>
        <v>100</v>
      </c>
      <c r="D125" s="334"/>
      <c r="E125" s="335">
        <f>TOTALGENERAL!$L60</f>
        <v>81.199999999999989</v>
      </c>
      <c r="F125" s="319"/>
      <c r="G125" s="335" t="str">
        <f>TOTALGENERAL!$AM60</f>
        <v/>
      </c>
      <c r="H125" s="319"/>
      <c r="I125" s="335" t="str">
        <f>TOTALGENERAL!$BN60</f>
        <v/>
      </c>
      <c r="J125" s="319"/>
      <c r="K125" s="335" t="str">
        <f>TOTALGENERAL!$CO60</f>
        <v/>
      </c>
      <c r="L125" s="320"/>
      <c r="M125" s="554" t="str">
        <f>PARAMETRES!$F$9</f>
        <v>TOTAL LANGUE MATERNELLE</v>
      </c>
      <c r="N125" s="554"/>
      <c r="O125" s="333">
        <f>PARAMETRES!$G$9</f>
        <v>100</v>
      </c>
      <c r="P125" s="334"/>
      <c r="Q125" s="335">
        <f>TOTALGENERAL!$L64</f>
        <v>93.899999999999991</v>
      </c>
      <c r="R125" s="319"/>
      <c r="S125" s="335" t="str">
        <f>TOTALGENERAL!$AM64</f>
        <v/>
      </c>
      <c r="T125" s="319"/>
      <c r="U125" s="335" t="str">
        <f>TOTALGENERAL!$BN64</f>
        <v/>
      </c>
      <c r="V125" s="319"/>
      <c r="W125" s="335" t="str">
        <f>TOTALGENERAL!$CO64</f>
        <v/>
      </c>
      <c r="X125" s="320"/>
      <c r="Y125" s="554" t="str">
        <f>PARAMETRES!$F$9</f>
        <v>TOTAL LANGUE MATERNELLE</v>
      </c>
      <c r="Z125" s="554"/>
      <c r="AA125" s="333">
        <f>PARAMETRES!$G$9</f>
        <v>100</v>
      </c>
      <c r="AB125" s="334"/>
      <c r="AC125" s="335">
        <f>TOTALGENERAL!$L68</f>
        <v>82.699999999999989</v>
      </c>
      <c r="AD125" s="319"/>
      <c r="AE125" s="335" t="str">
        <f>TOTALGENERAL!$AM68</f>
        <v/>
      </c>
      <c r="AF125" s="319"/>
      <c r="AG125" s="335" t="str">
        <f>TOTALGENERAL!$BN68</f>
        <v/>
      </c>
      <c r="AH125" s="319"/>
      <c r="AI125" s="335" t="str">
        <f>TOTALGENERAL!$CO68</f>
        <v/>
      </c>
      <c r="AJ125" s="320"/>
      <c r="AK125" s="554" t="str">
        <f>PARAMETRES!$F$9</f>
        <v>TOTAL LANGUE MATERNELLE</v>
      </c>
      <c r="AL125" s="554"/>
      <c r="AM125" s="333">
        <f>PARAMETRES!$G$9</f>
        <v>100</v>
      </c>
      <c r="AN125" s="334"/>
      <c r="AO125" s="335">
        <f>TOTALGENERAL!$L72</f>
        <v>85.399999999999991</v>
      </c>
      <c r="AP125" s="319"/>
      <c r="AQ125" s="335" t="str">
        <f>TOTALGENERAL!$AM72</f>
        <v/>
      </c>
      <c r="AR125" s="319"/>
      <c r="AS125" s="335" t="str">
        <f>TOTALGENERAL!$BN72</f>
        <v/>
      </c>
      <c r="AT125" s="319"/>
      <c r="AU125" s="335" t="str">
        <f>TOTALGENERAL!$CO72</f>
        <v/>
      </c>
      <c r="AV125" s="320"/>
      <c r="AW125" s="554" t="str">
        <f>PARAMETRES!$F$9</f>
        <v>TOTAL LANGUE MATERNELLE</v>
      </c>
      <c r="AX125" s="554"/>
      <c r="AY125" s="333">
        <f>PARAMETRES!$G$9</f>
        <v>100</v>
      </c>
      <c r="AZ125" s="334"/>
      <c r="BA125" s="335">
        <f>TOTALGENERAL!$L76</f>
        <v>75.8</v>
      </c>
      <c r="BB125" s="319"/>
      <c r="BC125" s="335" t="str">
        <f>TOTALGENERAL!$AM76</f>
        <v/>
      </c>
      <c r="BD125" s="319"/>
      <c r="BE125" s="335" t="str">
        <f>TOTALGENERAL!$BN76</f>
        <v/>
      </c>
      <c r="BF125" s="319"/>
      <c r="BG125" s="335" t="str">
        <f>TOTALGENERAL!$CO76</f>
        <v/>
      </c>
      <c r="BH125" s="320"/>
      <c r="BI125" s="554" t="str">
        <f>PARAMETRES!$F$9</f>
        <v>TOTAL LANGUE MATERNELLE</v>
      </c>
      <c r="BJ125" s="554"/>
      <c r="BK125" s="333">
        <f>PARAMETRES!$G$9</f>
        <v>100</v>
      </c>
      <c r="BL125" s="334"/>
      <c r="BM125" s="335">
        <f>TOTALGENERAL!$L80</f>
        <v>55.4</v>
      </c>
      <c r="BN125" s="319"/>
      <c r="BO125" s="335" t="str">
        <f>TOTALGENERAL!$AM80</f>
        <v/>
      </c>
      <c r="BP125" s="319"/>
      <c r="BQ125" s="335" t="str">
        <f>TOTALGENERAL!$BN80</f>
        <v/>
      </c>
      <c r="BR125" s="319"/>
      <c r="BS125" s="335" t="str">
        <f>TOTALGENERAL!$CO80</f>
        <v/>
      </c>
      <c r="BT125" s="320"/>
      <c r="BU125" s="554" t="str">
        <f>PARAMETRES!$F$9</f>
        <v>TOTAL LANGUE MATERNELLE</v>
      </c>
      <c r="BV125" s="554"/>
      <c r="BW125" s="333">
        <f>PARAMETRES!$G$9</f>
        <v>100</v>
      </c>
      <c r="BX125" s="334"/>
      <c r="BY125" s="335">
        <f>TOTALGENERAL!$L84</f>
        <v>83.5</v>
      </c>
      <c r="BZ125" s="319"/>
      <c r="CA125" s="335" t="str">
        <f>TOTALGENERAL!$AM84</f>
        <v/>
      </c>
      <c r="CB125" s="319"/>
      <c r="CC125" s="335" t="str">
        <f>TOTALGENERAL!$BN84</f>
        <v/>
      </c>
      <c r="CD125" s="319"/>
      <c r="CE125" s="335" t="str">
        <f>TOTALGENERAL!$CO84</f>
        <v/>
      </c>
      <c r="CF125" s="320"/>
      <c r="CG125" s="554" t="str">
        <f>PARAMETRES!$F$9</f>
        <v>TOTAL LANGUE MATERNELLE</v>
      </c>
      <c r="CH125" s="554"/>
      <c r="CI125" s="333">
        <f>PARAMETRES!$G$9</f>
        <v>100</v>
      </c>
      <c r="CJ125" s="334"/>
      <c r="CK125" s="335" t="str">
        <f>TOTALGENERAL!$L88</f>
        <v>-</v>
      </c>
      <c r="CL125" s="319"/>
      <c r="CM125" s="335" t="str">
        <f>TOTALGENERAL!$AM88</f>
        <v/>
      </c>
      <c r="CN125" s="319"/>
      <c r="CO125" s="335" t="str">
        <f>TOTALGENERAL!$BN88</f>
        <v/>
      </c>
      <c r="CP125" s="319"/>
      <c r="CQ125" s="335" t="str">
        <f>TOTALGENERAL!$CO88</f>
        <v/>
      </c>
      <c r="CR125" s="320"/>
      <c r="CS125" s="554" t="str">
        <f>PARAMETRES!$F$9</f>
        <v>TOTAL LANGUE MATERNELLE</v>
      </c>
      <c r="CT125" s="554"/>
      <c r="CU125" s="333">
        <f>PARAMETRES!$G$9</f>
        <v>100</v>
      </c>
      <c r="CV125" s="334"/>
      <c r="CW125" s="335" t="str">
        <f>TOTALGENERAL!$L92</f>
        <v>-</v>
      </c>
      <c r="CX125" s="319"/>
      <c r="CY125" s="335" t="str">
        <f>TOTALGENERAL!$AM92</f>
        <v/>
      </c>
      <c r="CZ125" s="319"/>
      <c r="DA125" s="335" t="str">
        <f>TOTALGENERAL!$BN92</f>
        <v/>
      </c>
      <c r="DB125" s="319"/>
      <c r="DC125" s="335" t="str">
        <f>TOTALGENERAL!$CO92</f>
        <v/>
      </c>
      <c r="DD125" s="320"/>
      <c r="DE125" s="554" t="str">
        <f>PARAMETRES!$F$9</f>
        <v>TOTAL LANGUE MATERNELLE</v>
      </c>
      <c r="DF125" s="554"/>
      <c r="DG125" s="333">
        <f>PARAMETRES!$G$9</f>
        <v>100</v>
      </c>
      <c r="DH125" s="334"/>
      <c r="DI125" s="335" t="str">
        <f>TOTALGENERAL!$L96</f>
        <v>-</v>
      </c>
      <c r="DJ125" s="319"/>
      <c r="DK125" s="335" t="str">
        <f>TOTALGENERAL!$AM96</f>
        <v/>
      </c>
      <c r="DL125" s="319"/>
      <c r="DM125" s="335" t="str">
        <f>TOTALGENERAL!$BN96</f>
        <v/>
      </c>
      <c r="DN125" s="319"/>
      <c r="DO125" s="335" t="str">
        <f>TOTALGENERAL!$CO96</f>
        <v/>
      </c>
      <c r="DP125" s="320"/>
    </row>
    <row r="126" spans="1:120" ht="13.5">
      <c r="A126" s="321" t="str">
        <f>IF(COUNTBLANK(K115:K144)=30,"","Moyenne de l'année :")</f>
        <v/>
      </c>
      <c r="B126" s="322" t="str">
        <f>IF(COUNTBLANK(K115:K144)=30,"",CONCATENATE(TOTALGENERAL!$DK60," %"))</f>
        <v/>
      </c>
      <c r="C126" s="336"/>
      <c r="D126" s="336"/>
      <c r="E126" s="315"/>
      <c r="F126" s="324"/>
      <c r="G126" s="315"/>
      <c r="H126" s="324"/>
      <c r="I126" s="315"/>
      <c r="J126" s="324"/>
      <c r="K126" s="315"/>
      <c r="L126" s="325"/>
      <c r="M126" s="321" t="str">
        <f>IF(COUNTBLANK(W115:W144)=30,"","Moyenne de l'année :")</f>
        <v/>
      </c>
      <c r="N126" s="322" t="str">
        <f>IF(COUNTBLANK(W115:W144)=30,"",CONCATENATE(TOTALGENERAL!$DK64," %"))</f>
        <v/>
      </c>
      <c r="O126" s="336"/>
      <c r="P126" s="336"/>
      <c r="Q126" s="315"/>
      <c r="R126" s="324"/>
      <c r="S126" s="315"/>
      <c r="T126" s="324"/>
      <c r="U126" s="315"/>
      <c r="V126" s="324"/>
      <c r="W126" s="315"/>
      <c r="X126" s="325"/>
      <c r="Y126" s="321" t="str">
        <f>IF(COUNTBLANK(AI115:AI144)=30,"","Moyenne de l'année :")</f>
        <v/>
      </c>
      <c r="Z126" s="322" t="str">
        <f>IF(COUNTBLANK(AI115:AI144)=30,"",CONCATENATE(TOTALGENERAL!$DK68," %"))</f>
        <v/>
      </c>
      <c r="AA126" s="336"/>
      <c r="AB126" s="336"/>
      <c r="AC126" s="315"/>
      <c r="AD126" s="324"/>
      <c r="AE126" s="315"/>
      <c r="AF126" s="324"/>
      <c r="AG126" s="315"/>
      <c r="AH126" s="324"/>
      <c r="AI126" s="315"/>
      <c r="AJ126" s="325"/>
      <c r="AK126" s="321" t="str">
        <f>IF(COUNTBLANK(AU115:AU144)=30,"","Moyenne de l'année :")</f>
        <v/>
      </c>
      <c r="AL126" s="322" t="str">
        <f>IF(COUNTBLANK(AU115:AU144)=30,"",CONCATENATE(TOTALGENERAL!$DK72," %"))</f>
        <v/>
      </c>
      <c r="AM126" s="336"/>
      <c r="AN126" s="336"/>
      <c r="AO126" s="315"/>
      <c r="AP126" s="324"/>
      <c r="AQ126" s="315"/>
      <c r="AR126" s="324"/>
      <c r="AS126" s="315"/>
      <c r="AT126" s="324"/>
      <c r="AU126" s="315"/>
      <c r="AV126" s="325"/>
      <c r="AW126" s="321" t="str">
        <f>IF(COUNTBLANK(BG115:BG144)=30,"","Moyenne de l'année :")</f>
        <v/>
      </c>
      <c r="AX126" s="322" t="str">
        <f>IF(COUNTBLANK(BG115:BG144)=30,"",CONCATENATE(TOTALGENERAL!$DK76," %"))</f>
        <v/>
      </c>
      <c r="AY126" s="336"/>
      <c r="AZ126" s="336"/>
      <c r="BA126" s="315"/>
      <c r="BB126" s="324"/>
      <c r="BC126" s="315"/>
      <c r="BD126" s="324"/>
      <c r="BE126" s="315"/>
      <c r="BF126" s="324"/>
      <c r="BG126" s="315"/>
      <c r="BH126" s="325"/>
      <c r="BI126" s="321" t="str">
        <f>IF(COUNTBLANK(BS115:BS144)=30,"","Moyenne de l'année :")</f>
        <v/>
      </c>
      <c r="BJ126" s="322" t="str">
        <f>IF(COUNTBLANK(BS115:BS144)=30,"",CONCATENATE(TOTALGENERAL!$DK80," %"))</f>
        <v/>
      </c>
      <c r="BK126" s="336"/>
      <c r="BL126" s="336"/>
      <c r="BM126" s="315"/>
      <c r="BN126" s="324"/>
      <c r="BO126" s="315"/>
      <c r="BP126" s="324"/>
      <c r="BQ126" s="315"/>
      <c r="BR126" s="324"/>
      <c r="BS126" s="315"/>
      <c r="BT126" s="325"/>
      <c r="BU126" s="321" t="str">
        <f>IF(COUNTBLANK(CE115:CE144)=30,"","Moyenne de l'année :")</f>
        <v/>
      </c>
      <c r="BV126" s="322" t="str">
        <f>IF(COUNTBLANK(CE115:CE144)=30,"",CONCATENATE(TOTALGENERAL!$DK84," %"))</f>
        <v/>
      </c>
      <c r="BW126" s="336"/>
      <c r="BX126" s="336"/>
      <c r="BY126" s="315"/>
      <c r="BZ126" s="324"/>
      <c r="CA126" s="315"/>
      <c r="CB126" s="324"/>
      <c r="CC126" s="315"/>
      <c r="CD126" s="324"/>
      <c r="CE126" s="315"/>
      <c r="CF126" s="325"/>
      <c r="CG126" s="321" t="str">
        <f>IF(COUNTBLANK(CQ115:CQ144)=30,"","Moyenne de l'année :")</f>
        <v/>
      </c>
      <c r="CH126" s="322" t="str">
        <f>IF(COUNTBLANK(CQ115:CQ144)=30,"",CONCATENATE(TOTALGENERAL!$DK88," %"))</f>
        <v/>
      </c>
      <c r="CI126" s="336"/>
      <c r="CJ126" s="336"/>
      <c r="CK126" s="315"/>
      <c r="CL126" s="324"/>
      <c r="CM126" s="315"/>
      <c r="CN126" s="324"/>
      <c r="CO126" s="315"/>
      <c r="CP126" s="324"/>
      <c r="CQ126" s="315"/>
      <c r="CR126" s="325"/>
      <c r="CS126" s="321" t="str">
        <f>IF(COUNTBLANK(DC115:DC144)=30,"","Moyenne de l'année :")</f>
        <v/>
      </c>
      <c r="CT126" s="322" t="str">
        <f>IF(COUNTBLANK(DC115:DC144)=30,"",CONCATENATE(TOTALGENERAL!$DK92," %"))</f>
        <v/>
      </c>
      <c r="CU126" s="336"/>
      <c r="CV126" s="336"/>
      <c r="CW126" s="315"/>
      <c r="CX126" s="324"/>
      <c r="CY126" s="315"/>
      <c r="CZ126" s="324"/>
      <c r="DA126" s="315"/>
      <c r="DB126" s="324"/>
      <c r="DC126" s="315"/>
      <c r="DD126" s="325"/>
      <c r="DE126" s="321" t="str">
        <f>IF(COUNTBLANK(DO115:DO144)=30,"","Moyenne de l'année :")</f>
        <v/>
      </c>
      <c r="DF126" s="322" t="str">
        <f>IF(COUNTBLANK(DO115:DO144)=30,"",CONCATENATE(TOTALGENERAL!$DK96," %"))</f>
        <v/>
      </c>
      <c r="DG126" s="336"/>
      <c r="DH126" s="336"/>
      <c r="DI126" s="315"/>
      <c r="DJ126" s="324"/>
      <c r="DK126" s="315"/>
      <c r="DL126" s="324"/>
      <c r="DM126" s="315"/>
      <c r="DN126" s="324"/>
      <c r="DO126" s="315"/>
      <c r="DP126" s="325"/>
    </row>
    <row r="127" spans="1:120">
      <c r="A127" s="326"/>
      <c r="B127" s="326"/>
      <c r="C127" s="327"/>
      <c r="D127" s="327"/>
      <c r="E127" s="315"/>
      <c r="G127" s="315"/>
      <c r="I127" s="315"/>
      <c r="K127" s="315"/>
      <c r="M127" s="326"/>
      <c r="N127" s="326"/>
      <c r="O127" s="327"/>
      <c r="P127" s="327"/>
      <c r="Q127" s="315"/>
      <c r="S127" s="315"/>
      <c r="U127" s="315"/>
      <c r="W127" s="315"/>
      <c r="Y127" s="326"/>
      <c r="Z127" s="326"/>
      <c r="AA127" s="327"/>
      <c r="AB127" s="327"/>
      <c r="AC127" s="315"/>
      <c r="AE127" s="315"/>
      <c r="AG127" s="315"/>
      <c r="AI127" s="315"/>
      <c r="AK127" s="326"/>
      <c r="AL127" s="326"/>
      <c r="AM127" s="327"/>
      <c r="AN127" s="327"/>
      <c r="AO127" s="315"/>
      <c r="AQ127" s="315"/>
      <c r="AS127" s="315"/>
      <c r="AU127" s="315"/>
      <c r="AW127" s="326"/>
      <c r="AX127" s="326"/>
      <c r="AY127" s="327"/>
      <c r="AZ127" s="327"/>
      <c r="BA127" s="315"/>
      <c r="BC127" s="315"/>
      <c r="BE127" s="315"/>
      <c r="BG127" s="315"/>
      <c r="BI127" s="326"/>
      <c r="BJ127" s="326"/>
      <c r="BK127" s="327"/>
      <c r="BL127" s="327"/>
      <c r="BM127" s="315"/>
      <c r="BO127" s="315"/>
      <c r="BQ127" s="315"/>
      <c r="BS127" s="315"/>
      <c r="BU127" s="326"/>
      <c r="BV127" s="326"/>
      <c r="BW127" s="327"/>
      <c r="BX127" s="327"/>
      <c r="BY127" s="315"/>
      <c r="CA127" s="315"/>
      <c r="CC127" s="315"/>
      <c r="CE127" s="315"/>
      <c r="CG127" s="326"/>
      <c r="CH127" s="326"/>
      <c r="CI127" s="327"/>
      <c r="CJ127" s="327"/>
      <c r="CK127" s="315"/>
      <c r="CM127" s="315"/>
      <c r="CO127" s="315"/>
      <c r="CQ127" s="315"/>
      <c r="CS127" s="326"/>
      <c r="CT127" s="326"/>
      <c r="CU127" s="327"/>
      <c r="CV127" s="327"/>
      <c r="CW127" s="315"/>
      <c r="CY127" s="315"/>
      <c r="DA127" s="315"/>
      <c r="DC127" s="315"/>
      <c r="DE127" s="326"/>
      <c r="DF127" s="326"/>
      <c r="DG127" s="327"/>
      <c r="DH127" s="327"/>
      <c r="DI127" s="315"/>
      <c r="DK127" s="315"/>
      <c r="DM127" s="315"/>
      <c r="DO127" s="315"/>
    </row>
    <row r="128" spans="1:120" ht="13.5">
      <c r="A128" s="552" t="s">
        <v>89</v>
      </c>
      <c r="B128" s="552"/>
      <c r="C128" s="327"/>
      <c r="D128" s="327"/>
      <c r="E128" s="315"/>
      <c r="G128" s="315"/>
      <c r="I128" s="315"/>
      <c r="K128" s="315"/>
      <c r="M128" s="552" t="s">
        <v>89</v>
      </c>
      <c r="N128" s="552"/>
      <c r="O128" s="327"/>
      <c r="P128" s="327"/>
      <c r="Q128" s="315"/>
      <c r="S128" s="315"/>
      <c r="U128" s="315"/>
      <c r="W128" s="315"/>
      <c r="Y128" s="552" t="s">
        <v>89</v>
      </c>
      <c r="Z128" s="552"/>
      <c r="AA128" s="327"/>
      <c r="AB128" s="327"/>
      <c r="AC128" s="315"/>
      <c r="AE128" s="315"/>
      <c r="AG128" s="315"/>
      <c r="AI128" s="315"/>
      <c r="AK128" s="552" t="s">
        <v>89</v>
      </c>
      <c r="AL128" s="552"/>
      <c r="AM128" s="327"/>
      <c r="AN128" s="327"/>
      <c r="AO128" s="315"/>
      <c r="AQ128" s="315"/>
      <c r="AS128" s="315"/>
      <c r="AU128" s="315"/>
      <c r="AW128" s="552" t="s">
        <v>89</v>
      </c>
      <c r="AX128" s="552"/>
      <c r="AY128" s="327"/>
      <c r="AZ128" s="327"/>
      <c r="BA128" s="315"/>
      <c r="BC128" s="315"/>
      <c r="BE128" s="315"/>
      <c r="BG128" s="315"/>
      <c r="BI128" s="552" t="s">
        <v>89</v>
      </c>
      <c r="BJ128" s="552"/>
      <c r="BK128" s="327"/>
      <c r="BL128" s="327"/>
      <c r="BM128" s="315"/>
      <c r="BO128" s="315"/>
      <c r="BQ128" s="315"/>
      <c r="BS128" s="315"/>
      <c r="BU128" s="552" t="s">
        <v>89</v>
      </c>
      <c r="BV128" s="552"/>
      <c r="BW128" s="327"/>
      <c r="BX128" s="327"/>
      <c r="BY128" s="315"/>
      <c r="CA128" s="315"/>
      <c r="CC128" s="315"/>
      <c r="CE128" s="315"/>
      <c r="CG128" s="552" t="s">
        <v>89</v>
      </c>
      <c r="CH128" s="552"/>
      <c r="CI128" s="327"/>
      <c r="CJ128" s="327"/>
      <c r="CK128" s="315"/>
      <c r="CM128" s="315"/>
      <c r="CO128" s="315"/>
      <c r="CQ128" s="315"/>
      <c r="CS128" s="552" t="s">
        <v>89</v>
      </c>
      <c r="CT128" s="552"/>
      <c r="CU128" s="327"/>
      <c r="CV128" s="327"/>
      <c r="CW128" s="315"/>
      <c r="CY128" s="315"/>
      <c r="DA128" s="315"/>
      <c r="DC128" s="315"/>
      <c r="DE128" s="552" t="s">
        <v>89</v>
      </c>
      <c r="DF128" s="552"/>
      <c r="DG128" s="327"/>
      <c r="DH128" s="327"/>
      <c r="DI128" s="315"/>
      <c r="DK128" s="315"/>
      <c r="DM128" s="315"/>
      <c r="DO128" s="315"/>
    </row>
    <row r="129" spans="1:120">
      <c r="A129" s="326"/>
      <c r="B129" s="326"/>
      <c r="C129" s="327"/>
      <c r="D129" s="327"/>
      <c r="E129" s="315"/>
      <c r="G129" s="315"/>
      <c r="I129" s="315"/>
      <c r="K129" s="315"/>
      <c r="M129" s="326"/>
      <c r="N129" s="326"/>
      <c r="O129" s="327"/>
      <c r="P129" s="327"/>
      <c r="Q129" s="315"/>
      <c r="S129" s="315"/>
      <c r="U129" s="315"/>
      <c r="W129" s="315"/>
      <c r="Y129" s="326"/>
      <c r="Z129" s="326"/>
      <c r="AA129" s="327"/>
      <c r="AB129" s="327"/>
      <c r="AC129" s="315"/>
      <c r="AE129" s="315"/>
      <c r="AG129" s="315"/>
      <c r="AI129" s="315"/>
      <c r="AK129" s="326"/>
      <c r="AL129" s="326"/>
      <c r="AM129" s="327"/>
      <c r="AN129" s="327"/>
      <c r="AO129" s="315"/>
      <c r="AQ129" s="315"/>
      <c r="AS129" s="315"/>
      <c r="AU129" s="315"/>
      <c r="AW129" s="326"/>
      <c r="AX129" s="326"/>
      <c r="AY129" s="327"/>
      <c r="AZ129" s="327"/>
      <c r="BA129" s="315"/>
      <c r="BC129" s="315"/>
      <c r="BE129" s="315"/>
      <c r="BG129" s="315"/>
      <c r="BI129" s="326"/>
      <c r="BJ129" s="326"/>
      <c r="BK129" s="327"/>
      <c r="BL129" s="327"/>
      <c r="BM129" s="315"/>
      <c r="BO129" s="315"/>
      <c r="BQ129" s="315"/>
      <c r="BS129" s="315"/>
      <c r="BU129" s="326"/>
      <c r="BV129" s="326"/>
      <c r="BW129" s="327"/>
      <c r="BX129" s="327"/>
      <c r="BY129" s="315"/>
      <c r="CA129" s="315"/>
      <c r="CC129" s="315"/>
      <c r="CE129" s="315"/>
      <c r="CG129" s="326"/>
      <c r="CH129" s="326"/>
      <c r="CI129" s="327"/>
      <c r="CJ129" s="327"/>
      <c r="CK129" s="315"/>
      <c r="CM129" s="315"/>
      <c r="CO129" s="315"/>
      <c r="CQ129" s="315"/>
      <c r="CS129" s="326"/>
      <c r="CT129" s="326"/>
      <c r="CU129" s="327"/>
      <c r="CV129" s="327"/>
      <c r="CW129" s="315"/>
      <c r="CY129" s="315"/>
      <c r="DA129" s="315"/>
      <c r="DC129" s="315"/>
      <c r="DE129" s="326"/>
      <c r="DF129" s="326"/>
      <c r="DG129" s="327"/>
      <c r="DH129" s="327"/>
      <c r="DI129" s="315"/>
      <c r="DK129" s="315"/>
      <c r="DM129" s="315"/>
      <c r="DO129" s="315"/>
    </row>
    <row r="130" spans="1:120">
      <c r="A130" s="553" t="str">
        <f>PARAMETRES!$F$11</f>
        <v>NOMBRES ET OPÉRATIONS</v>
      </c>
      <c r="B130" s="553"/>
      <c r="C130" s="328">
        <f>PARAMETRES!$G$11</f>
        <v>40</v>
      </c>
      <c r="D130" s="329"/>
      <c r="E130" s="330">
        <f>TOTALGENERAL!$O60</f>
        <v>39.700000000000003</v>
      </c>
      <c r="F130" s="331"/>
      <c r="G130" s="330" t="str">
        <f>TOTALGENERAL!$AP60</f>
        <v/>
      </c>
      <c r="H130" s="331"/>
      <c r="I130" s="330" t="str">
        <f>TOTALGENERAL!$BQ60</f>
        <v/>
      </c>
      <c r="J130" s="331"/>
      <c r="K130" s="330" t="str">
        <f>TOTALGENERAL!$CR60</f>
        <v/>
      </c>
      <c r="L130" s="332"/>
      <c r="M130" s="553" t="str">
        <f>PARAMETRES!$F$11</f>
        <v>NOMBRES ET OPÉRATIONS</v>
      </c>
      <c r="N130" s="553"/>
      <c r="O130" s="328">
        <f>PARAMETRES!$G$11</f>
        <v>40</v>
      </c>
      <c r="P130" s="329"/>
      <c r="Q130" s="330">
        <f>TOTALGENERAL!$O64</f>
        <v>40</v>
      </c>
      <c r="R130" s="331"/>
      <c r="S130" s="330" t="str">
        <f>TOTALGENERAL!$AP64</f>
        <v/>
      </c>
      <c r="T130" s="331"/>
      <c r="U130" s="330" t="str">
        <f>TOTALGENERAL!$BQ64</f>
        <v/>
      </c>
      <c r="V130" s="331"/>
      <c r="W130" s="330" t="str">
        <f>TOTALGENERAL!$CR64</f>
        <v/>
      </c>
      <c r="X130" s="332"/>
      <c r="Y130" s="553" t="str">
        <f>PARAMETRES!$F$11</f>
        <v>NOMBRES ET OPÉRATIONS</v>
      </c>
      <c r="Z130" s="553"/>
      <c r="AA130" s="328">
        <f>PARAMETRES!$G$11</f>
        <v>40</v>
      </c>
      <c r="AB130" s="329"/>
      <c r="AC130" s="330">
        <f>TOTALGENERAL!$O68</f>
        <v>40</v>
      </c>
      <c r="AD130" s="331"/>
      <c r="AE130" s="330" t="str">
        <f>TOTALGENERAL!$AP68</f>
        <v/>
      </c>
      <c r="AF130" s="331"/>
      <c r="AG130" s="330" t="str">
        <f>TOTALGENERAL!$BQ68</f>
        <v/>
      </c>
      <c r="AH130" s="331"/>
      <c r="AI130" s="330" t="str">
        <f>TOTALGENERAL!$CR68</f>
        <v/>
      </c>
      <c r="AJ130" s="332"/>
      <c r="AK130" s="553" t="str">
        <f>PARAMETRES!$F$11</f>
        <v>NOMBRES ET OPÉRATIONS</v>
      </c>
      <c r="AL130" s="553"/>
      <c r="AM130" s="328">
        <f>PARAMETRES!$G$11</f>
        <v>40</v>
      </c>
      <c r="AN130" s="329"/>
      <c r="AO130" s="330">
        <f>TOTALGENERAL!$O72</f>
        <v>37.300000000000004</v>
      </c>
      <c r="AP130" s="331"/>
      <c r="AQ130" s="330" t="str">
        <f>TOTALGENERAL!$AP72</f>
        <v/>
      </c>
      <c r="AR130" s="331"/>
      <c r="AS130" s="330" t="str">
        <f>TOTALGENERAL!$BQ72</f>
        <v/>
      </c>
      <c r="AT130" s="331"/>
      <c r="AU130" s="330" t="str">
        <f>TOTALGENERAL!$CR72</f>
        <v/>
      </c>
      <c r="AV130" s="332"/>
      <c r="AW130" s="553" t="str">
        <f>PARAMETRES!$F$11</f>
        <v>NOMBRES ET OPÉRATIONS</v>
      </c>
      <c r="AX130" s="553"/>
      <c r="AY130" s="328">
        <f>PARAMETRES!$G$11</f>
        <v>40</v>
      </c>
      <c r="AZ130" s="329"/>
      <c r="BA130" s="330">
        <f>TOTALGENERAL!$O76</f>
        <v>31.6</v>
      </c>
      <c r="BB130" s="331"/>
      <c r="BC130" s="330" t="str">
        <f>TOTALGENERAL!$AP76</f>
        <v/>
      </c>
      <c r="BD130" s="331"/>
      <c r="BE130" s="330" t="str">
        <f>TOTALGENERAL!$BQ76</f>
        <v/>
      </c>
      <c r="BF130" s="331"/>
      <c r="BG130" s="330" t="str">
        <f>TOTALGENERAL!$CR76</f>
        <v/>
      </c>
      <c r="BH130" s="332"/>
      <c r="BI130" s="553" t="str">
        <f>PARAMETRES!$F$11</f>
        <v>NOMBRES ET OPÉRATIONS</v>
      </c>
      <c r="BJ130" s="553"/>
      <c r="BK130" s="328">
        <f>PARAMETRES!$G$11</f>
        <v>40</v>
      </c>
      <c r="BL130" s="329"/>
      <c r="BM130" s="330">
        <f>TOTALGENERAL!$O80</f>
        <v>36.800000000000004</v>
      </c>
      <c r="BN130" s="331"/>
      <c r="BO130" s="330" t="str">
        <f>TOTALGENERAL!$AP80</f>
        <v/>
      </c>
      <c r="BP130" s="331"/>
      <c r="BQ130" s="330" t="str">
        <f>TOTALGENERAL!$BQ80</f>
        <v/>
      </c>
      <c r="BR130" s="331"/>
      <c r="BS130" s="330" t="str">
        <f>TOTALGENERAL!$CR80</f>
        <v/>
      </c>
      <c r="BT130" s="332"/>
      <c r="BU130" s="553" t="str">
        <f>PARAMETRES!$F$11</f>
        <v>NOMBRES ET OPÉRATIONS</v>
      </c>
      <c r="BV130" s="553"/>
      <c r="BW130" s="328">
        <f>PARAMETRES!$G$11</f>
        <v>40</v>
      </c>
      <c r="BX130" s="329"/>
      <c r="BY130" s="330">
        <f>TOTALGENERAL!$O84</f>
        <v>33.6</v>
      </c>
      <c r="BZ130" s="331"/>
      <c r="CA130" s="330" t="str">
        <f>TOTALGENERAL!$AP84</f>
        <v/>
      </c>
      <c r="CB130" s="331"/>
      <c r="CC130" s="330" t="str">
        <f>TOTALGENERAL!$BQ84</f>
        <v/>
      </c>
      <c r="CD130" s="331"/>
      <c r="CE130" s="330" t="str">
        <f>TOTALGENERAL!$CR84</f>
        <v/>
      </c>
      <c r="CF130" s="332"/>
      <c r="CG130" s="553" t="str">
        <f>PARAMETRES!$F$11</f>
        <v>NOMBRES ET OPÉRATIONS</v>
      </c>
      <c r="CH130" s="553"/>
      <c r="CI130" s="328">
        <f>PARAMETRES!$G$11</f>
        <v>40</v>
      </c>
      <c r="CJ130" s="329"/>
      <c r="CK130" s="330" t="str">
        <f>TOTALGENERAL!$O88</f>
        <v>-</v>
      </c>
      <c r="CL130" s="331"/>
      <c r="CM130" s="330" t="str">
        <f>TOTALGENERAL!$AP88</f>
        <v/>
      </c>
      <c r="CN130" s="331"/>
      <c r="CO130" s="330" t="str">
        <f>TOTALGENERAL!$BQ88</f>
        <v/>
      </c>
      <c r="CP130" s="331"/>
      <c r="CQ130" s="330" t="str">
        <f>TOTALGENERAL!$CR88</f>
        <v/>
      </c>
      <c r="CR130" s="332"/>
      <c r="CS130" s="553" t="str">
        <f>PARAMETRES!$F$11</f>
        <v>NOMBRES ET OPÉRATIONS</v>
      </c>
      <c r="CT130" s="553"/>
      <c r="CU130" s="328">
        <f>PARAMETRES!$G$11</f>
        <v>40</v>
      </c>
      <c r="CV130" s="329"/>
      <c r="CW130" s="330" t="str">
        <f>TOTALGENERAL!$O92</f>
        <v>-</v>
      </c>
      <c r="CX130" s="331"/>
      <c r="CY130" s="330" t="str">
        <f>TOTALGENERAL!$AP92</f>
        <v/>
      </c>
      <c r="CZ130" s="331"/>
      <c r="DA130" s="330" t="str">
        <f>TOTALGENERAL!$BQ92</f>
        <v/>
      </c>
      <c r="DB130" s="331"/>
      <c r="DC130" s="330" t="str">
        <f>TOTALGENERAL!$CR92</f>
        <v/>
      </c>
      <c r="DD130" s="332"/>
      <c r="DE130" s="553" t="str">
        <f>PARAMETRES!$F$11</f>
        <v>NOMBRES ET OPÉRATIONS</v>
      </c>
      <c r="DF130" s="553"/>
      <c r="DG130" s="328">
        <f>PARAMETRES!$G$11</f>
        <v>40</v>
      </c>
      <c r="DH130" s="329"/>
      <c r="DI130" s="330" t="str">
        <f>TOTALGENERAL!$O96</f>
        <v>-</v>
      </c>
      <c r="DJ130" s="331"/>
      <c r="DK130" s="330" t="str">
        <f>TOTALGENERAL!$AP96</f>
        <v/>
      </c>
      <c r="DL130" s="331"/>
      <c r="DM130" s="330" t="str">
        <f>TOTALGENERAL!$BQ96</f>
        <v/>
      </c>
      <c r="DN130" s="331"/>
      <c r="DO130" s="330" t="str">
        <f>TOTALGENERAL!$CR96</f>
        <v/>
      </c>
      <c r="DP130" s="332"/>
    </row>
    <row r="131" spans="1:120">
      <c r="A131" s="553" t="str">
        <f>PARAMETRES!$F$12</f>
        <v>GRANDEURS</v>
      </c>
      <c r="B131" s="553"/>
      <c r="C131" s="328">
        <f>PARAMETRES!$G$12</f>
        <v>30</v>
      </c>
      <c r="D131" s="329"/>
      <c r="E131" s="330" t="str">
        <f>TOTALGENERAL!$P60</f>
        <v/>
      </c>
      <c r="F131" s="331"/>
      <c r="G131" s="330" t="str">
        <f>TOTALGENERAL!$AQ60</f>
        <v/>
      </c>
      <c r="H131" s="331"/>
      <c r="I131" s="330" t="str">
        <f>TOTALGENERAL!$BR60</f>
        <v/>
      </c>
      <c r="J131" s="331"/>
      <c r="K131" s="330" t="str">
        <f>TOTALGENERAL!$CS60</f>
        <v/>
      </c>
      <c r="L131" s="332"/>
      <c r="M131" s="553" t="str">
        <f>PARAMETRES!$F$12</f>
        <v>GRANDEURS</v>
      </c>
      <c r="N131" s="553"/>
      <c r="O131" s="328">
        <f>PARAMETRES!$G$12</f>
        <v>30</v>
      </c>
      <c r="P131" s="329"/>
      <c r="Q131" s="330" t="str">
        <f>TOTALGENERAL!$P64</f>
        <v/>
      </c>
      <c r="R131" s="331"/>
      <c r="S131" s="330" t="str">
        <f>TOTALGENERAL!$AQ64</f>
        <v/>
      </c>
      <c r="T131" s="331"/>
      <c r="U131" s="330" t="str">
        <f>TOTALGENERAL!$BR64</f>
        <v/>
      </c>
      <c r="V131" s="331"/>
      <c r="W131" s="330" t="str">
        <f>TOTALGENERAL!$CS64</f>
        <v/>
      </c>
      <c r="X131" s="332"/>
      <c r="Y131" s="553" t="str">
        <f>PARAMETRES!$F$12</f>
        <v>GRANDEURS</v>
      </c>
      <c r="Z131" s="553"/>
      <c r="AA131" s="328">
        <f>PARAMETRES!$G$12</f>
        <v>30</v>
      </c>
      <c r="AB131" s="329"/>
      <c r="AC131" s="330" t="str">
        <f>TOTALGENERAL!$P68</f>
        <v/>
      </c>
      <c r="AD131" s="331"/>
      <c r="AE131" s="330" t="str">
        <f>TOTALGENERAL!$AQ68</f>
        <v/>
      </c>
      <c r="AF131" s="331"/>
      <c r="AG131" s="330" t="str">
        <f>TOTALGENERAL!$BR68</f>
        <v/>
      </c>
      <c r="AH131" s="331"/>
      <c r="AI131" s="330" t="str">
        <f>TOTALGENERAL!$CS68</f>
        <v/>
      </c>
      <c r="AJ131" s="332"/>
      <c r="AK131" s="553" t="str">
        <f>PARAMETRES!$F$12</f>
        <v>GRANDEURS</v>
      </c>
      <c r="AL131" s="553"/>
      <c r="AM131" s="328">
        <f>PARAMETRES!$G$12</f>
        <v>30</v>
      </c>
      <c r="AN131" s="329"/>
      <c r="AO131" s="330" t="str">
        <f>TOTALGENERAL!$P72</f>
        <v/>
      </c>
      <c r="AP131" s="331"/>
      <c r="AQ131" s="330" t="str">
        <f>TOTALGENERAL!$AQ72</f>
        <v/>
      </c>
      <c r="AR131" s="331"/>
      <c r="AS131" s="330" t="str">
        <f>TOTALGENERAL!$BR72</f>
        <v/>
      </c>
      <c r="AT131" s="331"/>
      <c r="AU131" s="330" t="str">
        <f>TOTALGENERAL!$CS72</f>
        <v/>
      </c>
      <c r="AV131" s="332"/>
      <c r="AW131" s="553" t="str">
        <f>PARAMETRES!$F$12</f>
        <v>GRANDEURS</v>
      </c>
      <c r="AX131" s="553"/>
      <c r="AY131" s="328">
        <f>PARAMETRES!$G$12</f>
        <v>30</v>
      </c>
      <c r="AZ131" s="329"/>
      <c r="BA131" s="330" t="str">
        <f>TOTALGENERAL!$P76</f>
        <v/>
      </c>
      <c r="BB131" s="331"/>
      <c r="BC131" s="330" t="str">
        <f>TOTALGENERAL!$AQ76</f>
        <v/>
      </c>
      <c r="BD131" s="331"/>
      <c r="BE131" s="330" t="str">
        <f>TOTALGENERAL!$BR76</f>
        <v/>
      </c>
      <c r="BF131" s="331"/>
      <c r="BG131" s="330" t="str">
        <f>TOTALGENERAL!$CS76</f>
        <v/>
      </c>
      <c r="BH131" s="332"/>
      <c r="BI131" s="553" t="str">
        <f>PARAMETRES!$F$12</f>
        <v>GRANDEURS</v>
      </c>
      <c r="BJ131" s="553"/>
      <c r="BK131" s="328">
        <f>PARAMETRES!$G$12</f>
        <v>30</v>
      </c>
      <c r="BL131" s="329"/>
      <c r="BM131" s="330" t="str">
        <f>TOTALGENERAL!$P80</f>
        <v/>
      </c>
      <c r="BN131" s="331"/>
      <c r="BO131" s="330" t="str">
        <f>TOTALGENERAL!$AQ80</f>
        <v/>
      </c>
      <c r="BP131" s="331"/>
      <c r="BQ131" s="330" t="str">
        <f>TOTALGENERAL!$BR80</f>
        <v/>
      </c>
      <c r="BR131" s="331"/>
      <c r="BS131" s="330" t="str">
        <f>TOTALGENERAL!$CS80</f>
        <v/>
      </c>
      <c r="BT131" s="332"/>
      <c r="BU131" s="553" t="str">
        <f>PARAMETRES!$F$12</f>
        <v>GRANDEURS</v>
      </c>
      <c r="BV131" s="553"/>
      <c r="BW131" s="328">
        <f>PARAMETRES!$G$12</f>
        <v>30</v>
      </c>
      <c r="BX131" s="329"/>
      <c r="BY131" s="330" t="str">
        <f>TOTALGENERAL!$P84</f>
        <v/>
      </c>
      <c r="BZ131" s="331"/>
      <c r="CA131" s="330" t="str">
        <f>TOTALGENERAL!$AQ84</f>
        <v/>
      </c>
      <c r="CB131" s="331"/>
      <c r="CC131" s="330" t="str">
        <f>TOTALGENERAL!$BR84</f>
        <v/>
      </c>
      <c r="CD131" s="331"/>
      <c r="CE131" s="330" t="str">
        <f>TOTALGENERAL!$CS84</f>
        <v/>
      </c>
      <c r="CF131" s="332"/>
      <c r="CG131" s="553" t="str">
        <f>PARAMETRES!$F$12</f>
        <v>GRANDEURS</v>
      </c>
      <c r="CH131" s="553"/>
      <c r="CI131" s="328">
        <f>PARAMETRES!$G$12</f>
        <v>30</v>
      </c>
      <c r="CJ131" s="329"/>
      <c r="CK131" s="330" t="str">
        <f>TOTALGENERAL!$P88</f>
        <v/>
      </c>
      <c r="CL131" s="331"/>
      <c r="CM131" s="330" t="str">
        <f>TOTALGENERAL!$AQ88</f>
        <v/>
      </c>
      <c r="CN131" s="331"/>
      <c r="CO131" s="330" t="str">
        <f>TOTALGENERAL!$BR88</f>
        <v/>
      </c>
      <c r="CP131" s="331"/>
      <c r="CQ131" s="330" t="str">
        <f>TOTALGENERAL!$CS88</f>
        <v/>
      </c>
      <c r="CR131" s="332"/>
      <c r="CS131" s="553" t="str">
        <f>PARAMETRES!$F$12</f>
        <v>GRANDEURS</v>
      </c>
      <c r="CT131" s="553"/>
      <c r="CU131" s="328">
        <f>PARAMETRES!$G$12</f>
        <v>30</v>
      </c>
      <c r="CV131" s="329"/>
      <c r="CW131" s="330" t="str">
        <f>TOTALGENERAL!$P92</f>
        <v/>
      </c>
      <c r="CX131" s="331"/>
      <c r="CY131" s="330" t="str">
        <f>TOTALGENERAL!$AQ92</f>
        <v/>
      </c>
      <c r="CZ131" s="331"/>
      <c r="DA131" s="330" t="str">
        <f>TOTALGENERAL!$BR92</f>
        <v/>
      </c>
      <c r="DB131" s="331"/>
      <c r="DC131" s="330" t="str">
        <f>TOTALGENERAL!$CS92</f>
        <v/>
      </c>
      <c r="DD131" s="332"/>
      <c r="DE131" s="553" t="str">
        <f>PARAMETRES!$F$12</f>
        <v>GRANDEURS</v>
      </c>
      <c r="DF131" s="553"/>
      <c r="DG131" s="328">
        <f>PARAMETRES!$G$12</f>
        <v>30</v>
      </c>
      <c r="DH131" s="329"/>
      <c r="DI131" s="330" t="str">
        <f>TOTALGENERAL!$P96</f>
        <v/>
      </c>
      <c r="DJ131" s="331"/>
      <c r="DK131" s="330" t="str">
        <f>TOTALGENERAL!$AQ96</f>
        <v/>
      </c>
      <c r="DL131" s="331"/>
      <c r="DM131" s="330" t="str">
        <f>TOTALGENERAL!$BR96</f>
        <v/>
      </c>
      <c r="DN131" s="331"/>
      <c r="DO131" s="330" t="str">
        <f>TOTALGENERAL!$CS96</f>
        <v/>
      </c>
      <c r="DP131" s="332"/>
    </row>
    <row r="132" spans="1:120">
      <c r="A132" s="553" t="str">
        <f>PARAMETRES!$F$13</f>
        <v>SOLIDES ET FIGURES</v>
      </c>
      <c r="B132" s="553"/>
      <c r="C132" s="328">
        <f>PARAMETRES!$G$13</f>
        <v>30</v>
      </c>
      <c r="D132" s="329"/>
      <c r="E132" s="330" t="str">
        <f>TOTALGENERAL!$Q60</f>
        <v/>
      </c>
      <c r="F132" s="331"/>
      <c r="G132" s="330" t="str">
        <f>TOTALGENERAL!$AR60</f>
        <v/>
      </c>
      <c r="H132" s="331"/>
      <c r="I132" s="330" t="str">
        <f>TOTALGENERAL!$BS60</f>
        <v/>
      </c>
      <c r="J132" s="331"/>
      <c r="K132" s="330" t="str">
        <f>TOTALGENERAL!$CT60</f>
        <v/>
      </c>
      <c r="L132" s="332"/>
      <c r="M132" s="553" t="str">
        <f>PARAMETRES!$F$13</f>
        <v>SOLIDES ET FIGURES</v>
      </c>
      <c r="N132" s="553"/>
      <c r="O132" s="328">
        <f>PARAMETRES!$G$13</f>
        <v>30</v>
      </c>
      <c r="P132" s="329"/>
      <c r="Q132" s="330" t="str">
        <f>TOTALGENERAL!$Q64</f>
        <v/>
      </c>
      <c r="R132" s="331"/>
      <c r="S132" s="330" t="str">
        <f>TOTALGENERAL!$AR64</f>
        <v/>
      </c>
      <c r="T132" s="331"/>
      <c r="U132" s="330" t="str">
        <f>TOTALGENERAL!$BS64</f>
        <v/>
      </c>
      <c r="V132" s="331"/>
      <c r="W132" s="330" t="str">
        <f>TOTALGENERAL!$CT64</f>
        <v/>
      </c>
      <c r="X132" s="332"/>
      <c r="Y132" s="553" t="str">
        <f>PARAMETRES!$F$13</f>
        <v>SOLIDES ET FIGURES</v>
      </c>
      <c r="Z132" s="553"/>
      <c r="AA132" s="328">
        <f>PARAMETRES!$G$13</f>
        <v>30</v>
      </c>
      <c r="AB132" s="329"/>
      <c r="AC132" s="330" t="str">
        <f>TOTALGENERAL!$Q68</f>
        <v/>
      </c>
      <c r="AD132" s="331"/>
      <c r="AE132" s="330" t="str">
        <f>TOTALGENERAL!$AR68</f>
        <v/>
      </c>
      <c r="AF132" s="331"/>
      <c r="AG132" s="330" t="str">
        <f>TOTALGENERAL!$BS68</f>
        <v/>
      </c>
      <c r="AH132" s="331"/>
      <c r="AI132" s="330" t="str">
        <f>TOTALGENERAL!$CT68</f>
        <v/>
      </c>
      <c r="AJ132" s="332"/>
      <c r="AK132" s="553" t="str">
        <f>PARAMETRES!$F$13</f>
        <v>SOLIDES ET FIGURES</v>
      </c>
      <c r="AL132" s="553"/>
      <c r="AM132" s="328">
        <f>PARAMETRES!$G$13</f>
        <v>30</v>
      </c>
      <c r="AN132" s="329"/>
      <c r="AO132" s="330" t="str">
        <f>TOTALGENERAL!$Q72</f>
        <v/>
      </c>
      <c r="AP132" s="331"/>
      <c r="AQ132" s="330" t="str">
        <f>TOTALGENERAL!$AR72</f>
        <v/>
      </c>
      <c r="AR132" s="331"/>
      <c r="AS132" s="330" t="str">
        <f>TOTALGENERAL!$BS72</f>
        <v/>
      </c>
      <c r="AT132" s="331"/>
      <c r="AU132" s="330" t="str">
        <f>TOTALGENERAL!$CT72</f>
        <v/>
      </c>
      <c r="AV132" s="332"/>
      <c r="AW132" s="553" t="str">
        <f>PARAMETRES!$F$13</f>
        <v>SOLIDES ET FIGURES</v>
      </c>
      <c r="AX132" s="553"/>
      <c r="AY132" s="328">
        <f>PARAMETRES!$G$13</f>
        <v>30</v>
      </c>
      <c r="AZ132" s="329"/>
      <c r="BA132" s="330" t="str">
        <f>TOTALGENERAL!$Q76</f>
        <v/>
      </c>
      <c r="BB132" s="331"/>
      <c r="BC132" s="330" t="str">
        <f>TOTALGENERAL!$AR76</f>
        <v/>
      </c>
      <c r="BD132" s="331"/>
      <c r="BE132" s="330" t="str">
        <f>TOTALGENERAL!$BS76</f>
        <v/>
      </c>
      <c r="BF132" s="331"/>
      <c r="BG132" s="330" t="str">
        <f>TOTALGENERAL!$CT76</f>
        <v/>
      </c>
      <c r="BH132" s="332"/>
      <c r="BI132" s="553" t="str">
        <f>PARAMETRES!$F$13</f>
        <v>SOLIDES ET FIGURES</v>
      </c>
      <c r="BJ132" s="553"/>
      <c r="BK132" s="328">
        <f>PARAMETRES!$G$13</f>
        <v>30</v>
      </c>
      <c r="BL132" s="329"/>
      <c r="BM132" s="330" t="str">
        <f>TOTALGENERAL!$Q80</f>
        <v/>
      </c>
      <c r="BN132" s="331"/>
      <c r="BO132" s="330" t="str">
        <f>TOTALGENERAL!$AR80</f>
        <v/>
      </c>
      <c r="BP132" s="331"/>
      <c r="BQ132" s="330" t="str">
        <f>TOTALGENERAL!$BS80</f>
        <v/>
      </c>
      <c r="BR132" s="331"/>
      <c r="BS132" s="330" t="str">
        <f>TOTALGENERAL!$CT80</f>
        <v/>
      </c>
      <c r="BT132" s="332"/>
      <c r="BU132" s="553" t="str">
        <f>PARAMETRES!$F$13</f>
        <v>SOLIDES ET FIGURES</v>
      </c>
      <c r="BV132" s="553"/>
      <c r="BW132" s="328">
        <f>PARAMETRES!$G$13</f>
        <v>30</v>
      </c>
      <c r="BX132" s="329"/>
      <c r="BY132" s="330" t="str">
        <f>TOTALGENERAL!$Q84</f>
        <v/>
      </c>
      <c r="BZ132" s="331"/>
      <c r="CA132" s="330" t="str">
        <f>TOTALGENERAL!$AR84</f>
        <v/>
      </c>
      <c r="CB132" s="331"/>
      <c r="CC132" s="330" t="str">
        <f>TOTALGENERAL!$BS84</f>
        <v/>
      </c>
      <c r="CD132" s="331"/>
      <c r="CE132" s="330" t="str">
        <f>TOTALGENERAL!$CT84</f>
        <v/>
      </c>
      <c r="CF132" s="332"/>
      <c r="CG132" s="553" t="str">
        <f>PARAMETRES!$F$13</f>
        <v>SOLIDES ET FIGURES</v>
      </c>
      <c r="CH132" s="553"/>
      <c r="CI132" s="328">
        <f>PARAMETRES!$G$13</f>
        <v>30</v>
      </c>
      <c r="CJ132" s="329"/>
      <c r="CK132" s="330" t="str">
        <f>TOTALGENERAL!$Q88</f>
        <v/>
      </c>
      <c r="CL132" s="331"/>
      <c r="CM132" s="330" t="str">
        <f>TOTALGENERAL!$AR88</f>
        <v/>
      </c>
      <c r="CN132" s="331"/>
      <c r="CO132" s="330" t="str">
        <f>TOTALGENERAL!$BS88</f>
        <v/>
      </c>
      <c r="CP132" s="331"/>
      <c r="CQ132" s="330" t="str">
        <f>TOTALGENERAL!$CT88</f>
        <v/>
      </c>
      <c r="CR132" s="332"/>
      <c r="CS132" s="553" t="str">
        <f>PARAMETRES!$F$13</f>
        <v>SOLIDES ET FIGURES</v>
      </c>
      <c r="CT132" s="553"/>
      <c r="CU132" s="328">
        <f>PARAMETRES!$G$13</f>
        <v>30</v>
      </c>
      <c r="CV132" s="329"/>
      <c r="CW132" s="330" t="str">
        <f>TOTALGENERAL!$Q92</f>
        <v/>
      </c>
      <c r="CX132" s="331"/>
      <c r="CY132" s="330" t="str">
        <f>TOTALGENERAL!$AR92</f>
        <v/>
      </c>
      <c r="CZ132" s="331"/>
      <c r="DA132" s="330" t="str">
        <f>TOTALGENERAL!$BS92</f>
        <v/>
      </c>
      <c r="DB132" s="331"/>
      <c r="DC132" s="330" t="str">
        <f>TOTALGENERAL!$CT92</f>
        <v/>
      </c>
      <c r="DD132" s="332"/>
      <c r="DE132" s="553" t="str">
        <f>PARAMETRES!$F$13</f>
        <v>SOLIDES ET FIGURES</v>
      </c>
      <c r="DF132" s="553"/>
      <c r="DG132" s="328">
        <f>PARAMETRES!$G$13</f>
        <v>30</v>
      </c>
      <c r="DH132" s="329"/>
      <c r="DI132" s="330" t="str">
        <f>TOTALGENERAL!$Q96</f>
        <v/>
      </c>
      <c r="DJ132" s="331"/>
      <c r="DK132" s="330" t="str">
        <f>TOTALGENERAL!$AR96</f>
        <v/>
      </c>
      <c r="DL132" s="331"/>
      <c r="DM132" s="330" t="str">
        <f>TOTALGENERAL!$BS96</f>
        <v/>
      </c>
      <c r="DN132" s="331"/>
      <c r="DO132" s="330" t="str">
        <f>TOTALGENERAL!$CT96</f>
        <v/>
      </c>
      <c r="DP132" s="332"/>
    </row>
    <row r="133" spans="1:120">
      <c r="A133" s="326"/>
      <c r="B133" s="326"/>
      <c r="C133" s="327"/>
      <c r="D133" s="327"/>
      <c r="E133" s="315"/>
      <c r="G133" s="315"/>
      <c r="I133" s="315"/>
      <c r="K133" s="315"/>
      <c r="M133" s="326"/>
      <c r="N133" s="326"/>
      <c r="O133" s="327"/>
      <c r="P133" s="327"/>
      <c r="Q133" s="315"/>
      <c r="S133" s="315"/>
      <c r="U133" s="315"/>
      <c r="W133" s="315"/>
      <c r="Y133" s="326"/>
      <c r="Z133" s="326"/>
      <c r="AA133" s="327"/>
      <c r="AB133" s="327"/>
      <c r="AC133" s="315"/>
      <c r="AE133" s="315"/>
      <c r="AG133" s="315"/>
      <c r="AI133" s="315"/>
      <c r="AK133" s="326"/>
      <c r="AL133" s="326"/>
      <c r="AM133" s="327"/>
      <c r="AN133" s="327"/>
      <c r="AO133" s="315"/>
      <c r="AQ133" s="315"/>
      <c r="AS133" s="315"/>
      <c r="AU133" s="315"/>
      <c r="AW133" s="326"/>
      <c r="AX133" s="326"/>
      <c r="AY133" s="327"/>
      <c r="AZ133" s="327"/>
      <c r="BA133" s="315"/>
      <c r="BC133" s="315"/>
      <c r="BE133" s="315"/>
      <c r="BG133" s="315"/>
      <c r="BI133" s="326"/>
      <c r="BJ133" s="326"/>
      <c r="BK133" s="327"/>
      <c r="BL133" s="327"/>
      <c r="BM133" s="315"/>
      <c r="BO133" s="315"/>
      <c r="BQ133" s="315"/>
      <c r="BS133" s="315"/>
      <c r="BU133" s="326"/>
      <c r="BV133" s="326"/>
      <c r="BW133" s="327"/>
      <c r="BX133" s="327"/>
      <c r="BY133" s="315"/>
      <c r="CA133" s="315"/>
      <c r="CC133" s="315"/>
      <c r="CE133" s="315"/>
      <c r="CG133" s="326"/>
      <c r="CH133" s="326"/>
      <c r="CI133" s="327"/>
      <c r="CJ133" s="327"/>
      <c r="CK133" s="315"/>
      <c r="CM133" s="315"/>
      <c r="CO133" s="315"/>
      <c r="CQ133" s="315"/>
      <c r="CS133" s="326"/>
      <c r="CT133" s="326"/>
      <c r="CU133" s="327"/>
      <c r="CV133" s="327"/>
      <c r="CW133" s="315"/>
      <c r="CY133" s="315"/>
      <c r="DA133" s="315"/>
      <c r="DC133" s="315"/>
      <c r="DE133" s="326"/>
      <c r="DF133" s="326"/>
      <c r="DG133" s="327"/>
      <c r="DH133" s="327"/>
      <c r="DI133" s="315"/>
      <c r="DK133" s="315"/>
      <c r="DM133" s="315"/>
      <c r="DO133" s="315"/>
    </row>
    <row r="134" spans="1:120" ht="13.5">
      <c r="A134" s="554" t="str">
        <f>PARAMETRES!$F$14</f>
        <v>TOTAL MATHÉMATIQUE</v>
      </c>
      <c r="B134" s="554"/>
      <c r="C134" s="333">
        <f>PARAMETRES!$G$14</f>
        <v>100</v>
      </c>
      <c r="D134" s="334"/>
      <c r="E134" s="335">
        <f>TOTALGENERAL!$R60</f>
        <v>99.199999999999989</v>
      </c>
      <c r="F134" s="319"/>
      <c r="G134" s="335" t="str">
        <f>TOTALGENERAL!$AS60</f>
        <v/>
      </c>
      <c r="H134" s="319"/>
      <c r="I134" s="335" t="str">
        <f>TOTALGENERAL!$BT60</f>
        <v/>
      </c>
      <c r="J134" s="319"/>
      <c r="K134" s="335" t="str">
        <f>TOTALGENERAL!$CU60</f>
        <v/>
      </c>
      <c r="L134" s="320"/>
      <c r="M134" s="554" t="str">
        <f>PARAMETRES!$F$14</f>
        <v>TOTAL MATHÉMATIQUE</v>
      </c>
      <c r="N134" s="554"/>
      <c r="O134" s="333">
        <f>PARAMETRES!$G$14</f>
        <v>100</v>
      </c>
      <c r="P134" s="334"/>
      <c r="Q134" s="335">
        <f>TOTALGENERAL!$R64</f>
        <v>100</v>
      </c>
      <c r="R134" s="319"/>
      <c r="S134" s="335" t="str">
        <f>TOTALGENERAL!$AS64</f>
        <v/>
      </c>
      <c r="T134" s="319"/>
      <c r="U134" s="335" t="str">
        <f>TOTALGENERAL!$BT64</f>
        <v/>
      </c>
      <c r="V134" s="319"/>
      <c r="W134" s="335" t="str">
        <f>TOTALGENERAL!$CU64</f>
        <v/>
      </c>
      <c r="X134" s="320"/>
      <c r="Y134" s="554" t="str">
        <f>PARAMETRES!$F$14</f>
        <v>TOTAL MATHÉMATIQUE</v>
      </c>
      <c r="Z134" s="554"/>
      <c r="AA134" s="333">
        <f>PARAMETRES!$G$14</f>
        <v>100</v>
      </c>
      <c r="AB134" s="334"/>
      <c r="AC134" s="335">
        <f>TOTALGENERAL!$R68</f>
        <v>100</v>
      </c>
      <c r="AD134" s="319"/>
      <c r="AE134" s="335" t="str">
        <f>TOTALGENERAL!$AS68</f>
        <v/>
      </c>
      <c r="AF134" s="319"/>
      <c r="AG134" s="335" t="str">
        <f>TOTALGENERAL!$BT68</f>
        <v/>
      </c>
      <c r="AH134" s="319"/>
      <c r="AI134" s="335" t="str">
        <f>TOTALGENERAL!$CU68</f>
        <v/>
      </c>
      <c r="AJ134" s="320"/>
      <c r="AK134" s="554" t="str">
        <f>PARAMETRES!$F$14</f>
        <v>TOTAL MATHÉMATIQUE</v>
      </c>
      <c r="AL134" s="554"/>
      <c r="AM134" s="333">
        <f>PARAMETRES!$G$14</f>
        <v>100</v>
      </c>
      <c r="AN134" s="334"/>
      <c r="AO134" s="335">
        <f>TOTALGENERAL!$R72</f>
        <v>93.3</v>
      </c>
      <c r="AP134" s="319"/>
      <c r="AQ134" s="335" t="str">
        <f>TOTALGENERAL!$AS72</f>
        <v/>
      </c>
      <c r="AR134" s="319"/>
      <c r="AS134" s="335" t="str">
        <f>TOTALGENERAL!$BT72</f>
        <v/>
      </c>
      <c r="AT134" s="319"/>
      <c r="AU134" s="335" t="str">
        <f>TOTALGENERAL!$CU72</f>
        <v/>
      </c>
      <c r="AV134" s="320"/>
      <c r="AW134" s="554" t="str">
        <f>PARAMETRES!$F$14</f>
        <v>TOTAL MATHÉMATIQUE</v>
      </c>
      <c r="AX134" s="554"/>
      <c r="AY134" s="333">
        <f>PARAMETRES!$G$14</f>
        <v>100</v>
      </c>
      <c r="AZ134" s="334"/>
      <c r="BA134" s="335">
        <f>TOTALGENERAL!$R76</f>
        <v>78.899999999999991</v>
      </c>
      <c r="BB134" s="319"/>
      <c r="BC134" s="335" t="str">
        <f>TOTALGENERAL!$AS76</f>
        <v/>
      </c>
      <c r="BD134" s="319"/>
      <c r="BE134" s="335" t="str">
        <f>TOTALGENERAL!$BT76</f>
        <v/>
      </c>
      <c r="BF134" s="319"/>
      <c r="BG134" s="335" t="str">
        <f>TOTALGENERAL!$CU76</f>
        <v/>
      </c>
      <c r="BH134" s="320"/>
      <c r="BI134" s="554" t="str">
        <f>PARAMETRES!$F$14</f>
        <v>TOTAL MATHÉMATIQUE</v>
      </c>
      <c r="BJ134" s="554"/>
      <c r="BK134" s="333">
        <f>PARAMETRES!$G$14</f>
        <v>100</v>
      </c>
      <c r="BL134" s="334"/>
      <c r="BM134" s="335">
        <f>TOTALGENERAL!$R80</f>
        <v>92</v>
      </c>
      <c r="BN134" s="319"/>
      <c r="BO134" s="335" t="str">
        <f>TOTALGENERAL!$AS80</f>
        <v/>
      </c>
      <c r="BP134" s="319"/>
      <c r="BQ134" s="335" t="str">
        <f>TOTALGENERAL!$BT80</f>
        <v/>
      </c>
      <c r="BR134" s="319"/>
      <c r="BS134" s="335" t="str">
        <f>TOTALGENERAL!$CU80</f>
        <v/>
      </c>
      <c r="BT134" s="320"/>
      <c r="BU134" s="554" t="str">
        <f>PARAMETRES!$F$14</f>
        <v>TOTAL MATHÉMATIQUE</v>
      </c>
      <c r="BV134" s="554"/>
      <c r="BW134" s="333">
        <f>PARAMETRES!$G$14</f>
        <v>100</v>
      </c>
      <c r="BX134" s="334"/>
      <c r="BY134" s="335">
        <f>TOTALGENERAL!$R84</f>
        <v>83.899999999999991</v>
      </c>
      <c r="BZ134" s="319"/>
      <c r="CA134" s="335" t="str">
        <f>TOTALGENERAL!$AS84</f>
        <v/>
      </c>
      <c r="CB134" s="319"/>
      <c r="CC134" s="335" t="str">
        <f>TOTALGENERAL!$BT84</f>
        <v/>
      </c>
      <c r="CD134" s="319"/>
      <c r="CE134" s="335" t="str">
        <f>TOTALGENERAL!$CU84</f>
        <v/>
      </c>
      <c r="CF134" s="320"/>
      <c r="CG134" s="554" t="str">
        <f>PARAMETRES!$F$14</f>
        <v>TOTAL MATHÉMATIQUE</v>
      </c>
      <c r="CH134" s="554"/>
      <c r="CI134" s="333">
        <f>PARAMETRES!$G$14</f>
        <v>100</v>
      </c>
      <c r="CJ134" s="334"/>
      <c r="CK134" s="335" t="str">
        <f>TOTALGENERAL!$R88</f>
        <v>-</v>
      </c>
      <c r="CL134" s="319"/>
      <c r="CM134" s="335" t="str">
        <f>TOTALGENERAL!$AS88</f>
        <v/>
      </c>
      <c r="CN134" s="319"/>
      <c r="CO134" s="335" t="str">
        <f>TOTALGENERAL!$BT88</f>
        <v/>
      </c>
      <c r="CP134" s="319"/>
      <c r="CQ134" s="335" t="str">
        <f>TOTALGENERAL!$CU88</f>
        <v/>
      </c>
      <c r="CR134" s="320"/>
      <c r="CS134" s="554" t="str">
        <f>PARAMETRES!$F$14</f>
        <v>TOTAL MATHÉMATIQUE</v>
      </c>
      <c r="CT134" s="554"/>
      <c r="CU134" s="333">
        <f>PARAMETRES!$G$14</f>
        <v>100</v>
      </c>
      <c r="CV134" s="334"/>
      <c r="CW134" s="335" t="str">
        <f>TOTALGENERAL!$R92</f>
        <v>-</v>
      </c>
      <c r="CX134" s="319"/>
      <c r="CY134" s="335" t="str">
        <f>TOTALGENERAL!$AS92</f>
        <v/>
      </c>
      <c r="CZ134" s="319"/>
      <c r="DA134" s="335" t="str">
        <f>TOTALGENERAL!$BT92</f>
        <v/>
      </c>
      <c r="DB134" s="319"/>
      <c r="DC134" s="335" t="str">
        <f>TOTALGENERAL!$CU92</f>
        <v/>
      </c>
      <c r="DD134" s="320"/>
      <c r="DE134" s="554" t="str">
        <f>PARAMETRES!$F$14</f>
        <v>TOTAL MATHÉMATIQUE</v>
      </c>
      <c r="DF134" s="554"/>
      <c r="DG134" s="333">
        <f>PARAMETRES!$G$14</f>
        <v>100</v>
      </c>
      <c r="DH134" s="334"/>
      <c r="DI134" s="335" t="str">
        <f>TOTALGENERAL!$R96</f>
        <v>-</v>
      </c>
      <c r="DJ134" s="319"/>
      <c r="DK134" s="335" t="str">
        <f>TOTALGENERAL!$AS96</f>
        <v/>
      </c>
      <c r="DL134" s="319"/>
      <c r="DM134" s="335" t="str">
        <f>TOTALGENERAL!$BT96</f>
        <v/>
      </c>
      <c r="DN134" s="319"/>
      <c r="DO134" s="335" t="str">
        <f>TOTALGENERAL!$CU96</f>
        <v/>
      </c>
      <c r="DP134" s="320"/>
    </row>
    <row r="135" spans="1:120" ht="13.5">
      <c r="A135" s="321" t="str">
        <f>IF(COUNTBLANK(K115:K144)=30,"","Moyenne de l'année :")</f>
        <v/>
      </c>
      <c r="B135" s="322" t="str">
        <f>IF(COUNTBLANK(K115:K144)=30,"",CONCATENATE(TOTALGENERAL!$DL60," %"))</f>
        <v/>
      </c>
      <c r="C135" s="336"/>
      <c r="D135" s="336"/>
      <c r="E135" s="315"/>
      <c r="F135" s="324"/>
      <c r="G135" s="315"/>
      <c r="H135" s="324"/>
      <c r="I135" s="315"/>
      <c r="J135" s="324"/>
      <c r="K135" s="315"/>
      <c r="L135" s="325"/>
      <c r="M135" s="321" t="str">
        <f>IF(COUNTBLANK(W115:W144)=30,"","Moyenne de l'année :")</f>
        <v/>
      </c>
      <c r="N135" s="322" t="str">
        <f>IF(COUNTBLANK(W115:W144)=30,"",CONCATENATE(TOTALGENERAL!$DL64," %"))</f>
        <v/>
      </c>
      <c r="O135" s="336"/>
      <c r="P135" s="336"/>
      <c r="Q135" s="315"/>
      <c r="R135" s="324"/>
      <c r="S135" s="315"/>
      <c r="T135" s="324"/>
      <c r="U135" s="315"/>
      <c r="V135" s="324"/>
      <c r="W135" s="315"/>
      <c r="X135" s="325"/>
      <c r="Y135" s="321" t="str">
        <f>IF(COUNTBLANK(AI115:AI144)=30,"","Moyenne de l'année :")</f>
        <v/>
      </c>
      <c r="Z135" s="322" t="str">
        <f>IF(COUNTBLANK(AI115:AI144)=30,"",CONCATENATE(TOTALGENERAL!$DL68," %"))</f>
        <v/>
      </c>
      <c r="AA135" s="336"/>
      <c r="AB135" s="336"/>
      <c r="AC135" s="315"/>
      <c r="AD135" s="324"/>
      <c r="AE135" s="315"/>
      <c r="AF135" s="324"/>
      <c r="AG135" s="315"/>
      <c r="AH135" s="324"/>
      <c r="AI135" s="315"/>
      <c r="AJ135" s="325"/>
      <c r="AK135" s="321" t="str">
        <f>IF(COUNTBLANK(AU115:AU144)=30,"","Moyenne de l'année :")</f>
        <v/>
      </c>
      <c r="AL135" s="322" t="str">
        <f>IF(COUNTBLANK(AU115:AU144)=30,"",CONCATENATE(TOTALGENERAL!$DL72," %"))</f>
        <v/>
      </c>
      <c r="AM135" s="336"/>
      <c r="AN135" s="336"/>
      <c r="AO135" s="315"/>
      <c r="AP135" s="324"/>
      <c r="AQ135" s="315"/>
      <c r="AR135" s="324"/>
      <c r="AS135" s="315"/>
      <c r="AT135" s="324"/>
      <c r="AU135" s="315"/>
      <c r="AV135" s="325"/>
      <c r="AW135" s="321" t="str">
        <f>IF(COUNTBLANK(BG115:BG144)=30,"","Moyenne de l'année :")</f>
        <v/>
      </c>
      <c r="AX135" s="322" t="str">
        <f>IF(COUNTBLANK(BG115:BG144)=30,"",CONCATENATE(TOTALGENERAL!$DL76," %"))</f>
        <v/>
      </c>
      <c r="AY135" s="336"/>
      <c r="AZ135" s="336"/>
      <c r="BA135" s="315"/>
      <c r="BB135" s="324"/>
      <c r="BC135" s="315"/>
      <c r="BD135" s="324"/>
      <c r="BE135" s="315"/>
      <c r="BF135" s="324"/>
      <c r="BG135" s="315"/>
      <c r="BH135" s="325"/>
      <c r="BI135" s="321" t="str">
        <f>IF(COUNTBLANK(BS115:BS144)=30,"","Moyenne de l'année :")</f>
        <v/>
      </c>
      <c r="BJ135" s="322" t="str">
        <f>IF(COUNTBLANK(BS115:BS144)=30,"",CONCATENATE(TOTALGENERAL!$DL80," %"))</f>
        <v/>
      </c>
      <c r="BK135" s="336"/>
      <c r="BL135" s="336"/>
      <c r="BM135" s="315"/>
      <c r="BN135" s="324"/>
      <c r="BO135" s="315"/>
      <c r="BP135" s="324"/>
      <c r="BQ135" s="315"/>
      <c r="BR135" s="324"/>
      <c r="BS135" s="315"/>
      <c r="BT135" s="325"/>
      <c r="BU135" s="321" t="str">
        <f>IF(COUNTBLANK(CE115:CE144)=30,"","Moyenne de l'année :")</f>
        <v/>
      </c>
      <c r="BV135" s="322" t="str">
        <f>IF(COUNTBLANK(CE115:CE144)=30,"",CONCATENATE(TOTALGENERAL!$DL84," %"))</f>
        <v/>
      </c>
      <c r="BW135" s="336"/>
      <c r="BX135" s="336"/>
      <c r="BY135" s="315"/>
      <c r="BZ135" s="324"/>
      <c r="CA135" s="315"/>
      <c r="CB135" s="324"/>
      <c r="CC135" s="315"/>
      <c r="CD135" s="324"/>
      <c r="CE135" s="315"/>
      <c r="CF135" s="325"/>
      <c r="CG135" s="321" t="str">
        <f>IF(COUNTBLANK(CQ115:CQ144)=30,"","Moyenne de l'année :")</f>
        <v/>
      </c>
      <c r="CH135" s="322" t="str">
        <f>IF(COUNTBLANK(CQ115:CQ144)=30,"",CONCATENATE(TOTALGENERAL!$DL88," %"))</f>
        <v/>
      </c>
      <c r="CI135" s="336"/>
      <c r="CJ135" s="336"/>
      <c r="CK135" s="315"/>
      <c r="CL135" s="324"/>
      <c r="CM135" s="315"/>
      <c r="CN135" s="324"/>
      <c r="CO135" s="315"/>
      <c r="CP135" s="324"/>
      <c r="CQ135" s="315"/>
      <c r="CR135" s="325"/>
      <c r="CS135" s="321" t="str">
        <f>IF(COUNTBLANK(DC115:DC144)=30,"","Moyenne de l'année :")</f>
        <v/>
      </c>
      <c r="CT135" s="322" t="str">
        <f>IF(COUNTBLANK(DC115:DC144)=30,"",CONCATENATE(TOTALGENERAL!$DL92," %"))</f>
        <v/>
      </c>
      <c r="CU135" s="336"/>
      <c r="CV135" s="336"/>
      <c r="CW135" s="315"/>
      <c r="CX135" s="324"/>
      <c r="CY135" s="315"/>
      <c r="CZ135" s="324"/>
      <c r="DA135" s="315"/>
      <c r="DB135" s="324"/>
      <c r="DC135" s="315"/>
      <c r="DD135" s="325"/>
      <c r="DE135" s="321" t="str">
        <f>IF(COUNTBLANK(DO115:DO144)=30,"","Moyenne de l'année :")</f>
        <v/>
      </c>
      <c r="DF135" s="322" t="str">
        <f>IF(COUNTBLANK(DO115:DO144)=30,"",CONCATENATE(TOTALGENERAL!$DL96," %"))</f>
        <v/>
      </c>
      <c r="DG135" s="336"/>
      <c r="DH135" s="336"/>
      <c r="DI135" s="315"/>
      <c r="DJ135" s="324"/>
      <c r="DK135" s="315"/>
      <c r="DL135" s="324"/>
      <c r="DM135" s="315"/>
      <c r="DN135" s="324"/>
      <c r="DO135" s="315"/>
      <c r="DP135" s="325"/>
    </row>
    <row r="136" spans="1:120">
      <c r="A136" s="326"/>
      <c r="B136" s="326"/>
      <c r="C136" s="327"/>
      <c r="D136" s="327"/>
      <c r="E136" s="315"/>
      <c r="G136" s="315"/>
      <c r="I136" s="315"/>
      <c r="K136" s="315"/>
      <c r="M136" s="326"/>
      <c r="N136" s="326"/>
      <c r="O136" s="327"/>
      <c r="P136" s="327"/>
      <c r="Q136" s="315"/>
      <c r="S136" s="315"/>
      <c r="U136" s="315"/>
      <c r="W136" s="315"/>
      <c r="Y136" s="326"/>
      <c r="Z136" s="326"/>
      <c r="AA136" s="327"/>
      <c r="AB136" s="327"/>
      <c r="AC136" s="315"/>
      <c r="AE136" s="315"/>
      <c r="AG136" s="315"/>
      <c r="AI136" s="315"/>
      <c r="AK136" s="326"/>
      <c r="AL136" s="326"/>
      <c r="AM136" s="327"/>
      <c r="AN136" s="327"/>
      <c r="AO136" s="315"/>
      <c r="AQ136" s="315"/>
      <c r="AS136" s="315"/>
      <c r="AU136" s="315"/>
      <c r="AW136" s="326"/>
      <c r="AX136" s="326"/>
      <c r="AY136" s="327"/>
      <c r="AZ136" s="327"/>
      <c r="BA136" s="315"/>
      <c r="BC136" s="315"/>
      <c r="BE136" s="315"/>
      <c r="BG136" s="315"/>
      <c r="BI136" s="326"/>
      <c r="BJ136" s="326"/>
      <c r="BK136" s="327"/>
      <c r="BL136" s="327"/>
      <c r="BM136" s="315"/>
      <c r="BO136" s="315"/>
      <c r="BQ136" s="315"/>
      <c r="BS136" s="315"/>
      <c r="BU136" s="326"/>
      <c r="BV136" s="326"/>
      <c r="BW136" s="327"/>
      <c r="BX136" s="327"/>
      <c r="BY136" s="315"/>
      <c r="CA136" s="315"/>
      <c r="CC136" s="315"/>
      <c r="CE136" s="315"/>
      <c r="CG136" s="326"/>
      <c r="CH136" s="326"/>
      <c r="CI136" s="327"/>
      <c r="CJ136" s="327"/>
      <c r="CK136" s="315"/>
      <c r="CM136" s="315"/>
      <c r="CO136" s="315"/>
      <c r="CQ136" s="315"/>
      <c r="CS136" s="326"/>
      <c r="CT136" s="326"/>
      <c r="CU136" s="327"/>
      <c r="CV136" s="327"/>
      <c r="CW136" s="315"/>
      <c r="CY136" s="315"/>
      <c r="DA136" s="315"/>
      <c r="DC136" s="315"/>
      <c r="DE136" s="326"/>
      <c r="DF136" s="326"/>
      <c r="DG136" s="327"/>
      <c r="DH136" s="327"/>
      <c r="DI136" s="315"/>
      <c r="DK136" s="315"/>
      <c r="DM136" s="315"/>
      <c r="DO136" s="315"/>
    </row>
    <row r="137" spans="1:120">
      <c r="A137" s="551" t="str">
        <f>PARAMETRES!$F$16</f>
        <v>ÉVEIL</v>
      </c>
      <c r="B137" s="551"/>
      <c r="C137" s="316">
        <f>PARAMETRES!$G$16</f>
        <v>30</v>
      </c>
      <c r="D137" s="317"/>
      <c r="E137" s="318">
        <f>TOTALGENERAL!$U60</f>
        <v>28.2</v>
      </c>
      <c r="F137" s="319"/>
      <c r="G137" s="318" t="str">
        <f>TOTALGENERAL!$AV60</f>
        <v/>
      </c>
      <c r="H137" s="319"/>
      <c r="I137" s="318" t="str">
        <f>TOTALGENERAL!$BW60</f>
        <v/>
      </c>
      <c r="J137" s="319"/>
      <c r="K137" s="318" t="str">
        <f>TOTALGENERAL!$CX60</f>
        <v/>
      </c>
      <c r="L137" s="320"/>
      <c r="M137" s="551" t="str">
        <f>PARAMETRES!$F$16</f>
        <v>ÉVEIL</v>
      </c>
      <c r="N137" s="551"/>
      <c r="O137" s="316">
        <f>PARAMETRES!$G$16</f>
        <v>30</v>
      </c>
      <c r="P137" s="317"/>
      <c r="Q137" s="318">
        <f>TOTALGENERAL!$U64</f>
        <v>29.4</v>
      </c>
      <c r="R137" s="319"/>
      <c r="S137" s="318" t="str">
        <f>TOTALGENERAL!$AV64</f>
        <v/>
      </c>
      <c r="T137" s="319"/>
      <c r="U137" s="318" t="str">
        <f>TOTALGENERAL!$BW64</f>
        <v/>
      </c>
      <c r="V137" s="319"/>
      <c r="W137" s="318" t="str">
        <f>TOTALGENERAL!$CX64</f>
        <v/>
      </c>
      <c r="X137" s="320"/>
      <c r="Y137" s="551" t="str">
        <f>PARAMETRES!$F$16</f>
        <v>ÉVEIL</v>
      </c>
      <c r="Z137" s="551"/>
      <c r="AA137" s="316">
        <f>PARAMETRES!$G$16</f>
        <v>30</v>
      </c>
      <c r="AB137" s="317"/>
      <c r="AC137" s="318">
        <f>TOTALGENERAL!$U68</f>
        <v>27</v>
      </c>
      <c r="AD137" s="319"/>
      <c r="AE137" s="318" t="str">
        <f>TOTALGENERAL!$AV68</f>
        <v/>
      </c>
      <c r="AF137" s="319"/>
      <c r="AG137" s="318" t="str">
        <f>TOTALGENERAL!$BW68</f>
        <v/>
      </c>
      <c r="AH137" s="319"/>
      <c r="AI137" s="318" t="str">
        <f>TOTALGENERAL!$CX68</f>
        <v/>
      </c>
      <c r="AJ137" s="320"/>
      <c r="AK137" s="551" t="str">
        <f>PARAMETRES!$F$16</f>
        <v>ÉVEIL</v>
      </c>
      <c r="AL137" s="551"/>
      <c r="AM137" s="316">
        <f>PARAMETRES!$G$16</f>
        <v>30</v>
      </c>
      <c r="AN137" s="317"/>
      <c r="AO137" s="318">
        <f>TOTALGENERAL!$U72</f>
        <v>25.8</v>
      </c>
      <c r="AP137" s="319"/>
      <c r="AQ137" s="318" t="str">
        <f>TOTALGENERAL!$AV72</f>
        <v/>
      </c>
      <c r="AR137" s="319"/>
      <c r="AS137" s="318" t="str">
        <f>TOTALGENERAL!$BW72</f>
        <v/>
      </c>
      <c r="AT137" s="319"/>
      <c r="AU137" s="318" t="str">
        <f>TOTALGENERAL!$CX72</f>
        <v/>
      </c>
      <c r="AV137" s="320"/>
      <c r="AW137" s="551" t="str">
        <f>PARAMETRES!$F$16</f>
        <v>ÉVEIL</v>
      </c>
      <c r="AX137" s="551"/>
      <c r="AY137" s="316">
        <f>PARAMETRES!$G$16</f>
        <v>30</v>
      </c>
      <c r="AZ137" s="317"/>
      <c r="BA137" s="318">
        <f>TOTALGENERAL!$U76</f>
        <v>24.3</v>
      </c>
      <c r="BB137" s="319"/>
      <c r="BC137" s="318" t="str">
        <f>TOTALGENERAL!$AV76</f>
        <v/>
      </c>
      <c r="BD137" s="319"/>
      <c r="BE137" s="318" t="str">
        <f>TOTALGENERAL!$BW76</f>
        <v/>
      </c>
      <c r="BF137" s="319"/>
      <c r="BG137" s="318" t="str">
        <f>TOTALGENERAL!$CX76</f>
        <v/>
      </c>
      <c r="BH137" s="320"/>
      <c r="BI137" s="551" t="str">
        <f>PARAMETRES!$F$16</f>
        <v>ÉVEIL</v>
      </c>
      <c r="BJ137" s="551"/>
      <c r="BK137" s="316">
        <f>PARAMETRES!$G$16</f>
        <v>30</v>
      </c>
      <c r="BL137" s="317"/>
      <c r="BM137" s="318">
        <f>TOTALGENERAL!$U80</f>
        <v>18.600000000000001</v>
      </c>
      <c r="BN137" s="319"/>
      <c r="BO137" s="318" t="str">
        <f>TOTALGENERAL!$AV80</f>
        <v/>
      </c>
      <c r="BP137" s="319"/>
      <c r="BQ137" s="318" t="str">
        <f>TOTALGENERAL!$BW80</f>
        <v/>
      </c>
      <c r="BR137" s="319"/>
      <c r="BS137" s="318" t="str">
        <f>TOTALGENERAL!$CX80</f>
        <v/>
      </c>
      <c r="BT137" s="320"/>
      <c r="BU137" s="551" t="str">
        <f>PARAMETRES!$F$16</f>
        <v>ÉVEIL</v>
      </c>
      <c r="BV137" s="551"/>
      <c r="BW137" s="316">
        <f>PARAMETRES!$G$16</f>
        <v>30</v>
      </c>
      <c r="BX137" s="317"/>
      <c r="BY137" s="318">
        <f>TOTALGENERAL!$U84</f>
        <v>23.1</v>
      </c>
      <c r="BZ137" s="319"/>
      <c r="CA137" s="318" t="str">
        <f>TOTALGENERAL!$AV84</f>
        <v/>
      </c>
      <c r="CB137" s="319"/>
      <c r="CC137" s="318" t="str">
        <f>TOTALGENERAL!$BW84</f>
        <v/>
      </c>
      <c r="CD137" s="319"/>
      <c r="CE137" s="318" t="str">
        <f>TOTALGENERAL!$CX84</f>
        <v/>
      </c>
      <c r="CF137" s="320"/>
      <c r="CG137" s="551" t="str">
        <f>PARAMETRES!$F$16</f>
        <v>ÉVEIL</v>
      </c>
      <c r="CH137" s="551"/>
      <c r="CI137" s="316">
        <f>PARAMETRES!$G$16</f>
        <v>30</v>
      </c>
      <c r="CJ137" s="317"/>
      <c r="CK137" s="318" t="str">
        <f>TOTALGENERAL!$U88</f>
        <v>-</v>
      </c>
      <c r="CL137" s="319"/>
      <c r="CM137" s="318" t="str">
        <f>TOTALGENERAL!$AV88</f>
        <v/>
      </c>
      <c r="CN137" s="319"/>
      <c r="CO137" s="318" t="str">
        <f>TOTALGENERAL!$BW88</f>
        <v/>
      </c>
      <c r="CP137" s="319"/>
      <c r="CQ137" s="318" t="str">
        <f>TOTALGENERAL!$CX88</f>
        <v/>
      </c>
      <c r="CR137" s="320"/>
      <c r="CS137" s="551" t="str">
        <f>PARAMETRES!$F$16</f>
        <v>ÉVEIL</v>
      </c>
      <c r="CT137" s="551"/>
      <c r="CU137" s="316">
        <f>PARAMETRES!$G$16</f>
        <v>30</v>
      </c>
      <c r="CV137" s="317"/>
      <c r="CW137" s="318" t="str">
        <f>TOTALGENERAL!$U92</f>
        <v>-</v>
      </c>
      <c r="CX137" s="319"/>
      <c r="CY137" s="318" t="str">
        <f>TOTALGENERAL!$AV92</f>
        <v/>
      </c>
      <c r="CZ137" s="319"/>
      <c r="DA137" s="318" t="str">
        <f>TOTALGENERAL!$BW92</f>
        <v/>
      </c>
      <c r="DB137" s="319"/>
      <c r="DC137" s="318" t="str">
        <f>TOTALGENERAL!$CX92</f>
        <v/>
      </c>
      <c r="DD137" s="320"/>
      <c r="DE137" s="551" t="str">
        <f>PARAMETRES!$F$16</f>
        <v>ÉVEIL</v>
      </c>
      <c r="DF137" s="551"/>
      <c r="DG137" s="316">
        <f>PARAMETRES!$G$16</f>
        <v>30</v>
      </c>
      <c r="DH137" s="317"/>
      <c r="DI137" s="318" t="str">
        <f>TOTALGENERAL!$U96</f>
        <v>-</v>
      </c>
      <c r="DJ137" s="319"/>
      <c r="DK137" s="318" t="str">
        <f>TOTALGENERAL!$AV96</f>
        <v/>
      </c>
      <c r="DL137" s="319"/>
      <c r="DM137" s="318" t="str">
        <f>TOTALGENERAL!$BW96</f>
        <v/>
      </c>
      <c r="DN137" s="319"/>
      <c r="DO137" s="318" t="str">
        <f>TOTALGENERAL!$CX96</f>
        <v/>
      </c>
      <c r="DP137" s="320"/>
    </row>
    <row r="138" spans="1:120">
      <c r="A138" s="321" t="str">
        <f>IF(COUNTBLANK(K115:K144)=30,"","Moyenne de l'année :")</f>
        <v/>
      </c>
      <c r="B138" s="322" t="str">
        <f>IF(COUNTBLANK(K115:K144)=30,"",CONCATENATE(TOTALGENERAL!$DM60," %"))</f>
        <v/>
      </c>
      <c r="C138" s="323"/>
      <c r="D138" s="323"/>
      <c r="E138" s="315"/>
      <c r="F138" s="324"/>
      <c r="G138" s="315"/>
      <c r="H138" s="324"/>
      <c r="I138" s="315"/>
      <c r="J138" s="324"/>
      <c r="K138" s="315"/>
      <c r="L138" s="325"/>
      <c r="M138" s="321" t="str">
        <f>IF(COUNTBLANK(W115:W144)=30,"","Moyenne de l'année :")</f>
        <v/>
      </c>
      <c r="N138" s="322" t="str">
        <f>IF(COUNTBLANK(W115:W144)=30,"",CONCATENATE(TOTALGENERAL!$DM64," %"))</f>
        <v/>
      </c>
      <c r="O138" s="323"/>
      <c r="P138" s="323"/>
      <c r="Q138" s="315"/>
      <c r="R138" s="324"/>
      <c r="S138" s="315"/>
      <c r="T138" s="324"/>
      <c r="U138" s="315"/>
      <c r="V138" s="324"/>
      <c r="W138" s="315"/>
      <c r="X138" s="325"/>
      <c r="Y138" s="321" t="str">
        <f>IF(COUNTBLANK(AI115:AI144)=30,"","Moyenne de l'année :")</f>
        <v/>
      </c>
      <c r="Z138" s="322" t="str">
        <f>IF(COUNTBLANK(AI115:AI144)=30,"",CONCATENATE(TOTALGENERAL!$DM68," %"))</f>
        <v/>
      </c>
      <c r="AA138" s="323"/>
      <c r="AB138" s="323"/>
      <c r="AC138" s="315"/>
      <c r="AD138" s="324"/>
      <c r="AE138" s="315"/>
      <c r="AF138" s="324"/>
      <c r="AG138" s="315"/>
      <c r="AH138" s="324"/>
      <c r="AI138" s="315"/>
      <c r="AJ138" s="325"/>
      <c r="AK138" s="321" t="str">
        <f>IF(COUNTBLANK(AU115:AU144)=30,"","Moyenne de l'année :")</f>
        <v/>
      </c>
      <c r="AL138" s="322" t="str">
        <f>IF(COUNTBLANK(AU115:AU144)=30,"",CONCATENATE(TOTALGENERAL!$DM72," %"))</f>
        <v/>
      </c>
      <c r="AM138" s="323"/>
      <c r="AN138" s="323"/>
      <c r="AO138" s="315"/>
      <c r="AP138" s="324"/>
      <c r="AQ138" s="315"/>
      <c r="AR138" s="324"/>
      <c r="AS138" s="315"/>
      <c r="AT138" s="324"/>
      <c r="AU138" s="315"/>
      <c r="AV138" s="325"/>
      <c r="AW138" s="321" t="str">
        <f>IF(COUNTBLANK(BG115:BG144)=30,"","Moyenne de l'année :")</f>
        <v/>
      </c>
      <c r="AX138" s="322" t="str">
        <f>IF(COUNTBLANK(BG115:BG144)=30,"",CONCATENATE(TOTALGENERAL!$DM76," %"))</f>
        <v/>
      </c>
      <c r="AY138" s="323"/>
      <c r="AZ138" s="323"/>
      <c r="BA138" s="315"/>
      <c r="BB138" s="324"/>
      <c r="BC138" s="315"/>
      <c r="BD138" s="324"/>
      <c r="BE138" s="315"/>
      <c r="BF138" s="324"/>
      <c r="BG138" s="315"/>
      <c r="BH138" s="325"/>
      <c r="BI138" s="321" t="str">
        <f>IF(COUNTBLANK(BS115:BS144)=30,"","Moyenne de l'année :")</f>
        <v/>
      </c>
      <c r="BJ138" s="322" t="str">
        <f>IF(COUNTBLANK(BS115:BS144)=30,"",CONCATENATE(TOTALGENERAL!$DM80," %"))</f>
        <v/>
      </c>
      <c r="BK138" s="323"/>
      <c r="BL138" s="323"/>
      <c r="BM138" s="315"/>
      <c r="BN138" s="324"/>
      <c r="BO138" s="315"/>
      <c r="BP138" s="324"/>
      <c r="BQ138" s="315"/>
      <c r="BR138" s="324"/>
      <c r="BS138" s="315"/>
      <c r="BT138" s="325"/>
      <c r="BU138" s="321" t="str">
        <f>IF(COUNTBLANK(CE115:CE144)=30,"","Moyenne de l'année :")</f>
        <v/>
      </c>
      <c r="BV138" s="322" t="str">
        <f>IF(COUNTBLANK(CE115:CE144)=30,"",CONCATENATE(TOTALGENERAL!$DM84," %"))</f>
        <v/>
      </c>
      <c r="BW138" s="323"/>
      <c r="BX138" s="323"/>
      <c r="BY138" s="315"/>
      <c r="BZ138" s="324"/>
      <c r="CA138" s="315"/>
      <c r="CB138" s="324"/>
      <c r="CC138" s="315"/>
      <c r="CD138" s="324"/>
      <c r="CE138" s="315"/>
      <c r="CF138" s="325"/>
      <c r="CG138" s="321" t="str">
        <f>IF(COUNTBLANK(CQ115:CQ144)=30,"","Moyenne de l'année :")</f>
        <v/>
      </c>
      <c r="CH138" s="322" t="str">
        <f>IF(COUNTBLANK(CQ115:CQ144)=30,"",CONCATENATE(TOTALGENERAL!$DM88," %"))</f>
        <v/>
      </c>
      <c r="CI138" s="323"/>
      <c r="CJ138" s="323"/>
      <c r="CK138" s="315"/>
      <c r="CL138" s="324"/>
      <c r="CM138" s="315"/>
      <c r="CN138" s="324"/>
      <c r="CO138" s="315"/>
      <c r="CP138" s="324"/>
      <c r="CQ138" s="315"/>
      <c r="CR138" s="325"/>
      <c r="CS138" s="321" t="str">
        <f>IF(COUNTBLANK(DC115:DC144)=30,"","Moyenne de l'année :")</f>
        <v/>
      </c>
      <c r="CT138" s="322" t="str">
        <f>IF(COUNTBLANK(DC115:DC144)=30,"",CONCATENATE(TOTALGENERAL!$DM92," %"))</f>
        <v/>
      </c>
      <c r="CU138" s="323"/>
      <c r="CV138" s="323"/>
      <c r="CW138" s="315"/>
      <c r="CX138" s="324"/>
      <c r="CY138" s="315"/>
      <c r="CZ138" s="324"/>
      <c r="DA138" s="315"/>
      <c r="DB138" s="324"/>
      <c r="DC138" s="315"/>
      <c r="DD138" s="325"/>
      <c r="DE138" s="321" t="str">
        <f>IF(COUNTBLANK(DO115:DO144)=30,"","Moyenne de l'année :")</f>
        <v/>
      </c>
      <c r="DF138" s="322" t="str">
        <f>IF(COUNTBLANK(DO115:DO144)=30,"",CONCATENATE(TOTALGENERAL!$DM96," %"))</f>
        <v/>
      </c>
      <c r="DG138" s="323"/>
      <c r="DH138" s="323"/>
      <c r="DI138" s="315"/>
      <c r="DJ138" s="324"/>
      <c r="DK138" s="315"/>
      <c r="DL138" s="324"/>
      <c r="DM138" s="315"/>
      <c r="DN138" s="324"/>
      <c r="DO138" s="315"/>
      <c r="DP138" s="325"/>
    </row>
    <row r="139" spans="1:120">
      <c r="A139" s="321"/>
      <c r="B139" s="322"/>
      <c r="C139" s="323"/>
      <c r="D139" s="323"/>
      <c r="E139" s="315"/>
      <c r="F139" s="324"/>
      <c r="G139" s="315"/>
      <c r="H139" s="324"/>
      <c r="I139" s="315"/>
      <c r="J139" s="324"/>
      <c r="K139" s="315"/>
      <c r="L139" s="325"/>
      <c r="M139" s="321"/>
      <c r="N139" s="322"/>
      <c r="O139" s="323"/>
      <c r="P139" s="323"/>
      <c r="Q139" s="315"/>
      <c r="R139" s="324"/>
      <c r="S139" s="315"/>
      <c r="T139" s="324"/>
      <c r="U139" s="315"/>
      <c r="V139" s="324"/>
      <c r="W139" s="315"/>
      <c r="X139" s="325"/>
      <c r="Y139" s="321"/>
      <c r="Z139" s="322"/>
      <c r="AA139" s="323"/>
      <c r="AB139" s="323"/>
      <c r="AC139" s="315"/>
      <c r="AD139" s="324"/>
      <c r="AE139" s="315"/>
      <c r="AF139" s="324"/>
      <c r="AG139" s="315"/>
      <c r="AH139" s="324"/>
      <c r="AI139" s="315"/>
      <c r="AJ139" s="325"/>
      <c r="AK139" s="321"/>
      <c r="AL139" s="322"/>
      <c r="AM139" s="323"/>
      <c r="AN139" s="323"/>
      <c r="AO139" s="315"/>
      <c r="AP139" s="324"/>
      <c r="AQ139" s="315"/>
      <c r="AR139" s="324"/>
      <c r="AS139" s="315"/>
      <c r="AT139" s="324"/>
      <c r="AU139" s="315"/>
      <c r="AV139" s="325"/>
      <c r="AW139" s="321"/>
      <c r="AX139" s="322"/>
      <c r="AY139" s="323"/>
      <c r="AZ139" s="323"/>
      <c r="BA139" s="315"/>
      <c r="BB139" s="324"/>
      <c r="BC139" s="315"/>
      <c r="BD139" s="324"/>
      <c r="BE139" s="315"/>
      <c r="BF139" s="324"/>
      <c r="BG139" s="315"/>
      <c r="BH139" s="325"/>
      <c r="BI139" s="321"/>
      <c r="BJ139" s="322"/>
      <c r="BK139" s="323"/>
      <c r="BL139" s="323"/>
      <c r="BM139" s="315"/>
      <c r="BN139" s="324"/>
      <c r="BO139" s="315"/>
      <c r="BP139" s="324"/>
      <c r="BQ139" s="315"/>
      <c r="BR139" s="324"/>
      <c r="BS139" s="315"/>
      <c r="BT139" s="325"/>
      <c r="BU139" s="321"/>
      <c r="BV139" s="322"/>
      <c r="BW139" s="323"/>
      <c r="BX139" s="323"/>
      <c r="BY139" s="315"/>
      <c r="BZ139" s="324"/>
      <c r="CA139" s="315"/>
      <c r="CB139" s="324"/>
      <c r="CC139" s="315"/>
      <c r="CD139" s="324"/>
      <c r="CE139" s="315"/>
      <c r="CF139" s="325"/>
      <c r="CG139" s="321"/>
      <c r="CH139" s="322"/>
      <c r="CI139" s="323"/>
      <c r="CJ139" s="323"/>
      <c r="CK139" s="315"/>
      <c r="CL139" s="324"/>
      <c r="CM139" s="315"/>
      <c r="CN139" s="324"/>
      <c r="CO139" s="315"/>
      <c r="CP139" s="324"/>
      <c r="CQ139" s="315"/>
      <c r="CR139" s="325"/>
      <c r="CS139" s="321"/>
      <c r="CT139" s="322"/>
      <c r="CU139" s="323"/>
      <c r="CV139" s="323"/>
      <c r="CW139" s="315"/>
      <c r="CX139" s="324"/>
      <c r="CY139" s="315"/>
      <c r="CZ139" s="324"/>
      <c r="DA139" s="315"/>
      <c r="DB139" s="324"/>
      <c r="DC139" s="315"/>
      <c r="DD139" s="325"/>
      <c r="DE139" s="321"/>
      <c r="DF139" s="322"/>
      <c r="DG139" s="323"/>
      <c r="DH139" s="323"/>
      <c r="DI139" s="315"/>
      <c r="DJ139" s="324"/>
      <c r="DK139" s="315"/>
      <c r="DL139" s="324"/>
      <c r="DM139" s="315"/>
      <c r="DN139" s="324"/>
      <c r="DO139" s="315"/>
      <c r="DP139" s="325"/>
    </row>
    <row r="140" spans="1:120">
      <c r="A140" s="551" t="str">
        <f>IF(PARAMETRES!$D7="-",PARAMETRES!$F$17,CONCATENATE(UPPER(PARAMETRES!$D7)," (",LOWER(PARAMETRES!$F$17),")"))</f>
        <v>ANGLAIS (seconde langue)</v>
      </c>
      <c r="B140" s="551"/>
      <c r="C140" s="316">
        <f>PARAMETRES!$G$17</f>
        <v>30</v>
      </c>
      <c r="D140" s="317"/>
      <c r="E140" s="318" t="str">
        <f>TOTALGENERAL!$X60</f>
        <v/>
      </c>
      <c r="F140" s="319"/>
      <c r="G140" s="318" t="str">
        <f>TOTALGENERAL!$AY60</f>
        <v/>
      </c>
      <c r="H140" s="319"/>
      <c r="I140" s="318" t="str">
        <f>TOTALGENERAL!$BZ60</f>
        <v/>
      </c>
      <c r="J140" s="319"/>
      <c r="K140" s="318" t="str">
        <f>TOTALGENERAL!$DA60</f>
        <v/>
      </c>
      <c r="L140" s="320"/>
      <c r="M140" s="551" t="str">
        <f>IF(PARAMETRES!$D11="-",PARAMETRES!$F$17,CONCATENATE(UPPER(PARAMETRES!$D11)," (",LOWER(PARAMETRES!$F$17),")"))</f>
        <v>ANGLAIS (seconde langue)</v>
      </c>
      <c r="N140" s="551"/>
      <c r="O140" s="316">
        <f>PARAMETRES!$G$17</f>
        <v>30</v>
      </c>
      <c r="P140" s="317"/>
      <c r="Q140" s="318" t="str">
        <f>TOTALGENERAL!$X64</f>
        <v/>
      </c>
      <c r="R140" s="319"/>
      <c r="S140" s="318" t="str">
        <f>TOTALGENERAL!$AY64</f>
        <v/>
      </c>
      <c r="T140" s="319"/>
      <c r="U140" s="318" t="str">
        <f>TOTALGENERAL!$BZ64</f>
        <v/>
      </c>
      <c r="V140" s="319"/>
      <c r="W140" s="318" t="str">
        <f>TOTALGENERAL!$DA64</f>
        <v/>
      </c>
      <c r="X140" s="320"/>
      <c r="Y140" s="551" t="str">
        <f>IF(PARAMETRES!$D15="-",PARAMETRES!$F$17,CONCATENATE(UPPER(PARAMETRES!$D15)," (",LOWER(PARAMETRES!$F$17),")"))</f>
        <v>ANGLAIS (seconde langue)</v>
      </c>
      <c r="Z140" s="551"/>
      <c r="AA140" s="316">
        <f>PARAMETRES!$G$17</f>
        <v>30</v>
      </c>
      <c r="AB140" s="317"/>
      <c r="AC140" s="318" t="str">
        <f>TOTALGENERAL!$X68</f>
        <v/>
      </c>
      <c r="AD140" s="319"/>
      <c r="AE140" s="318" t="str">
        <f>TOTALGENERAL!$AY68</f>
        <v/>
      </c>
      <c r="AF140" s="319"/>
      <c r="AG140" s="318" t="str">
        <f>TOTALGENERAL!$BZ68</f>
        <v/>
      </c>
      <c r="AH140" s="319"/>
      <c r="AI140" s="318" t="str">
        <f>TOTALGENERAL!$DA68</f>
        <v/>
      </c>
      <c r="AJ140" s="320"/>
      <c r="AK140" s="551" t="str">
        <f>IF(PARAMETRES!$D19="-",PARAMETRES!$F$17,CONCATENATE(UPPER(PARAMETRES!$D19)," (",LOWER(PARAMETRES!$F$17),")"))</f>
        <v>ANGLAIS (seconde langue)</v>
      </c>
      <c r="AL140" s="551"/>
      <c r="AM140" s="316">
        <f>PARAMETRES!$G$17</f>
        <v>30</v>
      </c>
      <c r="AN140" s="317"/>
      <c r="AO140" s="318" t="str">
        <f>TOTALGENERAL!$X72</f>
        <v/>
      </c>
      <c r="AP140" s="319"/>
      <c r="AQ140" s="318" t="str">
        <f>TOTALGENERAL!$AY72</f>
        <v/>
      </c>
      <c r="AR140" s="319"/>
      <c r="AS140" s="318" t="str">
        <f>TOTALGENERAL!$BZ72</f>
        <v/>
      </c>
      <c r="AT140" s="319"/>
      <c r="AU140" s="318" t="str">
        <f>TOTALGENERAL!$DA72</f>
        <v/>
      </c>
      <c r="AV140" s="320"/>
      <c r="AW140" s="551" t="str">
        <f>IF(PARAMETRES!$D23="-",PARAMETRES!$F$17,CONCATENATE(UPPER(PARAMETRES!$D23)," (",LOWER(PARAMETRES!$F$17),")"))</f>
        <v>ANGLAIS (seconde langue)</v>
      </c>
      <c r="AX140" s="551"/>
      <c r="AY140" s="316">
        <f>PARAMETRES!$G$17</f>
        <v>30</v>
      </c>
      <c r="AZ140" s="317"/>
      <c r="BA140" s="318" t="str">
        <f>TOTALGENERAL!$X76</f>
        <v/>
      </c>
      <c r="BB140" s="319"/>
      <c r="BC140" s="318" t="str">
        <f>TOTALGENERAL!$AY76</f>
        <v/>
      </c>
      <c r="BD140" s="319"/>
      <c r="BE140" s="318" t="str">
        <f>TOTALGENERAL!$BZ76</f>
        <v/>
      </c>
      <c r="BF140" s="319"/>
      <c r="BG140" s="318" t="str">
        <f>TOTALGENERAL!$DA76</f>
        <v/>
      </c>
      <c r="BH140" s="320"/>
      <c r="BI140" s="551" t="str">
        <f>IF(PARAMETRES!$D27="-",PARAMETRES!$F$17,CONCATENATE(UPPER(PARAMETRES!$D27)," (",LOWER(PARAMETRES!$F$17),")"))</f>
        <v>NÉERLANDAIS (seconde langue)</v>
      </c>
      <c r="BJ140" s="551"/>
      <c r="BK140" s="316">
        <f>PARAMETRES!$G$17</f>
        <v>30</v>
      </c>
      <c r="BL140" s="317"/>
      <c r="BM140" s="318" t="str">
        <f>TOTALGENERAL!$X80</f>
        <v/>
      </c>
      <c r="BN140" s="319"/>
      <c r="BO140" s="318" t="str">
        <f>TOTALGENERAL!$AY80</f>
        <v/>
      </c>
      <c r="BP140" s="319"/>
      <c r="BQ140" s="318" t="str">
        <f>TOTALGENERAL!$BZ80</f>
        <v/>
      </c>
      <c r="BR140" s="319"/>
      <c r="BS140" s="318" t="str">
        <f>TOTALGENERAL!$DA80</f>
        <v/>
      </c>
      <c r="BT140" s="320"/>
      <c r="BU140" s="551" t="str">
        <f>IF(PARAMETRES!$D30="-",PARAMETRES!$F$17,CONCATENATE(UPPER(PARAMETRES!$D30)," (",LOWER(PARAMETRES!$F$17),")"))</f>
        <v>ANGLAIS (seconde langue)</v>
      </c>
      <c r="BV140" s="551"/>
      <c r="BW140" s="316">
        <f>PARAMETRES!$G$17</f>
        <v>30</v>
      </c>
      <c r="BX140" s="317"/>
      <c r="BY140" s="318" t="str">
        <f>TOTALGENERAL!$X84</f>
        <v/>
      </c>
      <c r="BZ140" s="319"/>
      <c r="CA140" s="318" t="str">
        <f>TOTALGENERAL!$AY84</f>
        <v/>
      </c>
      <c r="CB140" s="319"/>
      <c r="CC140" s="318" t="str">
        <f>TOTALGENERAL!$BZ84</f>
        <v/>
      </c>
      <c r="CD140" s="319"/>
      <c r="CE140" s="318" t="str">
        <f>TOTALGENERAL!$DA84</f>
        <v/>
      </c>
      <c r="CF140" s="320"/>
      <c r="CG140" s="551" t="str">
        <f>IF(PARAMETRES!$D35="-",PARAMETRES!$F$17,CONCATENATE(UPPER(PARAMETRES!$D35)," (",LOWER(PARAMETRES!$F$17),")"))</f>
        <v>SECONDE LANGUE</v>
      </c>
      <c r="CH140" s="551"/>
      <c r="CI140" s="316">
        <f>PARAMETRES!$G$17</f>
        <v>30</v>
      </c>
      <c r="CJ140" s="317"/>
      <c r="CK140" s="318" t="str">
        <f>TOTALGENERAL!$X88</f>
        <v/>
      </c>
      <c r="CL140" s="319"/>
      <c r="CM140" s="318" t="str">
        <f>TOTALGENERAL!$AY88</f>
        <v/>
      </c>
      <c r="CN140" s="319"/>
      <c r="CO140" s="318" t="str">
        <f>TOTALGENERAL!$BZ88</f>
        <v/>
      </c>
      <c r="CP140" s="319"/>
      <c r="CQ140" s="318" t="str">
        <f>TOTALGENERAL!$DA88</f>
        <v/>
      </c>
      <c r="CR140" s="320"/>
      <c r="CS140" s="551" t="str">
        <f>IF(PARAMETRES!$D39="-",PARAMETRES!$F$17,CONCATENATE(UPPER(PARAMETRES!$D39)," (",LOWER(PARAMETRES!$F$17),")"))</f>
        <v>SECONDE LANGUE</v>
      </c>
      <c r="CT140" s="551"/>
      <c r="CU140" s="316">
        <f>PARAMETRES!$G$17</f>
        <v>30</v>
      </c>
      <c r="CV140" s="317"/>
      <c r="CW140" s="318" t="str">
        <f>TOTALGENERAL!$X92</f>
        <v/>
      </c>
      <c r="CX140" s="319"/>
      <c r="CY140" s="318" t="str">
        <f>TOTALGENERAL!$AY92</f>
        <v/>
      </c>
      <c r="CZ140" s="319"/>
      <c r="DA140" s="318" t="str">
        <f>TOTALGENERAL!$BZ92</f>
        <v/>
      </c>
      <c r="DB140" s="319"/>
      <c r="DC140" s="318" t="str">
        <f>TOTALGENERAL!$DA92</f>
        <v/>
      </c>
      <c r="DD140" s="320"/>
      <c r="DE140" s="551" t="str">
        <f>IF(PARAMETRES!$D43="-",PARAMETRES!$F$17,CONCATENATE(UPPER(PARAMETRES!$D43)," (",LOWER(PARAMETRES!$F$17),")"))</f>
        <v>SECONDE LANGUE</v>
      </c>
      <c r="DF140" s="551"/>
      <c r="DG140" s="316">
        <f>PARAMETRES!$G$17</f>
        <v>30</v>
      </c>
      <c r="DH140" s="317"/>
      <c r="DI140" s="318" t="str">
        <f>TOTALGENERAL!$X96</f>
        <v/>
      </c>
      <c r="DJ140" s="319"/>
      <c r="DK140" s="318" t="str">
        <f>TOTALGENERAL!$AY96</f>
        <v/>
      </c>
      <c r="DL140" s="319"/>
      <c r="DM140" s="318" t="str">
        <f>TOTALGENERAL!$BZ96</f>
        <v/>
      </c>
      <c r="DN140" s="319"/>
      <c r="DO140" s="318" t="str">
        <f>TOTALGENERAL!$DA96</f>
        <v/>
      </c>
      <c r="DP140" s="320"/>
    </row>
    <row r="141" spans="1:120">
      <c r="A141" s="321" t="str">
        <f>IF(COUNTBLANK(K115:K144)=30,"","Moyenne de l'année :")</f>
        <v/>
      </c>
      <c r="B141" s="322" t="str">
        <f>IF(COUNTBLANK(K115:K144)=30,"",CONCATENATE(TOTALGENERAL!$DN60," %"))</f>
        <v/>
      </c>
      <c r="C141" s="323"/>
      <c r="D141" s="323"/>
      <c r="E141" s="315"/>
      <c r="F141" s="324"/>
      <c r="G141" s="315"/>
      <c r="H141" s="324"/>
      <c r="I141" s="315"/>
      <c r="J141" s="324"/>
      <c r="K141" s="315"/>
      <c r="L141" s="325"/>
      <c r="M141" s="321" t="str">
        <f>IF(COUNTBLANK(W115:W144)=30,"","Moyenne de l'année :")</f>
        <v/>
      </c>
      <c r="N141" s="322" t="str">
        <f>IF(COUNTBLANK(W115:W144)=30,"",CONCATENATE(TOTALGENERAL!$DN64," %"))</f>
        <v/>
      </c>
      <c r="O141" s="323"/>
      <c r="P141" s="323"/>
      <c r="Q141" s="315"/>
      <c r="R141" s="324"/>
      <c r="S141" s="315"/>
      <c r="T141" s="324"/>
      <c r="U141" s="315"/>
      <c r="V141" s="324"/>
      <c r="W141" s="315"/>
      <c r="X141" s="325"/>
      <c r="Y141" s="321" t="str">
        <f>IF(COUNTBLANK(AI115:AI144)=30,"","Moyenne de l'année :")</f>
        <v/>
      </c>
      <c r="Z141" s="322" t="str">
        <f>IF(COUNTBLANK(AI115:AI144)=30,"",CONCATENATE(TOTALGENERAL!$DN68," %"))</f>
        <v/>
      </c>
      <c r="AA141" s="323"/>
      <c r="AB141" s="323"/>
      <c r="AC141" s="315"/>
      <c r="AD141" s="324"/>
      <c r="AE141" s="315"/>
      <c r="AF141" s="324"/>
      <c r="AG141" s="315"/>
      <c r="AH141" s="324"/>
      <c r="AI141" s="315"/>
      <c r="AJ141" s="325"/>
      <c r="AK141" s="321" t="str">
        <f>IF(COUNTBLANK(AU115:AU144)=30,"","Moyenne de l'année :")</f>
        <v/>
      </c>
      <c r="AL141" s="322" t="str">
        <f>IF(COUNTBLANK(AU115:AU144)=30,"",CONCATENATE(TOTALGENERAL!$DN72," %"))</f>
        <v/>
      </c>
      <c r="AM141" s="323"/>
      <c r="AN141" s="323"/>
      <c r="AO141" s="315"/>
      <c r="AP141" s="324"/>
      <c r="AQ141" s="315"/>
      <c r="AR141" s="324"/>
      <c r="AS141" s="315"/>
      <c r="AT141" s="324"/>
      <c r="AU141" s="315"/>
      <c r="AV141" s="325"/>
      <c r="AW141" s="321" t="str">
        <f>IF(COUNTBLANK(BG115:BG144)=30,"","Moyenne de l'année :")</f>
        <v/>
      </c>
      <c r="AX141" s="322" t="str">
        <f>IF(COUNTBLANK(BG115:BG144)=30,"",CONCATENATE(TOTALGENERAL!$DN76," %"))</f>
        <v/>
      </c>
      <c r="AY141" s="323"/>
      <c r="AZ141" s="323"/>
      <c r="BA141" s="315"/>
      <c r="BB141" s="324"/>
      <c r="BC141" s="315"/>
      <c r="BD141" s="324"/>
      <c r="BE141" s="315"/>
      <c r="BF141" s="324"/>
      <c r="BG141" s="315"/>
      <c r="BH141" s="325"/>
      <c r="BI141" s="321" t="str">
        <f>IF(COUNTBLANK(BS115:BS144)=30,"","Moyenne de l'année :")</f>
        <v/>
      </c>
      <c r="BJ141" s="322" t="str">
        <f>IF(COUNTBLANK(BS115:BS144)=30,"",CONCATENATE(TOTALGENERAL!$DN80," %"))</f>
        <v/>
      </c>
      <c r="BK141" s="323"/>
      <c r="BL141" s="323"/>
      <c r="BM141" s="315"/>
      <c r="BN141" s="324"/>
      <c r="BO141" s="315"/>
      <c r="BP141" s="324"/>
      <c r="BQ141" s="315"/>
      <c r="BR141" s="324"/>
      <c r="BS141" s="315"/>
      <c r="BT141" s="325"/>
      <c r="BU141" s="321" t="str">
        <f>IF(COUNTBLANK(CE115:CE144)=30,"","Moyenne de l'année :")</f>
        <v/>
      </c>
      <c r="BV141" s="322" t="str">
        <f>IF(COUNTBLANK(CE115:CE144)=30,"",CONCATENATE(TOTALGENERAL!$DN84," %"))</f>
        <v/>
      </c>
      <c r="BW141" s="323"/>
      <c r="BX141" s="323"/>
      <c r="BY141" s="315"/>
      <c r="BZ141" s="324"/>
      <c r="CA141" s="315"/>
      <c r="CB141" s="324"/>
      <c r="CC141" s="315"/>
      <c r="CD141" s="324"/>
      <c r="CE141" s="315"/>
      <c r="CF141" s="325"/>
      <c r="CG141" s="321" t="str">
        <f>IF(COUNTBLANK(CQ115:CQ144)=30,"","Moyenne de l'année :")</f>
        <v/>
      </c>
      <c r="CH141" s="322" t="str">
        <f>IF(COUNTBLANK(CQ115:CQ144)=30,"",CONCATENATE(TOTALGENERAL!$DN88," %"))</f>
        <v/>
      </c>
      <c r="CI141" s="323"/>
      <c r="CJ141" s="323"/>
      <c r="CK141" s="315"/>
      <c r="CL141" s="324"/>
      <c r="CM141" s="315"/>
      <c r="CN141" s="324"/>
      <c r="CO141" s="315"/>
      <c r="CP141" s="324"/>
      <c r="CQ141" s="315"/>
      <c r="CR141" s="325"/>
      <c r="CS141" s="321" t="str">
        <f>IF(COUNTBLANK(DC115:DC144)=30,"","Moyenne de l'année :")</f>
        <v/>
      </c>
      <c r="CT141" s="322" t="str">
        <f>IF(COUNTBLANK(DC115:DC144)=30,"",CONCATENATE(TOTALGENERAL!$DN92," %"))</f>
        <v/>
      </c>
      <c r="CU141" s="323"/>
      <c r="CV141" s="323"/>
      <c r="CW141" s="315"/>
      <c r="CX141" s="324"/>
      <c r="CY141" s="315"/>
      <c r="CZ141" s="324"/>
      <c r="DA141" s="315"/>
      <c r="DB141" s="324"/>
      <c r="DC141" s="315"/>
      <c r="DD141" s="325"/>
      <c r="DE141" s="321" t="str">
        <f>IF(COUNTBLANK(DO115:DO144)=30,"","Moyenne de l'année :")</f>
        <v/>
      </c>
      <c r="DF141" s="322" t="str">
        <f>IF(COUNTBLANK(DO115:DO144)=30,"",CONCATENATE(TOTALGENERAL!$DN96," %"))</f>
        <v/>
      </c>
      <c r="DG141" s="323"/>
      <c r="DH141" s="323"/>
      <c r="DI141" s="315"/>
      <c r="DJ141" s="324"/>
      <c r="DK141" s="315"/>
      <c r="DL141" s="324"/>
      <c r="DM141" s="315"/>
      <c r="DN141" s="324"/>
      <c r="DO141" s="315"/>
      <c r="DP141" s="325"/>
    </row>
    <row r="142" spans="1:120" ht="22.5" customHeight="1">
      <c r="A142" s="337"/>
      <c r="B142" s="338"/>
      <c r="C142" s="338"/>
      <c r="D142" s="339"/>
      <c r="E142" s="340"/>
      <c r="F142" s="324"/>
      <c r="G142" s="340"/>
      <c r="H142" s="324"/>
      <c r="I142" s="340"/>
      <c r="J142" s="324"/>
      <c r="K142" s="340"/>
      <c r="L142" s="325"/>
      <c r="M142" s="337"/>
      <c r="N142" s="338"/>
      <c r="O142" s="338"/>
      <c r="P142" s="339"/>
      <c r="Q142" s="340"/>
      <c r="R142" s="324"/>
      <c r="S142" s="340"/>
      <c r="T142" s="324"/>
      <c r="U142" s="340"/>
      <c r="V142" s="324"/>
      <c r="W142" s="340"/>
      <c r="X142" s="325"/>
      <c r="Y142" s="337"/>
      <c r="Z142" s="338"/>
      <c r="AA142" s="338"/>
      <c r="AB142" s="339"/>
      <c r="AC142" s="340"/>
      <c r="AD142" s="324"/>
      <c r="AE142" s="340"/>
      <c r="AF142" s="324"/>
      <c r="AG142" s="340"/>
      <c r="AH142" s="324"/>
      <c r="AI142" s="340"/>
      <c r="AJ142" s="325"/>
      <c r="AK142" s="337"/>
      <c r="AL142" s="338"/>
      <c r="AM142" s="338"/>
      <c r="AN142" s="339"/>
      <c r="AO142" s="340"/>
      <c r="AP142" s="324"/>
      <c r="AQ142" s="340"/>
      <c r="AR142" s="324"/>
      <c r="AS142" s="340"/>
      <c r="AT142" s="324"/>
      <c r="AU142" s="340"/>
      <c r="AV142" s="325"/>
      <c r="AW142" s="337"/>
      <c r="AX142" s="338"/>
      <c r="AY142" s="338"/>
      <c r="AZ142" s="339"/>
      <c r="BA142" s="340"/>
      <c r="BB142" s="324"/>
      <c r="BC142" s="340"/>
      <c r="BD142" s="324"/>
      <c r="BE142" s="340"/>
      <c r="BF142" s="324"/>
      <c r="BG142" s="340"/>
      <c r="BH142" s="325"/>
      <c r="BI142" s="337"/>
      <c r="BJ142" s="338"/>
      <c r="BK142" s="338"/>
      <c r="BL142" s="339"/>
      <c r="BM142" s="340"/>
      <c r="BN142" s="324"/>
      <c r="BO142" s="340"/>
      <c r="BP142" s="324"/>
      <c r="BQ142" s="340"/>
      <c r="BR142" s="324"/>
      <c r="BS142" s="340"/>
      <c r="BT142" s="325"/>
      <c r="BU142" s="337"/>
      <c r="BV142" s="338"/>
      <c r="BW142" s="338"/>
      <c r="BX142" s="339"/>
      <c r="BY142" s="340"/>
      <c r="BZ142" s="324"/>
      <c r="CA142" s="340"/>
      <c r="CB142" s="324"/>
      <c r="CC142" s="340"/>
      <c r="CD142" s="324"/>
      <c r="CE142" s="340"/>
      <c r="CF142" s="325"/>
      <c r="CG142" s="337"/>
      <c r="CH142" s="338"/>
      <c r="CI142" s="338"/>
      <c r="CJ142" s="339"/>
      <c r="CK142" s="340"/>
      <c r="CL142" s="324"/>
      <c r="CM142" s="340"/>
      <c r="CN142" s="324"/>
      <c r="CO142" s="340"/>
      <c r="CP142" s="324"/>
      <c r="CQ142" s="340"/>
      <c r="CR142" s="325"/>
      <c r="CS142" s="337"/>
      <c r="CT142" s="338"/>
      <c r="CU142" s="338"/>
      <c r="CV142" s="339"/>
      <c r="CW142" s="340"/>
      <c r="CX142" s="324"/>
      <c r="CY142" s="340"/>
      <c r="CZ142" s="324"/>
      <c r="DA142" s="340"/>
      <c r="DB142" s="324"/>
      <c r="DC142" s="340"/>
      <c r="DD142" s="325"/>
      <c r="DE142" s="337"/>
      <c r="DF142" s="338"/>
      <c r="DG142" s="338"/>
      <c r="DH142" s="339"/>
      <c r="DI142" s="340"/>
      <c r="DJ142" s="324"/>
      <c r="DK142" s="340"/>
      <c r="DL142" s="324"/>
      <c r="DM142" s="340"/>
      <c r="DN142" s="324"/>
      <c r="DO142" s="340"/>
      <c r="DP142" s="325"/>
    </row>
    <row r="143" spans="1:120" ht="4.5" customHeight="1">
      <c r="A143" s="326"/>
      <c r="B143" s="326"/>
      <c r="C143" s="327"/>
      <c r="D143" s="327"/>
      <c r="M143" s="326"/>
      <c r="N143" s="326"/>
      <c r="O143" s="327"/>
      <c r="P143" s="327"/>
      <c r="Y143" s="326"/>
      <c r="Z143" s="326"/>
      <c r="AA143" s="327"/>
      <c r="AB143" s="327"/>
      <c r="AK143" s="326"/>
      <c r="AL143" s="326"/>
      <c r="AM143" s="327"/>
      <c r="AN143" s="327"/>
      <c r="AW143" s="326"/>
      <c r="AX143" s="326"/>
      <c r="AY143" s="327"/>
      <c r="AZ143" s="327"/>
      <c r="BI143" s="326"/>
      <c r="BJ143" s="326"/>
      <c r="BK143" s="327"/>
      <c r="BL143" s="327"/>
      <c r="BU143" s="326"/>
      <c r="BV143" s="326"/>
      <c r="BW143" s="327"/>
      <c r="BX143" s="327"/>
      <c r="CG143" s="326"/>
      <c r="CH143" s="326"/>
      <c r="CI143" s="327"/>
      <c r="CJ143" s="327"/>
      <c r="CS143" s="326"/>
      <c r="CT143" s="326"/>
      <c r="CU143" s="327"/>
      <c r="CV143" s="327"/>
      <c r="DE143" s="326"/>
      <c r="DF143" s="326"/>
      <c r="DG143" s="327"/>
      <c r="DH143" s="327"/>
    </row>
    <row r="144" spans="1:120" ht="25.5" customHeight="1">
      <c r="A144" s="555" t="str">
        <f>PARAMETRES!$F$19</f>
        <v>TOTAL DE LA PÉRIODE</v>
      </c>
      <c r="B144" s="555"/>
      <c r="C144" s="341">
        <f>PARAMETRES!$G$19</f>
        <v>100</v>
      </c>
      <c r="D144" s="342"/>
      <c r="E144" s="343">
        <f>TOTALGENERAL!$AA60</f>
        <v>91.5</v>
      </c>
      <c r="F144" s="344"/>
      <c r="G144" s="343" t="str">
        <f>TOTALGENERAL!$BB60</f>
        <v/>
      </c>
      <c r="H144" s="344"/>
      <c r="I144" s="343" t="str">
        <f>TOTALGENERAL!$CC60</f>
        <v/>
      </c>
      <c r="J144" s="344"/>
      <c r="K144" s="343" t="str">
        <f>TOTALGENERAL!$DD60</f>
        <v/>
      </c>
      <c r="M144" s="555" t="str">
        <f>PARAMETRES!$F$19</f>
        <v>TOTAL DE LA PÉRIODE</v>
      </c>
      <c r="N144" s="555"/>
      <c r="O144" s="341">
        <f>PARAMETRES!$G$19</f>
        <v>100</v>
      </c>
      <c r="P144" s="342"/>
      <c r="Q144" s="343">
        <f>TOTALGENERAL!$AA64</f>
        <v>97.3</v>
      </c>
      <c r="R144" s="344"/>
      <c r="S144" s="343" t="str">
        <f>TOTALGENERAL!$BB64</f>
        <v/>
      </c>
      <c r="T144" s="344"/>
      <c r="U144" s="343" t="str">
        <f>TOTALGENERAL!$CC64</f>
        <v/>
      </c>
      <c r="V144" s="344"/>
      <c r="W144" s="343" t="str">
        <f>TOTALGENERAL!$DD64</f>
        <v/>
      </c>
      <c r="Y144" s="555" t="str">
        <f>PARAMETRES!$F$19</f>
        <v>TOTAL DE LA PÉRIODE</v>
      </c>
      <c r="Z144" s="555"/>
      <c r="AA144" s="341">
        <f>PARAMETRES!$G$19</f>
        <v>100</v>
      </c>
      <c r="AB144" s="342"/>
      <c r="AC144" s="343">
        <f>TOTALGENERAL!$AA68</f>
        <v>91.199999999999989</v>
      </c>
      <c r="AD144" s="344"/>
      <c r="AE144" s="343" t="str">
        <f>TOTALGENERAL!$BB68</f>
        <v/>
      </c>
      <c r="AF144" s="344"/>
      <c r="AG144" s="343" t="str">
        <f>TOTALGENERAL!$CC68</f>
        <v/>
      </c>
      <c r="AH144" s="344"/>
      <c r="AI144" s="343" t="str">
        <f>TOTALGENERAL!$DD68</f>
        <v/>
      </c>
      <c r="AK144" s="555" t="str">
        <f>PARAMETRES!$F$19</f>
        <v>TOTAL DE LA PÉRIODE</v>
      </c>
      <c r="AL144" s="555"/>
      <c r="AM144" s="341">
        <f>PARAMETRES!$G$19</f>
        <v>100</v>
      </c>
      <c r="AN144" s="342"/>
      <c r="AO144" s="343">
        <f>TOTALGENERAL!$AA72</f>
        <v>88.1</v>
      </c>
      <c r="AP144" s="344"/>
      <c r="AQ144" s="343" t="str">
        <f>TOTALGENERAL!$BB72</f>
        <v/>
      </c>
      <c r="AR144" s="344"/>
      <c r="AS144" s="343" t="str">
        <f>TOTALGENERAL!$CC72</f>
        <v/>
      </c>
      <c r="AT144" s="344"/>
      <c r="AU144" s="343" t="str">
        <f>TOTALGENERAL!$DD72</f>
        <v/>
      </c>
      <c r="AW144" s="555" t="str">
        <f>PARAMETRES!$F$19</f>
        <v>TOTAL DE LA PÉRIODE</v>
      </c>
      <c r="AX144" s="555"/>
      <c r="AY144" s="341">
        <f>PARAMETRES!$G$19</f>
        <v>100</v>
      </c>
      <c r="AZ144" s="342"/>
      <c r="BA144" s="343">
        <f>TOTALGENERAL!$AA76</f>
        <v>75.399999999999991</v>
      </c>
      <c r="BB144" s="344"/>
      <c r="BC144" s="343" t="str">
        <f>TOTALGENERAL!$BB76</f>
        <v/>
      </c>
      <c r="BD144" s="344"/>
      <c r="BE144" s="343" t="str">
        <f>TOTALGENERAL!$CC76</f>
        <v/>
      </c>
      <c r="BF144" s="344"/>
      <c r="BG144" s="343" t="str">
        <f>TOTALGENERAL!$DD76</f>
        <v/>
      </c>
      <c r="BI144" s="555" t="str">
        <f>PARAMETRES!$F$19</f>
        <v>TOTAL DE LA PÉRIODE</v>
      </c>
      <c r="BJ144" s="555"/>
      <c r="BK144" s="341">
        <f>PARAMETRES!$G$19</f>
        <v>100</v>
      </c>
      <c r="BL144" s="342"/>
      <c r="BM144" s="343">
        <f>TOTALGENERAL!$AA80</f>
        <v>73.199999999999989</v>
      </c>
      <c r="BN144" s="344"/>
      <c r="BO144" s="343" t="str">
        <f>TOTALGENERAL!$BB80</f>
        <v/>
      </c>
      <c r="BP144" s="344"/>
      <c r="BQ144" s="343" t="str">
        <f>TOTALGENERAL!$CC80</f>
        <v/>
      </c>
      <c r="BR144" s="344"/>
      <c r="BS144" s="343" t="str">
        <f>TOTALGENERAL!$DD80</f>
        <v/>
      </c>
      <c r="BU144" s="555" t="str">
        <f>PARAMETRES!$F$19</f>
        <v>TOTAL DE LA PÉRIODE</v>
      </c>
      <c r="BV144" s="555"/>
      <c r="BW144" s="341">
        <f>PARAMETRES!$G$19</f>
        <v>100</v>
      </c>
      <c r="BX144" s="342"/>
      <c r="BY144" s="343">
        <f>TOTALGENERAL!$AA84</f>
        <v>84.199999999999989</v>
      </c>
      <c r="BZ144" s="344"/>
      <c r="CA144" s="343" t="str">
        <f>TOTALGENERAL!$BB84</f>
        <v/>
      </c>
      <c r="CB144" s="344"/>
      <c r="CC144" s="343" t="str">
        <f>TOTALGENERAL!$CC84</f>
        <v/>
      </c>
      <c r="CD144" s="344"/>
      <c r="CE144" s="343" t="str">
        <f>TOTALGENERAL!$DD84</f>
        <v/>
      </c>
      <c r="CG144" s="555" t="str">
        <f>PARAMETRES!$F$19</f>
        <v>TOTAL DE LA PÉRIODE</v>
      </c>
      <c r="CH144" s="555"/>
      <c r="CI144" s="341">
        <f>PARAMETRES!$G$19</f>
        <v>100</v>
      </c>
      <c r="CJ144" s="342"/>
      <c r="CK144" s="343" t="str">
        <f>TOTALGENERAL!$AA88</f>
        <v/>
      </c>
      <c r="CL144" s="344"/>
      <c r="CM144" s="343" t="str">
        <f>TOTALGENERAL!$BB88</f>
        <v/>
      </c>
      <c r="CN144" s="344"/>
      <c r="CO144" s="343" t="str">
        <f>TOTALGENERAL!$CC88</f>
        <v/>
      </c>
      <c r="CP144" s="344"/>
      <c r="CQ144" s="343" t="str">
        <f>TOTALGENERAL!$DD88</f>
        <v/>
      </c>
      <c r="CS144" s="555" t="str">
        <f>PARAMETRES!$F$19</f>
        <v>TOTAL DE LA PÉRIODE</v>
      </c>
      <c r="CT144" s="555"/>
      <c r="CU144" s="341">
        <f>PARAMETRES!$G$19</f>
        <v>100</v>
      </c>
      <c r="CV144" s="342"/>
      <c r="CW144" s="343" t="str">
        <f>TOTALGENERAL!$AA92</f>
        <v/>
      </c>
      <c r="CX144" s="344"/>
      <c r="CY144" s="343" t="str">
        <f>TOTALGENERAL!$BB92</f>
        <v/>
      </c>
      <c r="CZ144" s="344"/>
      <c r="DA144" s="343" t="str">
        <f>TOTALGENERAL!$CC92</f>
        <v/>
      </c>
      <c r="DB144" s="344"/>
      <c r="DC144" s="343" t="str">
        <f>TOTALGENERAL!$DD92</f>
        <v/>
      </c>
      <c r="DE144" s="555" t="str">
        <f>PARAMETRES!$F$19</f>
        <v>TOTAL DE LA PÉRIODE</v>
      </c>
      <c r="DF144" s="555"/>
      <c r="DG144" s="341">
        <f>PARAMETRES!$G$19</f>
        <v>100</v>
      </c>
      <c r="DH144" s="342"/>
      <c r="DI144" s="343" t="str">
        <f>TOTALGENERAL!$AA96</f>
        <v/>
      </c>
      <c r="DJ144" s="344"/>
      <c r="DK144" s="343" t="str">
        <f>TOTALGENERAL!$BB96</f>
        <v/>
      </c>
      <c r="DL144" s="344"/>
      <c r="DM144" s="343" t="str">
        <f>TOTALGENERAL!$CC96</f>
        <v/>
      </c>
      <c r="DN144" s="344"/>
      <c r="DO144" s="343" t="str">
        <f>TOTALGENERAL!$DD96</f>
        <v/>
      </c>
    </row>
    <row r="145" spans="1:119" ht="3.75" customHeight="1">
      <c r="G145" s="345"/>
      <c r="J145" s="345"/>
      <c r="S145" s="345"/>
      <c r="V145" s="345"/>
      <c r="AE145" s="345"/>
      <c r="AH145" s="345"/>
      <c r="AQ145" s="345"/>
      <c r="AT145" s="345"/>
      <c r="BC145" s="345"/>
      <c r="BF145" s="345"/>
      <c r="BO145" s="345"/>
      <c r="BR145" s="345"/>
      <c r="CA145" s="345"/>
      <c r="CD145" s="345"/>
      <c r="CM145" s="345"/>
      <c r="CP145" s="345"/>
      <c r="CY145" s="345"/>
      <c r="DB145" s="345"/>
      <c r="DK145" s="345"/>
      <c r="DN145" s="345"/>
    </row>
    <row r="146" spans="1:119">
      <c r="G146" s="556" t="str">
        <f>IF(COUNTBLANK(K115:K144)=30,"","Moyenne de l'année : ")</f>
        <v/>
      </c>
      <c r="H146" s="556"/>
      <c r="I146" s="556"/>
      <c r="J146" s="556"/>
      <c r="K146" s="346" t="str">
        <f>IF(COUNTBLANK(K115:K144)=30,"",CONCATENATE(TOTALGENERAL!$DO60," %"))</f>
        <v/>
      </c>
      <c r="S146" s="556" t="str">
        <f>IF(COUNTBLANK(W115:W144)=30,"","Moyenne de l'année : ")</f>
        <v/>
      </c>
      <c r="T146" s="556"/>
      <c r="U146" s="556"/>
      <c r="V146" s="556"/>
      <c r="W146" s="346" t="str">
        <f>IF(COUNTBLANK(W115:W144)=30,"",CONCATENATE(TOTALGENERAL!$DO64," %"))</f>
        <v/>
      </c>
      <c r="AE146" s="556" t="str">
        <f>IF(COUNTBLANK(AI115:AI144)=30,"","Moyenne de l'année : ")</f>
        <v/>
      </c>
      <c r="AF146" s="556"/>
      <c r="AG146" s="556"/>
      <c r="AH146" s="556"/>
      <c r="AI146" s="346" t="str">
        <f>IF(COUNTBLANK(AI115:AI144)=30,"",CONCATENATE(TOTALGENERAL!$DO68," %"))</f>
        <v/>
      </c>
      <c r="AQ146" s="556" t="str">
        <f>IF(COUNTBLANK(AU115:AU144)=30,"","Moyenne de l'année : ")</f>
        <v/>
      </c>
      <c r="AR146" s="556"/>
      <c r="AS146" s="556"/>
      <c r="AT146" s="556"/>
      <c r="AU146" s="346" t="str">
        <f>IF(COUNTBLANK(AU115:AU144)=30,"",CONCATENATE(TOTALGENERAL!$DO72," %"))</f>
        <v/>
      </c>
      <c r="BC146" s="556" t="str">
        <f>IF(COUNTBLANK(BG115:BG144)=30,"","Moyenne de l'année : ")</f>
        <v/>
      </c>
      <c r="BD146" s="556"/>
      <c r="BE146" s="556"/>
      <c r="BF146" s="556"/>
      <c r="BG146" s="346" t="str">
        <f>IF(COUNTBLANK(BG115:BG144)=30,"",CONCATENATE(TOTALGENERAL!$DO76," %"))</f>
        <v/>
      </c>
      <c r="BO146" s="556" t="str">
        <f>IF(COUNTBLANK(BS115:BS144)=30,"","Moyenne de l'année : ")</f>
        <v/>
      </c>
      <c r="BP146" s="556"/>
      <c r="BQ146" s="556"/>
      <c r="BR146" s="556"/>
      <c r="BS146" s="346" t="str">
        <f>IF(COUNTBLANK(BS115:BS144)=30,"",CONCATENATE(TOTALGENERAL!$DO80," %"))</f>
        <v/>
      </c>
      <c r="CA146" s="556" t="str">
        <f>IF(COUNTBLANK(CE115:CE144)=30,"","Moyenne de l'année : ")</f>
        <v/>
      </c>
      <c r="CB146" s="556"/>
      <c r="CC146" s="556"/>
      <c r="CD146" s="556"/>
      <c r="CE146" s="346" t="str">
        <f>IF(COUNTBLANK(CE115:CE144)=30,"",CONCATENATE(TOTALGENERAL!$DO84," %"))</f>
        <v/>
      </c>
      <c r="CM146" s="556" t="str">
        <f>IF(COUNTBLANK(CQ115:CQ144)=30,"","Moyenne de l'année : ")</f>
        <v/>
      </c>
      <c r="CN146" s="556"/>
      <c r="CO146" s="556"/>
      <c r="CP146" s="556"/>
      <c r="CQ146" s="346" t="str">
        <f>IF(COUNTBLANK(CQ115:CQ144)=30,"",CONCATENATE(TOTALGENERAL!$DO88," %"))</f>
        <v/>
      </c>
      <c r="CY146" s="556" t="str">
        <f>IF(COUNTBLANK(DC115:DC144)=30,"","Moyenne de l'année : ")</f>
        <v/>
      </c>
      <c r="CZ146" s="556"/>
      <c r="DA146" s="556"/>
      <c r="DB146" s="556"/>
      <c r="DC146" s="346" t="str">
        <f>IF(COUNTBLANK(DC115:DC144)=30,"",CONCATENATE(TOTALGENERAL!$DO92," %"))</f>
        <v/>
      </c>
      <c r="DK146" s="556" t="str">
        <f>IF(COUNTBLANK(DO115:DO144)=30,"","Moyenne de l'année : ")</f>
        <v/>
      </c>
      <c r="DL146" s="556"/>
      <c r="DM146" s="556"/>
      <c r="DN146" s="556"/>
      <c r="DO146" s="346" t="str">
        <f>IF(COUNTBLANK(DO115:DO144)=30,"",CONCATENATE(TOTALGENERAL!$DO96," %"))</f>
        <v/>
      </c>
    </row>
    <row r="147" spans="1:119" ht="21.75" customHeight="1">
      <c r="A147" s="312" t="str">
        <f>IF(PARAMETRES!$G$28="N","",IF(COUNTBLANK(K115:K144)=30,"","Epreuve récapitulative de fin d'année :"))</f>
        <v/>
      </c>
      <c r="M147" s="312" t="str">
        <f>IF(PARAMETRES!$G$28="N","",IF(COUNTBLANK(W115:W144)=30,"","Epreuve récapitulative de fin d'année :"))</f>
        <v/>
      </c>
      <c r="Y147" s="312" t="str">
        <f>IF(PARAMETRES!$G$28="N","",IF(COUNTBLANK(AI115:AI144)=30,"","Epreuve récapitulative de fin d'année :"))</f>
        <v/>
      </c>
      <c r="AK147" s="312" t="str">
        <f>IF(PARAMETRES!$G$28="N","",IF(COUNTBLANK(AU115:AU144)=30,"","Epreuve récapitulative de fin d'année :"))</f>
        <v/>
      </c>
      <c r="AW147" s="312" t="str">
        <f>IF(PARAMETRES!$G$28="N","",IF(COUNTBLANK(BG115:BG144)=30,"","Epreuve récapitulative de fin d'année :"))</f>
        <v/>
      </c>
      <c r="BI147" s="312" t="str">
        <f>IF(PARAMETRES!$G$28="N","",IF(COUNTBLANK(BS115:BS144)=30,"","Epreuve récapitulative de fin d'année :"))</f>
        <v/>
      </c>
      <c r="BU147" s="312" t="str">
        <f>IF(PARAMETRES!$G$28="N","",IF(COUNTBLANK(CE115:CE144)=30,"","Epreuve récapitulative de fin d'année :"))</f>
        <v/>
      </c>
      <c r="CG147" s="312" t="str">
        <f>IF(PARAMETRES!$G$28="N","",IF(COUNTBLANK(CQ115:CQ144)=30,"","Epreuve récapitulative de fin d'année :"))</f>
        <v/>
      </c>
      <c r="CS147" s="312" t="str">
        <f>IF(PARAMETRES!$G$28="N","",IF(COUNTBLANK(DC115:DC144)=30,"","Epreuve récapitulative de fin d'année :"))</f>
        <v/>
      </c>
      <c r="DE147" s="312" t="str">
        <f>IF(PARAMETRES!$G$28="N","",IF(COUNTBLANK(DO115:DO144)=30,"","Epreuve récapitulative de fin d'année :"))</f>
        <v/>
      </c>
    </row>
    <row r="148" spans="1:119">
      <c r="A148" s="312" t="str">
        <f>IF(PARAMETRES!$G$28="N","",IF(COUNTBLANK(K115:K144)=30,"",CONCATENATE("   - Savoir écrire : ",'ECRIRE (conj, gramm)'!$CQ8,"/",'ECRIRE (conj, gramm)'!$CR8," (",'ECRIRE (conj, gramm)'!$CN8,"/",'ECRIRE (conj, gramm)'!$CO8,")")))</f>
        <v/>
      </c>
      <c r="M148" s="312" t="str">
        <f>IF(PARAMETRES!$G$28="N","",IF(COUNTBLANK(W115:W144)=30,"",CONCATENATE("   - Savoir écrire : ",'ECRIRE (conj, gramm)'!$CQ12,"/",'ECRIRE (conj, gramm)'!$CR12," (",'ECRIRE (conj, gramm)'!$CN12,"/",'ECRIRE (conj, gramm)'!$CO12,")")))</f>
        <v/>
      </c>
      <c r="Y148" s="312" t="str">
        <f>IF(PARAMETRES!$G$28="N","",IF(COUNTBLANK(AI115:AI144)=30,"",CONCATENATE("   - Savoir écrire : ",'ECRIRE (conj, gramm)'!$CQ16,"/",'ECRIRE (conj, gramm)'!$CR16," (",'ECRIRE (conj, gramm)'!$CN16,"/",'ECRIRE (conj, gramm)'!$CO16,")")))</f>
        <v/>
      </c>
      <c r="AK148" s="312" t="str">
        <f>IF(PARAMETRES!$G$28="N","",IF(COUNTBLANK(AU115:AU144)=30,"",CONCATENATE("   - Savoir écrire : ",'ECRIRE (conj, gramm)'!$CQ20,"/",'ECRIRE (conj, gramm)'!$CR20," (",'ECRIRE (conj, gramm)'!$CN20,"/",'ECRIRE (conj, gramm)'!$CO20,")")))</f>
        <v/>
      </c>
      <c r="AW148" s="312" t="str">
        <f>IF(PARAMETRES!$G$28="N","",IF(COUNTBLANK(BG115:BG144)=30,"",CONCATENATE("   - Savoir écrire : ",'ECRIRE (conj, gramm)'!$CQ24,"/",'ECRIRE (conj, gramm)'!$CR24," (",'ECRIRE (conj, gramm)'!$CN24,"/",'ECRIRE (conj, gramm)'!$CO24,")")))</f>
        <v/>
      </c>
      <c r="BI148" s="312" t="str">
        <f>IF(PARAMETRES!$G$28="N","",IF(COUNTBLANK(BS115:BS144)=30,"",CONCATENATE("   - Savoir écrire : ",'ECRIRE (conj, gramm)'!$CQ28,"/",'ECRIRE (conj, gramm)'!$CR28," (",'ECRIRE (conj, gramm)'!$CN28,"/",'ECRIRE (conj, gramm)'!$CO28,")")))</f>
        <v/>
      </c>
      <c r="BU148" s="312" t="str">
        <f>IF(PARAMETRES!$G$28="N","",IF(COUNTBLANK(CE115:CE144)=30,"",CONCATENATE("   - Savoir écrire : ",'ECRIRE (conj, gramm)'!$CQ32,"/",'ECRIRE (conj, gramm)'!$CR32," (",'ECRIRE (conj, gramm)'!$CN32,"/",'ECRIRE (conj, gramm)'!$CO32,")")))</f>
        <v/>
      </c>
      <c r="CG148" s="312" t="str">
        <f>IF(PARAMETRES!$G$28="N","",IF(COUNTBLANK(CQ115:CQ144)=30,"",CONCATENATE("   - Savoir écrire : ",'ECRIRE (conj, gramm)'!$CQ36,"/",'ECRIRE (conj, gramm)'!$CR36," (",'ECRIRE (conj, gramm)'!$CN36,"/",'ECRIRE (conj, gramm)'!$CO36,")")))</f>
        <v/>
      </c>
      <c r="CS148" s="312" t="str">
        <f>IF(PARAMETRES!$G$28="N","",IF(COUNTBLANK(DC115:DC144)=30,"",CONCATENATE("   - Savoir écrire : ",'ECRIRE (conj, gramm)'!$CQ40,"/",'ECRIRE (conj, gramm)'!$CR40," (",'ECRIRE (conj, gramm)'!$CN40,"/",'ECRIRE (conj, gramm)'!$CO40,")")))</f>
        <v/>
      </c>
      <c r="DE148" s="312" t="str">
        <f>IF(PARAMETRES!$G$28="N","",IF(COUNTBLANK(DO115:DO144)=30,"",CONCATENATE("   - Savoir écrire : ",'ECRIRE (conj, gramm)'!$CQ44,"/",'ECRIRE (conj, gramm)'!$CR44," (",'ECRIRE (conj, gramm)'!$CN44,"/",'ECRIRE (conj, gramm)'!$CO44,")")))</f>
        <v/>
      </c>
    </row>
    <row r="149" spans="1:119">
      <c r="A149" s="312" t="str">
        <f>IF(PARAMETRES!$G$28="N","",IF(COUNTBLANK(K115:K144)=30,"",IF(NO!$CM8="",IF(G!$CM8="",IF(SF!$CM8="",IF(#REF!="","",CONCATENATE("   - ",#REF!," : ",#REF!,"/",#REF!," (",#REF!,"/",#REF!,")")),CONCATENATE("   - ",SF!$CN$2," : ",SF!$CM8,"/",SF!$CN8," (",SF!$CJ8,"/",SF!$CK8,")")),CONCATENATE("   - ",G!$CN$2," : ",G!$CM8,"/",G!$CN8," (",G!$CJ8,"/",G!$CK8,")")),CONCATENATE("   - ",NO!$CN$2," : ",NO!$CM8,"/",NO!$CN8," (",NO!$CJ8,"/",NO!$CK8,")"))))</f>
        <v/>
      </c>
      <c r="M149" s="312" t="str">
        <f>IF(PARAMETRES!$G$28="N","",IF(COUNTBLANK(W115:W144)=30,"",IF(NO!$CM12="",IF(G!$CM12="",IF(SF!$CM12="",IF(#REF!="","",CONCATENATE("   - ",#REF!," : ",#REF!,"/",#REF!," (",#REF!,"/",#REF!,")")),CONCATENATE("   - ",SF!$CN$2," : ",SF!$CM12,"/",SF!$CN12," (",SF!$CJ12,"/",SF!$CK12,")")),CONCATENATE("   - ",G!$CN$2," : ",G!$CM12,"/",G!$CN12," (",G!$CJ12,"/",G!$CK12,")")),CONCATENATE("   - ",NO!$CN$2," : ",NO!$CM12,"/",NO!$CN12," (",NO!$CJ12,"/",NO!$CK12,")"))))</f>
        <v/>
      </c>
      <c r="Y149" s="312" t="str">
        <f>IF(PARAMETRES!$G$28="N","",IF(COUNTBLANK(AI115:AI144)=30,"",IF(NO!$CM16="",IF(G!$CM16="",IF(SF!$CM16="",IF(#REF!="","",CONCATENATE("   - ",#REF!," : ",#REF!,"/",#REF!," (",#REF!,"/",#REF!,")")),CONCATENATE("   - ",SF!$CN$2," : ",SF!$CM16,"/",SF!$CN16," (",SF!$CJ16,"/",SF!$CK16,")")),CONCATENATE("   - ",G!$CN$2," : ",G!$CM16,"/",G!$CN16," (",G!$CJ16,"/",G!$CK16,")")),CONCATENATE("   - ",NO!$CN$2," : ",NO!$CM16,"/",NO!$CN16," (",NO!$CJ16,"/",NO!$CK16,")"))))</f>
        <v/>
      </c>
      <c r="AK149" s="312" t="str">
        <f>IF(PARAMETRES!$G$28="N","",IF(COUNTBLANK(AU115:AU144)=30,"",IF(NO!$CM20="",IF(G!$CM20="",IF(SF!$CM20="",IF(#REF!="","",CONCATENATE("   - ",#REF!," : ",#REF!,"/",#REF!," (",#REF!,"/",#REF!,")")),CONCATENATE("   - ",SF!$CN$2," : ",SF!$CM20,"/",SF!$CN20," (",SF!$CJ20,"/",SF!$CK20,")")),CONCATENATE("   - ",G!$CN$2," : ",G!$CM20,"/",G!$CN20," (",G!$CJ20,"/",G!$CK20,")")),CONCATENATE("   - ",NO!$CN$2," : ",NO!$CM20,"/",NO!$CN20," (",NO!$CJ20,"/",NO!$CK20,")"))))</f>
        <v/>
      </c>
      <c r="AW149" s="312" t="str">
        <f>IF(PARAMETRES!$G$28="N","",IF(COUNTBLANK(BG115:BG144)=30,"",IF(NO!$CM24="",IF(G!$CM24="",IF(SF!$CM24="",IF(#REF!="","",CONCATENATE("   - ",#REF!," : ",#REF!,"/",#REF!," (",#REF!,"/",#REF!,")")),CONCATENATE("   - ",SF!$CN$2," : ",SF!$CM24,"/",SF!$CN24," (",SF!$CJ24,"/",SF!$CK24,")")),CONCATENATE("   - ",G!$CN$2," : ",G!$CM24,"/",G!$CN24," (",G!$CJ24,"/",G!$CK24,")")),CONCATENATE("   - ",NO!$CN$2," : ",NO!$CM24,"/",NO!$CN24," (",NO!$CJ24,"/",NO!$CK24,")"))))</f>
        <v/>
      </c>
      <c r="BI149" s="312" t="str">
        <f>IF(PARAMETRES!$G$28="N","",IF(COUNTBLANK(BS115:BS144)=30,"",IF(NO!$CM28="",IF(G!$CM28="",IF(SF!$CM28="",IF(#REF!="","",CONCATENATE("   - ",#REF!," : ",#REF!,"/",#REF!," (",#REF!,"/",#REF!,")")),CONCATENATE("   - ",SF!$CN$2," : ",SF!$CM28,"/",SF!$CN28," (",SF!$CJ28,"/",SF!$CK28,")")),CONCATENATE("   - ",G!$CN$2," : ",G!$CM28,"/",G!$CN28," (",G!$CJ28,"/",G!$CK28,")")),CONCATENATE("   - ",NO!$CN$2," : ",NO!$CM28,"/",NO!$CN28," (",NO!$CJ28,"/",NO!$CK28,")"))))</f>
        <v/>
      </c>
      <c r="BU149" s="312" t="str">
        <f>IF(PARAMETRES!$G$28="N","",IF(COUNTBLANK(CE115:CE144)=30,"",IF(NO!$CM32="",IF(G!$CM32="",IF(SF!$CM32="",IF(#REF!="","",CONCATENATE("   - ",#REF!," : ",#REF!,"/",#REF!," (",#REF!,"/",#REF!,")")),CONCATENATE("   - ",SF!$CN$2," : ",SF!$CM32,"/",SF!$CN32," (",SF!$CJ32,"/",SF!$CK32,")")),CONCATENATE("   - ",G!$CN$2," : ",G!$CM32,"/",G!$CN32," (",G!$CJ32,"/",G!$CK32,")")),CONCATENATE("   - ",NO!$CN$2," : ",NO!$CM32,"/",NO!$CN32," (",NO!$CJ32,"/",NO!$CK32,")"))))</f>
        <v/>
      </c>
      <c r="CG149" s="312" t="str">
        <f>IF(PARAMETRES!$G$28="N","",IF(COUNTBLANK(CQ115:CQ144)=30,"",IF(NO!$CM36="",IF(G!$CM36="",IF(SF!$CM36="",IF(#REF!="","",CONCATENATE("   - ",#REF!," : ",#REF!,"/",#REF!," (",#REF!,"/",#REF!,")")),CONCATENATE("   - ",SF!$CN$2," : ",SF!$CM36,"/",SF!$CN36," (",SF!$CJ36,"/",SF!$CK36,")")),CONCATENATE("   - ",G!$CN$2," : ",G!$CM36,"/",G!$CN36," (",G!$CJ36,"/",G!$CK36,")")),CONCATENATE("   - ",NO!$CN$2," : ",NO!$CM36,"/",NO!$CN36," (",NO!$CJ36,"/",NO!$CK36,")"))))</f>
        <v/>
      </c>
      <c r="CS149" s="312" t="str">
        <f>IF(PARAMETRES!$G$28="N","",IF(COUNTBLANK(DC115:DC144)=30,"",IF(NO!$CM40="",IF(G!$CM40="",IF(SF!$CM40="",IF(#REF!="","",CONCATENATE("   - ",#REF!," : ",#REF!,"/",#REF!," (",#REF!,"/",#REF!,")")),CONCATENATE("   - ",SF!$CN$2," : ",SF!$CM40,"/",SF!$CN40," (",SF!$CJ40,"/",SF!$CK40,")")),CONCATENATE("   - ",G!$CN$2," : ",G!$CM40,"/",G!$CN40," (",G!$CJ40,"/",G!$CK40,")")),CONCATENATE("   - ",NO!$CN$2," : ",NO!$CM40,"/",NO!$CN40," (",NO!$CJ40,"/",NO!$CK40,")"))))</f>
        <v/>
      </c>
      <c r="DE149" s="312" t="str">
        <f>IF(PARAMETRES!$G$28="N","",IF(COUNTBLANK(DO115:DO144)=30,"",IF(NO!$CM44="",IF(G!$CM44="",IF(SF!$CM44="",IF(#REF!="","",CONCATENATE("   - ",#REF!," : ",#REF!,"/",#REF!," (",#REF!,"/",#REF!,")")),CONCATENATE("   - ",SF!$CN$2," : ",SF!$CM44,"/",SF!$CN44," (",SF!$CJ44,"/",SF!$CK44,")")),CONCATENATE("   - ",G!$CN$2," : ",G!$CM44,"/",G!$CN44," (",G!$CJ44,"/",G!$CK44,")")),CONCATENATE("   - ",NO!$CN$2," : ",NO!$CM44,"/",NO!$CN44," (",NO!$CJ44,"/",NO!$CK44,")"))))</f>
        <v/>
      </c>
    </row>
    <row r="162" spans="1:120">
      <c r="A162" s="557"/>
      <c r="B162" s="557"/>
      <c r="C162" s="557"/>
      <c r="D162" s="557"/>
      <c r="E162" s="557"/>
      <c r="F162" s="557"/>
      <c r="G162" s="557"/>
      <c r="H162" s="557"/>
      <c r="I162" s="557"/>
      <c r="J162" s="557"/>
      <c r="K162" s="557"/>
      <c r="L162" s="557"/>
      <c r="M162" s="557"/>
      <c r="N162" s="557"/>
      <c r="O162" s="557"/>
      <c r="P162" s="557"/>
      <c r="Q162" s="557"/>
      <c r="R162" s="557"/>
      <c r="S162" s="557"/>
      <c r="T162" s="557"/>
      <c r="U162" s="557"/>
      <c r="V162" s="557"/>
      <c r="W162" s="557"/>
      <c r="X162" s="557"/>
      <c r="Y162" s="557"/>
      <c r="Z162" s="557"/>
      <c r="AA162" s="557"/>
      <c r="AB162" s="557"/>
      <c r="AC162" s="557"/>
      <c r="AD162" s="557"/>
      <c r="AE162" s="557"/>
      <c r="AF162" s="557"/>
      <c r="AG162" s="557"/>
      <c r="AH162" s="557"/>
      <c r="AI162" s="557"/>
      <c r="AJ162" s="557"/>
      <c r="AK162" s="557"/>
      <c r="AL162" s="557"/>
      <c r="AM162" s="557"/>
      <c r="AN162" s="557"/>
      <c r="AO162" s="557"/>
      <c r="AP162" s="557"/>
      <c r="AQ162" s="557"/>
      <c r="AR162" s="557"/>
      <c r="AS162" s="557"/>
      <c r="AT162" s="557"/>
      <c r="AU162" s="557"/>
      <c r="AV162" s="557"/>
      <c r="AW162" s="557"/>
      <c r="AX162" s="557"/>
      <c r="AY162" s="557"/>
      <c r="AZ162" s="557"/>
      <c r="BA162" s="557"/>
      <c r="BB162" s="557"/>
      <c r="BC162" s="557"/>
      <c r="BD162" s="557"/>
      <c r="BE162" s="557"/>
      <c r="BF162" s="557"/>
      <c r="BG162" s="557"/>
      <c r="BH162" s="557"/>
      <c r="BI162" s="557"/>
      <c r="BJ162" s="557"/>
      <c r="BK162" s="557"/>
      <c r="BL162" s="557"/>
      <c r="BM162" s="557"/>
      <c r="BN162" s="557"/>
      <c r="BO162" s="557"/>
      <c r="BP162" s="557"/>
      <c r="BQ162" s="557"/>
      <c r="BR162" s="557"/>
      <c r="BS162" s="557"/>
      <c r="BT162" s="557"/>
      <c r="BU162" s="557"/>
      <c r="BV162" s="557"/>
      <c r="BW162" s="557"/>
      <c r="BX162" s="557"/>
      <c r="BY162" s="557"/>
      <c r="BZ162" s="557"/>
      <c r="CA162" s="557"/>
      <c r="CB162" s="557"/>
      <c r="CC162" s="557"/>
      <c r="CD162" s="557"/>
      <c r="CE162" s="557"/>
      <c r="CF162" s="557"/>
      <c r="CG162" s="557"/>
      <c r="CH162" s="557"/>
      <c r="CI162" s="557"/>
      <c r="CJ162" s="557"/>
      <c r="CK162" s="557"/>
      <c r="CL162" s="557"/>
      <c r="CM162" s="557"/>
      <c r="CN162" s="557"/>
      <c r="CO162" s="557"/>
      <c r="CP162" s="557"/>
      <c r="CQ162" s="557"/>
      <c r="CR162" s="557"/>
      <c r="CS162" s="557"/>
      <c r="CT162" s="557"/>
      <c r="CU162" s="557"/>
      <c r="CV162" s="557"/>
      <c r="CW162" s="557"/>
      <c r="CX162" s="557"/>
      <c r="CY162" s="557"/>
      <c r="CZ162" s="557"/>
      <c r="DA162" s="557"/>
      <c r="DB162" s="557"/>
      <c r="DC162" s="557"/>
      <c r="DD162" s="557"/>
      <c r="DE162" s="557"/>
      <c r="DF162" s="557"/>
      <c r="DG162" s="557"/>
      <c r="DH162" s="557"/>
      <c r="DI162" s="557"/>
      <c r="DJ162" s="557"/>
      <c r="DK162" s="557"/>
      <c r="DL162" s="557"/>
      <c r="DM162" s="557"/>
      <c r="DN162" s="557"/>
      <c r="DO162" s="557"/>
      <c r="DP162" s="557"/>
    </row>
    <row r="163" spans="1:120" ht="37.5">
      <c r="B163" s="563" t="str">
        <f>PARAMETRES!$C8</f>
        <v>S</v>
      </c>
      <c r="C163" s="563"/>
      <c r="D163" s="563"/>
      <c r="E163" s="563"/>
      <c r="F163" s="563"/>
      <c r="G163" s="563"/>
      <c r="H163" s="563"/>
      <c r="I163" s="547" t="str">
        <f>IF(COUNTBLANK(K169:K198)=30,"",PARAMETRES!$F$22)</f>
        <v/>
      </c>
      <c r="J163" s="548" t="str">
        <f>IF(COUNTBLANK(K169:K198)=30,"",PARAMETRES!$F$23)</f>
        <v/>
      </c>
      <c r="N163" s="563" t="str">
        <f>PARAMETRES!$C12</f>
        <v>L</v>
      </c>
      <c r="O163" s="563"/>
      <c r="P163" s="563"/>
      <c r="Q163" s="563"/>
      <c r="R163" s="563"/>
      <c r="S163" s="563"/>
      <c r="T163" s="563"/>
      <c r="U163" s="547" t="str">
        <f>IF(COUNTBLANK(W169:W198)=30,"",PARAMETRES!$F$22)</f>
        <v/>
      </c>
      <c r="V163" s="548" t="str">
        <f>IF(COUNTBLANK(W169:W198)=30,"",PARAMETRES!$F$23)</f>
        <v/>
      </c>
      <c r="Z163" s="563" t="str">
        <f>PARAMETRES!$C16</f>
        <v>L</v>
      </c>
      <c r="AA163" s="563"/>
      <c r="AB163" s="563"/>
      <c r="AC163" s="563"/>
      <c r="AD163" s="563"/>
      <c r="AE163" s="563"/>
      <c r="AF163" s="563"/>
      <c r="AG163" s="547" t="str">
        <f>IF(COUNTBLANK(AI169:AI198)=30,"",PARAMETRES!$F$22)</f>
        <v/>
      </c>
      <c r="AH163" s="548" t="str">
        <f>IF(COUNTBLANK(AI169:AI198)=30,"",PARAMETRES!$F$23)</f>
        <v/>
      </c>
      <c r="AL163" s="563" t="str">
        <f>PARAMETRES!$C20</f>
        <v>D</v>
      </c>
      <c r="AM163" s="563"/>
      <c r="AN163" s="563"/>
      <c r="AO163" s="563"/>
      <c r="AP163" s="563"/>
      <c r="AQ163" s="563"/>
      <c r="AR163" s="563"/>
      <c r="AS163" s="547" t="str">
        <f>IF(COUNTBLANK(AU169:AU198)=30,"",PARAMETRES!$F$22)</f>
        <v/>
      </c>
      <c r="AT163" s="548" t="str">
        <f>IF(COUNTBLANK(AU169:AU198)=30,"",PARAMETRES!$F$23)</f>
        <v/>
      </c>
      <c r="AX163" s="563" t="str">
        <f>PARAMETRES!$C24</f>
        <v>N</v>
      </c>
      <c r="AY163" s="563"/>
      <c r="AZ163" s="563"/>
      <c r="BA163" s="563"/>
      <c r="BB163" s="563"/>
      <c r="BC163" s="563"/>
      <c r="BD163" s="563"/>
      <c r="BE163" s="547" t="str">
        <f>IF(COUNTBLANK(BG169:BG198)=30,"",PARAMETRES!$F$22)</f>
        <v/>
      </c>
      <c r="BF163" s="548" t="str">
        <f>IF(COUNTBLANK(BG169:BG198)=30,"",PARAMETRES!$F$23)</f>
        <v/>
      </c>
      <c r="BJ163" s="563" t="str">
        <f>PARAMETRES!$C28</f>
        <v>T</v>
      </c>
      <c r="BK163" s="563"/>
      <c r="BL163" s="563"/>
      <c r="BM163" s="563"/>
      <c r="BN163" s="563"/>
      <c r="BO163" s="563"/>
      <c r="BP163" s="563"/>
      <c r="BQ163" s="547" t="str">
        <f>IF(COUNTBLANK(BS169:BS198)=30,"",PARAMETRES!$F$22)</f>
        <v/>
      </c>
      <c r="BR163" s="548" t="str">
        <f>IF(COUNTBLANK(BS169:BS198)=30,"",PARAMETRES!$F$23)</f>
        <v/>
      </c>
      <c r="BV163" s="563" t="str">
        <f>PARAMETRES!$C32</f>
        <v>B</v>
      </c>
      <c r="BW163" s="563"/>
      <c r="BX163" s="563"/>
      <c r="BY163" s="563"/>
      <c r="BZ163" s="563"/>
      <c r="CA163" s="563"/>
      <c r="CB163" s="563"/>
      <c r="CC163" s="547" t="str">
        <f>IF(COUNTBLANK(CE169:CE198)=30,"",PARAMETRES!$F$22)</f>
        <v/>
      </c>
      <c r="CD163" s="548" t="str">
        <f>IF(COUNTBLANK(CE169:CE198)=30,"",PARAMETRES!$F$23)</f>
        <v/>
      </c>
      <c r="CH163" s="563" t="str">
        <f>PARAMETRES!$C36</f>
        <v>-</v>
      </c>
      <c r="CI163" s="563"/>
      <c r="CJ163" s="563"/>
      <c r="CK163" s="563"/>
      <c r="CL163" s="563"/>
      <c r="CM163" s="563"/>
      <c r="CN163" s="563"/>
      <c r="CO163" s="547" t="str">
        <f>IF(COUNTBLANK(CQ169:CQ198)=30,"",PARAMETRES!$F$22)</f>
        <v/>
      </c>
      <c r="CP163" s="548" t="str">
        <f>IF(COUNTBLANK(CQ169:CQ198)=30,"",PARAMETRES!$F$23)</f>
        <v/>
      </c>
      <c r="CT163" s="563" t="str">
        <f>PARAMETRES!$C40</f>
        <v>-</v>
      </c>
      <c r="CU163" s="563"/>
      <c r="CV163" s="563"/>
      <c r="CW163" s="563"/>
      <c r="CX163" s="563"/>
      <c r="CY163" s="563"/>
      <c r="CZ163" s="563"/>
      <c r="DA163" s="547" t="str">
        <f>IF(COUNTBLANK(DC169:DC198)=30,"",PARAMETRES!$F$22)</f>
        <v/>
      </c>
      <c r="DB163" s="548" t="str">
        <f>IF(COUNTBLANK(DC169:DC198)=30,"",PARAMETRES!$F$23)</f>
        <v/>
      </c>
      <c r="DF163" s="563" t="str">
        <f>PARAMETRES!$C44</f>
        <v>-</v>
      </c>
      <c r="DG163" s="563"/>
      <c r="DH163" s="563"/>
      <c r="DI163" s="563"/>
      <c r="DJ163" s="563"/>
      <c r="DK163" s="563"/>
      <c r="DL163" s="563"/>
      <c r="DM163" s="547" t="str">
        <f>IF(COUNTBLANK(DO169:DO198)=30,"",PARAMETRES!$F$22)</f>
        <v/>
      </c>
      <c r="DN163" s="548" t="str">
        <f>IF(COUNTBLANK(DO169:DO198)=30,"",PARAMETRES!$F$23)</f>
        <v/>
      </c>
    </row>
    <row r="164" spans="1:120" ht="25.5">
      <c r="B164" s="562" t="str">
        <f>PARAMETRES!$B8</f>
        <v>B</v>
      </c>
      <c r="C164" s="562"/>
      <c r="D164" s="562"/>
      <c r="E164" s="562"/>
      <c r="F164" s="562"/>
      <c r="G164" s="562"/>
      <c r="H164" s="562"/>
      <c r="I164" s="547"/>
      <c r="J164" s="548"/>
      <c r="N164" s="562" t="str">
        <f>PARAMETRES!$B12</f>
        <v>D</v>
      </c>
      <c r="O164" s="562"/>
      <c r="P164" s="562"/>
      <c r="Q164" s="562"/>
      <c r="R164" s="562"/>
      <c r="S164" s="562"/>
      <c r="T164" s="562"/>
      <c r="U164" s="547"/>
      <c r="V164" s="548"/>
      <c r="Z164" s="562" t="str">
        <f>PARAMETRES!$B16</f>
        <v>H</v>
      </c>
      <c r="AA164" s="562"/>
      <c r="AB164" s="562"/>
      <c r="AC164" s="562"/>
      <c r="AD164" s="562"/>
      <c r="AE164" s="562"/>
      <c r="AF164" s="562"/>
      <c r="AG164" s="547"/>
      <c r="AH164" s="548"/>
      <c r="AL164" s="562" t="str">
        <f>PARAMETRES!$B20</f>
        <v>M</v>
      </c>
      <c r="AM164" s="562"/>
      <c r="AN164" s="562"/>
      <c r="AO164" s="562"/>
      <c r="AP164" s="562"/>
      <c r="AQ164" s="562"/>
      <c r="AR164" s="562"/>
      <c r="AS164" s="547"/>
      <c r="AT164" s="548"/>
      <c r="AX164" s="562" t="str">
        <f>PARAMETRES!$B24</f>
        <v>R</v>
      </c>
      <c r="AY164" s="562"/>
      <c r="AZ164" s="562"/>
      <c r="BA164" s="562"/>
      <c r="BB164" s="562"/>
      <c r="BC164" s="562"/>
      <c r="BD164" s="562"/>
      <c r="BE164" s="547"/>
      <c r="BF164" s="548"/>
      <c r="BJ164" s="562" t="str">
        <f>PARAMETRES!$B28</f>
        <v>S</v>
      </c>
      <c r="BK164" s="562"/>
      <c r="BL164" s="562"/>
      <c r="BM164" s="562"/>
      <c r="BN164" s="562"/>
      <c r="BO164" s="562"/>
      <c r="BP164" s="562"/>
      <c r="BQ164" s="547"/>
      <c r="BR164" s="548"/>
      <c r="BV164" s="562" t="str">
        <f>PARAMETRES!$B32</f>
        <v>V</v>
      </c>
      <c r="BW164" s="562"/>
      <c r="BX164" s="562"/>
      <c r="BY164" s="562"/>
      <c r="BZ164" s="562"/>
      <c r="CA164" s="562"/>
      <c r="CB164" s="562"/>
      <c r="CC164" s="547"/>
      <c r="CD164" s="548"/>
      <c r="CH164" s="562" t="str">
        <f>PARAMETRES!$B36</f>
        <v>-</v>
      </c>
      <c r="CI164" s="562"/>
      <c r="CJ164" s="562"/>
      <c r="CK164" s="562"/>
      <c r="CL164" s="562"/>
      <c r="CM164" s="562"/>
      <c r="CN164" s="562"/>
      <c r="CO164" s="547"/>
      <c r="CP164" s="548"/>
      <c r="CT164" s="562" t="str">
        <f>PARAMETRES!$B40</f>
        <v>-</v>
      </c>
      <c r="CU164" s="562"/>
      <c r="CV164" s="562"/>
      <c r="CW164" s="562"/>
      <c r="CX164" s="562"/>
      <c r="CY164" s="562"/>
      <c r="CZ164" s="562"/>
      <c r="DA164" s="547"/>
      <c r="DB164" s="548"/>
      <c r="DF164" s="562" t="str">
        <f>PARAMETRES!$B44</f>
        <v>-</v>
      </c>
      <c r="DG164" s="562"/>
      <c r="DH164" s="562"/>
      <c r="DI164" s="562"/>
      <c r="DJ164" s="562"/>
      <c r="DK164" s="562"/>
      <c r="DL164" s="562"/>
      <c r="DM164" s="547"/>
      <c r="DN164" s="548"/>
    </row>
    <row r="165" spans="1:120">
      <c r="B165" s="313"/>
      <c r="C165" s="313"/>
      <c r="D165" s="313"/>
      <c r="N165" s="313"/>
      <c r="O165" s="313"/>
      <c r="P165" s="313"/>
      <c r="Z165" s="313"/>
      <c r="AA165" s="313"/>
      <c r="AB165" s="313"/>
      <c r="AL165" s="313"/>
      <c r="AM165" s="313"/>
      <c r="AN165" s="313"/>
      <c r="AX165" s="313"/>
      <c r="AY165" s="313"/>
      <c r="AZ165" s="313"/>
      <c r="BJ165" s="313"/>
      <c r="BK165" s="313"/>
      <c r="BL165" s="313"/>
      <c r="BV165" s="313"/>
      <c r="BW165" s="313"/>
      <c r="BX165" s="313"/>
      <c r="CH165" s="313"/>
      <c r="CI165" s="313"/>
      <c r="CJ165" s="313"/>
      <c r="CT165" s="313"/>
      <c r="CU165" s="313"/>
      <c r="CV165" s="313"/>
      <c r="DF165" s="313"/>
      <c r="DG165" s="313"/>
      <c r="DH165" s="313"/>
    </row>
    <row r="167" spans="1:120" ht="25.5" customHeight="1">
      <c r="E167" s="314" t="s">
        <v>84</v>
      </c>
      <c r="G167" s="314" t="s">
        <v>85</v>
      </c>
      <c r="I167" s="314" t="s">
        <v>86</v>
      </c>
      <c r="K167" s="314" t="s">
        <v>87</v>
      </c>
      <c r="Q167" s="314" t="s">
        <v>84</v>
      </c>
      <c r="S167" s="314" t="s">
        <v>85</v>
      </c>
      <c r="U167" s="314" t="s">
        <v>86</v>
      </c>
      <c r="W167" s="314" t="s">
        <v>87</v>
      </c>
      <c r="AC167" s="314" t="s">
        <v>84</v>
      </c>
      <c r="AE167" s="314" t="s">
        <v>85</v>
      </c>
      <c r="AG167" s="314" t="s">
        <v>86</v>
      </c>
      <c r="AI167" s="314" t="s">
        <v>87</v>
      </c>
      <c r="AO167" s="314" t="s">
        <v>84</v>
      </c>
      <c r="AQ167" s="314" t="s">
        <v>85</v>
      </c>
      <c r="AS167" s="314" t="s">
        <v>86</v>
      </c>
      <c r="AU167" s="314" t="s">
        <v>87</v>
      </c>
      <c r="BA167" s="314" t="s">
        <v>84</v>
      </c>
      <c r="BC167" s="314" t="s">
        <v>85</v>
      </c>
      <c r="BE167" s="314" t="s">
        <v>86</v>
      </c>
      <c r="BG167" s="314" t="s">
        <v>87</v>
      </c>
      <c r="BM167" s="314" t="s">
        <v>84</v>
      </c>
      <c r="BO167" s="314" t="s">
        <v>85</v>
      </c>
      <c r="BQ167" s="314" t="s">
        <v>86</v>
      </c>
      <c r="BS167" s="314" t="s">
        <v>87</v>
      </c>
      <c r="BY167" s="314" t="s">
        <v>84</v>
      </c>
      <c r="CA167" s="314" t="s">
        <v>85</v>
      </c>
      <c r="CC167" s="314" t="s">
        <v>86</v>
      </c>
      <c r="CE167" s="314" t="s">
        <v>87</v>
      </c>
      <c r="CK167" s="314" t="s">
        <v>84</v>
      </c>
      <c r="CM167" s="314" t="s">
        <v>85</v>
      </c>
      <c r="CO167" s="314" t="s">
        <v>86</v>
      </c>
      <c r="CQ167" s="314" t="s">
        <v>87</v>
      </c>
      <c r="CW167" s="314" t="s">
        <v>84</v>
      </c>
      <c r="CY167" s="314" t="s">
        <v>85</v>
      </c>
      <c r="DA167" s="314" t="s">
        <v>86</v>
      </c>
      <c r="DC167" s="314" t="s">
        <v>87</v>
      </c>
      <c r="DI167" s="314" t="s">
        <v>84</v>
      </c>
      <c r="DK167" s="314" t="s">
        <v>85</v>
      </c>
      <c r="DM167" s="314" t="s">
        <v>86</v>
      </c>
      <c r="DO167" s="314" t="s">
        <v>87</v>
      </c>
    </row>
    <row r="168" spans="1:120">
      <c r="E168" s="315"/>
      <c r="G168" s="315"/>
      <c r="I168" s="315"/>
      <c r="K168" s="315"/>
      <c r="Q168" s="315"/>
      <c r="S168" s="315"/>
      <c r="U168" s="315"/>
      <c r="W168" s="315"/>
      <c r="AC168" s="315"/>
      <c r="AE168" s="315"/>
      <c r="AG168" s="315"/>
      <c r="AI168" s="315"/>
      <c r="AO168" s="315"/>
      <c r="AQ168" s="315"/>
      <c r="AS168" s="315"/>
      <c r="AU168" s="315"/>
      <c r="BA168" s="315"/>
      <c r="BC168" s="315"/>
      <c r="BE168" s="315"/>
      <c r="BG168" s="315"/>
      <c r="BM168" s="315"/>
      <c r="BO168" s="315"/>
      <c r="BQ168" s="315"/>
      <c r="BS168" s="315"/>
      <c r="BY168" s="315"/>
      <c r="CA168" s="315"/>
      <c r="CC168" s="315"/>
      <c r="CE168" s="315"/>
      <c r="CK168" s="315"/>
      <c r="CM168" s="315"/>
      <c r="CO168" s="315"/>
      <c r="CQ168" s="315"/>
      <c r="CW168" s="315"/>
      <c r="CY168" s="315"/>
      <c r="DA168" s="315"/>
      <c r="DC168" s="315"/>
      <c r="DI168" s="315"/>
      <c r="DK168" s="315"/>
      <c r="DM168" s="315"/>
      <c r="DO168" s="315"/>
    </row>
    <row r="169" spans="1:120">
      <c r="A169" s="551" t="str">
        <f>PARAMETRES!$F$3</f>
        <v>RELIGION</v>
      </c>
      <c r="B169" s="551"/>
      <c r="C169" s="316">
        <f>PARAMETRES!$G$3</f>
        <v>20</v>
      </c>
      <c r="D169" s="317"/>
      <c r="E169" s="318" t="str">
        <f>TOTALGENERAL!$E61</f>
        <v>-</v>
      </c>
      <c r="F169" s="319"/>
      <c r="G169" s="318" t="str">
        <f>TOTALGENERAL!$AF61</f>
        <v/>
      </c>
      <c r="H169" s="319"/>
      <c r="I169" s="318" t="str">
        <f>TOTALGENERAL!$BG61</f>
        <v/>
      </c>
      <c r="J169" s="319"/>
      <c r="K169" s="318" t="str">
        <f>TOTALGENERAL!$CH61</f>
        <v/>
      </c>
      <c r="L169" s="320"/>
      <c r="M169" s="551" t="str">
        <f>PARAMETRES!$F$3</f>
        <v>RELIGION</v>
      </c>
      <c r="N169" s="551"/>
      <c r="O169" s="316">
        <f>PARAMETRES!$G$3</f>
        <v>20</v>
      </c>
      <c r="P169" s="317"/>
      <c r="Q169" s="318">
        <f>TOTALGENERAL!$E65</f>
        <v>10.6</v>
      </c>
      <c r="R169" s="319"/>
      <c r="S169" s="318" t="str">
        <f>TOTALGENERAL!$AF65</f>
        <v/>
      </c>
      <c r="T169" s="319"/>
      <c r="U169" s="318" t="str">
        <f>TOTALGENERAL!$BG65</f>
        <v/>
      </c>
      <c r="V169" s="319"/>
      <c r="W169" s="318" t="str">
        <f>TOTALGENERAL!$CH65</f>
        <v/>
      </c>
      <c r="X169" s="320"/>
      <c r="Y169" s="551" t="str">
        <f>PARAMETRES!$F$3</f>
        <v>RELIGION</v>
      </c>
      <c r="Z169" s="551"/>
      <c r="AA169" s="316">
        <f>PARAMETRES!$G$3</f>
        <v>20</v>
      </c>
      <c r="AB169" s="317"/>
      <c r="AC169" s="318">
        <f>TOTALGENERAL!$E69</f>
        <v>11.6</v>
      </c>
      <c r="AD169" s="319"/>
      <c r="AE169" s="318" t="str">
        <f>TOTALGENERAL!$AF69</f>
        <v/>
      </c>
      <c r="AF169" s="319"/>
      <c r="AG169" s="318" t="str">
        <f>TOTALGENERAL!$BG69</f>
        <v/>
      </c>
      <c r="AH169" s="319"/>
      <c r="AI169" s="318" t="str">
        <f>TOTALGENERAL!$CH69</f>
        <v/>
      </c>
      <c r="AJ169" s="320"/>
      <c r="AK169" s="551" t="str">
        <f>PARAMETRES!$F$3</f>
        <v>RELIGION</v>
      </c>
      <c r="AL169" s="551"/>
      <c r="AM169" s="316">
        <f>PARAMETRES!$G$3</f>
        <v>20</v>
      </c>
      <c r="AN169" s="317"/>
      <c r="AO169" s="318">
        <f>TOTALGENERAL!$E73</f>
        <v>16.900000000000002</v>
      </c>
      <c r="AP169" s="319"/>
      <c r="AQ169" s="318" t="str">
        <f>TOTALGENERAL!$AF73</f>
        <v/>
      </c>
      <c r="AR169" s="319"/>
      <c r="AS169" s="318" t="str">
        <f>TOTALGENERAL!$BG73</f>
        <v/>
      </c>
      <c r="AT169" s="319"/>
      <c r="AU169" s="318" t="str">
        <f>TOTALGENERAL!$CH73</f>
        <v/>
      </c>
      <c r="AV169" s="320"/>
      <c r="AW169" s="551" t="str">
        <f>PARAMETRES!$F$3</f>
        <v>RELIGION</v>
      </c>
      <c r="AX169" s="551"/>
      <c r="AY169" s="316">
        <f>PARAMETRES!$G$3</f>
        <v>20</v>
      </c>
      <c r="AZ169" s="317"/>
      <c r="BA169" s="318">
        <f>TOTALGENERAL!$E77</f>
        <v>20</v>
      </c>
      <c r="BB169" s="319"/>
      <c r="BC169" s="318" t="str">
        <f>TOTALGENERAL!$AF77</f>
        <v/>
      </c>
      <c r="BD169" s="319"/>
      <c r="BE169" s="318" t="str">
        <f>TOTALGENERAL!$BG77</f>
        <v/>
      </c>
      <c r="BF169" s="319"/>
      <c r="BG169" s="318" t="str">
        <f>TOTALGENERAL!$CH77</f>
        <v/>
      </c>
      <c r="BH169" s="320"/>
      <c r="BI169" s="551" t="str">
        <f>PARAMETRES!$F$3</f>
        <v>RELIGION</v>
      </c>
      <c r="BJ169" s="551"/>
      <c r="BK169" s="316">
        <f>PARAMETRES!$G$3</f>
        <v>20</v>
      </c>
      <c r="BL169" s="317"/>
      <c r="BM169" s="318">
        <f>TOTALGENERAL!$E81</f>
        <v>14.799999999999999</v>
      </c>
      <c r="BN169" s="319"/>
      <c r="BO169" s="318" t="str">
        <f>TOTALGENERAL!$AF81</f>
        <v/>
      </c>
      <c r="BP169" s="319"/>
      <c r="BQ169" s="318" t="str">
        <f>TOTALGENERAL!$BG81</f>
        <v/>
      </c>
      <c r="BR169" s="319"/>
      <c r="BS169" s="318" t="str">
        <f>TOTALGENERAL!$CH81</f>
        <v/>
      </c>
      <c r="BT169" s="320"/>
      <c r="BU169" s="551" t="str">
        <f>PARAMETRES!$F$3</f>
        <v>RELIGION</v>
      </c>
      <c r="BV169" s="551"/>
      <c r="BW169" s="316">
        <f>PARAMETRES!$G$3</f>
        <v>20</v>
      </c>
      <c r="BX169" s="317"/>
      <c r="BY169" s="318">
        <f>TOTALGENERAL!$E85</f>
        <v>19</v>
      </c>
      <c r="BZ169" s="319"/>
      <c r="CA169" s="318" t="str">
        <f>TOTALGENERAL!$AF85</f>
        <v/>
      </c>
      <c r="CB169" s="319"/>
      <c r="CC169" s="318" t="str">
        <f>TOTALGENERAL!$BG85</f>
        <v/>
      </c>
      <c r="CD169" s="319"/>
      <c r="CE169" s="318" t="str">
        <f>TOTALGENERAL!$CH85</f>
        <v/>
      </c>
      <c r="CF169" s="320"/>
      <c r="CG169" s="551" t="str">
        <f>PARAMETRES!$F$3</f>
        <v>RELIGION</v>
      </c>
      <c r="CH169" s="551"/>
      <c r="CI169" s="316">
        <f>PARAMETRES!$G$3</f>
        <v>20</v>
      </c>
      <c r="CJ169" s="317"/>
      <c r="CK169" s="318" t="str">
        <f>TOTALGENERAL!$E89</f>
        <v>-</v>
      </c>
      <c r="CL169" s="319"/>
      <c r="CM169" s="318" t="str">
        <f>TOTALGENERAL!$AF89</f>
        <v/>
      </c>
      <c r="CN169" s="319"/>
      <c r="CO169" s="318" t="str">
        <f>TOTALGENERAL!$BG89</f>
        <v/>
      </c>
      <c r="CP169" s="319"/>
      <c r="CQ169" s="318" t="str">
        <f>TOTALGENERAL!$CH89</f>
        <v/>
      </c>
      <c r="CR169" s="320"/>
      <c r="CS169" s="551" t="str">
        <f>PARAMETRES!$F$3</f>
        <v>RELIGION</v>
      </c>
      <c r="CT169" s="551"/>
      <c r="CU169" s="316">
        <f>PARAMETRES!$G$3</f>
        <v>20</v>
      </c>
      <c r="CV169" s="317"/>
      <c r="CW169" s="318" t="str">
        <f>TOTALGENERAL!$E93</f>
        <v>-</v>
      </c>
      <c r="CX169" s="319"/>
      <c r="CY169" s="318" t="str">
        <f>TOTALGENERAL!$AF93</f>
        <v/>
      </c>
      <c r="CZ169" s="319"/>
      <c r="DA169" s="318" t="str">
        <f>TOTALGENERAL!$BG93</f>
        <v/>
      </c>
      <c r="DB169" s="319"/>
      <c r="DC169" s="318" t="str">
        <f>TOTALGENERAL!$CH93</f>
        <v/>
      </c>
      <c r="DD169" s="320"/>
      <c r="DE169" s="551" t="str">
        <f>PARAMETRES!$F$3</f>
        <v>RELIGION</v>
      </c>
      <c r="DF169" s="551"/>
      <c r="DG169" s="316">
        <f>PARAMETRES!$G$3</f>
        <v>20</v>
      </c>
      <c r="DH169" s="317"/>
      <c r="DI169" s="318" t="str">
        <f>TOTALGENERAL!$E97</f>
        <v>-</v>
      </c>
      <c r="DJ169" s="319"/>
      <c r="DK169" s="318" t="str">
        <f>TOTALGENERAL!$AF97</f>
        <v/>
      </c>
      <c r="DL169" s="319"/>
      <c r="DM169" s="318" t="str">
        <f>TOTALGENERAL!$BG97</f>
        <v/>
      </c>
      <c r="DN169" s="319"/>
      <c r="DO169" s="318" t="str">
        <f>TOTALGENERAL!$CH97</f>
        <v/>
      </c>
      <c r="DP169" s="320"/>
    </row>
    <row r="170" spans="1:120">
      <c r="A170" s="321" t="str">
        <f>IF(COUNTBLANK(K169:K198)=30,"","Moyenne de l'année :")</f>
        <v/>
      </c>
      <c r="B170" s="322" t="str">
        <f>IF(COUNTBLANK(K169:K198)=30,"",CONCATENATE(TOTALGENERAL!$DJ61," %"))</f>
        <v/>
      </c>
      <c r="C170" s="323"/>
      <c r="D170" s="323"/>
      <c r="E170" s="315"/>
      <c r="F170" s="324"/>
      <c r="G170" s="315"/>
      <c r="H170" s="324"/>
      <c r="I170" s="315"/>
      <c r="J170" s="324"/>
      <c r="K170" s="315"/>
      <c r="L170" s="325"/>
      <c r="M170" s="321" t="str">
        <f>IF(COUNTBLANK(W169:W198)=30,"","Moyenne de l'année :")</f>
        <v/>
      </c>
      <c r="N170" s="322" t="str">
        <f>IF(COUNTBLANK(W169:W198)=30,"",CONCATENATE(TOTALGENERAL!$DJ65," %"))</f>
        <v/>
      </c>
      <c r="O170" s="323"/>
      <c r="P170" s="323"/>
      <c r="Q170" s="315"/>
      <c r="R170" s="324"/>
      <c r="S170" s="315"/>
      <c r="T170" s="324"/>
      <c r="U170" s="315"/>
      <c r="V170" s="324"/>
      <c r="W170" s="315"/>
      <c r="X170" s="325"/>
      <c r="Y170" s="321" t="str">
        <f>IF(COUNTBLANK(AI169:AI198)=30,"","Moyenne de l'année :")</f>
        <v/>
      </c>
      <c r="Z170" s="322" t="str">
        <f>IF(COUNTBLANK(AI169:AI198)=30,"",CONCATENATE(TOTALGENERAL!$DJ69," %"))</f>
        <v/>
      </c>
      <c r="AA170" s="323"/>
      <c r="AB170" s="323"/>
      <c r="AC170" s="315"/>
      <c r="AD170" s="324"/>
      <c r="AE170" s="315"/>
      <c r="AF170" s="324"/>
      <c r="AG170" s="315"/>
      <c r="AH170" s="324"/>
      <c r="AI170" s="315"/>
      <c r="AJ170" s="325"/>
      <c r="AK170" s="321" t="str">
        <f>IF(COUNTBLANK(AU169:AU198)=30,"","Moyenne de l'année :")</f>
        <v/>
      </c>
      <c r="AL170" s="322" t="str">
        <f>IF(COUNTBLANK(AU169:AU198)=30,"",CONCATENATE(TOTALGENERAL!$DJ73," %"))</f>
        <v/>
      </c>
      <c r="AM170" s="323"/>
      <c r="AN170" s="323"/>
      <c r="AO170" s="315"/>
      <c r="AP170" s="324"/>
      <c r="AQ170" s="315"/>
      <c r="AR170" s="324"/>
      <c r="AS170" s="315"/>
      <c r="AT170" s="324"/>
      <c r="AU170" s="315"/>
      <c r="AV170" s="325"/>
      <c r="AW170" s="321" t="str">
        <f>IF(COUNTBLANK(BG169:BG198)=30,"","Moyenne de l'année :")</f>
        <v/>
      </c>
      <c r="AX170" s="322" t="str">
        <f>IF(COUNTBLANK(BG169:BG198)=30,"",CONCATENATE(TOTALGENERAL!$DJ77," %"))</f>
        <v/>
      </c>
      <c r="AY170" s="323"/>
      <c r="AZ170" s="323"/>
      <c r="BA170" s="315"/>
      <c r="BB170" s="324"/>
      <c r="BC170" s="315"/>
      <c r="BD170" s="324"/>
      <c r="BE170" s="315"/>
      <c r="BF170" s="324"/>
      <c r="BG170" s="315"/>
      <c r="BH170" s="325"/>
      <c r="BI170" s="321" t="str">
        <f>IF(COUNTBLANK(BS169:BS198)=30,"","Moyenne de l'année :")</f>
        <v/>
      </c>
      <c r="BJ170" s="322" t="str">
        <f>IF(COUNTBLANK(BS169:BS198)=30,"",CONCATENATE(TOTALGENERAL!$DJ81," %"))</f>
        <v/>
      </c>
      <c r="BK170" s="323"/>
      <c r="BL170" s="323"/>
      <c r="BM170" s="315"/>
      <c r="BN170" s="324"/>
      <c r="BO170" s="315"/>
      <c r="BP170" s="324"/>
      <c r="BQ170" s="315"/>
      <c r="BR170" s="324"/>
      <c r="BS170" s="315"/>
      <c r="BT170" s="325"/>
      <c r="BU170" s="321" t="str">
        <f>IF(COUNTBLANK(CE169:CE198)=30,"","Moyenne de l'année :")</f>
        <v/>
      </c>
      <c r="BV170" s="322" t="str">
        <f>IF(COUNTBLANK(CE169:CE198)=30,"",CONCATENATE(TOTALGENERAL!$DJ85," %"))</f>
        <v/>
      </c>
      <c r="BW170" s="323"/>
      <c r="BX170" s="323"/>
      <c r="BY170" s="315"/>
      <c r="BZ170" s="324"/>
      <c r="CA170" s="315"/>
      <c r="CB170" s="324"/>
      <c r="CC170" s="315"/>
      <c r="CD170" s="324"/>
      <c r="CE170" s="315"/>
      <c r="CF170" s="325"/>
      <c r="CG170" s="321" t="str">
        <f>IF(COUNTBLANK(CQ169:CQ198)=30,"","Moyenne de l'année :")</f>
        <v/>
      </c>
      <c r="CH170" s="322" t="str">
        <f>IF(COUNTBLANK(CQ169:CQ198)=30,"",CONCATENATE(TOTALGENERAL!$DJ89," %"))</f>
        <v/>
      </c>
      <c r="CI170" s="323"/>
      <c r="CJ170" s="323"/>
      <c r="CK170" s="315"/>
      <c r="CL170" s="324"/>
      <c r="CM170" s="315"/>
      <c r="CN170" s="324"/>
      <c r="CO170" s="315"/>
      <c r="CP170" s="324"/>
      <c r="CQ170" s="315"/>
      <c r="CR170" s="325"/>
      <c r="CS170" s="321" t="str">
        <f>IF(COUNTBLANK(DC169:DC198)=30,"","Moyenne de l'année :")</f>
        <v/>
      </c>
      <c r="CT170" s="322" t="str">
        <f>IF(COUNTBLANK(DC169:DC198)=30,"",CONCATENATE(TOTALGENERAL!$DJ93," %"))</f>
        <v/>
      </c>
      <c r="CU170" s="323"/>
      <c r="CV170" s="323"/>
      <c r="CW170" s="315"/>
      <c r="CX170" s="324"/>
      <c r="CY170" s="315"/>
      <c r="CZ170" s="324"/>
      <c r="DA170" s="315"/>
      <c r="DB170" s="324"/>
      <c r="DC170" s="315"/>
      <c r="DD170" s="325"/>
      <c r="DE170" s="321" t="str">
        <f>IF(COUNTBLANK(DO169:DO198)=30,"","Moyenne de l'année :")</f>
        <v/>
      </c>
      <c r="DF170" s="322" t="str">
        <f>IF(COUNTBLANK(DO169:DO198)=30,"",CONCATENATE(TOTALGENERAL!$DJ97," %"))</f>
        <v/>
      </c>
      <c r="DG170" s="323"/>
      <c r="DH170" s="323"/>
      <c r="DI170" s="315"/>
      <c r="DJ170" s="324"/>
      <c r="DK170" s="315"/>
      <c r="DL170" s="324"/>
      <c r="DM170" s="315"/>
      <c r="DN170" s="324"/>
      <c r="DO170" s="315"/>
      <c r="DP170" s="325"/>
    </row>
    <row r="171" spans="1:120">
      <c r="A171" s="326"/>
      <c r="B171" s="326"/>
      <c r="C171" s="327"/>
      <c r="D171" s="327"/>
      <c r="E171" s="315"/>
      <c r="G171" s="315"/>
      <c r="I171" s="315"/>
      <c r="K171" s="315"/>
      <c r="M171" s="326"/>
      <c r="N171" s="326"/>
      <c r="O171" s="327"/>
      <c r="P171" s="327"/>
      <c r="Q171" s="315"/>
      <c r="S171" s="315"/>
      <c r="U171" s="315"/>
      <c r="W171" s="315"/>
      <c r="Y171" s="326"/>
      <c r="Z171" s="326"/>
      <c r="AA171" s="327"/>
      <c r="AB171" s="327"/>
      <c r="AC171" s="315"/>
      <c r="AE171" s="315"/>
      <c r="AG171" s="315"/>
      <c r="AI171" s="315"/>
      <c r="AK171" s="326"/>
      <c r="AL171" s="326"/>
      <c r="AM171" s="327"/>
      <c r="AN171" s="327"/>
      <c r="AO171" s="315"/>
      <c r="AQ171" s="315"/>
      <c r="AS171" s="315"/>
      <c r="AU171" s="315"/>
      <c r="AW171" s="326"/>
      <c r="AX171" s="326"/>
      <c r="AY171" s="327"/>
      <c r="AZ171" s="327"/>
      <c r="BA171" s="315"/>
      <c r="BC171" s="315"/>
      <c r="BE171" s="315"/>
      <c r="BG171" s="315"/>
      <c r="BI171" s="326"/>
      <c r="BJ171" s="326"/>
      <c r="BK171" s="327"/>
      <c r="BL171" s="327"/>
      <c r="BM171" s="315"/>
      <c r="BO171" s="315"/>
      <c r="BQ171" s="315"/>
      <c r="BS171" s="315"/>
      <c r="BU171" s="326"/>
      <c r="BV171" s="326"/>
      <c r="BW171" s="327"/>
      <c r="BX171" s="327"/>
      <c r="BY171" s="315"/>
      <c r="CA171" s="315"/>
      <c r="CC171" s="315"/>
      <c r="CE171" s="315"/>
      <c r="CG171" s="326"/>
      <c r="CH171" s="326"/>
      <c r="CI171" s="327"/>
      <c r="CJ171" s="327"/>
      <c r="CK171" s="315"/>
      <c r="CM171" s="315"/>
      <c r="CO171" s="315"/>
      <c r="CQ171" s="315"/>
      <c r="CS171" s="326"/>
      <c r="CT171" s="326"/>
      <c r="CU171" s="327"/>
      <c r="CV171" s="327"/>
      <c r="CW171" s="315"/>
      <c r="CY171" s="315"/>
      <c r="DA171" s="315"/>
      <c r="DC171" s="315"/>
      <c r="DE171" s="326"/>
      <c r="DF171" s="326"/>
      <c r="DG171" s="327"/>
      <c r="DH171" s="327"/>
      <c r="DI171" s="315"/>
      <c r="DK171" s="315"/>
      <c r="DM171" s="315"/>
      <c r="DO171" s="315"/>
    </row>
    <row r="172" spans="1:120" ht="13.5">
      <c r="A172" s="552" t="s">
        <v>88</v>
      </c>
      <c r="B172" s="552"/>
      <c r="C172" s="327"/>
      <c r="D172" s="327"/>
      <c r="E172" s="315"/>
      <c r="G172" s="315"/>
      <c r="I172" s="315"/>
      <c r="K172" s="315"/>
      <c r="M172" s="552" t="s">
        <v>88</v>
      </c>
      <c r="N172" s="552"/>
      <c r="O172" s="327"/>
      <c r="P172" s="327"/>
      <c r="Q172" s="315"/>
      <c r="S172" s="315"/>
      <c r="U172" s="315"/>
      <c r="W172" s="315"/>
      <c r="Y172" s="552" t="s">
        <v>88</v>
      </c>
      <c r="Z172" s="552"/>
      <c r="AA172" s="327"/>
      <c r="AB172" s="327"/>
      <c r="AC172" s="315"/>
      <c r="AE172" s="315"/>
      <c r="AG172" s="315"/>
      <c r="AI172" s="315"/>
      <c r="AK172" s="552" t="s">
        <v>88</v>
      </c>
      <c r="AL172" s="552"/>
      <c r="AM172" s="327"/>
      <c r="AN172" s="327"/>
      <c r="AO172" s="315"/>
      <c r="AQ172" s="315"/>
      <c r="AS172" s="315"/>
      <c r="AU172" s="315"/>
      <c r="AW172" s="552" t="s">
        <v>88</v>
      </c>
      <c r="AX172" s="552"/>
      <c r="AY172" s="327"/>
      <c r="AZ172" s="327"/>
      <c r="BA172" s="315"/>
      <c r="BC172" s="315"/>
      <c r="BE172" s="315"/>
      <c r="BG172" s="315"/>
      <c r="BI172" s="552" t="s">
        <v>88</v>
      </c>
      <c r="BJ172" s="552"/>
      <c r="BK172" s="327"/>
      <c r="BL172" s="327"/>
      <c r="BM172" s="315"/>
      <c r="BO172" s="315"/>
      <c r="BQ172" s="315"/>
      <c r="BS172" s="315"/>
      <c r="BU172" s="552" t="s">
        <v>88</v>
      </c>
      <c r="BV172" s="552"/>
      <c r="BW172" s="327"/>
      <c r="BX172" s="327"/>
      <c r="BY172" s="315"/>
      <c r="CA172" s="315"/>
      <c r="CC172" s="315"/>
      <c r="CE172" s="315"/>
      <c r="CG172" s="552" t="s">
        <v>88</v>
      </c>
      <c r="CH172" s="552"/>
      <c r="CI172" s="327"/>
      <c r="CJ172" s="327"/>
      <c r="CK172" s="315"/>
      <c r="CM172" s="315"/>
      <c r="CO172" s="315"/>
      <c r="CQ172" s="315"/>
      <c r="CS172" s="552" t="s">
        <v>88</v>
      </c>
      <c r="CT172" s="552"/>
      <c r="CU172" s="327"/>
      <c r="CV172" s="327"/>
      <c r="CW172" s="315"/>
      <c r="CY172" s="315"/>
      <c r="DA172" s="315"/>
      <c r="DC172" s="315"/>
      <c r="DE172" s="552" t="s">
        <v>88</v>
      </c>
      <c r="DF172" s="552"/>
      <c r="DG172" s="327"/>
      <c r="DH172" s="327"/>
      <c r="DI172" s="315"/>
      <c r="DK172" s="315"/>
      <c r="DM172" s="315"/>
      <c r="DO172" s="315"/>
    </row>
    <row r="173" spans="1:120">
      <c r="A173" s="326"/>
      <c r="B173" s="326"/>
      <c r="C173" s="327"/>
      <c r="D173" s="327"/>
      <c r="E173" s="315"/>
      <c r="G173" s="315"/>
      <c r="I173" s="315"/>
      <c r="K173" s="315"/>
      <c r="M173" s="326"/>
      <c r="N173" s="326"/>
      <c r="O173" s="327"/>
      <c r="P173" s="327"/>
      <c r="Q173" s="315"/>
      <c r="S173" s="315"/>
      <c r="U173" s="315"/>
      <c r="W173" s="315"/>
      <c r="Y173" s="326"/>
      <c r="Z173" s="326"/>
      <c r="AA173" s="327"/>
      <c r="AB173" s="327"/>
      <c r="AC173" s="315"/>
      <c r="AE173" s="315"/>
      <c r="AG173" s="315"/>
      <c r="AI173" s="315"/>
      <c r="AK173" s="326"/>
      <c r="AL173" s="326"/>
      <c r="AM173" s="327"/>
      <c r="AN173" s="327"/>
      <c r="AO173" s="315"/>
      <c r="AQ173" s="315"/>
      <c r="AS173" s="315"/>
      <c r="AU173" s="315"/>
      <c r="AW173" s="326"/>
      <c r="AX173" s="326"/>
      <c r="AY173" s="327"/>
      <c r="AZ173" s="327"/>
      <c r="BA173" s="315"/>
      <c r="BC173" s="315"/>
      <c r="BE173" s="315"/>
      <c r="BG173" s="315"/>
      <c r="BI173" s="326"/>
      <c r="BJ173" s="326"/>
      <c r="BK173" s="327"/>
      <c r="BL173" s="327"/>
      <c r="BM173" s="315"/>
      <c r="BO173" s="315"/>
      <c r="BQ173" s="315"/>
      <c r="BS173" s="315"/>
      <c r="BU173" s="326"/>
      <c r="BV173" s="326"/>
      <c r="BW173" s="327"/>
      <c r="BX173" s="327"/>
      <c r="BY173" s="315"/>
      <c r="CA173" s="315"/>
      <c r="CC173" s="315"/>
      <c r="CE173" s="315"/>
      <c r="CG173" s="326"/>
      <c r="CH173" s="326"/>
      <c r="CI173" s="327"/>
      <c r="CJ173" s="327"/>
      <c r="CK173" s="315"/>
      <c r="CM173" s="315"/>
      <c r="CO173" s="315"/>
      <c r="CQ173" s="315"/>
      <c r="CS173" s="326"/>
      <c r="CT173" s="326"/>
      <c r="CU173" s="327"/>
      <c r="CV173" s="327"/>
      <c r="CW173" s="315"/>
      <c r="CY173" s="315"/>
      <c r="DA173" s="315"/>
      <c r="DC173" s="315"/>
      <c r="DE173" s="326"/>
      <c r="DF173" s="326"/>
      <c r="DG173" s="327"/>
      <c r="DH173" s="327"/>
      <c r="DI173" s="315"/>
      <c r="DK173" s="315"/>
      <c r="DM173" s="315"/>
      <c r="DO173" s="315"/>
    </row>
    <row r="174" spans="1:120">
      <c r="A174" s="553" t="str">
        <f>PARAMETRES!$F$5</f>
        <v>LIRE</v>
      </c>
      <c r="B174" s="553"/>
      <c r="C174" s="328">
        <f>PARAMETRES!$G$5</f>
        <v>25</v>
      </c>
      <c r="D174" s="329"/>
      <c r="E174" s="330">
        <f>TOTALGENERAL!$H61</f>
        <v>22.200000000000003</v>
      </c>
      <c r="F174" s="331"/>
      <c r="G174" s="330" t="str">
        <f>TOTALGENERAL!$AI61</f>
        <v/>
      </c>
      <c r="H174" s="331"/>
      <c r="I174" s="330" t="str">
        <f>TOTALGENERAL!$BJ61</f>
        <v/>
      </c>
      <c r="J174" s="331"/>
      <c r="K174" s="330" t="str">
        <f>TOTALGENERAL!$CK61</f>
        <v/>
      </c>
      <c r="L174" s="332"/>
      <c r="M174" s="553" t="str">
        <f>PARAMETRES!$F$5</f>
        <v>LIRE</v>
      </c>
      <c r="N174" s="553"/>
      <c r="O174" s="328">
        <f>PARAMETRES!$G$5</f>
        <v>25</v>
      </c>
      <c r="P174" s="329"/>
      <c r="Q174" s="330">
        <f>TOTALGENERAL!$H65</f>
        <v>19.3</v>
      </c>
      <c r="R174" s="331"/>
      <c r="S174" s="330" t="str">
        <f>TOTALGENERAL!$AI65</f>
        <v/>
      </c>
      <c r="T174" s="331"/>
      <c r="U174" s="330" t="str">
        <f>TOTALGENERAL!$BJ65</f>
        <v/>
      </c>
      <c r="V174" s="331"/>
      <c r="W174" s="330" t="str">
        <f>TOTALGENERAL!$CK65</f>
        <v/>
      </c>
      <c r="X174" s="332"/>
      <c r="Y174" s="553" t="str">
        <f>PARAMETRES!$F$5</f>
        <v>LIRE</v>
      </c>
      <c r="Z174" s="553"/>
      <c r="AA174" s="328">
        <f>PARAMETRES!$G$5</f>
        <v>25</v>
      </c>
      <c r="AB174" s="329"/>
      <c r="AC174" s="330">
        <f>TOTALGENERAL!$H69</f>
        <v>20.400000000000002</v>
      </c>
      <c r="AD174" s="331"/>
      <c r="AE174" s="330" t="str">
        <f>TOTALGENERAL!$AI69</f>
        <v/>
      </c>
      <c r="AF174" s="331"/>
      <c r="AG174" s="330" t="str">
        <f>TOTALGENERAL!$BJ69</f>
        <v/>
      </c>
      <c r="AH174" s="331"/>
      <c r="AI174" s="330" t="str">
        <f>TOTALGENERAL!$CK69</f>
        <v/>
      </c>
      <c r="AJ174" s="332"/>
      <c r="AK174" s="553" t="str">
        <f>PARAMETRES!$F$5</f>
        <v>LIRE</v>
      </c>
      <c r="AL174" s="553"/>
      <c r="AM174" s="328">
        <f>PARAMETRES!$G$5</f>
        <v>25</v>
      </c>
      <c r="AN174" s="329"/>
      <c r="AO174" s="330">
        <f>TOTALGENERAL!$H73</f>
        <v>21.700000000000003</v>
      </c>
      <c r="AP174" s="331"/>
      <c r="AQ174" s="330" t="str">
        <f>TOTALGENERAL!$AI73</f>
        <v/>
      </c>
      <c r="AR174" s="331"/>
      <c r="AS174" s="330" t="str">
        <f>TOTALGENERAL!$BJ73</f>
        <v/>
      </c>
      <c r="AT174" s="331"/>
      <c r="AU174" s="330" t="str">
        <f>TOTALGENERAL!$CK73</f>
        <v/>
      </c>
      <c r="AV174" s="332"/>
      <c r="AW174" s="553" t="str">
        <f>PARAMETRES!$F$5</f>
        <v>LIRE</v>
      </c>
      <c r="AX174" s="553"/>
      <c r="AY174" s="328">
        <f>PARAMETRES!$G$5</f>
        <v>25</v>
      </c>
      <c r="AZ174" s="329"/>
      <c r="BA174" s="330">
        <f>TOTALGENERAL!$H77</f>
        <v>24</v>
      </c>
      <c r="BB174" s="331"/>
      <c r="BC174" s="330" t="str">
        <f>TOTALGENERAL!$AI77</f>
        <v/>
      </c>
      <c r="BD174" s="331"/>
      <c r="BE174" s="330" t="str">
        <f>TOTALGENERAL!$BJ77</f>
        <v/>
      </c>
      <c r="BF174" s="331"/>
      <c r="BG174" s="330" t="str">
        <f>TOTALGENERAL!$CK77</f>
        <v/>
      </c>
      <c r="BH174" s="332"/>
      <c r="BI174" s="553" t="str">
        <f>PARAMETRES!$F$5</f>
        <v>LIRE</v>
      </c>
      <c r="BJ174" s="553"/>
      <c r="BK174" s="328">
        <f>PARAMETRES!$G$5</f>
        <v>25</v>
      </c>
      <c r="BL174" s="329"/>
      <c r="BM174" s="330">
        <f>TOTALGENERAL!$H81</f>
        <v>23</v>
      </c>
      <c r="BN174" s="331"/>
      <c r="BO174" s="330" t="str">
        <f>TOTALGENERAL!$AI81</f>
        <v/>
      </c>
      <c r="BP174" s="331"/>
      <c r="BQ174" s="330" t="str">
        <f>TOTALGENERAL!$BJ81</f>
        <v/>
      </c>
      <c r="BR174" s="331"/>
      <c r="BS174" s="330" t="str">
        <f>TOTALGENERAL!$CK81</f>
        <v/>
      </c>
      <c r="BT174" s="332"/>
      <c r="BU174" s="553" t="str">
        <f>PARAMETRES!$F$5</f>
        <v>LIRE</v>
      </c>
      <c r="BV174" s="553"/>
      <c r="BW174" s="328">
        <f>PARAMETRES!$G$5</f>
        <v>25</v>
      </c>
      <c r="BX174" s="329"/>
      <c r="BY174" s="330">
        <f>TOTALGENERAL!$H85</f>
        <v>20.6</v>
      </c>
      <c r="BZ174" s="331"/>
      <c r="CA174" s="330" t="str">
        <f>TOTALGENERAL!$AI85</f>
        <v/>
      </c>
      <c r="CB174" s="331"/>
      <c r="CC174" s="330" t="str">
        <f>TOTALGENERAL!$BJ85</f>
        <v/>
      </c>
      <c r="CD174" s="331"/>
      <c r="CE174" s="330" t="str">
        <f>TOTALGENERAL!$CK85</f>
        <v/>
      </c>
      <c r="CF174" s="332"/>
      <c r="CG174" s="553" t="str">
        <f>PARAMETRES!$F$5</f>
        <v>LIRE</v>
      </c>
      <c r="CH174" s="553"/>
      <c r="CI174" s="328">
        <f>PARAMETRES!$G$5</f>
        <v>25</v>
      </c>
      <c r="CJ174" s="329"/>
      <c r="CK174" s="330" t="str">
        <f>TOTALGENERAL!$H89</f>
        <v>-</v>
      </c>
      <c r="CL174" s="331"/>
      <c r="CM174" s="330" t="str">
        <f>TOTALGENERAL!$AI89</f>
        <v/>
      </c>
      <c r="CN174" s="331"/>
      <c r="CO174" s="330" t="str">
        <f>TOTALGENERAL!$BJ89</f>
        <v/>
      </c>
      <c r="CP174" s="331"/>
      <c r="CQ174" s="330" t="str">
        <f>TOTALGENERAL!$CK89</f>
        <v/>
      </c>
      <c r="CR174" s="332"/>
      <c r="CS174" s="553" t="str">
        <f>PARAMETRES!$F$5</f>
        <v>LIRE</v>
      </c>
      <c r="CT174" s="553"/>
      <c r="CU174" s="328">
        <f>PARAMETRES!$G$5</f>
        <v>25</v>
      </c>
      <c r="CV174" s="329"/>
      <c r="CW174" s="330" t="str">
        <f>TOTALGENERAL!$H93</f>
        <v>-</v>
      </c>
      <c r="CX174" s="331"/>
      <c r="CY174" s="330" t="str">
        <f>TOTALGENERAL!$AI93</f>
        <v/>
      </c>
      <c r="CZ174" s="331"/>
      <c r="DA174" s="330" t="str">
        <f>TOTALGENERAL!$BJ93</f>
        <v/>
      </c>
      <c r="DB174" s="331"/>
      <c r="DC174" s="330" t="str">
        <f>TOTALGENERAL!$CK93</f>
        <v/>
      </c>
      <c r="DD174" s="332"/>
      <c r="DE174" s="553" t="str">
        <f>PARAMETRES!$F$5</f>
        <v>LIRE</v>
      </c>
      <c r="DF174" s="553"/>
      <c r="DG174" s="328">
        <f>PARAMETRES!$G$5</f>
        <v>25</v>
      </c>
      <c r="DH174" s="329"/>
      <c r="DI174" s="330" t="str">
        <f>TOTALGENERAL!$H97</f>
        <v>-</v>
      </c>
      <c r="DJ174" s="331"/>
      <c r="DK174" s="330" t="str">
        <f>TOTALGENERAL!$AI97</f>
        <v/>
      </c>
      <c r="DL174" s="331"/>
      <c r="DM174" s="330" t="str">
        <f>TOTALGENERAL!$BJ97</f>
        <v/>
      </c>
      <c r="DN174" s="331"/>
      <c r="DO174" s="330" t="str">
        <f>TOTALGENERAL!$CK97</f>
        <v/>
      </c>
      <c r="DP174" s="332"/>
    </row>
    <row r="175" spans="1:120">
      <c r="A175" s="553" t="str">
        <f>PARAMETRES!$F$6</f>
        <v>ÉCRIRE (dictées, orthographe, rédactions)</v>
      </c>
      <c r="B175" s="553"/>
      <c r="C175" s="328">
        <f>PARAMETRES!$G$6</f>
        <v>25</v>
      </c>
      <c r="D175" s="329"/>
      <c r="E175" s="330">
        <f>TOTALGENERAL!$I61</f>
        <v>22.200000000000003</v>
      </c>
      <c r="F175" s="331"/>
      <c r="G175" s="330" t="str">
        <f>TOTALGENERAL!$AJ61</f>
        <v/>
      </c>
      <c r="H175" s="331"/>
      <c r="I175" s="330" t="str">
        <f>TOTALGENERAL!$BK61</f>
        <v/>
      </c>
      <c r="J175" s="331"/>
      <c r="K175" s="330" t="str">
        <f>TOTALGENERAL!$CL61</f>
        <v/>
      </c>
      <c r="L175" s="332"/>
      <c r="M175" s="553" t="str">
        <f>PARAMETRES!$F$6</f>
        <v>ÉCRIRE (dictées, orthographe, rédactions)</v>
      </c>
      <c r="N175" s="553"/>
      <c r="O175" s="328">
        <f>PARAMETRES!$G$6</f>
        <v>25</v>
      </c>
      <c r="P175" s="329"/>
      <c r="Q175" s="330">
        <f>TOTALGENERAL!$I65</f>
        <v>23.900000000000002</v>
      </c>
      <c r="R175" s="331"/>
      <c r="S175" s="330" t="str">
        <f>TOTALGENERAL!$AJ65</f>
        <v/>
      </c>
      <c r="T175" s="331"/>
      <c r="U175" s="330" t="str">
        <f>TOTALGENERAL!$BK65</f>
        <v/>
      </c>
      <c r="V175" s="331"/>
      <c r="W175" s="330" t="str">
        <f>TOTALGENERAL!$CL65</f>
        <v/>
      </c>
      <c r="X175" s="332"/>
      <c r="Y175" s="553" t="str">
        <f>PARAMETRES!$F$6</f>
        <v>ÉCRIRE (dictées, orthographe, rédactions)</v>
      </c>
      <c r="Z175" s="553"/>
      <c r="AA175" s="328">
        <f>PARAMETRES!$G$6</f>
        <v>25</v>
      </c>
      <c r="AB175" s="329"/>
      <c r="AC175" s="330">
        <f>TOTALGENERAL!$I69</f>
        <v>19</v>
      </c>
      <c r="AD175" s="331"/>
      <c r="AE175" s="330" t="str">
        <f>TOTALGENERAL!$AJ69</f>
        <v/>
      </c>
      <c r="AF175" s="331"/>
      <c r="AG175" s="330" t="str">
        <f>TOTALGENERAL!$BK69</f>
        <v/>
      </c>
      <c r="AH175" s="331"/>
      <c r="AI175" s="330" t="str">
        <f>TOTALGENERAL!$CL69</f>
        <v/>
      </c>
      <c r="AJ175" s="332"/>
      <c r="AK175" s="553" t="str">
        <f>PARAMETRES!$F$6</f>
        <v>ÉCRIRE (dictées, orthographe, rédactions)</v>
      </c>
      <c r="AL175" s="553"/>
      <c r="AM175" s="328">
        <f>PARAMETRES!$G$6</f>
        <v>25</v>
      </c>
      <c r="AN175" s="329"/>
      <c r="AO175" s="330">
        <f>TOTALGENERAL!$I73</f>
        <v>18.8</v>
      </c>
      <c r="AP175" s="331"/>
      <c r="AQ175" s="330" t="str">
        <f>TOTALGENERAL!$AJ73</f>
        <v/>
      </c>
      <c r="AR175" s="331"/>
      <c r="AS175" s="330" t="str">
        <f>TOTALGENERAL!$BK73</f>
        <v/>
      </c>
      <c r="AT175" s="331"/>
      <c r="AU175" s="330" t="str">
        <f>TOTALGENERAL!$CL73</f>
        <v/>
      </c>
      <c r="AV175" s="332"/>
      <c r="AW175" s="553" t="str">
        <f>PARAMETRES!$F$6</f>
        <v>ÉCRIRE (dictées, orthographe, rédactions)</v>
      </c>
      <c r="AX175" s="553"/>
      <c r="AY175" s="328">
        <f>PARAMETRES!$G$6</f>
        <v>25</v>
      </c>
      <c r="AZ175" s="329"/>
      <c r="BA175" s="330">
        <f>TOTALGENERAL!$I77</f>
        <v>20</v>
      </c>
      <c r="BB175" s="331"/>
      <c r="BC175" s="330" t="str">
        <f>TOTALGENERAL!$AJ77</f>
        <v/>
      </c>
      <c r="BD175" s="331"/>
      <c r="BE175" s="330" t="str">
        <f>TOTALGENERAL!$BK77</f>
        <v/>
      </c>
      <c r="BF175" s="331"/>
      <c r="BG175" s="330" t="str">
        <f>TOTALGENERAL!$CL77</f>
        <v/>
      </c>
      <c r="BH175" s="332"/>
      <c r="BI175" s="553" t="str">
        <f>PARAMETRES!$F$6</f>
        <v>ÉCRIRE (dictées, orthographe, rédactions)</v>
      </c>
      <c r="BJ175" s="553"/>
      <c r="BK175" s="328">
        <f>PARAMETRES!$G$6</f>
        <v>25</v>
      </c>
      <c r="BL175" s="329"/>
      <c r="BM175" s="330">
        <f>TOTALGENERAL!$I81</f>
        <v>22.8</v>
      </c>
      <c r="BN175" s="331"/>
      <c r="BO175" s="330" t="str">
        <f>TOTALGENERAL!$AJ81</f>
        <v/>
      </c>
      <c r="BP175" s="331"/>
      <c r="BQ175" s="330" t="str">
        <f>TOTALGENERAL!$BK81</f>
        <v/>
      </c>
      <c r="BR175" s="331"/>
      <c r="BS175" s="330" t="str">
        <f>TOTALGENERAL!$CL81</f>
        <v/>
      </c>
      <c r="BT175" s="332"/>
      <c r="BU175" s="553" t="str">
        <f>PARAMETRES!$F$6</f>
        <v>ÉCRIRE (dictées, orthographe, rédactions)</v>
      </c>
      <c r="BV175" s="553"/>
      <c r="BW175" s="328">
        <f>PARAMETRES!$G$6</f>
        <v>25</v>
      </c>
      <c r="BX175" s="329"/>
      <c r="BY175" s="330">
        <f>TOTALGENERAL!$I85</f>
        <v>16.5</v>
      </c>
      <c r="BZ175" s="331"/>
      <c r="CA175" s="330" t="str">
        <f>TOTALGENERAL!$AJ85</f>
        <v/>
      </c>
      <c r="CB175" s="331"/>
      <c r="CC175" s="330" t="str">
        <f>TOTALGENERAL!$BK85</f>
        <v/>
      </c>
      <c r="CD175" s="331"/>
      <c r="CE175" s="330" t="str">
        <f>TOTALGENERAL!$CL85</f>
        <v/>
      </c>
      <c r="CF175" s="332"/>
      <c r="CG175" s="553" t="str">
        <f>PARAMETRES!$F$6</f>
        <v>ÉCRIRE (dictées, orthographe, rédactions)</v>
      </c>
      <c r="CH175" s="553"/>
      <c r="CI175" s="328">
        <f>PARAMETRES!$G$6</f>
        <v>25</v>
      </c>
      <c r="CJ175" s="329"/>
      <c r="CK175" s="330" t="str">
        <f>TOTALGENERAL!$I89</f>
        <v>-</v>
      </c>
      <c r="CL175" s="331"/>
      <c r="CM175" s="330" t="str">
        <f>TOTALGENERAL!$AJ89</f>
        <v/>
      </c>
      <c r="CN175" s="331"/>
      <c r="CO175" s="330" t="str">
        <f>TOTALGENERAL!$BK89</f>
        <v/>
      </c>
      <c r="CP175" s="331"/>
      <c r="CQ175" s="330" t="str">
        <f>TOTALGENERAL!$CL89</f>
        <v/>
      </c>
      <c r="CR175" s="332"/>
      <c r="CS175" s="553" t="str">
        <f>PARAMETRES!$F$6</f>
        <v>ÉCRIRE (dictées, orthographe, rédactions)</v>
      </c>
      <c r="CT175" s="553"/>
      <c r="CU175" s="328">
        <f>PARAMETRES!$G$6</f>
        <v>25</v>
      </c>
      <c r="CV175" s="329"/>
      <c r="CW175" s="330" t="str">
        <f>TOTALGENERAL!$I93</f>
        <v>-</v>
      </c>
      <c r="CX175" s="331"/>
      <c r="CY175" s="330" t="str">
        <f>TOTALGENERAL!$AJ93</f>
        <v/>
      </c>
      <c r="CZ175" s="331"/>
      <c r="DA175" s="330" t="str">
        <f>TOTALGENERAL!$BK93</f>
        <v/>
      </c>
      <c r="DB175" s="331"/>
      <c r="DC175" s="330" t="str">
        <f>TOTALGENERAL!$CL93</f>
        <v/>
      </c>
      <c r="DD175" s="332"/>
      <c r="DE175" s="553" t="str">
        <f>PARAMETRES!$F$6</f>
        <v>ÉCRIRE (dictées, orthographe, rédactions)</v>
      </c>
      <c r="DF175" s="553"/>
      <c r="DG175" s="328">
        <f>PARAMETRES!$G$6</f>
        <v>25</v>
      </c>
      <c r="DH175" s="329"/>
      <c r="DI175" s="330" t="str">
        <f>TOTALGENERAL!$I97</f>
        <v>-</v>
      </c>
      <c r="DJ175" s="331"/>
      <c r="DK175" s="330" t="str">
        <f>TOTALGENERAL!$AJ97</f>
        <v/>
      </c>
      <c r="DL175" s="331"/>
      <c r="DM175" s="330" t="str">
        <f>TOTALGENERAL!$BK97</f>
        <v/>
      </c>
      <c r="DN175" s="331"/>
      <c r="DO175" s="330" t="str">
        <f>TOTALGENERAL!$CL97</f>
        <v/>
      </c>
      <c r="DP175" s="332"/>
    </row>
    <row r="176" spans="1:120">
      <c r="A176" s="553" t="str">
        <f>PARAMETRES!$F$7</f>
        <v>ÉCOUTER / PARLER</v>
      </c>
      <c r="B176" s="553"/>
      <c r="C176" s="328">
        <f>PARAMETRES!$G$7</f>
        <v>25</v>
      </c>
      <c r="D176" s="329"/>
      <c r="E176" s="330">
        <f>TOTALGENERAL!$J61</f>
        <v>19.8</v>
      </c>
      <c r="F176" s="331"/>
      <c r="G176" s="330" t="str">
        <f>TOTALGENERAL!$AK61</f>
        <v/>
      </c>
      <c r="H176" s="331"/>
      <c r="I176" s="330" t="str">
        <f>TOTALGENERAL!$BL61</f>
        <v/>
      </c>
      <c r="J176" s="331"/>
      <c r="K176" s="330" t="str">
        <f>TOTALGENERAL!$CM61</f>
        <v/>
      </c>
      <c r="L176" s="332"/>
      <c r="M176" s="553" t="str">
        <f>PARAMETRES!$F$7</f>
        <v>ÉCOUTER / PARLER</v>
      </c>
      <c r="N176" s="553"/>
      <c r="O176" s="328">
        <f>PARAMETRES!$G$7</f>
        <v>25</v>
      </c>
      <c r="P176" s="329"/>
      <c r="Q176" s="330">
        <f>TOTALGENERAL!$J65</f>
        <v>14.5</v>
      </c>
      <c r="R176" s="331"/>
      <c r="S176" s="330" t="str">
        <f>TOTALGENERAL!$AK65</f>
        <v/>
      </c>
      <c r="T176" s="331"/>
      <c r="U176" s="330" t="str">
        <f>TOTALGENERAL!$BL65</f>
        <v/>
      </c>
      <c r="V176" s="331"/>
      <c r="W176" s="330" t="str">
        <f>TOTALGENERAL!$CM65</f>
        <v/>
      </c>
      <c r="X176" s="332"/>
      <c r="Y176" s="553" t="str">
        <f>PARAMETRES!$F$7</f>
        <v>ÉCOUTER / PARLER</v>
      </c>
      <c r="Z176" s="553"/>
      <c r="AA176" s="328">
        <f>PARAMETRES!$G$7</f>
        <v>25</v>
      </c>
      <c r="AB176" s="329"/>
      <c r="AC176" s="330">
        <f>TOTALGENERAL!$J69</f>
        <v>14.799999999999999</v>
      </c>
      <c r="AD176" s="331"/>
      <c r="AE176" s="330" t="str">
        <f>TOTALGENERAL!$AK69</f>
        <v/>
      </c>
      <c r="AF176" s="331"/>
      <c r="AG176" s="330" t="str">
        <f>TOTALGENERAL!$BL69</f>
        <v/>
      </c>
      <c r="AH176" s="331"/>
      <c r="AI176" s="330" t="str">
        <f>TOTALGENERAL!$CM69</f>
        <v/>
      </c>
      <c r="AJ176" s="332"/>
      <c r="AK176" s="553" t="str">
        <f>PARAMETRES!$F$7</f>
        <v>ÉCOUTER / PARLER</v>
      </c>
      <c r="AL176" s="553"/>
      <c r="AM176" s="328">
        <f>PARAMETRES!$G$7</f>
        <v>25</v>
      </c>
      <c r="AN176" s="329"/>
      <c r="AO176" s="330">
        <f>TOTALGENERAL!$J73</f>
        <v>18.100000000000001</v>
      </c>
      <c r="AP176" s="331"/>
      <c r="AQ176" s="330" t="str">
        <f>TOTALGENERAL!$AK73</f>
        <v/>
      </c>
      <c r="AR176" s="331"/>
      <c r="AS176" s="330" t="str">
        <f>TOTALGENERAL!$BL73</f>
        <v/>
      </c>
      <c r="AT176" s="331"/>
      <c r="AU176" s="330" t="str">
        <f>TOTALGENERAL!$CM73</f>
        <v/>
      </c>
      <c r="AV176" s="332"/>
      <c r="AW176" s="553" t="str">
        <f>PARAMETRES!$F$7</f>
        <v>ÉCOUTER / PARLER</v>
      </c>
      <c r="AX176" s="553"/>
      <c r="AY176" s="328">
        <f>PARAMETRES!$G$7</f>
        <v>25</v>
      </c>
      <c r="AZ176" s="329"/>
      <c r="BA176" s="330">
        <f>TOTALGENERAL!$J77</f>
        <v>19.5</v>
      </c>
      <c r="BB176" s="331"/>
      <c r="BC176" s="330" t="str">
        <f>TOTALGENERAL!$AK77</f>
        <v/>
      </c>
      <c r="BD176" s="331"/>
      <c r="BE176" s="330" t="str">
        <f>TOTALGENERAL!$BL77</f>
        <v/>
      </c>
      <c r="BF176" s="331"/>
      <c r="BG176" s="330" t="str">
        <f>TOTALGENERAL!$CM77</f>
        <v/>
      </c>
      <c r="BH176" s="332"/>
      <c r="BI176" s="553" t="str">
        <f>PARAMETRES!$F$7</f>
        <v>ÉCOUTER / PARLER</v>
      </c>
      <c r="BJ176" s="553"/>
      <c r="BK176" s="328">
        <f>PARAMETRES!$G$7</f>
        <v>25</v>
      </c>
      <c r="BL176" s="329"/>
      <c r="BM176" s="330">
        <f>TOTALGENERAL!$J81</f>
        <v>17.8</v>
      </c>
      <c r="BN176" s="331"/>
      <c r="BO176" s="330" t="str">
        <f>TOTALGENERAL!$AK81</f>
        <v/>
      </c>
      <c r="BP176" s="331"/>
      <c r="BQ176" s="330" t="str">
        <f>TOTALGENERAL!$BL81</f>
        <v/>
      </c>
      <c r="BR176" s="331"/>
      <c r="BS176" s="330" t="str">
        <f>TOTALGENERAL!$CM81</f>
        <v/>
      </c>
      <c r="BT176" s="332"/>
      <c r="BU176" s="553" t="str">
        <f>PARAMETRES!$F$7</f>
        <v>ÉCOUTER / PARLER</v>
      </c>
      <c r="BV176" s="553"/>
      <c r="BW176" s="328">
        <f>PARAMETRES!$G$7</f>
        <v>25</v>
      </c>
      <c r="BX176" s="329"/>
      <c r="BY176" s="330">
        <f>TOTALGENERAL!$J85</f>
        <v>15</v>
      </c>
      <c r="BZ176" s="331"/>
      <c r="CA176" s="330" t="str">
        <f>TOTALGENERAL!$AK85</f>
        <v/>
      </c>
      <c r="CB176" s="331"/>
      <c r="CC176" s="330" t="str">
        <f>TOTALGENERAL!$BL85</f>
        <v/>
      </c>
      <c r="CD176" s="331"/>
      <c r="CE176" s="330" t="str">
        <f>TOTALGENERAL!$CM85</f>
        <v/>
      </c>
      <c r="CF176" s="332"/>
      <c r="CG176" s="553" t="str">
        <f>PARAMETRES!$F$7</f>
        <v>ÉCOUTER / PARLER</v>
      </c>
      <c r="CH176" s="553"/>
      <c r="CI176" s="328">
        <f>PARAMETRES!$G$7</f>
        <v>25</v>
      </c>
      <c r="CJ176" s="329"/>
      <c r="CK176" s="330" t="str">
        <f>TOTALGENERAL!$J89</f>
        <v>-</v>
      </c>
      <c r="CL176" s="331"/>
      <c r="CM176" s="330" t="str">
        <f>TOTALGENERAL!$AK89</f>
        <v/>
      </c>
      <c r="CN176" s="331"/>
      <c r="CO176" s="330" t="str">
        <f>TOTALGENERAL!$BL89</f>
        <v/>
      </c>
      <c r="CP176" s="331"/>
      <c r="CQ176" s="330" t="str">
        <f>TOTALGENERAL!$CM89</f>
        <v/>
      </c>
      <c r="CR176" s="332"/>
      <c r="CS176" s="553" t="str">
        <f>PARAMETRES!$F$7</f>
        <v>ÉCOUTER / PARLER</v>
      </c>
      <c r="CT176" s="553"/>
      <c r="CU176" s="328">
        <f>PARAMETRES!$G$7</f>
        <v>25</v>
      </c>
      <c r="CV176" s="329"/>
      <c r="CW176" s="330" t="str">
        <f>TOTALGENERAL!$J93</f>
        <v>-</v>
      </c>
      <c r="CX176" s="331"/>
      <c r="CY176" s="330" t="str">
        <f>TOTALGENERAL!$AK93</f>
        <v/>
      </c>
      <c r="CZ176" s="331"/>
      <c r="DA176" s="330" t="str">
        <f>TOTALGENERAL!$BL93</f>
        <v/>
      </c>
      <c r="DB176" s="331"/>
      <c r="DC176" s="330" t="str">
        <f>TOTALGENERAL!$CM93</f>
        <v/>
      </c>
      <c r="DD176" s="332"/>
      <c r="DE176" s="553" t="str">
        <f>PARAMETRES!$F$7</f>
        <v>ÉCOUTER / PARLER</v>
      </c>
      <c r="DF176" s="553"/>
      <c r="DG176" s="328">
        <f>PARAMETRES!$G$7</f>
        <v>25</v>
      </c>
      <c r="DH176" s="329"/>
      <c r="DI176" s="330" t="str">
        <f>TOTALGENERAL!$J97</f>
        <v>-</v>
      </c>
      <c r="DJ176" s="331"/>
      <c r="DK176" s="330" t="str">
        <f>TOTALGENERAL!$AK97</f>
        <v/>
      </c>
      <c r="DL176" s="331"/>
      <c r="DM176" s="330" t="str">
        <f>TOTALGENERAL!$BL97</f>
        <v/>
      </c>
      <c r="DN176" s="331"/>
      <c r="DO176" s="330" t="str">
        <f>TOTALGENERAL!$CM97</f>
        <v/>
      </c>
      <c r="DP176" s="332"/>
    </row>
    <row r="177" spans="1:120">
      <c r="A177" s="553" t="str">
        <f>PARAMETRES!$F$8</f>
        <v>LIRE-ÉCRIRE (conjugaison, grammaire, …)</v>
      </c>
      <c r="B177" s="553"/>
      <c r="C177" s="328">
        <f>PARAMETRES!$G$8</f>
        <v>25</v>
      </c>
      <c r="D177" s="329"/>
      <c r="E177" s="330">
        <f>TOTALGENERAL!$K61</f>
        <v>15.9</v>
      </c>
      <c r="F177" s="331"/>
      <c r="G177" s="330" t="str">
        <f>TOTALGENERAL!$AL61</f>
        <v/>
      </c>
      <c r="H177" s="331"/>
      <c r="I177" s="330" t="str">
        <f>TOTALGENERAL!$BM61</f>
        <v/>
      </c>
      <c r="J177" s="331"/>
      <c r="K177" s="330" t="str">
        <f>TOTALGENERAL!$CN61</f>
        <v/>
      </c>
      <c r="L177" s="332"/>
      <c r="M177" s="553" t="str">
        <f>PARAMETRES!$F$8</f>
        <v>LIRE-ÉCRIRE (conjugaison, grammaire, …)</v>
      </c>
      <c r="N177" s="553"/>
      <c r="O177" s="328">
        <f>PARAMETRES!$G$8</f>
        <v>25</v>
      </c>
      <c r="P177" s="329"/>
      <c r="Q177" s="330">
        <f>TOTALGENERAL!$K65</f>
        <v>16.600000000000001</v>
      </c>
      <c r="R177" s="331"/>
      <c r="S177" s="330" t="str">
        <f>TOTALGENERAL!$AL65</f>
        <v/>
      </c>
      <c r="T177" s="331"/>
      <c r="U177" s="330" t="str">
        <f>TOTALGENERAL!$BM65</f>
        <v/>
      </c>
      <c r="V177" s="331"/>
      <c r="W177" s="330" t="str">
        <f>TOTALGENERAL!$CN65</f>
        <v/>
      </c>
      <c r="X177" s="332"/>
      <c r="Y177" s="553" t="str">
        <f>PARAMETRES!$F$8</f>
        <v>LIRE-ÉCRIRE (conjugaison, grammaire, …)</v>
      </c>
      <c r="Z177" s="553"/>
      <c r="AA177" s="328">
        <f>PARAMETRES!$G$8</f>
        <v>25</v>
      </c>
      <c r="AB177" s="329"/>
      <c r="AC177" s="330">
        <f>TOTALGENERAL!$K69</f>
        <v>13.2</v>
      </c>
      <c r="AD177" s="331"/>
      <c r="AE177" s="330" t="str">
        <f>TOTALGENERAL!$AL69</f>
        <v/>
      </c>
      <c r="AF177" s="331"/>
      <c r="AG177" s="330" t="str">
        <f>TOTALGENERAL!$BM69</f>
        <v/>
      </c>
      <c r="AH177" s="331"/>
      <c r="AI177" s="330" t="str">
        <f>TOTALGENERAL!$CN69</f>
        <v/>
      </c>
      <c r="AJ177" s="332"/>
      <c r="AK177" s="553" t="str">
        <f>PARAMETRES!$F$8</f>
        <v>LIRE-ÉCRIRE (conjugaison, grammaire, …)</v>
      </c>
      <c r="AL177" s="553"/>
      <c r="AM177" s="328">
        <f>PARAMETRES!$G$8</f>
        <v>25</v>
      </c>
      <c r="AN177" s="329"/>
      <c r="AO177" s="330">
        <f>TOTALGENERAL!$K73</f>
        <v>12.5</v>
      </c>
      <c r="AP177" s="331"/>
      <c r="AQ177" s="330" t="str">
        <f>TOTALGENERAL!$AL73</f>
        <v/>
      </c>
      <c r="AR177" s="331"/>
      <c r="AS177" s="330" t="str">
        <f>TOTALGENERAL!$BM73</f>
        <v/>
      </c>
      <c r="AT177" s="331"/>
      <c r="AU177" s="330" t="str">
        <f>TOTALGENERAL!$CN73</f>
        <v/>
      </c>
      <c r="AV177" s="332"/>
      <c r="AW177" s="553" t="str">
        <f>PARAMETRES!$F$8</f>
        <v>LIRE-ÉCRIRE (conjugaison, grammaire, …)</v>
      </c>
      <c r="AX177" s="553"/>
      <c r="AY177" s="328">
        <f>PARAMETRES!$G$8</f>
        <v>25</v>
      </c>
      <c r="AZ177" s="329"/>
      <c r="BA177" s="330">
        <f>TOTALGENERAL!$K77</f>
        <v>16.400000000000002</v>
      </c>
      <c r="BB177" s="331"/>
      <c r="BC177" s="330" t="str">
        <f>TOTALGENERAL!$AL77</f>
        <v/>
      </c>
      <c r="BD177" s="331"/>
      <c r="BE177" s="330" t="str">
        <f>TOTALGENERAL!$BM77</f>
        <v/>
      </c>
      <c r="BF177" s="331"/>
      <c r="BG177" s="330" t="str">
        <f>TOTALGENERAL!$CN77</f>
        <v/>
      </c>
      <c r="BH177" s="332"/>
      <c r="BI177" s="553" t="str">
        <f>PARAMETRES!$F$8</f>
        <v>LIRE-ÉCRIRE (conjugaison, grammaire, …)</v>
      </c>
      <c r="BJ177" s="553"/>
      <c r="BK177" s="328">
        <f>PARAMETRES!$G$8</f>
        <v>25</v>
      </c>
      <c r="BL177" s="329"/>
      <c r="BM177" s="330">
        <f>TOTALGENERAL!$K81</f>
        <v>19.400000000000002</v>
      </c>
      <c r="BN177" s="331"/>
      <c r="BO177" s="330" t="str">
        <f>TOTALGENERAL!$AL81</f>
        <v/>
      </c>
      <c r="BP177" s="331"/>
      <c r="BQ177" s="330" t="str">
        <f>TOTALGENERAL!$BM81</f>
        <v/>
      </c>
      <c r="BR177" s="331"/>
      <c r="BS177" s="330" t="str">
        <f>TOTALGENERAL!$CN81</f>
        <v/>
      </c>
      <c r="BT177" s="332"/>
      <c r="BU177" s="553" t="str">
        <f>PARAMETRES!$F$8</f>
        <v>LIRE-ÉCRIRE (conjugaison, grammaire, …)</v>
      </c>
      <c r="BV177" s="553"/>
      <c r="BW177" s="328">
        <f>PARAMETRES!$G$8</f>
        <v>25</v>
      </c>
      <c r="BX177" s="329"/>
      <c r="BY177" s="330">
        <f>TOTALGENERAL!$K85</f>
        <v>16.400000000000002</v>
      </c>
      <c r="BZ177" s="331"/>
      <c r="CA177" s="330" t="str">
        <f>TOTALGENERAL!$AL85</f>
        <v/>
      </c>
      <c r="CB177" s="331"/>
      <c r="CC177" s="330" t="str">
        <f>TOTALGENERAL!$BM85</f>
        <v/>
      </c>
      <c r="CD177" s="331"/>
      <c r="CE177" s="330" t="str">
        <f>TOTALGENERAL!$CN85</f>
        <v/>
      </c>
      <c r="CF177" s="332"/>
      <c r="CG177" s="553" t="str">
        <f>PARAMETRES!$F$8</f>
        <v>LIRE-ÉCRIRE (conjugaison, grammaire, …)</v>
      </c>
      <c r="CH177" s="553"/>
      <c r="CI177" s="328">
        <f>PARAMETRES!$G$8</f>
        <v>25</v>
      </c>
      <c r="CJ177" s="329"/>
      <c r="CK177" s="330" t="str">
        <f>TOTALGENERAL!$K89</f>
        <v>-</v>
      </c>
      <c r="CL177" s="331"/>
      <c r="CM177" s="330" t="str">
        <f>TOTALGENERAL!$AL89</f>
        <v/>
      </c>
      <c r="CN177" s="331"/>
      <c r="CO177" s="330" t="str">
        <f>TOTALGENERAL!$BM89</f>
        <v/>
      </c>
      <c r="CP177" s="331"/>
      <c r="CQ177" s="330" t="str">
        <f>TOTALGENERAL!$CN89</f>
        <v/>
      </c>
      <c r="CR177" s="332"/>
      <c r="CS177" s="553" t="str">
        <f>PARAMETRES!$F$8</f>
        <v>LIRE-ÉCRIRE (conjugaison, grammaire, …)</v>
      </c>
      <c r="CT177" s="553"/>
      <c r="CU177" s="328">
        <f>PARAMETRES!$G$8</f>
        <v>25</v>
      </c>
      <c r="CV177" s="329"/>
      <c r="CW177" s="330" t="str">
        <f>TOTALGENERAL!$K93</f>
        <v>-</v>
      </c>
      <c r="CX177" s="331"/>
      <c r="CY177" s="330" t="str">
        <f>TOTALGENERAL!$AL93</f>
        <v/>
      </c>
      <c r="CZ177" s="331"/>
      <c r="DA177" s="330" t="str">
        <f>TOTALGENERAL!$BM93</f>
        <v/>
      </c>
      <c r="DB177" s="331"/>
      <c r="DC177" s="330" t="str">
        <f>TOTALGENERAL!$CN93</f>
        <v/>
      </c>
      <c r="DD177" s="332"/>
      <c r="DE177" s="553" t="str">
        <f>PARAMETRES!$F$8</f>
        <v>LIRE-ÉCRIRE (conjugaison, grammaire, …)</v>
      </c>
      <c r="DF177" s="553"/>
      <c r="DG177" s="328">
        <f>PARAMETRES!$G$8</f>
        <v>25</v>
      </c>
      <c r="DH177" s="329"/>
      <c r="DI177" s="330" t="str">
        <f>TOTALGENERAL!$K97</f>
        <v>-</v>
      </c>
      <c r="DJ177" s="331"/>
      <c r="DK177" s="330" t="str">
        <f>TOTALGENERAL!$AL97</f>
        <v/>
      </c>
      <c r="DL177" s="331"/>
      <c r="DM177" s="330" t="str">
        <f>TOTALGENERAL!$BM97</f>
        <v/>
      </c>
      <c r="DN177" s="331"/>
      <c r="DO177" s="330" t="str">
        <f>TOTALGENERAL!$CN97</f>
        <v/>
      </c>
      <c r="DP177" s="332"/>
    </row>
    <row r="178" spans="1:120">
      <c r="A178" s="326"/>
      <c r="B178" s="326"/>
      <c r="C178" s="327"/>
      <c r="D178" s="327"/>
      <c r="E178" s="315"/>
      <c r="G178" s="315"/>
      <c r="I178" s="315"/>
      <c r="K178" s="315"/>
      <c r="M178" s="326"/>
      <c r="N178" s="326"/>
      <c r="O178" s="327"/>
      <c r="P178" s="327"/>
      <c r="Q178" s="315"/>
      <c r="S178" s="315"/>
      <c r="U178" s="315"/>
      <c r="W178" s="315"/>
      <c r="Y178" s="326"/>
      <c r="Z178" s="326"/>
      <c r="AA178" s="327"/>
      <c r="AB178" s="327"/>
      <c r="AC178" s="315"/>
      <c r="AE178" s="315"/>
      <c r="AG178" s="315"/>
      <c r="AI178" s="315"/>
      <c r="AK178" s="326"/>
      <c r="AL178" s="326"/>
      <c r="AM178" s="327"/>
      <c r="AN178" s="327"/>
      <c r="AO178" s="315"/>
      <c r="AQ178" s="315"/>
      <c r="AS178" s="315"/>
      <c r="AU178" s="315"/>
      <c r="AW178" s="326"/>
      <c r="AX178" s="326"/>
      <c r="AY178" s="327"/>
      <c r="AZ178" s="327"/>
      <c r="BA178" s="315"/>
      <c r="BC178" s="315"/>
      <c r="BE178" s="315"/>
      <c r="BG178" s="315"/>
      <c r="BI178" s="326"/>
      <c r="BJ178" s="326"/>
      <c r="BK178" s="327"/>
      <c r="BL178" s="327"/>
      <c r="BM178" s="315"/>
      <c r="BO178" s="315"/>
      <c r="BQ178" s="315"/>
      <c r="BS178" s="315"/>
      <c r="BU178" s="326"/>
      <c r="BV178" s="326"/>
      <c r="BW178" s="327"/>
      <c r="BX178" s="327"/>
      <c r="BY178" s="315"/>
      <c r="CA178" s="315"/>
      <c r="CC178" s="315"/>
      <c r="CE178" s="315"/>
      <c r="CG178" s="326"/>
      <c r="CH178" s="326"/>
      <c r="CI178" s="327"/>
      <c r="CJ178" s="327"/>
      <c r="CK178" s="315"/>
      <c r="CM178" s="315"/>
      <c r="CO178" s="315"/>
      <c r="CQ178" s="315"/>
      <c r="CS178" s="326"/>
      <c r="CT178" s="326"/>
      <c r="CU178" s="327"/>
      <c r="CV178" s="327"/>
      <c r="CW178" s="315"/>
      <c r="CY178" s="315"/>
      <c r="DA178" s="315"/>
      <c r="DC178" s="315"/>
      <c r="DE178" s="326"/>
      <c r="DF178" s="326"/>
      <c r="DG178" s="327"/>
      <c r="DH178" s="327"/>
      <c r="DI178" s="315"/>
      <c r="DK178" s="315"/>
      <c r="DM178" s="315"/>
      <c r="DO178" s="315"/>
    </row>
    <row r="179" spans="1:120" ht="13.5">
      <c r="A179" s="554" t="str">
        <f>PARAMETRES!$F$9</f>
        <v>TOTAL LANGUE MATERNELLE</v>
      </c>
      <c r="B179" s="554"/>
      <c r="C179" s="333">
        <f>PARAMETRES!$G$9</f>
        <v>100</v>
      </c>
      <c r="D179" s="334"/>
      <c r="E179" s="335">
        <f>TOTALGENERAL!$L61</f>
        <v>79.899999999999991</v>
      </c>
      <c r="F179" s="319"/>
      <c r="G179" s="335" t="str">
        <f>TOTALGENERAL!$AM61</f>
        <v/>
      </c>
      <c r="H179" s="319"/>
      <c r="I179" s="335" t="str">
        <f>TOTALGENERAL!$BN61</f>
        <v/>
      </c>
      <c r="J179" s="319"/>
      <c r="K179" s="335" t="str">
        <f>TOTALGENERAL!$CO61</f>
        <v/>
      </c>
      <c r="L179" s="320"/>
      <c r="M179" s="554" t="str">
        <f>PARAMETRES!$F$9</f>
        <v>TOTAL LANGUE MATERNELLE</v>
      </c>
      <c r="N179" s="554"/>
      <c r="O179" s="333">
        <f>PARAMETRES!$G$9</f>
        <v>100</v>
      </c>
      <c r="P179" s="334"/>
      <c r="Q179" s="335">
        <f>TOTALGENERAL!$L65</f>
        <v>74.099999999999994</v>
      </c>
      <c r="R179" s="319"/>
      <c r="S179" s="335" t="str">
        <f>TOTALGENERAL!$AM65</f>
        <v/>
      </c>
      <c r="T179" s="319"/>
      <c r="U179" s="335" t="str">
        <f>TOTALGENERAL!$BN65</f>
        <v/>
      </c>
      <c r="V179" s="319"/>
      <c r="W179" s="335" t="str">
        <f>TOTALGENERAL!$CO65</f>
        <v/>
      </c>
      <c r="X179" s="320"/>
      <c r="Y179" s="554" t="str">
        <f>PARAMETRES!$F$9</f>
        <v>TOTAL LANGUE MATERNELLE</v>
      </c>
      <c r="Z179" s="554"/>
      <c r="AA179" s="333">
        <f>PARAMETRES!$G$9</f>
        <v>100</v>
      </c>
      <c r="AB179" s="334"/>
      <c r="AC179" s="335">
        <f>TOTALGENERAL!$L69</f>
        <v>67.099999999999994</v>
      </c>
      <c r="AD179" s="319"/>
      <c r="AE179" s="335" t="str">
        <f>TOTALGENERAL!$AM69</f>
        <v/>
      </c>
      <c r="AF179" s="319"/>
      <c r="AG179" s="335" t="str">
        <f>TOTALGENERAL!$BN69</f>
        <v/>
      </c>
      <c r="AH179" s="319"/>
      <c r="AI179" s="335" t="str">
        <f>TOTALGENERAL!$CO69</f>
        <v/>
      </c>
      <c r="AJ179" s="320"/>
      <c r="AK179" s="554" t="str">
        <f>PARAMETRES!$F$9</f>
        <v>TOTAL LANGUE MATERNELLE</v>
      </c>
      <c r="AL179" s="554"/>
      <c r="AM179" s="333">
        <f>PARAMETRES!$G$9</f>
        <v>100</v>
      </c>
      <c r="AN179" s="334"/>
      <c r="AO179" s="335">
        <f>TOTALGENERAL!$L73</f>
        <v>70.899999999999991</v>
      </c>
      <c r="AP179" s="319"/>
      <c r="AQ179" s="335" t="str">
        <f>TOTALGENERAL!$AM73</f>
        <v/>
      </c>
      <c r="AR179" s="319"/>
      <c r="AS179" s="335" t="str">
        <f>TOTALGENERAL!$BN73</f>
        <v/>
      </c>
      <c r="AT179" s="319"/>
      <c r="AU179" s="335" t="str">
        <f>TOTALGENERAL!$CO73</f>
        <v/>
      </c>
      <c r="AV179" s="320"/>
      <c r="AW179" s="554" t="str">
        <f>PARAMETRES!$F$9</f>
        <v>TOTAL LANGUE MATERNELLE</v>
      </c>
      <c r="AX179" s="554"/>
      <c r="AY179" s="333">
        <f>PARAMETRES!$G$9</f>
        <v>100</v>
      </c>
      <c r="AZ179" s="334"/>
      <c r="BA179" s="335">
        <f>TOTALGENERAL!$L77</f>
        <v>79.8</v>
      </c>
      <c r="BB179" s="319"/>
      <c r="BC179" s="335" t="str">
        <f>TOTALGENERAL!$AM77</f>
        <v/>
      </c>
      <c r="BD179" s="319"/>
      <c r="BE179" s="335" t="str">
        <f>TOTALGENERAL!$BN77</f>
        <v/>
      </c>
      <c r="BF179" s="319"/>
      <c r="BG179" s="335" t="str">
        <f>TOTALGENERAL!$CO77</f>
        <v/>
      </c>
      <c r="BH179" s="320"/>
      <c r="BI179" s="554" t="str">
        <f>PARAMETRES!$F$9</f>
        <v>TOTAL LANGUE MATERNELLE</v>
      </c>
      <c r="BJ179" s="554"/>
      <c r="BK179" s="333">
        <f>PARAMETRES!$G$9</f>
        <v>100</v>
      </c>
      <c r="BL179" s="334"/>
      <c r="BM179" s="335">
        <f>TOTALGENERAL!$L81</f>
        <v>82.899999999999991</v>
      </c>
      <c r="BN179" s="319"/>
      <c r="BO179" s="335" t="str">
        <f>TOTALGENERAL!$AM81</f>
        <v/>
      </c>
      <c r="BP179" s="319"/>
      <c r="BQ179" s="335" t="str">
        <f>TOTALGENERAL!$BN81</f>
        <v/>
      </c>
      <c r="BR179" s="319"/>
      <c r="BS179" s="335" t="str">
        <f>TOTALGENERAL!$CO81</f>
        <v/>
      </c>
      <c r="BT179" s="320"/>
      <c r="BU179" s="554" t="str">
        <f>PARAMETRES!$F$9</f>
        <v>TOTAL LANGUE MATERNELLE</v>
      </c>
      <c r="BV179" s="554"/>
      <c r="BW179" s="333">
        <f>PARAMETRES!$G$9</f>
        <v>100</v>
      </c>
      <c r="BX179" s="334"/>
      <c r="BY179" s="335">
        <f>TOTALGENERAL!$L85</f>
        <v>68.399999999999991</v>
      </c>
      <c r="BZ179" s="319"/>
      <c r="CA179" s="335" t="str">
        <f>TOTALGENERAL!$AM85</f>
        <v/>
      </c>
      <c r="CB179" s="319"/>
      <c r="CC179" s="335" t="str">
        <f>TOTALGENERAL!$BN85</f>
        <v/>
      </c>
      <c r="CD179" s="319"/>
      <c r="CE179" s="335" t="str">
        <f>TOTALGENERAL!$CO85</f>
        <v/>
      </c>
      <c r="CF179" s="320"/>
      <c r="CG179" s="554" t="str">
        <f>PARAMETRES!$F$9</f>
        <v>TOTAL LANGUE MATERNELLE</v>
      </c>
      <c r="CH179" s="554"/>
      <c r="CI179" s="333">
        <f>PARAMETRES!$G$9</f>
        <v>100</v>
      </c>
      <c r="CJ179" s="334"/>
      <c r="CK179" s="335" t="str">
        <f>TOTALGENERAL!$L89</f>
        <v>-</v>
      </c>
      <c r="CL179" s="319"/>
      <c r="CM179" s="335" t="str">
        <f>TOTALGENERAL!$AM89</f>
        <v/>
      </c>
      <c r="CN179" s="319"/>
      <c r="CO179" s="335" t="str">
        <f>TOTALGENERAL!$BN89</f>
        <v/>
      </c>
      <c r="CP179" s="319"/>
      <c r="CQ179" s="335" t="str">
        <f>TOTALGENERAL!$CO89</f>
        <v/>
      </c>
      <c r="CR179" s="320"/>
      <c r="CS179" s="554" t="str">
        <f>PARAMETRES!$F$9</f>
        <v>TOTAL LANGUE MATERNELLE</v>
      </c>
      <c r="CT179" s="554"/>
      <c r="CU179" s="333">
        <f>PARAMETRES!$G$9</f>
        <v>100</v>
      </c>
      <c r="CV179" s="334"/>
      <c r="CW179" s="335" t="str">
        <f>TOTALGENERAL!$L93</f>
        <v>-</v>
      </c>
      <c r="CX179" s="319"/>
      <c r="CY179" s="335" t="str">
        <f>TOTALGENERAL!$AM93</f>
        <v/>
      </c>
      <c r="CZ179" s="319"/>
      <c r="DA179" s="335" t="str">
        <f>TOTALGENERAL!$BN93</f>
        <v/>
      </c>
      <c r="DB179" s="319"/>
      <c r="DC179" s="335" t="str">
        <f>TOTALGENERAL!$CO93</f>
        <v/>
      </c>
      <c r="DD179" s="320"/>
      <c r="DE179" s="554" t="str">
        <f>PARAMETRES!$F$9</f>
        <v>TOTAL LANGUE MATERNELLE</v>
      </c>
      <c r="DF179" s="554"/>
      <c r="DG179" s="333">
        <f>PARAMETRES!$G$9</f>
        <v>100</v>
      </c>
      <c r="DH179" s="334"/>
      <c r="DI179" s="335" t="str">
        <f>TOTALGENERAL!$L97</f>
        <v>-</v>
      </c>
      <c r="DJ179" s="319"/>
      <c r="DK179" s="335" t="str">
        <f>TOTALGENERAL!$AM97</f>
        <v/>
      </c>
      <c r="DL179" s="319"/>
      <c r="DM179" s="335" t="str">
        <f>TOTALGENERAL!$BN97</f>
        <v/>
      </c>
      <c r="DN179" s="319"/>
      <c r="DO179" s="335" t="str">
        <f>TOTALGENERAL!$CO97</f>
        <v/>
      </c>
      <c r="DP179" s="320"/>
    </row>
    <row r="180" spans="1:120" ht="13.5">
      <c r="A180" s="321" t="str">
        <f>IF(COUNTBLANK(K169:K198)=30,"","Moyenne de l'année :")</f>
        <v/>
      </c>
      <c r="B180" s="322" t="str">
        <f>IF(COUNTBLANK(K169:K198)=30,"",CONCATENATE(TOTALGENERAL!$DK61," %"))</f>
        <v/>
      </c>
      <c r="C180" s="336"/>
      <c r="D180" s="336"/>
      <c r="E180" s="315"/>
      <c r="F180" s="324"/>
      <c r="G180" s="315"/>
      <c r="H180" s="324"/>
      <c r="I180" s="315"/>
      <c r="J180" s="324"/>
      <c r="K180" s="315"/>
      <c r="L180" s="325"/>
      <c r="M180" s="321" t="str">
        <f>IF(COUNTBLANK(W169:W198)=30,"","Moyenne de l'année :")</f>
        <v/>
      </c>
      <c r="N180" s="322" t="str">
        <f>IF(COUNTBLANK(W169:W198)=30,"",CONCATENATE(TOTALGENERAL!$DK65," %"))</f>
        <v/>
      </c>
      <c r="O180" s="336"/>
      <c r="P180" s="336"/>
      <c r="Q180" s="315"/>
      <c r="R180" s="324"/>
      <c r="S180" s="315"/>
      <c r="T180" s="324"/>
      <c r="U180" s="315"/>
      <c r="V180" s="324"/>
      <c r="W180" s="315"/>
      <c r="X180" s="325"/>
      <c r="Y180" s="321" t="str">
        <f>IF(COUNTBLANK(AI169:AI198)=30,"","Moyenne de l'année :")</f>
        <v/>
      </c>
      <c r="Z180" s="322" t="str">
        <f>IF(COUNTBLANK(AI169:AI198)=30,"",CONCATENATE(TOTALGENERAL!$DK69," %"))</f>
        <v/>
      </c>
      <c r="AA180" s="336"/>
      <c r="AB180" s="336"/>
      <c r="AC180" s="315"/>
      <c r="AD180" s="324"/>
      <c r="AE180" s="315"/>
      <c r="AF180" s="324"/>
      <c r="AG180" s="315"/>
      <c r="AH180" s="324"/>
      <c r="AI180" s="315"/>
      <c r="AJ180" s="325"/>
      <c r="AK180" s="321" t="str">
        <f>IF(COUNTBLANK(AU169:AU198)=30,"","Moyenne de l'année :")</f>
        <v/>
      </c>
      <c r="AL180" s="322" t="str">
        <f>IF(COUNTBLANK(AU169:AU198)=30,"",CONCATENATE(TOTALGENERAL!$DK73," %"))</f>
        <v/>
      </c>
      <c r="AM180" s="336"/>
      <c r="AN180" s="336"/>
      <c r="AO180" s="315"/>
      <c r="AP180" s="324"/>
      <c r="AQ180" s="315"/>
      <c r="AR180" s="324"/>
      <c r="AS180" s="315"/>
      <c r="AT180" s="324"/>
      <c r="AU180" s="315"/>
      <c r="AV180" s="325"/>
      <c r="AW180" s="321" t="str">
        <f>IF(COUNTBLANK(BG169:BG198)=30,"","Moyenne de l'année :")</f>
        <v/>
      </c>
      <c r="AX180" s="322" t="str">
        <f>IF(COUNTBLANK(BG169:BG198)=30,"",CONCATENATE(TOTALGENERAL!$DK77," %"))</f>
        <v/>
      </c>
      <c r="AY180" s="336"/>
      <c r="AZ180" s="336"/>
      <c r="BA180" s="315"/>
      <c r="BB180" s="324"/>
      <c r="BC180" s="315"/>
      <c r="BD180" s="324"/>
      <c r="BE180" s="315"/>
      <c r="BF180" s="324"/>
      <c r="BG180" s="315"/>
      <c r="BH180" s="325"/>
      <c r="BI180" s="321" t="str">
        <f>IF(COUNTBLANK(BS169:BS198)=30,"","Moyenne de l'année :")</f>
        <v/>
      </c>
      <c r="BJ180" s="322" t="str">
        <f>IF(COUNTBLANK(BS169:BS198)=30,"",CONCATENATE(TOTALGENERAL!$DK81," %"))</f>
        <v/>
      </c>
      <c r="BK180" s="336"/>
      <c r="BL180" s="336"/>
      <c r="BM180" s="315"/>
      <c r="BN180" s="324"/>
      <c r="BO180" s="315"/>
      <c r="BP180" s="324"/>
      <c r="BQ180" s="315"/>
      <c r="BR180" s="324"/>
      <c r="BS180" s="315"/>
      <c r="BT180" s="325"/>
      <c r="BU180" s="321" t="str">
        <f>IF(COUNTBLANK(CE169:CE198)=30,"","Moyenne de l'année :")</f>
        <v/>
      </c>
      <c r="BV180" s="322" t="str">
        <f>IF(COUNTBLANK(CE169:CE198)=30,"",CONCATENATE(TOTALGENERAL!$DK85," %"))</f>
        <v/>
      </c>
      <c r="BW180" s="336"/>
      <c r="BX180" s="336"/>
      <c r="BY180" s="315"/>
      <c r="BZ180" s="324"/>
      <c r="CA180" s="315"/>
      <c r="CB180" s="324"/>
      <c r="CC180" s="315"/>
      <c r="CD180" s="324"/>
      <c r="CE180" s="315"/>
      <c r="CF180" s="325"/>
      <c r="CG180" s="321" t="str">
        <f>IF(COUNTBLANK(CQ169:CQ198)=30,"","Moyenne de l'année :")</f>
        <v/>
      </c>
      <c r="CH180" s="322" t="str">
        <f>IF(COUNTBLANK(CQ169:CQ198)=30,"",CONCATENATE(TOTALGENERAL!$DK89," %"))</f>
        <v/>
      </c>
      <c r="CI180" s="336"/>
      <c r="CJ180" s="336"/>
      <c r="CK180" s="315"/>
      <c r="CL180" s="324"/>
      <c r="CM180" s="315"/>
      <c r="CN180" s="324"/>
      <c r="CO180" s="315"/>
      <c r="CP180" s="324"/>
      <c r="CQ180" s="315"/>
      <c r="CR180" s="325"/>
      <c r="CS180" s="321" t="str">
        <f>IF(COUNTBLANK(DC169:DC198)=30,"","Moyenne de l'année :")</f>
        <v/>
      </c>
      <c r="CT180" s="322" t="str">
        <f>IF(COUNTBLANK(DC169:DC198)=30,"",CONCATENATE(TOTALGENERAL!$DK93," %"))</f>
        <v/>
      </c>
      <c r="CU180" s="336"/>
      <c r="CV180" s="336"/>
      <c r="CW180" s="315"/>
      <c r="CX180" s="324"/>
      <c r="CY180" s="315"/>
      <c r="CZ180" s="324"/>
      <c r="DA180" s="315"/>
      <c r="DB180" s="324"/>
      <c r="DC180" s="315"/>
      <c r="DD180" s="325"/>
      <c r="DE180" s="321" t="str">
        <f>IF(COUNTBLANK(DO169:DO198)=30,"","Moyenne de l'année :")</f>
        <v/>
      </c>
      <c r="DF180" s="322" t="str">
        <f>IF(COUNTBLANK(DO169:DO198)=30,"",CONCATENATE(TOTALGENERAL!$DK97," %"))</f>
        <v/>
      </c>
      <c r="DG180" s="336"/>
      <c r="DH180" s="336"/>
      <c r="DI180" s="315"/>
      <c r="DJ180" s="324"/>
      <c r="DK180" s="315"/>
      <c r="DL180" s="324"/>
      <c r="DM180" s="315"/>
      <c r="DN180" s="324"/>
      <c r="DO180" s="315"/>
      <c r="DP180" s="325"/>
    </row>
    <row r="181" spans="1:120">
      <c r="A181" s="326"/>
      <c r="B181" s="326"/>
      <c r="C181" s="327"/>
      <c r="D181" s="327"/>
      <c r="E181" s="315"/>
      <c r="G181" s="315"/>
      <c r="I181" s="315"/>
      <c r="K181" s="315"/>
      <c r="M181" s="326"/>
      <c r="N181" s="326"/>
      <c r="O181" s="327"/>
      <c r="P181" s="327"/>
      <c r="Q181" s="315"/>
      <c r="S181" s="315"/>
      <c r="U181" s="315"/>
      <c r="W181" s="315"/>
      <c r="Y181" s="326"/>
      <c r="Z181" s="326"/>
      <c r="AA181" s="327"/>
      <c r="AB181" s="327"/>
      <c r="AC181" s="315"/>
      <c r="AE181" s="315"/>
      <c r="AG181" s="315"/>
      <c r="AI181" s="315"/>
      <c r="AK181" s="326"/>
      <c r="AL181" s="326"/>
      <c r="AM181" s="327"/>
      <c r="AN181" s="327"/>
      <c r="AO181" s="315"/>
      <c r="AQ181" s="315"/>
      <c r="AS181" s="315"/>
      <c r="AU181" s="315"/>
      <c r="AW181" s="326"/>
      <c r="AX181" s="326"/>
      <c r="AY181" s="327"/>
      <c r="AZ181" s="327"/>
      <c r="BA181" s="315"/>
      <c r="BC181" s="315"/>
      <c r="BE181" s="315"/>
      <c r="BG181" s="315"/>
      <c r="BI181" s="326"/>
      <c r="BJ181" s="326"/>
      <c r="BK181" s="327"/>
      <c r="BL181" s="327"/>
      <c r="BM181" s="315"/>
      <c r="BO181" s="315"/>
      <c r="BQ181" s="315"/>
      <c r="BS181" s="315"/>
      <c r="BU181" s="326"/>
      <c r="BV181" s="326"/>
      <c r="BW181" s="327"/>
      <c r="BX181" s="327"/>
      <c r="BY181" s="315"/>
      <c r="CA181" s="315"/>
      <c r="CC181" s="315"/>
      <c r="CE181" s="315"/>
      <c r="CG181" s="326"/>
      <c r="CH181" s="326"/>
      <c r="CI181" s="327"/>
      <c r="CJ181" s="327"/>
      <c r="CK181" s="315"/>
      <c r="CM181" s="315"/>
      <c r="CO181" s="315"/>
      <c r="CQ181" s="315"/>
      <c r="CS181" s="326"/>
      <c r="CT181" s="326"/>
      <c r="CU181" s="327"/>
      <c r="CV181" s="327"/>
      <c r="CW181" s="315"/>
      <c r="CY181" s="315"/>
      <c r="DA181" s="315"/>
      <c r="DC181" s="315"/>
      <c r="DE181" s="326"/>
      <c r="DF181" s="326"/>
      <c r="DG181" s="327"/>
      <c r="DH181" s="327"/>
      <c r="DI181" s="315"/>
      <c r="DK181" s="315"/>
      <c r="DM181" s="315"/>
      <c r="DO181" s="315"/>
    </row>
    <row r="182" spans="1:120" ht="13.5">
      <c r="A182" s="552" t="s">
        <v>89</v>
      </c>
      <c r="B182" s="552"/>
      <c r="C182" s="327"/>
      <c r="D182" s="327"/>
      <c r="E182" s="315"/>
      <c r="G182" s="315"/>
      <c r="I182" s="315"/>
      <c r="K182" s="315"/>
      <c r="M182" s="552" t="s">
        <v>89</v>
      </c>
      <c r="N182" s="552"/>
      <c r="O182" s="327"/>
      <c r="P182" s="327"/>
      <c r="Q182" s="315"/>
      <c r="S182" s="315"/>
      <c r="U182" s="315"/>
      <c r="W182" s="315"/>
      <c r="Y182" s="552" t="s">
        <v>89</v>
      </c>
      <c r="Z182" s="552"/>
      <c r="AA182" s="327"/>
      <c r="AB182" s="327"/>
      <c r="AC182" s="315"/>
      <c r="AE182" s="315"/>
      <c r="AG182" s="315"/>
      <c r="AI182" s="315"/>
      <c r="AK182" s="552" t="s">
        <v>89</v>
      </c>
      <c r="AL182" s="552"/>
      <c r="AM182" s="327"/>
      <c r="AN182" s="327"/>
      <c r="AO182" s="315"/>
      <c r="AQ182" s="315"/>
      <c r="AS182" s="315"/>
      <c r="AU182" s="315"/>
      <c r="AW182" s="552" t="s">
        <v>89</v>
      </c>
      <c r="AX182" s="552"/>
      <c r="AY182" s="327"/>
      <c r="AZ182" s="327"/>
      <c r="BA182" s="315"/>
      <c r="BC182" s="315"/>
      <c r="BE182" s="315"/>
      <c r="BG182" s="315"/>
      <c r="BI182" s="552" t="s">
        <v>89</v>
      </c>
      <c r="BJ182" s="552"/>
      <c r="BK182" s="327"/>
      <c r="BL182" s="327"/>
      <c r="BM182" s="315"/>
      <c r="BO182" s="315"/>
      <c r="BQ182" s="315"/>
      <c r="BS182" s="315"/>
      <c r="BU182" s="552" t="s">
        <v>89</v>
      </c>
      <c r="BV182" s="552"/>
      <c r="BW182" s="327"/>
      <c r="BX182" s="327"/>
      <c r="BY182" s="315"/>
      <c r="CA182" s="315"/>
      <c r="CC182" s="315"/>
      <c r="CE182" s="315"/>
      <c r="CG182" s="552" t="s">
        <v>89</v>
      </c>
      <c r="CH182" s="552"/>
      <c r="CI182" s="327"/>
      <c r="CJ182" s="327"/>
      <c r="CK182" s="315"/>
      <c r="CM182" s="315"/>
      <c r="CO182" s="315"/>
      <c r="CQ182" s="315"/>
      <c r="CS182" s="552" t="s">
        <v>89</v>
      </c>
      <c r="CT182" s="552"/>
      <c r="CU182" s="327"/>
      <c r="CV182" s="327"/>
      <c r="CW182" s="315"/>
      <c r="CY182" s="315"/>
      <c r="DA182" s="315"/>
      <c r="DC182" s="315"/>
      <c r="DE182" s="552" t="s">
        <v>89</v>
      </c>
      <c r="DF182" s="552"/>
      <c r="DG182" s="327"/>
      <c r="DH182" s="327"/>
      <c r="DI182" s="315"/>
      <c r="DK182" s="315"/>
      <c r="DM182" s="315"/>
      <c r="DO182" s="315"/>
    </row>
    <row r="183" spans="1:120">
      <c r="A183" s="326"/>
      <c r="B183" s="326"/>
      <c r="C183" s="327"/>
      <c r="D183" s="327"/>
      <c r="E183" s="315"/>
      <c r="G183" s="315"/>
      <c r="I183" s="315"/>
      <c r="K183" s="315"/>
      <c r="M183" s="326"/>
      <c r="N183" s="326"/>
      <c r="O183" s="327"/>
      <c r="P183" s="327"/>
      <c r="Q183" s="315"/>
      <c r="S183" s="315"/>
      <c r="U183" s="315"/>
      <c r="W183" s="315"/>
      <c r="Y183" s="326"/>
      <c r="Z183" s="326"/>
      <c r="AA183" s="327"/>
      <c r="AB183" s="327"/>
      <c r="AC183" s="315"/>
      <c r="AE183" s="315"/>
      <c r="AG183" s="315"/>
      <c r="AI183" s="315"/>
      <c r="AK183" s="326"/>
      <c r="AL183" s="326"/>
      <c r="AM183" s="327"/>
      <c r="AN183" s="327"/>
      <c r="AO183" s="315"/>
      <c r="AQ183" s="315"/>
      <c r="AS183" s="315"/>
      <c r="AU183" s="315"/>
      <c r="AW183" s="326"/>
      <c r="AX183" s="326"/>
      <c r="AY183" s="327"/>
      <c r="AZ183" s="327"/>
      <c r="BA183" s="315"/>
      <c r="BC183" s="315"/>
      <c r="BE183" s="315"/>
      <c r="BG183" s="315"/>
      <c r="BI183" s="326"/>
      <c r="BJ183" s="326"/>
      <c r="BK183" s="327"/>
      <c r="BL183" s="327"/>
      <c r="BM183" s="315"/>
      <c r="BO183" s="315"/>
      <c r="BQ183" s="315"/>
      <c r="BS183" s="315"/>
      <c r="BU183" s="326"/>
      <c r="BV183" s="326"/>
      <c r="BW183" s="327"/>
      <c r="BX183" s="327"/>
      <c r="BY183" s="315"/>
      <c r="CA183" s="315"/>
      <c r="CC183" s="315"/>
      <c r="CE183" s="315"/>
      <c r="CG183" s="326"/>
      <c r="CH183" s="326"/>
      <c r="CI183" s="327"/>
      <c r="CJ183" s="327"/>
      <c r="CK183" s="315"/>
      <c r="CM183" s="315"/>
      <c r="CO183" s="315"/>
      <c r="CQ183" s="315"/>
      <c r="CS183" s="326"/>
      <c r="CT183" s="326"/>
      <c r="CU183" s="327"/>
      <c r="CV183" s="327"/>
      <c r="CW183" s="315"/>
      <c r="CY183" s="315"/>
      <c r="DA183" s="315"/>
      <c r="DC183" s="315"/>
      <c r="DE183" s="326"/>
      <c r="DF183" s="326"/>
      <c r="DG183" s="327"/>
      <c r="DH183" s="327"/>
      <c r="DI183" s="315"/>
      <c r="DK183" s="315"/>
      <c r="DM183" s="315"/>
      <c r="DO183" s="315"/>
    </row>
    <row r="184" spans="1:120">
      <c r="A184" s="553" t="str">
        <f>PARAMETRES!$F$11</f>
        <v>NOMBRES ET OPÉRATIONS</v>
      </c>
      <c r="B184" s="553"/>
      <c r="C184" s="328">
        <f>PARAMETRES!$G$11</f>
        <v>40</v>
      </c>
      <c r="D184" s="329"/>
      <c r="E184" s="330">
        <f>TOTALGENERAL!$O61</f>
        <v>36.800000000000004</v>
      </c>
      <c r="F184" s="331"/>
      <c r="G184" s="330" t="str">
        <f>TOTALGENERAL!$AP61</f>
        <v/>
      </c>
      <c r="H184" s="331"/>
      <c r="I184" s="330" t="str">
        <f>TOTALGENERAL!$BQ61</f>
        <v/>
      </c>
      <c r="J184" s="331"/>
      <c r="K184" s="330" t="str">
        <f>TOTALGENERAL!$CR61</f>
        <v/>
      </c>
      <c r="L184" s="332"/>
      <c r="M184" s="553" t="str">
        <f>PARAMETRES!$F$11</f>
        <v>NOMBRES ET OPÉRATIONS</v>
      </c>
      <c r="N184" s="553"/>
      <c r="O184" s="328">
        <f>PARAMETRES!$G$11</f>
        <v>40</v>
      </c>
      <c r="P184" s="329"/>
      <c r="Q184" s="330">
        <f>TOTALGENERAL!$O65</f>
        <v>33.5</v>
      </c>
      <c r="R184" s="331"/>
      <c r="S184" s="330" t="str">
        <f>TOTALGENERAL!$AP65</f>
        <v/>
      </c>
      <c r="T184" s="331"/>
      <c r="U184" s="330" t="str">
        <f>TOTALGENERAL!$BQ65</f>
        <v/>
      </c>
      <c r="V184" s="331"/>
      <c r="W184" s="330" t="str">
        <f>TOTALGENERAL!$CR65</f>
        <v/>
      </c>
      <c r="X184" s="332"/>
      <c r="Y184" s="553" t="str">
        <f>PARAMETRES!$F$11</f>
        <v>NOMBRES ET OPÉRATIONS</v>
      </c>
      <c r="Z184" s="553"/>
      <c r="AA184" s="328">
        <f>PARAMETRES!$G$11</f>
        <v>40</v>
      </c>
      <c r="AB184" s="329"/>
      <c r="AC184" s="330">
        <f>TOTALGENERAL!$O69</f>
        <v>32.800000000000004</v>
      </c>
      <c r="AD184" s="331"/>
      <c r="AE184" s="330" t="str">
        <f>TOTALGENERAL!$AP69</f>
        <v/>
      </c>
      <c r="AF184" s="331"/>
      <c r="AG184" s="330" t="str">
        <f>TOTALGENERAL!$BQ69</f>
        <v/>
      </c>
      <c r="AH184" s="331"/>
      <c r="AI184" s="330" t="str">
        <f>TOTALGENERAL!$CR69</f>
        <v/>
      </c>
      <c r="AJ184" s="332"/>
      <c r="AK184" s="553" t="str">
        <f>PARAMETRES!$F$11</f>
        <v>NOMBRES ET OPÉRATIONS</v>
      </c>
      <c r="AL184" s="553"/>
      <c r="AM184" s="328">
        <f>PARAMETRES!$G$11</f>
        <v>40</v>
      </c>
      <c r="AN184" s="329"/>
      <c r="AO184" s="330">
        <f>TOTALGENERAL!$O73</f>
        <v>36</v>
      </c>
      <c r="AP184" s="331"/>
      <c r="AQ184" s="330" t="str">
        <f>TOTALGENERAL!$AP73</f>
        <v/>
      </c>
      <c r="AR184" s="331"/>
      <c r="AS184" s="330" t="str">
        <f>TOTALGENERAL!$BQ73</f>
        <v/>
      </c>
      <c r="AT184" s="331"/>
      <c r="AU184" s="330" t="str">
        <f>TOTALGENERAL!$CR73</f>
        <v/>
      </c>
      <c r="AV184" s="332"/>
      <c r="AW184" s="553" t="str">
        <f>PARAMETRES!$F$11</f>
        <v>NOMBRES ET OPÉRATIONS</v>
      </c>
      <c r="AX184" s="553"/>
      <c r="AY184" s="328">
        <f>PARAMETRES!$G$11</f>
        <v>40</v>
      </c>
      <c r="AZ184" s="329"/>
      <c r="BA184" s="330">
        <f>TOTALGENERAL!$O77</f>
        <v>34.5</v>
      </c>
      <c r="BB184" s="331"/>
      <c r="BC184" s="330" t="str">
        <f>TOTALGENERAL!$AP77</f>
        <v/>
      </c>
      <c r="BD184" s="331"/>
      <c r="BE184" s="330" t="str">
        <f>TOTALGENERAL!$BQ77</f>
        <v/>
      </c>
      <c r="BF184" s="331"/>
      <c r="BG184" s="330" t="str">
        <f>TOTALGENERAL!$CR77</f>
        <v/>
      </c>
      <c r="BH184" s="332"/>
      <c r="BI184" s="553" t="str">
        <f>PARAMETRES!$F$11</f>
        <v>NOMBRES ET OPÉRATIONS</v>
      </c>
      <c r="BJ184" s="553"/>
      <c r="BK184" s="328">
        <f>PARAMETRES!$G$11</f>
        <v>40</v>
      </c>
      <c r="BL184" s="329"/>
      <c r="BM184" s="330">
        <f>TOTALGENERAL!$O81</f>
        <v>32.800000000000004</v>
      </c>
      <c r="BN184" s="331"/>
      <c r="BO184" s="330" t="str">
        <f>TOTALGENERAL!$AP81</f>
        <v/>
      </c>
      <c r="BP184" s="331"/>
      <c r="BQ184" s="330" t="str">
        <f>TOTALGENERAL!$BQ81</f>
        <v/>
      </c>
      <c r="BR184" s="331"/>
      <c r="BS184" s="330" t="str">
        <f>TOTALGENERAL!$CR81</f>
        <v/>
      </c>
      <c r="BT184" s="332"/>
      <c r="BU184" s="553" t="str">
        <f>PARAMETRES!$F$11</f>
        <v>NOMBRES ET OPÉRATIONS</v>
      </c>
      <c r="BV184" s="553"/>
      <c r="BW184" s="328">
        <f>PARAMETRES!$G$11</f>
        <v>40</v>
      </c>
      <c r="BX184" s="329"/>
      <c r="BY184" s="330">
        <f>TOTALGENERAL!$O85</f>
        <v>36.800000000000004</v>
      </c>
      <c r="BZ184" s="331"/>
      <c r="CA184" s="330" t="str">
        <f>TOTALGENERAL!$AP85</f>
        <v/>
      </c>
      <c r="CB184" s="331"/>
      <c r="CC184" s="330" t="str">
        <f>TOTALGENERAL!$BQ85</f>
        <v/>
      </c>
      <c r="CD184" s="331"/>
      <c r="CE184" s="330" t="str">
        <f>TOTALGENERAL!$CR85</f>
        <v/>
      </c>
      <c r="CF184" s="332"/>
      <c r="CG184" s="553" t="str">
        <f>PARAMETRES!$F$11</f>
        <v>NOMBRES ET OPÉRATIONS</v>
      </c>
      <c r="CH184" s="553"/>
      <c r="CI184" s="328">
        <f>PARAMETRES!$G$11</f>
        <v>40</v>
      </c>
      <c r="CJ184" s="329"/>
      <c r="CK184" s="330" t="str">
        <f>TOTALGENERAL!$O89</f>
        <v>-</v>
      </c>
      <c r="CL184" s="331"/>
      <c r="CM184" s="330" t="str">
        <f>TOTALGENERAL!$AP89</f>
        <v/>
      </c>
      <c r="CN184" s="331"/>
      <c r="CO184" s="330" t="str">
        <f>TOTALGENERAL!$BQ89</f>
        <v/>
      </c>
      <c r="CP184" s="331"/>
      <c r="CQ184" s="330" t="str">
        <f>TOTALGENERAL!$CR89</f>
        <v/>
      </c>
      <c r="CR184" s="332"/>
      <c r="CS184" s="553" t="str">
        <f>PARAMETRES!$F$11</f>
        <v>NOMBRES ET OPÉRATIONS</v>
      </c>
      <c r="CT184" s="553"/>
      <c r="CU184" s="328">
        <f>PARAMETRES!$G$11</f>
        <v>40</v>
      </c>
      <c r="CV184" s="329"/>
      <c r="CW184" s="330" t="str">
        <f>TOTALGENERAL!$O93</f>
        <v>-</v>
      </c>
      <c r="CX184" s="331"/>
      <c r="CY184" s="330" t="str">
        <f>TOTALGENERAL!$AP93</f>
        <v/>
      </c>
      <c r="CZ184" s="331"/>
      <c r="DA184" s="330" t="str">
        <f>TOTALGENERAL!$BQ93</f>
        <v/>
      </c>
      <c r="DB184" s="331"/>
      <c r="DC184" s="330" t="str">
        <f>TOTALGENERAL!$CR93</f>
        <v/>
      </c>
      <c r="DD184" s="332"/>
      <c r="DE184" s="553" t="str">
        <f>PARAMETRES!$F$11</f>
        <v>NOMBRES ET OPÉRATIONS</v>
      </c>
      <c r="DF184" s="553"/>
      <c r="DG184" s="328">
        <f>PARAMETRES!$G$11</f>
        <v>40</v>
      </c>
      <c r="DH184" s="329"/>
      <c r="DI184" s="330" t="str">
        <f>TOTALGENERAL!$O97</f>
        <v>-</v>
      </c>
      <c r="DJ184" s="331"/>
      <c r="DK184" s="330" t="str">
        <f>TOTALGENERAL!$AP97</f>
        <v/>
      </c>
      <c r="DL184" s="331"/>
      <c r="DM184" s="330" t="str">
        <f>TOTALGENERAL!$BQ97</f>
        <v/>
      </c>
      <c r="DN184" s="331"/>
      <c r="DO184" s="330" t="str">
        <f>TOTALGENERAL!$CR97</f>
        <v/>
      </c>
      <c r="DP184" s="332"/>
    </row>
    <row r="185" spans="1:120">
      <c r="A185" s="553" t="str">
        <f>PARAMETRES!$F$12</f>
        <v>GRANDEURS</v>
      </c>
      <c r="B185" s="553"/>
      <c r="C185" s="328">
        <f>PARAMETRES!$G$12</f>
        <v>30</v>
      </c>
      <c r="D185" s="329"/>
      <c r="E185" s="330" t="str">
        <f>TOTALGENERAL!$P61</f>
        <v/>
      </c>
      <c r="F185" s="331"/>
      <c r="G185" s="330" t="str">
        <f>TOTALGENERAL!$AQ61</f>
        <v/>
      </c>
      <c r="H185" s="331"/>
      <c r="I185" s="330" t="str">
        <f>TOTALGENERAL!$BR61</f>
        <v/>
      </c>
      <c r="J185" s="331"/>
      <c r="K185" s="330" t="str">
        <f>TOTALGENERAL!$CS61</f>
        <v/>
      </c>
      <c r="L185" s="332"/>
      <c r="M185" s="553" t="str">
        <f>PARAMETRES!$F$12</f>
        <v>GRANDEURS</v>
      </c>
      <c r="N185" s="553"/>
      <c r="O185" s="328">
        <f>PARAMETRES!$G$12</f>
        <v>30</v>
      </c>
      <c r="P185" s="329"/>
      <c r="Q185" s="330" t="str">
        <f>TOTALGENERAL!$P65</f>
        <v/>
      </c>
      <c r="R185" s="331"/>
      <c r="S185" s="330" t="str">
        <f>TOTALGENERAL!$AQ65</f>
        <v/>
      </c>
      <c r="T185" s="331"/>
      <c r="U185" s="330" t="str">
        <f>TOTALGENERAL!$BR65</f>
        <v/>
      </c>
      <c r="V185" s="331"/>
      <c r="W185" s="330" t="str">
        <f>TOTALGENERAL!$CS65</f>
        <v/>
      </c>
      <c r="X185" s="332"/>
      <c r="Y185" s="553" t="str">
        <f>PARAMETRES!$F$12</f>
        <v>GRANDEURS</v>
      </c>
      <c r="Z185" s="553"/>
      <c r="AA185" s="328">
        <f>PARAMETRES!$G$12</f>
        <v>30</v>
      </c>
      <c r="AB185" s="329"/>
      <c r="AC185" s="330" t="str">
        <f>TOTALGENERAL!$P69</f>
        <v/>
      </c>
      <c r="AD185" s="331"/>
      <c r="AE185" s="330" t="str">
        <f>TOTALGENERAL!$AQ69</f>
        <v/>
      </c>
      <c r="AF185" s="331"/>
      <c r="AG185" s="330" t="str">
        <f>TOTALGENERAL!$BR69</f>
        <v/>
      </c>
      <c r="AH185" s="331"/>
      <c r="AI185" s="330" t="str">
        <f>TOTALGENERAL!$CS69</f>
        <v/>
      </c>
      <c r="AJ185" s="332"/>
      <c r="AK185" s="553" t="str">
        <f>PARAMETRES!$F$12</f>
        <v>GRANDEURS</v>
      </c>
      <c r="AL185" s="553"/>
      <c r="AM185" s="328">
        <f>PARAMETRES!$G$12</f>
        <v>30</v>
      </c>
      <c r="AN185" s="329"/>
      <c r="AO185" s="330" t="str">
        <f>TOTALGENERAL!$P73</f>
        <v/>
      </c>
      <c r="AP185" s="331"/>
      <c r="AQ185" s="330" t="str">
        <f>TOTALGENERAL!$AQ73</f>
        <v/>
      </c>
      <c r="AR185" s="331"/>
      <c r="AS185" s="330" t="str">
        <f>TOTALGENERAL!$BR73</f>
        <v/>
      </c>
      <c r="AT185" s="331"/>
      <c r="AU185" s="330" t="str">
        <f>TOTALGENERAL!$CS73</f>
        <v/>
      </c>
      <c r="AV185" s="332"/>
      <c r="AW185" s="553" t="str">
        <f>PARAMETRES!$F$12</f>
        <v>GRANDEURS</v>
      </c>
      <c r="AX185" s="553"/>
      <c r="AY185" s="328">
        <f>PARAMETRES!$G$12</f>
        <v>30</v>
      </c>
      <c r="AZ185" s="329"/>
      <c r="BA185" s="330" t="str">
        <f>TOTALGENERAL!$P77</f>
        <v/>
      </c>
      <c r="BB185" s="331"/>
      <c r="BC185" s="330" t="str">
        <f>TOTALGENERAL!$AQ77</f>
        <v/>
      </c>
      <c r="BD185" s="331"/>
      <c r="BE185" s="330" t="str">
        <f>TOTALGENERAL!$BR77</f>
        <v/>
      </c>
      <c r="BF185" s="331"/>
      <c r="BG185" s="330" t="str">
        <f>TOTALGENERAL!$CS77</f>
        <v/>
      </c>
      <c r="BH185" s="332"/>
      <c r="BI185" s="553" t="str">
        <f>PARAMETRES!$F$12</f>
        <v>GRANDEURS</v>
      </c>
      <c r="BJ185" s="553"/>
      <c r="BK185" s="328">
        <f>PARAMETRES!$G$12</f>
        <v>30</v>
      </c>
      <c r="BL185" s="329"/>
      <c r="BM185" s="330" t="str">
        <f>TOTALGENERAL!$P81</f>
        <v/>
      </c>
      <c r="BN185" s="331"/>
      <c r="BO185" s="330" t="str">
        <f>TOTALGENERAL!$AQ81</f>
        <v/>
      </c>
      <c r="BP185" s="331"/>
      <c r="BQ185" s="330" t="str">
        <f>TOTALGENERAL!$BR81</f>
        <v/>
      </c>
      <c r="BR185" s="331"/>
      <c r="BS185" s="330" t="str">
        <f>TOTALGENERAL!$CS81</f>
        <v/>
      </c>
      <c r="BT185" s="332"/>
      <c r="BU185" s="553" t="str">
        <f>PARAMETRES!$F$12</f>
        <v>GRANDEURS</v>
      </c>
      <c r="BV185" s="553"/>
      <c r="BW185" s="328">
        <f>PARAMETRES!$G$12</f>
        <v>30</v>
      </c>
      <c r="BX185" s="329"/>
      <c r="BY185" s="330" t="str">
        <f>TOTALGENERAL!$P85</f>
        <v/>
      </c>
      <c r="BZ185" s="331"/>
      <c r="CA185" s="330" t="str">
        <f>TOTALGENERAL!$AQ85</f>
        <v/>
      </c>
      <c r="CB185" s="331"/>
      <c r="CC185" s="330" t="str">
        <f>TOTALGENERAL!$BR85</f>
        <v/>
      </c>
      <c r="CD185" s="331"/>
      <c r="CE185" s="330" t="str">
        <f>TOTALGENERAL!$CS85</f>
        <v/>
      </c>
      <c r="CF185" s="332"/>
      <c r="CG185" s="553" t="str">
        <f>PARAMETRES!$F$12</f>
        <v>GRANDEURS</v>
      </c>
      <c r="CH185" s="553"/>
      <c r="CI185" s="328">
        <f>PARAMETRES!$G$12</f>
        <v>30</v>
      </c>
      <c r="CJ185" s="329"/>
      <c r="CK185" s="330" t="str">
        <f>TOTALGENERAL!$P89</f>
        <v/>
      </c>
      <c r="CL185" s="331"/>
      <c r="CM185" s="330" t="str">
        <f>TOTALGENERAL!$AQ89</f>
        <v/>
      </c>
      <c r="CN185" s="331"/>
      <c r="CO185" s="330" t="str">
        <f>TOTALGENERAL!$BR89</f>
        <v/>
      </c>
      <c r="CP185" s="331"/>
      <c r="CQ185" s="330" t="str">
        <f>TOTALGENERAL!$CS89</f>
        <v/>
      </c>
      <c r="CR185" s="332"/>
      <c r="CS185" s="553" t="str">
        <f>PARAMETRES!$F$12</f>
        <v>GRANDEURS</v>
      </c>
      <c r="CT185" s="553"/>
      <c r="CU185" s="328">
        <f>PARAMETRES!$G$12</f>
        <v>30</v>
      </c>
      <c r="CV185" s="329"/>
      <c r="CW185" s="330" t="str">
        <f>TOTALGENERAL!$P93</f>
        <v/>
      </c>
      <c r="CX185" s="331"/>
      <c r="CY185" s="330" t="str">
        <f>TOTALGENERAL!$AQ93</f>
        <v/>
      </c>
      <c r="CZ185" s="331"/>
      <c r="DA185" s="330" t="str">
        <f>TOTALGENERAL!$BR93</f>
        <v/>
      </c>
      <c r="DB185" s="331"/>
      <c r="DC185" s="330" t="str">
        <f>TOTALGENERAL!$CS93</f>
        <v/>
      </c>
      <c r="DD185" s="332"/>
      <c r="DE185" s="553" t="str">
        <f>PARAMETRES!$F$12</f>
        <v>GRANDEURS</v>
      </c>
      <c r="DF185" s="553"/>
      <c r="DG185" s="328">
        <f>PARAMETRES!$G$12</f>
        <v>30</v>
      </c>
      <c r="DH185" s="329"/>
      <c r="DI185" s="330" t="str">
        <f>TOTALGENERAL!$P97</f>
        <v/>
      </c>
      <c r="DJ185" s="331"/>
      <c r="DK185" s="330" t="str">
        <f>TOTALGENERAL!$AQ97</f>
        <v/>
      </c>
      <c r="DL185" s="331"/>
      <c r="DM185" s="330" t="str">
        <f>TOTALGENERAL!$BR97</f>
        <v/>
      </c>
      <c r="DN185" s="331"/>
      <c r="DO185" s="330" t="str">
        <f>TOTALGENERAL!$CS97</f>
        <v/>
      </c>
      <c r="DP185" s="332"/>
    </row>
    <row r="186" spans="1:120">
      <c r="A186" s="553" t="str">
        <f>PARAMETRES!$F$13</f>
        <v>SOLIDES ET FIGURES</v>
      </c>
      <c r="B186" s="553"/>
      <c r="C186" s="328">
        <f>PARAMETRES!$G$13</f>
        <v>30</v>
      </c>
      <c r="D186" s="329"/>
      <c r="E186" s="330" t="str">
        <f>TOTALGENERAL!$Q61</f>
        <v/>
      </c>
      <c r="F186" s="331"/>
      <c r="G186" s="330" t="str">
        <f>TOTALGENERAL!$AR61</f>
        <v/>
      </c>
      <c r="H186" s="331"/>
      <c r="I186" s="330" t="str">
        <f>TOTALGENERAL!$BS61</f>
        <v/>
      </c>
      <c r="J186" s="331"/>
      <c r="K186" s="330" t="str">
        <f>TOTALGENERAL!$CT61</f>
        <v/>
      </c>
      <c r="L186" s="332"/>
      <c r="M186" s="553" t="str">
        <f>PARAMETRES!$F$13</f>
        <v>SOLIDES ET FIGURES</v>
      </c>
      <c r="N186" s="553"/>
      <c r="O186" s="328">
        <f>PARAMETRES!$G$13</f>
        <v>30</v>
      </c>
      <c r="P186" s="329"/>
      <c r="Q186" s="330" t="str">
        <f>TOTALGENERAL!$Q65</f>
        <v/>
      </c>
      <c r="R186" s="331"/>
      <c r="S186" s="330" t="str">
        <f>TOTALGENERAL!$AR65</f>
        <v/>
      </c>
      <c r="T186" s="331"/>
      <c r="U186" s="330" t="str">
        <f>TOTALGENERAL!$BS65</f>
        <v/>
      </c>
      <c r="V186" s="331"/>
      <c r="W186" s="330" t="str">
        <f>TOTALGENERAL!$CT65</f>
        <v/>
      </c>
      <c r="X186" s="332"/>
      <c r="Y186" s="553" t="str">
        <f>PARAMETRES!$F$13</f>
        <v>SOLIDES ET FIGURES</v>
      </c>
      <c r="Z186" s="553"/>
      <c r="AA186" s="328">
        <f>PARAMETRES!$G$13</f>
        <v>30</v>
      </c>
      <c r="AB186" s="329"/>
      <c r="AC186" s="330" t="str">
        <f>TOTALGENERAL!$Q69</f>
        <v/>
      </c>
      <c r="AD186" s="331"/>
      <c r="AE186" s="330" t="str">
        <f>TOTALGENERAL!$AR69</f>
        <v/>
      </c>
      <c r="AF186" s="331"/>
      <c r="AG186" s="330" t="str">
        <f>TOTALGENERAL!$BS69</f>
        <v/>
      </c>
      <c r="AH186" s="331"/>
      <c r="AI186" s="330" t="str">
        <f>TOTALGENERAL!$CT69</f>
        <v/>
      </c>
      <c r="AJ186" s="332"/>
      <c r="AK186" s="553" t="str">
        <f>PARAMETRES!$F$13</f>
        <v>SOLIDES ET FIGURES</v>
      </c>
      <c r="AL186" s="553"/>
      <c r="AM186" s="328">
        <f>PARAMETRES!$G$13</f>
        <v>30</v>
      </c>
      <c r="AN186" s="329"/>
      <c r="AO186" s="330" t="str">
        <f>TOTALGENERAL!$Q73</f>
        <v/>
      </c>
      <c r="AP186" s="331"/>
      <c r="AQ186" s="330" t="str">
        <f>TOTALGENERAL!$AR73</f>
        <v/>
      </c>
      <c r="AR186" s="331"/>
      <c r="AS186" s="330" t="str">
        <f>TOTALGENERAL!$BS73</f>
        <v/>
      </c>
      <c r="AT186" s="331"/>
      <c r="AU186" s="330" t="str">
        <f>TOTALGENERAL!$CT73</f>
        <v/>
      </c>
      <c r="AV186" s="332"/>
      <c r="AW186" s="553" t="str">
        <f>PARAMETRES!$F$13</f>
        <v>SOLIDES ET FIGURES</v>
      </c>
      <c r="AX186" s="553"/>
      <c r="AY186" s="328">
        <f>PARAMETRES!$G$13</f>
        <v>30</v>
      </c>
      <c r="AZ186" s="329"/>
      <c r="BA186" s="330" t="str">
        <f>TOTALGENERAL!$Q77</f>
        <v/>
      </c>
      <c r="BB186" s="331"/>
      <c r="BC186" s="330" t="str">
        <f>TOTALGENERAL!$AR77</f>
        <v/>
      </c>
      <c r="BD186" s="331"/>
      <c r="BE186" s="330" t="str">
        <f>TOTALGENERAL!$BS77</f>
        <v/>
      </c>
      <c r="BF186" s="331"/>
      <c r="BG186" s="330" t="str">
        <f>TOTALGENERAL!$CT77</f>
        <v/>
      </c>
      <c r="BH186" s="332"/>
      <c r="BI186" s="553" t="str">
        <f>PARAMETRES!$F$13</f>
        <v>SOLIDES ET FIGURES</v>
      </c>
      <c r="BJ186" s="553"/>
      <c r="BK186" s="328">
        <f>PARAMETRES!$G$13</f>
        <v>30</v>
      </c>
      <c r="BL186" s="329"/>
      <c r="BM186" s="330" t="str">
        <f>TOTALGENERAL!$Q81</f>
        <v/>
      </c>
      <c r="BN186" s="331"/>
      <c r="BO186" s="330" t="str">
        <f>TOTALGENERAL!$AR81</f>
        <v/>
      </c>
      <c r="BP186" s="331"/>
      <c r="BQ186" s="330" t="str">
        <f>TOTALGENERAL!$BS81</f>
        <v/>
      </c>
      <c r="BR186" s="331"/>
      <c r="BS186" s="330" t="str">
        <f>TOTALGENERAL!$CT81</f>
        <v/>
      </c>
      <c r="BT186" s="332"/>
      <c r="BU186" s="553" t="str">
        <f>PARAMETRES!$F$13</f>
        <v>SOLIDES ET FIGURES</v>
      </c>
      <c r="BV186" s="553"/>
      <c r="BW186" s="328">
        <f>PARAMETRES!$G$13</f>
        <v>30</v>
      </c>
      <c r="BX186" s="329"/>
      <c r="BY186" s="330" t="str">
        <f>TOTALGENERAL!$Q85</f>
        <v/>
      </c>
      <c r="BZ186" s="331"/>
      <c r="CA186" s="330" t="str">
        <f>TOTALGENERAL!$AR85</f>
        <v/>
      </c>
      <c r="CB186" s="331"/>
      <c r="CC186" s="330" t="str">
        <f>TOTALGENERAL!$BS85</f>
        <v/>
      </c>
      <c r="CD186" s="331"/>
      <c r="CE186" s="330" t="str">
        <f>TOTALGENERAL!$CT85</f>
        <v/>
      </c>
      <c r="CF186" s="332"/>
      <c r="CG186" s="553" t="str">
        <f>PARAMETRES!$F$13</f>
        <v>SOLIDES ET FIGURES</v>
      </c>
      <c r="CH186" s="553"/>
      <c r="CI186" s="328">
        <f>PARAMETRES!$G$13</f>
        <v>30</v>
      </c>
      <c r="CJ186" s="329"/>
      <c r="CK186" s="330" t="str">
        <f>TOTALGENERAL!$Q89</f>
        <v/>
      </c>
      <c r="CL186" s="331"/>
      <c r="CM186" s="330" t="str">
        <f>TOTALGENERAL!$AR89</f>
        <v/>
      </c>
      <c r="CN186" s="331"/>
      <c r="CO186" s="330" t="str">
        <f>TOTALGENERAL!$BS89</f>
        <v/>
      </c>
      <c r="CP186" s="331"/>
      <c r="CQ186" s="330" t="str">
        <f>TOTALGENERAL!$CT89</f>
        <v/>
      </c>
      <c r="CR186" s="332"/>
      <c r="CS186" s="553" t="str">
        <f>PARAMETRES!$F$13</f>
        <v>SOLIDES ET FIGURES</v>
      </c>
      <c r="CT186" s="553"/>
      <c r="CU186" s="328">
        <f>PARAMETRES!$G$13</f>
        <v>30</v>
      </c>
      <c r="CV186" s="329"/>
      <c r="CW186" s="330" t="str">
        <f>TOTALGENERAL!$Q93</f>
        <v/>
      </c>
      <c r="CX186" s="331"/>
      <c r="CY186" s="330" t="str">
        <f>TOTALGENERAL!$AR93</f>
        <v/>
      </c>
      <c r="CZ186" s="331"/>
      <c r="DA186" s="330" t="str">
        <f>TOTALGENERAL!$BS93</f>
        <v/>
      </c>
      <c r="DB186" s="331"/>
      <c r="DC186" s="330" t="str">
        <f>TOTALGENERAL!$CT93</f>
        <v/>
      </c>
      <c r="DD186" s="332"/>
      <c r="DE186" s="553" t="str">
        <f>PARAMETRES!$F$13</f>
        <v>SOLIDES ET FIGURES</v>
      </c>
      <c r="DF186" s="553"/>
      <c r="DG186" s="328">
        <f>PARAMETRES!$G$13</f>
        <v>30</v>
      </c>
      <c r="DH186" s="329"/>
      <c r="DI186" s="330" t="str">
        <f>TOTALGENERAL!$Q97</f>
        <v/>
      </c>
      <c r="DJ186" s="331"/>
      <c r="DK186" s="330" t="str">
        <f>TOTALGENERAL!$AR97</f>
        <v/>
      </c>
      <c r="DL186" s="331"/>
      <c r="DM186" s="330" t="str">
        <f>TOTALGENERAL!$BS97</f>
        <v/>
      </c>
      <c r="DN186" s="331"/>
      <c r="DO186" s="330" t="str">
        <f>TOTALGENERAL!$CT97</f>
        <v/>
      </c>
      <c r="DP186" s="332"/>
    </row>
    <row r="187" spans="1:120">
      <c r="A187" s="326"/>
      <c r="B187" s="326"/>
      <c r="C187" s="327"/>
      <c r="D187" s="327"/>
      <c r="E187" s="315"/>
      <c r="G187" s="315"/>
      <c r="I187" s="315"/>
      <c r="K187" s="315"/>
      <c r="M187" s="326"/>
      <c r="N187" s="326"/>
      <c r="O187" s="327"/>
      <c r="P187" s="327"/>
      <c r="Q187" s="315"/>
      <c r="S187" s="315"/>
      <c r="U187" s="315"/>
      <c r="W187" s="315"/>
      <c r="Y187" s="326"/>
      <c r="Z187" s="326"/>
      <c r="AA187" s="327"/>
      <c r="AB187" s="327"/>
      <c r="AC187" s="315"/>
      <c r="AE187" s="315"/>
      <c r="AG187" s="315"/>
      <c r="AI187" s="315"/>
      <c r="AK187" s="326"/>
      <c r="AL187" s="326"/>
      <c r="AM187" s="327"/>
      <c r="AN187" s="327"/>
      <c r="AO187" s="315"/>
      <c r="AQ187" s="315"/>
      <c r="AS187" s="315"/>
      <c r="AU187" s="315"/>
      <c r="AW187" s="326"/>
      <c r="AX187" s="326"/>
      <c r="AY187" s="327"/>
      <c r="AZ187" s="327"/>
      <c r="BA187" s="315"/>
      <c r="BC187" s="315"/>
      <c r="BE187" s="315"/>
      <c r="BG187" s="315"/>
      <c r="BI187" s="326"/>
      <c r="BJ187" s="326"/>
      <c r="BK187" s="327"/>
      <c r="BL187" s="327"/>
      <c r="BM187" s="315"/>
      <c r="BO187" s="315"/>
      <c r="BQ187" s="315"/>
      <c r="BS187" s="315"/>
      <c r="BU187" s="326"/>
      <c r="BV187" s="326"/>
      <c r="BW187" s="327"/>
      <c r="BX187" s="327"/>
      <c r="BY187" s="315"/>
      <c r="CA187" s="315"/>
      <c r="CC187" s="315"/>
      <c r="CE187" s="315"/>
      <c r="CG187" s="326"/>
      <c r="CH187" s="326"/>
      <c r="CI187" s="327"/>
      <c r="CJ187" s="327"/>
      <c r="CK187" s="315"/>
      <c r="CM187" s="315"/>
      <c r="CO187" s="315"/>
      <c r="CQ187" s="315"/>
      <c r="CS187" s="326"/>
      <c r="CT187" s="326"/>
      <c r="CU187" s="327"/>
      <c r="CV187" s="327"/>
      <c r="CW187" s="315"/>
      <c r="CY187" s="315"/>
      <c r="DA187" s="315"/>
      <c r="DC187" s="315"/>
      <c r="DE187" s="326"/>
      <c r="DF187" s="326"/>
      <c r="DG187" s="327"/>
      <c r="DH187" s="327"/>
      <c r="DI187" s="315"/>
      <c r="DK187" s="315"/>
      <c r="DM187" s="315"/>
      <c r="DO187" s="315"/>
    </row>
    <row r="188" spans="1:120" ht="13.5">
      <c r="A188" s="554" t="str">
        <f>PARAMETRES!$F$14</f>
        <v>TOTAL MATHÉMATIQUE</v>
      </c>
      <c r="B188" s="554"/>
      <c r="C188" s="333">
        <f>PARAMETRES!$G$14</f>
        <v>100</v>
      </c>
      <c r="D188" s="334"/>
      <c r="E188" s="335">
        <f>TOTALGENERAL!$R61</f>
        <v>92</v>
      </c>
      <c r="F188" s="319"/>
      <c r="G188" s="335" t="str">
        <f>TOTALGENERAL!$AS61</f>
        <v/>
      </c>
      <c r="H188" s="319"/>
      <c r="I188" s="335" t="str">
        <f>TOTALGENERAL!$BT61</f>
        <v/>
      </c>
      <c r="J188" s="319"/>
      <c r="K188" s="335" t="str">
        <f>TOTALGENERAL!$CU61</f>
        <v/>
      </c>
      <c r="L188" s="320"/>
      <c r="M188" s="554" t="str">
        <f>PARAMETRES!$F$14</f>
        <v>TOTAL MATHÉMATIQUE</v>
      </c>
      <c r="N188" s="554"/>
      <c r="O188" s="333">
        <f>PARAMETRES!$G$14</f>
        <v>100</v>
      </c>
      <c r="P188" s="334"/>
      <c r="Q188" s="335">
        <f>TOTALGENERAL!$R65</f>
        <v>83.699999999999989</v>
      </c>
      <c r="R188" s="319"/>
      <c r="S188" s="335" t="str">
        <f>TOTALGENERAL!$AS65</f>
        <v/>
      </c>
      <c r="T188" s="319"/>
      <c r="U188" s="335" t="str">
        <f>TOTALGENERAL!$BT65</f>
        <v/>
      </c>
      <c r="V188" s="319"/>
      <c r="W188" s="335" t="str">
        <f>TOTALGENERAL!$CU65</f>
        <v/>
      </c>
      <c r="X188" s="320"/>
      <c r="Y188" s="554" t="str">
        <f>PARAMETRES!$F$14</f>
        <v>TOTAL MATHÉMATIQUE</v>
      </c>
      <c r="Z188" s="554"/>
      <c r="AA188" s="333">
        <f>PARAMETRES!$G$14</f>
        <v>100</v>
      </c>
      <c r="AB188" s="334"/>
      <c r="AC188" s="335">
        <f>TOTALGENERAL!$R69</f>
        <v>81.8</v>
      </c>
      <c r="AD188" s="319"/>
      <c r="AE188" s="335" t="str">
        <f>TOTALGENERAL!$AS69</f>
        <v/>
      </c>
      <c r="AF188" s="319"/>
      <c r="AG188" s="335" t="str">
        <f>TOTALGENERAL!$BT69</f>
        <v/>
      </c>
      <c r="AH188" s="319"/>
      <c r="AI188" s="335" t="str">
        <f>TOTALGENERAL!$CU69</f>
        <v/>
      </c>
      <c r="AJ188" s="320"/>
      <c r="AK188" s="554" t="str">
        <f>PARAMETRES!$F$14</f>
        <v>TOTAL MATHÉMATIQUE</v>
      </c>
      <c r="AL188" s="554"/>
      <c r="AM188" s="333">
        <f>PARAMETRES!$G$14</f>
        <v>100</v>
      </c>
      <c r="AN188" s="334"/>
      <c r="AO188" s="335">
        <f>TOTALGENERAL!$R73</f>
        <v>89.899999999999991</v>
      </c>
      <c r="AP188" s="319"/>
      <c r="AQ188" s="335" t="str">
        <f>TOTALGENERAL!$AS73</f>
        <v/>
      </c>
      <c r="AR188" s="319"/>
      <c r="AS188" s="335" t="str">
        <f>TOTALGENERAL!$BT73</f>
        <v/>
      </c>
      <c r="AT188" s="319"/>
      <c r="AU188" s="335" t="str">
        <f>TOTALGENERAL!$CU73</f>
        <v/>
      </c>
      <c r="AV188" s="320"/>
      <c r="AW188" s="554" t="str">
        <f>PARAMETRES!$F$14</f>
        <v>TOTAL MATHÉMATIQUE</v>
      </c>
      <c r="AX188" s="554"/>
      <c r="AY188" s="333">
        <f>PARAMETRES!$G$14</f>
        <v>100</v>
      </c>
      <c r="AZ188" s="334"/>
      <c r="BA188" s="335">
        <f>TOTALGENERAL!$R77</f>
        <v>86.3</v>
      </c>
      <c r="BB188" s="319"/>
      <c r="BC188" s="335" t="str">
        <f>TOTALGENERAL!$AS77</f>
        <v/>
      </c>
      <c r="BD188" s="319"/>
      <c r="BE188" s="335" t="str">
        <f>TOTALGENERAL!$BT77</f>
        <v/>
      </c>
      <c r="BF188" s="319"/>
      <c r="BG188" s="335" t="str">
        <f>TOTALGENERAL!$CU77</f>
        <v/>
      </c>
      <c r="BH188" s="320"/>
      <c r="BI188" s="554" t="str">
        <f>PARAMETRES!$F$14</f>
        <v>TOTAL MATHÉMATIQUE</v>
      </c>
      <c r="BJ188" s="554"/>
      <c r="BK188" s="333">
        <f>PARAMETRES!$G$14</f>
        <v>100</v>
      </c>
      <c r="BL188" s="334"/>
      <c r="BM188" s="335">
        <f>TOTALGENERAL!$R81</f>
        <v>81.8</v>
      </c>
      <c r="BN188" s="319"/>
      <c r="BO188" s="335" t="str">
        <f>TOTALGENERAL!$AS81</f>
        <v/>
      </c>
      <c r="BP188" s="319"/>
      <c r="BQ188" s="335" t="str">
        <f>TOTALGENERAL!$BT81</f>
        <v/>
      </c>
      <c r="BR188" s="319"/>
      <c r="BS188" s="335" t="str">
        <f>TOTALGENERAL!$CU81</f>
        <v/>
      </c>
      <c r="BT188" s="320"/>
      <c r="BU188" s="554" t="str">
        <f>PARAMETRES!$F$14</f>
        <v>TOTAL MATHÉMATIQUE</v>
      </c>
      <c r="BV188" s="554"/>
      <c r="BW188" s="333">
        <f>PARAMETRES!$G$14</f>
        <v>100</v>
      </c>
      <c r="BX188" s="334"/>
      <c r="BY188" s="335">
        <f>TOTALGENERAL!$R85</f>
        <v>92</v>
      </c>
      <c r="BZ188" s="319"/>
      <c r="CA188" s="335" t="str">
        <f>TOTALGENERAL!$AS85</f>
        <v/>
      </c>
      <c r="CB188" s="319"/>
      <c r="CC188" s="335" t="str">
        <f>TOTALGENERAL!$BT85</f>
        <v/>
      </c>
      <c r="CD188" s="319"/>
      <c r="CE188" s="335" t="str">
        <f>TOTALGENERAL!$CU85</f>
        <v/>
      </c>
      <c r="CF188" s="320"/>
      <c r="CG188" s="554" t="str">
        <f>PARAMETRES!$F$14</f>
        <v>TOTAL MATHÉMATIQUE</v>
      </c>
      <c r="CH188" s="554"/>
      <c r="CI188" s="333">
        <f>PARAMETRES!$G$14</f>
        <v>100</v>
      </c>
      <c r="CJ188" s="334"/>
      <c r="CK188" s="335" t="str">
        <f>TOTALGENERAL!$R89</f>
        <v>-</v>
      </c>
      <c r="CL188" s="319"/>
      <c r="CM188" s="335" t="str">
        <f>TOTALGENERAL!$AS89</f>
        <v/>
      </c>
      <c r="CN188" s="319"/>
      <c r="CO188" s="335" t="str">
        <f>TOTALGENERAL!$BT89</f>
        <v/>
      </c>
      <c r="CP188" s="319"/>
      <c r="CQ188" s="335" t="str">
        <f>TOTALGENERAL!$CU89</f>
        <v/>
      </c>
      <c r="CR188" s="320"/>
      <c r="CS188" s="554" t="str">
        <f>PARAMETRES!$F$14</f>
        <v>TOTAL MATHÉMATIQUE</v>
      </c>
      <c r="CT188" s="554"/>
      <c r="CU188" s="333">
        <f>PARAMETRES!$G$14</f>
        <v>100</v>
      </c>
      <c r="CV188" s="334"/>
      <c r="CW188" s="335" t="str">
        <f>TOTALGENERAL!$R93</f>
        <v>-</v>
      </c>
      <c r="CX188" s="319"/>
      <c r="CY188" s="335" t="str">
        <f>TOTALGENERAL!$AS93</f>
        <v/>
      </c>
      <c r="CZ188" s="319"/>
      <c r="DA188" s="335" t="str">
        <f>TOTALGENERAL!$BT93</f>
        <v/>
      </c>
      <c r="DB188" s="319"/>
      <c r="DC188" s="335" t="str">
        <f>TOTALGENERAL!$CU93</f>
        <v/>
      </c>
      <c r="DD188" s="320"/>
      <c r="DE188" s="554" t="str">
        <f>PARAMETRES!$F$14</f>
        <v>TOTAL MATHÉMATIQUE</v>
      </c>
      <c r="DF188" s="554"/>
      <c r="DG188" s="333">
        <f>PARAMETRES!$G$14</f>
        <v>100</v>
      </c>
      <c r="DH188" s="334"/>
      <c r="DI188" s="335" t="str">
        <f>TOTALGENERAL!$R97</f>
        <v>-</v>
      </c>
      <c r="DJ188" s="319"/>
      <c r="DK188" s="335" t="str">
        <f>TOTALGENERAL!$AS97</f>
        <v/>
      </c>
      <c r="DL188" s="319"/>
      <c r="DM188" s="335" t="str">
        <f>TOTALGENERAL!$BT97</f>
        <v/>
      </c>
      <c r="DN188" s="319"/>
      <c r="DO188" s="335" t="str">
        <f>TOTALGENERAL!$CU97</f>
        <v/>
      </c>
      <c r="DP188" s="320"/>
    </row>
    <row r="189" spans="1:120" ht="13.5">
      <c r="A189" s="321" t="str">
        <f>IF(COUNTBLANK(K169:K198)=30,"","Moyenne de l'année :")</f>
        <v/>
      </c>
      <c r="B189" s="322" t="str">
        <f>IF(COUNTBLANK(K169:K198)=30,"",CONCATENATE(TOTALGENERAL!$DL61," %"))</f>
        <v/>
      </c>
      <c r="C189" s="336"/>
      <c r="D189" s="336"/>
      <c r="E189" s="315"/>
      <c r="F189" s="324"/>
      <c r="G189" s="315"/>
      <c r="H189" s="324"/>
      <c r="I189" s="315"/>
      <c r="J189" s="324"/>
      <c r="K189" s="315"/>
      <c r="L189" s="325"/>
      <c r="M189" s="321" t="str">
        <f>IF(COUNTBLANK(W169:W198)=30,"","Moyenne de l'année :")</f>
        <v/>
      </c>
      <c r="N189" s="322" t="str">
        <f>IF(COUNTBLANK(W169:W198)=30,"",CONCATENATE(TOTALGENERAL!$DL65," %"))</f>
        <v/>
      </c>
      <c r="O189" s="336"/>
      <c r="P189" s="336"/>
      <c r="Q189" s="315"/>
      <c r="R189" s="324"/>
      <c r="S189" s="315"/>
      <c r="T189" s="324"/>
      <c r="U189" s="315"/>
      <c r="V189" s="324"/>
      <c r="W189" s="315"/>
      <c r="X189" s="325"/>
      <c r="Y189" s="321" t="str">
        <f>IF(COUNTBLANK(AI169:AI198)=30,"","Moyenne de l'année :")</f>
        <v/>
      </c>
      <c r="Z189" s="322" t="str">
        <f>IF(COUNTBLANK(AI169:AI198)=30,"",CONCATENATE(TOTALGENERAL!$DL69," %"))</f>
        <v/>
      </c>
      <c r="AA189" s="336"/>
      <c r="AB189" s="336"/>
      <c r="AC189" s="315"/>
      <c r="AD189" s="324"/>
      <c r="AE189" s="315"/>
      <c r="AF189" s="324"/>
      <c r="AG189" s="315"/>
      <c r="AH189" s="324"/>
      <c r="AI189" s="315"/>
      <c r="AJ189" s="325"/>
      <c r="AK189" s="321" t="str">
        <f>IF(COUNTBLANK(AU169:AU198)=30,"","Moyenne de l'année :")</f>
        <v/>
      </c>
      <c r="AL189" s="322" t="str">
        <f>IF(COUNTBLANK(AU169:AU198)=30,"",CONCATENATE(TOTALGENERAL!$DL73," %"))</f>
        <v/>
      </c>
      <c r="AM189" s="336"/>
      <c r="AN189" s="336"/>
      <c r="AO189" s="315"/>
      <c r="AP189" s="324"/>
      <c r="AQ189" s="315"/>
      <c r="AR189" s="324"/>
      <c r="AS189" s="315"/>
      <c r="AT189" s="324"/>
      <c r="AU189" s="315"/>
      <c r="AV189" s="325"/>
      <c r="AW189" s="321" t="str">
        <f>IF(COUNTBLANK(BG169:BG198)=30,"","Moyenne de l'année :")</f>
        <v/>
      </c>
      <c r="AX189" s="322" t="str">
        <f>IF(COUNTBLANK(BG169:BG198)=30,"",CONCATENATE(TOTALGENERAL!$DL77," %"))</f>
        <v/>
      </c>
      <c r="AY189" s="336"/>
      <c r="AZ189" s="336"/>
      <c r="BA189" s="315"/>
      <c r="BB189" s="324"/>
      <c r="BC189" s="315"/>
      <c r="BD189" s="324"/>
      <c r="BE189" s="315"/>
      <c r="BF189" s="324"/>
      <c r="BG189" s="315"/>
      <c r="BH189" s="325"/>
      <c r="BI189" s="321" t="str">
        <f>IF(COUNTBLANK(BS169:BS198)=30,"","Moyenne de l'année :")</f>
        <v/>
      </c>
      <c r="BJ189" s="322" t="str">
        <f>IF(COUNTBLANK(BS169:BS198)=30,"",CONCATENATE(TOTALGENERAL!$DL81," %"))</f>
        <v/>
      </c>
      <c r="BK189" s="336"/>
      <c r="BL189" s="336"/>
      <c r="BM189" s="315"/>
      <c r="BN189" s="324"/>
      <c r="BO189" s="315"/>
      <c r="BP189" s="324"/>
      <c r="BQ189" s="315"/>
      <c r="BR189" s="324"/>
      <c r="BS189" s="315"/>
      <c r="BT189" s="325"/>
      <c r="BU189" s="321" t="str">
        <f>IF(COUNTBLANK(CE169:CE198)=30,"","Moyenne de l'année :")</f>
        <v/>
      </c>
      <c r="BV189" s="322" t="str">
        <f>IF(COUNTBLANK(CE169:CE198)=30,"",CONCATENATE(TOTALGENERAL!$DL85," %"))</f>
        <v/>
      </c>
      <c r="BW189" s="336"/>
      <c r="BX189" s="336"/>
      <c r="BY189" s="315"/>
      <c r="BZ189" s="324"/>
      <c r="CA189" s="315"/>
      <c r="CB189" s="324"/>
      <c r="CC189" s="315"/>
      <c r="CD189" s="324"/>
      <c r="CE189" s="315"/>
      <c r="CF189" s="325"/>
      <c r="CG189" s="321" t="str">
        <f>IF(COUNTBLANK(CQ169:CQ198)=30,"","Moyenne de l'année :")</f>
        <v/>
      </c>
      <c r="CH189" s="322" t="str">
        <f>IF(COUNTBLANK(CQ169:CQ198)=30,"",CONCATENATE(TOTALGENERAL!$DL89," %"))</f>
        <v/>
      </c>
      <c r="CI189" s="336"/>
      <c r="CJ189" s="336"/>
      <c r="CK189" s="315"/>
      <c r="CL189" s="324"/>
      <c r="CM189" s="315"/>
      <c r="CN189" s="324"/>
      <c r="CO189" s="315"/>
      <c r="CP189" s="324"/>
      <c r="CQ189" s="315"/>
      <c r="CR189" s="325"/>
      <c r="CS189" s="321" t="str">
        <f>IF(COUNTBLANK(DC169:DC198)=30,"","Moyenne de l'année :")</f>
        <v/>
      </c>
      <c r="CT189" s="322" t="str">
        <f>IF(COUNTBLANK(DC169:DC198)=30,"",CONCATENATE(TOTALGENERAL!$DL93," %"))</f>
        <v/>
      </c>
      <c r="CU189" s="336"/>
      <c r="CV189" s="336"/>
      <c r="CW189" s="315"/>
      <c r="CX189" s="324"/>
      <c r="CY189" s="315"/>
      <c r="CZ189" s="324"/>
      <c r="DA189" s="315"/>
      <c r="DB189" s="324"/>
      <c r="DC189" s="315"/>
      <c r="DD189" s="325"/>
      <c r="DE189" s="321" t="str">
        <f>IF(COUNTBLANK(DO169:DO198)=30,"","Moyenne de l'année :")</f>
        <v/>
      </c>
      <c r="DF189" s="322" t="str">
        <f>IF(COUNTBLANK(DO169:DO198)=30,"",CONCATENATE(TOTALGENERAL!$DL97," %"))</f>
        <v/>
      </c>
      <c r="DG189" s="336"/>
      <c r="DH189" s="336"/>
      <c r="DI189" s="315"/>
      <c r="DJ189" s="324"/>
      <c r="DK189" s="315"/>
      <c r="DL189" s="324"/>
      <c r="DM189" s="315"/>
      <c r="DN189" s="324"/>
      <c r="DO189" s="315"/>
      <c r="DP189" s="325"/>
    </row>
    <row r="190" spans="1:120">
      <c r="A190" s="326"/>
      <c r="B190" s="326"/>
      <c r="C190" s="327"/>
      <c r="D190" s="327"/>
      <c r="E190" s="315"/>
      <c r="G190" s="315"/>
      <c r="I190" s="315"/>
      <c r="K190" s="315"/>
      <c r="M190" s="326"/>
      <c r="N190" s="326"/>
      <c r="O190" s="327"/>
      <c r="P190" s="327"/>
      <c r="Q190" s="315"/>
      <c r="S190" s="315"/>
      <c r="U190" s="315"/>
      <c r="W190" s="315"/>
      <c r="Y190" s="326"/>
      <c r="Z190" s="326"/>
      <c r="AA190" s="327"/>
      <c r="AB190" s="327"/>
      <c r="AC190" s="315"/>
      <c r="AE190" s="315"/>
      <c r="AG190" s="315"/>
      <c r="AI190" s="315"/>
      <c r="AK190" s="326"/>
      <c r="AL190" s="326"/>
      <c r="AM190" s="327"/>
      <c r="AN190" s="327"/>
      <c r="AO190" s="315"/>
      <c r="AQ190" s="315"/>
      <c r="AS190" s="315"/>
      <c r="AU190" s="315"/>
      <c r="AW190" s="326"/>
      <c r="AX190" s="326"/>
      <c r="AY190" s="327"/>
      <c r="AZ190" s="327"/>
      <c r="BA190" s="315"/>
      <c r="BC190" s="315"/>
      <c r="BE190" s="315"/>
      <c r="BG190" s="315"/>
      <c r="BI190" s="326"/>
      <c r="BJ190" s="326"/>
      <c r="BK190" s="327"/>
      <c r="BL190" s="327"/>
      <c r="BM190" s="315"/>
      <c r="BO190" s="315"/>
      <c r="BQ190" s="315"/>
      <c r="BS190" s="315"/>
      <c r="BU190" s="326"/>
      <c r="BV190" s="326"/>
      <c r="BW190" s="327"/>
      <c r="BX190" s="327"/>
      <c r="BY190" s="315"/>
      <c r="CA190" s="315"/>
      <c r="CC190" s="315"/>
      <c r="CE190" s="315"/>
      <c r="CG190" s="326"/>
      <c r="CH190" s="326"/>
      <c r="CI190" s="327"/>
      <c r="CJ190" s="327"/>
      <c r="CK190" s="315"/>
      <c r="CM190" s="315"/>
      <c r="CO190" s="315"/>
      <c r="CQ190" s="315"/>
      <c r="CS190" s="326"/>
      <c r="CT190" s="326"/>
      <c r="CU190" s="327"/>
      <c r="CV190" s="327"/>
      <c r="CW190" s="315"/>
      <c r="CY190" s="315"/>
      <c r="DA190" s="315"/>
      <c r="DC190" s="315"/>
      <c r="DE190" s="326"/>
      <c r="DF190" s="326"/>
      <c r="DG190" s="327"/>
      <c r="DH190" s="327"/>
      <c r="DI190" s="315"/>
      <c r="DK190" s="315"/>
      <c r="DM190" s="315"/>
      <c r="DO190" s="315"/>
    </row>
    <row r="191" spans="1:120">
      <c r="A191" s="551" t="str">
        <f>PARAMETRES!$F$16</f>
        <v>ÉVEIL</v>
      </c>
      <c r="B191" s="551"/>
      <c r="C191" s="316">
        <f>PARAMETRES!$G$16</f>
        <v>30</v>
      </c>
      <c r="D191" s="317"/>
      <c r="E191" s="318">
        <f>TOTALGENERAL!$U61</f>
        <v>24</v>
      </c>
      <c r="F191" s="319"/>
      <c r="G191" s="318" t="str">
        <f>TOTALGENERAL!$AV61</f>
        <v/>
      </c>
      <c r="H191" s="319"/>
      <c r="I191" s="318" t="str">
        <f>TOTALGENERAL!$BW61</f>
        <v/>
      </c>
      <c r="J191" s="319"/>
      <c r="K191" s="318" t="str">
        <f>TOTALGENERAL!$CX61</f>
        <v/>
      </c>
      <c r="L191" s="320"/>
      <c r="M191" s="551" t="str">
        <f>PARAMETRES!$F$16</f>
        <v>ÉVEIL</v>
      </c>
      <c r="N191" s="551"/>
      <c r="O191" s="316">
        <f>PARAMETRES!$G$16</f>
        <v>30</v>
      </c>
      <c r="P191" s="317"/>
      <c r="Q191" s="318">
        <f>TOTALGENERAL!$U65</f>
        <v>22.8</v>
      </c>
      <c r="R191" s="319"/>
      <c r="S191" s="318" t="str">
        <f>TOTALGENERAL!$AV65</f>
        <v/>
      </c>
      <c r="T191" s="319"/>
      <c r="U191" s="318" t="str">
        <f>TOTALGENERAL!$BW65</f>
        <v/>
      </c>
      <c r="V191" s="319"/>
      <c r="W191" s="318" t="str">
        <f>TOTALGENERAL!$CX65</f>
        <v/>
      </c>
      <c r="X191" s="320"/>
      <c r="Y191" s="551" t="str">
        <f>PARAMETRES!$F$16</f>
        <v>ÉVEIL</v>
      </c>
      <c r="Z191" s="551"/>
      <c r="AA191" s="316">
        <f>PARAMETRES!$G$16</f>
        <v>30</v>
      </c>
      <c r="AB191" s="317"/>
      <c r="AC191" s="318">
        <f>TOTALGENERAL!$U69</f>
        <v>22.8</v>
      </c>
      <c r="AD191" s="319"/>
      <c r="AE191" s="318" t="str">
        <f>TOTALGENERAL!$AV69</f>
        <v/>
      </c>
      <c r="AF191" s="319"/>
      <c r="AG191" s="318" t="str">
        <f>TOTALGENERAL!$BW69</f>
        <v/>
      </c>
      <c r="AH191" s="319"/>
      <c r="AI191" s="318" t="str">
        <f>TOTALGENERAL!$CX69</f>
        <v/>
      </c>
      <c r="AJ191" s="320"/>
      <c r="AK191" s="551" t="str">
        <f>PARAMETRES!$F$16</f>
        <v>ÉVEIL</v>
      </c>
      <c r="AL191" s="551"/>
      <c r="AM191" s="316">
        <f>PARAMETRES!$G$16</f>
        <v>30</v>
      </c>
      <c r="AN191" s="317"/>
      <c r="AO191" s="318">
        <f>TOTALGENERAL!$U73</f>
        <v>24.6</v>
      </c>
      <c r="AP191" s="319"/>
      <c r="AQ191" s="318" t="str">
        <f>TOTALGENERAL!$AV73</f>
        <v/>
      </c>
      <c r="AR191" s="319"/>
      <c r="AS191" s="318" t="str">
        <f>TOTALGENERAL!$BW73</f>
        <v/>
      </c>
      <c r="AT191" s="319"/>
      <c r="AU191" s="318" t="str">
        <f>TOTALGENERAL!$CX73</f>
        <v/>
      </c>
      <c r="AV191" s="320"/>
      <c r="AW191" s="551" t="str">
        <f>PARAMETRES!$F$16</f>
        <v>ÉVEIL</v>
      </c>
      <c r="AX191" s="551"/>
      <c r="AY191" s="316">
        <f>PARAMETRES!$G$16</f>
        <v>30</v>
      </c>
      <c r="AZ191" s="317"/>
      <c r="BA191" s="318">
        <f>TOTALGENERAL!$U77</f>
        <v>30</v>
      </c>
      <c r="BB191" s="319"/>
      <c r="BC191" s="318" t="str">
        <f>TOTALGENERAL!$AV77</f>
        <v/>
      </c>
      <c r="BD191" s="319"/>
      <c r="BE191" s="318" t="str">
        <f>TOTALGENERAL!$BW77</f>
        <v/>
      </c>
      <c r="BF191" s="319"/>
      <c r="BG191" s="318" t="str">
        <f>TOTALGENERAL!$CX77</f>
        <v/>
      </c>
      <c r="BH191" s="320"/>
      <c r="BI191" s="551" t="str">
        <f>PARAMETRES!$F$16</f>
        <v>ÉVEIL</v>
      </c>
      <c r="BJ191" s="551"/>
      <c r="BK191" s="316">
        <f>PARAMETRES!$G$16</f>
        <v>30</v>
      </c>
      <c r="BL191" s="317"/>
      <c r="BM191" s="318">
        <f>TOTALGENERAL!$U81</f>
        <v>26.4</v>
      </c>
      <c r="BN191" s="319"/>
      <c r="BO191" s="318" t="str">
        <f>TOTALGENERAL!$AV81</f>
        <v/>
      </c>
      <c r="BP191" s="319"/>
      <c r="BQ191" s="318" t="str">
        <f>TOTALGENERAL!$BW81</f>
        <v/>
      </c>
      <c r="BR191" s="319"/>
      <c r="BS191" s="318" t="str">
        <f>TOTALGENERAL!$CX81</f>
        <v/>
      </c>
      <c r="BT191" s="320"/>
      <c r="BU191" s="551" t="str">
        <f>PARAMETRES!$F$16</f>
        <v>ÉVEIL</v>
      </c>
      <c r="BV191" s="551"/>
      <c r="BW191" s="316">
        <f>PARAMETRES!$G$16</f>
        <v>30</v>
      </c>
      <c r="BX191" s="317"/>
      <c r="BY191" s="318">
        <f>TOTALGENERAL!$U85</f>
        <v>24.9</v>
      </c>
      <c r="BZ191" s="319"/>
      <c r="CA191" s="318" t="str">
        <f>TOTALGENERAL!$AV85</f>
        <v/>
      </c>
      <c r="CB191" s="319"/>
      <c r="CC191" s="318" t="str">
        <f>TOTALGENERAL!$BW85</f>
        <v/>
      </c>
      <c r="CD191" s="319"/>
      <c r="CE191" s="318" t="str">
        <f>TOTALGENERAL!$CX85</f>
        <v/>
      </c>
      <c r="CF191" s="320"/>
      <c r="CG191" s="551" t="str">
        <f>PARAMETRES!$F$16</f>
        <v>ÉVEIL</v>
      </c>
      <c r="CH191" s="551"/>
      <c r="CI191" s="316">
        <f>PARAMETRES!$G$16</f>
        <v>30</v>
      </c>
      <c r="CJ191" s="317"/>
      <c r="CK191" s="318" t="str">
        <f>TOTALGENERAL!$U89</f>
        <v>-</v>
      </c>
      <c r="CL191" s="319"/>
      <c r="CM191" s="318" t="str">
        <f>TOTALGENERAL!$AV89</f>
        <v/>
      </c>
      <c r="CN191" s="319"/>
      <c r="CO191" s="318" t="str">
        <f>TOTALGENERAL!$BW89</f>
        <v/>
      </c>
      <c r="CP191" s="319"/>
      <c r="CQ191" s="318" t="str">
        <f>TOTALGENERAL!$CX89</f>
        <v/>
      </c>
      <c r="CR191" s="320"/>
      <c r="CS191" s="551" t="str">
        <f>PARAMETRES!$F$16</f>
        <v>ÉVEIL</v>
      </c>
      <c r="CT191" s="551"/>
      <c r="CU191" s="316">
        <f>PARAMETRES!$G$16</f>
        <v>30</v>
      </c>
      <c r="CV191" s="317"/>
      <c r="CW191" s="318" t="str">
        <f>TOTALGENERAL!$U93</f>
        <v>-</v>
      </c>
      <c r="CX191" s="319"/>
      <c r="CY191" s="318" t="str">
        <f>TOTALGENERAL!$AV93</f>
        <v/>
      </c>
      <c r="CZ191" s="319"/>
      <c r="DA191" s="318" t="str">
        <f>TOTALGENERAL!$BW93</f>
        <v/>
      </c>
      <c r="DB191" s="319"/>
      <c r="DC191" s="318" t="str">
        <f>TOTALGENERAL!$CX93</f>
        <v/>
      </c>
      <c r="DD191" s="320"/>
      <c r="DE191" s="551" t="str">
        <f>PARAMETRES!$F$16</f>
        <v>ÉVEIL</v>
      </c>
      <c r="DF191" s="551"/>
      <c r="DG191" s="316">
        <f>PARAMETRES!$G$16</f>
        <v>30</v>
      </c>
      <c r="DH191" s="317"/>
      <c r="DI191" s="318" t="str">
        <f>TOTALGENERAL!$U97</f>
        <v>-</v>
      </c>
      <c r="DJ191" s="319"/>
      <c r="DK191" s="318" t="str">
        <f>TOTALGENERAL!$AV97</f>
        <v/>
      </c>
      <c r="DL191" s="319"/>
      <c r="DM191" s="318" t="str">
        <f>TOTALGENERAL!$BW97</f>
        <v/>
      </c>
      <c r="DN191" s="319"/>
      <c r="DO191" s="318" t="str">
        <f>TOTALGENERAL!$CX97</f>
        <v/>
      </c>
      <c r="DP191" s="320"/>
    </row>
    <row r="192" spans="1:120">
      <c r="A192" s="321" t="str">
        <f>IF(COUNTBLANK(K169:K198)=30,"","Moyenne de l'année :")</f>
        <v/>
      </c>
      <c r="B192" s="322" t="str">
        <f>IF(COUNTBLANK(K169:K198)=30,"",CONCATENATE(TOTALGENERAL!$DM61," %"))</f>
        <v/>
      </c>
      <c r="C192" s="323"/>
      <c r="D192" s="323"/>
      <c r="E192" s="315"/>
      <c r="F192" s="324"/>
      <c r="G192" s="315"/>
      <c r="H192" s="324"/>
      <c r="I192" s="315"/>
      <c r="J192" s="324"/>
      <c r="K192" s="315"/>
      <c r="L192" s="325"/>
      <c r="M192" s="321" t="str">
        <f>IF(COUNTBLANK(W169:W198)=30,"","Moyenne de l'année :")</f>
        <v/>
      </c>
      <c r="N192" s="322" t="str">
        <f>IF(COUNTBLANK(W169:W198)=30,"",CONCATENATE(TOTALGENERAL!$DM65," %"))</f>
        <v/>
      </c>
      <c r="O192" s="323"/>
      <c r="P192" s="323"/>
      <c r="Q192" s="315"/>
      <c r="R192" s="324"/>
      <c r="S192" s="315"/>
      <c r="T192" s="324"/>
      <c r="U192" s="315"/>
      <c r="V192" s="324"/>
      <c r="W192" s="315"/>
      <c r="X192" s="325"/>
      <c r="Y192" s="321" t="str">
        <f>IF(COUNTBLANK(AI169:AI198)=30,"","Moyenne de l'année :")</f>
        <v/>
      </c>
      <c r="Z192" s="322" t="str">
        <f>IF(COUNTBLANK(AI169:AI198)=30,"",CONCATENATE(TOTALGENERAL!$DM69," %"))</f>
        <v/>
      </c>
      <c r="AA192" s="323"/>
      <c r="AB192" s="323"/>
      <c r="AC192" s="315"/>
      <c r="AD192" s="324"/>
      <c r="AE192" s="315"/>
      <c r="AF192" s="324"/>
      <c r="AG192" s="315"/>
      <c r="AH192" s="324"/>
      <c r="AI192" s="315"/>
      <c r="AJ192" s="325"/>
      <c r="AK192" s="321" t="str">
        <f>IF(COUNTBLANK(AU169:AU198)=30,"","Moyenne de l'année :")</f>
        <v/>
      </c>
      <c r="AL192" s="322" t="str">
        <f>IF(COUNTBLANK(AU169:AU198)=30,"",CONCATENATE(TOTALGENERAL!$DM73," %"))</f>
        <v/>
      </c>
      <c r="AM192" s="323"/>
      <c r="AN192" s="323"/>
      <c r="AO192" s="315"/>
      <c r="AP192" s="324"/>
      <c r="AQ192" s="315"/>
      <c r="AR192" s="324"/>
      <c r="AS192" s="315"/>
      <c r="AT192" s="324"/>
      <c r="AU192" s="315"/>
      <c r="AV192" s="325"/>
      <c r="AW192" s="321" t="str">
        <f>IF(COUNTBLANK(BG169:BG198)=30,"","Moyenne de l'année :")</f>
        <v/>
      </c>
      <c r="AX192" s="322" t="str">
        <f>IF(COUNTBLANK(BG169:BG198)=30,"",CONCATENATE(TOTALGENERAL!$DM77," %"))</f>
        <v/>
      </c>
      <c r="AY192" s="323"/>
      <c r="AZ192" s="323"/>
      <c r="BA192" s="315"/>
      <c r="BB192" s="324"/>
      <c r="BC192" s="315"/>
      <c r="BD192" s="324"/>
      <c r="BE192" s="315"/>
      <c r="BF192" s="324"/>
      <c r="BG192" s="315"/>
      <c r="BH192" s="325"/>
      <c r="BI192" s="321" t="str">
        <f>IF(COUNTBLANK(BS169:BS198)=30,"","Moyenne de l'année :")</f>
        <v/>
      </c>
      <c r="BJ192" s="322" t="str">
        <f>IF(COUNTBLANK(BS169:BS198)=30,"",CONCATENATE(TOTALGENERAL!$DM81," %"))</f>
        <v/>
      </c>
      <c r="BK192" s="323"/>
      <c r="BL192" s="323"/>
      <c r="BM192" s="315"/>
      <c r="BN192" s="324"/>
      <c r="BO192" s="315"/>
      <c r="BP192" s="324"/>
      <c r="BQ192" s="315"/>
      <c r="BR192" s="324"/>
      <c r="BS192" s="315"/>
      <c r="BT192" s="325"/>
      <c r="BU192" s="321" t="str">
        <f>IF(COUNTBLANK(CE169:CE198)=30,"","Moyenne de l'année :")</f>
        <v/>
      </c>
      <c r="BV192" s="322" t="str">
        <f>IF(COUNTBLANK(CE169:CE198)=30,"",CONCATENATE(TOTALGENERAL!$DM85," %"))</f>
        <v/>
      </c>
      <c r="BW192" s="323"/>
      <c r="BX192" s="323"/>
      <c r="BY192" s="315"/>
      <c r="BZ192" s="324"/>
      <c r="CA192" s="315"/>
      <c r="CB192" s="324"/>
      <c r="CC192" s="315"/>
      <c r="CD192" s="324"/>
      <c r="CE192" s="315"/>
      <c r="CF192" s="325"/>
      <c r="CG192" s="321" t="str">
        <f>IF(COUNTBLANK(CQ169:CQ198)=30,"","Moyenne de l'année :")</f>
        <v/>
      </c>
      <c r="CH192" s="322" t="str">
        <f>IF(COUNTBLANK(CQ169:CQ198)=30,"",CONCATENATE(TOTALGENERAL!$DM89," %"))</f>
        <v/>
      </c>
      <c r="CI192" s="323"/>
      <c r="CJ192" s="323"/>
      <c r="CK192" s="315"/>
      <c r="CL192" s="324"/>
      <c r="CM192" s="315"/>
      <c r="CN192" s="324"/>
      <c r="CO192" s="315"/>
      <c r="CP192" s="324"/>
      <c r="CQ192" s="315"/>
      <c r="CR192" s="325"/>
      <c r="CS192" s="321" t="str">
        <f>IF(COUNTBLANK(DC169:DC198)=30,"","Moyenne de l'année :")</f>
        <v/>
      </c>
      <c r="CT192" s="322" t="str">
        <f>IF(COUNTBLANK(DC169:DC198)=30,"",CONCATENATE(TOTALGENERAL!$DM93," %"))</f>
        <v/>
      </c>
      <c r="CU192" s="323"/>
      <c r="CV192" s="323"/>
      <c r="CW192" s="315"/>
      <c r="CX192" s="324"/>
      <c r="CY192" s="315"/>
      <c r="CZ192" s="324"/>
      <c r="DA192" s="315"/>
      <c r="DB192" s="324"/>
      <c r="DC192" s="315"/>
      <c r="DD192" s="325"/>
      <c r="DE192" s="321" t="str">
        <f>IF(COUNTBLANK(DO169:DO198)=30,"","Moyenne de l'année :")</f>
        <v/>
      </c>
      <c r="DF192" s="322" t="str">
        <f>IF(COUNTBLANK(DO169:DO198)=30,"",CONCATENATE(TOTALGENERAL!$DM97," %"))</f>
        <v/>
      </c>
      <c r="DG192" s="323"/>
      <c r="DH192" s="323"/>
      <c r="DI192" s="315"/>
      <c r="DJ192" s="324"/>
      <c r="DK192" s="315"/>
      <c r="DL192" s="324"/>
      <c r="DM192" s="315"/>
      <c r="DN192" s="324"/>
      <c r="DO192" s="315"/>
      <c r="DP192" s="325"/>
    </row>
    <row r="193" spans="1:120">
      <c r="A193" s="321"/>
      <c r="B193" s="322"/>
      <c r="C193" s="323"/>
      <c r="D193" s="323"/>
      <c r="E193" s="315"/>
      <c r="F193" s="324"/>
      <c r="G193" s="315"/>
      <c r="H193" s="324"/>
      <c r="I193" s="315"/>
      <c r="J193" s="324"/>
      <c r="K193" s="315"/>
      <c r="L193" s="325"/>
      <c r="M193" s="321"/>
      <c r="N193" s="322"/>
      <c r="O193" s="323"/>
      <c r="P193" s="323"/>
      <c r="Q193" s="315"/>
      <c r="R193" s="324"/>
      <c r="S193" s="315"/>
      <c r="T193" s="324"/>
      <c r="U193" s="315"/>
      <c r="V193" s="324"/>
      <c r="W193" s="315"/>
      <c r="X193" s="325"/>
      <c r="Y193" s="321"/>
      <c r="Z193" s="322"/>
      <c r="AA193" s="323"/>
      <c r="AB193" s="323"/>
      <c r="AC193" s="315"/>
      <c r="AD193" s="324"/>
      <c r="AE193" s="315"/>
      <c r="AF193" s="324"/>
      <c r="AG193" s="315"/>
      <c r="AH193" s="324"/>
      <c r="AI193" s="315"/>
      <c r="AJ193" s="325"/>
      <c r="AK193" s="321"/>
      <c r="AL193" s="322"/>
      <c r="AM193" s="323"/>
      <c r="AN193" s="323"/>
      <c r="AO193" s="315"/>
      <c r="AP193" s="324"/>
      <c r="AQ193" s="315"/>
      <c r="AR193" s="324"/>
      <c r="AS193" s="315"/>
      <c r="AT193" s="324"/>
      <c r="AU193" s="315"/>
      <c r="AV193" s="325"/>
      <c r="AW193" s="321"/>
      <c r="AX193" s="322"/>
      <c r="AY193" s="323"/>
      <c r="AZ193" s="323"/>
      <c r="BA193" s="315"/>
      <c r="BB193" s="324"/>
      <c r="BC193" s="315"/>
      <c r="BD193" s="324"/>
      <c r="BE193" s="315"/>
      <c r="BF193" s="324"/>
      <c r="BG193" s="315"/>
      <c r="BH193" s="325"/>
      <c r="BI193" s="321"/>
      <c r="BJ193" s="322"/>
      <c r="BK193" s="323"/>
      <c r="BL193" s="323"/>
      <c r="BM193" s="315"/>
      <c r="BN193" s="324"/>
      <c r="BO193" s="315"/>
      <c r="BP193" s="324"/>
      <c r="BQ193" s="315"/>
      <c r="BR193" s="324"/>
      <c r="BS193" s="315"/>
      <c r="BT193" s="325"/>
      <c r="BU193" s="321"/>
      <c r="BV193" s="322"/>
      <c r="BW193" s="323"/>
      <c r="BX193" s="323"/>
      <c r="BY193" s="315"/>
      <c r="BZ193" s="324"/>
      <c r="CA193" s="315"/>
      <c r="CB193" s="324"/>
      <c r="CC193" s="315"/>
      <c r="CD193" s="324"/>
      <c r="CE193" s="315"/>
      <c r="CF193" s="325"/>
      <c r="CG193" s="321"/>
      <c r="CH193" s="322"/>
      <c r="CI193" s="323"/>
      <c r="CJ193" s="323"/>
      <c r="CK193" s="315"/>
      <c r="CL193" s="324"/>
      <c r="CM193" s="315"/>
      <c r="CN193" s="324"/>
      <c r="CO193" s="315"/>
      <c r="CP193" s="324"/>
      <c r="CQ193" s="315"/>
      <c r="CR193" s="325"/>
      <c r="CS193" s="321"/>
      <c r="CT193" s="322"/>
      <c r="CU193" s="323"/>
      <c r="CV193" s="323"/>
      <c r="CW193" s="315"/>
      <c r="CX193" s="324"/>
      <c r="CY193" s="315"/>
      <c r="CZ193" s="324"/>
      <c r="DA193" s="315"/>
      <c r="DB193" s="324"/>
      <c r="DC193" s="315"/>
      <c r="DD193" s="325"/>
      <c r="DE193" s="321"/>
      <c r="DF193" s="322"/>
      <c r="DG193" s="323"/>
      <c r="DH193" s="323"/>
      <c r="DI193" s="315"/>
      <c r="DJ193" s="324"/>
      <c r="DK193" s="315"/>
      <c r="DL193" s="324"/>
      <c r="DM193" s="315"/>
      <c r="DN193" s="324"/>
      <c r="DO193" s="315"/>
      <c r="DP193" s="325"/>
    </row>
    <row r="194" spans="1:120">
      <c r="A194" s="551" t="str">
        <f>IF(PARAMETRES!$D8="-",PARAMETRES!$F$17,CONCATENATE(UPPER(PARAMETRES!$D8)," (",LOWER(PARAMETRES!$F$17),")"))</f>
        <v>ANGLAIS (seconde langue)</v>
      </c>
      <c r="B194" s="551"/>
      <c r="C194" s="316">
        <f>PARAMETRES!$G$17</f>
        <v>30</v>
      </c>
      <c r="D194" s="317"/>
      <c r="E194" s="318" t="str">
        <f>TOTALGENERAL!$X61</f>
        <v/>
      </c>
      <c r="F194" s="319"/>
      <c r="G194" s="318" t="str">
        <f>TOTALGENERAL!$AY61</f>
        <v/>
      </c>
      <c r="H194" s="319"/>
      <c r="I194" s="318" t="str">
        <f>TOTALGENERAL!$BZ61</f>
        <v/>
      </c>
      <c r="J194" s="319"/>
      <c r="K194" s="318" t="str">
        <f>TOTALGENERAL!$DA61</f>
        <v/>
      </c>
      <c r="L194" s="320"/>
      <c r="M194" s="551" t="str">
        <f>IF(PARAMETRES!$D12="-",PARAMETRES!$F$17,CONCATENATE(UPPER(PARAMETRES!$D12)," (",LOWER(PARAMETRES!$F$17),")"))</f>
        <v>ANGLAIS (seconde langue)</v>
      </c>
      <c r="N194" s="551"/>
      <c r="O194" s="316">
        <f>PARAMETRES!$G$17</f>
        <v>30</v>
      </c>
      <c r="P194" s="317"/>
      <c r="Q194" s="318" t="str">
        <f>TOTALGENERAL!$X65</f>
        <v/>
      </c>
      <c r="R194" s="319"/>
      <c r="S194" s="318" t="str">
        <f>TOTALGENERAL!$AY65</f>
        <v/>
      </c>
      <c r="T194" s="319"/>
      <c r="U194" s="318" t="str">
        <f>TOTALGENERAL!$BZ65</f>
        <v/>
      </c>
      <c r="V194" s="319"/>
      <c r="W194" s="318" t="str">
        <f>TOTALGENERAL!$DA65</f>
        <v/>
      </c>
      <c r="X194" s="320"/>
      <c r="Y194" s="551" t="str">
        <f>IF(PARAMETRES!$D16="-",PARAMETRES!$F$17,CONCATENATE(UPPER(PARAMETRES!$D16)," (",LOWER(PARAMETRES!$F$17),")"))</f>
        <v>ANGLAIS (seconde langue)</v>
      </c>
      <c r="Z194" s="551"/>
      <c r="AA194" s="316">
        <f>PARAMETRES!$G$17</f>
        <v>30</v>
      </c>
      <c r="AB194" s="317"/>
      <c r="AC194" s="318" t="str">
        <f>TOTALGENERAL!$X69</f>
        <v/>
      </c>
      <c r="AD194" s="319"/>
      <c r="AE194" s="318" t="str">
        <f>TOTALGENERAL!$AY69</f>
        <v/>
      </c>
      <c r="AF194" s="319"/>
      <c r="AG194" s="318" t="str">
        <f>TOTALGENERAL!$BZ69</f>
        <v/>
      </c>
      <c r="AH194" s="319"/>
      <c r="AI194" s="318" t="str">
        <f>TOTALGENERAL!$DA69</f>
        <v/>
      </c>
      <c r="AJ194" s="320"/>
      <c r="AK194" s="551" t="str">
        <f>IF(PARAMETRES!$D20="-",PARAMETRES!$F$17,CONCATENATE(UPPER(PARAMETRES!$D20)," (",LOWER(PARAMETRES!$F$17),")"))</f>
        <v>ANGLAIS (seconde langue)</v>
      </c>
      <c r="AL194" s="551"/>
      <c r="AM194" s="316">
        <f>PARAMETRES!$G$17</f>
        <v>30</v>
      </c>
      <c r="AN194" s="317"/>
      <c r="AO194" s="318" t="str">
        <f>TOTALGENERAL!$X73</f>
        <v/>
      </c>
      <c r="AP194" s="319"/>
      <c r="AQ194" s="318" t="str">
        <f>TOTALGENERAL!$AY73</f>
        <v/>
      </c>
      <c r="AR194" s="319"/>
      <c r="AS194" s="318" t="str">
        <f>TOTALGENERAL!$BZ73</f>
        <v/>
      </c>
      <c r="AT194" s="319"/>
      <c r="AU194" s="318" t="str">
        <f>TOTALGENERAL!$DA73</f>
        <v/>
      </c>
      <c r="AV194" s="320"/>
      <c r="AW194" s="551" t="str">
        <f>IF(PARAMETRES!$D24="-",PARAMETRES!$F$17,CONCATENATE(UPPER(PARAMETRES!$D24)," (",LOWER(PARAMETRES!$F$17),")"))</f>
        <v>ANGLAIS (seconde langue)</v>
      </c>
      <c r="AX194" s="551"/>
      <c r="AY194" s="316">
        <f>PARAMETRES!$G$17</f>
        <v>30</v>
      </c>
      <c r="AZ194" s="317"/>
      <c r="BA194" s="318" t="str">
        <f>TOTALGENERAL!$X77</f>
        <v/>
      </c>
      <c r="BB194" s="319"/>
      <c r="BC194" s="318" t="str">
        <f>TOTALGENERAL!$AY77</f>
        <v/>
      </c>
      <c r="BD194" s="319"/>
      <c r="BE194" s="318" t="str">
        <f>TOTALGENERAL!$BZ77</f>
        <v/>
      </c>
      <c r="BF194" s="319"/>
      <c r="BG194" s="318" t="str">
        <f>TOTALGENERAL!$DA77</f>
        <v/>
      </c>
      <c r="BH194" s="320"/>
      <c r="BI194" s="551" t="str">
        <f>IF(PARAMETRES!$D28="-",PARAMETRES!$F$17,CONCATENATE(UPPER(PARAMETRES!$D28)," (",LOWER(PARAMETRES!$F$17),")"))</f>
        <v>ANGLAIS (seconde langue)</v>
      </c>
      <c r="BJ194" s="551"/>
      <c r="BK194" s="316">
        <f>PARAMETRES!$G$17</f>
        <v>30</v>
      </c>
      <c r="BL194" s="317"/>
      <c r="BM194" s="318" t="str">
        <f>TOTALGENERAL!$X81</f>
        <v/>
      </c>
      <c r="BN194" s="319"/>
      <c r="BO194" s="318" t="str">
        <f>TOTALGENERAL!$AY81</f>
        <v/>
      </c>
      <c r="BP194" s="319"/>
      <c r="BQ194" s="318" t="str">
        <f>TOTALGENERAL!$BZ81</f>
        <v/>
      </c>
      <c r="BR194" s="319"/>
      <c r="BS194" s="318" t="str">
        <f>TOTALGENERAL!$DA81</f>
        <v/>
      </c>
      <c r="BT194" s="320"/>
      <c r="BU194" s="551" t="str">
        <f>IF(PARAMETRES!$D32="-",PARAMETRES!$F$17,CONCATENATE(UPPER(PARAMETRES!$D32)," (",LOWER(PARAMETRES!$F$17),")"))</f>
        <v>ANGLAIS (seconde langue)</v>
      </c>
      <c r="BV194" s="551"/>
      <c r="BW194" s="316">
        <f>PARAMETRES!$G$17</f>
        <v>30</v>
      </c>
      <c r="BX194" s="317"/>
      <c r="BY194" s="318" t="str">
        <f>TOTALGENERAL!$X85</f>
        <v/>
      </c>
      <c r="BZ194" s="319"/>
      <c r="CA194" s="318" t="str">
        <f>TOTALGENERAL!$AY85</f>
        <v/>
      </c>
      <c r="CB194" s="319"/>
      <c r="CC194" s="318" t="str">
        <f>TOTALGENERAL!$BZ85</f>
        <v/>
      </c>
      <c r="CD194" s="319"/>
      <c r="CE194" s="318" t="str">
        <f>TOTALGENERAL!$DA85</f>
        <v/>
      </c>
      <c r="CF194" s="320"/>
      <c r="CG194" s="551" t="str">
        <f>IF(PARAMETRES!$D36="-",PARAMETRES!$F$17,CONCATENATE(UPPER(PARAMETRES!$D36)," (",LOWER(PARAMETRES!$F$17),")"))</f>
        <v>SECONDE LANGUE</v>
      </c>
      <c r="CH194" s="551"/>
      <c r="CI194" s="316">
        <f>PARAMETRES!$G$17</f>
        <v>30</v>
      </c>
      <c r="CJ194" s="317"/>
      <c r="CK194" s="318" t="str">
        <f>TOTALGENERAL!$X89</f>
        <v/>
      </c>
      <c r="CL194" s="319"/>
      <c r="CM194" s="318" t="str">
        <f>TOTALGENERAL!$AY89</f>
        <v/>
      </c>
      <c r="CN194" s="319"/>
      <c r="CO194" s="318" t="str">
        <f>TOTALGENERAL!$BZ89</f>
        <v/>
      </c>
      <c r="CP194" s="319"/>
      <c r="CQ194" s="318" t="str">
        <f>TOTALGENERAL!$DA89</f>
        <v/>
      </c>
      <c r="CR194" s="320"/>
      <c r="CS194" s="551" t="str">
        <f>IF(PARAMETRES!$D40="-",PARAMETRES!$F$17,CONCATENATE(UPPER(PARAMETRES!$D40)," (",LOWER(PARAMETRES!$F$17),")"))</f>
        <v>SECONDE LANGUE</v>
      </c>
      <c r="CT194" s="551"/>
      <c r="CU194" s="316">
        <f>PARAMETRES!$G$17</f>
        <v>30</v>
      </c>
      <c r="CV194" s="317"/>
      <c r="CW194" s="318" t="str">
        <f>TOTALGENERAL!$X93</f>
        <v/>
      </c>
      <c r="CX194" s="319"/>
      <c r="CY194" s="318" t="str">
        <f>TOTALGENERAL!$AY93</f>
        <v/>
      </c>
      <c r="CZ194" s="319"/>
      <c r="DA194" s="318" t="str">
        <f>TOTALGENERAL!$BZ93</f>
        <v/>
      </c>
      <c r="DB194" s="319"/>
      <c r="DC194" s="318" t="str">
        <f>TOTALGENERAL!$DA93</f>
        <v/>
      </c>
      <c r="DD194" s="320"/>
      <c r="DE194" s="551" t="str">
        <f>IF(PARAMETRES!$D44="-",PARAMETRES!$F$17,CONCATENATE(UPPER(PARAMETRES!$D44)," (",LOWER(PARAMETRES!$F$17),")"))</f>
        <v>SECONDE LANGUE</v>
      </c>
      <c r="DF194" s="551"/>
      <c r="DG194" s="316">
        <f>PARAMETRES!$G$17</f>
        <v>30</v>
      </c>
      <c r="DH194" s="317"/>
      <c r="DI194" s="318" t="str">
        <f>TOTALGENERAL!$X97</f>
        <v/>
      </c>
      <c r="DJ194" s="319"/>
      <c r="DK194" s="318" t="str">
        <f>TOTALGENERAL!$AY97</f>
        <v/>
      </c>
      <c r="DL194" s="319"/>
      <c r="DM194" s="318" t="str">
        <f>TOTALGENERAL!$BZ97</f>
        <v/>
      </c>
      <c r="DN194" s="319"/>
      <c r="DO194" s="318" t="str">
        <f>TOTALGENERAL!$DA97</f>
        <v/>
      </c>
      <c r="DP194" s="320"/>
    </row>
    <row r="195" spans="1:120">
      <c r="A195" s="321" t="str">
        <f>IF(COUNTBLANK(K169:K198)=30,"","Moyenne de l'année :")</f>
        <v/>
      </c>
      <c r="B195" s="322" t="str">
        <f>IF(COUNTBLANK(K169:K198)=30,"",CONCATENATE(TOTALGENERAL!$DN61," %"))</f>
        <v/>
      </c>
      <c r="C195" s="323"/>
      <c r="D195" s="323"/>
      <c r="E195" s="315"/>
      <c r="F195" s="324"/>
      <c r="G195" s="315"/>
      <c r="H195" s="324"/>
      <c r="I195" s="315"/>
      <c r="J195" s="324"/>
      <c r="K195" s="315"/>
      <c r="L195" s="325"/>
      <c r="M195" s="321" t="str">
        <f>IF(COUNTBLANK(W169:W198)=30,"","Moyenne de l'année :")</f>
        <v/>
      </c>
      <c r="N195" s="322" t="str">
        <f>IF(COUNTBLANK(W169:W198)=30,"",CONCATENATE(TOTALGENERAL!$DN65," %"))</f>
        <v/>
      </c>
      <c r="O195" s="323"/>
      <c r="P195" s="323"/>
      <c r="Q195" s="315"/>
      <c r="R195" s="324"/>
      <c r="S195" s="315"/>
      <c r="T195" s="324"/>
      <c r="U195" s="315"/>
      <c r="V195" s="324"/>
      <c r="W195" s="315"/>
      <c r="X195" s="325"/>
      <c r="Y195" s="321" t="str">
        <f>IF(COUNTBLANK(AI169:AI198)=30,"","Moyenne de l'année :")</f>
        <v/>
      </c>
      <c r="Z195" s="322" t="str">
        <f>IF(COUNTBLANK(AI169:AI198)=30,"",CONCATENATE(TOTALGENERAL!$DN69," %"))</f>
        <v/>
      </c>
      <c r="AA195" s="323"/>
      <c r="AB195" s="323"/>
      <c r="AC195" s="315"/>
      <c r="AD195" s="324"/>
      <c r="AE195" s="315"/>
      <c r="AF195" s="324"/>
      <c r="AG195" s="315"/>
      <c r="AH195" s="324"/>
      <c r="AI195" s="315"/>
      <c r="AJ195" s="325"/>
      <c r="AK195" s="321" t="str">
        <f>IF(COUNTBLANK(AU169:AU198)=30,"","Moyenne de l'année :")</f>
        <v/>
      </c>
      <c r="AL195" s="322" t="str">
        <f>IF(COUNTBLANK(AU169:AU198)=30,"",CONCATENATE(TOTALGENERAL!$DN73," %"))</f>
        <v/>
      </c>
      <c r="AM195" s="323"/>
      <c r="AN195" s="323"/>
      <c r="AO195" s="315"/>
      <c r="AP195" s="324"/>
      <c r="AQ195" s="315"/>
      <c r="AR195" s="324"/>
      <c r="AS195" s="315"/>
      <c r="AT195" s="324"/>
      <c r="AU195" s="315"/>
      <c r="AV195" s="325"/>
      <c r="AW195" s="321" t="str">
        <f>IF(COUNTBLANK(BG169:BG198)=30,"","Moyenne de l'année :")</f>
        <v/>
      </c>
      <c r="AX195" s="322" t="str">
        <f>IF(COUNTBLANK(BG169:BG198)=30,"",CONCATENATE(TOTALGENERAL!$DN77," %"))</f>
        <v/>
      </c>
      <c r="AY195" s="323"/>
      <c r="AZ195" s="323"/>
      <c r="BA195" s="315"/>
      <c r="BB195" s="324"/>
      <c r="BC195" s="315"/>
      <c r="BD195" s="324"/>
      <c r="BE195" s="315"/>
      <c r="BF195" s="324"/>
      <c r="BG195" s="315"/>
      <c r="BH195" s="325"/>
      <c r="BI195" s="321" t="str">
        <f>IF(COUNTBLANK(BS169:BS198)=30,"","Moyenne de l'année :")</f>
        <v/>
      </c>
      <c r="BJ195" s="322" t="str">
        <f>IF(COUNTBLANK(BS169:BS198)=30,"",CONCATENATE(TOTALGENERAL!$DN81," %"))</f>
        <v/>
      </c>
      <c r="BK195" s="323"/>
      <c r="BL195" s="323"/>
      <c r="BM195" s="315"/>
      <c r="BN195" s="324"/>
      <c r="BO195" s="315"/>
      <c r="BP195" s="324"/>
      <c r="BQ195" s="315"/>
      <c r="BR195" s="324"/>
      <c r="BS195" s="315"/>
      <c r="BT195" s="325"/>
      <c r="BU195" s="321" t="str">
        <f>IF(COUNTBLANK(CE169:CE198)=30,"","Moyenne de l'année :")</f>
        <v/>
      </c>
      <c r="BV195" s="322" t="str">
        <f>IF(COUNTBLANK(CE169:CE198)=30,"",CONCATENATE(TOTALGENERAL!$DN85," %"))</f>
        <v/>
      </c>
      <c r="BW195" s="323"/>
      <c r="BX195" s="323"/>
      <c r="BY195" s="315"/>
      <c r="BZ195" s="324"/>
      <c r="CA195" s="315"/>
      <c r="CB195" s="324"/>
      <c r="CC195" s="315"/>
      <c r="CD195" s="324"/>
      <c r="CE195" s="315"/>
      <c r="CF195" s="325"/>
      <c r="CG195" s="321" t="str">
        <f>IF(COUNTBLANK(CQ169:CQ198)=30,"","Moyenne de l'année :")</f>
        <v/>
      </c>
      <c r="CH195" s="322" t="str">
        <f>IF(COUNTBLANK(CQ169:CQ198)=30,"",CONCATENATE(TOTALGENERAL!$DN89," %"))</f>
        <v/>
      </c>
      <c r="CI195" s="323"/>
      <c r="CJ195" s="323"/>
      <c r="CK195" s="315"/>
      <c r="CL195" s="324"/>
      <c r="CM195" s="315"/>
      <c r="CN195" s="324"/>
      <c r="CO195" s="315"/>
      <c r="CP195" s="324"/>
      <c r="CQ195" s="315"/>
      <c r="CR195" s="325"/>
      <c r="CS195" s="321" t="str">
        <f>IF(COUNTBLANK(DC169:DC198)=30,"","Moyenne de l'année :")</f>
        <v/>
      </c>
      <c r="CT195" s="322" t="str">
        <f>IF(COUNTBLANK(DC169:DC198)=30,"",CONCATENATE(TOTALGENERAL!$DN93," %"))</f>
        <v/>
      </c>
      <c r="CU195" s="323"/>
      <c r="CV195" s="323"/>
      <c r="CW195" s="315"/>
      <c r="CX195" s="324"/>
      <c r="CY195" s="315"/>
      <c r="CZ195" s="324"/>
      <c r="DA195" s="315"/>
      <c r="DB195" s="324"/>
      <c r="DC195" s="315"/>
      <c r="DD195" s="325"/>
      <c r="DE195" s="321" t="str">
        <f>IF(COUNTBLANK(DO169:DO198)=30,"","Moyenne de l'année :")</f>
        <v/>
      </c>
      <c r="DF195" s="322" t="str">
        <f>IF(COUNTBLANK(DO169:DO198)=30,"",CONCATENATE(TOTALGENERAL!$DN97," %"))</f>
        <v/>
      </c>
      <c r="DG195" s="323"/>
      <c r="DH195" s="323"/>
      <c r="DI195" s="315"/>
      <c r="DJ195" s="324"/>
      <c r="DK195" s="315"/>
      <c r="DL195" s="324"/>
      <c r="DM195" s="315"/>
      <c r="DN195" s="324"/>
      <c r="DO195" s="315"/>
      <c r="DP195" s="325"/>
    </row>
    <row r="196" spans="1:120" ht="22.5" customHeight="1">
      <c r="A196" s="337"/>
      <c r="B196" s="338"/>
      <c r="C196" s="338"/>
      <c r="D196" s="339"/>
      <c r="E196" s="340"/>
      <c r="F196" s="324"/>
      <c r="G196" s="340"/>
      <c r="H196" s="324"/>
      <c r="I196" s="340"/>
      <c r="J196" s="324"/>
      <c r="K196" s="340"/>
      <c r="L196" s="325"/>
      <c r="M196" s="337"/>
      <c r="N196" s="338"/>
      <c r="O196" s="338"/>
      <c r="P196" s="339"/>
      <c r="Q196" s="340"/>
      <c r="R196" s="324"/>
      <c r="S196" s="340"/>
      <c r="T196" s="324"/>
      <c r="U196" s="340"/>
      <c r="V196" s="324"/>
      <c r="W196" s="340"/>
      <c r="X196" s="325"/>
      <c r="Y196" s="337"/>
      <c r="Z196" s="338"/>
      <c r="AA196" s="338"/>
      <c r="AB196" s="339"/>
      <c r="AC196" s="340"/>
      <c r="AD196" s="324"/>
      <c r="AE196" s="340"/>
      <c r="AF196" s="324"/>
      <c r="AG196" s="340"/>
      <c r="AH196" s="324"/>
      <c r="AI196" s="340"/>
      <c r="AJ196" s="325"/>
      <c r="AK196" s="337"/>
      <c r="AL196" s="338"/>
      <c r="AM196" s="338"/>
      <c r="AN196" s="339"/>
      <c r="AO196" s="340"/>
      <c r="AP196" s="324"/>
      <c r="AQ196" s="340"/>
      <c r="AR196" s="324"/>
      <c r="AS196" s="340"/>
      <c r="AT196" s="324"/>
      <c r="AU196" s="340"/>
      <c r="AV196" s="325"/>
      <c r="AW196" s="337"/>
      <c r="AX196" s="338"/>
      <c r="AY196" s="338"/>
      <c r="AZ196" s="339"/>
      <c r="BA196" s="340"/>
      <c r="BB196" s="324"/>
      <c r="BC196" s="340"/>
      <c r="BD196" s="324"/>
      <c r="BE196" s="340"/>
      <c r="BF196" s="324"/>
      <c r="BG196" s="340"/>
      <c r="BH196" s="325"/>
      <c r="BI196" s="337"/>
      <c r="BJ196" s="338"/>
      <c r="BK196" s="338"/>
      <c r="BL196" s="339"/>
      <c r="BM196" s="340"/>
      <c r="BN196" s="324"/>
      <c r="BO196" s="340"/>
      <c r="BP196" s="324"/>
      <c r="BQ196" s="340"/>
      <c r="BR196" s="324"/>
      <c r="BS196" s="340"/>
      <c r="BT196" s="325"/>
      <c r="BU196" s="337"/>
      <c r="BV196" s="338"/>
      <c r="BW196" s="338"/>
      <c r="BX196" s="339"/>
      <c r="BY196" s="340"/>
      <c r="BZ196" s="324"/>
      <c r="CA196" s="340"/>
      <c r="CB196" s="324"/>
      <c r="CC196" s="340"/>
      <c r="CD196" s="324"/>
      <c r="CE196" s="340"/>
      <c r="CF196" s="325"/>
      <c r="CG196" s="337"/>
      <c r="CH196" s="338"/>
      <c r="CI196" s="338"/>
      <c r="CJ196" s="339"/>
      <c r="CK196" s="340"/>
      <c r="CL196" s="324"/>
      <c r="CM196" s="340"/>
      <c r="CN196" s="324"/>
      <c r="CO196" s="340"/>
      <c r="CP196" s="324"/>
      <c r="CQ196" s="340"/>
      <c r="CR196" s="325"/>
      <c r="CS196" s="337"/>
      <c r="CT196" s="338"/>
      <c r="CU196" s="338"/>
      <c r="CV196" s="339"/>
      <c r="CW196" s="340"/>
      <c r="CX196" s="324"/>
      <c r="CY196" s="340"/>
      <c r="CZ196" s="324"/>
      <c r="DA196" s="340"/>
      <c r="DB196" s="324"/>
      <c r="DC196" s="340"/>
      <c r="DD196" s="325"/>
      <c r="DE196" s="337"/>
      <c r="DF196" s="338"/>
      <c r="DG196" s="338"/>
      <c r="DH196" s="339"/>
      <c r="DI196" s="340"/>
      <c r="DJ196" s="324"/>
      <c r="DK196" s="340"/>
      <c r="DL196" s="324"/>
      <c r="DM196" s="340"/>
      <c r="DN196" s="324"/>
      <c r="DO196" s="340"/>
      <c r="DP196" s="325"/>
    </row>
    <row r="197" spans="1:120" ht="4.5" customHeight="1">
      <c r="A197" s="326"/>
      <c r="B197" s="326"/>
      <c r="C197" s="327"/>
      <c r="D197" s="327"/>
      <c r="M197" s="326"/>
      <c r="N197" s="326"/>
      <c r="O197" s="327"/>
      <c r="P197" s="327"/>
      <c r="Y197" s="326"/>
      <c r="Z197" s="326"/>
      <c r="AA197" s="327"/>
      <c r="AB197" s="327"/>
      <c r="AK197" s="326"/>
      <c r="AL197" s="326"/>
      <c r="AM197" s="327"/>
      <c r="AN197" s="327"/>
      <c r="AW197" s="326"/>
      <c r="AX197" s="326"/>
      <c r="AY197" s="327"/>
      <c r="AZ197" s="327"/>
      <c r="BI197" s="326"/>
      <c r="BJ197" s="326"/>
      <c r="BK197" s="327"/>
      <c r="BL197" s="327"/>
      <c r="BU197" s="326"/>
      <c r="BV197" s="326"/>
      <c r="BW197" s="327"/>
      <c r="BX197" s="327"/>
      <c r="CG197" s="326"/>
      <c r="CH197" s="326"/>
      <c r="CI197" s="327"/>
      <c r="CJ197" s="327"/>
      <c r="CS197" s="326"/>
      <c r="CT197" s="326"/>
      <c r="CU197" s="327"/>
      <c r="CV197" s="327"/>
      <c r="DE197" s="326"/>
      <c r="DF197" s="326"/>
      <c r="DG197" s="327"/>
      <c r="DH197" s="327"/>
    </row>
    <row r="198" spans="1:120" ht="25.5" customHeight="1">
      <c r="A198" s="555" t="str">
        <f>PARAMETRES!$F$19</f>
        <v>TOTAL DE LA PÉRIODE</v>
      </c>
      <c r="B198" s="555"/>
      <c r="C198" s="341">
        <f>PARAMETRES!$G$19</f>
        <v>100</v>
      </c>
      <c r="D198" s="342"/>
      <c r="E198" s="343">
        <f>TOTALGENERAL!$AA61</f>
        <v>85.199999999999989</v>
      </c>
      <c r="F198" s="344"/>
      <c r="G198" s="343" t="str">
        <f>TOTALGENERAL!$BB61</f>
        <v/>
      </c>
      <c r="H198" s="344"/>
      <c r="I198" s="343" t="str">
        <f>TOTALGENERAL!$CC61</f>
        <v/>
      </c>
      <c r="J198" s="344"/>
      <c r="K198" s="343" t="str">
        <f>TOTALGENERAL!$DD61</f>
        <v/>
      </c>
      <c r="M198" s="555" t="str">
        <f>PARAMETRES!$F$19</f>
        <v>TOTAL DE LA PÉRIODE</v>
      </c>
      <c r="N198" s="555"/>
      <c r="O198" s="341">
        <f>PARAMETRES!$G$19</f>
        <v>100</v>
      </c>
      <c r="P198" s="342"/>
      <c r="Q198" s="343">
        <f>TOTALGENERAL!$AA65</f>
        <v>76.5</v>
      </c>
      <c r="R198" s="344"/>
      <c r="S198" s="343" t="str">
        <f>TOTALGENERAL!$BB65</f>
        <v/>
      </c>
      <c r="T198" s="344"/>
      <c r="U198" s="343" t="str">
        <f>TOTALGENERAL!$CC65</f>
        <v/>
      </c>
      <c r="V198" s="344"/>
      <c r="W198" s="343" t="str">
        <f>TOTALGENERAL!$DD65</f>
        <v/>
      </c>
      <c r="Y198" s="555" t="str">
        <f>PARAMETRES!$F$19</f>
        <v>TOTAL DE LA PÉRIODE</v>
      </c>
      <c r="Z198" s="555"/>
      <c r="AA198" s="341">
        <f>PARAMETRES!$G$19</f>
        <v>100</v>
      </c>
      <c r="AB198" s="342"/>
      <c r="AC198" s="343">
        <f>TOTALGENERAL!$AA69</f>
        <v>73.399999999999991</v>
      </c>
      <c r="AD198" s="344"/>
      <c r="AE198" s="343" t="str">
        <f>TOTALGENERAL!$BB69</f>
        <v/>
      </c>
      <c r="AF198" s="344"/>
      <c r="AG198" s="343" t="str">
        <f>TOTALGENERAL!$CC69</f>
        <v/>
      </c>
      <c r="AH198" s="344"/>
      <c r="AI198" s="343" t="str">
        <f>TOTALGENERAL!$DD69</f>
        <v/>
      </c>
      <c r="AK198" s="555" t="str">
        <f>PARAMETRES!$F$19</f>
        <v>TOTAL DE LA PÉRIODE</v>
      </c>
      <c r="AL198" s="555"/>
      <c r="AM198" s="341">
        <f>PARAMETRES!$G$19</f>
        <v>100</v>
      </c>
      <c r="AN198" s="342"/>
      <c r="AO198" s="343">
        <f>TOTALGENERAL!$AA73</f>
        <v>80.899999999999991</v>
      </c>
      <c r="AP198" s="344"/>
      <c r="AQ198" s="343" t="str">
        <f>TOTALGENERAL!$BB73</f>
        <v/>
      </c>
      <c r="AR198" s="344"/>
      <c r="AS198" s="343" t="str">
        <f>TOTALGENERAL!$CC73</f>
        <v/>
      </c>
      <c r="AT198" s="344"/>
      <c r="AU198" s="343" t="str">
        <f>TOTALGENERAL!$DD73</f>
        <v/>
      </c>
      <c r="AW198" s="555" t="str">
        <f>PARAMETRES!$F$19</f>
        <v>TOTAL DE LA PÉRIODE</v>
      </c>
      <c r="AX198" s="555"/>
      <c r="AY198" s="341">
        <f>PARAMETRES!$G$19</f>
        <v>100</v>
      </c>
      <c r="AZ198" s="342"/>
      <c r="BA198" s="343">
        <f>TOTALGENERAL!$AA77</f>
        <v>86.399999999999991</v>
      </c>
      <c r="BB198" s="344"/>
      <c r="BC198" s="343" t="str">
        <f>TOTALGENERAL!$BB77</f>
        <v/>
      </c>
      <c r="BD198" s="344"/>
      <c r="BE198" s="343" t="str">
        <f>TOTALGENERAL!$CC77</f>
        <v/>
      </c>
      <c r="BF198" s="344"/>
      <c r="BG198" s="343" t="str">
        <f>TOTALGENERAL!$DD77</f>
        <v/>
      </c>
      <c r="BI198" s="555" t="str">
        <f>PARAMETRES!$F$19</f>
        <v>TOTAL DE LA PÉRIODE</v>
      </c>
      <c r="BJ198" s="555"/>
      <c r="BK198" s="341">
        <f>PARAMETRES!$G$19</f>
        <v>100</v>
      </c>
      <c r="BL198" s="342"/>
      <c r="BM198" s="343">
        <f>TOTALGENERAL!$AA81</f>
        <v>82.3</v>
      </c>
      <c r="BN198" s="344"/>
      <c r="BO198" s="343" t="str">
        <f>TOTALGENERAL!$BB81</f>
        <v/>
      </c>
      <c r="BP198" s="344"/>
      <c r="BQ198" s="343" t="str">
        <f>TOTALGENERAL!$CC81</f>
        <v/>
      </c>
      <c r="BR198" s="344"/>
      <c r="BS198" s="343" t="str">
        <f>TOTALGENERAL!$DD81</f>
        <v/>
      </c>
      <c r="BU198" s="555" t="str">
        <f>PARAMETRES!$F$19</f>
        <v>TOTAL DE LA PÉRIODE</v>
      </c>
      <c r="BV198" s="555"/>
      <c r="BW198" s="341">
        <f>PARAMETRES!$G$19</f>
        <v>100</v>
      </c>
      <c r="BX198" s="342"/>
      <c r="BY198" s="343">
        <f>TOTALGENERAL!$AA85</f>
        <v>81.699999999999989</v>
      </c>
      <c r="BZ198" s="344"/>
      <c r="CA198" s="343" t="str">
        <f>TOTALGENERAL!$BB85</f>
        <v/>
      </c>
      <c r="CB198" s="344"/>
      <c r="CC198" s="343" t="str">
        <f>TOTALGENERAL!$CC85</f>
        <v/>
      </c>
      <c r="CD198" s="344"/>
      <c r="CE198" s="343" t="str">
        <f>TOTALGENERAL!$DD85</f>
        <v/>
      </c>
      <c r="CG198" s="555" t="str">
        <f>PARAMETRES!$F$19</f>
        <v>TOTAL DE LA PÉRIODE</v>
      </c>
      <c r="CH198" s="555"/>
      <c r="CI198" s="341">
        <f>PARAMETRES!$G$19</f>
        <v>100</v>
      </c>
      <c r="CJ198" s="342"/>
      <c r="CK198" s="343" t="str">
        <f>TOTALGENERAL!$AA89</f>
        <v/>
      </c>
      <c r="CL198" s="344"/>
      <c r="CM198" s="343" t="str">
        <f>TOTALGENERAL!$BB89</f>
        <v/>
      </c>
      <c r="CN198" s="344"/>
      <c r="CO198" s="343" t="str">
        <f>TOTALGENERAL!$CC89</f>
        <v/>
      </c>
      <c r="CP198" s="344"/>
      <c r="CQ198" s="343" t="str">
        <f>TOTALGENERAL!$DD89</f>
        <v/>
      </c>
      <c r="CS198" s="555" t="str">
        <f>PARAMETRES!$F$19</f>
        <v>TOTAL DE LA PÉRIODE</v>
      </c>
      <c r="CT198" s="555"/>
      <c r="CU198" s="341">
        <f>PARAMETRES!$G$19</f>
        <v>100</v>
      </c>
      <c r="CV198" s="342"/>
      <c r="CW198" s="343" t="str">
        <f>TOTALGENERAL!$AA93</f>
        <v/>
      </c>
      <c r="CX198" s="344"/>
      <c r="CY198" s="343" t="str">
        <f>TOTALGENERAL!$BB93</f>
        <v/>
      </c>
      <c r="CZ198" s="344"/>
      <c r="DA198" s="343" t="str">
        <f>TOTALGENERAL!$CC93</f>
        <v/>
      </c>
      <c r="DB198" s="344"/>
      <c r="DC198" s="343" t="str">
        <f>TOTALGENERAL!$DD93</f>
        <v/>
      </c>
      <c r="DE198" s="555" t="str">
        <f>PARAMETRES!$F$19</f>
        <v>TOTAL DE LA PÉRIODE</v>
      </c>
      <c r="DF198" s="555"/>
      <c r="DG198" s="341">
        <f>PARAMETRES!$G$19</f>
        <v>100</v>
      </c>
      <c r="DH198" s="342"/>
      <c r="DI198" s="343" t="str">
        <f>TOTALGENERAL!$AA97</f>
        <v/>
      </c>
      <c r="DJ198" s="344"/>
      <c r="DK198" s="343" t="str">
        <f>TOTALGENERAL!$BB97</f>
        <v/>
      </c>
      <c r="DL198" s="344"/>
      <c r="DM198" s="343" t="str">
        <f>TOTALGENERAL!$CC97</f>
        <v/>
      </c>
      <c r="DN198" s="344"/>
      <c r="DO198" s="343" t="str">
        <f>TOTALGENERAL!$DD97</f>
        <v/>
      </c>
    </row>
    <row r="199" spans="1:120" ht="3.75" customHeight="1">
      <c r="G199" s="345"/>
      <c r="J199" s="345"/>
      <c r="S199" s="345"/>
      <c r="V199" s="345"/>
      <c r="AE199" s="345"/>
      <c r="AH199" s="345"/>
      <c r="AQ199" s="345"/>
      <c r="AT199" s="345"/>
      <c r="BC199" s="345"/>
      <c r="BF199" s="345"/>
      <c r="BO199" s="345"/>
      <c r="BR199" s="345"/>
      <c r="CA199" s="345"/>
      <c r="CD199" s="345"/>
      <c r="CM199" s="345"/>
      <c r="CP199" s="345"/>
      <c r="CY199" s="345"/>
      <c r="DB199" s="345"/>
      <c r="DK199" s="345"/>
      <c r="DN199" s="345"/>
    </row>
    <row r="200" spans="1:120">
      <c r="G200" s="556" t="str">
        <f>IF(COUNTBLANK(K169:K198)=30,"","Moyenne de l'année : ")</f>
        <v/>
      </c>
      <c r="H200" s="556"/>
      <c r="I200" s="556"/>
      <c r="J200" s="556"/>
      <c r="K200" s="346" t="str">
        <f>IF(COUNTBLANK(K169:K198)=30,"",CONCATENATE(TOTALGENERAL!$DO61," %"))</f>
        <v/>
      </c>
      <c r="S200" s="556" t="str">
        <f>IF(COUNTBLANK(W169:W198)=30,"","Moyenne de l'année : ")</f>
        <v/>
      </c>
      <c r="T200" s="556"/>
      <c r="U200" s="556"/>
      <c r="V200" s="556"/>
      <c r="W200" s="346" t="str">
        <f>IF(COUNTBLANK(W169:W198)=30,"",CONCATENATE(TOTALGENERAL!$DO65," %"))</f>
        <v/>
      </c>
      <c r="AE200" s="556" t="str">
        <f>IF(COUNTBLANK(AI169:AI198)=30,"","Moyenne de l'année : ")</f>
        <v/>
      </c>
      <c r="AF200" s="556"/>
      <c r="AG200" s="556"/>
      <c r="AH200" s="556"/>
      <c r="AI200" s="346" t="str">
        <f>IF(COUNTBLANK(AI169:AI198)=30,"",CONCATENATE(TOTALGENERAL!$DO69," %"))</f>
        <v/>
      </c>
      <c r="AQ200" s="556" t="str">
        <f>IF(COUNTBLANK(AU169:AU198)=30,"","Moyenne de l'année : ")</f>
        <v/>
      </c>
      <c r="AR200" s="556"/>
      <c r="AS200" s="556"/>
      <c r="AT200" s="556"/>
      <c r="AU200" s="346" t="str">
        <f>IF(COUNTBLANK(AU169:AU198)=30,"",CONCATENATE(TOTALGENERAL!$DO73," %"))</f>
        <v/>
      </c>
      <c r="BC200" s="556" t="str">
        <f>IF(COUNTBLANK(BG169:BG198)=30,"","Moyenne de l'année : ")</f>
        <v/>
      </c>
      <c r="BD200" s="556"/>
      <c r="BE200" s="556"/>
      <c r="BF200" s="556"/>
      <c r="BG200" s="346" t="str">
        <f>IF(COUNTBLANK(BG169:BG198)=30,"",CONCATENATE(TOTALGENERAL!$DO77," %"))</f>
        <v/>
      </c>
      <c r="BO200" s="556" t="str">
        <f>IF(COUNTBLANK(BS169:BS198)=30,"","Moyenne de l'année : ")</f>
        <v/>
      </c>
      <c r="BP200" s="556"/>
      <c r="BQ200" s="556"/>
      <c r="BR200" s="556"/>
      <c r="BS200" s="346" t="str">
        <f>IF(COUNTBLANK(BS169:BS198)=30,"",CONCATENATE(TOTALGENERAL!$DO81," %"))</f>
        <v/>
      </c>
      <c r="CA200" s="556" t="str">
        <f>IF(COUNTBLANK(CE169:CE198)=30,"","Moyenne de l'année : ")</f>
        <v/>
      </c>
      <c r="CB200" s="556"/>
      <c r="CC200" s="556"/>
      <c r="CD200" s="556"/>
      <c r="CE200" s="346" t="str">
        <f>IF(COUNTBLANK(CE169:CE198)=30,"",CONCATENATE(TOTALGENERAL!$DO85," %"))</f>
        <v/>
      </c>
      <c r="CM200" s="556" t="str">
        <f>IF(COUNTBLANK(CQ169:CQ198)=30,"","Moyenne de l'année : ")</f>
        <v/>
      </c>
      <c r="CN200" s="556"/>
      <c r="CO200" s="556"/>
      <c r="CP200" s="556"/>
      <c r="CQ200" s="346" t="str">
        <f>IF(COUNTBLANK(CQ169:CQ198)=30,"",CONCATENATE(TOTALGENERAL!$DO89," %"))</f>
        <v/>
      </c>
      <c r="CY200" s="556" t="str">
        <f>IF(COUNTBLANK(DC169:DC198)=30,"","Moyenne de l'année : ")</f>
        <v/>
      </c>
      <c r="CZ200" s="556"/>
      <c r="DA200" s="556"/>
      <c r="DB200" s="556"/>
      <c r="DC200" s="346" t="str">
        <f>IF(COUNTBLANK(DC169:DC198)=30,"",CONCATENATE(TOTALGENERAL!$DO93," %"))</f>
        <v/>
      </c>
      <c r="DK200" s="556" t="str">
        <f>IF(COUNTBLANK(DO169:DO198)=30,"","Moyenne de l'année : ")</f>
        <v/>
      </c>
      <c r="DL200" s="556"/>
      <c r="DM200" s="556"/>
      <c r="DN200" s="556"/>
      <c r="DO200" s="346" t="str">
        <f>IF(COUNTBLANK(DO169:DO198)=30,"",CONCATENATE(TOTALGENERAL!$DO97," %"))</f>
        <v/>
      </c>
    </row>
    <row r="201" spans="1:120" ht="21.75" customHeight="1">
      <c r="A201" s="312" t="str">
        <f>IF(PARAMETRES!$G$28="N","",IF(COUNTBLANK(K169:K198)=30,"","Epreuve récapitulative de fin d'année :"))</f>
        <v/>
      </c>
      <c r="M201" s="312" t="str">
        <f>IF(PARAMETRES!$G$28="N","",IF(COUNTBLANK(W169:W198)=30,"","Epreuve récapitulative de fin d'année :"))</f>
        <v/>
      </c>
      <c r="Y201" s="312" t="str">
        <f>IF(PARAMETRES!$G$28="N","",IF(COUNTBLANK(AI169:AI198)=30,"","Epreuve récapitulative de fin d'année :"))</f>
        <v/>
      </c>
      <c r="AK201" s="312" t="str">
        <f>IF(PARAMETRES!$G$28="N","",IF(COUNTBLANK(AU169:AU198)=30,"","Epreuve récapitulative de fin d'année :"))</f>
        <v/>
      </c>
      <c r="AW201" s="312" t="str">
        <f>IF(PARAMETRES!$G$28="N","",IF(COUNTBLANK(BG169:BG198)=30,"","Epreuve récapitulative de fin d'année :"))</f>
        <v/>
      </c>
      <c r="BI201" s="312" t="str">
        <f>IF(PARAMETRES!$G$28="N","",IF(COUNTBLANK(BS169:BS198)=30,"","Epreuve récapitulative de fin d'année :"))</f>
        <v/>
      </c>
      <c r="BU201" s="312" t="str">
        <f>IF(PARAMETRES!$G$28="N","",IF(COUNTBLANK(CE169:CE198)=30,"","Epreuve récapitulative de fin d'année :"))</f>
        <v/>
      </c>
      <c r="CG201" s="312" t="str">
        <f>IF(PARAMETRES!$G$28="N","",IF(COUNTBLANK(CQ169:CQ198)=30,"","Epreuve récapitulative de fin d'année :"))</f>
        <v/>
      </c>
      <c r="CS201" s="312" t="str">
        <f>IF(PARAMETRES!$G$28="N","",IF(COUNTBLANK(DC169:DC198)=30,"","Epreuve récapitulative de fin d'année :"))</f>
        <v/>
      </c>
      <c r="DE201" s="312" t="str">
        <f>IF(PARAMETRES!$G$28="N","",IF(COUNTBLANK(DO169:DO198)=30,"","Epreuve récapitulative de fin d'année :"))</f>
        <v/>
      </c>
    </row>
    <row r="202" spans="1:120">
      <c r="A202" s="312" t="str">
        <f>IF(PARAMETRES!$G$28="N","",IF(COUNTBLANK(K169:K198)=30,"",CONCATENATE("   - Savoir écrire : ",'ECRIRE (conj, gramm)'!$CQ9,"/",'ECRIRE (conj, gramm)'!$CR9," (",'ECRIRE (conj, gramm)'!$CN9,"/",'ECRIRE (conj, gramm)'!$CO9,")")))</f>
        <v/>
      </c>
      <c r="M202" s="312" t="str">
        <f>IF(PARAMETRES!$G$28="N","",IF(COUNTBLANK(W169:W198)=30,"",CONCATENATE("   - Savoir écrire : ",'ECRIRE (conj, gramm)'!$CQ13,"/",'ECRIRE (conj, gramm)'!$CR13," (",'ECRIRE (conj, gramm)'!$CN13,"/",'ECRIRE (conj, gramm)'!$CO13,")")))</f>
        <v/>
      </c>
      <c r="Y202" s="312" t="str">
        <f>IF(PARAMETRES!$G$28="N","",IF(COUNTBLANK(AI169:AI198)=30,"",CONCATENATE("   - Savoir écrire : ",'ECRIRE (conj, gramm)'!$CQ17,"/",'ECRIRE (conj, gramm)'!$CR17," (",'ECRIRE (conj, gramm)'!$CN17,"/",'ECRIRE (conj, gramm)'!$CO17,")")))</f>
        <v/>
      </c>
      <c r="AK202" s="312" t="str">
        <f>IF(PARAMETRES!$G$28="N","",IF(COUNTBLANK(AU169:AU198)=30,"",CONCATENATE("   - Savoir écrire : ",'ECRIRE (conj, gramm)'!$CQ21,"/",'ECRIRE (conj, gramm)'!$CR21," (",'ECRIRE (conj, gramm)'!$CN21,"/",'ECRIRE (conj, gramm)'!$CO21,")")))</f>
        <v/>
      </c>
      <c r="AW202" s="312" t="str">
        <f>IF(PARAMETRES!$G$28="N","",IF(COUNTBLANK(BG169:BG198)=30,"",CONCATENATE("   - Savoir écrire : ",'ECRIRE (conj, gramm)'!$CQ25,"/",'ECRIRE (conj, gramm)'!$CR25," (",'ECRIRE (conj, gramm)'!$CN25,"/",'ECRIRE (conj, gramm)'!$CO25,")")))</f>
        <v/>
      </c>
      <c r="BI202" s="312" t="str">
        <f>IF(PARAMETRES!$G$28="N","",IF(COUNTBLANK(BS169:BS198)=30,"",CONCATENATE("   - Savoir écrire : ",'ECRIRE (conj, gramm)'!$CQ29,"/",'ECRIRE (conj, gramm)'!$CR29," (",'ECRIRE (conj, gramm)'!$CN29,"/",'ECRIRE (conj, gramm)'!$CO29,")")))</f>
        <v/>
      </c>
      <c r="BU202" s="312" t="str">
        <f>IF(PARAMETRES!$G$28="N","",IF(COUNTBLANK(CE169:CE198)=30,"",CONCATENATE("   - Savoir écrire : ",'ECRIRE (conj, gramm)'!$CQ33,"/",'ECRIRE (conj, gramm)'!$CR33," (",'ECRIRE (conj, gramm)'!$CN33,"/",'ECRIRE (conj, gramm)'!$CO33,")")))</f>
        <v/>
      </c>
      <c r="CG202" s="312" t="str">
        <f>IF(PARAMETRES!$G$28="N","",IF(COUNTBLANK(CQ169:CQ198)=30,"",CONCATENATE("   - Savoir écrire : ",'ECRIRE (conj, gramm)'!$CQ37,"/",'ECRIRE (conj, gramm)'!$CR37," (",'ECRIRE (conj, gramm)'!$CN37,"/",'ECRIRE (conj, gramm)'!$CO37,")")))</f>
        <v/>
      </c>
      <c r="CS202" s="312" t="str">
        <f>IF(PARAMETRES!$G$28="N","",IF(COUNTBLANK(DC169:DC198)=30,"",CONCATENATE("   - Savoir écrire : ",'ECRIRE (conj, gramm)'!$CQ41,"/",'ECRIRE (conj, gramm)'!$CR41," (",'ECRIRE (conj, gramm)'!$CN41,"/",'ECRIRE (conj, gramm)'!$CO41,")")))</f>
        <v/>
      </c>
      <c r="DE202" s="312" t="str">
        <f>IF(PARAMETRES!$G$28="N","",IF(COUNTBLANK(DO169:DO198)=30,"",CONCATENATE("   - Savoir écrire : ",'ECRIRE (conj, gramm)'!$CQ45,"/",'ECRIRE (conj, gramm)'!$CR45," (",'ECRIRE (conj, gramm)'!$CN45,"/",'ECRIRE (conj, gramm)'!$CO45,")")))</f>
        <v/>
      </c>
    </row>
    <row r="203" spans="1:120">
      <c r="A203" s="312" t="str">
        <f>IF(PARAMETRES!$G$28="N","",IF(COUNTBLANK(K169:K198)=30,"",IF(NO!$CM9="",IF(G!$CM9="",IF(SF!$CM9="",IF(#REF!="","",CONCATENATE("   - ",#REF!," : ",#REF!,"/",#REF!," (",#REF!,"/",#REF!,")")),CONCATENATE("   - ",SF!$CN$2," : ",SF!$CM9,"/",SF!$CN9," (",SF!$CJ9,"/",SF!$CK9,")")),CONCATENATE("   - ",G!$CN$2," : ",G!$CM9,"/",G!$CN9," (",G!$CJ9,"/",G!$CK9,")")),CONCATENATE("   - ",NO!$CN$2," : ",NO!$CM9,"/",NO!$CN9," (",NO!$CJ9,"/",NO!$CK9,")"))))</f>
        <v/>
      </c>
      <c r="M203" s="312" t="str">
        <f>IF(PARAMETRES!$G$28="N","",IF(COUNTBLANK(W169:W198)=30,"",IF(NO!$CM13="",IF(G!$CM13="",IF(SF!$CM13="",IF(#REF!="","",CONCATENATE("   - ",#REF!," : ",#REF!,"/",#REF!," (",#REF!,"/",#REF!,")")),CONCATENATE("   - ",SF!$CN$2," : ",SF!$CM13,"/",SF!$CN13," (",SF!$CJ13,"/",SF!$CK13,")")),CONCATENATE("   - ",G!$CN$2," : ",G!$CM13,"/",G!$CN13," (",G!$CJ13,"/",G!$CK13,")")),CONCATENATE("   - ",NO!$CN$2," : ",NO!$CM13,"/",NO!$CN13," (",NO!$CJ13,"/",NO!$CK13,")"))))</f>
        <v/>
      </c>
      <c r="Y203" s="312" t="str">
        <f>IF(PARAMETRES!$G$28="N","",IF(COUNTBLANK(AI169:AI198)=30,"",IF(NO!$CM17="",IF(G!$CM17="",IF(SF!$CM17="",IF(#REF!="","",CONCATENATE("   - ",#REF!," : ",#REF!,"/",#REF!," (",#REF!,"/",#REF!,")")),CONCATENATE("   - ",SF!$CN$2," : ",SF!$CM17,"/",SF!$CN17," (",SF!$CJ17,"/",SF!$CK17,")")),CONCATENATE("   - ",G!$CN$2," : ",G!$CM17,"/",G!$CN17," (",G!$CJ17,"/",G!$CK17,")")),CONCATENATE("   - ",NO!$CN$2," : ",NO!$CM17,"/",NO!$CN17," (",NO!$CJ17,"/",NO!$CK17,")"))))</f>
        <v/>
      </c>
      <c r="AK203" s="312" t="str">
        <f>IF(PARAMETRES!$G$28="N","",IF(COUNTBLANK(AU169:AU198)=30,"",IF(NO!$CM21="",IF(G!$CM21="",IF(SF!$CM21="",IF(#REF!="","",CONCATENATE("   - ",#REF!," : ",#REF!,"/",#REF!," (",#REF!,"/",#REF!,")")),CONCATENATE("   - ",SF!$CN$2," : ",SF!$CM21,"/",SF!$CN21," (",SF!$CJ21,"/",SF!$CK21,")")),CONCATENATE("   - ",G!$CN$2," : ",G!$CM21,"/",G!$CN21," (",G!$CJ21,"/",G!$CK21,")")),CONCATENATE("   - ",NO!$CN$2," : ",NO!$CM21,"/",NO!$CN21," (",NO!$CJ21,"/",NO!$CK21,")"))))</f>
        <v/>
      </c>
      <c r="AW203" s="312" t="str">
        <f>IF(PARAMETRES!$G$28="N","",IF(COUNTBLANK(BG169:BG198)=30,"",IF(NO!$CM25="",IF(G!$CM25="",IF(SF!$CM25="",IF(#REF!="","",CONCATENATE("   - ",#REF!," : ",#REF!,"/",#REF!," (",#REF!,"/",#REF!,")")),CONCATENATE("   - ",SF!$CN$2," : ",SF!$CM25,"/",SF!$CN25," (",SF!$CJ25,"/",SF!$CK25,")")),CONCATENATE("   - ",G!$CN$2," : ",G!$CM25,"/",G!$CN25," (",G!$CJ25,"/",G!$CK25,")")),CONCATENATE("   - ",NO!$CN$2," : ",NO!$CM25,"/",NO!$CN25," (",NO!$CJ25,"/",NO!$CK25,")"))))</f>
        <v/>
      </c>
      <c r="BI203" s="312" t="str">
        <f>IF(PARAMETRES!$G$28="N","",IF(COUNTBLANK(BS169:BS198)=30,"",IF(NO!$CM29="",IF(G!$CM29="",IF(SF!$CM29="",IF(#REF!="","",CONCATENATE("   - ",#REF!," : ",#REF!,"/",#REF!," (",#REF!,"/",#REF!,")")),CONCATENATE("   - ",SF!$CN$2," : ",SF!$CM29,"/",SF!$CN29," (",SF!$CJ29,"/",SF!$CK29,")")),CONCATENATE("   - ",G!$CN$2," : ",G!$CM29,"/",G!$CN29," (",G!$CJ29,"/",G!$CK29,")")),CONCATENATE("   - ",NO!$CN$2," : ",NO!$CM29,"/",NO!$CN29," (",NO!$CJ29,"/",NO!$CK29,")"))))</f>
        <v/>
      </c>
      <c r="BU203" s="312" t="str">
        <f>IF(PARAMETRES!$G$28="N","",IF(COUNTBLANK(CE169:CE198)=30,"",IF(NO!$CM33="",IF(G!$CM33="",IF(SF!$CM33="",IF(#REF!="","",CONCATENATE("   - ",#REF!," : ",#REF!,"/",#REF!," (",#REF!,"/",#REF!,")")),CONCATENATE("   - ",SF!$CN$2," : ",SF!$CM33,"/",SF!$CN33," (",SF!$CJ33,"/",SF!$CK33,")")),CONCATENATE("   - ",G!$CN$2," : ",G!$CM33,"/",G!$CN33," (",G!$CJ33,"/",G!$CK33,")")),CONCATENATE("   - ",NO!$CN$2," : ",NO!$CM33,"/",NO!$CN33," (",NO!$CJ33,"/",NO!$CK33,")"))))</f>
        <v/>
      </c>
      <c r="CG203" s="312" t="str">
        <f>IF(PARAMETRES!$G$28="N","",IF(COUNTBLANK(CQ169:CQ198)=30,"",IF(NO!$CM37="",IF(G!$CM37="",IF(SF!$CM37="",IF(#REF!="","",CONCATENATE("   - ",#REF!," : ",#REF!,"/",#REF!," (",#REF!,"/",#REF!,")")),CONCATENATE("   - ",SF!$CN$2," : ",SF!$CM37,"/",SF!$CN37," (",SF!$CJ37,"/",SF!$CK37,")")),CONCATENATE("   - ",G!$CN$2," : ",G!$CM37,"/",G!$CN37," (",G!$CJ37,"/",G!$CK37,")")),CONCATENATE("   - ",NO!$CN$2," : ",NO!$CM37,"/",NO!$CN37," (",NO!$CJ37,"/",NO!$CK37,")"))))</f>
        <v/>
      </c>
      <c r="CS203" s="312" t="str">
        <f>IF(PARAMETRES!$G$28="N","",IF(COUNTBLANK(DC169:DC198)=30,"",IF(NO!$CM41="",IF(G!$CM41="",IF(SF!$CM41="",IF(#REF!="","",CONCATENATE("   - ",#REF!," : ",#REF!,"/",#REF!," (",#REF!,"/",#REF!,")")),CONCATENATE("   - ",SF!$CN$2," : ",SF!$CM41,"/",SF!$CN41," (",SF!$CJ41,"/",SF!$CK41,")")),CONCATENATE("   - ",G!$CN$2," : ",G!$CM41,"/",G!$CN41," (",G!$CJ41,"/",G!$CK41,")")),CONCATENATE("   - ",NO!$CN$2," : ",NO!$CM41,"/",NO!$CN41," (",NO!$CJ41,"/",NO!$CK41,")"))))</f>
        <v/>
      </c>
      <c r="DE203" s="312" t="str">
        <f>IF(PARAMETRES!$G$28="N","",IF(COUNTBLANK(DO169:DO198)=30,"",IF(NO!$CM45="",IF(G!$CM45="",IF(SF!$CM45="",IF(#REF!="","",CONCATENATE("   - ",#REF!," : ",#REF!,"/",#REF!," (",#REF!,"/",#REF!,")")),CONCATENATE("   - ",SF!$CN$2," : ",SF!$CM45,"/",SF!$CN45," (",SF!$CJ45,"/",SF!$CK45,")")),CONCATENATE("   - ",G!$CN$2," : ",G!$CM45,"/",G!$CN45," (",G!$CJ45,"/",G!$CK45,")")),CONCATENATE("   - ",NO!$CN$2," : ",NO!$CM45,"/",NO!$CN45," (",NO!$CJ45,"/",NO!$CK45,")"))))</f>
        <v/>
      </c>
    </row>
  </sheetData>
  <sheetProtection sheet="1" objects="1" scenarios="1"/>
  <mergeCells count="830">
    <mergeCell ref="DK200:DN200"/>
    <mergeCell ref="BU198:BV198"/>
    <mergeCell ref="CG198:CH198"/>
    <mergeCell ref="BC200:BF200"/>
    <mergeCell ref="BO200:BR200"/>
    <mergeCell ref="CA200:CD200"/>
    <mergeCell ref="CM200:CP200"/>
    <mergeCell ref="CS198:CT198"/>
    <mergeCell ref="DE198:DF198"/>
    <mergeCell ref="CY200:DB200"/>
    <mergeCell ref="CG191:CH191"/>
    <mergeCell ref="CS191:CT191"/>
    <mergeCell ref="A198:B198"/>
    <mergeCell ref="M198:N198"/>
    <mergeCell ref="Y198:Z198"/>
    <mergeCell ref="AK198:AL198"/>
    <mergeCell ref="AW198:AX198"/>
    <mergeCell ref="BI198:BJ198"/>
    <mergeCell ref="G200:J200"/>
    <mergeCell ref="S200:V200"/>
    <mergeCell ref="AE200:AH200"/>
    <mergeCell ref="AQ200:AT200"/>
    <mergeCell ref="AK188:AL188"/>
    <mergeCell ref="AW188:AX188"/>
    <mergeCell ref="BI188:BJ188"/>
    <mergeCell ref="BU188:BV188"/>
    <mergeCell ref="CG188:CH188"/>
    <mergeCell ref="CS188:CT188"/>
    <mergeCell ref="DE191:DF191"/>
    <mergeCell ref="A194:B194"/>
    <mergeCell ref="M194:N194"/>
    <mergeCell ref="Y194:Z194"/>
    <mergeCell ref="AK194:AL194"/>
    <mergeCell ref="AW194:AX194"/>
    <mergeCell ref="BI194:BJ194"/>
    <mergeCell ref="BU194:BV194"/>
    <mergeCell ref="CG194:CH194"/>
    <mergeCell ref="CS194:CT194"/>
    <mergeCell ref="DE194:DF194"/>
    <mergeCell ref="A191:B191"/>
    <mergeCell ref="M191:N191"/>
    <mergeCell ref="Y191:Z191"/>
    <mergeCell ref="AK191:AL191"/>
    <mergeCell ref="AW191:AX191"/>
    <mergeCell ref="BI191:BJ191"/>
    <mergeCell ref="BU191:BV191"/>
    <mergeCell ref="DE188:DF188"/>
    <mergeCell ref="DE185:DF185"/>
    <mergeCell ref="A186:B186"/>
    <mergeCell ref="M186:N186"/>
    <mergeCell ref="Y186:Z186"/>
    <mergeCell ref="AK186:AL186"/>
    <mergeCell ref="AW186:AX186"/>
    <mergeCell ref="BI186:BJ186"/>
    <mergeCell ref="BU186:BV186"/>
    <mergeCell ref="CG186:CH186"/>
    <mergeCell ref="CS186:CT186"/>
    <mergeCell ref="DE186:DF186"/>
    <mergeCell ref="A185:B185"/>
    <mergeCell ref="M185:N185"/>
    <mergeCell ref="Y185:Z185"/>
    <mergeCell ref="AK185:AL185"/>
    <mergeCell ref="AW185:AX185"/>
    <mergeCell ref="BI185:BJ185"/>
    <mergeCell ref="BU185:BV185"/>
    <mergeCell ref="CG185:CH185"/>
    <mergeCell ref="CS185:CT185"/>
    <mergeCell ref="A188:B188"/>
    <mergeCell ref="M188:N188"/>
    <mergeCell ref="Y188:Z188"/>
    <mergeCell ref="DE182:DF182"/>
    <mergeCell ref="A184:B184"/>
    <mergeCell ref="M184:N184"/>
    <mergeCell ref="Y184:Z184"/>
    <mergeCell ref="AK184:AL184"/>
    <mergeCell ref="AW184:AX184"/>
    <mergeCell ref="BI184:BJ184"/>
    <mergeCell ref="BU184:BV184"/>
    <mergeCell ref="CG184:CH184"/>
    <mergeCell ref="CS184:CT184"/>
    <mergeCell ref="DE184:DF184"/>
    <mergeCell ref="A182:B182"/>
    <mergeCell ref="M182:N182"/>
    <mergeCell ref="Y182:Z182"/>
    <mergeCell ref="AK182:AL182"/>
    <mergeCell ref="AW182:AX182"/>
    <mergeCell ref="BI182:BJ182"/>
    <mergeCell ref="BU182:BV182"/>
    <mergeCell ref="CG182:CH182"/>
    <mergeCell ref="CS182:CT182"/>
    <mergeCell ref="DE177:DF177"/>
    <mergeCell ref="A179:B179"/>
    <mergeCell ref="M179:N179"/>
    <mergeCell ref="Y179:Z179"/>
    <mergeCell ref="AK179:AL179"/>
    <mergeCell ref="AW179:AX179"/>
    <mergeCell ref="BI179:BJ179"/>
    <mergeCell ref="BU179:BV179"/>
    <mergeCell ref="CG179:CH179"/>
    <mergeCell ref="CS179:CT179"/>
    <mergeCell ref="DE179:DF179"/>
    <mergeCell ref="A177:B177"/>
    <mergeCell ref="M177:N177"/>
    <mergeCell ref="Y177:Z177"/>
    <mergeCell ref="AK177:AL177"/>
    <mergeCell ref="AW177:AX177"/>
    <mergeCell ref="BI177:BJ177"/>
    <mergeCell ref="BU177:BV177"/>
    <mergeCell ref="CG177:CH177"/>
    <mergeCell ref="CS177:CT177"/>
    <mergeCell ref="DE175:DF175"/>
    <mergeCell ref="A176:B176"/>
    <mergeCell ref="M176:N176"/>
    <mergeCell ref="Y176:Z176"/>
    <mergeCell ref="AK176:AL176"/>
    <mergeCell ref="AW176:AX176"/>
    <mergeCell ref="BI176:BJ176"/>
    <mergeCell ref="BU176:BV176"/>
    <mergeCell ref="CG176:CH176"/>
    <mergeCell ref="CS176:CT176"/>
    <mergeCell ref="DE176:DF176"/>
    <mergeCell ref="A175:B175"/>
    <mergeCell ref="M175:N175"/>
    <mergeCell ref="Y175:Z175"/>
    <mergeCell ref="AK175:AL175"/>
    <mergeCell ref="AW175:AX175"/>
    <mergeCell ref="BI175:BJ175"/>
    <mergeCell ref="BU175:BV175"/>
    <mergeCell ref="CG175:CH175"/>
    <mergeCell ref="CS175:CT175"/>
    <mergeCell ref="BU172:BV172"/>
    <mergeCell ref="CG172:CH172"/>
    <mergeCell ref="CS172:CT172"/>
    <mergeCell ref="DE172:DF172"/>
    <mergeCell ref="A174:B174"/>
    <mergeCell ref="M174:N174"/>
    <mergeCell ref="Y174:Z174"/>
    <mergeCell ref="AK174:AL174"/>
    <mergeCell ref="AW174:AX174"/>
    <mergeCell ref="BI174:BJ174"/>
    <mergeCell ref="BU174:BV174"/>
    <mergeCell ref="CG174:CH174"/>
    <mergeCell ref="CS174:CT174"/>
    <mergeCell ref="DE174:DF174"/>
    <mergeCell ref="A172:B172"/>
    <mergeCell ref="M172:N172"/>
    <mergeCell ref="Y172:Z172"/>
    <mergeCell ref="AK172:AL172"/>
    <mergeCell ref="AW172:AX172"/>
    <mergeCell ref="BI172:BJ172"/>
    <mergeCell ref="A169:B169"/>
    <mergeCell ref="M169:N169"/>
    <mergeCell ref="Y169:Z169"/>
    <mergeCell ref="AK169:AL169"/>
    <mergeCell ref="AW169:AX169"/>
    <mergeCell ref="BI169:BJ169"/>
    <mergeCell ref="CH163:CN163"/>
    <mergeCell ref="CO163:CO164"/>
    <mergeCell ref="CP163:CP164"/>
    <mergeCell ref="AX163:BD163"/>
    <mergeCell ref="BE163:BE164"/>
    <mergeCell ref="BU169:BV169"/>
    <mergeCell ref="CG169:CH169"/>
    <mergeCell ref="B163:H163"/>
    <mergeCell ref="I163:I164"/>
    <mergeCell ref="J163:J164"/>
    <mergeCell ref="N163:T163"/>
    <mergeCell ref="U163:U164"/>
    <mergeCell ref="V163:V164"/>
    <mergeCell ref="B164:H164"/>
    <mergeCell ref="N164:T164"/>
    <mergeCell ref="CS169:CT169"/>
    <mergeCell ref="DE169:DF169"/>
    <mergeCell ref="BR163:BR164"/>
    <mergeCell ref="Z163:AF163"/>
    <mergeCell ref="AG163:AG164"/>
    <mergeCell ref="AH163:AH164"/>
    <mergeCell ref="AL163:AR163"/>
    <mergeCell ref="AS163:AS164"/>
    <mergeCell ref="AT163:AT164"/>
    <mergeCell ref="DM163:DM164"/>
    <mergeCell ref="DN163:DN164"/>
    <mergeCell ref="Z164:AF164"/>
    <mergeCell ref="AL164:AR164"/>
    <mergeCell ref="AX164:BD164"/>
    <mergeCell ref="BJ164:BP164"/>
    <mergeCell ref="BV164:CB164"/>
    <mergeCell ref="CH164:CN164"/>
    <mergeCell ref="CT163:CZ163"/>
    <mergeCell ref="DA163:DA164"/>
    <mergeCell ref="DB163:DB164"/>
    <mergeCell ref="DF163:DL163"/>
    <mergeCell ref="CT164:CZ164"/>
    <mergeCell ref="DF164:DL164"/>
    <mergeCell ref="BV163:CB163"/>
    <mergeCell ref="CC163:CC164"/>
    <mergeCell ref="CD163:CD164"/>
    <mergeCell ref="BF163:BF164"/>
    <mergeCell ref="BJ163:BP163"/>
    <mergeCell ref="BQ163:BQ164"/>
    <mergeCell ref="DK146:DN146"/>
    <mergeCell ref="A162:L162"/>
    <mergeCell ref="M162:X162"/>
    <mergeCell ref="Y162:AJ162"/>
    <mergeCell ref="AK162:AV162"/>
    <mergeCell ref="AW162:BH162"/>
    <mergeCell ref="BI162:BT162"/>
    <mergeCell ref="BU162:CF162"/>
    <mergeCell ref="CG162:CR162"/>
    <mergeCell ref="CS162:DD162"/>
    <mergeCell ref="DE162:DP162"/>
    <mergeCell ref="DE144:DF144"/>
    <mergeCell ref="G146:J146"/>
    <mergeCell ref="S146:V146"/>
    <mergeCell ref="AE146:AH146"/>
    <mergeCell ref="AQ146:AT146"/>
    <mergeCell ref="BC146:BF146"/>
    <mergeCell ref="BO146:BR146"/>
    <mergeCell ref="CA146:CD146"/>
    <mergeCell ref="CM146:CP146"/>
    <mergeCell ref="CY146:DB146"/>
    <mergeCell ref="CG137:CH137"/>
    <mergeCell ref="CS137:CT137"/>
    <mergeCell ref="A144:B144"/>
    <mergeCell ref="M144:N144"/>
    <mergeCell ref="Y144:Z144"/>
    <mergeCell ref="AK144:AL144"/>
    <mergeCell ref="AW144:AX144"/>
    <mergeCell ref="BI144:BJ144"/>
    <mergeCell ref="BU144:BV144"/>
    <mergeCell ref="CG144:CH144"/>
    <mergeCell ref="CS144:CT144"/>
    <mergeCell ref="AK134:AL134"/>
    <mergeCell ref="AW134:AX134"/>
    <mergeCell ref="BI134:BJ134"/>
    <mergeCell ref="BU134:BV134"/>
    <mergeCell ref="CG134:CH134"/>
    <mergeCell ref="CS134:CT134"/>
    <mergeCell ref="DE137:DF137"/>
    <mergeCell ref="A140:B140"/>
    <mergeCell ref="M140:N140"/>
    <mergeCell ref="Y140:Z140"/>
    <mergeCell ref="AK140:AL140"/>
    <mergeCell ref="AW140:AX140"/>
    <mergeCell ref="BI140:BJ140"/>
    <mergeCell ref="BU140:BV140"/>
    <mergeCell ref="CG140:CH140"/>
    <mergeCell ref="CS140:CT140"/>
    <mergeCell ref="DE140:DF140"/>
    <mergeCell ref="A137:B137"/>
    <mergeCell ref="M137:N137"/>
    <mergeCell ref="Y137:Z137"/>
    <mergeCell ref="AK137:AL137"/>
    <mergeCell ref="AW137:AX137"/>
    <mergeCell ref="BI137:BJ137"/>
    <mergeCell ref="BU137:BV137"/>
    <mergeCell ref="DE134:DF134"/>
    <mergeCell ref="DE131:DF131"/>
    <mergeCell ref="A132:B132"/>
    <mergeCell ref="M132:N132"/>
    <mergeCell ref="Y132:Z132"/>
    <mergeCell ref="AK132:AL132"/>
    <mergeCell ref="AW132:AX132"/>
    <mergeCell ref="BI132:BJ132"/>
    <mergeCell ref="BU132:BV132"/>
    <mergeCell ref="CG132:CH132"/>
    <mergeCell ref="CS132:CT132"/>
    <mergeCell ref="DE132:DF132"/>
    <mergeCell ref="A131:B131"/>
    <mergeCell ref="M131:N131"/>
    <mergeCell ref="Y131:Z131"/>
    <mergeCell ref="AK131:AL131"/>
    <mergeCell ref="AW131:AX131"/>
    <mergeCell ref="BI131:BJ131"/>
    <mergeCell ref="BU131:BV131"/>
    <mergeCell ref="CG131:CH131"/>
    <mergeCell ref="CS131:CT131"/>
    <mergeCell ref="A134:B134"/>
    <mergeCell ref="M134:N134"/>
    <mergeCell ref="Y134:Z134"/>
    <mergeCell ref="DE128:DF128"/>
    <mergeCell ref="A130:B130"/>
    <mergeCell ref="M130:N130"/>
    <mergeCell ref="Y130:Z130"/>
    <mergeCell ref="AK130:AL130"/>
    <mergeCell ref="AW130:AX130"/>
    <mergeCell ref="BI130:BJ130"/>
    <mergeCell ref="BU130:BV130"/>
    <mergeCell ref="CG130:CH130"/>
    <mergeCell ref="CS130:CT130"/>
    <mergeCell ref="DE130:DF130"/>
    <mergeCell ref="A128:B128"/>
    <mergeCell ref="M128:N128"/>
    <mergeCell ref="Y128:Z128"/>
    <mergeCell ref="AK128:AL128"/>
    <mergeCell ref="AW128:AX128"/>
    <mergeCell ref="BI128:BJ128"/>
    <mergeCell ref="BU128:BV128"/>
    <mergeCell ref="CG128:CH128"/>
    <mergeCell ref="CS128:CT128"/>
    <mergeCell ref="DE123:DF123"/>
    <mergeCell ref="A125:B125"/>
    <mergeCell ref="M125:N125"/>
    <mergeCell ref="Y125:Z125"/>
    <mergeCell ref="AK125:AL125"/>
    <mergeCell ref="AW125:AX125"/>
    <mergeCell ref="BI125:BJ125"/>
    <mergeCell ref="BU125:BV125"/>
    <mergeCell ref="CG125:CH125"/>
    <mergeCell ref="CS125:CT125"/>
    <mergeCell ref="DE125:DF125"/>
    <mergeCell ref="A123:B123"/>
    <mergeCell ref="M123:N123"/>
    <mergeCell ref="Y123:Z123"/>
    <mergeCell ref="AK123:AL123"/>
    <mergeCell ref="AW123:AX123"/>
    <mergeCell ref="BI123:BJ123"/>
    <mergeCell ref="BU123:BV123"/>
    <mergeCell ref="CG123:CH123"/>
    <mergeCell ref="CS123:CT123"/>
    <mergeCell ref="DE121:DF121"/>
    <mergeCell ref="A122:B122"/>
    <mergeCell ref="M122:N122"/>
    <mergeCell ref="Y122:Z122"/>
    <mergeCell ref="AK122:AL122"/>
    <mergeCell ref="AW122:AX122"/>
    <mergeCell ref="BI122:BJ122"/>
    <mergeCell ref="BU122:BV122"/>
    <mergeCell ref="CG122:CH122"/>
    <mergeCell ref="CS122:CT122"/>
    <mergeCell ref="DE122:DF122"/>
    <mergeCell ref="A121:B121"/>
    <mergeCell ref="M121:N121"/>
    <mergeCell ref="Y121:Z121"/>
    <mergeCell ref="AK121:AL121"/>
    <mergeCell ref="AW121:AX121"/>
    <mergeCell ref="BI121:BJ121"/>
    <mergeCell ref="BU121:BV121"/>
    <mergeCell ref="CG121:CH121"/>
    <mergeCell ref="CS121:CT121"/>
    <mergeCell ref="BU118:BV118"/>
    <mergeCell ref="CG118:CH118"/>
    <mergeCell ref="CS118:CT118"/>
    <mergeCell ref="DE118:DF118"/>
    <mergeCell ref="A120:B120"/>
    <mergeCell ref="M120:N120"/>
    <mergeCell ref="Y120:Z120"/>
    <mergeCell ref="AK120:AL120"/>
    <mergeCell ref="AW120:AX120"/>
    <mergeCell ref="BI120:BJ120"/>
    <mergeCell ref="BU120:BV120"/>
    <mergeCell ref="CG120:CH120"/>
    <mergeCell ref="CS120:CT120"/>
    <mergeCell ref="DE120:DF120"/>
    <mergeCell ref="A118:B118"/>
    <mergeCell ref="M118:N118"/>
    <mergeCell ref="Y118:Z118"/>
    <mergeCell ref="AK118:AL118"/>
    <mergeCell ref="AW118:AX118"/>
    <mergeCell ref="BI118:BJ118"/>
    <mergeCell ref="A115:B115"/>
    <mergeCell ref="M115:N115"/>
    <mergeCell ref="Y115:Z115"/>
    <mergeCell ref="AK115:AL115"/>
    <mergeCell ref="AW115:AX115"/>
    <mergeCell ref="BI115:BJ115"/>
    <mergeCell ref="CH109:CN109"/>
    <mergeCell ref="CO109:CO110"/>
    <mergeCell ref="CP109:CP110"/>
    <mergeCell ref="AX109:BD109"/>
    <mergeCell ref="BE109:BE110"/>
    <mergeCell ref="BU115:BV115"/>
    <mergeCell ref="CG115:CH115"/>
    <mergeCell ref="B109:H109"/>
    <mergeCell ref="I109:I110"/>
    <mergeCell ref="J109:J110"/>
    <mergeCell ref="N109:T109"/>
    <mergeCell ref="U109:U110"/>
    <mergeCell ref="V109:V110"/>
    <mergeCell ref="B110:H110"/>
    <mergeCell ref="N110:T110"/>
    <mergeCell ref="CS115:CT115"/>
    <mergeCell ref="DE115:DF115"/>
    <mergeCell ref="BR109:BR110"/>
    <mergeCell ref="Z109:AF109"/>
    <mergeCell ref="AG109:AG110"/>
    <mergeCell ref="AH109:AH110"/>
    <mergeCell ref="AL109:AR109"/>
    <mergeCell ref="AS109:AS110"/>
    <mergeCell ref="AT109:AT110"/>
    <mergeCell ref="DM109:DM110"/>
    <mergeCell ref="DN109:DN110"/>
    <mergeCell ref="Z110:AF110"/>
    <mergeCell ref="AL110:AR110"/>
    <mergeCell ref="AX110:BD110"/>
    <mergeCell ref="BJ110:BP110"/>
    <mergeCell ref="BV110:CB110"/>
    <mergeCell ref="CH110:CN110"/>
    <mergeCell ref="CT109:CZ109"/>
    <mergeCell ref="DA109:DA110"/>
    <mergeCell ref="DB109:DB110"/>
    <mergeCell ref="DF109:DL109"/>
    <mergeCell ref="CT110:CZ110"/>
    <mergeCell ref="DF110:DL110"/>
    <mergeCell ref="BV109:CB109"/>
    <mergeCell ref="CC109:CC110"/>
    <mergeCell ref="CD109:CD110"/>
    <mergeCell ref="BF109:BF110"/>
    <mergeCell ref="BJ109:BP109"/>
    <mergeCell ref="BQ109:BQ110"/>
    <mergeCell ref="DK92:DN92"/>
    <mergeCell ref="A108:L108"/>
    <mergeCell ref="M108:X108"/>
    <mergeCell ref="Y108:AJ108"/>
    <mergeCell ref="AK108:AV108"/>
    <mergeCell ref="AW108:BH108"/>
    <mergeCell ref="BI108:BT108"/>
    <mergeCell ref="BU108:CF108"/>
    <mergeCell ref="CG108:CR108"/>
    <mergeCell ref="CS108:DD108"/>
    <mergeCell ref="DE108:DP108"/>
    <mergeCell ref="DE90:DF90"/>
    <mergeCell ref="G92:J92"/>
    <mergeCell ref="S92:V92"/>
    <mergeCell ref="AE92:AH92"/>
    <mergeCell ref="AQ92:AT92"/>
    <mergeCell ref="BC92:BF92"/>
    <mergeCell ref="BO92:BR92"/>
    <mergeCell ref="CA92:CD92"/>
    <mergeCell ref="CM92:CP92"/>
    <mergeCell ref="CY92:DB92"/>
    <mergeCell ref="CG83:CH83"/>
    <mergeCell ref="CS83:CT83"/>
    <mergeCell ref="A90:B90"/>
    <mergeCell ref="M90:N90"/>
    <mergeCell ref="Y90:Z90"/>
    <mergeCell ref="AK90:AL90"/>
    <mergeCell ref="AW90:AX90"/>
    <mergeCell ref="BI90:BJ90"/>
    <mergeCell ref="BU90:BV90"/>
    <mergeCell ref="CG90:CH90"/>
    <mergeCell ref="CS90:CT90"/>
    <mergeCell ref="AK80:AL80"/>
    <mergeCell ref="AW80:AX80"/>
    <mergeCell ref="BI80:BJ80"/>
    <mergeCell ref="BU80:BV80"/>
    <mergeCell ref="CG80:CH80"/>
    <mergeCell ref="CS80:CT80"/>
    <mergeCell ref="DE83:DF83"/>
    <mergeCell ref="A86:B86"/>
    <mergeCell ref="M86:N86"/>
    <mergeCell ref="Y86:Z86"/>
    <mergeCell ref="AK86:AL86"/>
    <mergeCell ref="AW86:AX86"/>
    <mergeCell ref="BI86:BJ86"/>
    <mergeCell ref="BU86:BV86"/>
    <mergeCell ref="CG86:CH86"/>
    <mergeCell ref="CS86:CT86"/>
    <mergeCell ref="DE86:DF86"/>
    <mergeCell ref="A83:B83"/>
    <mergeCell ref="M83:N83"/>
    <mergeCell ref="Y83:Z83"/>
    <mergeCell ref="AK83:AL83"/>
    <mergeCell ref="AW83:AX83"/>
    <mergeCell ref="BI83:BJ83"/>
    <mergeCell ref="BU83:BV83"/>
    <mergeCell ref="DE80:DF80"/>
    <mergeCell ref="DE77:DF77"/>
    <mergeCell ref="A78:B78"/>
    <mergeCell ref="M78:N78"/>
    <mergeCell ref="Y78:Z78"/>
    <mergeCell ref="AK78:AL78"/>
    <mergeCell ref="AW78:AX78"/>
    <mergeCell ref="BI78:BJ78"/>
    <mergeCell ref="BU78:BV78"/>
    <mergeCell ref="CG78:CH78"/>
    <mergeCell ref="CS78:CT78"/>
    <mergeCell ref="DE78:DF78"/>
    <mergeCell ref="A77:B77"/>
    <mergeCell ref="M77:N77"/>
    <mergeCell ref="Y77:Z77"/>
    <mergeCell ref="AK77:AL77"/>
    <mergeCell ref="AW77:AX77"/>
    <mergeCell ref="BI77:BJ77"/>
    <mergeCell ref="BU77:BV77"/>
    <mergeCell ref="CG77:CH77"/>
    <mergeCell ref="CS77:CT77"/>
    <mergeCell ref="A80:B80"/>
    <mergeCell ref="M80:N80"/>
    <mergeCell ref="Y80:Z80"/>
    <mergeCell ref="DE74:DF74"/>
    <mergeCell ref="A76:B76"/>
    <mergeCell ref="M76:N76"/>
    <mergeCell ref="Y76:Z76"/>
    <mergeCell ref="AK76:AL76"/>
    <mergeCell ref="AW76:AX76"/>
    <mergeCell ref="BI76:BJ76"/>
    <mergeCell ref="BU76:BV76"/>
    <mergeCell ref="CG76:CH76"/>
    <mergeCell ref="CS76:CT76"/>
    <mergeCell ref="DE76:DF76"/>
    <mergeCell ref="A74:B74"/>
    <mergeCell ref="M74:N74"/>
    <mergeCell ref="Y74:Z74"/>
    <mergeCell ref="AK74:AL74"/>
    <mergeCell ref="AW74:AX74"/>
    <mergeCell ref="BI74:BJ74"/>
    <mergeCell ref="BU74:BV74"/>
    <mergeCell ref="CG74:CH74"/>
    <mergeCell ref="CS74:CT74"/>
    <mergeCell ref="DE69:DF69"/>
    <mergeCell ref="A71:B71"/>
    <mergeCell ref="M71:N71"/>
    <mergeCell ref="Y71:Z71"/>
    <mergeCell ref="AK71:AL71"/>
    <mergeCell ref="AW71:AX71"/>
    <mergeCell ref="BI71:BJ71"/>
    <mergeCell ref="BU71:BV71"/>
    <mergeCell ref="CG71:CH71"/>
    <mergeCell ref="CS71:CT71"/>
    <mergeCell ref="DE71:DF71"/>
    <mergeCell ref="A69:B69"/>
    <mergeCell ref="M69:N69"/>
    <mergeCell ref="Y69:Z69"/>
    <mergeCell ref="AK69:AL69"/>
    <mergeCell ref="AW69:AX69"/>
    <mergeCell ref="BI69:BJ69"/>
    <mergeCell ref="BU69:BV69"/>
    <mergeCell ref="CG69:CH69"/>
    <mergeCell ref="CS69:CT69"/>
    <mergeCell ref="DE67:DF67"/>
    <mergeCell ref="A68:B68"/>
    <mergeCell ref="M68:N68"/>
    <mergeCell ref="Y68:Z68"/>
    <mergeCell ref="AK68:AL68"/>
    <mergeCell ref="AW68:AX68"/>
    <mergeCell ref="BI68:BJ68"/>
    <mergeCell ref="BU68:BV68"/>
    <mergeCell ref="CG68:CH68"/>
    <mergeCell ref="CS68:CT68"/>
    <mergeCell ref="DE68:DF68"/>
    <mergeCell ref="A67:B67"/>
    <mergeCell ref="M67:N67"/>
    <mergeCell ref="Y67:Z67"/>
    <mergeCell ref="AK67:AL67"/>
    <mergeCell ref="AW67:AX67"/>
    <mergeCell ref="BI67:BJ67"/>
    <mergeCell ref="BU67:BV67"/>
    <mergeCell ref="CG67:CH67"/>
    <mergeCell ref="CS67:CT67"/>
    <mergeCell ref="BU64:BV64"/>
    <mergeCell ref="CG64:CH64"/>
    <mergeCell ref="CS64:CT64"/>
    <mergeCell ref="DE64:DF64"/>
    <mergeCell ref="A66:B66"/>
    <mergeCell ref="M66:N66"/>
    <mergeCell ref="Y66:Z66"/>
    <mergeCell ref="AK66:AL66"/>
    <mergeCell ref="AW66:AX66"/>
    <mergeCell ref="BI66:BJ66"/>
    <mergeCell ref="BU66:BV66"/>
    <mergeCell ref="CG66:CH66"/>
    <mergeCell ref="CS66:CT66"/>
    <mergeCell ref="DE66:DF66"/>
    <mergeCell ref="A64:B64"/>
    <mergeCell ref="M64:N64"/>
    <mergeCell ref="Y64:Z64"/>
    <mergeCell ref="AK64:AL64"/>
    <mergeCell ref="AW64:AX64"/>
    <mergeCell ref="BI64:BJ64"/>
    <mergeCell ref="A61:B61"/>
    <mergeCell ref="M61:N61"/>
    <mergeCell ref="Y61:Z61"/>
    <mergeCell ref="AK61:AL61"/>
    <mergeCell ref="AW61:AX61"/>
    <mergeCell ref="BI61:BJ61"/>
    <mergeCell ref="CH55:CN55"/>
    <mergeCell ref="CO55:CO56"/>
    <mergeCell ref="CP55:CP56"/>
    <mergeCell ref="AX55:BD55"/>
    <mergeCell ref="BE55:BE56"/>
    <mergeCell ref="BU61:BV61"/>
    <mergeCell ref="CG61:CH61"/>
    <mergeCell ref="B55:H55"/>
    <mergeCell ref="I55:I56"/>
    <mergeCell ref="J55:J56"/>
    <mergeCell ref="N55:T55"/>
    <mergeCell ref="U55:U56"/>
    <mergeCell ref="V55:V56"/>
    <mergeCell ref="B56:H56"/>
    <mergeCell ref="N56:T56"/>
    <mergeCell ref="CS61:CT61"/>
    <mergeCell ref="DE61:DF61"/>
    <mergeCell ref="BR55:BR56"/>
    <mergeCell ref="Z55:AF55"/>
    <mergeCell ref="AG55:AG56"/>
    <mergeCell ref="AH55:AH56"/>
    <mergeCell ref="AL55:AR55"/>
    <mergeCell ref="AS55:AS56"/>
    <mergeCell ref="AT55:AT56"/>
    <mergeCell ref="DM55:DM56"/>
    <mergeCell ref="DN55:DN56"/>
    <mergeCell ref="Z56:AF56"/>
    <mergeCell ref="AL56:AR56"/>
    <mergeCell ref="AX56:BD56"/>
    <mergeCell ref="BJ56:BP56"/>
    <mergeCell ref="BV56:CB56"/>
    <mergeCell ref="CH56:CN56"/>
    <mergeCell ref="CT55:CZ55"/>
    <mergeCell ref="DA55:DA56"/>
    <mergeCell ref="DB55:DB56"/>
    <mergeCell ref="DF55:DL55"/>
    <mergeCell ref="CT56:CZ56"/>
    <mergeCell ref="DF56:DL56"/>
    <mergeCell ref="BV55:CB55"/>
    <mergeCell ref="CC55:CC56"/>
    <mergeCell ref="CD55:CD56"/>
    <mergeCell ref="BF55:BF56"/>
    <mergeCell ref="BJ55:BP55"/>
    <mergeCell ref="BQ55:BQ56"/>
    <mergeCell ref="DK38:DN38"/>
    <mergeCell ref="A54:L54"/>
    <mergeCell ref="M54:X54"/>
    <mergeCell ref="Y54:AJ54"/>
    <mergeCell ref="AK54:AV54"/>
    <mergeCell ref="AW54:BH54"/>
    <mergeCell ref="BI54:BT54"/>
    <mergeCell ref="BU54:CF54"/>
    <mergeCell ref="CG54:CR54"/>
    <mergeCell ref="CS54:DD54"/>
    <mergeCell ref="DE54:DP54"/>
    <mergeCell ref="DE36:DF36"/>
    <mergeCell ref="G38:J38"/>
    <mergeCell ref="S38:V38"/>
    <mergeCell ref="AE38:AH38"/>
    <mergeCell ref="AQ38:AT38"/>
    <mergeCell ref="BC38:BF38"/>
    <mergeCell ref="BO38:BR38"/>
    <mergeCell ref="CA38:CD38"/>
    <mergeCell ref="CM38:CP38"/>
    <mergeCell ref="CY38:DB38"/>
    <mergeCell ref="CG29:CH29"/>
    <mergeCell ref="CS29:CT29"/>
    <mergeCell ref="A36:B36"/>
    <mergeCell ref="M36:N36"/>
    <mergeCell ref="Y36:Z36"/>
    <mergeCell ref="AK36:AL36"/>
    <mergeCell ref="AW36:AX36"/>
    <mergeCell ref="BI36:BJ36"/>
    <mergeCell ref="BU36:BV36"/>
    <mergeCell ref="CG36:CH36"/>
    <mergeCell ref="CS36:CT36"/>
    <mergeCell ref="AK26:AL26"/>
    <mergeCell ref="AW26:AX26"/>
    <mergeCell ref="BI26:BJ26"/>
    <mergeCell ref="BU26:BV26"/>
    <mergeCell ref="CG26:CH26"/>
    <mergeCell ref="CS26:CT26"/>
    <mergeCell ref="DE29:DF29"/>
    <mergeCell ref="A32:B32"/>
    <mergeCell ref="M32:N32"/>
    <mergeCell ref="Y32:Z32"/>
    <mergeCell ref="AK32:AL32"/>
    <mergeCell ref="AW32:AX32"/>
    <mergeCell ref="BI32:BJ32"/>
    <mergeCell ref="BU32:BV32"/>
    <mergeCell ref="CG32:CH32"/>
    <mergeCell ref="CS32:CT32"/>
    <mergeCell ref="DE32:DF32"/>
    <mergeCell ref="A29:B29"/>
    <mergeCell ref="M29:N29"/>
    <mergeCell ref="Y29:Z29"/>
    <mergeCell ref="AK29:AL29"/>
    <mergeCell ref="AW29:AX29"/>
    <mergeCell ref="BI29:BJ29"/>
    <mergeCell ref="BU29:BV29"/>
    <mergeCell ref="DE26:DF26"/>
    <mergeCell ref="DE23:DF23"/>
    <mergeCell ref="A24:B24"/>
    <mergeCell ref="M24:N24"/>
    <mergeCell ref="Y24:Z24"/>
    <mergeCell ref="AK24:AL24"/>
    <mergeCell ref="AW24:AX24"/>
    <mergeCell ref="BI24:BJ24"/>
    <mergeCell ref="BU24:BV24"/>
    <mergeCell ref="CG24:CH24"/>
    <mergeCell ref="CS24:CT24"/>
    <mergeCell ref="DE24:DF24"/>
    <mergeCell ref="A23:B23"/>
    <mergeCell ref="M23:N23"/>
    <mergeCell ref="Y23:Z23"/>
    <mergeCell ref="AK23:AL23"/>
    <mergeCell ref="AW23:AX23"/>
    <mergeCell ref="BI23:BJ23"/>
    <mergeCell ref="BU23:BV23"/>
    <mergeCell ref="CG23:CH23"/>
    <mergeCell ref="CS23:CT23"/>
    <mergeCell ref="A26:B26"/>
    <mergeCell ref="M26:N26"/>
    <mergeCell ref="Y26:Z26"/>
    <mergeCell ref="DE20:DF20"/>
    <mergeCell ref="A22:B22"/>
    <mergeCell ref="M22:N22"/>
    <mergeCell ref="Y22:Z22"/>
    <mergeCell ref="AK22:AL22"/>
    <mergeCell ref="AW22:AX22"/>
    <mergeCell ref="BI22:BJ22"/>
    <mergeCell ref="BU22:BV22"/>
    <mergeCell ref="CG22:CH22"/>
    <mergeCell ref="CS22:CT22"/>
    <mergeCell ref="DE22:DF22"/>
    <mergeCell ref="A20:B20"/>
    <mergeCell ref="M20:N20"/>
    <mergeCell ref="Y20:Z20"/>
    <mergeCell ref="AK20:AL20"/>
    <mergeCell ref="AW20:AX20"/>
    <mergeCell ref="BI20:BJ20"/>
    <mergeCell ref="BU20:BV20"/>
    <mergeCell ref="CG20:CH20"/>
    <mergeCell ref="CS20:CT20"/>
    <mergeCell ref="DE15:DF15"/>
    <mergeCell ref="A17:B17"/>
    <mergeCell ref="M17:N17"/>
    <mergeCell ref="Y17:Z17"/>
    <mergeCell ref="AK17:AL17"/>
    <mergeCell ref="AW17:AX17"/>
    <mergeCell ref="BI17:BJ17"/>
    <mergeCell ref="BU17:BV17"/>
    <mergeCell ref="CG17:CH17"/>
    <mergeCell ref="CS17:CT17"/>
    <mergeCell ref="DE17:DF17"/>
    <mergeCell ref="A15:B15"/>
    <mergeCell ref="M15:N15"/>
    <mergeCell ref="Y15:Z15"/>
    <mergeCell ref="AK15:AL15"/>
    <mergeCell ref="AW15:AX15"/>
    <mergeCell ref="BI15:BJ15"/>
    <mergeCell ref="BU15:BV15"/>
    <mergeCell ref="CG15:CH15"/>
    <mergeCell ref="CS15:CT15"/>
    <mergeCell ref="DE13:DF13"/>
    <mergeCell ref="A14:B14"/>
    <mergeCell ref="M14:N14"/>
    <mergeCell ref="Y14:Z14"/>
    <mergeCell ref="AK14:AL14"/>
    <mergeCell ref="AW14:AX14"/>
    <mergeCell ref="BI14:BJ14"/>
    <mergeCell ref="BU14:BV14"/>
    <mergeCell ref="CG14:CH14"/>
    <mergeCell ref="CS14:CT14"/>
    <mergeCell ref="DE14:DF14"/>
    <mergeCell ref="A13:B13"/>
    <mergeCell ref="M13:N13"/>
    <mergeCell ref="Y13:Z13"/>
    <mergeCell ref="AK13:AL13"/>
    <mergeCell ref="AW13:AX13"/>
    <mergeCell ref="BI13:BJ13"/>
    <mergeCell ref="BU13:BV13"/>
    <mergeCell ref="CG13:CH13"/>
    <mergeCell ref="CS13:CT13"/>
    <mergeCell ref="BU10:BV10"/>
    <mergeCell ref="CG10:CH10"/>
    <mergeCell ref="CS10:CT10"/>
    <mergeCell ref="DE10:DF10"/>
    <mergeCell ref="A12:B12"/>
    <mergeCell ref="M12:N12"/>
    <mergeCell ref="Y12:Z12"/>
    <mergeCell ref="AK12:AL12"/>
    <mergeCell ref="AW12:AX12"/>
    <mergeCell ref="BI12:BJ12"/>
    <mergeCell ref="BU12:BV12"/>
    <mergeCell ref="CG12:CH12"/>
    <mergeCell ref="CS12:CT12"/>
    <mergeCell ref="DE12:DF12"/>
    <mergeCell ref="A10:B10"/>
    <mergeCell ref="M10:N10"/>
    <mergeCell ref="Y10:Z10"/>
    <mergeCell ref="AK10:AL10"/>
    <mergeCell ref="AW10:AX10"/>
    <mergeCell ref="BI10:BJ10"/>
    <mergeCell ref="A7:B7"/>
    <mergeCell ref="M7:N7"/>
    <mergeCell ref="Y7:Z7"/>
    <mergeCell ref="AK7:AL7"/>
    <mergeCell ref="AW7:AX7"/>
    <mergeCell ref="BI7:BJ7"/>
    <mergeCell ref="CH1:CN1"/>
    <mergeCell ref="CO1:CO2"/>
    <mergeCell ref="CP1:CP2"/>
    <mergeCell ref="AX1:BD1"/>
    <mergeCell ref="BE1:BE2"/>
    <mergeCell ref="BU7:BV7"/>
    <mergeCell ref="CG7:CH7"/>
    <mergeCell ref="B1:H1"/>
    <mergeCell ref="I1:I2"/>
    <mergeCell ref="J1:J2"/>
    <mergeCell ref="N1:T1"/>
    <mergeCell ref="U1:U2"/>
    <mergeCell ref="V1:V2"/>
    <mergeCell ref="B2:H2"/>
    <mergeCell ref="N2:T2"/>
    <mergeCell ref="CS7:CT7"/>
    <mergeCell ref="DE7:DF7"/>
    <mergeCell ref="BR1:BR2"/>
    <mergeCell ref="Z1:AF1"/>
    <mergeCell ref="AG1:AG2"/>
    <mergeCell ref="AH1:AH2"/>
    <mergeCell ref="AL1:AR1"/>
    <mergeCell ref="AS1:AS2"/>
    <mergeCell ref="AT1:AT2"/>
    <mergeCell ref="DM1:DM2"/>
    <mergeCell ref="DN1:DN2"/>
    <mergeCell ref="Z2:AF2"/>
    <mergeCell ref="AL2:AR2"/>
    <mergeCell ref="AX2:BD2"/>
    <mergeCell ref="BJ2:BP2"/>
    <mergeCell ref="BV2:CB2"/>
    <mergeCell ref="CH2:CN2"/>
    <mergeCell ref="CT1:CZ1"/>
    <mergeCell ref="DA1:DA2"/>
    <mergeCell ref="DB1:DB2"/>
    <mergeCell ref="DF1:DL1"/>
    <mergeCell ref="CT2:CZ2"/>
    <mergeCell ref="DF2:DL2"/>
    <mergeCell ref="BV1:CB1"/>
    <mergeCell ref="CC1:CC2"/>
    <mergeCell ref="CD1:CD2"/>
    <mergeCell ref="BF1:BF2"/>
    <mergeCell ref="BJ1:BP1"/>
    <mergeCell ref="BQ1:BQ2"/>
  </mergeCells>
  <phoneticPr fontId="43" type="noConversion"/>
  <conditionalFormatting sqref="E36 G36 I36 K36 E144 G144 I144 K144 E90 G90 I90 K90 E198 G198 I198 K198 Q36 S36 U36 W36 Q144 S144 U144 W144 Q90 S90 U90 W90 Q198 S198 U198 W198 AC36 AE36 AG36 AI36 AC144 AE144 AG144 AI144 AC90 AE90 AG90 AI90 AC198 AE198 AG198 AI198 AO36 AQ36 AS36 AU36 AO144 AQ144 AS144 AU144 AO90 AQ90 AS90 AU90 AO198 AQ198 AS198 AU198 BA36 BC36 BE36 BG36 BA144 BC144 BE144 BG144 BA90 BC90 BE90 BG90 BA198 BC198 BE198 BG198 BM36 BO36 BQ36 BS36 BM144 BO144 BQ144 BS144 BM90 BO90 BQ90 BS90 BM198 BO198 BQ198 BS198 BY36 CA36 CC36 CE36 BY144 CA144 CC144 CE144 BY90 CA90 CC90 CE90 BY198 CA198 CC198 CE198 CK36 CM36 CO36 CQ36 CK144 CM144 CO144 CQ144 CK90 CM90 CO90 CQ90 CK198 CM198 CO198 CQ198 CW36 CY36 DA36 DC36 CW144 CY144 DA144 DC144 CW90 CY90 DA90 DC90 CW198 CY198 DA198 DC198 DI36 DK36 DM36 DO36 DI144 DK144 DM144 DO144 DI90 DK90 DM90 DO90 DI198 DK198 DM198 DO198">
    <cfRule type="cellIs" dxfId="15" priority="1" stopIfTrue="1" operator="lessThan">
      <formula>$C$36/2</formula>
    </cfRule>
    <cfRule type="cellIs" dxfId="14" priority="2" stopIfTrue="1" operator="notEqual">
      <formula>""</formula>
    </cfRule>
  </conditionalFormatting>
  <conditionalFormatting sqref="E7 G7 I7 K7 E61 G61 I61 K61 E115 G115 I115 K115 E169 G169 I169 K169 Q7 S7 U7 W7 Q61 S61 U61 W61 Q115 S115 U115 W115 Q169 S169 U169 W169 AC7 AE7 AG7 AI7 AC61 AE61 AG61 AI61 AC115 AE115 AG115 AI115 AC169 AE169 AG169 AI169 AO7 AQ7 AS7 AU7 AO61 AQ61 AS61 AU61 AO115 AQ115 AS115 AU115 AO169 AQ169 AS169 AU169 BA7 BC7 BE7 BG7 BA61 BC61 BE61 BG61 BA115 BC115 BE115 BG115 BA169 BC169 BE169 BG169 BM7 BO7 BQ7 BS7 BM61 BO61 BQ61 BS61 BM115 BO115 BQ115 BS115 BM169 BO169 BQ169 BS169 BY7 CA7 CC7 CE7 BY61 CA61 CC61 CE61 BY115 CA115 CC115 CE115 BY169 CA169 CC169 CE169 CK7 CM7 CO7 CQ7 CK61 CM61 CO61 CQ61 CK115 CM115 CO115 CQ115 CK169 CM169 CO169 CQ169 CW7 CY7 DA7 DC7 CW61 CY61 DA61 DC61 CW115 CY115 DA115 DC115 CW169 CY169 DA169 DC169 DI7 DK7 DM7 DO7 DI61 DK61 DM61 DO61 DI115 DK115 DM115 DO115 DI169 DK169 DM169 DO169">
    <cfRule type="cellIs" dxfId="13" priority="3" stopIfTrue="1" operator="lessThan">
      <formula>$C$7/2</formula>
    </cfRule>
  </conditionalFormatting>
  <conditionalFormatting sqref="E12 G12 I12 K12 E66 G66 I66 K66 E120 G120 I120 K120 E174 G174 I174 K174 Q12 S12 U12 W12 Q66 S66 U66 W66 Q120 S120 U120 W120 Q174 S174 U174 W174 AC12 AE12 AG12 AI12 AC66 AE66 AG66 AI66 AC120 AE120 AG120 AI120 AC174 AE174 AG174 AI174 AO12 AQ12 AS12 AU12 AO66 AQ66 AS66 AU66 AO120 AQ120 AS120 AU120 AO174 AQ174 AS174 AU174 BA12 BC12 BE12 BG12 BA66 BC66 BE66 BG66 BA120 BC120 BE120 BG120 BA174 BC174 BE174 BG174 BM12 BO12 BQ12 BS12 BM66 BO66 BQ66 BS66 BM120 BO120 BQ120 BS120 BM174 BO174 BQ174 BS174 BY12 CA12 CC12 CE12 BY66 CA66 CC66 CE66 BY120 CA120 CC120 CE120 BY174 CA174 CC174 CE174 CK12 CM12 CO12 CQ12 CK66 CM66 CO66 CQ66 CK120 CM120 CO120 CQ120 CK174 CM174 CO174 CQ174 CW12 CY12 DA12 DC12 CW66 CY66 DA66 DC66 CW120 CY120 DA120 DC120 CW174 CY174 DA174 DC174 DI12 DK12 DM12 DO12 DI66 DK66 DM66 DO66 DI120 DK120 DM120 DO120 DI174 DK174 DM174 DO174">
    <cfRule type="cellIs" dxfId="12" priority="4" stopIfTrue="1" operator="lessThan">
      <formula>$C$12/2</formula>
    </cfRule>
  </conditionalFormatting>
  <conditionalFormatting sqref="E13 G13 I13 K13 E67 G67 I67 K67 E121 G121 I121 K121 E175 G175 I175 K175 Q13 S13 U13 W13 Q67 S67 U67 W67 Q121 S121 U121 W121 Q175 S175 U175 W175 AC13 AE13 AG13 AI13 AC67 AE67 AG67 AI67 AC121 AE121 AG121 AI121 AC175 AE175 AG175 AI175 AO13 AQ13 AS13 AU13 AO67 AQ67 AS67 AU67 AO121 AQ121 AS121 AU121 AO175 AQ175 AS175 AU175 BA13 BC13 BE13 BG13 BA67 BC67 BE67 BG67 BA121 BC121 BE121 BG121 BA175 BC175 BE175 BG175 BM13 BO13 BQ13 BS13 BM67 BO67 BQ67 BS67 BM121 BO121 BQ121 BS121 BM175 BO175 BQ175 BS175 BY13 CA13 CC13 CE13 BY67 CA67 CC67 CE67 BY121 CA121 CC121 CE121 BY175 CA175 CC175 CE175 CK13 CM13 CO13 CQ13 CK67 CM67 CO67 CQ67 CK121 CM121 CO121 CQ121 CK175 CM175 CO175 CQ175 CW13 CY13 DA13 DC13 CW67 CY67 DA67 DC67 CW121 CY121 DA121 DC121 CW175 CY175 DA175 DC175 DI13 DK13 DM13 DO13 DI67 DK67 DM67 DO67 DI121 DK121 DM121 DO121 DI175 DK175 DM175 DO175">
    <cfRule type="cellIs" dxfId="11" priority="5" stopIfTrue="1" operator="lessThan">
      <formula>$C$13/2</formula>
    </cfRule>
  </conditionalFormatting>
  <conditionalFormatting sqref="E14 G14 I14 K14 E68 G68 I68 K68 E122 G122 I122 K122 E176 G176 I176 K176 Q14 S14 U14 W14 Q68 S68 U68 W68 Q122 S122 U122 W122 Q176 S176 U176 W176 AC14 AE14 AG14 AI14 AC68 AE68 AG68 AI68 AC122 AE122 AG122 AI122 AC176 AE176 AG176 AI176 AO14 AQ14 AS14 AU14 AO68 AQ68 AS68 AU68 AO122 AQ122 AS122 AU122 AO176 AQ176 AS176 AU176 BA14 BC14 BE14 BG14 BA68 BC68 BE68 BG68 BA122 BC122 BE122 BG122 BA176 BC176 BE176 BG176 BM14 BO14 BQ14 BS14 BM68 BO68 BQ68 BS68 BM122 BO122 BQ122 BS122 BM176 BO176 BQ176 BS176 BY14 CA14 CC14 CE14 BY68 CA68 CC68 CE68 BY122 CA122 CC122 CE122 BY176 CA176 CC176 CE176 CK14 CM14 CO14 CQ14 CK68 CM68 CO68 CQ68 CK122 CM122 CO122 CQ122 CK176 CM176 CO176 CQ176 CW14 CY14 DA14 DC14 CW68 CY68 DA68 DC68 CW122 CY122 DA122 DC122 CW176 CY176 DA176 DC176 DI14 DK14 DM14 DO14 DI68 DK68 DM68 DO68 DI122 DK122 DM122 DO122 DI176 DK176 DM176 DO176">
    <cfRule type="cellIs" dxfId="10" priority="6" stopIfTrue="1" operator="lessThan">
      <formula>$C$14/2</formula>
    </cfRule>
  </conditionalFormatting>
  <conditionalFormatting sqref="E15 G15 I15 K15 E69 G69 I69 K69 E123 G123 I123 K123 E177 G177 I177 K177 Q15 S15 U15 W15 Q69 S69 U69 W69 Q123 S123 U123 W123 Q177 S177 U177 W177 AC15 AE15 AG15 AI15 AC69 AE69 AG69 AI69 AC123 AE123 AG123 AI123 AC177 AE177 AG177 AI177 AO15 AQ15 AS15 AU15 AO69 AQ69 AS69 AU69 AO123 AQ123 AS123 AU123 AO177 AQ177 AS177 AU177 BA15 BC15 BE15 BG15 BA69 BC69 BE69 BG69 BA123 BC123 BE123 BG123 BA177 BC177 BE177 BG177 BM15 BO15 BQ15 BS15 BM69 BO69 BQ69 BS69 BM123 BO123 BQ123 BS123 BM177 BO177 BQ177 BS177 BY15 CA15 CC15 CE15 BY69 CA69 CC69 CE69 BY123 CA123 CC123 CE123 BY177 CA177 CC177 CE177 CK15 CM15 CO15 CQ15 CK69 CM69 CO69 CQ69 CK123 CM123 CO123 CQ123 CK177 CM177 CO177 CQ177 CW15 CY15 DA15 DC15 CW69 CY69 DA69 DC69 CW123 CY123 DA123 DC123 CW177 CY177 DA177 DC177 DI15 DK15 DM15 DO15 DI69 DK69 DM69 DO69 DI123 DK123 DM123 DO123 DI177 DK177 DM177 DO177">
    <cfRule type="cellIs" dxfId="9" priority="7" stopIfTrue="1" operator="lessThan">
      <formula>$C$15/2</formula>
    </cfRule>
  </conditionalFormatting>
  <conditionalFormatting sqref="E17 G17 I17 K17 E71 G71 I71 K71 E125 G125 I125 K125 E179 G179 I179 K179 Q17 S17 U17 W17 Q71 S71 U71 W71 Q125 S125 U125 W125 Q179 S179 U179 W179 AC17 AE17 AG17 AI17 AC71 AE71 AG71 AI71 AC125 AE125 AG125 AI125 AC179 AE179 AG179 AI179 AO17 AQ17 AS17 AU17 AO71 AQ71 AS71 AU71 AO125 AQ125 AS125 AU125 AO179 AQ179 AS179 AU179 BA17 BC17 BE17 BG17 BA71 BC71 BE71 BG71 BA125 BC125 BE125 BG125 BA179 BC179 BE179 BG179 BM17 BO17 BQ17 BS17 BM71 BO71 BQ71 BS71 BM125 BO125 BQ125 BS125 BM179 BO179 BQ179 BS179 BY17 CA17 CC17 CE17 BY71 CA71 CC71 CE71 BY125 CA125 CC125 CE125 BY179 CA179 CC179 CE179 CK17 CM17 CO17 CQ17 CK71 CM71 CO71 CQ71 CK125 CM125 CO125 CQ125 CK179 CM179 CO179 CQ179 CW17 CY17 DA17 DC17 CW71 CY71 DA71 DC71 CW125 CY125 DA125 DC125 CW179 CY179 DA179 DC179 DI17 DK17 DM17 DO17 DI71 DK71 DM71 DO71 DI125 DK125 DM125 DO125 DI179 DK179 DM179 DO179">
    <cfRule type="cellIs" dxfId="8" priority="8" stopIfTrue="1" operator="lessThan">
      <formula>$C$17/2</formula>
    </cfRule>
  </conditionalFormatting>
  <conditionalFormatting sqref="E22 G22 I22 K22 E76 G76 I76 K76 E130 G130 I130 K130 E184 G184 I184 K184 Q22 S22 U22 W22 Q76 S76 U76 W76 Q130 S130 U130 W130 Q184 S184 U184 W184 AC22 AE22 AG22 AI22 AC76 AE76 AG76 AI76 AC130 AE130 AG130 AI130 AC184 AE184 AG184 AI184 AO22 AQ22 AS22 AU22 AO76 AQ76 AS76 AU76 AO130 AQ130 AS130 AU130 AO184 AQ184 AS184 AU184 BA22 BC22 BE22 BG22 BA76 BC76 BE76 BG76 BA130 BC130 BE130 BG130 BA184 BC184 BE184 BG184 BM22 BO22 BQ22 BS22 BM76 BO76 BQ76 BS76 BM130 BO130 BQ130 BS130 BM184 BO184 BQ184 BS184 BY22 CA22 CC22 CE22 BY76 CA76 CC76 CE76 BY130 CA130 CC130 CE130 BY184 CA184 CC184 CE184 CK22 CM22 CO22 CQ22 CK76 CM76 CO76 CQ76 CK130 CM130 CO130 CQ130 CK184 CM184 CO184 CQ184 CW22 CY22 DA22 DC22 CW76 CY76 DA76 DC76 CW130 CY130 DA130 DC130 CW184 CY184 DA184 DC184 DI22 DK22 DM22 DO22 DI76 DK76 DM76 DO76 DI130 DK130 DM130 DO130 DI184 DK184 DM184 DO184">
    <cfRule type="cellIs" dxfId="7" priority="9" stopIfTrue="1" operator="lessThan">
      <formula>$C$22/2</formula>
    </cfRule>
  </conditionalFormatting>
  <conditionalFormatting sqref="E23 G23 I23 K23 E77 G77 I77 K77 E131 G131 I131 K131 E185 G185 I185 K185 Q23 S23 U23 W23 Q77 S77 U77 W77 Q131 S131 U131 W131 Q185 S185 U185 W185 AC23 AE23 AG23 AI23 AC77 AE77 AG77 AI77 AC131 AE131 AG131 AI131 AC185 AE185 AG185 AI185 AO23 AQ23 AS23 AU23 AO77 AQ77 AS77 AU77 AO131 AQ131 AS131 AU131 AO185 AQ185 AS185 AU185 BA23 BC23 BE23 BG23 BA77 BC77 BE77 BG77 BA131 BC131 BE131 BG131 BA185 BC185 BE185 BG185 BM23 BO23 BQ23 BS23 BM77 BO77 BQ77 BS77 BM131 BO131 BQ131 BS131 BM185 BO185 BQ185 BS185 BY23 CA23 CC23 CE23 BY77 CA77 CC77 CE77 BY131 CA131 CC131 CE131 BY185 CA185 CC185 CE185 CK23 CM23 CO23 CQ23 CK77 CM77 CO77 CQ77 CK131 CM131 CO131 CQ131 CK185 CM185 CO185 CQ185 CW23 CY23 DA23 DC23 CW77 CY77 DA77 DC77 CW131 CY131 DA131 DC131 CW185 CY185 DA185 DC185 DI23 DK23 DM23 DO23 DI77 DK77 DM77 DO77 DI131 DK131 DM131 DO131 DI185 DK185 DM185 DO185">
    <cfRule type="cellIs" dxfId="6" priority="10" stopIfTrue="1" operator="lessThan">
      <formula>$C$23/2</formula>
    </cfRule>
  </conditionalFormatting>
  <conditionalFormatting sqref="E24 G24 I24 K24 E78 G78 I78 K78 E132 G132 I132 K132 E186 G186 I186 K186 Q24 S24 U24 W24 Q78 S78 U78 W78 Q132 S132 U132 W132 Q186 S186 U186 W186 AC24 AE24 AG24 AI24 AC78 AE78 AG78 AI78 AC132 AE132 AG132 AI132 AC186 AE186 AG186 AI186 AO24 AQ24 AS24 AU24 AO78 AQ78 AS78 AU78 AO132 AQ132 AS132 AU132 AO186 AQ186 AS186 AU186 BA24 BC24 BE24 BG24 BA78 BC78 BE78 BG78 BA132 BC132 BE132 BG132 BA186 BC186 BE186 BG186 BM24 BO24 BQ24 BS24 BM78 BO78 BQ78 BS78 BM132 BO132 BQ132 BS132 BM186 BO186 BQ186 BS186 BY24 CA24 CC24 CE24 BY78 CA78 CC78 CE78 BY132 CA132 CC132 CE132 BY186 CA186 CC186 CE186 CK24 CM24 CO24 CQ24 CK78 CM78 CO78 CQ78 CK132 CM132 CO132 CQ132 CK186 CM186 CO186 CQ186 CW24 CY24 DA24 DC24 CW78 CY78 DA78 DC78 CW132 CY132 DA132 DC132 CW186 CY186 DA186 DC186 DI24 DK24 DM24 DO24 DI78 DK78 DM78 DO78 DI132 DK132 DM132 DO132 DI186 DK186 DM186 DO186">
    <cfRule type="cellIs" dxfId="5" priority="11" stopIfTrue="1" operator="lessThan">
      <formula>$C$24/2</formula>
    </cfRule>
  </conditionalFormatting>
  <conditionalFormatting sqref="E29 G29 I29 K29 E83 G83 I83 K83 E137 G137 I137 K137 E191 G191 I191 K191 Q29 S29 U29 W29 Q83 S83 U83 W83 Q137 S137 U137 W137 Q191 S191 U191 W191 AC29 AE29 AG29 AI29 AC83 AE83 AG83 AI83 AC137 AE137 AG137 AI137 AC191 AE191 AG191 AI191 AO29 AQ29 AS29 AU29 AO83 AQ83 AS83 AU83 AO137 AQ137 AS137 AU137 AO191 AQ191 AS191 AU191 BA29 BC29 BE29 BG29 BA83 BC83 BE83 BG83 BA137 BC137 BE137 BG137 BA191 BC191 BE191 BG191 BM29 BO29 BQ29 BS29 BM83 BO83 BQ83 BS83 BM137 BO137 BQ137 BS137 BM191 BO191 BQ191 BS191 BY29 CA29 CC29 CE29 BY83 CA83 CC83 CE83 BY137 CA137 CC137 CE137 BY191 CA191 CC191 CE191 CK29 CM29 CO29 CQ29 CK83 CM83 CO83 CQ83 CK137 CM137 CO137 CQ137 CK191 CM191 CO191 CQ191 CW29 CY29 DA29 DC29 CW83 CY83 DA83 DC83 CW137 CY137 DA137 DC137 CW191 CY191 DA191 DC191 DI29 DK29 DM29 DO29 DI83 DK83 DM83 DO83 DI137 DK137 DM137 DO137 DI191 DK191 DM191 DO191">
    <cfRule type="cellIs" dxfId="4" priority="13" stopIfTrue="1" operator="lessThan">
      <formula>$C$29/2</formula>
    </cfRule>
  </conditionalFormatting>
  <conditionalFormatting sqref="E26 G26 I26 K26 E80 G80 I80 K80 E134 G134 I134 K134 E188 G188 I188 K188 Q26 S26 U26 W26 Q80 S80 U80 W80 Q134 S134 U134 W134 Q188 S188 U188 W188 AC26 AE26 AG26 AI26 AC80 AE80 AG80 AI80 AC134 AE134 AG134 AI134 AC188 AE188 AG188 AI188 AO26 AQ26 AS26 AU26 AO80 AQ80 AS80 AU80 AO134 AQ134 AS134 AU134 AO188 AQ188 AS188 AU188 BA26 BC26 BE26 BG26 BA80 BC80 BE80 BG80 BA134 BC134 BE134 BG134 BA188 BC188 BE188 BG188 BM26 BO26 BQ26 BS26 BM80 BO80 BQ80 BS80 BM134 BO134 BQ134 BS134 BM188 BO188 BQ188 BS188 BY26 CA26 CC26 CE26 BY80 CA80 CC80 CE80 BY134 CA134 CC134 CE134 BY188 CA188 CC188 CE188 CK26 CM26 CO26 CQ26 CK80 CM80 CO80 CQ80 CK134 CM134 CO134 CQ134 CK188 CM188 CO188 CQ188 CW26 CY26 DA26 DC26 CW80 CY80 DA80 DC80 CW134 CY134 DA134 DC134 CW188 CY188 DA188 DC188 DI26 DK26 DM26 DO26 DI80 DK80 DM80 DO80 DI134 DK134 DM134 DO134 DI188 DK188 DM188 DO188">
    <cfRule type="cellIs" dxfId="3" priority="14" stopIfTrue="1" operator="lessThan">
      <formula>$C$26/2</formula>
    </cfRule>
  </conditionalFormatting>
  <conditionalFormatting sqref="G32 E32 I32 K32 G86 E86 I86 K86 G140 E140 I140 K140 G194 E194 I194 K194 S32 Q32 U32 W32 S86 Q86 U86 W86 S140 Q140 U140 W140 S194 Q194 U194 W194 AE32 AC32 AG32 AI32 AE86 AC86 AG86 AI86 AE140 AC140 AG140 AI140 AE194 AC194 AG194 AI194 AQ32 AO32 AS32 AU32 AQ86 AO86 AS86 AU86 AQ140 AO140 AS140 AU140 AQ194 AO194 AS194 AU194 BC32 BA32 BE32 BG32 BC86 BA86 BE86 BG86 BC140 BA140 BE140 BG140 BC194 BA194 BE194 BG194 BO32 BM32 BQ32 BS32 BO86 BM86 BQ86 BS86 BO140 BM140 BQ140 BS140 BO194 BM194 BQ194 BS194 CA32 BY32 CC32 CE32 CA86 BY86 CC86 CE86 CA140 BY140 CC140 CE140 CA194 BY194 CC194 CE194 CM32 CK32 CO32 CQ32 CM86 CK86 CO86 CQ86 CM140 CK140 CO140 CQ140 CM194 CK194 CO194 CQ194 CY32 CW32 DA32 DC32 CY86 CW86 DA86 DC86 CY140 CW140 DA140 DC140 CY194 CW194 DA194 DC194 DK32 DI32 DM32 DO32 DK86 DI86 DM86 DO86 DK140 DI140 DM140 DO140 DK194 DI194 DM194 DO194">
    <cfRule type="cellIs" dxfId="2" priority="15" stopIfTrue="1" operator="lessThan">
      <formula>$C$32/2</formula>
    </cfRule>
  </conditionalFormatting>
  <pageMargins left="0.59027777777777779" right="0.59027777777777779" top="0.59027777777777779" bottom="0.59027777777777779" header="0.51180555555555551" footer="0.51180555555555551"/>
  <pageSetup paperSize="9" firstPageNumber="0" orientation="portrait" horizontalDpi="4294967293" verticalDpi="4294967293" r:id="rId1"/>
  <headerFooter alignWithMargins="0"/>
  <rowBreaks count="1" manualBreakCount="1">
    <brk id="162" max="16383" man="1"/>
  </rowBreaks>
  <colBreaks count="1" manualBreakCount="1">
    <brk id="108" max="1048575" man="1"/>
  </colBreaks>
  <drawing r:id="rId2"/>
</worksheet>
</file>

<file path=xl/worksheets/sheet25.xml><?xml version="1.0" encoding="utf-8"?>
<worksheet xmlns="http://schemas.openxmlformats.org/spreadsheetml/2006/main" xmlns:r="http://schemas.openxmlformats.org/officeDocument/2006/relationships">
  <sheetPr>
    <tabColor indexed="16"/>
  </sheetPr>
  <dimension ref="A1:DP212"/>
  <sheetViews>
    <sheetView showGridLines="0" showRowColHeaders="0" showZeros="0" showOutlineSymbols="0" view="pageBreakPreview" zoomScale="75" zoomScaleSheetLayoutView="75" workbookViewId="0"/>
  </sheetViews>
  <sheetFormatPr baseColWidth="10" defaultRowHeight="12.75"/>
  <cols>
    <col min="1" max="1" width="19.85546875" style="312" customWidth="1"/>
    <col min="2" max="2" width="16.42578125" style="312" customWidth="1"/>
    <col min="3" max="3" width="4.42578125" style="312" customWidth="1"/>
    <col min="4" max="4" width="1.140625" style="312" customWidth="1"/>
    <col min="5" max="5" width="9.42578125" style="313" customWidth="1"/>
    <col min="6" max="6" width="1.85546875" style="313" customWidth="1"/>
    <col min="7" max="7" width="9.42578125" style="313" customWidth="1"/>
    <col min="8" max="8" width="1.85546875" style="313" customWidth="1"/>
    <col min="9" max="9" width="9.42578125" style="313" customWidth="1"/>
    <col min="10" max="10" width="1.85546875" style="313" customWidth="1"/>
    <col min="11" max="11" width="9.42578125" style="313" customWidth="1"/>
    <col min="12" max="12" width="1.85546875" style="312" customWidth="1"/>
    <col min="13" max="13" width="19.85546875" style="312" customWidth="1"/>
    <col min="14" max="14" width="16.42578125" style="312" customWidth="1"/>
    <col min="15" max="15" width="4.42578125" style="312" customWidth="1"/>
    <col min="16" max="16" width="1.140625" style="312" customWidth="1"/>
    <col min="17" max="17" width="9.42578125" style="313" customWidth="1"/>
    <col min="18" max="18" width="1.85546875" style="313" customWidth="1"/>
    <col min="19" max="19" width="9.42578125" style="313" customWidth="1"/>
    <col min="20" max="20" width="1.85546875" style="313" customWidth="1"/>
    <col min="21" max="21" width="9.42578125" style="313" customWidth="1"/>
    <col min="22" max="22" width="1.85546875" style="313" customWidth="1"/>
    <col min="23" max="23" width="9.42578125" style="313" customWidth="1"/>
    <col min="24" max="24" width="1.85546875" style="312" customWidth="1"/>
    <col min="25" max="25" width="19.85546875" style="312" customWidth="1"/>
    <col min="26" max="26" width="16.42578125" style="312" customWidth="1"/>
    <col min="27" max="27" width="4.42578125" style="312" customWidth="1"/>
    <col min="28" max="28" width="1.140625" style="312" customWidth="1"/>
    <col min="29" max="29" width="9.42578125" style="313" customWidth="1"/>
    <col min="30" max="30" width="1.85546875" style="313" customWidth="1"/>
    <col min="31" max="31" width="9.42578125" style="313" customWidth="1"/>
    <col min="32" max="32" width="1.85546875" style="313" customWidth="1"/>
    <col min="33" max="33" width="9.42578125" style="313" customWidth="1"/>
    <col min="34" max="34" width="1.85546875" style="313" customWidth="1"/>
    <col min="35" max="35" width="9.42578125" style="313" customWidth="1"/>
    <col min="36" max="36" width="1.85546875" style="312" customWidth="1"/>
    <col min="37" max="37" width="19.85546875" style="312" customWidth="1"/>
    <col min="38" max="38" width="16.42578125" style="312" customWidth="1"/>
    <col min="39" max="39" width="4.42578125" style="312" customWidth="1"/>
    <col min="40" max="40" width="1.140625" style="312" customWidth="1"/>
    <col min="41" max="41" width="9.42578125" style="313" customWidth="1"/>
    <col min="42" max="42" width="1.85546875" style="313" customWidth="1"/>
    <col min="43" max="43" width="9.42578125" style="313" customWidth="1"/>
    <col min="44" max="44" width="1.85546875" style="313" customWidth="1"/>
    <col min="45" max="45" width="9.42578125" style="313" customWidth="1"/>
    <col min="46" max="46" width="1.85546875" style="313" customWidth="1"/>
    <col min="47" max="47" width="9.42578125" style="313" customWidth="1"/>
    <col min="48" max="48" width="1.85546875" style="312" customWidth="1"/>
    <col min="49" max="49" width="19.85546875" style="312" customWidth="1"/>
    <col min="50" max="50" width="16.42578125" style="312" customWidth="1"/>
    <col min="51" max="51" width="4.42578125" style="312" customWidth="1"/>
    <col min="52" max="52" width="1.140625" style="312" customWidth="1"/>
    <col min="53" max="53" width="9.42578125" style="313" customWidth="1"/>
    <col min="54" max="54" width="1.85546875" style="313" customWidth="1"/>
    <col min="55" max="55" width="9.42578125" style="313" customWidth="1"/>
    <col min="56" max="56" width="1.85546875" style="313" customWidth="1"/>
    <col min="57" max="57" width="9.42578125" style="313" customWidth="1"/>
    <col min="58" max="58" width="1.85546875" style="313" customWidth="1"/>
    <col min="59" max="59" width="9.42578125" style="313" customWidth="1"/>
    <col min="60" max="60" width="1.85546875" style="312" customWidth="1"/>
    <col min="61" max="61" width="19.85546875" style="312" customWidth="1"/>
    <col min="62" max="62" width="16.42578125" style="312" customWidth="1"/>
    <col min="63" max="63" width="4.42578125" style="312" customWidth="1"/>
    <col min="64" max="64" width="1.140625" style="312" customWidth="1"/>
    <col min="65" max="65" width="9.42578125" style="313" customWidth="1"/>
    <col min="66" max="66" width="1.85546875" style="313" customWidth="1"/>
    <col min="67" max="67" width="9.42578125" style="313" customWidth="1"/>
    <col min="68" max="68" width="1.85546875" style="313" customWidth="1"/>
    <col min="69" max="69" width="9.42578125" style="313" customWidth="1"/>
    <col min="70" max="70" width="1.85546875" style="313" customWidth="1"/>
    <col min="71" max="71" width="9.42578125" style="313" customWidth="1"/>
    <col min="72" max="72" width="1.85546875" style="312" customWidth="1"/>
    <col min="73" max="73" width="19.85546875" style="312" customWidth="1"/>
    <col min="74" max="74" width="16.42578125" style="312" customWidth="1"/>
    <col min="75" max="75" width="4.42578125" style="312" customWidth="1"/>
    <col min="76" max="76" width="1.140625" style="312" customWidth="1"/>
    <col min="77" max="77" width="9.42578125" style="313" customWidth="1"/>
    <col min="78" max="78" width="1.85546875" style="313" customWidth="1"/>
    <col min="79" max="79" width="9.42578125" style="313" customWidth="1"/>
    <col min="80" max="80" width="1.85546875" style="313" customWidth="1"/>
    <col min="81" max="81" width="9.42578125" style="313" customWidth="1"/>
    <col min="82" max="82" width="1.85546875" style="313" customWidth="1"/>
    <col min="83" max="83" width="9.42578125" style="313" customWidth="1"/>
    <col min="84" max="84" width="1.85546875" style="312" customWidth="1"/>
    <col min="85" max="85" width="19.85546875" style="312" customWidth="1"/>
    <col min="86" max="86" width="16.42578125" style="312" customWidth="1"/>
    <col min="87" max="87" width="4.42578125" style="312" customWidth="1"/>
    <col min="88" max="88" width="1.140625" style="312" customWidth="1"/>
    <col min="89" max="89" width="9.42578125" style="313" customWidth="1"/>
    <col min="90" max="90" width="1.85546875" style="313" customWidth="1"/>
    <col min="91" max="91" width="9.42578125" style="313" customWidth="1"/>
    <col min="92" max="92" width="1.85546875" style="313" customWidth="1"/>
    <col min="93" max="93" width="9.42578125" style="313" customWidth="1"/>
    <col min="94" max="94" width="1.85546875" style="313" customWidth="1"/>
    <col min="95" max="95" width="9.42578125" style="313" customWidth="1"/>
    <col min="96" max="96" width="1.85546875" style="312" customWidth="1"/>
    <col min="97" max="97" width="19.85546875" style="312" customWidth="1"/>
    <col min="98" max="98" width="16.42578125" style="312" customWidth="1"/>
    <col min="99" max="99" width="4.42578125" style="312" customWidth="1"/>
    <col min="100" max="100" width="1.140625" style="312" customWidth="1"/>
    <col min="101" max="101" width="9.42578125" style="313" customWidth="1"/>
    <col min="102" max="102" width="1.85546875" style="313" customWidth="1"/>
    <col min="103" max="103" width="9.42578125" style="313" customWidth="1"/>
    <col min="104" max="104" width="1.85546875" style="313" customWidth="1"/>
    <col min="105" max="105" width="9.42578125" style="313" customWidth="1"/>
    <col min="106" max="106" width="1.85546875" style="313" customWidth="1"/>
    <col min="107" max="107" width="9.42578125" style="313" customWidth="1"/>
    <col min="108" max="108" width="1.85546875" style="312" customWidth="1"/>
    <col min="109" max="109" width="19.85546875" style="312" customWidth="1"/>
    <col min="110" max="110" width="16.42578125" style="312" customWidth="1"/>
    <col min="111" max="111" width="4.42578125" style="312" customWidth="1"/>
    <col min="112" max="112" width="1.140625" style="312" customWidth="1"/>
    <col min="113" max="113" width="9.42578125" style="313" customWidth="1"/>
    <col min="114" max="114" width="1.85546875" style="313" customWidth="1"/>
    <col min="115" max="115" width="9.42578125" style="313" customWidth="1"/>
    <col min="116" max="116" width="1.85546875" style="313" customWidth="1"/>
    <col min="117" max="117" width="9.42578125" style="313" customWidth="1"/>
    <col min="118" max="118" width="1.85546875" style="313" customWidth="1"/>
    <col min="119" max="119" width="9.42578125" style="313" customWidth="1"/>
    <col min="120" max="120" width="1.85546875" style="312" customWidth="1"/>
    <col min="121" max="16384" width="11.42578125" style="312"/>
  </cols>
  <sheetData>
    <row r="1" spans="2:118" ht="30">
      <c r="B1" s="550" t="str">
        <f>PARAMETRES!$C5</f>
        <v>C</v>
      </c>
      <c r="C1" s="550"/>
      <c r="D1" s="550"/>
      <c r="E1" s="550"/>
      <c r="F1" s="550"/>
      <c r="G1" s="550"/>
      <c r="H1" s="550"/>
      <c r="I1" s="547" t="str">
        <f>IF(COUNTBLANK(K20:K49)=30,"",PARAMETRES!$F$22)</f>
        <v/>
      </c>
      <c r="J1" s="548" t="str">
        <f>IF(COUNTBLANK(K20:K49)=30,"",PARAMETRES!$F$23)</f>
        <v/>
      </c>
      <c r="M1" s="347"/>
      <c r="N1" s="550" t="str">
        <f>PARAMETRES!$C9</f>
        <v>H</v>
      </c>
      <c r="O1" s="550"/>
      <c r="P1" s="550"/>
      <c r="Q1" s="550"/>
      <c r="R1" s="550"/>
      <c r="S1" s="550"/>
      <c r="T1" s="550"/>
      <c r="U1" s="547" t="str">
        <f>IF(COUNTBLANK(W20:W49)=30,"",PARAMETRES!$F$22)</f>
        <v/>
      </c>
      <c r="V1" s="548" t="str">
        <f>IF(COUNTBLANK(W20:W49)=30,"",PARAMETRES!$F$23)</f>
        <v/>
      </c>
      <c r="Z1" s="550" t="str">
        <f>PARAMETRES!$C13</f>
        <v>M</v>
      </c>
      <c r="AA1" s="550"/>
      <c r="AB1" s="550"/>
      <c r="AC1" s="550"/>
      <c r="AD1" s="550"/>
      <c r="AE1" s="550"/>
      <c r="AF1" s="550"/>
      <c r="AG1" s="547" t="str">
        <f>IF(COUNTBLANK(AI20:AI49)=30,"",PARAMETRES!$F$22)</f>
        <v/>
      </c>
      <c r="AH1" s="548" t="str">
        <f>IF(COUNTBLANK(AI20:AI49)=30,"",PARAMETRES!$F$23)</f>
        <v/>
      </c>
      <c r="AK1" s="347"/>
      <c r="AL1" s="550" t="str">
        <f>PARAMETRES!$C17</f>
        <v>L</v>
      </c>
      <c r="AM1" s="550"/>
      <c r="AN1" s="550"/>
      <c r="AO1" s="550"/>
      <c r="AP1" s="550"/>
      <c r="AQ1" s="550"/>
      <c r="AR1" s="550"/>
      <c r="AS1" s="547" t="str">
        <f>IF(COUNTBLANK(AU20:AU49)=30,"",PARAMETRES!$F$22)</f>
        <v/>
      </c>
      <c r="AT1" s="548" t="str">
        <f>IF(COUNTBLANK(AU20:AU49)=30,"",PARAMETRES!$F$23)</f>
        <v/>
      </c>
      <c r="AW1" s="347"/>
      <c r="AX1" s="550" t="str">
        <f>PARAMETRES!$C21</f>
        <v>G</v>
      </c>
      <c r="AY1" s="550"/>
      <c r="AZ1" s="550"/>
      <c r="BA1" s="550"/>
      <c r="BB1" s="550"/>
      <c r="BC1" s="550"/>
      <c r="BD1" s="550"/>
      <c r="BE1" s="547" t="str">
        <f>IF(COUNTBLANK(BG20:BG49)=30,"",PARAMETRES!$F$22)</f>
        <v/>
      </c>
      <c r="BF1" s="548" t="str">
        <f>IF(COUNTBLANK(BG20:BG49)=30,"",PARAMETRES!$F$23)</f>
        <v/>
      </c>
      <c r="BJ1" s="550" t="str">
        <f>PARAMETRES!$C25</f>
        <v>A</v>
      </c>
      <c r="BK1" s="550"/>
      <c r="BL1" s="550"/>
      <c r="BM1" s="550"/>
      <c r="BN1" s="550"/>
      <c r="BO1" s="550"/>
      <c r="BP1" s="550"/>
      <c r="BQ1" s="547" t="str">
        <f>IF(COUNTBLANK(BS20:BS49)=30,"",PARAMETRES!$F$22)</f>
        <v/>
      </c>
      <c r="BR1" s="548" t="str">
        <f>IF(COUNTBLANK(BS20:BS49)=30,"",PARAMETRES!$F$23)</f>
        <v/>
      </c>
      <c r="BV1" s="550" t="str">
        <f>PARAMETRES!$C29</f>
        <v>L</v>
      </c>
      <c r="BW1" s="550"/>
      <c r="BX1" s="550"/>
      <c r="BY1" s="550"/>
      <c r="BZ1" s="550"/>
      <c r="CA1" s="550"/>
      <c r="CB1" s="550"/>
      <c r="CC1" s="547" t="str">
        <f>IF(COUNTBLANK(CE20:CE49)=30,"",PARAMETRES!$F$22)</f>
        <v/>
      </c>
      <c r="CD1" s="548" t="str">
        <f>IF(COUNTBLANK(CE20:CE49)=30,"",PARAMETRES!$F$23)</f>
        <v/>
      </c>
      <c r="CH1" s="550" t="str">
        <f>PARAMETRES!$C33</f>
        <v>B</v>
      </c>
      <c r="CI1" s="550"/>
      <c r="CJ1" s="550"/>
      <c r="CK1" s="550"/>
      <c r="CL1" s="550"/>
      <c r="CM1" s="550"/>
      <c r="CN1" s="550"/>
      <c r="CO1" s="547" t="str">
        <f>IF(COUNTBLANK(CQ20:CQ49)=30,"",PARAMETRES!$F$22)</f>
        <v/>
      </c>
      <c r="CP1" s="548" t="str">
        <f>IF(COUNTBLANK(CQ20:CQ49)=30,"",PARAMETRES!$F$23)</f>
        <v/>
      </c>
      <c r="CT1" s="550" t="str">
        <f>PARAMETRES!$C37</f>
        <v>-</v>
      </c>
      <c r="CU1" s="550"/>
      <c r="CV1" s="550"/>
      <c r="CW1" s="550"/>
      <c r="CX1" s="550"/>
      <c r="CY1" s="550"/>
      <c r="CZ1" s="550"/>
      <c r="DA1" s="547" t="str">
        <f>IF(COUNTBLANK(DC20:DC49)=30,"",PARAMETRES!$F$22)</f>
        <v/>
      </c>
      <c r="DB1" s="548" t="str">
        <f>IF(COUNTBLANK(DC20:DC49)=30,"",PARAMETRES!$F$23)</f>
        <v/>
      </c>
      <c r="DF1" s="550" t="str">
        <f>PARAMETRES!$C41</f>
        <v>-</v>
      </c>
      <c r="DG1" s="550"/>
      <c r="DH1" s="550"/>
      <c r="DI1" s="550"/>
      <c r="DJ1" s="550"/>
      <c r="DK1" s="550"/>
      <c r="DL1" s="550"/>
      <c r="DM1" s="547" t="str">
        <f>IF(COUNTBLANK(DO20:DO49)=30,"",PARAMETRES!$F$22)</f>
        <v/>
      </c>
      <c r="DN1" s="548" t="str">
        <f>IF(COUNTBLANK(DO20:DO49)=30,"",PARAMETRES!$F$23)</f>
        <v/>
      </c>
    </row>
    <row r="2" spans="2:118" ht="20.25">
      <c r="B2" s="549" t="str">
        <f>PARAMETRES!$B5</f>
        <v>B</v>
      </c>
      <c r="C2" s="549"/>
      <c r="D2" s="549"/>
      <c r="E2" s="549"/>
      <c r="F2" s="549"/>
      <c r="G2" s="549"/>
      <c r="H2" s="549"/>
      <c r="I2" s="547"/>
      <c r="J2" s="548"/>
      <c r="N2" s="549" t="str">
        <f>PARAMETRES!$B9</f>
        <v>C</v>
      </c>
      <c r="O2" s="549"/>
      <c r="P2" s="549"/>
      <c r="Q2" s="549"/>
      <c r="R2" s="549"/>
      <c r="S2" s="549"/>
      <c r="T2" s="549"/>
      <c r="U2" s="547"/>
      <c r="V2" s="548"/>
      <c r="Z2" s="549" t="str">
        <f>PARAMETRES!$B13</f>
        <v>D</v>
      </c>
      <c r="AA2" s="549"/>
      <c r="AB2" s="549"/>
      <c r="AC2" s="549"/>
      <c r="AD2" s="549"/>
      <c r="AE2" s="549"/>
      <c r="AF2" s="549"/>
      <c r="AG2" s="547"/>
      <c r="AH2" s="548"/>
      <c r="AL2" s="549" t="str">
        <f>PARAMETRES!$B17</f>
        <v>K</v>
      </c>
      <c r="AM2" s="549"/>
      <c r="AN2" s="549"/>
      <c r="AO2" s="549"/>
      <c r="AP2" s="549"/>
      <c r="AQ2" s="549"/>
      <c r="AR2" s="549"/>
      <c r="AS2" s="547"/>
      <c r="AT2" s="548"/>
      <c r="AX2" s="549" t="str">
        <f>PARAMETRES!$B21</f>
        <v>N</v>
      </c>
      <c r="AY2" s="549"/>
      <c r="AZ2" s="549"/>
      <c r="BA2" s="549"/>
      <c r="BB2" s="549"/>
      <c r="BC2" s="549"/>
      <c r="BD2" s="549"/>
      <c r="BE2" s="547"/>
      <c r="BF2" s="548"/>
      <c r="BJ2" s="549" t="str">
        <f>PARAMETRES!$B25</f>
        <v>R</v>
      </c>
      <c r="BK2" s="549"/>
      <c r="BL2" s="549"/>
      <c r="BM2" s="549"/>
      <c r="BN2" s="549"/>
      <c r="BO2" s="549"/>
      <c r="BP2" s="549"/>
      <c r="BQ2" s="547"/>
      <c r="BR2" s="548"/>
      <c r="BV2" s="549" t="str">
        <f>PARAMETRES!$B29</f>
        <v>T</v>
      </c>
      <c r="BW2" s="549"/>
      <c r="BX2" s="549"/>
      <c r="BY2" s="549"/>
      <c r="BZ2" s="549"/>
      <c r="CA2" s="549"/>
      <c r="CB2" s="549"/>
      <c r="CC2" s="547"/>
      <c r="CD2" s="548"/>
      <c r="CH2" s="549" t="str">
        <f>PARAMETRES!$B33</f>
        <v>Z</v>
      </c>
      <c r="CI2" s="549"/>
      <c r="CJ2" s="549"/>
      <c r="CK2" s="549"/>
      <c r="CL2" s="549"/>
      <c r="CM2" s="549"/>
      <c r="CN2" s="549"/>
      <c r="CO2" s="547"/>
      <c r="CP2" s="548"/>
      <c r="CT2" s="549" t="str">
        <f>PARAMETRES!$B37</f>
        <v>-</v>
      </c>
      <c r="CU2" s="549"/>
      <c r="CV2" s="549"/>
      <c r="CW2" s="549"/>
      <c r="CX2" s="549"/>
      <c r="CY2" s="549"/>
      <c r="CZ2" s="549"/>
      <c r="DA2" s="547"/>
      <c r="DB2" s="548"/>
      <c r="DF2" s="549" t="str">
        <f>PARAMETRES!$B41</f>
        <v>-</v>
      </c>
      <c r="DG2" s="549"/>
      <c r="DH2" s="549"/>
      <c r="DI2" s="549"/>
      <c r="DJ2" s="549"/>
      <c r="DK2" s="549"/>
      <c r="DL2" s="549"/>
      <c r="DM2" s="547"/>
      <c r="DN2" s="548"/>
    </row>
    <row r="3" spans="2:118" ht="21.75" customHeight="1"/>
    <row r="4" spans="2:118">
      <c r="B4" s="313"/>
      <c r="C4" s="313"/>
      <c r="D4" s="313"/>
      <c r="N4" s="313"/>
      <c r="O4" s="313"/>
      <c r="P4" s="313"/>
      <c r="Z4" s="313"/>
      <c r="AA4" s="313"/>
      <c r="AB4" s="313"/>
      <c r="AL4" s="313"/>
      <c r="AM4" s="313"/>
      <c r="AN4" s="313"/>
      <c r="AX4" s="313"/>
      <c r="AY4" s="313"/>
      <c r="AZ4" s="313"/>
      <c r="BJ4" s="313"/>
      <c r="BK4" s="313"/>
      <c r="BL4" s="313"/>
      <c r="BV4" s="313"/>
      <c r="BW4" s="313"/>
      <c r="BX4" s="313"/>
      <c r="CH4" s="313"/>
      <c r="CI4" s="313"/>
      <c r="CJ4" s="313"/>
      <c r="CT4" s="313"/>
      <c r="CU4" s="313"/>
      <c r="CV4" s="313"/>
      <c r="DF4" s="313"/>
      <c r="DG4" s="313"/>
      <c r="DH4" s="313"/>
    </row>
    <row r="18" spans="1:120" ht="25.5" customHeight="1">
      <c r="E18" s="314" t="s">
        <v>84</v>
      </c>
      <c r="G18" s="314" t="s">
        <v>85</v>
      </c>
      <c r="I18" s="314" t="s">
        <v>86</v>
      </c>
      <c r="K18" s="314" t="s">
        <v>87</v>
      </c>
      <c r="Q18" s="314" t="s">
        <v>84</v>
      </c>
      <c r="S18" s="314" t="s">
        <v>85</v>
      </c>
      <c r="U18" s="314" t="s">
        <v>86</v>
      </c>
      <c r="W18" s="314" t="s">
        <v>87</v>
      </c>
      <c r="AC18" s="314" t="s">
        <v>84</v>
      </c>
      <c r="AE18" s="314" t="s">
        <v>85</v>
      </c>
      <c r="AG18" s="314" t="s">
        <v>86</v>
      </c>
      <c r="AI18" s="314" t="s">
        <v>87</v>
      </c>
      <c r="AO18" s="314" t="s">
        <v>84</v>
      </c>
      <c r="AQ18" s="314" t="s">
        <v>85</v>
      </c>
      <c r="AS18" s="314" t="s">
        <v>86</v>
      </c>
      <c r="AU18" s="314" t="s">
        <v>87</v>
      </c>
      <c r="BA18" s="314" t="s">
        <v>84</v>
      </c>
      <c r="BC18" s="314" t="s">
        <v>85</v>
      </c>
      <c r="BE18" s="314" t="s">
        <v>86</v>
      </c>
      <c r="BG18" s="314" t="s">
        <v>87</v>
      </c>
      <c r="BM18" s="314" t="s">
        <v>84</v>
      </c>
      <c r="BO18" s="314" t="s">
        <v>85</v>
      </c>
      <c r="BQ18" s="314" t="s">
        <v>86</v>
      </c>
      <c r="BS18" s="314" t="s">
        <v>87</v>
      </c>
      <c r="BY18" s="314" t="s">
        <v>84</v>
      </c>
      <c r="CA18" s="314" t="s">
        <v>85</v>
      </c>
      <c r="CC18" s="314" t="s">
        <v>86</v>
      </c>
      <c r="CE18" s="314" t="s">
        <v>87</v>
      </c>
      <c r="CK18" s="314" t="s">
        <v>84</v>
      </c>
      <c r="CM18" s="314" t="s">
        <v>85</v>
      </c>
      <c r="CO18" s="314" t="s">
        <v>86</v>
      </c>
      <c r="CQ18" s="314" t="s">
        <v>87</v>
      </c>
      <c r="CW18" s="314" t="s">
        <v>84</v>
      </c>
      <c r="CY18" s="314" t="s">
        <v>85</v>
      </c>
      <c r="DA18" s="314" t="s">
        <v>86</v>
      </c>
      <c r="DC18" s="314" t="s">
        <v>87</v>
      </c>
      <c r="DI18" s="314" t="s">
        <v>84</v>
      </c>
      <c r="DK18" s="314" t="s">
        <v>85</v>
      </c>
      <c r="DM18" s="314" t="s">
        <v>86</v>
      </c>
      <c r="DO18" s="314" t="s">
        <v>87</v>
      </c>
    </row>
    <row r="19" spans="1:120">
      <c r="E19" s="315"/>
      <c r="G19" s="315"/>
      <c r="I19" s="315"/>
      <c r="K19" s="315"/>
      <c r="Q19" s="315"/>
      <c r="S19" s="315"/>
      <c r="U19" s="315"/>
      <c r="W19" s="315"/>
      <c r="AC19" s="315"/>
      <c r="AE19" s="315"/>
      <c r="AG19" s="315"/>
      <c r="AI19" s="315"/>
      <c r="AO19" s="315"/>
      <c r="AQ19" s="315"/>
      <c r="AS19" s="315"/>
      <c r="AU19" s="315"/>
      <c r="BA19" s="315"/>
      <c r="BC19" s="315"/>
      <c r="BE19" s="315"/>
      <c r="BG19" s="315"/>
      <c r="BM19" s="315"/>
      <c r="BO19" s="315"/>
      <c r="BQ19" s="315"/>
      <c r="BS19" s="315"/>
      <c r="BY19" s="315"/>
      <c r="CA19" s="315"/>
      <c r="CC19" s="315"/>
      <c r="CE19" s="315"/>
      <c r="CK19" s="315"/>
      <c r="CM19" s="315"/>
      <c r="CO19" s="315"/>
      <c r="CQ19" s="315"/>
      <c r="CW19" s="315"/>
      <c r="CY19" s="315"/>
      <c r="DA19" s="315"/>
      <c r="DC19" s="315"/>
      <c r="DI19" s="315"/>
      <c r="DK19" s="315"/>
      <c r="DM19" s="315"/>
      <c r="DO19" s="315"/>
    </row>
    <row r="20" spans="1:120">
      <c r="A20" s="551" t="str">
        <f>PARAMETRES!$F$3</f>
        <v>RELIGION</v>
      </c>
      <c r="B20" s="551"/>
      <c r="C20" s="316">
        <f>PARAMETRES!$G$3</f>
        <v>20</v>
      </c>
      <c r="D20" s="317"/>
      <c r="E20" s="318">
        <f>TOTALGENERAL!$E58</f>
        <v>5.3</v>
      </c>
      <c r="F20" s="319"/>
      <c r="G20" s="318" t="str">
        <f>TOTALGENERAL!$AF58</f>
        <v/>
      </c>
      <c r="H20" s="319"/>
      <c r="I20" s="318" t="str">
        <f>TOTALGENERAL!$BG58</f>
        <v/>
      </c>
      <c r="J20" s="319"/>
      <c r="K20" s="318" t="str">
        <f>TOTALGENERAL!$CH58</f>
        <v/>
      </c>
      <c r="L20" s="320"/>
      <c r="M20" s="551" t="str">
        <f>PARAMETRES!$F$3</f>
        <v>RELIGION</v>
      </c>
      <c r="N20" s="551"/>
      <c r="O20" s="316">
        <f>PARAMETRES!$G$3</f>
        <v>20</v>
      </c>
      <c r="P20" s="317"/>
      <c r="Q20" s="318">
        <f>TOTALGENERAL!$E62</f>
        <v>16.900000000000002</v>
      </c>
      <c r="R20" s="319"/>
      <c r="S20" s="318" t="str">
        <f>TOTALGENERAL!$AF62</f>
        <v/>
      </c>
      <c r="T20" s="319"/>
      <c r="U20" s="318" t="str">
        <f>TOTALGENERAL!$BG62</f>
        <v/>
      </c>
      <c r="V20" s="319"/>
      <c r="W20" s="318" t="str">
        <f>TOTALGENERAL!$CH62</f>
        <v/>
      </c>
      <c r="X20" s="320"/>
      <c r="Y20" s="551" t="str">
        <f>PARAMETRES!$F$3</f>
        <v>RELIGION</v>
      </c>
      <c r="Z20" s="551"/>
      <c r="AA20" s="316">
        <f>PARAMETRES!$G$3</f>
        <v>20</v>
      </c>
      <c r="AB20" s="317"/>
      <c r="AC20" s="318">
        <f>TOTALGENERAL!$E66</f>
        <v>8.5</v>
      </c>
      <c r="AD20" s="319"/>
      <c r="AE20" s="318" t="str">
        <f>TOTALGENERAL!$AF66</f>
        <v/>
      </c>
      <c r="AF20" s="319"/>
      <c r="AG20" s="318" t="str">
        <f>TOTALGENERAL!$BG66</f>
        <v/>
      </c>
      <c r="AH20" s="319"/>
      <c r="AI20" s="318" t="str">
        <f>TOTALGENERAL!$CH66</f>
        <v/>
      </c>
      <c r="AJ20" s="320"/>
      <c r="AK20" s="551" t="str">
        <f>PARAMETRES!$F$3</f>
        <v>RELIGION</v>
      </c>
      <c r="AL20" s="551"/>
      <c r="AM20" s="316">
        <f>PARAMETRES!$G$3</f>
        <v>20</v>
      </c>
      <c r="AN20" s="317"/>
      <c r="AO20" s="318">
        <f>TOTALGENERAL!$E70</f>
        <v>11.6</v>
      </c>
      <c r="AP20" s="319"/>
      <c r="AQ20" s="318" t="str">
        <f>TOTALGENERAL!$AF70</f>
        <v/>
      </c>
      <c r="AR20" s="319"/>
      <c r="AS20" s="318" t="str">
        <f>TOTALGENERAL!$BG70</f>
        <v/>
      </c>
      <c r="AT20" s="319"/>
      <c r="AU20" s="318" t="str">
        <f>TOTALGENERAL!$CH70</f>
        <v/>
      </c>
      <c r="AV20" s="320"/>
      <c r="AW20" s="551" t="str">
        <f>PARAMETRES!$F$3</f>
        <v>RELIGION</v>
      </c>
      <c r="AX20" s="551"/>
      <c r="AY20" s="316">
        <f>PARAMETRES!$G$3</f>
        <v>20</v>
      </c>
      <c r="AZ20" s="317"/>
      <c r="BA20" s="318">
        <f>TOTALGENERAL!$E74</f>
        <v>13.7</v>
      </c>
      <c r="BB20" s="319"/>
      <c r="BC20" s="318" t="str">
        <f>TOTALGENERAL!$AF74</f>
        <v/>
      </c>
      <c r="BD20" s="319"/>
      <c r="BE20" s="318" t="str">
        <f>TOTALGENERAL!$BG74</f>
        <v/>
      </c>
      <c r="BF20" s="319"/>
      <c r="BG20" s="318" t="str">
        <f>TOTALGENERAL!$CH74</f>
        <v/>
      </c>
      <c r="BH20" s="320"/>
      <c r="BI20" s="551" t="str">
        <f>PARAMETRES!$F$3</f>
        <v>RELIGION</v>
      </c>
      <c r="BJ20" s="551"/>
      <c r="BK20" s="316">
        <f>PARAMETRES!$G$3</f>
        <v>20</v>
      </c>
      <c r="BL20" s="317"/>
      <c r="BM20" s="318">
        <f>TOTALGENERAL!$E78</f>
        <v>7.3999999999999995</v>
      </c>
      <c r="BN20" s="319"/>
      <c r="BO20" s="318" t="str">
        <f>TOTALGENERAL!$AF78</f>
        <v/>
      </c>
      <c r="BP20" s="319"/>
      <c r="BQ20" s="318" t="str">
        <f>TOTALGENERAL!$BG78</f>
        <v/>
      </c>
      <c r="BR20" s="319"/>
      <c r="BS20" s="318" t="str">
        <f>TOTALGENERAL!$CH78</f>
        <v/>
      </c>
      <c r="BT20" s="320"/>
      <c r="BU20" s="551" t="str">
        <f>PARAMETRES!$F$3</f>
        <v>RELIGION</v>
      </c>
      <c r="BV20" s="551"/>
      <c r="BW20" s="316">
        <f>PARAMETRES!$G$3</f>
        <v>20</v>
      </c>
      <c r="BX20" s="317"/>
      <c r="BY20" s="318">
        <f>TOTALGENERAL!$E82</f>
        <v>20</v>
      </c>
      <c r="BZ20" s="319"/>
      <c r="CA20" s="318" t="str">
        <f>TOTALGENERAL!$AF82</f>
        <v/>
      </c>
      <c r="CB20" s="319"/>
      <c r="CC20" s="318" t="str">
        <f>TOTALGENERAL!$BG82</f>
        <v/>
      </c>
      <c r="CD20" s="319"/>
      <c r="CE20" s="318" t="str">
        <f>TOTALGENERAL!$CH82</f>
        <v/>
      </c>
      <c r="CF20" s="320"/>
      <c r="CG20" s="551" t="str">
        <f>PARAMETRES!$F$3</f>
        <v>RELIGION</v>
      </c>
      <c r="CH20" s="551"/>
      <c r="CI20" s="316">
        <f>PARAMETRES!$G$3</f>
        <v>20</v>
      </c>
      <c r="CJ20" s="317"/>
      <c r="CK20" s="318">
        <f>TOTALGENERAL!$E86</f>
        <v>10</v>
      </c>
      <c r="CL20" s="319"/>
      <c r="CM20" s="318" t="str">
        <f>TOTALGENERAL!$AF86</f>
        <v/>
      </c>
      <c r="CN20" s="319"/>
      <c r="CO20" s="318" t="str">
        <f>TOTALGENERAL!$BG86</f>
        <v/>
      </c>
      <c r="CP20" s="319"/>
      <c r="CQ20" s="318" t="str">
        <f>TOTALGENERAL!$CH86</f>
        <v/>
      </c>
      <c r="CR20" s="320"/>
      <c r="CS20" s="551" t="str">
        <f>PARAMETRES!$F$3</f>
        <v>RELIGION</v>
      </c>
      <c r="CT20" s="551"/>
      <c r="CU20" s="316">
        <f>PARAMETRES!$G$3</f>
        <v>20</v>
      </c>
      <c r="CV20" s="317"/>
      <c r="CW20" s="318" t="str">
        <f>TOTALGENERAL!$E90</f>
        <v>-</v>
      </c>
      <c r="CX20" s="319"/>
      <c r="CY20" s="318" t="str">
        <f>TOTALGENERAL!$AF90</f>
        <v/>
      </c>
      <c r="CZ20" s="319"/>
      <c r="DA20" s="318" t="str">
        <f>TOTALGENERAL!$BG90</f>
        <v/>
      </c>
      <c r="DB20" s="319"/>
      <c r="DC20" s="318" t="str">
        <f>TOTALGENERAL!$CH90</f>
        <v/>
      </c>
      <c r="DD20" s="320"/>
      <c r="DE20" s="551" t="str">
        <f>PARAMETRES!$F$3</f>
        <v>RELIGION</v>
      </c>
      <c r="DF20" s="551"/>
      <c r="DG20" s="316">
        <f>PARAMETRES!$G$3</f>
        <v>20</v>
      </c>
      <c r="DH20" s="317"/>
      <c r="DI20" s="318" t="str">
        <f>TOTALGENERAL!$E94</f>
        <v>-</v>
      </c>
      <c r="DJ20" s="319"/>
      <c r="DK20" s="318" t="str">
        <f>TOTALGENERAL!$AF94</f>
        <v/>
      </c>
      <c r="DL20" s="319"/>
      <c r="DM20" s="318" t="str">
        <f>TOTALGENERAL!$BG94</f>
        <v/>
      </c>
      <c r="DN20" s="319"/>
      <c r="DO20" s="318" t="str">
        <f>TOTALGENERAL!$CH94</f>
        <v/>
      </c>
      <c r="DP20" s="320"/>
    </row>
    <row r="21" spans="1:120">
      <c r="A21" s="321" t="str">
        <f>IF(COUNTBLANK(K20:K49)=30,"","Moyenne de l'année :")</f>
        <v/>
      </c>
      <c r="B21" s="322" t="str">
        <f>IF(COUNTBLANK(K20:K49)=30,"",CONCATENATE(TOTALGENERAL!$DJ58," %"))</f>
        <v/>
      </c>
      <c r="C21" s="323"/>
      <c r="D21" s="323"/>
      <c r="E21" s="315"/>
      <c r="F21" s="324"/>
      <c r="G21" s="315"/>
      <c r="H21" s="324"/>
      <c r="I21" s="315"/>
      <c r="J21" s="324"/>
      <c r="K21" s="315"/>
      <c r="L21" s="325"/>
      <c r="M21" s="321" t="str">
        <f>IF(COUNTBLANK(W20:W49)=30,"","Moyenne de l'année :")</f>
        <v/>
      </c>
      <c r="N21" s="322" t="str">
        <f>IF(COUNTBLANK(W20:W49)=30,"",CONCATENATE(TOTALGENERAL!$DJ62," %"))</f>
        <v/>
      </c>
      <c r="O21" s="323"/>
      <c r="P21" s="323"/>
      <c r="Q21" s="315"/>
      <c r="R21" s="324"/>
      <c r="S21" s="315"/>
      <c r="T21" s="324"/>
      <c r="U21" s="315"/>
      <c r="V21" s="324"/>
      <c r="W21" s="315"/>
      <c r="X21" s="325"/>
      <c r="Y21" s="321" t="str">
        <f>IF(COUNTBLANK(AI20:AI49)=30,"","Moyenne de l'année :")</f>
        <v/>
      </c>
      <c r="Z21" s="322" t="str">
        <f>IF(COUNTBLANK(AI20:AI49)=30,"",CONCATENATE(TOTALGENERAL!$DJ66," %"))</f>
        <v/>
      </c>
      <c r="AA21" s="323"/>
      <c r="AB21" s="323"/>
      <c r="AC21" s="315"/>
      <c r="AD21" s="324"/>
      <c r="AE21" s="315"/>
      <c r="AF21" s="324"/>
      <c r="AG21" s="315"/>
      <c r="AH21" s="324"/>
      <c r="AI21" s="315"/>
      <c r="AJ21" s="325"/>
      <c r="AK21" s="321" t="str">
        <f>IF(COUNTBLANK(AU20:AU49)=30,"","Moyenne de l'année :")</f>
        <v/>
      </c>
      <c r="AL21" s="322" t="str">
        <f>IF(COUNTBLANK(AU20:AU49)=30,"",CONCATENATE(TOTALGENERAL!$DJ70," %"))</f>
        <v/>
      </c>
      <c r="AM21" s="323"/>
      <c r="AN21" s="323"/>
      <c r="AO21" s="315"/>
      <c r="AP21" s="324"/>
      <c r="AQ21" s="315"/>
      <c r="AR21" s="324"/>
      <c r="AS21" s="315"/>
      <c r="AT21" s="324"/>
      <c r="AU21" s="315"/>
      <c r="AV21" s="325"/>
      <c r="AW21" s="321" t="str">
        <f>IF(COUNTBLANK(BG20:BG49)=30,"","Moyenne de l'année :")</f>
        <v/>
      </c>
      <c r="AX21" s="322" t="str">
        <f>IF(COUNTBLANK(BG20:BG49)=30,"",CONCATENATE(TOTALGENERAL!$DJ74," %"))</f>
        <v/>
      </c>
      <c r="AY21" s="323"/>
      <c r="AZ21" s="323"/>
      <c r="BA21" s="315"/>
      <c r="BB21" s="324"/>
      <c r="BC21" s="315"/>
      <c r="BD21" s="324"/>
      <c r="BE21" s="315"/>
      <c r="BF21" s="324"/>
      <c r="BG21" s="315"/>
      <c r="BH21" s="325"/>
      <c r="BI21" s="321" t="str">
        <f>IF(COUNTBLANK(BS20:BS49)=30,"","Moyenne de l'année :")</f>
        <v/>
      </c>
      <c r="BJ21" s="322" t="str">
        <f>IF(COUNTBLANK(BS20:BS49)=30,"",CONCATENATE(TOTALGENERAL!$DJ78," %"))</f>
        <v/>
      </c>
      <c r="BK21" s="323"/>
      <c r="BL21" s="323"/>
      <c r="BM21" s="315"/>
      <c r="BN21" s="324"/>
      <c r="BO21" s="315"/>
      <c r="BP21" s="324"/>
      <c r="BQ21" s="315"/>
      <c r="BR21" s="324"/>
      <c r="BS21" s="315"/>
      <c r="BT21" s="325"/>
      <c r="BU21" s="321" t="str">
        <f>IF(COUNTBLANK(CE20:CE49)=30,"","Moyenne de l'année :")</f>
        <v/>
      </c>
      <c r="BV21" s="322" t="str">
        <f>IF(COUNTBLANK(CE20:CE49)=30,"",CONCATENATE(TOTALGENERAL!$DJ82," %"))</f>
        <v/>
      </c>
      <c r="BW21" s="323"/>
      <c r="BX21" s="323"/>
      <c r="BY21" s="315"/>
      <c r="BZ21" s="324"/>
      <c r="CA21" s="315"/>
      <c r="CB21" s="324"/>
      <c r="CC21" s="315"/>
      <c r="CD21" s="324"/>
      <c r="CE21" s="315"/>
      <c r="CF21" s="325"/>
      <c r="CG21" s="321" t="str">
        <f>IF(COUNTBLANK(CQ20:CQ49)=30,"","Moyenne de l'année :")</f>
        <v/>
      </c>
      <c r="CH21" s="322" t="str">
        <f>IF(COUNTBLANK(CQ20:CQ49)=30,"",CONCATENATE(TOTALGENERAL!$DJ86," %"))</f>
        <v/>
      </c>
      <c r="CI21" s="323"/>
      <c r="CJ21" s="323"/>
      <c r="CK21" s="315"/>
      <c r="CL21" s="324"/>
      <c r="CM21" s="315"/>
      <c r="CN21" s="324"/>
      <c r="CO21" s="315"/>
      <c r="CP21" s="324"/>
      <c r="CQ21" s="315"/>
      <c r="CR21" s="325"/>
      <c r="CS21" s="321" t="str">
        <f>IF(COUNTBLANK(DC20:DC49)=30,"","Moyenne de l'année :")</f>
        <v/>
      </c>
      <c r="CT21" s="322" t="str">
        <f>IF(COUNTBLANK(DC20:DC49)=30,"",CONCATENATE(TOTALGENERAL!$DJ90," %"))</f>
        <v/>
      </c>
      <c r="CU21" s="323"/>
      <c r="CV21" s="323"/>
      <c r="CW21" s="315"/>
      <c r="CX21" s="324"/>
      <c r="CY21" s="315"/>
      <c r="CZ21" s="324"/>
      <c r="DA21" s="315"/>
      <c r="DB21" s="324"/>
      <c r="DC21" s="315"/>
      <c r="DD21" s="325"/>
      <c r="DE21" s="321" t="str">
        <f>IF(COUNTBLANK(DO20:DO49)=30,"","Moyenne de l'année :")</f>
        <v/>
      </c>
      <c r="DF21" s="322" t="str">
        <f>IF(COUNTBLANK(DO20:DO49)=30,"",CONCATENATE(TOTALGENERAL!$DJ94," %"))</f>
        <v/>
      </c>
      <c r="DG21" s="323"/>
      <c r="DH21" s="323"/>
      <c r="DI21" s="315"/>
      <c r="DJ21" s="324"/>
      <c r="DK21" s="315"/>
      <c r="DL21" s="324"/>
      <c r="DM21" s="315"/>
      <c r="DN21" s="324"/>
      <c r="DO21" s="315"/>
      <c r="DP21" s="325"/>
    </row>
    <row r="22" spans="1:120">
      <c r="A22" s="326"/>
      <c r="B22" s="326"/>
      <c r="C22" s="327"/>
      <c r="D22" s="327"/>
      <c r="E22" s="315"/>
      <c r="G22" s="315"/>
      <c r="I22" s="315"/>
      <c r="K22" s="315"/>
      <c r="M22" s="326"/>
      <c r="N22" s="326"/>
      <c r="O22" s="327"/>
      <c r="P22" s="327"/>
      <c r="Q22" s="315"/>
      <c r="S22" s="315"/>
      <c r="U22" s="315"/>
      <c r="W22" s="315"/>
      <c r="Y22" s="326"/>
      <c r="Z22" s="326"/>
      <c r="AA22" s="327"/>
      <c r="AB22" s="327"/>
      <c r="AC22" s="315"/>
      <c r="AE22" s="315"/>
      <c r="AG22" s="315"/>
      <c r="AI22" s="315"/>
      <c r="AK22" s="326"/>
      <c r="AL22" s="326"/>
      <c r="AM22" s="327"/>
      <c r="AN22" s="327"/>
      <c r="AO22" s="315"/>
      <c r="AQ22" s="315"/>
      <c r="AS22" s="315"/>
      <c r="AU22" s="315"/>
      <c r="AW22" s="326"/>
      <c r="AX22" s="326"/>
      <c r="AY22" s="327"/>
      <c r="AZ22" s="327"/>
      <c r="BA22" s="315"/>
      <c r="BC22" s="315"/>
      <c r="BE22" s="315"/>
      <c r="BG22" s="315"/>
      <c r="BI22" s="326"/>
      <c r="BJ22" s="326"/>
      <c r="BK22" s="327"/>
      <c r="BL22" s="327"/>
      <c r="BM22" s="315"/>
      <c r="BO22" s="315"/>
      <c r="BQ22" s="315"/>
      <c r="BS22" s="315"/>
      <c r="BU22" s="326"/>
      <c r="BV22" s="326"/>
      <c r="BW22" s="327"/>
      <c r="BX22" s="327"/>
      <c r="BY22" s="315"/>
      <c r="CA22" s="315"/>
      <c r="CC22" s="315"/>
      <c r="CE22" s="315"/>
      <c r="CG22" s="326"/>
      <c r="CH22" s="326"/>
      <c r="CI22" s="327"/>
      <c r="CJ22" s="327"/>
      <c r="CK22" s="315"/>
      <c r="CM22" s="315"/>
      <c r="CO22" s="315"/>
      <c r="CQ22" s="315"/>
      <c r="CS22" s="326"/>
      <c r="CT22" s="326"/>
      <c r="CU22" s="327"/>
      <c r="CV22" s="327"/>
      <c r="CW22" s="315"/>
      <c r="CY22" s="315"/>
      <c r="DA22" s="315"/>
      <c r="DC22" s="315"/>
      <c r="DE22" s="326"/>
      <c r="DF22" s="326"/>
      <c r="DG22" s="327"/>
      <c r="DH22" s="327"/>
      <c r="DI22" s="315"/>
      <c r="DK22" s="315"/>
      <c r="DM22" s="315"/>
      <c r="DO22" s="315"/>
    </row>
    <row r="23" spans="1:120" ht="13.5">
      <c r="A23" s="552" t="s">
        <v>88</v>
      </c>
      <c r="B23" s="552"/>
      <c r="C23" s="327"/>
      <c r="D23" s="327"/>
      <c r="E23" s="315"/>
      <c r="G23" s="315"/>
      <c r="I23" s="315"/>
      <c r="K23" s="315"/>
      <c r="M23" s="552" t="s">
        <v>88</v>
      </c>
      <c r="N23" s="552"/>
      <c r="O23" s="327"/>
      <c r="P23" s="327"/>
      <c r="Q23" s="315"/>
      <c r="S23" s="315"/>
      <c r="U23" s="315"/>
      <c r="W23" s="315"/>
      <c r="Y23" s="552" t="s">
        <v>88</v>
      </c>
      <c r="Z23" s="552"/>
      <c r="AA23" s="327"/>
      <c r="AB23" s="327"/>
      <c r="AC23" s="315"/>
      <c r="AE23" s="315"/>
      <c r="AG23" s="315"/>
      <c r="AI23" s="315"/>
      <c r="AK23" s="552" t="s">
        <v>88</v>
      </c>
      <c r="AL23" s="552"/>
      <c r="AM23" s="327"/>
      <c r="AN23" s="327"/>
      <c r="AO23" s="315"/>
      <c r="AQ23" s="315"/>
      <c r="AS23" s="315"/>
      <c r="AU23" s="315"/>
      <c r="AW23" s="552" t="s">
        <v>88</v>
      </c>
      <c r="AX23" s="552"/>
      <c r="AY23" s="327"/>
      <c r="AZ23" s="327"/>
      <c r="BA23" s="315"/>
      <c r="BC23" s="315"/>
      <c r="BE23" s="315"/>
      <c r="BG23" s="315"/>
      <c r="BI23" s="552" t="s">
        <v>88</v>
      </c>
      <c r="BJ23" s="552"/>
      <c r="BK23" s="327"/>
      <c r="BL23" s="327"/>
      <c r="BM23" s="315"/>
      <c r="BO23" s="315"/>
      <c r="BQ23" s="315"/>
      <c r="BS23" s="315"/>
      <c r="BU23" s="552" t="s">
        <v>88</v>
      </c>
      <c r="BV23" s="552"/>
      <c r="BW23" s="327"/>
      <c r="BX23" s="327"/>
      <c r="BY23" s="315"/>
      <c r="CA23" s="315"/>
      <c r="CC23" s="315"/>
      <c r="CE23" s="315"/>
      <c r="CG23" s="552" t="s">
        <v>88</v>
      </c>
      <c r="CH23" s="552"/>
      <c r="CI23" s="327"/>
      <c r="CJ23" s="327"/>
      <c r="CK23" s="315"/>
      <c r="CM23" s="315"/>
      <c r="CO23" s="315"/>
      <c r="CQ23" s="315"/>
      <c r="CS23" s="552" t="s">
        <v>88</v>
      </c>
      <c r="CT23" s="552"/>
      <c r="CU23" s="327"/>
      <c r="CV23" s="327"/>
      <c r="CW23" s="315"/>
      <c r="CY23" s="315"/>
      <c r="DA23" s="315"/>
      <c r="DC23" s="315"/>
      <c r="DE23" s="552" t="s">
        <v>88</v>
      </c>
      <c r="DF23" s="552"/>
      <c r="DG23" s="327"/>
      <c r="DH23" s="327"/>
      <c r="DI23" s="315"/>
      <c r="DK23" s="315"/>
      <c r="DM23" s="315"/>
      <c r="DO23" s="315"/>
    </row>
    <row r="24" spans="1:120">
      <c r="A24" s="326"/>
      <c r="B24" s="326"/>
      <c r="C24" s="327"/>
      <c r="D24" s="327"/>
      <c r="E24" s="315"/>
      <c r="G24" s="315"/>
      <c r="I24" s="315"/>
      <c r="K24" s="315"/>
      <c r="M24" s="326"/>
      <c r="N24" s="326"/>
      <c r="O24" s="327"/>
      <c r="P24" s="327"/>
      <c r="Q24" s="315"/>
      <c r="S24" s="315"/>
      <c r="U24" s="315"/>
      <c r="W24" s="315"/>
      <c r="Y24" s="326"/>
      <c r="Z24" s="326"/>
      <c r="AA24" s="327"/>
      <c r="AB24" s="327"/>
      <c r="AC24" s="315"/>
      <c r="AE24" s="315"/>
      <c r="AG24" s="315"/>
      <c r="AI24" s="315"/>
      <c r="AK24" s="326"/>
      <c r="AL24" s="326"/>
      <c r="AM24" s="327"/>
      <c r="AN24" s="327"/>
      <c r="AO24" s="315"/>
      <c r="AQ24" s="315"/>
      <c r="AS24" s="315"/>
      <c r="AU24" s="315"/>
      <c r="AW24" s="326"/>
      <c r="AX24" s="326"/>
      <c r="AY24" s="327"/>
      <c r="AZ24" s="327"/>
      <c r="BA24" s="315"/>
      <c r="BC24" s="315"/>
      <c r="BE24" s="315"/>
      <c r="BG24" s="315"/>
      <c r="BI24" s="326"/>
      <c r="BJ24" s="326"/>
      <c r="BK24" s="327"/>
      <c r="BL24" s="327"/>
      <c r="BM24" s="315"/>
      <c r="BO24" s="315"/>
      <c r="BQ24" s="315"/>
      <c r="BS24" s="315"/>
      <c r="BU24" s="326"/>
      <c r="BV24" s="326"/>
      <c r="BW24" s="327"/>
      <c r="BX24" s="327"/>
      <c r="BY24" s="315"/>
      <c r="CA24" s="315"/>
      <c r="CC24" s="315"/>
      <c r="CE24" s="315"/>
      <c r="CG24" s="326"/>
      <c r="CH24" s="326"/>
      <c r="CI24" s="327"/>
      <c r="CJ24" s="327"/>
      <c r="CK24" s="315"/>
      <c r="CM24" s="315"/>
      <c r="CO24" s="315"/>
      <c r="CQ24" s="315"/>
      <c r="CS24" s="326"/>
      <c r="CT24" s="326"/>
      <c r="CU24" s="327"/>
      <c r="CV24" s="327"/>
      <c r="CW24" s="315"/>
      <c r="CY24" s="315"/>
      <c r="DA24" s="315"/>
      <c r="DC24" s="315"/>
      <c r="DE24" s="326"/>
      <c r="DF24" s="326"/>
      <c r="DG24" s="327"/>
      <c r="DH24" s="327"/>
      <c r="DI24" s="315"/>
      <c r="DK24" s="315"/>
      <c r="DM24" s="315"/>
      <c r="DO24" s="315"/>
    </row>
    <row r="25" spans="1:120">
      <c r="A25" s="553" t="str">
        <f>PARAMETRES!$F$5</f>
        <v>LIRE</v>
      </c>
      <c r="B25" s="553"/>
      <c r="C25" s="328">
        <f>PARAMETRES!$G$5</f>
        <v>25</v>
      </c>
      <c r="D25" s="329"/>
      <c r="E25" s="330">
        <f>TOTALGENERAL!$H58</f>
        <v>13.1</v>
      </c>
      <c r="F25" s="331"/>
      <c r="G25" s="330" t="str">
        <f>TOTALGENERAL!$AI58</f>
        <v/>
      </c>
      <c r="H25" s="331"/>
      <c r="I25" s="330" t="str">
        <f>TOTALGENERAL!$BJ58</f>
        <v/>
      </c>
      <c r="J25" s="331"/>
      <c r="K25" s="330" t="str">
        <f>TOTALGENERAL!$CK58</f>
        <v/>
      </c>
      <c r="L25" s="332"/>
      <c r="M25" s="553" t="str">
        <f>PARAMETRES!$F$5</f>
        <v>LIRE</v>
      </c>
      <c r="N25" s="553"/>
      <c r="O25" s="328">
        <f>PARAMETRES!$G$5</f>
        <v>25</v>
      </c>
      <c r="P25" s="329"/>
      <c r="Q25" s="330">
        <f>TOTALGENERAL!$H62</f>
        <v>21.400000000000002</v>
      </c>
      <c r="R25" s="331"/>
      <c r="S25" s="330" t="str">
        <f>TOTALGENERAL!$AI62</f>
        <v/>
      </c>
      <c r="T25" s="331"/>
      <c r="U25" s="330" t="str">
        <f>TOTALGENERAL!$BJ62</f>
        <v/>
      </c>
      <c r="V25" s="331"/>
      <c r="W25" s="330" t="str">
        <f>TOTALGENERAL!$CK62</f>
        <v/>
      </c>
      <c r="X25" s="332"/>
      <c r="Y25" s="553" t="str">
        <f>PARAMETRES!$F$5</f>
        <v>LIRE</v>
      </c>
      <c r="Z25" s="553"/>
      <c r="AA25" s="328">
        <f>PARAMETRES!$G$5</f>
        <v>25</v>
      </c>
      <c r="AB25" s="329"/>
      <c r="AC25" s="330">
        <f>TOTALGENERAL!$H66</f>
        <v>18</v>
      </c>
      <c r="AD25" s="331"/>
      <c r="AE25" s="330" t="str">
        <f>TOTALGENERAL!$AI66</f>
        <v/>
      </c>
      <c r="AF25" s="331"/>
      <c r="AG25" s="330" t="str">
        <f>TOTALGENERAL!$BJ66</f>
        <v/>
      </c>
      <c r="AH25" s="331"/>
      <c r="AI25" s="330" t="str">
        <f>TOTALGENERAL!$CK66</f>
        <v/>
      </c>
      <c r="AJ25" s="332"/>
      <c r="AK25" s="553" t="str">
        <f>PARAMETRES!$F$5</f>
        <v>LIRE</v>
      </c>
      <c r="AL25" s="553"/>
      <c r="AM25" s="328">
        <f>PARAMETRES!$G$5</f>
        <v>25</v>
      </c>
      <c r="AN25" s="329"/>
      <c r="AO25" s="330">
        <f>TOTALGENERAL!$H70</f>
        <v>18</v>
      </c>
      <c r="AP25" s="331"/>
      <c r="AQ25" s="330" t="str">
        <f>TOTALGENERAL!$AI70</f>
        <v/>
      </c>
      <c r="AR25" s="331"/>
      <c r="AS25" s="330" t="str">
        <f>TOTALGENERAL!$BJ70</f>
        <v/>
      </c>
      <c r="AT25" s="331"/>
      <c r="AU25" s="330" t="str">
        <f>TOTALGENERAL!$CK70</f>
        <v/>
      </c>
      <c r="AV25" s="332"/>
      <c r="AW25" s="553" t="str">
        <f>PARAMETRES!$F$5</f>
        <v>LIRE</v>
      </c>
      <c r="AX25" s="553"/>
      <c r="AY25" s="328">
        <f>PARAMETRES!$G$5</f>
        <v>25</v>
      </c>
      <c r="AZ25" s="329"/>
      <c r="BA25" s="330">
        <f>TOTALGENERAL!$H74</f>
        <v>18.3</v>
      </c>
      <c r="BB25" s="331"/>
      <c r="BC25" s="330" t="str">
        <f>TOTALGENERAL!$AI74</f>
        <v/>
      </c>
      <c r="BD25" s="331"/>
      <c r="BE25" s="330" t="str">
        <f>TOTALGENERAL!$BJ74</f>
        <v/>
      </c>
      <c r="BF25" s="331"/>
      <c r="BG25" s="330" t="str">
        <f>TOTALGENERAL!$CK74</f>
        <v/>
      </c>
      <c r="BH25" s="332"/>
      <c r="BI25" s="553" t="str">
        <f>PARAMETRES!$F$5</f>
        <v>LIRE</v>
      </c>
      <c r="BJ25" s="553"/>
      <c r="BK25" s="328">
        <f>PARAMETRES!$G$5</f>
        <v>25</v>
      </c>
      <c r="BL25" s="329"/>
      <c r="BM25" s="330">
        <f>TOTALGENERAL!$H78</f>
        <v>21.900000000000002</v>
      </c>
      <c r="BN25" s="331"/>
      <c r="BO25" s="330" t="str">
        <f>TOTALGENERAL!$AI78</f>
        <v/>
      </c>
      <c r="BP25" s="331"/>
      <c r="BQ25" s="330" t="str">
        <f>TOTALGENERAL!$BJ78</f>
        <v/>
      </c>
      <c r="BR25" s="331"/>
      <c r="BS25" s="330" t="str">
        <f>TOTALGENERAL!$CK78</f>
        <v/>
      </c>
      <c r="BT25" s="332"/>
      <c r="BU25" s="553" t="str">
        <f>PARAMETRES!$F$5</f>
        <v>LIRE</v>
      </c>
      <c r="BV25" s="553"/>
      <c r="BW25" s="328">
        <f>PARAMETRES!$G$5</f>
        <v>25</v>
      </c>
      <c r="BX25" s="329"/>
      <c r="BY25" s="330">
        <f>TOTALGENERAL!$H82</f>
        <v>20.100000000000001</v>
      </c>
      <c r="BZ25" s="331"/>
      <c r="CA25" s="330" t="str">
        <f>TOTALGENERAL!$AI82</f>
        <v/>
      </c>
      <c r="CB25" s="331"/>
      <c r="CC25" s="330" t="str">
        <f>TOTALGENERAL!$BJ82</f>
        <v/>
      </c>
      <c r="CD25" s="331"/>
      <c r="CE25" s="330" t="str">
        <f>TOTALGENERAL!$CK82</f>
        <v/>
      </c>
      <c r="CF25" s="332"/>
      <c r="CG25" s="553" t="str">
        <f>PARAMETRES!$F$5</f>
        <v>LIRE</v>
      </c>
      <c r="CH25" s="553"/>
      <c r="CI25" s="328">
        <f>PARAMETRES!$G$5</f>
        <v>25</v>
      </c>
      <c r="CJ25" s="329"/>
      <c r="CK25" s="330">
        <f>TOTALGENERAL!$H86</f>
        <v>23.200000000000003</v>
      </c>
      <c r="CL25" s="331"/>
      <c r="CM25" s="330" t="str">
        <f>TOTALGENERAL!$AI86</f>
        <v/>
      </c>
      <c r="CN25" s="331"/>
      <c r="CO25" s="330" t="str">
        <f>TOTALGENERAL!$BJ86</f>
        <v/>
      </c>
      <c r="CP25" s="331"/>
      <c r="CQ25" s="330" t="str">
        <f>TOTALGENERAL!$CK86</f>
        <v/>
      </c>
      <c r="CR25" s="332"/>
      <c r="CS25" s="553" t="str">
        <f>PARAMETRES!$F$5</f>
        <v>LIRE</v>
      </c>
      <c r="CT25" s="553"/>
      <c r="CU25" s="328">
        <f>PARAMETRES!$G$5</f>
        <v>25</v>
      </c>
      <c r="CV25" s="329"/>
      <c r="CW25" s="330" t="str">
        <f>TOTALGENERAL!$H90</f>
        <v>-</v>
      </c>
      <c r="CX25" s="331"/>
      <c r="CY25" s="330" t="str">
        <f>TOTALGENERAL!$AI90</f>
        <v/>
      </c>
      <c r="CZ25" s="331"/>
      <c r="DA25" s="330" t="str">
        <f>TOTALGENERAL!$BJ90</f>
        <v/>
      </c>
      <c r="DB25" s="331"/>
      <c r="DC25" s="330" t="str">
        <f>TOTALGENERAL!$CK90</f>
        <v/>
      </c>
      <c r="DD25" s="332"/>
      <c r="DE25" s="553" t="str">
        <f>PARAMETRES!$F$5</f>
        <v>LIRE</v>
      </c>
      <c r="DF25" s="553"/>
      <c r="DG25" s="328">
        <f>PARAMETRES!$G$5</f>
        <v>25</v>
      </c>
      <c r="DH25" s="329"/>
      <c r="DI25" s="330" t="str">
        <f>TOTALGENERAL!$H94</f>
        <v>-</v>
      </c>
      <c r="DJ25" s="331"/>
      <c r="DK25" s="330" t="str">
        <f>TOTALGENERAL!$AI94</f>
        <v/>
      </c>
      <c r="DL25" s="331"/>
      <c r="DM25" s="330" t="str">
        <f>TOTALGENERAL!$BJ94</f>
        <v/>
      </c>
      <c r="DN25" s="331"/>
      <c r="DO25" s="330" t="str">
        <f>TOTALGENERAL!$CK94</f>
        <v/>
      </c>
      <c r="DP25" s="332"/>
    </row>
    <row r="26" spans="1:120">
      <c r="A26" s="553" t="str">
        <f>PARAMETRES!$F$6</f>
        <v>ÉCRIRE (dictées, orthographe, rédactions)</v>
      </c>
      <c r="B26" s="553"/>
      <c r="C26" s="328">
        <f>PARAMETRES!$G$6</f>
        <v>25</v>
      </c>
      <c r="D26" s="329"/>
      <c r="E26" s="330">
        <f>TOTALGENERAL!$I58</f>
        <v>15.799999999999999</v>
      </c>
      <c r="F26" s="331"/>
      <c r="G26" s="330" t="str">
        <f>TOTALGENERAL!$AJ58</f>
        <v/>
      </c>
      <c r="H26" s="331"/>
      <c r="I26" s="330" t="str">
        <f>TOTALGENERAL!$BK58</f>
        <v/>
      </c>
      <c r="J26" s="331"/>
      <c r="K26" s="330" t="str">
        <f>TOTALGENERAL!$CL58</f>
        <v/>
      </c>
      <c r="L26" s="332"/>
      <c r="M26" s="553" t="str">
        <f>PARAMETRES!$F$6</f>
        <v>ÉCRIRE (dictées, orthographe, rédactions)</v>
      </c>
      <c r="N26" s="553"/>
      <c r="O26" s="328">
        <f>PARAMETRES!$G$6</f>
        <v>25</v>
      </c>
      <c r="P26" s="329"/>
      <c r="Q26" s="330">
        <f>TOTALGENERAL!$I62</f>
        <v>21.400000000000002</v>
      </c>
      <c r="R26" s="331"/>
      <c r="S26" s="330" t="str">
        <f>TOTALGENERAL!$AJ62</f>
        <v/>
      </c>
      <c r="T26" s="331"/>
      <c r="U26" s="330" t="str">
        <f>TOTALGENERAL!$BK62</f>
        <v/>
      </c>
      <c r="V26" s="331"/>
      <c r="W26" s="330" t="str">
        <f>TOTALGENERAL!$CL62</f>
        <v/>
      </c>
      <c r="X26" s="332"/>
      <c r="Y26" s="553" t="str">
        <f>PARAMETRES!$F$6</f>
        <v>ÉCRIRE (dictées, orthographe, rédactions)</v>
      </c>
      <c r="Z26" s="553"/>
      <c r="AA26" s="328">
        <f>PARAMETRES!$G$6</f>
        <v>25</v>
      </c>
      <c r="AB26" s="329"/>
      <c r="AC26" s="330">
        <f>TOTALGENERAL!$I66</f>
        <v>16.3</v>
      </c>
      <c r="AD26" s="331"/>
      <c r="AE26" s="330" t="str">
        <f>TOTALGENERAL!$AJ66</f>
        <v/>
      </c>
      <c r="AF26" s="331"/>
      <c r="AG26" s="330" t="str">
        <f>TOTALGENERAL!$BK66</f>
        <v/>
      </c>
      <c r="AH26" s="331"/>
      <c r="AI26" s="330" t="str">
        <f>TOTALGENERAL!$CL66</f>
        <v/>
      </c>
      <c r="AJ26" s="332"/>
      <c r="AK26" s="553" t="str">
        <f>PARAMETRES!$F$6</f>
        <v>ÉCRIRE (dictées, orthographe, rédactions)</v>
      </c>
      <c r="AL26" s="553"/>
      <c r="AM26" s="328">
        <f>PARAMETRES!$G$6</f>
        <v>25</v>
      </c>
      <c r="AN26" s="329"/>
      <c r="AO26" s="330">
        <f>TOTALGENERAL!$I70</f>
        <v>18</v>
      </c>
      <c r="AP26" s="331"/>
      <c r="AQ26" s="330" t="str">
        <f>TOTALGENERAL!$AJ70</f>
        <v/>
      </c>
      <c r="AR26" s="331"/>
      <c r="AS26" s="330" t="str">
        <f>TOTALGENERAL!$BK70</f>
        <v/>
      </c>
      <c r="AT26" s="331"/>
      <c r="AU26" s="330" t="str">
        <f>TOTALGENERAL!$CL70</f>
        <v/>
      </c>
      <c r="AV26" s="332"/>
      <c r="AW26" s="553" t="str">
        <f>PARAMETRES!$F$6</f>
        <v>ÉCRIRE (dictées, orthographe, rédactions)</v>
      </c>
      <c r="AX26" s="553"/>
      <c r="AY26" s="328">
        <f>PARAMETRES!$G$6</f>
        <v>25</v>
      </c>
      <c r="AZ26" s="329"/>
      <c r="BA26" s="330">
        <f>TOTALGENERAL!$I74</f>
        <v>15</v>
      </c>
      <c r="BB26" s="331"/>
      <c r="BC26" s="330" t="str">
        <f>TOTALGENERAL!$AJ74</f>
        <v/>
      </c>
      <c r="BD26" s="331"/>
      <c r="BE26" s="330" t="str">
        <f>TOTALGENERAL!$BK74</f>
        <v/>
      </c>
      <c r="BF26" s="331"/>
      <c r="BG26" s="330" t="str">
        <f>TOTALGENERAL!$CL74</f>
        <v/>
      </c>
      <c r="BH26" s="332"/>
      <c r="BI26" s="553" t="str">
        <f>PARAMETRES!$F$6</f>
        <v>ÉCRIRE (dictées, orthographe, rédactions)</v>
      </c>
      <c r="BJ26" s="553"/>
      <c r="BK26" s="328">
        <f>PARAMETRES!$G$6</f>
        <v>25</v>
      </c>
      <c r="BL26" s="329"/>
      <c r="BM26" s="330">
        <f>TOTALGENERAL!$I78</f>
        <v>20.6</v>
      </c>
      <c r="BN26" s="331"/>
      <c r="BO26" s="330" t="str">
        <f>TOTALGENERAL!$AJ78</f>
        <v/>
      </c>
      <c r="BP26" s="331"/>
      <c r="BQ26" s="330" t="str">
        <f>TOTALGENERAL!$BK78</f>
        <v/>
      </c>
      <c r="BR26" s="331"/>
      <c r="BS26" s="330" t="str">
        <f>TOTALGENERAL!$CL78</f>
        <v/>
      </c>
      <c r="BT26" s="332"/>
      <c r="BU26" s="553" t="str">
        <f>PARAMETRES!$F$6</f>
        <v>ÉCRIRE (dictées, orthographe, rédactions)</v>
      </c>
      <c r="BV26" s="553"/>
      <c r="BW26" s="328">
        <f>PARAMETRES!$G$6</f>
        <v>25</v>
      </c>
      <c r="BX26" s="329"/>
      <c r="BY26" s="330">
        <f>TOTALGENERAL!$I82</f>
        <v>22</v>
      </c>
      <c r="BZ26" s="331"/>
      <c r="CA26" s="330" t="str">
        <f>TOTALGENERAL!$AJ82</f>
        <v/>
      </c>
      <c r="CB26" s="331"/>
      <c r="CC26" s="330" t="str">
        <f>TOTALGENERAL!$BK82</f>
        <v/>
      </c>
      <c r="CD26" s="331"/>
      <c r="CE26" s="330" t="str">
        <f>TOTALGENERAL!$CL82</f>
        <v/>
      </c>
      <c r="CF26" s="332"/>
      <c r="CG26" s="553" t="str">
        <f>PARAMETRES!$F$6</f>
        <v>ÉCRIRE (dictées, orthographe, rédactions)</v>
      </c>
      <c r="CH26" s="553"/>
      <c r="CI26" s="328">
        <f>PARAMETRES!$G$6</f>
        <v>25</v>
      </c>
      <c r="CJ26" s="329"/>
      <c r="CK26" s="330">
        <f>TOTALGENERAL!$I86</f>
        <v>21.1</v>
      </c>
      <c r="CL26" s="331"/>
      <c r="CM26" s="330" t="str">
        <f>TOTALGENERAL!$AJ86</f>
        <v/>
      </c>
      <c r="CN26" s="331"/>
      <c r="CO26" s="330" t="str">
        <f>TOTALGENERAL!$BK86</f>
        <v/>
      </c>
      <c r="CP26" s="331"/>
      <c r="CQ26" s="330" t="str">
        <f>TOTALGENERAL!$CL86</f>
        <v/>
      </c>
      <c r="CR26" s="332"/>
      <c r="CS26" s="553" t="str">
        <f>PARAMETRES!$F$6</f>
        <v>ÉCRIRE (dictées, orthographe, rédactions)</v>
      </c>
      <c r="CT26" s="553"/>
      <c r="CU26" s="328">
        <f>PARAMETRES!$G$6</f>
        <v>25</v>
      </c>
      <c r="CV26" s="329"/>
      <c r="CW26" s="330" t="str">
        <f>TOTALGENERAL!$I90</f>
        <v>-</v>
      </c>
      <c r="CX26" s="331"/>
      <c r="CY26" s="330" t="str">
        <f>TOTALGENERAL!$AJ90</f>
        <v/>
      </c>
      <c r="CZ26" s="331"/>
      <c r="DA26" s="330" t="str">
        <f>TOTALGENERAL!$BK90</f>
        <v/>
      </c>
      <c r="DB26" s="331"/>
      <c r="DC26" s="330" t="str">
        <f>TOTALGENERAL!$CL90</f>
        <v/>
      </c>
      <c r="DD26" s="332"/>
      <c r="DE26" s="553" t="str">
        <f>PARAMETRES!$F$6</f>
        <v>ÉCRIRE (dictées, orthographe, rédactions)</v>
      </c>
      <c r="DF26" s="553"/>
      <c r="DG26" s="328">
        <f>PARAMETRES!$G$6</f>
        <v>25</v>
      </c>
      <c r="DH26" s="329"/>
      <c r="DI26" s="330" t="str">
        <f>TOTALGENERAL!$I94</f>
        <v>-</v>
      </c>
      <c r="DJ26" s="331"/>
      <c r="DK26" s="330" t="str">
        <f>TOTALGENERAL!$AJ94</f>
        <v/>
      </c>
      <c r="DL26" s="331"/>
      <c r="DM26" s="330" t="str">
        <f>TOTALGENERAL!$BK94</f>
        <v/>
      </c>
      <c r="DN26" s="331"/>
      <c r="DO26" s="330" t="str">
        <f>TOTALGENERAL!$CL94</f>
        <v/>
      </c>
      <c r="DP26" s="332"/>
    </row>
    <row r="27" spans="1:120">
      <c r="A27" s="553" t="str">
        <f>PARAMETRES!$F$7</f>
        <v>ÉCOUTER / PARLER</v>
      </c>
      <c r="B27" s="553"/>
      <c r="C27" s="328">
        <f>PARAMETRES!$G$7</f>
        <v>25</v>
      </c>
      <c r="D27" s="329"/>
      <c r="E27" s="330">
        <f>TOTALGENERAL!$J58</f>
        <v>16.400000000000002</v>
      </c>
      <c r="F27" s="331"/>
      <c r="G27" s="330" t="str">
        <f>TOTALGENERAL!$AK58</f>
        <v/>
      </c>
      <c r="H27" s="331"/>
      <c r="I27" s="330" t="str">
        <f>TOTALGENERAL!$BL58</f>
        <v/>
      </c>
      <c r="J27" s="331"/>
      <c r="K27" s="330" t="str">
        <f>TOTALGENERAL!$CM58</f>
        <v/>
      </c>
      <c r="L27" s="332"/>
      <c r="M27" s="553" t="str">
        <f>PARAMETRES!$F$7</f>
        <v>ÉCOUTER / PARLER</v>
      </c>
      <c r="N27" s="553"/>
      <c r="O27" s="328">
        <f>PARAMETRES!$G$7</f>
        <v>25</v>
      </c>
      <c r="P27" s="329"/>
      <c r="Q27" s="330">
        <f>TOTALGENERAL!$J62</f>
        <v>21.700000000000003</v>
      </c>
      <c r="R27" s="331"/>
      <c r="S27" s="330" t="str">
        <f>TOTALGENERAL!$AK62</f>
        <v/>
      </c>
      <c r="T27" s="331"/>
      <c r="U27" s="330" t="str">
        <f>TOTALGENERAL!$BL62</f>
        <v/>
      </c>
      <c r="V27" s="331"/>
      <c r="W27" s="330" t="str">
        <f>TOTALGENERAL!$CM62</f>
        <v/>
      </c>
      <c r="X27" s="332"/>
      <c r="Y27" s="553" t="str">
        <f>PARAMETRES!$F$7</f>
        <v>ÉCOUTER / PARLER</v>
      </c>
      <c r="Z27" s="553"/>
      <c r="AA27" s="328">
        <f>PARAMETRES!$G$7</f>
        <v>25</v>
      </c>
      <c r="AB27" s="329"/>
      <c r="AC27" s="330">
        <f>TOTALGENERAL!$J66</f>
        <v>18.100000000000001</v>
      </c>
      <c r="AD27" s="331"/>
      <c r="AE27" s="330" t="str">
        <f>TOTALGENERAL!$AK66</f>
        <v/>
      </c>
      <c r="AF27" s="331"/>
      <c r="AG27" s="330" t="str">
        <f>TOTALGENERAL!$BL66</f>
        <v/>
      </c>
      <c r="AH27" s="331"/>
      <c r="AI27" s="330" t="str">
        <f>TOTALGENERAL!$CM66</f>
        <v/>
      </c>
      <c r="AJ27" s="332"/>
      <c r="AK27" s="553" t="str">
        <f>PARAMETRES!$F$7</f>
        <v>ÉCOUTER / PARLER</v>
      </c>
      <c r="AL27" s="553"/>
      <c r="AM27" s="328">
        <f>PARAMETRES!$G$7</f>
        <v>25</v>
      </c>
      <c r="AN27" s="329"/>
      <c r="AO27" s="330">
        <f>TOTALGENERAL!$J70</f>
        <v>16.400000000000002</v>
      </c>
      <c r="AP27" s="331"/>
      <c r="AQ27" s="330" t="str">
        <f>TOTALGENERAL!$AK70</f>
        <v/>
      </c>
      <c r="AR27" s="331"/>
      <c r="AS27" s="330" t="str">
        <f>TOTALGENERAL!$BL70</f>
        <v/>
      </c>
      <c r="AT27" s="331"/>
      <c r="AU27" s="330" t="str">
        <f>TOTALGENERAL!$CM70</f>
        <v/>
      </c>
      <c r="AV27" s="332"/>
      <c r="AW27" s="553" t="str">
        <f>PARAMETRES!$F$7</f>
        <v>ÉCOUTER / PARLER</v>
      </c>
      <c r="AX27" s="553"/>
      <c r="AY27" s="328">
        <f>PARAMETRES!$G$7</f>
        <v>25</v>
      </c>
      <c r="AZ27" s="329"/>
      <c r="BA27" s="330">
        <f>TOTALGENERAL!$J74</f>
        <v>21.3</v>
      </c>
      <c r="BB27" s="331"/>
      <c r="BC27" s="330" t="str">
        <f>TOTALGENERAL!$AK74</f>
        <v/>
      </c>
      <c r="BD27" s="331"/>
      <c r="BE27" s="330" t="str">
        <f>TOTALGENERAL!$BL74</f>
        <v/>
      </c>
      <c r="BF27" s="331"/>
      <c r="BG27" s="330" t="str">
        <f>TOTALGENERAL!$CM74</f>
        <v/>
      </c>
      <c r="BH27" s="332"/>
      <c r="BI27" s="553" t="str">
        <f>PARAMETRES!$F$7</f>
        <v>ÉCOUTER / PARLER</v>
      </c>
      <c r="BJ27" s="553"/>
      <c r="BK27" s="328">
        <f>PARAMETRES!$G$7</f>
        <v>25</v>
      </c>
      <c r="BL27" s="329"/>
      <c r="BM27" s="330">
        <f>TOTALGENERAL!$J78</f>
        <v>18.900000000000002</v>
      </c>
      <c r="BN27" s="331"/>
      <c r="BO27" s="330" t="str">
        <f>TOTALGENERAL!$AK78</f>
        <v/>
      </c>
      <c r="BP27" s="331"/>
      <c r="BQ27" s="330" t="str">
        <f>TOTALGENERAL!$BL78</f>
        <v/>
      </c>
      <c r="BR27" s="331"/>
      <c r="BS27" s="330" t="str">
        <f>TOTALGENERAL!$CM78</f>
        <v/>
      </c>
      <c r="BT27" s="332"/>
      <c r="BU27" s="553" t="str">
        <f>PARAMETRES!$F$7</f>
        <v>ÉCOUTER / PARLER</v>
      </c>
      <c r="BV27" s="553"/>
      <c r="BW27" s="328">
        <f>PARAMETRES!$G$7</f>
        <v>25</v>
      </c>
      <c r="BX27" s="329"/>
      <c r="BY27" s="330">
        <f>TOTALGENERAL!$J82</f>
        <v>19.200000000000003</v>
      </c>
      <c r="BZ27" s="331"/>
      <c r="CA27" s="330" t="str">
        <f>TOTALGENERAL!$AK82</f>
        <v/>
      </c>
      <c r="CB27" s="331"/>
      <c r="CC27" s="330" t="str">
        <f>TOTALGENERAL!$BL82</f>
        <v/>
      </c>
      <c r="CD27" s="331"/>
      <c r="CE27" s="330" t="str">
        <f>TOTALGENERAL!$CM82</f>
        <v/>
      </c>
      <c r="CF27" s="332"/>
      <c r="CG27" s="553" t="str">
        <f>PARAMETRES!$F$7</f>
        <v>ÉCOUTER / PARLER</v>
      </c>
      <c r="CH27" s="553"/>
      <c r="CI27" s="328">
        <f>PARAMETRES!$G$7</f>
        <v>25</v>
      </c>
      <c r="CJ27" s="329"/>
      <c r="CK27" s="330">
        <f>TOTALGENERAL!$J86</f>
        <v>18.100000000000001</v>
      </c>
      <c r="CL27" s="331"/>
      <c r="CM27" s="330" t="str">
        <f>TOTALGENERAL!$AK86</f>
        <v/>
      </c>
      <c r="CN27" s="331"/>
      <c r="CO27" s="330" t="str">
        <f>TOTALGENERAL!$BL86</f>
        <v/>
      </c>
      <c r="CP27" s="331"/>
      <c r="CQ27" s="330" t="str">
        <f>TOTALGENERAL!$CM86</f>
        <v/>
      </c>
      <c r="CR27" s="332"/>
      <c r="CS27" s="553" t="str">
        <f>PARAMETRES!$F$7</f>
        <v>ÉCOUTER / PARLER</v>
      </c>
      <c r="CT27" s="553"/>
      <c r="CU27" s="328">
        <f>PARAMETRES!$G$7</f>
        <v>25</v>
      </c>
      <c r="CV27" s="329"/>
      <c r="CW27" s="330" t="str">
        <f>TOTALGENERAL!$J90</f>
        <v>-</v>
      </c>
      <c r="CX27" s="331"/>
      <c r="CY27" s="330" t="str">
        <f>TOTALGENERAL!$AK90</f>
        <v/>
      </c>
      <c r="CZ27" s="331"/>
      <c r="DA27" s="330" t="str">
        <f>TOTALGENERAL!$BL90</f>
        <v/>
      </c>
      <c r="DB27" s="331"/>
      <c r="DC27" s="330" t="str">
        <f>TOTALGENERAL!$CM90</f>
        <v/>
      </c>
      <c r="DD27" s="332"/>
      <c r="DE27" s="553" t="str">
        <f>PARAMETRES!$F$7</f>
        <v>ÉCOUTER / PARLER</v>
      </c>
      <c r="DF27" s="553"/>
      <c r="DG27" s="328">
        <f>PARAMETRES!$G$7</f>
        <v>25</v>
      </c>
      <c r="DH27" s="329"/>
      <c r="DI27" s="330" t="str">
        <f>TOTALGENERAL!$J94</f>
        <v>-</v>
      </c>
      <c r="DJ27" s="331"/>
      <c r="DK27" s="330" t="str">
        <f>TOTALGENERAL!$AK94</f>
        <v/>
      </c>
      <c r="DL27" s="331"/>
      <c r="DM27" s="330" t="str">
        <f>TOTALGENERAL!$BL94</f>
        <v/>
      </c>
      <c r="DN27" s="331"/>
      <c r="DO27" s="330" t="str">
        <f>TOTALGENERAL!$CM94</f>
        <v/>
      </c>
      <c r="DP27" s="332"/>
    </row>
    <row r="28" spans="1:120">
      <c r="A28" s="553" t="str">
        <f>PARAMETRES!$F$8</f>
        <v>LIRE-ÉCRIRE (conjugaison, grammaire, …)</v>
      </c>
      <c r="B28" s="553"/>
      <c r="C28" s="328">
        <f>PARAMETRES!$G$8</f>
        <v>25</v>
      </c>
      <c r="D28" s="329"/>
      <c r="E28" s="330">
        <f>TOTALGENERAL!$K58</f>
        <v>10.6</v>
      </c>
      <c r="F28" s="331"/>
      <c r="G28" s="330" t="str">
        <f>TOTALGENERAL!$AL58</f>
        <v/>
      </c>
      <c r="H28" s="331"/>
      <c r="I28" s="330" t="str">
        <f>TOTALGENERAL!$BM58</f>
        <v/>
      </c>
      <c r="J28" s="331"/>
      <c r="K28" s="330" t="str">
        <f>TOTALGENERAL!$CN58</f>
        <v/>
      </c>
      <c r="L28" s="332"/>
      <c r="M28" s="553" t="str">
        <f>PARAMETRES!$F$8</f>
        <v>LIRE-ÉCRIRE (conjugaison, grammaire, …)</v>
      </c>
      <c r="N28" s="553"/>
      <c r="O28" s="328">
        <f>PARAMETRES!$G$8</f>
        <v>25</v>
      </c>
      <c r="P28" s="329"/>
      <c r="Q28" s="330">
        <f>TOTALGENERAL!$K62</f>
        <v>20.700000000000003</v>
      </c>
      <c r="R28" s="331"/>
      <c r="S28" s="330" t="str">
        <f>TOTALGENERAL!$AL62</f>
        <v/>
      </c>
      <c r="T28" s="331"/>
      <c r="U28" s="330" t="str">
        <f>TOTALGENERAL!$BM62</f>
        <v/>
      </c>
      <c r="V28" s="331"/>
      <c r="W28" s="330" t="str">
        <f>TOTALGENERAL!$CN62</f>
        <v/>
      </c>
      <c r="X28" s="332"/>
      <c r="Y28" s="553" t="str">
        <f>PARAMETRES!$F$8</f>
        <v>LIRE-ÉCRIRE (conjugaison, grammaire, …)</v>
      </c>
      <c r="Z28" s="553"/>
      <c r="AA28" s="328">
        <f>PARAMETRES!$G$8</f>
        <v>25</v>
      </c>
      <c r="AB28" s="329"/>
      <c r="AC28" s="330">
        <f>TOTALGENERAL!$K66</f>
        <v>17.400000000000002</v>
      </c>
      <c r="AD28" s="331"/>
      <c r="AE28" s="330" t="str">
        <f>TOTALGENERAL!$AL66</f>
        <v/>
      </c>
      <c r="AF28" s="331"/>
      <c r="AG28" s="330" t="str">
        <f>TOTALGENERAL!$BM66</f>
        <v/>
      </c>
      <c r="AH28" s="331"/>
      <c r="AI28" s="330" t="str">
        <f>TOTALGENERAL!$CN66</f>
        <v/>
      </c>
      <c r="AJ28" s="332"/>
      <c r="AK28" s="553" t="str">
        <f>PARAMETRES!$F$8</f>
        <v>LIRE-ÉCRIRE (conjugaison, grammaire, …)</v>
      </c>
      <c r="AL28" s="553"/>
      <c r="AM28" s="328">
        <f>PARAMETRES!$G$8</f>
        <v>25</v>
      </c>
      <c r="AN28" s="329"/>
      <c r="AO28" s="330">
        <f>TOTALGENERAL!$K70</f>
        <v>13.799999999999999</v>
      </c>
      <c r="AP28" s="331"/>
      <c r="AQ28" s="330" t="str">
        <f>TOTALGENERAL!$AL70</f>
        <v/>
      </c>
      <c r="AR28" s="331"/>
      <c r="AS28" s="330" t="str">
        <f>TOTALGENERAL!$BM70</f>
        <v/>
      </c>
      <c r="AT28" s="331"/>
      <c r="AU28" s="330" t="str">
        <f>TOTALGENERAL!$CN70</f>
        <v/>
      </c>
      <c r="AV28" s="332"/>
      <c r="AW28" s="553" t="str">
        <f>PARAMETRES!$F$8</f>
        <v>LIRE-ÉCRIRE (conjugaison, grammaire, …)</v>
      </c>
      <c r="AX28" s="553"/>
      <c r="AY28" s="328">
        <f>PARAMETRES!$G$8</f>
        <v>25</v>
      </c>
      <c r="AZ28" s="329"/>
      <c r="BA28" s="330">
        <f>TOTALGENERAL!$K74</f>
        <v>17.8</v>
      </c>
      <c r="BB28" s="331"/>
      <c r="BC28" s="330" t="str">
        <f>TOTALGENERAL!$AL74</f>
        <v/>
      </c>
      <c r="BD28" s="331"/>
      <c r="BE28" s="330" t="str">
        <f>TOTALGENERAL!$BM74</f>
        <v/>
      </c>
      <c r="BF28" s="331"/>
      <c r="BG28" s="330" t="str">
        <f>TOTALGENERAL!$CN74</f>
        <v/>
      </c>
      <c r="BH28" s="332"/>
      <c r="BI28" s="553" t="str">
        <f>PARAMETRES!$F$8</f>
        <v>LIRE-ÉCRIRE (conjugaison, grammaire, …)</v>
      </c>
      <c r="BJ28" s="553"/>
      <c r="BK28" s="328">
        <f>PARAMETRES!$G$8</f>
        <v>25</v>
      </c>
      <c r="BL28" s="329"/>
      <c r="BM28" s="330">
        <f>TOTALGENERAL!$K78</f>
        <v>21.8</v>
      </c>
      <c r="BN28" s="331"/>
      <c r="BO28" s="330" t="str">
        <f>TOTALGENERAL!$AL78</f>
        <v/>
      </c>
      <c r="BP28" s="331"/>
      <c r="BQ28" s="330" t="str">
        <f>TOTALGENERAL!$BM78</f>
        <v/>
      </c>
      <c r="BR28" s="331"/>
      <c r="BS28" s="330" t="str">
        <f>TOTALGENERAL!$CN78</f>
        <v/>
      </c>
      <c r="BT28" s="332"/>
      <c r="BU28" s="553" t="str">
        <f>PARAMETRES!$F$8</f>
        <v>LIRE-ÉCRIRE (conjugaison, grammaire, …)</v>
      </c>
      <c r="BV28" s="553"/>
      <c r="BW28" s="328">
        <f>PARAMETRES!$G$8</f>
        <v>25</v>
      </c>
      <c r="BX28" s="329"/>
      <c r="BY28" s="330">
        <f>TOTALGENERAL!$K82</f>
        <v>18.200000000000003</v>
      </c>
      <c r="BZ28" s="331"/>
      <c r="CA28" s="330" t="str">
        <f>TOTALGENERAL!$AL82</f>
        <v/>
      </c>
      <c r="CB28" s="331"/>
      <c r="CC28" s="330" t="str">
        <f>TOTALGENERAL!$BM82</f>
        <v/>
      </c>
      <c r="CD28" s="331"/>
      <c r="CE28" s="330" t="str">
        <f>TOTALGENERAL!$CN82</f>
        <v/>
      </c>
      <c r="CF28" s="332"/>
      <c r="CG28" s="553" t="str">
        <f>PARAMETRES!$F$8</f>
        <v>LIRE-ÉCRIRE (conjugaison, grammaire, …)</v>
      </c>
      <c r="CH28" s="553"/>
      <c r="CI28" s="328">
        <f>PARAMETRES!$G$8</f>
        <v>25</v>
      </c>
      <c r="CJ28" s="329"/>
      <c r="CK28" s="330">
        <f>TOTALGENERAL!$K86</f>
        <v>16.600000000000001</v>
      </c>
      <c r="CL28" s="331"/>
      <c r="CM28" s="330" t="str">
        <f>TOTALGENERAL!$AL86</f>
        <v/>
      </c>
      <c r="CN28" s="331"/>
      <c r="CO28" s="330" t="str">
        <f>TOTALGENERAL!$BM86</f>
        <v/>
      </c>
      <c r="CP28" s="331"/>
      <c r="CQ28" s="330" t="str">
        <f>TOTALGENERAL!$CN86</f>
        <v/>
      </c>
      <c r="CR28" s="332"/>
      <c r="CS28" s="553" t="str">
        <f>PARAMETRES!$F$8</f>
        <v>LIRE-ÉCRIRE (conjugaison, grammaire, …)</v>
      </c>
      <c r="CT28" s="553"/>
      <c r="CU28" s="328">
        <f>PARAMETRES!$G$8</f>
        <v>25</v>
      </c>
      <c r="CV28" s="329"/>
      <c r="CW28" s="330" t="str">
        <f>TOTALGENERAL!$K90</f>
        <v>-</v>
      </c>
      <c r="CX28" s="331"/>
      <c r="CY28" s="330" t="str">
        <f>TOTALGENERAL!$AL90</f>
        <v/>
      </c>
      <c r="CZ28" s="331"/>
      <c r="DA28" s="330" t="str">
        <f>TOTALGENERAL!$BM90</f>
        <v/>
      </c>
      <c r="DB28" s="331"/>
      <c r="DC28" s="330" t="str">
        <f>TOTALGENERAL!$CN90</f>
        <v/>
      </c>
      <c r="DD28" s="332"/>
      <c r="DE28" s="553" t="str">
        <f>PARAMETRES!$F$8</f>
        <v>LIRE-ÉCRIRE (conjugaison, grammaire, …)</v>
      </c>
      <c r="DF28" s="553"/>
      <c r="DG28" s="328">
        <f>PARAMETRES!$G$8</f>
        <v>25</v>
      </c>
      <c r="DH28" s="329"/>
      <c r="DI28" s="330" t="str">
        <f>TOTALGENERAL!$K94</f>
        <v>-</v>
      </c>
      <c r="DJ28" s="331"/>
      <c r="DK28" s="330" t="str">
        <f>TOTALGENERAL!$AL94</f>
        <v/>
      </c>
      <c r="DL28" s="331"/>
      <c r="DM28" s="330" t="str">
        <f>TOTALGENERAL!$BM94</f>
        <v/>
      </c>
      <c r="DN28" s="331"/>
      <c r="DO28" s="330" t="str">
        <f>TOTALGENERAL!$CN94</f>
        <v/>
      </c>
      <c r="DP28" s="332"/>
    </row>
    <row r="29" spans="1:120">
      <c r="A29" s="326"/>
      <c r="B29" s="326"/>
      <c r="C29" s="327"/>
      <c r="D29" s="327"/>
      <c r="E29" s="315"/>
      <c r="G29" s="315"/>
      <c r="I29" s="315"/>
      <c r="K29" s="315"/>
      <c r="M29" s="326"/>
      <c r="N29" s="326"/>
      <c r="O29" s="327"/>
      <c r="P29" s="327"/>
      <c r="Q29" s="315"/>
      <c r="S29" s="315"/>
      <c r="U29" s="315"/>
      <c r="W29" s="315"/>
      <c r="Y29" s="326"/>
      <c r="Z29" s="326"/>
      <c r="AA29" s="327"/>
      <c r="AB29" s="327"/>
      <c r="AC29" s="315"/>
      <c r="AE29" s="315"/>
      <c r="AG29" s="315"/>
      <c r="AI29" s="315"/>
      <c r="AK29" s="326"/>
      <c r="AL29" s="326"/>
      <c r="AM29" s="327"/>
      <c r="AN29" s="327"/>
      <c r="AO29" s="315"/>
      <c r="AQ29" s="315"/>
      <c r="AS29" s="315"/>
      <c r="AU29" s="315"/>
      <c r="AW29" s="326"/>
      <c r="AX29" s="326"/>
      <c r="AY29" s="327"/>
      <c r="AZ29" s="327"/>
      <c r="BA29" s="315"/>
      <c r="BC29" s="315"/>
      <c r="BE29" s="315"/>
      <c r="BG29" s="315"/>
      <c r="BI29" s="326"/>
      <c r="BJ29" s="326"/>
      <c r="BK29" s="327"/>
      <c r="BL29" s="327"/>
      <c r="BM29" s="315"/>
      <c r="BO29" s="315"/>
      <c r="BQ29" s="315"/>
      <c r="BS29" s="315"/>
      <c r="BU29" s="326"/>
      <c r="BV29" s="326"/>
      <c r="BW29" s="327"/>
      <c r="BX29" s="327"/>
      <c r="BY29" s="315"/>
      <c r="CA29" s="315"/>
      <c r="CC29" s="315"/>
      <c r="CE29" s="315"/>
      <c r="CG29" s="326"/>
      <c r="CH29" s="326"/>
      <c r="CI29" s="327"/>
      <c r="CJ29" s="327"/>
      <c r="CK29" s="315"/>
      <c r="CM29" s="315"/>
      <c r="CO29" s="315"/>
      <c r="CQ29" s="315"/>
      <c r="CS29" s="326"/>
      <c r="CT29" s="326"/>
      <c r="CU29" s="327"/>
      <c r="CV29" s="327"/>
      <c r="CW29" s="315"/>
      <c r="CY29" s="315"/>
      <c r="DA29" s="315"/>
      <c r="DC29" s="315"/>
      <c r="DE29" s="326"/>
      <c r="DF29" s="326"/>
      <c r="DG29" s="327"/>
      <c r="DH29" s="327"/>
      <c r="DI29" s="315"/>
      <c r="DK29" s="315"/>
      <c r="DM29" s="315"/>
      <c r="DO29" s="315"/>
    </row>
    <row r="30" spans="1:120" ht="13.5">
      <c r="A30" s="554" t="str">
        <f>PARAMETRES!$F$9</f>
        <v>TOTAL LANGUE MATERNELLE</v>
      </c>
      <c r="B30" s="554"/>
      <c r="C30" s="333">
        <f>PARAMETRES!$G$9</f>
        <v>100</v>
      </c>
      <c r="D30" s="334"/>
      <c r="E30" s="335">
        <f>TOTALGENERAL!$L58</f>
        <v>55.800000000000004</v>
      </c>
      <c r="F30" s="319"/>
      <c r="G30" s="335" t="str">
        <f>TOTALGENERAL!$AM58</f>
        <v/>
      </c>
      <c r="H30" s="319"/>
      <c r="I30" s="335" t="str">
        <f>TOTALGENERAL!$BN58</f>
        <v/>
      </c>
      <c r="J30" s="319"/>
      <c r="K30" s="335" t="str">
        <f>TOTALGENERAL!$CO58</f>
        <v/>
      </c>
      <c r="L30" s="320"/>
      <c r="M30" s="554" t="str">
        <f>PARAMETRES!$F$9</f>
        <v>TOTAL LANGUE MATERNELLE</v>
      </c>
      <c r="N30" s="554"/>
      <c r="O30" s="333">
        <f>PARAMETRES!$G$9</f>
        <v>100</v>
      </c>
      <c r="P30" s="334"/>
      <c r="Q30" s="335">
        <f>TOTALGENERAL!$L62</f>
        <v>85.1</v>
      </c>
      <c r="R30" s="319"/>
      <c r="S30" s="335" t="str">
        <f>TOTALGENERAL!$AM62</f>
        <v/>
      </c>
      <c r="T30" s="319"/>
      <c r="U30" s="335" t="str">
        <f>TOTALGENERAL!$BN62</f>
        <v/>
      </c>
      <c r="V30" s="319"/>
      <c r="W30" s="335" t="str">
        <f>TOTALGENERAL!$CO62</f>
        <v/>
      </c>
      <c r="X30" s="320"/>
      <c r="Y30" s="554" t="str">
        <f>PARAMETRES!$F$9</f>
        <v>TOTAL LANGUE MATERNELLE</v>
      </c>
      <c r="Z30" s="554"/>
      <c r="AA30" s="333">
        <f>PARAMETRES!$G$9</f>
        <v>100</v>
      </c>
      <c r="AB30" s="334"/>
      <c r="AC30" s="335">
        <f>TOTALGENERAL!$L66</f>
        <v>69.599999999999994</v>
      </c>
      <c r="AD30" s="319"/>
      <c r="AE30" s="335" t="str">
        <f>TOTALGENERAL!$AM66</f>
        <v/>
      </c>
      <c r="AF30" s="319"/>
      <c r="AG30" s="335" t="str">
        <f>TOTALGENERAL!$BN66</f>
        <v/>
      </c>
      <c r="AH30" s="319"/>
      <c r="AI30" s="335" t="str">
        <f>TOTALGENERAL!$CO66</f>
        <v/>
      </c>
      <c r="AJ30" s="320"/>
      <c r="AK30" s="554" t="str">
        <f>PARAMETRES!$F$9</f>
        <v>TOTAL LANGUE MATERNELLE</v>
      </c>
      <c r="AL30" s="554"/>
      <c r="AM30" s="333">
        <f>PARAMETRES!$G$9</f>
        <v>100</v>
      </c>
      <c r="AN30" s="334"/>
      <c r="AO30" s="335">
        <f>TOTALGENERAL!$L70</f>
        <v>66.199999999999989</v>
      </c>
      <c r="AP30" s="319"/>
      <c r="AQ30" s="335" t="str">
        <f>TOTALGENERAL!$AM70</f>
        <v/>
      </c>
      <c r="AR30" s="319"/>
      <c r="AS30" s="335" t="str">
        <f>TOTALGENERAL!$BN70</f>
        <v/>
      </c>
      <c r="AT30" s="319"/>
      <c r="AU30" s="335" t="str">
        <f>TOTALGENERAL!$CO70</f>
        <v/>
      </c>
      <c r="AV30" s="320"/>
      <c r="AW30" s="554" t="str">
        <f>PARAMETRES!$F$9</f>
        <v>TOTAL LANGUE MATERNELLE</v>
      </c>
      <c r="AX30" s="554"/>
      <c r="AY30" s="333">
        <f>PARAMETRES!$G$9</f>
        <v>100</v>
      </c>
      <c r="AZ30" s="334"/>
      <c r="BA30" s="335">
        <f>TOTALGENERAL!$L74</f>
        <v>72.3</v>
      </c>
      <c r="BB30" s="319"/>
      <c r="BC30" s="335" t="str">
        <f>TOTALGENERAL!$AM74</f>
        <v/>
      </c>
      <c r="BD30" s="319"/>
      <c r="BE30" s="335" t="str">
        <f>TOTALGENERAL!$BN74</f>
        <v/>
      </c>
      <c r="BF30" s="319"/>
      <c r="BG30" s="335" t="str">
        <f>TOTALGENERAL!$CO74</f>
        <v/>
      </c>
      <c r="BH30" s="320"/>
      <c r="BI30" s="554" t="str">
        <f>PARAMETRES!$F$9</f>
        <v>TOTAL LANGUE MATERNELLE</v>
      </c>
      <c r="BJ30" s="554"/>
      <c r="BK30" s="333">
        <f>PARAMETRES!$G$9</f>
        <v>100</v>
      </c>
      <c r="BL30" s="334"/>
      <c r="BM30" s="335">
        <f>TOTALGENERAL!$L78</f>
        <v>83.1</v>
      </c>
      <c r="BN30" s="319"/>
      <c r="BO30" s="335" t="str">
        <f>TOTALGENERAL!$AM78</f>
        <v/>
      </c>
      <c r="BP30" s="319"/>
      <c r="BQ30" s="335" t="str">
        <f>TOTALGENERAL!$BN78</f>
        <v/>
      </c>
      <c r="BR30" s="319"/>
      <c r="BS30" s="335" t="str">
        <f>TOTALGENERAL!$CO78</f>
        <v/>
      </c>
      <c r="BT30" s="320"/>
      <c r="BU30" s="554" t="str">
        <f>PARAMETRES!$F$9</f>
        <v>TOTAL LANGUE MATERNELLE</v>
      </c>
      <c r="BV30" s="554"/>
      <c r="BW30" s="333">
        <f>PARAMETRES!$G$9</f>
        <v>100</v>
      </c>
      <c r="BX30" s="334"/>
      <c r="BY30" s="335">
        <f>TOTALGENERAL!$L82</f>
        <v>79.3</v>
      </c>
      <c r="BZ30" s="319"/>
      <c r="CA30" s="335" t="str">
        <f>TOTALGENERAL!$AM82</f>
        <v/>
      </c>
      <c r="CB30" s="319"/>
      <c r="CC30" s="335" t="str">
        <f>TOTALGENERAL!$BN82</f>
        <v/>
      </c>
      <c r="CD30" s="319"/>
      <c r="CE30" s="335" t="str">
        <f>TOTALGENERAL!$CO82</f>
        <v/>
      </c>
      <c r="CF30" s="320"/>
      <c r="CG30" s="554" t="str">
        <f>PARAMETRES!$F$9</f>
        <v>TOTAL LANGUE MATERNELLE</v>
      </c>
      <c r="CH30" s="554"/>
      <c r="CI30" s="333">
        <f>PARAMETRES!$G$9</f>
        <v>100</v>
      </c>
      <c r="CJ30" s="334"/>
      <c r="CK30" s="335">
        <f>TOTALGENERAL!$L86</f>
        <v>78.899999999999991</v>
      </c>
      <c r="CL30" s="319"/>
      <c r="CM30" s="335" t="str">
        <f>TOTALGENERAL!$AM86</f>
        <v/>
      </c>
      <c r="CN30" s="319"/>
      <c r="CO30" s="335" t="str">
        <f>TOTALGENERAL!$BN86</f>
        <v/>
      </c>
      <c r="CP30" s="319"/>
      <c r="CQ30" s="335" t="str">
        <f>TOTALGENERAL!$CO86</f>
        <v/>
      </c>
      <c r="CR30" s="320"/>
      <c r="CS30" s="554" t="str">
        <f>PARAMETRES!$F$9</f>
        <v>TOTAL LANGUE MATERNELLE</v>
      </c>
      <c r="CT30" s="554"/>
      <c r="CU30" s="333">
        <f>PARAMETRES!$G$9</f>
        <v>100</v>
      </c>
      <c r="CV30" s="334"/>
      <c r="CW30" s="335" t="str">
        <f>TOTALGENERAL!$L90</f>
        <v>-</v>
      </c>
      <c r="CX30" s="319"/>
      <c r="CY30" s="335" t="str">
        <f>TOTALGENERAL!$AM90</f>
        <v/>
      </c>
      <c r="CZ30" s="319"/>
      <c r="DA30" s="335" t="str">
        <f>TOTALGENERAL!$BN90</f>
        <v/>
      </c>
      <c r="DB30" s="319"/>
      <c r="DC30" s="335" t="str">
        <f>TOTALGENERAL!$CO90</f>
        <v/>
      </c>
      <c r="DD30" s="320"/>
      <c r="DE30" s="554" t="str">
        <f>PARAMETRES!$F$9</f>
        <v>TOTAL LANGUE MATERNELLE</v>
      </c>
      <c r="DF30" s="554"/>
      <c r="DG30" s="333">
        <f>PARAMETRES!$G$9</f>
        <v>100</v>
      </c>
      <c r="DH30" s="334"/>
      <c r="DI30" s="335" t="str">
        <f>TOTALGENERAL!$L94</f>
        <v>-</v>
      </c>
      <c r="DJ30" s="319"/>
      <c r="DK30" s="335" t="str">
        <f>TOTALGENERAL!$AM94</f>
        <v/>
      </c>
      <c r="DL30" s="319"/>
      <c r="DM30" s="335" t="str">
        <f>TOTALGENERAL!$BN94</f>
        <v/>
      </c>
      <c r="DN30" s="319"/>
      <c r="DO30" s="335" t="str">
        <f>TOTALGENERAL!$CO94</f>
        <v/>
      </c>
      <c r="DP30" s="320"/>
    </row>
    <row r="31" spans="1:120" ht="13.5">
      <c r="A31" s="321" t="str">
        <f>IF(COUNTBLANK(K20:K49)=30,"","Moyenne de l'année :")</f>
        <v/>
      </c>
      <c r="B31" s="322" t="str">
        <f>IF(COUNTBLANK(K20:K49)=30,"",CONCATENATE(TOTALGENERAL!$DK58," %"))</f>
        <v/>
      </c>
      <c r="C31" s="336"/>
      <c r="D31" s="336"/>
      <c r="E31" s="315"/>
      <c r="F31" s="324"/>
      <c r="G31" s="315"/>
      <c r="H31" s="324"/>
      <c r="I31" s="315"/>
      <c r="J31" s="324"/>
      <c r="K31" s="315"/>
      <c r="L31" s="325"/>
      <c r="M31" s="321" t="str">
        <f>IF(COUNTBLANK(W20:W49)=30,"","Moyenne de l'année :")</f>
        <v/>
      </c>
      <c r="N31" s="322" t="str">
        <f>IF(COUNTBLANK(W20:W49)=30,"",CONCATENATE(TOTALGENERAL!$DK62," %"))</f>
        <v/>
      </c>
      <c r="O31" s="336"/>
      <c r="P31" s="336"/>
      <c r="Q31" s="315"/>
      <c r="R31" s="324"/>
      <c r="S31" s="315"/>
      <c r="T31" s="324"/>
      <c r="U31" s="315"/>
      <c r="V31" s="324"/>
      <c r="W31" s="315"/>
      <c r="X31" s="325"/>
      <c r="Y31" s="321" t="str">
        <f>IF(COUNTBLANK(AI20:AI49)=30,"","Moyenne de l'année :")</f>
        <v/>
      </c>
      <c r="Z31" s="322" t="str">
        <f>IF(COUNTBLANK(AI20:AI49)=30,"",CONCATENATE(TOTALGENERAL!$DK66," %"))</f>
        <v/>
      </c>
      <c r="AA31" s="336"/>
      <c r="AB31" s="336"/>
      <c r="AC31" s="315"/>
      <c r="AD31" s="324"/>
      <c r="AE31" s="315"/>
      <c r="AF31" s="324"/>
      <c r="AG31" s="315"/>
      <c r="AH31" s="324"/>
      <c r="AI31" s="315"/>
      <c r="AJ31" s="325"/>
      <c r="AK31" s="321" t="str">
        <f>IF(COUNTBLANK(AU20:AU49)=30,"","Moyenne de l'année :")</f>
        <v/>
      </c>
      <c r="AL31" s="322" t="str">
        <f>IF(COUNTBLANK(AU20:AU49)=30,"",CONCATENATE(TOTALGENERAL!$DK70," %"))</f>
        <v/>
      </c>
      <c r="AM31" s="336"/>
      <c r="AN31" s="336"/>
      <c r="AO31" s="315"/>
      <c r="AP31" s="324"/>
      <c r="AQ31" s="315"/>
      <c r="AR31" s="324"/>
      <c r="AS31" s="315"/>
      <c r="AT31" s="324"/>
      <c r="AU31" s="315"/>
      <c r="AV31" s="325"/>
      <c r="AW31" s="321" t="str">
        <f>IF(COUNTBLANK(BG20:BG49)=30,"","Moyenne de l'année :")</f>
        <v/>
      </c>
      <c r="AX31" s="322" t="str">
        <f>IF(COUNTBLANK(BG20:BG49)=30,"",CONCATENATE(TOTALGENERAL!$DK74," %"))</f>
        <v/>
      </c>
      <c r="AY31" s="336"/>
      <c r="AZ31" s="336"/>
      <c r="BA31" s="315"/>
      <c r="BB31" s="324"/>
      <c r="BC31" s="315"/>
      <c r="BD31" s="324"/>
      <c r="BE31" s="315"/>
      <c r="BF31" s="324"/>
      <c r="BG31" s="315"/>
      <c r="BH31" s="325"/>
      <c r="BI31" s="321" t="str">
        <f>IF(COUNTBLANK(BS20:BS49)=30,"","Moyenne de l'année :")</f>
        <v/>
      </c>
      <c r="BJ31" s="322" t="str">
        <f>IF(COUNTBLANK(BS20:BS49)=30,"",CONCATENATE(TOTALGENERAL!$DK78," %"))</f>
        <v/>
      </c>
      <c r="BK31" s="336"/>
      <c r="BL31" s="336"/>
      <c r="BM31" s="315"/>
      <c r="BN31" s="324"/>
      <c r="BO31" s="315"/>
      <c r="BP31" s="324"/>
      <c r="BQ31" s="315"/>
      <c r="BR31" s="324"/>
      <c r="BS31" s="315"/>
      <c r="BT31" s="325"/>
      <c r="BU31" s="321" t="str">
        <f>IF(COUNTBLANK(CE20:CE49)=30,"","Moyenne de l'année :")</f>
        <v/>
      </c>
      <c r="BV31" s="322" t="str">
        <f>IF(COUNTBLANK(CE20:CE49)=30,"",CONCATENATE(TOTALGENERAL!$DK82," %"))</f>
        <v/>
      </c>
      <c r="BW31" s="336"/>
      <c r="BX31" s="336"/>
      <c r="BY31" s="315"/>
      <c r="BZ31" s="324"/>
      <c r="CA31" s="315"/>
      <c r="CB31" s="324"/>
      <c r="CC31" s="315"/>
      <c r="CD31" s="324"/>
      <c r="CE31" s="315"/>
      <c r="CF31" s="325"/>
      <c r="CG31" s="321" t="str">
        <f>IF(COUNTBLANK(CQ20:CQ49)=30,"","Moyenne de l'année :")</f>
        <v/>
      </c>
      <c r="CH31" s="322" t="str">
        <f>IF(COUNTBLANK(CQ20:CQ49)=30,"",CONCATENATE(TOTALGENERAL!$DK86," %"))</f>
        <v/>
      </c>
      <c r="CI31" s="336"/>
      <c r="CJ31" s="336"/>
      <c r="CK31" s="315"/>
      <c r="CL31" s="324"/>
      <c r="CM31" s="315"/>
      <c r="CN31" s="324"/>
      <c r="CO31" s="315"/>
      <c r="CP31" s="324"/>
      <c r="CQ31" s="315"/>
      <c r="CR31" s="325"/>
      <c r="CS31" s="321" t="str">
        <f>IF(COUNTBLANK(DC20:DC49)=30,"","Moyenne de l'année :")</f>
        <v/>
      </c>
      <c r="CT31" s="322" t="str">
        <f>IF(COUNTBLANK(DC20:DC49)=30,"",CONCATENATE(TOTALGENERAL!$DK90," %"))</f>
        <v/>
      </c>
      <c r="CU31" s="336"/>
      <c r="CV31" s="336"/>
      <c r="CW31" s="315"/>
      <c r="CX31" s="324"/>
      <c r="CY31" s="315"/>
      <c r="CZ31" s="324"/>
      <c r="DA31" s="315"/>
      <c r="DB31" s="324"/>
      <c r="DC31" s="315"/>
      <c r="DD31" s="325"/>
      <c r="DE31" s="321" t="str">
        <f>IF(COUNTBLANK(DO20:DO49)=30,"","Moyenne de l'année :")</f>
        <v/>
      </c>
      <c r="DF31" s="322" t="str">
        <f>IF(COUNTBLANK(DO20:DO49)=30,"",CONCATENATE(TOTALGENERAL!$DK94," %"))</f>
        <v/>
      </c>
      <c r="DG31" s="336"/>
      <c r="DH31" s="336"/>
      <c r="DI31" s="315"/>
      <c r="DJ31" s="324"/>
      <c r="DK31" s="315"/>
      <c r="DL31" s="324"/>
      <c r="DM31" s="315"/>
      <c r="DN31" s="324"/>
      <c r="DO31" s="315"/>
      <c r="DP31" s="325"/>
    </row>
    <row r="32" spans="1:120">
      <c r="A32" s="326"/>
      <c r="B32" s="326"/>
      <c r="C32" s="327"/>
      <c r="D32" s="327"/>
      <c r="E32" s="315"/>
      <c r="G32" s="315"/>
      <c r="I32" s="315"/>
      <c r="K32" s="315"/>
      <c r="M32" s="326"/>
      <c r="N32" s="326"/>
      <c r="O32" s="327"/>
      <c r="P32" s="327"/>
      <c r="Q32" s="315"/>
      <c r="S32" s="315"/>
      <c r="U32" s="315"/>
      <c r="W32" s="315"/>
      <c r="Y32" s="326"/>
      <c r="Z32" s="326"/>
      <c r="AA32" s="327"/>
      <c r="AB32" s="327"/>
      <c r="AC32" s="315"/>
      <c r="AE32" s="315"/>
      <c r="AG32" s="315"/>
      <c r="AI32" s="315"/>
      <c r="AK32" s="326"/>
      <c r="AL32" s="326"/>
      <c r="AM32" s="327"/>
      <c r="AN32" s="327"/>
      <c r="AO32" s="315"/>
      <c r="AQ32" s="315"/>
      <c r="AS32" s="315"/>
      <c r="AU32" s="315"/>
      <c r="AW32" s="326"/>
      <c r="AX32" s="326"/>
      <c r="AY32" s="327"/>
      <c r="AZ32" s="327"/>
      <c r="BA32" s="315"/>
      <c r="BC32" s="315"/>
      <c r="BE32" s="315"/>
      <c r="BG32" s="315"/>
      <c r="BI32" s="326"/>
      <c r="BJ32" s="326"/>
      <c r="BK32" s="327"/>
      <c r="BL32" s="327"/>
      <c r="BM32" s="315"/>
      <c r="BO32" s="315"/>
      <c r="BQ32" s="315"/>
      <c r="BS32" s="315"/>
      <c r="BU32" s="326"/>
      <c r="BV32" s="326"/>
      <c r="BW32" s="327"/>
      <c r="BX32" s="327"/>
      <c r="BY32" s="315"/>
      <c r="CA32" s="315"/>
      <c r="CC32" s="315"/>
      <c r="CE32" s="315"/>
      <c r="CG32" s="326"/>
      <c r="CH32" s="326"/>
      <c r="CI32" s="327"/>
      <c r="CJ32" s="327"/>
      <c r="CK32" s="315"/>
      <c r="CM32" s="315"/>
      <c r="CO32" s="315"/>
      <c r="CQ32" s="315"/>
      <c r="CS32" s="326"/>
      <c r="CT32" s="326"/>
      <c r="CU32" s="327"/>
      <c r="CV32" s="327"/>
      <c r="CW32" s="315"/>
      <c r="CY32" s="315"/>
      <c r="DA32" s="315"/>
      <c r="DC32" s="315"/>
      <c r="DE32" s="326"/>
      <c r="DF32" s="326"/>
      <c r="DG32" s="327"/>
      <c r="DH32" s="327"/>
      <c r="DI32" s="315"/>
      <c r="DK32" s="315"/>
      <c r="DM32" s="315"/>
      <c r="DO32" s="315"/>
    </row>
    <row r="33" spans="1:120" ht="13.5">
      <c r="A33" s="552" t="s">
        <v>89</v>
      </c>
      <c r="B33" s="552"/>
      <c r="C33" s="327"/>
      <c r="D33" s="327"/>
      <c r="E33" s="315"/>
      <c r="G33" s="315"/>
      <c r="I33" s="315"/>
      <c r="K33" s="315"/>
      <c r="M33" s="552" t="s">
        <v>89</v>
      </c>
      <c r="N33" s="552"/>
      <c r="O33" s="327"/>
      <c r="P33" s="327"/>
      <c r="Q33" s="315"/>
      <c r="S33" s="315"/>
      <c r="U33" s="315"/>
      <c r="W33" s="315"/>
      <c r="Y33" s="552" t="s">
        <v>89</v>
      </c>
      <c r="Z33" s="552"/>
      <c r="AA33" s="327"/>
      <c r="AB33" s="327"/>
      <c r="AC33" s="315"/>
      <c r="AE33" s="315"/>
      <c r="AG33" s="315"/>
      <c r="AI33" s="315"/>
      <c r="AK33" s="552" t="s">
        <v>89</v>
      </c>
      <c r="AL33" s="552"/>
      <c r="AM33" s="327"/>
      <c r="AN33" s="327"/>
      <c r="AO33" s="315"/>
      <c r="AQ33" s="315"/>
      <c r="AS33" s="315"/>
      <c r="AU33" s="315"/>
      <c r="AW33" s="552" t="s">
        <v>89</v>
      </c>
      <c r="AX33" s="552"/>
      <c r="AY33" s="327"/>
      <c r="AZ33" s="327"/>
      <c r="BA33" s="315"/>
      <c r="BC33" s="315"/>
      <c r="BE33" s="315"/>
      <c r="BG33" s="315"/>
      <c r="BI33" s="552" t="s">
        <v>89</v>
      </c>
      <c r="BJ33" s="552"/>
      <c r="BK33" s="327"/>
      <c r="BL33" s="327"/>
      <c r="BM33" s="315"/>
      <c r="BO33" s="315"/>
      <c r="BQ33" s="315"/>
      <c r="BS33" s="315"/>
      <c r="BU33" s="552" t="s">
        <v>89</v>
      </c>
      <c r="BV33" s="552"/>
      <c r="BW33" s="327"/>
      <c r="BX33" s="327"/>
      <c r="BY33" s="315"/>
      <c r="CA33" s="315"/>
      <c r="CC33" s="315"/>
      <c r="CE33" s="315"/>
      <c r="CG33" s="552" t="s">
        <v>89</v>
      </c>
      <c r="CH33" s="552"/>
      <c r="CI33" s="327"/>
      <c r="CJ33" s="327"/>
      <c r="CK33" s="315"/>
      <c r="CM33" s="315"/>
      <c r="CO33" s="315"/>
      <c r="CQ33" s="315"/>
      <c r="CS33" s="552" t="s">
        <v>89</v>
      </c>
      <c r="CT33" s="552"/>
      <c r="CU33" s="327"/>
      <c r="CV33" s="327"/>
      <c r="CW33" s="315"/>
      <c r="CY33" s="315"/>
      <c r="DA33" s="315"/>
      <c r="DC33" s="315"/>
      <c r="DE33" s="552" t="s">
        <v>89</v>
      </c>
      <c r="DF33" s="552"/>
      <c r="DG33" s="327"/>
      <c r="DH33" s="327"/>
      <c r="DI33" s="315"/>
      <c r="DK33" s="315"/>
      <c r="DM33" s="315"/>
      <c r="DO33" s="315"/>
    </row>
    <row r="34" spans="1:120">
      <c r="A34" s="326"/>
      <c r="B34" s="326"/>
      <c r="C34" s="327"/>
      <c r="D34" s="327"/>
      <c r="E34" s="315"/>
      <c r="G34" s="315"/>
      <c r="I34" s="315"/>
      <c r="K34" s="315"/>
      <c r="M34" s="326"/>
      <c r="N34" s="326"/>
      <c r="O34" s="327"/>
      <c r="P34" s="327"/>
      <c r="Q34" s="315"/>
      <c r="S34" s="315"/>
      <c r="U34" s="315"/>
      <c r="W34" s="315"/>
      <c r="Y34" s="326"/>
      <c r="Z34" s="326"/>
      <c r="AA34" s="327"/>
      <c r="AB34" s="327"/>
      <c r="AC34" s="315"/>
      <c r="AE34" s="315"/>
      <c r="AG34" s="315"/>
      <c r="AI34" s="315"/>
      <c r="AK34" s="326"/>
      <c r="AL34" s="326"/>
      <c r="AM34" s="327"/>
      <c r="AN34" s="327"/>
      <c r="AO34" s="315"/>
      <c r="AQ34" s="315"/>
      <c r="AS34" s="315"/>
      <c r="AU34" s="315"/>
      <c r="AW34" s="326"/>
      <c r="AX34" s="326"/>
      <c r="AY34" s="327"/>
      <c r="AZ34" s="327"/>
      <c r="BA34" s="315"/>
      <c r="BC34" s="315"/>
      <c r="BE34" s="315"/>
      <c r="BG34" s="315"/>
      <c r="BI34" s="326"/>
      <c r="BJ34" s="326"/>
      <c r="BK34" s="327"/>
      <c r="BL34" s="327"/>
      <c r="BM34" s="315"/>
      <c r="BO34" s="315"/>
      <c r="BQ34" s="315"/>
      <c r="BS34" s="315"/>
      <c r="BU34" s="326"/>
      <c r="BV34" s="326"/>
      <c r="BW34" s="327"/>
      <c r="BX34" s="327"/>
      <c r="BY34" s="315"/>
      <c r="CA34" s="315"/>
      <c r="CC34" s="315"/>
      <c r="CE34" s="315"/>
      <c r="CG34" s="326"/>
      <c r="CH34" s="326"/>
      <c r="CI34" s="327"/>
      <c r="CJ34" s="327"/>
      <c r="CK34" s="315"/>
      <c r="CM34" s="315"/>
      <c r="CO34" s="315"/>
      <c r="CQ34" s="315"/>
      <c r="CS34" s="326"/>
      <c r="CT34" s="326"/>
      <c r="CU34" s="327"/>
      <c r="CV34" s="327"/>
      <c r="CW34" s="315"/>
      <c r="CY34" s="315"/>
      <c r="DA34" s="315"/>
      <c r="DC34" s="315"/>
      <c r="DE34" s="326"/>
      <c r="DF34" s="326"/>
      <c r="DG34" s="327"/>
      <c r="DH34" s="327"/>
      <c r="DI34" s="315"/>
      <c r="DK34" s="315"/>
      <c r="DM34" s="315"/>
      <c r="DO34" s="315"/>
    </row>
    <row r="35" spans="1:120">
      <c r="A35" s="553" t="str">
        <f>PARAMETRES!$F$11</f>
        <v>NOMBRES ET OPÉRATIONS</v>
      </c>
      <c r="B35" s="553"/>
      <c r="C35" s="328">
        <f>PARAMETRES!$G$11</f>
        <v>40</v>
      </c>
      <c r="D35" s="329"/>
      <c r="E35" s="330">
        <f>TOTALGENERAL!$O58</f>
        <v>20.6</v>
      </c>
      <c r="F35" s="331"/>
      <c r="G35" s="330" t="str">
        <f>TOTALGENERAL!$AP58</f>
        <v/>
      </c>
      <c r="H35" s="331"/>
      <c r="I35" s="330" t="str">
        <f>TOTALGENERAL!$BQ58</f>
        <v/>
      </c>
      <c r="J35" s="331"/>
      <c r="K35" s="330" t="str">
        <f>TOTALGENERAL!$CR58</f>
        <v/>
      </c>
      <c r="L35" s="332"/>
      <c r="M35" s="553" t="str">
        <f>PARAMETRES!$F$11</f>
        <v>NOMBRES ET OPÉRATIONS</v>
      </c>
      <c r="N35" s="553"/>
      <c r="O35" s="328">
        <f>PARAMETRES!$G$11</f>
        <v>40</v>
      </c>
      <c r="P35" s="329"/>
      <c r="Q35" s="330">
        <f>TOTALGENERAL!$O62</f>
        <v>33.800000000000004</v>
      </c>
      <c r="R35" s="331"/>
      <c r="S35" s="330" t="str">
        <f>TOTALGENERAL!$AP62</f>
        <v/>
      </c>
      <c r="T35" s="331"/>
      <c r="U35" s="330" t="str">
        <f>TOTALGENERAL!$BQ62</f>
        <v/>
      </c>
      <c r="V35" s="331"/>
      <c r="W35" s="330" t="str">
        <f>TOTALGENERAL!$CR62</f>
        <v/>
      </c>
      <c r="X35" s="332"/>
      <c r="Y35" s="553" t="str">
        <f>PARAMETRES!$F$11</f>
        <v>NOMBRES ET OPÉRATIONS</v>
      </c>
      <c r="Z35" s="553"/>
      <c r="AA35" s="328">
        <f>PARAMETRES!$G$11</f>
        <v>40</v>
      </c>
      <c r="AB35" s="329"/>
      <c r="AC35" s="330">
        <f>TOTALGENERAL!$O66</f>
        <v>32.800000000000004</v>
      </c>
      <c r="AD35" s="331"/>
      <c r="AE35" s="330" t="str">
        <f>TOTALGENERAL!$AP66</f>
        <v/>
      </c>
      <c r="AF35" s="331"/>
      <c r="AG35" s="330" t="str">
        <f>TOTALGENERAL!$BQ66</f>
        <v/>
      </c>
      <c r="AH35" s="331"/>
      <c r="AI35" s="330" t="str">
        <f>TOTALGENERAL!$CR66</f>
        <v/>
      </c>
      <c r="AJ35" s="332"/>
      <c r="AK35" s="553" t="str">
        <f>PARAMETRES!$F$11</f>
        <v>NOMBRES ET OPÉRATIONS</v>
      </c>
      <c r="AL35" s="553"/>
      <c r="AM35" s="328">
        <f>PARAMETRES!$G$11</f>
        <v>40</v>
      </c>
      <c r="AN35" s="329"/>
      <c r="AO35" s="330">
        <f>TOTALGENERAL!$O70</f>
        <v>32.1</v>
      </c>
      <c r="AP35" s="331"/>
      <c r="AQ35" s="330" t="str">
        <f>TOTALGENERAL!$AP70</f>
        <v/>
      </c>
      <c r="AR35" s="331"/>
      <c r="AS35" s="330" t="str">
        <f>TOTALGENERAL!$BQ70</f>
        <v/>
      </c>
      <c r="AT35" s="331"/>
      <c r="AU35" s="330" t="str">
        <f>TOTALGENERAL!$CR70</f>
        <v/>
      </c>
      <c r="AV35" s="332"/>
      <c r="AW35" s="553" t="str">
        <f>PARAMETRES!$F$11</f>
        <v>NOMBRES ET OPÉRATIONS</v>
      </c>
      <c r="AX35" s="553"/>
      <c r="AY35" s="328">
        <f>PARAMETRES!$G$11</f>
        <v>40</v>
      </c>
      <c r="AZ35" s="329"/>
      <c r="BA35" s="330">
        <f>TOTALGENERAL!$O74</f>
        <v>32.5</v>
      </c>
      <c r="BB35" s="331"/>
      <c r="BC35" s="330" t="str">
        <f>TOTALGENERAL!$AP74</f>
        <v/>
      </c>
      <c r="BD35" s="331"/>
      <c r="BE35" s="330" t="str">
        <f>TOTALGENERAL!$BQ74</f>
        <v/>
      </c>
      <c r="BF35" s="331"/>
      <c r="BG35" s="330" t="str">
        <f>TOTALGENERAL!$CR74</f>
        <v/>
      </c>
      <c r="BH35" s="332"/>
      <c r="BI35" s="553" t="str">
        <f>PARAMETRES!$F$11</f>
        <v>NOMBRES ET OPÉRATIONS</v>
      </c>
      <c r="BJ35" s="553"/>
      <c r="BK35" s="328">
        <f>PARAMETRES!$G$11</f>
        <v>40</v>
      </c>
      <c r="BL35" s="329"/>
      <c r="BM35" s="330">
        <f>TOTALGENERAL!$O78</f>
        <v>36.300000000000004</v>
      </c>
      <c r="BN35" s="331"/>
      <c r="BO35" s="330" t="str">
        <f>TOTALGENERAL!$AP78</f>
        <v/>
      </c>
      <c r="BP35" s="331"/>
      <c r="BQ35" s="330" t="str">
        <f>TOTALGENERAL!$BQ78</f>
        <v/>
      </c>
      <c r="BR35" s="331"/>
      <c r="BS35" s="330" t="str">
        <f>TOTALGENERAL!$CR78</f>
        <v/>
      </c>
      <c r="BT35" s="332"/>
      <c r="BU35" s="553" t="str">
        <f>PARAMETRES!$F$11</f>
        <v>NOMBRES ET OPÉRATIONS</v>
      </c>
      <c r="BV35" s="553"/>
      <c r="BW35" s="328">
        <f>PARAMETRES!$G$11</f>
        <v>40</v>
      </c>
      <c r="BX35" s="329"/>
      <c r="BY35" s="330">
        <f>TOTALGENERAL!$O82</f>
        <v>33.4</v>
      </c>
      <c r="BZ35" s="331"/>
      <c r="CA35" s="330" t="str">
        <f>TOTALGENERAL!$AP82</f>
        <v/>
      </c>
      <c r="CB35" s="331"/>
      <c r="CC35" s="330" t="str">
        <f>TOTALGENERAL!$BQ82</f>
        <v/>
      </c>
      <c r="CD35" s="331"/>
      <c r="CE35" s="330" t="str">
        <f>TOTALGENERAL!$CR82</f>
        <v/>
      </c>
      <c r="CF35" s="332"/>
      <c r="CG35" s="553" t="str">
        <f>PARAMETRES!$F$11</f>
        <v>NOMBRES ET OPÉRATIONS</v>
      </c>
      <c r="CH35" s="553"/>
      <c r="CI35" s="328">
        <f>PARAMETRES!$G$11</f>
        <v>40</v>
      </c>
      <c r="CJ35" s="329"/>
      <c r="CK35" s="330">
        <f>TOTALGENERAL!$O86</f>
        <v>37.200000000000003</v>
      </c>
      <c r="CL35" s="331"/>
      <c r="CM35" s="330" t="str">
        <f>TOTALGENERAL!$AP86</f>
        <v/>
      </c>
      <c r="CN35" s="331"/>
      <c r="CO35" s="330" t="str">
        <f>TOTALGENERAL!$BQ86</f>
        <v/>
      </c>
      <c r="CP35" s="331"/>
      <c r="CQ35" s="330" t="str">
        <f>TOTALGENERAL!$CR86</f>
        <v/>
      </c>
      <c r="CR35" s="332"/>
      <c r="CS35" s="553" t="str">
        <f>PARAMETRES!$F$11</f>
        <v>NOMBRES ET OPÉRATIONS</v>
      </c>
      <c r="CT35" s="553"/>
      <c r="CU35" s="328">
        <f>PARAMETRES!$G$11</f>
        <v>40</v>
      </c>
      <c r="CV35" s="329"/>
      <c r="CW35" s="330" t="str">
        <f>TOTALGENERAL!$O90</f>
        <v>-</v>
      </c>
      <c r="CX35" s="331"/>
      <c r="CY35" s="330" t="str">
        <f>TOTALGENERAL!$AP90</f>
        <v/>
      </c>
      <c r="CZ35" s="331"/>
      <c r="DA35" s="330" t="str">
        <f>TOTALGENERAL!$BQ90</f>
        <v/>
      </c>
      <c r="DB35" s="331"/>
      <c r="DC35" s="330" t="str">
        <f>TOTALGENERAL!$CR90</f>
        <v/>
      </c>
      <c r="DD35" s="332"/>
      <c r="DE35" s="553" t="str">
        <f>PARAMETRES!$F$11</f>
        <v>NOMBRES ET OPÉRATIONS</v>
      </c>
      <c r="DF35" s="553"/>
      <c r="DG35" s="328">
        <f>PARAMETRES!$G$11</f>
        <v>40</v>
      </c>
      <c r="DH35" s="329"/>
      <c r="DI35" s="330" t="str">
        <f>TOTALGENERAL!$O94</f>
        <v>-</v>
      </c>
      <c r="DJ35" s="331"/>
      <c r="DK35" s="330" t="str">
        <f>TOTALGENERAL!$AP94</f>
        <v/>
      </c>
      <c r="DL35" s="331"/>
      <c r="DM35" s="330" t="str">
        <f>TOTALGENERAL!$BQ94</f>
        <v/>
      </c>
      <c r="DN35" s="331"/>
      <c r="DO35" s="330" t="str">
        <f>TOTALGENERAL!$CR94</f>
        <v/>
      </c>
      <c r="DP35" s="332"/>
    </row>
    <row r="36" spans="1:120">
      <c r="A36" s="553" t="str">
        <f>PARAMETRES!$F$12</f>
        <v>GRANDEURS</v>
      </c>
      <c r="B36" s="553"/>
      <c r="C36" s="328">
        <f>PARAMETRES!$G$12</f>
        <v>30</v>
      </c>
      <c r="D36" s="329"/>
      <c r="E36" s="330" t="str">
        <f>TOTALGENERAL!$P58</f>
        <v/>
      </c>
      <c r="F36" s="331"/>
      <c r="G36" s="330" t="str">
        <f>TOTALGENERAL!$AQ58</f>
        <v/>
      </c>
      <c r="H36" s="331"/>
      <c r="I36" s="330" t="str">
        <f>TOTALGENERAL!$BR58</f>
        <v/>
      </c>
      <c r="J36" s="331"/>
      <c r="K36" s="330" t="str">
        <f>TOTALGENERAL!$CS58</f>
        <v/>
      </c>
      <c r="L36" s="332"/>
      <c r="M36" s="553" t="str">
        <f>PARAMETRES!$F$12</f>
        <v>GRANDEURS</v>
      </c>
      <c r="N36" s="553"/>
      <c r="O36" s="328">
        <f>PARAMETRES!$G$12</f>
        <v>30</v>
      </c>
      <c r="P36" s="329"/>
      <c r="Q36" s="330" t="str">
        <f>TOTALGENERAL!$P62</f>
        <v/>
      </c>
      <c r="R36" s="331"/>
      <c r="S36" s="330" t="str">
        <f>TOTALGENERAL!$AQ62</f>
        <v/>
      </c>
      <c r="T36" s="331"/>
      <c r="U36" s="330" t="str">
        <f>TOTALGENERAL!$BR62</f>
        <v/>
      </c>
      <c r="V36" s="331"/>
      <c r="W36" s="330" t="str">
        <f>TOTALGENERAL!$CS62</f>
        <v/>
      </c>
      <c r="X36" s="332"/>
      <c r="Y36" s="553" t="str">
        <f>PARAMETRES!$F$12</f>
        <v>GRANDEURS</v>
      </c>
      <c r="Z36" s="553"/>
      <c r="AA36" s="328">
        <f>PARAMETRES!$G$12</f>
        <v>30</v>
      </c>
      <c r="AB36" s="329"/>
      <c r="AC36" s="330" t="str">
        <f>TOTALGENERAL!$P66</f>
        <v/>
      </c>
      <c r="AD36" s="331"/>
      <c r="AE36" s="330" t="str">
        <f>TOTALGENERAL!$AQ66</f>
        <v/>
      </c>
      <c r="AF36" s="331"/>
      <c r="AG36" s="330" t="str">
        <f>TOTALGENERAL!$BR66</f>
        <v/>
      </c>
      <c r="AH36" s="331"/>
      <c r="AI36" s="330" t="str">
        <f>TOTALGENERAL!$CS66</f>
        <v/>
      </c>
      <c r="AJ36" s="332"/>
      <c r="AK36" s="553" t="str">
        <f>PARAMETRES!$F$12</f>
        <v>GRANDEURS</v>
      </c>
      <c r="AL36" s="553"/>
      <c r="AM36" s="328">
        <f>PARAMETRES!$G$12</f>
        <v>30</v>
      </c>
      <c r="AN36" s="329"/>
      <c r="AO36" s="330" t="str">
        <f>TOTALGENERAL!$P70</f>
        <v/>
      </c>
      <c r="AP36" s="331"/>
      <c r="AQ36" s="330" t="str">
        <f>TOTALGENERAL!$AQ70</f>
        <v/>
      </c>
      <c r="AR36" s="331"/>
      <c r="AS36" s="330" t="str">
        <f>TOTALGENERAL!$BR70</f>
        <v/>
      </c>
      <c r="AT36" s="331"/>
      <c r="AU36" s="330" t="str">
        <f>TOTALGENERAL!$CS70</f>
        <v/>
      </c>
      <c r="AV36" s="332"/>
      <c r="AW36" s="553" t="str">
        <f>PARAMETRES!$F$12</f>
        <v>GRANDEURS</v>
      </c>
      <c r="AX36" s="553"/>
      <c r="AY36" s="328">
        <f>PARAMETRES!$G$12</f>
        <v>30</v>
      </c>
      <c r="AZ36" s="329"/>
      <c r="BA36" s="330" t="str">
        <f>TOTALGENERAL!$P74</f>
        <v/>
      </c>
      <c r="BB36" s="331"/>
      <c r="BC36" s="330" t="str">
        <f>TOTALGENERAL!$AQ74</f>
        <v/>
      </c>
      <c r="BD36" s="331"/>
      <c r="BE36" s="330" t="str">
        <f>TOTALGENERAL!$BR74</f>
        <v/>
      </c>
      <c r="BF36" s="331"/>
      <c r="BG36" s="330" t="str">
        <f>TOTALGENERAL!$CS74</f>
        <v/>
      </c>
      <c r="BH36" s="332"/>
      <c r="BI36" s="553" t="str">
        <f>PARAMETRES!$F$12</f>
        <v>GRANDEURS</v>
      </c>
      <c r="BJ36" s="553"/>
      <c r="BK36" s="328">
        <f>PARAMETRES!$G$12</f>
        <v>30</v>
      </c>
      <c r="BL36" s="329"/>
      <c r="BM36" s="330" t="str">
        <f>TOTALGENERAL!$P78</f>
        <v/>
      </c>
      <c r="BN36" s="331"/>
      <c r="BO36" s="330" t="str">
        <f>TOTALGENERAL!$AQ78</f>
        <v/>
      </c>
      <c r="BP36" s="331"/>
      <c r="BQ36" s="330" t="str">
        <f>TOTALGENERAL!$BR78</f>
        <v/>
      </c>
      <c r="BR36" s="331"/>
      <c r="BS36" s="330" t="str">
        <f>TOTALGENERAL!$CS78</f>
        <v/>
      </c>
      <c r="BT36" s="332"/>
      <c r="BU36" s="553" t="str">
        <f>PARAMETRES!$F$12</f>
        <v>GRANDEURS</v>
      </c>
      <c r="BV36" s="553"/>
      <c r="BW36" s="328">
        <f>PARAMETRES!$G$12</f>
        <v>30</v>
      </c>
      <c r="BX36" s="329"/>
      <c r="BY36" s="330" t="str">
        <f>TOTALGENERAL!$P82</f>
        <v/>
      </c>
      <c r="BZ36" s="331"/>
      <c r="CA36" s="330" t="str">
        <f>TOTALGENERAL!$AQ82</f>
        <v/>
      </c>
      <c r="CB36" s="331"/>
      <c r="CC36" s="330" t="str">
        <f>TOTALGENERAL!$BR82</f>
        <v/>
      </c>
      <c r="CD36" s="331"/>
      <c r="CE36" s="330" t="str">
        <f>TOTALGENERAL!$CS82</f>
        <v/>
      </c>
      <c r="CF36" s="332"/>
      <c r="CG36" s="553" t="str">
        <f>PARAMETRES!$F$12</f>
        <v>GRANDEURS</v>
      </c>
      <c r="CH36" s="553"/>
      <c r="CI36" s="328">
        <f>PARAMETRES!$G$12</f>
        <v>30</v>
      </c>
      <c r="CJ36" s="329"/>
      <c r="CK36" s="330" t="str">
        <f>TOTALGENERAL!$P86</f>
        <v/>
      </c>
      <c r="CL36" s="331"/>
      <c r="CM36" s="330" t="str">
        <f>TOTALGENERAL!$AQ86</f>
        <v/>
      </c>
      <c r="CN36" s="331"/>
      <c r="CO36" s="330" t="str">
        <f>TOTALGENERAL!$BR86</f>
        <v/>
      </c>
      <c r="CP36" s="331"/>
      <c r="CQ36" s="330" t="str">
        <f>TOTALGENERAL!$CS86</f>
        <v/>
      </c>
      <c r="CR36" s="332"/>
      <c r="CS36" s="553" t="str">
        <f>PARAMETRES!$F$12</f>
        <v>GRANDEURS</v>
      </c>
      <c r="CT36" s="553"/>
      <c r="CU36" s="328">
        <f>PARAMETRES!$G$12</f>
        <v>30</v>
      </c>
      <c r="CV36" s="329"/>
      <c r="CW36" s="330" t="str">
        <f>TOTALGENERAL!$P90</f>
        <v/>
      </c>
      <c r="CX36" s="331"/>
      <c r="CY36" s="330" t="str">
        <f>TOTALGENERAL!$AQ90</f>
        <v/>
      </c>
      <c r="CZ36" s="331"/>
      <c r="DA36" s="330" t="str">
        <f>TOTALGENERAL!$BR90</f>
        <v/>
      </c>
      <c r="DB36" s="331"/>
      <c r="DC36" s="330" t="str">
        <f>TOTALGENERAL!$CS90</f>
        <v/>
      </c>
      <c r="DD36" s="332"/>
      <c r="DE36" s="553" t="str">
        <f>PARAMETRES!$F$12</f>
        <v>GRANDEURS</v>
      </c>
      <c r="DF36" s="553"/>
      <c r="DG36" s="328">
        <f>PARAMETRES!$G$12</f>
        <v>30</v>
      </c>
      <c r="DH36" s="329"/>
      <c r="DI36" s="330" t="str">
        <f>TOTALGENERAL!$P94</f>
        <v/>
      </c>
      <c r="DJ36" s="331"/>
      <c r="DK36" s="330" t="str">
        <f>TOTALGENERAL!$AQ94</f>
        <v/>
      </c>
      <c r="DL36" s="331"/>
      <c r="DM36" s="330" t="str">
        <f>TOTALGENERAL!$BR94</f>
        <v/>
      </c>
      <c r="DN36" s="331"/>
      <c r="DO36" s="330" t="str">
        <f>TOTALGENERAL!$CS94</f>
        <v/>
      </c>
      <c r="DP36" s="332"/>
    </row>
    <row r="37" spans="1:120">
      <c r="A37" s="553" t="str">
        <f>PARAMETRES!$F$13</f>
        <v>SOLIDES ET FIGURES</v>
      </c>
      <c r="B37" s="553"/>
      <c r="C37" s="328">
        <f>PARAMETRES!$G$13</f>
        <v>30</v>
      </c>
      <c r="D37" s="329"/>
      <c r="E37" s="330" t="str">
        <f>TOTALGENERAL!$Q58</f>
        <v/>
      </c>
      <c r="F37" s="331"/>
      <c r="G37" s="330" t="str">
        <f>TOTALGENERAL!$AR58</f>
        <v/>
      </c>
      <c r="H37" s="331"/>
      <c r="I37" s="330" t="str">
        <f>TOTALGENERAL!$BS58</f>
        <v/>
      </c>
      <c r="J37" s="331"/>
      <c r="K37" s="330" t="str">
        <f>TOTALGENERAL!$CT58</f>
        <v/>
      </c>
      <c r="L37" s="332"/>
      <c r="M37" s="553" t="str">
        <f>PARAMETRES!$F$13</f>
        <v>SOLIDES ET FIGURES</v>
      </c>
      <c r="N37" s="553"/>
      <c r="O37" s="328">
        <f>PARAMETRES!$G$13</f>
        <v>30</v>
      </c>
      <c r="P37" s="329"/>
      <c r="Q37" s="330" t="str">
        <f>TOTALGENERAL!$Q62</f>
        <v/>
      </c>
      <c r="R37" s="331"/>
      <c r="S37" s="330" t="str">
        <f>TOTALGENERAL!$AR62</f>
        <v/>
      </c>
      <c r="T37" s="331"/>
      <c r="U37" s="330" t="str">
        <f>TOTALGENERAL!$BS62</f>
        <v/>
      </c>
      <c r="V37" s="331"/>
      <c r="W37" s="330" t="str">
        <f>TOTALGENERAL!$CT62</f>
        <v/>
      </c>
      <c r="X37" s="332"/>
      <c r="Y37" s="553" t="str">
        <f>PARAMETRES!$F$13</f>
        <v>SOLIDES ET FIGURES</v>
      </c>
      <c r="Z37" s="553"/>
      <c r="AA37" s="328">
        <f>PARAMETRES!$G$13</f>
        <v>30</v>
      </c>
      <c r="AB37" s="329"/>
      <c r="AC37" s="330" t="str">
        <f>TOTALGENERAL!$Q66</f>
        <v/>
      </c>
      <c r="AD37" s="331"/>
      <c r="AE37" s="330" t="str">
        <f>TOTALGENERAL!$AR66</f>
        <v/>
      </c>
      <c r="AF37" s="331"/>
      <c r="AG37" s="330" t="str">
        <f>TOTALGENERAL!$BS66</f>
        <v/>
      </c>
      <c r="AH37" s="331"/>
      <c r="AI37" s="330" t="str">
        <f>TOTALGENERAL!$CT66</f>
        <v/>
      </c>
      <c r="AJ37" s="332"/>
      <c r="AK37" s="553" t="str">
        <f>PARAMETRES!$F$13</f>
        <v>SOLIDES ET FIGURES</v>
      </c>
      <c r="AL37" s="553"/>
      <c r="AM37" s="328">
        <f>PARAMETRES!$G$13</f>
        <v>30</v>
      </c>
      <c r="AN37" s="329"/>
      <c r="AO37" s="330" t="str">
        <f>TOTALGENERAL!$Q70</f>
        <v/>
      </c>
      <c r="AP37" s="331"/>
      <c r="AQ37" s="330" t="str">
        <f>TOTALGENERAL!$AR70</f>
        <v/>
      </c>
      <c r="AR37" s="331"/>
      <c r="AS37" s="330" t="str">
        <f>TOTALGENERAL!$BS70</f>
        <v/>
      </c>
      <c r="AT37" s="331"/>
      <c r="AU37" s="330" t="str">
        <f>TOTALGENERAL!$CT70</f>
        <v/>
      </c>
      <c r="AV37" s="332"/>
      <c r="AW37" s="553" t="str">
        <f>PARAMETRES!$F$13</f>
        <v>SOLIDES ET FIGURES</v>
      </c>
      <c r="AX37" s="553"/>
      <c r="AY37" s="328">
        <f>PARAMETRES!$G$13</f>
        <v>30</v>
      </c>
      <c r="AZ37" s="329"/>
      <c r="BA37" s="330" t="str">
        <f>TOTALGENERAL!$Q74</f>
        <v/>
      </c>
      <c r="BB37" s="331"/>
      <c r="BC37" s="330" t="str">
        <f>TOTALGENERAL!$AR74</f>
        <v/>
      </c>
      <c r="BD37" s="331"/>
      <c r="BE37" s="330" t="str">
        <f>TOTALGENERAL!$BS74</f>
        <v/>
      </c>
      <c r="BF37" s="331"/>
      <c r="BG37" s="330" t="str">
        <f>TOTALGENERAL!$CT74</f>
        <v/>
      </c>
      <c r="BH37" s="332"/>
      <c r="BI37" s="553" t="str">
        <f>PARAMETRES!$F$13</f>
        <v>SOLIDES ET FIGURES</v>
      </c>
      <c r="BJ37" s="553"/>
      <c r="BK37" s="328">
        <f>PARAMETRES!$G$13</f>
        <v>30</v>
      </c>
      <c r="BL37" s="329"/>
      <c r="BM37" s="330" t="str">
        <f>TOTALGENERAL!$Q78</f>
        <v/>
      </c>
      <c r="BN37" s="331"/>
      <c r="BO37" s="330" t="str">
        <f>TOTALGENERAL!$AR78</f>
        <v/>
      </c>
      <c r="BP37" s="331"/>
      <c r="BQ37" s="330" t="str">
        <f>TOTALGENERAL!$BS78</f>
        <v/>
      </c>
      <c r="BR37" s="331"/>
      <c r="BS37" s="330" t="str">
        <f>TOTALGENERAL!$CT78</f>
        <v/>
      </c>
      <c r="BT37" s="332"/>
      <c r="BU37" s="553" t="str">
        <f>PARAMETRES!$F$13</f>
        <v>SOLIDES ET FIGURES</v>
      </c>
      <c r="BV37" s="553"/>
      <c r="BW37" s="328">
        <f>PARAMETRES!$G$13</f>
        <v>30</v>
      </c>
      <c r="BX37" s="329"/>
      <c r="BY37" s="330" t="str">
        <f>TOTALGENERAL!$Q82</f>
        <v/>
      </c>
      <c r="BZ37" s="331"/>
      <c r="CA37" s="330" t="str">
        <f>TOTALGENERAL!$AR82</f>
        <v/>
      </c>
      <c r="CB37" s="331"/>
      <c r="CC37" s="330" t="str">
        <f>TOTALGENERAL!$BS82</f>
        <v/>
      </c>
      <c r="CD37" s="331"/>
      <c r="CE37" s="330" t="str">
        <f>TOTALGENERAL!$CT82</f>
        <v/>
      </c>
      <c r="CF37" s="332"/>
      <c r="CG37" s="553" t="str">
        <f>PARAMETRES!$F$13</f>
        <v>SOLIDES ET FIGURES</v>
      </c>
      <c r="CH37" s="553"/>
      <c r="CI37" s="328">
        <f>PARAMETRES!$G$13</f>
        <v>30</v>
      </c>
      <c r="CJ37" s="329"/>
      <c r="CK37" s="330" t="str">
        <f>TOTALGENERAL!$Q86</f>
        <v/>
      </c>
      <c r="CL37" s="331"/>
      <c r="CM37" s="330" t="str">
        <f>TOTALGENERAL!$AR86</f>
        <v/>
      </c>
      <c r="CN37" s="331"/>
      <c r="CO37" s="330" t="str">
        <f>TOTALGENERAL!$BS86</f>
        <v/>
      </c>
      <c r="CP37" s="331"/>
      <c r="CQ37" s="330" t="str">
        <f>TOTALGENERAL!$CT86</f>
        <v/>
      </c>
      <c r="CR37" s="332"/>
      <c r="CS37" s="553" t="str">
        <f>PARAMETRES!$F$13</f>
        <v>SOLIDES ET FIGURES</v>
      </c>
      <c r="CT37" s="553"/>
      <c r="CU37" s="328">
        <f>PARAMETRES!$G$13</f>
        <v>30</v>
      </c>
      <c r="CV37" s="329"/>
      <c r="CW37" s="330" t="str">
        <f>TOTALGENERAL!$Q90</f>
        <v/>
      </c>
      <c r="CX37" s="331"/>
      <c r="CY37" s="330" t="str">
        <f>TOTALGENERAL!$AR90</f>
        <v/>
      </c>
      <c r="CZ37" s="331"/>
      <c r="DA37" s="330" t="str">
        <f>TOTALGENERAL!$BS90</f>
        <v/>
      </c>
      <c r="DB37" s="331"/>
      <c r="DC37" s="330" t="str">
        <f>TOTALGENERAL!$CT90</f>
        <v/>
      </c>
      <c r="DD37" s="332"/>
      <c r="DE37" s="553" t="str">
        <f>PARAMETRES!$F$13</f>
        <v>SOLIDES ET FIGURES</v>
      </c>
      <c r="DF37" s="553"/>
      <c r="DG37" s="328">
        <f>PARAMETRES!$G$13</f>
        <v>30</v>
      </c>
      <c r="DH37" s="329"/>
      <c r="DI37" s="330" t="str">
        <f>TOTALGENERAL!$Q94</f>
        <v/>
      </c>
      <c r="DJ37" s="331"/>
      <c r="DK37" s="330" t="str">
        <f>TOTALGENERAL!$AR94</f>
        <v/>
      </c>
      <c r="DL37" s="331"/>
      <c r="DM37" s="330" t="str">
        <f>TOTALGENERAL!$BS94</f>
        <v/>
      </c>
      <c r="DN37" s="331"/>
      <c r="DO37" s="330" t="str">
        <f>TOTALGENERAL!$CT94</f>
        <v/>
      </c>
      <c r="DP37" s="332"/>
    </row>
    <row r="38" spans="1:120">
      <c r="A38" s="326"/>
      <c r="B38" s="326"/>
      <c r="C38" s="327"/>
      <c r="D38" s="327"/>
      <c r="E38" s="315"/>
      <c r="G38" s="315"/>
      <c r="I38" s="315"/>
      <c r="K38" s="315"/>
      <c r="M38" s="326"/>
      <c r="N38" s="326"/>
      <c r="O38" s="327"/>
      <c r="P38" s="327"/>
      <c r="Q38" s="315"/>
      <c r="S38" s="315"/>
      <c r="U38" s="315"/>
      <c r="W38" s="315"/>
      <c r="Y38" s="326"/>
      <c r="Z38" s="326"/>
      <c r="AA38" s="327"/>
      <c r="AB38" s="327"/>
      <c r="AC38" s="315"/>
      <c r="AE38" s="315"/>
      <c r="AG38" s="315"/>
      <c r="AI38" s="315"/>
      <c r="AK38" s="326"/>
      <c r="AL38" s="326"/>
      <c r="AM38" s="327"/>
      <c r="AN38" s="327"/>
      <c r="AO38" s="315"/>
      <c r="AQ38" s="315"/>
      <c r="AS38" s="315"/>
      <c r="AU38" s="315"/>
      <c r="AW38" s="326"/>
      <c r="AX38" s="326"/>
      <c r="AY38" s="327"/>
      <c r="AZ38" s="327"/>
      <c r="BA38" s="315"/>
      <c r="BC38" s="315"/>
      <c r="BE38" s="315"/>
      <c r="BG38" s="315"/>
      <c r="BI38" s="326"/>
      <c r="BJ38" s="326"/>
      <c r="BK38" s="327"/>
      <c r="BL38" s="327"/>
      <c r="BM38" s="315"/>
      <c r="BO38" s="315"/>
      <c r="BQ38" s="315"/>
      <c r="BS38" s="315"/>
      <c r="BU38" s="326"/>
      <c r="BV38" s="326"/>
      <c r="BW38" s="327"/>
      <c r="BX38" s="327"/>
      <c r="BY38" s="315"/>
      <c r="CA38" s="315"/>
      <c r="CC38" s="315"/>
      <c r="CE38" s="315"/>
      <c r="CG38" s="326"/>
      <c r="CH38" s="326"/>
      <c r="CI38" s="327"/>
      <c r="CJ38" s="327"/>
      <c r="CK38" s="315"/>
      <c r="CM38" s="315"/>
      <c r="CO38" s="315"/>
      <c r="CQ38" s="315"/>
      <c r="CS38" s="326"/>
      <c r="CT38" s="326"/>
      <c r="CU38" s="327"/>
      <c r="CV38" s="327"/>
      <c r="CW38" s="315"/>
      <c r="CY38" s="315"/>
      <c r="DA38" s="315"/>
      <c r="DC38" s="315"/>
      <c r="DE38" s="326"/>
      <c r="DF38" s="326"/>
      <c r="DG38" s="327"/>
      <c r="DH38" s="327"/>
      <c r="DI38" s="315"/>
      <c r="DK38" s="315"/>
      <c r="DM38" s="315"/>
      <c r="DO38" s="315"/>
    </row>
    <row r="39" spans="1:120" ht="13.5">
      <c r="A39" s="554" t="str">
        <f>PARAMETRES!$F$14</f>
        <v>TOTAL MATHÉMATIQUE</v>
      </c>
      <c r="B39" s="554"/>
      <c r="C39" s="333">
        <f>PARAMETRES!$G$14</f>
        <v>100</v>
      </c>
      <c r="D39" s="334"/>
      <c r="E39" s="335">
        <f>TOTALGENERAL!$R58</f>
        <v>51.300000000000004</v>
      </c>
      <c r="F39" s="319"/>
      <c r="G39" s="335" t="str">
        <f>TOTALGENERAL!$AS58</f>
        <v/>
      </c>
      <c r="H39" s="319"/>
      <c r="I39" s="335" t="str">
        <f>TOTALGENERAL!$BT58</f>
        <v/>
      </c>
      <c r="J39" s="319"/>
      <c r="K39" s="335" t="str">
        <f>TOTALGENERAL!$CU58</f>
        <v/>
      </c>
      <c r="L39" s="320"/>
      <c r="M39" s="554" t="str">
        <f>PARAMETRES!$F$14</f>
        <v>TOTAL MATHÉMATIQUE</v>
      </c>
      <c r="N39" s="554"/>
      <c r="O39" s="333">
        <f>PARAMETRES!$G$14</f>
        <v>100</v>
      </c>
      <c r="P39" s="334"/>
      <c r="Q39" s="335">
        <f>TOTALGENERAL!$R62</f>
        <v>84.399999999999991</v>
      </c>
      <c r="R39" s="319"/>
      <c r="S39" s="335" t="str">
        <f>TOTALGENERAL!$AS62</f>
        <v/>
      </c>
      <c r="T39" s="319"/>
      <c r="U39" s="335" t="str">
        <f>TOTALGENERAL!$BT62</f>
        <v/>
      </c>
      <c r="V39" s="319"/>
      <c r="W39" s="335" t="str">
        <f>TOTALGENERAL!$CU62</f>
        <v/>
      </c>
      <c r="X39" s="320"/>
      <c r="Y39" s="554" t="str">
        <f>PARAMETRES!$F$14</f>
        <v>TOTAL MATHÉMATIQUE</v>
      </c>
      <c r="Z39" s="554"/>
      <c r="AA39" s="333">
        <f>PARAMETRES!$G$14</f>
        <v>100</v>
      </c>
      <c r="AB39" s="334"/>
      <c r="AC39" s="335">
        <f>TOTALGENERAL!$R66</f>
        <v>81.8</v>
      </c>
      <c r="AD39" s="319"/>
      <c r="AE39" s="335" t="str">
        <f>TOTALGENERAL!$AS66</f>
        <v/>
      </c>
      <c r="AF39" s="319"/>
      <c r="AG39" s="335" t="str">
        <f>TOTALGENERAL!$BT66</f>
        <v/>
      </c>
      <c r="AH39" s="319"/>
      <c r="AI39" s="335" t="str">
        <f>TOTALGENERAL!$CU66</f>
        <v/>
      </c>
      <c r="AJ39" s="320"/>
      <c r="AK39" s="554" t="str">
        <f>PARAMETRES!$F$14</f>
        <v>TOTAL MATHÉMATIQUE</v>
      </c>
      <c r="AL39" s="554"/>
      <c r="AM39" s="333">
        <f>PARAMETRES!$G$14</f>
        <v>100</v>
      </c>
      <c r="AN39" s="334"/>
      <c r="AO39" s="335">
        <f>TOTALGENERAL!$R70</f>
        <v>80.099999999999994</v>
      </c>
      <c r="AP39" s="319"/>
      <c r="AQ39" s="335" t="str">
        <f>TOTALGENERAL!$AS70</f>
        <v/>
      </c>
      <c r="AR39" s="319"/>
      <c r="AS39" s="335" t="str">
        <f>TOTALGENERAL!$BT70</f>
        <v/>
      </c>
      <c r="AT39" s="319"/>
      <c r="AU39" s="335" t="str">
        <f>TOTALGENERAL!$CU70</f>
        <v/>
      </c>
      <c r="AV39" s="320"/>
      <c r="AW39" s="554" t="str">
        <f>PARAMETRES!$F$14</f>
        <v>TOTAL MATHÉMATIQUE</v>
      </c>
      <c r="AX39" s="554"/>
      <c r="AY39" s="333">
        <f>PARAMETRES!$G$14</f>
        <v>100</v>
      </c>
      <c r="AZ39" s="334"/>
      <c r="BA39" s="335">
        <f>TOTALGENERAL!$R74</f>
        <v>81.3</v>
      </c>
      <c r="BB39" s="319"/>
      <c r="BC39" s="335" t="str">
        <f>TOTALGENERAL!$AS74</f>
        <v/>
      </c>
      <c r="BD39" s="319"/>
      <c r="BE39" s="335" t="str">
        <f>TOTALGENERAL!$BT74</f>
        <v/>
      </c>
      <c r="BF39" s="319"/>
      <c r="BG39" s="335" t="str">
        <f>TOTALGENERAL!$CU74</f>
        <v/>
      </c>
      <c r="BH39" s="320"/>
      <c r="BI39" s="554" t="str">
        <f>PARAMETRES!$F$14</f>
        <v>TOTAL MATHÉMATIQUE</v>
      </c>
      <c r="BJ39" s="554"/>
      <c r="BK39" s="333">
        <f>PARAMETRES!$G$14</f>
        <v>100</v>
      </c>
      <c r="BL39" s="334"/>
      <c r="BM39" s="335">
        <f>TOTALGENERAL!$R78</f>
        <v>90.699999999999989</v>
      </c>
      <c r="BN39" s="319"/>
      <c r="BO39" s="335" t="str">
        <f>TOTALGENERAL!$AS78</f>
        <v/>
      </c>
      <c r="BP39" s="319"/>
      <c r="BQ39" s="335" t="str">
        <f>TOTALGENERAL!$BT78</f>
        <v/>
      </c>
      <c r="BR39" s="319"/>
      <c r="BS39" s="335" t="str">
        <f>TOTALGENERAL!$CU78</f>
        <v/>
      </c>
      <c r="BT39" s="320"/>
      <c r="BU39" s="554" t="str">
        <f>PARAMETRES!$F$14</f>
        <v>TOTAL MATHÉMATIQUE</v>
      </c>
      <c r="BV39" s="554"/>
      <c r="BW39" s="333">
        <f>PARAMETRES!$G$14</f>
        <v>100</v>
      </c>
      <c r="BX39" s="334"/>
      <c r="BY39" s="335">
        <f>TOTALGENERAL!$R82</f>
        <v>83.5</v>
      </c>
      <c r="BZ39" s="319"/>
      <c r="CA39" s="335" t="str">
        <f>TOTALGENERAL!$AS82</f>
        <v/>
      </c>
      <c r="CB39" s="319"/>
      <c r="CC39" s="335" t="str">
        <f>TOTALGENERAL!$BT82</f>
        <v/>
      </c>
      <c r="CD39" s="319"/>
      <c r="CE39" s="335" t="str">
        <f>TOTALGENERAL!$CU82</f>
        <v/>
      </c>
      <c r="CF39" s="320"/>
      <c r="CG39" s="554" t="str">
        <f>PARAMETRES!$F$14</f>
        <v>TOTAL MATHÉMATIQUE</v>
      </c>
      <c r="CH39" s="554"/>
      <c r="CI39" s="333">
        <f>PARAMETRES!$G$14</f>
        <v>100</v>
      </c>
      <c r="CJ39" s="334"/>
      <c r="CK39" s="335">
        <f>TOTALGENERAL!$R86</f>
        <v>92.8</v>
      </c>
      <c r="CL39" s="319"/>
      <c r="CM39" s="335" t="str">
        <f>TOTALGENERAL!$AS86</f>
        <v/>
      </c>
      <c r="CN39" s="319"/>
      <c r="CO39" s="335" t="str">
        <f>TOTALGENERAL!$BT86</f>
        <v/>
      </c>
      <c r="CP39" s="319"/>
      <c r="CQ39" s="335" t="str">
        <f>TOTALGENERAL!$CU86</f>
        <v/>
      </c>
      <c r="CR39" s="320"/>
      <c r="CS39" s="554" t="str">
        <f>PARAMETRES!$F$14</f>
        <v>TOTAL MATHÉMATIQUE</v>
      </c>
      <c r="CT39" s="554"/>
      <c r="CU39" s="333">
        <f>PARAMETRES!$G$14</f>
        <v>100</v>
      </c>
      <c r="CV39" s="334"/>
      <c r="CW39" s="335" t="str">
        <f>TOTALGENERAL!$R90</f>
        <v>-</v>
      </c>
      <c r="CX39" s="319"/>
      <c r="CY39" s="335" t="str">
        <f>TOTALGENERAL!$AS90</f>
        <v/>
      </c>
      <c r="CZ39" s="319"/>
      <c r="DA39" s="335" t="str">
        <f>TOTALGENERAL!$BT90</f>
        <v/>
      </c>
      <c r="DB39" s="319"/>
      <c r="DC39" s="335" t="str">
        <f>TOTALGENERAL!$CU90</f>
        <v/>
      </c>
      <c r="DD39" s="320"/>
      <c r="DE39" s="554" t="str">
        <f>PARAMETRES!$F$14</f>
        <v>TOTAL MATHÉMATIQUE</v>
      </c>
      <c r="DF39" s="554"/>
      <c r="DG39" s="333">
        <f>PARAMETRES!$G$14</f>
        <v>100</v>
      </c>
      <c r="DH39" s="334"/>
      <c r="DI39" s="335" t="str">
        <f>TOTALGENERAL!$R94</f>
        <v>-</v>
      </c>
      <c r="DJ39" s="319"/>
      <c r="DK39" s="335" t="str">
        <f>TOTALGENERAL!$AS94</f>
        <v/>
      </c>
      <c r="DL39" s="319"/>
      <c r="DM39" s="335" t="str">
        <f>TOTALGENERAL!$BT94</f>
        <v/>
      </c>
      <c r="DN39" s="319"/>
      <c r="DO39" s="335" t="str">
        <f>TOTALGENERAL!$CU94</f>
        <v/>
      </c>
      <c r="DP39" s="320"/>
    </row>
    <row r="40" spans="1:120" ht="13.5">
      <c r="A40" s="321" t="str">
        <f>IF(COUNTBLANK(K20:K49)=30,"","Moyenne de l'année :")</f>
        <v/>
      </c>
      <c r="B40" s="322" t="str">
        <f>IF(COUNTBLANK(K20:K49)=30,"",CONCATENATE(TOTALGENERAL!$DL58," %"))</f>
        <v/>
      </c>
      <c r="C40" s="336"/>
      <c r="D40" s="336"/>
      <c r="E40" s="315"/>
      <c r="F40" s="324"/>
      <c r="G40" s="315"/>
      <c r="H40" s="324"/>
      <c r="I40" s="315"/>
      <c r="J40" s="324"/>
      <c r="K40" s="315"/>
      <c r="L40" s="325"/>
      <c r="M40" s="321" t="str">
        <f>IF(COUNTBLANK(W20:W49)=30,"","Moyenne de l'année :")</f>
        <v/>
      </c>
      <c r="N40" s="322" t="str">
        <f>IF(COUNTBLANK(W20:W49)=30,"",CONCATENATE(TOTALGENERAL!$DL62," %"))</f>
        <v/>
      </c>
      <c r="O40" s="336"/>
      <c r="P40" s="336"/>
      <c r="Q40" s="315"/>
      <c r="R40" s="324"/>
      <c r="S40" s="315"/>
      <c r="T40" s="324"/>
      <c r="U40" s="315"/>
      <c r="V40" s="324"/>
      <c r="W40" s="315"/>
      <c r="X40" s="325"/>
      <c r="Y40" s="321" t="str">
        <f>IF(COUNTBLANK(AI20:AI49)=30,"","Moyenne de l'année :")</f>
        <v/>
      </c>
      <c r="Z40" s="322" t="str">
        <f>IF(COUNTBLANK(AI20:AI49)=30,"",CONCATENATE(TOTALGENERAL!$DL66," %"))</f>
        <v/>
      </c>
      <c r="AA40" s="336"/>
      <c r="AB40" s="336"/>
      <c r="AC40" s="315"/>
      <c r="AD40" s="324"/>
      <c r="AE40" s="315"/>
      <c r="AF40" s="324"/>
      <c r="AG40" s="315"/>
      <c r="AH40" s="324"/>
      <c r="AI40" s="315"/>
      <c r="AJ40" s="325"/>
      <c r="AK40" s="321" t="str">
        <f>IF(COUNTBLANK(AU20:AU49)=30,"","Moyenne de l'année :")</f>
        <v/>
      </c>
      <c r="AL40" s="322" t="str">
        <f>IF(COUNTBLANK(AU20:AU49)=30,"",CONCATENATE(TOTALGENERAL!$DL70," %"))</f>
        <v/>
      </c>
      <c r="AM40" s="336"/>
      <c r="AN40" s="336"/>
      <c r="AO40" s="315"/>
      <c r="AP40" s="324"/>
      <c r="AQ40" s="315"/>
      <c r="AR40" s="324"/>
      <c r="AS40" s="315"/>
      <c r="AT40" s="324"/>
      <c r="AU40" s="315"/>
      <c r="AV40" s="325"/>
      <c r="AW40" s="321" t="str">
        <f>IF(COUNTBLANK(BG20:BG49)=30,"","Moyenne de l'année :")</f>
        <v/>
      </c>
      <c r="AX40" s="322" t="str">
        <f>IF(COUNTBLANK(BG20:BG49)=30,"",CONCATENATE(TOTALGENERAL!$DL74," %"))</f>
        <v/>
      </c>
      <c r="AY40" s="336"/>
      <c r="AZ40" s="336"/>
      <c r="BA40" s="315"/>
      <c r="BB40" s="324"/>
      <c r="BC40" s="315"/>
      <c r="BD40" s="324"/>
      <c r="BE40" s="315"/>
      <c r="BF40" s="324"/>
      <c r="BG40" s="315"/>
      <c r="BH40" s="325"/>
      <c r="BI40" s="321" t="str">
        <f>IF(COUNTBLANK(BS20:BS49)=30,"","Moyenne de l'année :")</f>
        <v/>
      </c>
      <c r="BJ40" s="322" t="str">
        <f>IF(COUNTBLANK(BS20:BS49)=30,"",CONCATENATE(TOTALGENERAL!$DL78," %"))</f>
        <v/>
      </c>
      <c r="BK40" s="336"/>
      <c r="BL40" s="336"/>
      <c r="BM40" s="315"/>
      <c r="BN40" s="324"/>
      <c r="BO40" s="315"/>
      <c r="BP40" s="324"/>
      <c r="BQ40" s="315"/>
      <c r="BR40" s="324"/>
      <c r="BS40" s="315"/>
      <c r="BT40" s="325"/>
      <c r="BU40" s="321" t="str">
        <f>IF(COUNTBLANK(CE20:CE49)=30,"","Moyenne de l'année :")</f>
        <v/>
      </c>
      <c r="BV40" s="322" t="str">
        <f>IF(COUNTBLANK(CE20:CE49)=30,"",CONCATENATE(TOTALGENERAL!$DL82," %"))</f>
        <v/>
      </c>
      <c r="BW40" s="336"/>
      <c r="BX40" s="336"/>
      <c r="BY40" s="315"/>
      <c r="BZ40" s="324"/>
      <c r="CA40" s="315"/>
      <c r="CB40" s="324"/>
      <c r="CC40" s="315"/>
      <c r="CD40" s="324"/>
      <c r="CE40" s="315"/>
      <c r="CF40" s="325"/>
      <c r="CG40" s="321" t="str">
        <f>IF(COUNTBLANK(CQ20:CQ49)=30,"","Moyenne de l'année :")</f>
        <v/>
      </c>
      <c r="CH40" s="322" t="str">
        <f>IF(COUNTBLANK(CQ20:CQ49)=30,"",CONCATENATE(TOTALGENERAL!$DL86," %"))</f>
        <v/>
      </c>
      <c r="CI40" s="336"/>
      <c r="CJ40" s="336"/>
      <c r="CK40" s="315"/>
      <c r="CL40" s="324"/>
      <c r="CM40" s="315"/>
      <c r="CN40" s="324"/>
      <c r="CO40" s="315"/>
      <c r="CP40" s="324"/>
      <c r="CQ40" s="315"/>
      <c r="CR40" s="325"/>
      <c r="CS40" s="321" t="str">
        <f>IF(COUNTBLANK(DC20:DC49)=30,"","Moyenne de l'année :")</f>
        <v/>
      </c>
      <c r="CT40" s="322" t="str">
        <f>IF(COUNTBLANK(DC20:DC49)=30,"",CONCATENATE(TOTALGENERAL!$DL90," %"))</f>
        <v/>
      </c>
      <c r="CU40" s="336"/>
      <c r="CV40" s="336"/>
      <c r="CW40" s="315"/>
      <c r="CX40" s="324"/>
      <c r="CY40" s="315"/>
      <c r="CZ40" s="324"/>
      <c r="DA40" s="315"/>
      <c r="DB40" s="324"/>
      <c r="DC40" s="315"/>
      <c r="DD40" s="325"/>
      <c r="DE40" s="321" t="str">
        <f>IF(COUNTBLANK(DO20:DO49)=30,"","Moyenne de l'année :")</f>
        <v/>
      </c>
      <c r="DF40" s="322" t="str">
        <f>IF(COUNTBLANK(DO20:DO49)=30,"",CONCATENATE(TOTALGENERAL!$DL94," %"))</f>
        <v/>
      </c>
      <c r="DG40" s="336"/>
      <c r="DH40" s="336"/>
      <c r="DI40" s="315"/>
      <c r="DJ40" s="324"/>
      <c r="DK40" s="315"/>
      <c r="DL40" s="324"/>
      <c r="DM40" s="315"/>
      <c r="DN40" s="324"/>
      <c r="DO40" s="315"/>
      <c r="DP40" s="325"/>
    </row>
    <row r="41" spans="1:120">
      <c r="A41" s="326"/>
      <c r="B41" s="326"/>
      <c r="C41" s="327"/>
      <c r="D41" s="327"/>
      <c r="E41" s="315"/>
      <c r="G41" s="315"/>
      <c r="I41" s="315"/>
      <c r="K41" s="315"/>
      <c r="M41" s="326"/>
      <c r="N41" s="326"/>
      <c r="O41" s="327"/>
      <c r="P41" s="327"/>
      <c r="Q41" s="315"/>
      <c r="S41" s="315"/>
      <c r="U41" s="315"/>
      <c r="W41" s="315"/>
      <c r="Y41" s="326"/>
      <c r="Z41" s="326"/>
      <c r="AA41" s="327"/>
      <c r="AB41" s="327"/>
      <c r="AC41" s="315"/>
      <c r="AE41" s="315"/>
      <c r="AG41" s="315"/>
      <c r="AI41" s="315"/>
      <c r="AK41" s="326"/>
      <c r="AL41" s="326"/>
      <c r="AM41" s="327"/>
      <c r="AN41" s="327"/>
      <c r="AO41" s="315"/>
      <c r="AQ41" s="315"/>
      <c r="AS41" s="315"/>
      <c r="AU41" s="315"/>
      <c r="AW41" s="326"/>
      <c r="AX41" s="326"/>
      <c r="AY41" s="327"/>
      <c r="AZ41" s="327"/>
      <c r="BA41" s="315"/>
      <c r="BC41" s="315"/>
      <c r="BE41" s="315"/>
      <c r="BG41" s="315"/>
      <c r="BI41" s="326"/>
      <c r="BJ41" s="326"/>
      <c r="BK41" s="327"/>
      <c r="BL41" s="327"/>
      <c r="BM41" s="315"/>
      <c r="BO41" s="315"/>
      <c r="BQ41" s="315"/>
      <c r="BS41" s="315"/>
      <c r="BU41" s="326"/>
      <c r="BV41" s="326"/>
      <c r="BW41" s="327"/>
      <c r="BX41" s="327"/>
      <c r="BY41" s="315"/>
      <c r="CA41" s="315"/>
      <c r="CC41" s="315"/>
      <c r="CE41" s="315"/>
      <c r="CG41" s="326"/>
      <c r="CH41" s="326"/>
      <c r="CI41" s="327"/>
      <c r="CJ41" s="327"/>
      <c r="CK41" s="315"/>
      <c r="CM41" s="315"/>
      <c r="CO41" s="315"/>
      <c r="CQ41" s="315"/>
      <c r="CS41" s="326"/>
      <c r="CT41" s="326"/>
      <c r="CU41" s="327"/>
      <c r="CV41" s="327"/>
      <c r="CW41" s="315"/>
      <c r="CY41" s="315"/>
      <c r="DA41" s="315"/>
      <c r="DC41" s="315"/>
      <c r="DE41" s="326"/>
      <c r="DF41" s="326"/>
      <c r="DG41" s="327"/>
      <c r="DH41" s="327"/>
      <c r="DI41" s="315"/>
      <c r="DK41" s="315"/>
      <c r="DM41" s="315"/>
      <c r="DO41" s="315"/>
    </row>
    <row r="42" spans="1:120">
      <c r="A42" s="551" t="str">
        <f>PARAMETRES!$F$16</f>
        <v>ÉVEIL</v>
      </c>
      <c r="B42" s="551"/>
      <c r="C42" s="316">
        <f>PARAMETRES!$G$16</f>
        <v>30</v>
      </c>
      <c r="D42" s="317"/>
      <c r="E42" s="318">
        <f>TOTALGENERAL!$U58</f>
        <v>12</v>
      </c>
      <c r="F42" s="319"/>
      <c r="G42" s="318" t="str">
        <f>TOTALGENERAL!$AV58</f>
        <v/>
      </c>
      <c r="H42" s="319"/>
      <c r="I42" s="318" t="str">
        <f>TOTALGENERAL!$BW58</f>
        <v/>
      </c>
      <c r="J42" s="319"/>
      <c r="K42" s="318" t="str">
        <f>TOTALGENERAL!$CX58</f>
        <v/>
      </c>
      <c r="L42" s="320"/>
      <c r="M42" s="551" t="str">
        <f>PARAMETRES!$F$16</f>
        <v>ÉVEIL</v>
      </c>
      <c r="N42" s="551"/>
      <c r="O42" s="316">
        <f>PARAMETRES!$G$16</f>
        <v>30</v>
      </c>
      <c r="P42" s="317"/>
      <c r="Q42" s="318">
        <f>TOTALGENERAL!$U62</f>
        <v>25.5</v>
      </c>
      <c r="R42" s="319"/>
      <c r="S42" s="318" t="str">
        <f>TOTALGENERAL!$AV62</f>
        <v/>
      </c>
      <c r="T42" s="319"/>
      <c r="U42" s="318" t="str">
        <f>TOTALGENERAL!$BW62</f>
        <v/>
      </c>
      <c r="V42" s="319"/>
      <c r="W42" s="318" t="str">
        <f>TOTALGENERAL!$CX62</f>
        <v/>
      </c>
      <c r="X42" s="320"/>
      <c r="Y42" s="551" t="str">
        <f>PARAMETRES!$F$16</f>
        <v>ÉVEIL</v>
      </c>
      <c r="Z42" s="551"/>
      <c r="AA42" s="316">
        <f>PARAMETRES!$G$16</f>
        <v>30</v>
      </c>
      <c r="AB42" s="317"/>
      <c r="AC42" s="318">
        <f>TOTALGENERAL!$U66</f>
        <v>21</v>
      </c>
      <c r="AD42" s="319"/>
      <c r="AE42" s="318" t="str">
        <f>TOTALGENERAL!$AV66</f>
        <v/>
      </c>
      <c r="AF42" s="319"/>
      <c r="AG42" s="318" t="str">
        <f>TOTALGENERAL!$BW66</f>
        <v/>
      </c>
      <c r="AH42" s="319"/>
      <c r="AI42" s="318" t="str">
        <f>TOTALGENERAL!$CX66</f>
        <v/>
      </c>
      <c r="AJ42" s="320"/>
      <c r="AK42" s="551" t="str">
        <f>PARAMETRES!$F$16</f>
        <v>ÉVEIL</v>
      </c>
      <c r="AL42" s="551"/>
      <c r="AM42" s="316">
        <f>PARAMETRES!$G$16</f>
        <v>30</v>
      </c>
      <c r="AN42" s="317"/>
      <c r="AO42" s="318">
        <f>TOTALGENERAL!$U70</f>
        <v>20.7</v>
      </c>
      <c r="AP42" s="319"/>
      <c r="AQ42" s="318" t="str">
        <f>TOTALGENERAL!$AV70</f>
        <v/>
      </c>
      <c r="AR42" s="319"/>
      <c r="AS42" s="318" t="str">
        <f>TOTALGENERAL!$BW70</f>
        <v/>
      </c>
      <c r="AT42" s="319"/>
      <c r="AU42" s="318" t="str">
        <f>TOTALGENERAL!$CX70</f>
        <v/>
      </c>
      <c r="AV42" s="320"/>
      <c r="AW42" s="551" t="str">
        <f>PARAMETRES!$F$16</f>
        <v>ÉVEIL</v>
      </c>
      <c r="AX42" s="551"/>
      <c r="AY42" s="316">
        <f>PARAMETRES!$G$16</f>
        <v>30</v>
      </c>
      <c r="AZ42" s="317"/>
      <c r="BA42" s="318">
        <f>TOTALGENERAL!$U74</f>
        <v>24</v>
      </c>
      <c r="BB42" s="319"/>
      <c r="BC42" s="318" t="str">
        <f>TOTALGENERAL!$AV74</f>
        <v/>
      </c>
      <c r="BD42" s="319"/>
      <c r="BE42" s="318" t="str">
        <f>TOTALGENERAL!$BW74</f>
        <v/>
      </c>
      <c r="BF42" s="319"/>
      <c r="BG42" s="318" t="str">
        <f>TOTALGENERAL!$CX74</f>
        <v/>
      </c>
      <c r="BH42" s="320"/>
      <c r="BI42" s="551" t="str">
        <f>PARAMETRES!$F$16</f>
        <v>ÉVEIL</v>
      </c>
      <c r="BJ42" s="551"/>
      <c r="BK42" s="316">
        <f>PARAMETRES!$G$16</f>
        <v>30</v>
      </c>
      <c r="BL42" s="317"/>
      <c r="BM42" s="318">
        <f>TOTALGENERAL!$U78</f>
        <v>25.8</v>
      </c>
      <c r="BN42" s="319"/>
      <c r="BO42" s="318" t="str">
        <f>TOTALGENERAL!$AV78</f>
        <v/>
      </c>
      <c r="BP42" s="319"/>
      <c r="BQ42" s="318" t="str">
        <f>TOTALGENERAL!$BW78</f>
        <v/>
      </c>
      <c r="BR42" s="319"/>
      <c r="BS42" s="318" t="str">
        <f>TOTALGENERAL!$CX78</f>
        <v/>
      </c>
      <c r="BT42" s="320"/>
      <c r="BU42" s="551" t="str">
        <f>PARAMETRES!$F$16</f>
        <v>ÉVEIL</v>
      </c>
      <c r="BV42" s="551"/>
      <c r="BW42" s="316">
        <f>PARAMETRES!$G$16</f>
        <v>30</v>
      </c>
      <c r="BX42" s="317"/>
      <c r="BY42" s="318">
        <f>TOTALGENERAL!$U82</f>
        <v>26.4</v>
      </c>
      <c r="BZ42" s="319"/>
      <c r="CA42" s="318" t="str">
        <f>TOTALGENERAL!$AV82</f>
        <v/>
      </c>
      <c r="CB42" s="319"/>
      <c r="CC42" s="318" t="str">
        <f>TOTALGENERAL!$BW82</f>
        <v/>
      </c>
      <c r="CD42" s="319"/>
      <c r="CE42" s="318" t="str">
        <f>TOTALGENERAL!$CX82</f>
        <v/>
      </c>
      <c r="CF42" s="320"/>
      <c r="CG42" s="551" t="str">
        <f>PARAMETRES!$F$16</f>
        <v>ÉVEIL</v>
      </c>
      <c r="CH42" s="551"/>
      <c r="CI42" s="316">
        <f>PARAMETRES!$G$16</f>
        <v>30</v>
      </c>
      <c r="CJ42" s="317"/>
      <c r="CK42" s="318">
        <f>TOTALGENERAL!$U86</f>
        <v>21.9</v>
      </c>
      <c r="CL42" s="319"/>
      <c r="CM42" s="318" t="str">
        <f>TOTALGENERAL!$AV86</f>
        <v/>
      </c>
      <c r="CN42" s="319"/>
      <c r="CO42" s="318" t="str">
        <f>TOTALGENERAL!$BW86</f>
        <v/>
      </c>
      <c r="CP42" s="319"/>
      <c r="CQ42" s="318" t="str">
        <f>TOTALGENERAL!$CX86</f>
        <v/>
      </c>
      <c r="CR42" s="320"/>
      <c r="CS42" s="551" t="str">
        <f>PARAMETRES!$F$16</f>
        <v>ÉVEIL</v>
      </c>
      <c r="CT42" s="551"/>
      <c r="CU42" s="316">
        <f>PARAMETRES!$G$16</f>
        <v>30</v>
      </c>
      <c r="CV42" s="317"/>
      <c r="CW42" s="318" t="str">
        <f>TOTALGENERAL!$U90</f>
        <v>-</v>
      </c>
      <c r="CX42" s="319"/>
      <c r="CY42" s="318" t="str">
        <f>TOTALGENERAL!$AV90</f>
        <v/>
      </c>
      <c r="CZ42" s="319"/>
      <c r="DA42" s="318" t="str">
        <f>TOTALGENERAL!$BW90</f>
        <v/>
      </c>
      <c r="DB42" s="319"/>
      <c r="DC42" s="318" t="str">
        <f>TOTALGENERAL!$CX90</f>
        <v/>
      </c>
      <c r="DD42" s="320"/>
      <c r="DE42" s="551" t="str">
        <f>PARAMETRES!$F$16</f>
        <v>ÉVEIL</v>
      </c>
      <c r="DF42" s="551"/>
      <c r="DG42" s="316">
        <f>PARAMETRES!$G$16</f>
        <v>30</v>
      </c>
      <c r="DH42" s="317"/>
      <c r="DI42" s="318" t="str">
        <f>TOTALGENERAL!$U94</f>
        <v>-</v>
      </c>
      <c r="DJ42" s="319"/>
      <c r="DK42" s="318" t="str">
        <f>TOTALGENERAL!$AV94</f>
        <v/>
      </c>
      <c r="DL42" s="319"/>
      <c r="DM42" s="318" t="str">
        <f>TOTALGENERAL!$BW94</f>
        <v/>
      </c>
      <c r="DN42" s="319"/>
      <c r="DO42" s="318" t="str">
        <f>TOTALGENERAL!$CX94</f>
        <v/>
      </c>
      <c r="DP42" s="320"/>
    </row>
    <row r="43" spans="1:120">
      <c r="A43" s="321" t="str">
        <f>IF(COUNTBLANK(K20:K49)=30,"","Moyenne de l'année :")</f>
        <v/>
      </c>
      <c r="B43" s="322" t="str">
        <f>IF(COUNTBLANK(K20:K49)=30,"",CONCATENATE(TOTALGENERAL!$DM58," %"))</f>
        <v/>
      </c>
      <c r="C43" s="323"/>
      <c r="D43" s="323"/>
      <c r="E43" s="315"/>
      <c r="F43" s="324"/>
      <c r="G43" s="315"/>
      <c r="H43" s="324"/>
      <c r="I43" s="315"/>
      <c r="J43" s="324"/>
      <c r="K43" s="315"/>
      <c r="L43" s="325"/>
      <c r="M43" s="321" t="str">
        <f>IF(COUNTBLANK(W20:W49)=30,"","Moyenne de l'année :")</f>
        <v/>
      </c>
      <c r="N43" s="322" t="str">
        <f>IF(COUNTBLANK(W20:W49)=30,"",CONCATENATE(TOTALGENERAL!$DM62," %"))</f>
        <v/>
      </c>
      <c r="O43" s="323"/>
      <c r="P43" s="323"/>
      <c r="Q43" s="315"/>
      <c r="R43" s="324"/>
      <c r="S43" s="315"/>
      <c r="T43" s="324"/>
      <c r="U43" s="315"/>
      <c r="V43" s="324"/>
      <c r="W43" s="315"/>
      <c r="X43" s="325"/>
      <c r="Y43" s="321" t="str">
        <f>IF(COUNTBLANK(AI20:AI49)=30,"","Moyenne de l'année :")</f>
        <v/>
      </c>
      <c r="Z43" s="322" t="str">
        <f>IF(COUNTBLANK(AI20:AI49)=30,"",CONCATENATE(TOTALGENERAL!$DM66," %"))</f>
        <v/>
      </c>
      <c r="AA43" s="323"/>
      <c r="AB43" s="323"/>
      <c r="AC43" s="315"/>
      <c r="AD43" s="324"/>
      <c r="AE43" s="315"/>
      <c r="AF43" s="324"/>
      <c r="AG43" s="315"/>
      <c r="AH43" s="324"/>
      <c r="AI43" s="315"/>
      <c r="AJ43" s="325"/>
      <c r="AK43" s="321" t="str">
        <f>IF(COUNTBLANK(AU20:AU49)=30,"","Moyenne de l'année :")</f>
        <v/>
      </c>
      <c r="AL43" s="322" t="str">
        <f>IF(COUNTBLANK(AU20:AU49)=30,"",CONCATENATE(TOTALGENERAL!$DM70," %"))</f>
        <v/>
      </c>
      <c r="AM43" s="323"/>
      <c r="AN43" s="323"/>
      <c r="AO43" s="315"/>
      <c r="AP43" s="324"/>
      <c r="AQ43" s="315"/>
      <c r="AR43" s="324"/>
      <c r="AS43" s="315"/>
      <c r="AT43" s="324"/>
      <c r="AU43" s="315"/>
      <c r="AV43" s="325"/>
      <c r="AW43" s="321" t="str">
        <f>IF(COUNTBLANK(BG20:BG49)=30,"","Moyenne de l'année :")</f>
        <v/>
      </c>
      <c r="AX43" s="322" t="str">
        <f>IF(COUNTBLANK(BG20:BG49)=30,"",CONCATENATE(TOTALGENERAL!$DM74," %"))</f>
        <v/>
      </c>
      <c r="AY43" s="323"/>
      <c r="AZ43" s="323"/>
      <c r="BA43" s="315"/>
      <c r="BB43" s="324"/>
      <c r="BC43" s="315"/>
      <c r="BD43" s="324"/>
      <c r="BE43" s="315"/>
      <c r="BF43" s="324"/>
      <c r="BG43" s="315"/>
      <c r="BH43" s="325"/>
      <c r="BI43" s="321" t="str">
        <f>IF(COUNTBLANK(BS20:BS49)=30,"","Moyenne de l'année :")</f>
        <v/>
      </c>
      <c r="BJ43" s="322" t="str">
        <f>IF(COUNTBLANK(BS20:BS49)=30,"",CONCATENATE(TOTALGENERAL!$DM78," %"))</f>
        <v/>
      </c>
      <c r="BK43" s="323"/>
      <c r="BL43" s="323"/>
      <c r="BM43" s="315"/>
      <c r="BN43" s="324"/>
      <c r="BO43" s="315"/>
      <c r="BP43" s="324"/>
      <c r="BQ43" s="315"/>
      <c r="BR43" s="324"/>
      <c r="BS43" s="315"/>
      <c r="BT43" s="325"/>
      <c r="BU43" s="321" t="str">
        <f>IF(COUNTBLANK(CE20:CE49)=30,"","Moyenne de l'année :")</f>
        <v/>
      </c>
      <c r="BV43" s="322" t="str">
        <f>IF(COUNTBLANK(CE20:CE49)=30,"",CONCATENATE(TOTALGENERAL!$DM82," %"))</f>
        <v/>
      </c>
      <c r="BW43" s="323"/>
      <c r="BX43" s="323"/>
      <c r="BY43" s="315"/>
      <c r="BZ43" s="324"/>
      <c r="CA43" s="315"/>
      <c r="CB43" s="324"/>
      <c r="CC43" s="315"/>
      <c r="CD43" s="324"/>
      <c r="CE43" s="315"/>
      <c r="CF43" s="325"/>
      <c r="CG43" s="321" t="str">
        <f>IF(COUNTBLANK(CQ20:CQ49)=30,"","Moyenne de l'année :")</f>
        <v/>
      </c>
      <c r="CH43" s="322" t="str">
        <f>IF(COUNTBLANK(CQ20:CQ49)=30,"",CONCATENATE(TOTALGENERAL!$DM86," %"))</f>
        <v/>
      </c>
      <c r="CI43" s="323"/>
      <c r="CJ43" s="323"/>
      <c r="CK43" s="315"/>
      <c r="CL43" s="324"/>
      <c r="CM43" s="315"/>
      <c r="CN43" s="324"/>
      <c r="CO43" s="315"/>
      <c r="CP43" s="324"/>
      <c r="CQ43" s="315"/>
      <c r="CR43" s="325"/>
      <c r="CS43" s="321" t="str">
        <f>IF(COUNTBLANK(DC20:DC49)=30,"","Moyenne de l'année :")</f>
        <v/>
      </c>
      <c r="CT43" s="322" t="str">
        <f>IF(COUNTBLANK(DC20:DC49)=30,"",CONCATENATE(TOTALGENERAL!$DM90," %"))</f>
        <v/>
      </c>
      <c r="CU43" s="323"/>
      <c r="CV43" s="323"/>
      <c r="CW43" s="315"/>
      <c r="CX43" s="324"/>
      <c r="CY43" s="315"/>
      <c r="CZ43" s="324"/>
      <c r="DA43" s="315"/>
      <c r="DB43" s="324"/>
      <c r="DC43" s="315"/>
      <c r="DD43" s="325"/>
      <c r="DE43" s="321" t="str">
        <f>IF(COUNTBLANK(DO20:DO49)=30,"","Moyenne de l'année :")</f>
        <v/>
      </c>
      <c r="DF43" s="322" t="str">
        <f>IF(COUNTBLANK(DO20:DO49)=30,"",CONCATENATE(TOTALGENERAL!$DM94," %"))</f>
        <v/>
      </c>
      <c r="DG43" s="323"/>
      <c r="DH43" s="323"/>
      <c r="DI43" s="315"/>
      <c r="DJ43" s="324"/>
      <c r="DK43" s="315"/>
      <c r="DL43" s="324"/>
      <c r="DM43" s="315"/>
      <c r="DN43" s="324"/>
      <c r="DO43" s="315"/>
      <c r="DP43" s="325"/>
    </row>
    <row r="44" spans="1:120">
      <c r="A44" s="321"/>
      <c r="B44" s="322"/>
      <c r="C44" s="323"/>
      <c r="D44" s="323"/>
      <c r="E44" s="315"/>
      <c r="F44" s="324"/>
      <c r="G44" s="315"/>
      <c r="H44" s="324"/>
      <c r="I44" s="315"/>
      <c r="J44" s="324"/>
      <c r="K44" s="315"/>
      <c r="L44" s="325"/>
      <c r="M44" s="321"/>
      <c r="N44" s="322"/>
      <c r="O44" s="323"/>
      <c r="P44" s="323"/>
      <c r="Q44" s="315"/>
      <c r="R44" s="324"/>
      <c r="S44" s="315"/>
      <c r="T44" s="324"/>
      <c r="U44" s="315"/>
      <c r="V44" s="324"/>
      <c r="W44" s="315"/>
      <c r="X44" s="325"/>
      <c r="Y44" s="321"/>
      <c r="Z44" s="322"/>
      <c r="AA44" s="323"/>
      <c r="AB44" s="323"/>
      <c r="AC44" s="315"/>
      <c r="AD44" s="324"/>
      <c r="AE44" s="315"/>
      <c r="AF44" s="324"/>
      <c r="AG44" s="315"/>
      <c r="AH44" s="324"/>
      <c r="AI44" s="315"/>
      <c r="AJ44" s="325"/>
      <c r="AK44" s="321"/>
      <c r="AL44" s="322"/>
      <c r="AM44" s="323"/>
      <c r="AN44" s="323"/>
      <c r="AO44" s="315"/>
      <c r="AP44" s="324"/>
      <c r="AQ44" s="315"/>
      <c r="AR44" s="324"/>
      <c r="AS44" s="315"/>
      <c r="AT44" s="324"/>
      <c r="AU44" s="315"/>
      <c r="AV44" s="325"/>
      <c r="AW44" s="321"/>
      <c r="AX44" s="322"/>
      <c r="AY44" s="323"/>
      <c r="AZ44" s="323"/>
      <c r="BA44" s="315"/>
      <c r="BB44" s="324"/>
      <c r="BC44" s="315"/>
      <c r="BD44" s="324"/>
      <c r="BE44" s="315"/>
      <c r="BF44" s="324"/>
      <c r="BG44" s="315"/>
      <c r="BH44" s="325"/>
      <c r="BI44" s="321"/>
      <c r="BJ44" s="322"/>
      <c r="BK44" s="323"/>
      <c r="BL44" s="323"/>
      <c r="BM44" s="315"/>
      <c r="BN44" s="324"/>
      <c r="BO44" s="315"/>
      <c r="BP44" s="324"/>
      <c r="BQ44" s="315"/>
      <c r="BR44" s="324"/>
      <c r="BS44" s="315"/>
      <c r="BT44" s="325"/>
      <c r="BU44" s="321"/>
      <c r="BV44" s="322"/>
      <c r="BW44" s="323"/>
      <c r="BX44" s="323"/>
      <c r="BY44" s="315"/>
      <c r="BZ44" s="324"/>
      <c r="CA44" s="315"/>
      <c r="CB44" s="324"/>
      <c r="CC44" s="315"/>
      <c r="CD44" s="324"/>
      <c r="CE44" s="315"/>
      <c r="CF44" s="325"/>
      <c r="CG44" s="321"/>
      <c r="CH44" s="322"/>
      <c r="CI44" s="323"/>
      <c r="CJ44" s="323"/>
      <c r="CK44" s="315"/>
      <c r="CL44" s="324"/>
      <c r="CM44" s="315"/>
      <c r="CN44" s="324"/>
      <c r="CO44" s="315"/>
      <c r="CP44" s="324"/>
      <c r="CQ44" s="315"/>
      <c r="CR44" s="325"/>
      <c r="CS44" s="321"/>
      <c r="CT44" s="322"/>
      <c r="CU44" s="323"/>
      <c r="CV44" s="323"/>
      <c r="CW44" s="315"/>
      <c r="CX44" s="324"/>
      <c r="CY44" s="315"/>
      <c r="CZ44" s="324"/>
      <c r="DA44" s="315"/>
      <c r="DB44" s="324"/>
      <c r="DC44" s="315"/>
      <c r="DD44" s="325"/>
      <c r="DE44" s="321"/>
      <c r="DF44" s="322"/>
      <c r="DG44" s="323"/>
      <c r="DH44" s="323"/>
      <c r="DI44" s="315"/>
      <c r="DJ44" s="324"/>
      <c r="DK44" s="315"/>
      <c r="DL44" s="324"/>
      <c r="DM44" s="315"/>
      <c r="DN44" s="324"/>
      <c r="DO44" s="315"/>
      <c r="DP44" s="325"/>
    </row>
    <row r="45" spans="1:120">
      <c r="A45" s="551" t="str">
        <f>IF(PARAMETRES!$D5="-",PARAMETRES!$F$17,CONCATENATE(UPPER(PARAMETRES!$D5)," (",LOWER(PARAMETRES!$F$17),")"))</f>
        <v>ANGLAIS (seconde langue)</v>
      </c>
      <c r="B45" s="551"/>
      <c r="C45" s="316">
        <f>PARAMETRES!$G$17</f>
        <v>30</v>
      </c>
      <c r="D45" s="317"/>
      <c r="E45" s="318" t="str">
        <f>TOTALGENERAL!$X58</f>
        <v/>
      </c>
      <c r="F45" s="319"/>
      <c r="G45" s="318" t="str">
        <f>TOTALGENERAL!$AY58</f>
        <v/>
      </c>
      <c r="H45" s="319"/>
      <c r="I45" s="318" t="str">
        <f>TOTALGENERAL!$BZ58</f>
        <v/>
      </c>
      <c r="J45" s="319"/>
      <c r="K45" s="318" t="str">
        <f>TOTALGENERAL!$DA58</f>
        <v/>
      </c>
      <c r="L45" s="320"/>
      <c r="M45" s="551" t="str">
        <f>IF(PARAMETRES!$D9="-",PARAMETRES!$F$17,CONCATENATE(UPPER(PARAMETRES!$D9)," (",LOWER(PARAMETRES!$F$17),")"))</f>
        <v>ANGLAIS (seconde langue)</v>
      </c>
      <c r="N45" s="551"/>
      <c r="O45" s="316">
        <f>PARAMETRES!$G$17</f>
        <v>30</v>
      </c>
      <c r="P45" s="317"/>
      <c r="Q45" s="318" t="str">
        <f>TOTALGENERAL!$X62</f>
        <v/>
      </c>
      <c r="R45" s="319"/>
      <c r="S45" s="318" t="str">
        <f>TOTALGENERAL!$AY62</f>
        <v/>
      </c>
      <c r="T45" s="319"/>
      <c r="U45" s="318" t="str">
        <f>TOTALGENERAL!$BZ62</f>
        <v/>
      </c>
      <c r="V45" s="319"/>
      <c r="W45" s="318" t="str">
        <f>TOTALGENERAL!$DA62</f>
        <v/>
      </c>
      <c r="X45" s="320"/>
      <c r="Y45" s="551" t="str">
        <f>IF(PARAMETRES!$D13="-",PARAMETRES!$F$17,CONCATENATE(UPPER(PARAMETRES!$D13)," (",LOWER(PARAMETRES!$F$17),")"))</f>
        <v>ANGLAIS (seconde langue)</v>
      </c>
      <c r="Z45" s="551"/>
      <c r="AA45" s="316">
        <f>PARAMETRES!$G$17</f>
        <v>30</v>
      </c>
      <c r="AB45" s="317"/>
      <c r="AC45" s="318" t="str">
        <f>TOTALGENERAL!$X66</f>
        <v/>
      </c>
      <c r="AD45" s="319"/>
      <c r="AE45" s="318" t="str">
        <f>TOTALGENERAL!$AY66</f>
        <v/>
      </c>
      <c r="AF45" s="319"/>
      <c r="AG45" s="318" t="str">
        <f>TOTALGENERAL!$BZ66</f>
        <v/>
      </c>
      <c r="AH45" s="319"/>
      <c r="AI45" s="318" t="str">
        <f>TOTALGENERAL!$DA66</f>
        <v/>
      </c>
      <c r="AJ45" s="320"/>
      <c r="AK45" s="551" t="str">
        <f>IF(PARAMETRES!$D17="-",PARAMETRES!$F$17,CONCATENATE(UPPER(PARAMETRES!$D17)," (",LOWER(PARAMETRES!$F$17),")"))</f>
        <v>ANGLAIS (seconde langue)</v>
      </c>
      <c r="AL45" s="551"/>
      <c r="AM45" s="316">
        <f>PARAMETRES!$G$17</f>
        <v>30</v>
      </c>
      <c r="AN45" s="317"/>
      <c r="AO45" s="318" t="str">
        <f>TOTALGENERAL!$X70</f>
        <v/>
      </c>
      <c r="AP45" s="319"/>
      <c r="AQ45" s="318" t="str">
        <f>TOTALGENERAL!$AY70</f>
        <v/>
      </c>
      <c r="AR45" s="319"/>
      <c r="AS45" s="318" t="str">
        <f>TOTALGENERAL!$BZ70</f>
        <v/>
      </c>
      <c r="AT45" s="319"/>
      <c r="AU45" s="318" t="str">
        <f>TOTALGENERAL!$DA70</f>
        <v/>
      </c>
      <c r="AV45" s="320"/>
      <c r="AW45" s="551" t="str">
        <f>IF(PARAMETRES!$D21="-",PARAMETRES!$F$17,CONCATENATE(UPPER(PARAMETRES!$D21)," (",LOWER(PARAMETRES!$F$17),")"))</f>
        <v>ANGLAIS (seconde langue)</v>
      </c>
      <c r="AX45" s="551"/>
      <c r="AY45" s="316">
        <f>PARAMETRES!$G$17</f>
        <v>30</v>
      </c>
      <c r="AZ45" s="317"/>
      <c r="BA45" s="318" t="str">
        <f>TOTALGENERAL!$X74</f>
        <v/>
      </c>
      <c r="BB45" s="319"/>
      <c r="BC45" s="318" t="str">
        <f>TOTALGENERAL!$AY74</f>
        <v/>
      </c>
      <c r="BD45" s="319"/>
      <c r="BE45" s="318" t="str">
        <f>TOTALGENERAL!$BZ74</f>
        <v/>
      </c>
      <c r="BF45" s="319"/>
      <c r="BG45" s="318" t="str">
        <f>TOTALGENERAL!$DA74</f>
        <v/>
      </c>
      <c r="BH45" s="320"/>
      <c r="BI45" s="551" t="str">
        <f>IF(PARAMETRES!$D25="-",PARAMETRES!$F$17,CONCATENATE(UPPER(PARAMETRES!$D25)," (",LOWER(PARAMETRES!$F$17),")"))</f>
        <v>ANGLAIS (seconde langue)</v>
      </c>
      <c r="BJ45" s="551"/>
      <c r="BK45" s="316">
        <f>PARAMETRES!$G$17</f>
        <v>30</v>
      </c>
      <c r="BL45" s="317"/>
      <c r="BM45" s="318" t="str">
        <f>TOTALGENERAL!$X78</f>
        <v/>
      </c>
      <c r="BN45" s="319"/>
      <c r="BO45" s="318" t="str">
        <f>TOTALGENERAL!$AY78</f>
        <v/>
      </c>
      <c r="BP45" s="319"/>
      <c r="BQ45" s="318" t="str">
        <f>TOTALGENERAL!$BZ78</f>
        <v/>
      </c>
      <c r="BR45" s="319"/>
      <c r="BS45" s="318" t="str">
        <f>TOTALGENERAL!$DA78</f>
        <v/>
      </c>
      <c r="BT45" s="320"/>
      <c r="BU45" s="551" t="str">
        <f>IF(PARAMETRES!$D29="-",PARAMETRES!$F$17,CONCATENATE(UPPER(PARAMETRES!$D29)," (",LOWER(PARAMETRES!$F$17),")"))</f>
        <v>ANGLAIS (seconde langue)</v>
      </c>
      <c r="BV45" s="551"/>
      <c r="BW45" s="316">
        <f>PARAMETRES!$G$17</f>
        <v>30</v>
      </c>
      <c r="BX45" s="317"/>
      <c r="BY45" s="318" t="str">
        <f>TOTALGENERAL!$X82</f>
        <v/>
      </c>
      <c r="BZ45" s="319"/>
      <c r="CA45" s="318" t="str">
        <f>TOTALGENERAL!$AY82</f>
        <v/>
      </c>
      <c r="CB45" s="319"/>
      <c r="CC45" s="318" t="str">
        <f>TOTALGENERAL!$BZ82</f>
        <v/>
      </c>
      <c r="CD45" s="319"/>
      <c r="CE45" s="318" t="str">
        <f>TOTALGENERAL!$DA82</f>
        <v/>
      </c>
      <c r="CF45" s="320"/>
      <c r="CG45" s="551" t="str">
        <f>IF(PARAMETRES!$D33="-",PARAMETRES!$F$17,CONCATENATE(UPPER(PARAMETRES!$D33)," (",LOWER(PARAMETRES!$F$17),")"))</f>
        <v>ANGLAIS (seconde langue)</v>
      </c>
      <c r="CH45" s="551"/>
      <c r="CI45" s="316">
        <f>PARAMETRES!$G$17</f>
        <v>30</v>
      </c>
      <c r="CJ45" s="317"/>
      <c r="CK45" s="318" t="str">
        <f>TOTALGENERAL!$X86</f>
        <v/>
      </c>
      <c r="CL45" s="319"/>
      <c r="CM45" s="318" t="str">
        <f>TOTALGENERAL!$AY86</f>
        <v/>
      </c>
      <c r="CN45" s="319"/>
      <c r="CO45" s="318" t="str">
        <f>TOTALGENERAL!$BZ86</f>
        <v/>
      </c>
      <c r="CP45" s="319"/>
      <c r="CQ45" s="318" t="str">
        <f>TOTALGENERAL!$DA86</f>
        <v/>
      </c>
      <c r="CR45" s="320"/>
      <c r="CS45" s="551" t="str">
        <f>IF(PARAMETRES!$D37="-",PARAMETRES!$F$17,CONCATENATE(UPPER(PARAMETRES!$D33)," (",LOWER(PARAMETRES!$F$17),")"))</f>
        <v>SECONDE LANGUE</v>
      </c>
      <c r="CT45" s="551"/>
      <c r="CU45" s="316">
        <f>PARAMETRES!$G$17</f>
        <v>30</v>
      </c>
      <c r="CV45" s="317"/>
      <c r="CW45" s="318" t="str">
        <f>TOTALGENERAL!$X90</f>
        <v/>
      </c>
      <c r="CX45" s="319"/>
      <c r="CY45" s="318" t="str">
        <f>TOTALGENERAL!$AY90</f>
        <v/>
      </c>
      <c r="CZ45" s="319"/>
      <c r="DA45" s="318" t="str">
        <f>TOTALGENERAL!$BZ90</f>
        <v/>
      </c>
      <c r="DB45" s="319"/>
      <c r="DC45" s="318" t="str">
        <f>TOTALGENERAL!$DA90</f>
        <v/>
      </c>
      <c r="DD45" s="320"/>
      <c r="DE45" s="551" t="str">
        <f>IF(PARAMETRES!$D41="-",PARAMETRES!$F$17,CONCATENATE(UPPER(PARAMETRES!$D41)," (",LOWER(PARAMETRES!$F$17),")"))</f>
        <v>SECONDE LANGUE</v>
      </c>
      <c r="DF45" s="551"/>
      <c r="DG45" s="316">
        <f>PARAMETRES!$G$17</f>
        <v>30</v>
      </c>
      <c r="DH45" s="317"/>
      <c r="DI45" s="318" t="str">
        <f>TOTALGENERAL!$X94</f>
        <v/>
      </c>
      <c r="DJ45" s="319"/>
      <c r="DK45" s="318" t="str">
        <f>TOTALGENERAL!$AY94</f>
        <v/>
      </c>
      <c r="DL45" s="319"/>
      <c r="DM45" s="318" t="str">
        <f>TOTALGENERAL!$BZ94</f>
        <v/>
      </c>
      <c r="DN45" s="319"/>
      <c r="DO45" s="318" t="str">
        <f>TOTALGENERAL!$DA94</f>
        <v/>
      </c>
      <c r="DP45" s="320"/>
    </row>
    <row r="46" spans="1:120">
      <c r="A46" s="321" t="str">
        <f>IF(COUNTBLANK(K20:K49)=30,"","Moyenne de l'année :")</f>
        <v/>
      </c>
      <c r="B46" s="322" t="str">
        <f>IF(COUNTBLANK(K20:K49)=30,"",CONCATENATE(TOTALGENERAL!$DN58," %"))</f>
        <v/>
      </c>
      <c r="C46" s="323"/>
      <c r="D46" s="323"/>
      <c r="E46" s="315"/>
      <c r="F46" s="324"/>
      <c r="G46" s="315"/>
      <c r="H46" s="324"/>
      <c r="I46" s="315"/>
      <c r="J46" s="324"/>
      <c r="K46" s="315"/>
      <c r="L46" s="325"/>
      <c r="M46" s="321" t="str">
        <f>IF(COUNTBLANK(W20:W49)=30,"","Moyenne de l'année :")</f>
        <v/>
      </c>
      <c r="N46" s="322" t="str">
        <f>IF(COUNTBLANK(W20:W49)=30,"",CONCATENATE(TOTALGENERAL!$DN62," %"))</f>
        <v/>
      </c>
      <c r="O46" s="323"/>
      <c r="P46" s="323"/>
      <c r="Q46" s="315"/>
      <c r="R46" s="324"/>
      <c r="S46" s="315"/>
      <c r="T46" s="324"/>
      <c r="U46" s="315"/>
      <c r="V46" s="324"/>
      <c r="W46" s="315"/>
      <c r="X46" s="325"/>
      <c r="Y46" s="321" t="str">
        <f>IF(COUNTBLANK(AI20:AI49)=30,"","Moyenne de l'année :")</f>
        <v/>
      </c>
      <c r="Z46" s="322" t="str">
        <f>IF(COUNTBLANK(AI20:AI49)=30,"",CONCATENATE(TOTALGENERAL!$DN66," %"))</f>
        <v/>
      </c>
      <c r="AA46" s="323"/>
      <c r="AB46" s="323"/>
      <c r="AC46" s="315"/>
      <c r="AD46" s="324"/>
      <c r="AE46" s="315"/>
      <c r="AF46" s="324"/>
      <c r="AG46" s="315"/>
      <c r="AH46" s="324"/>
      <c r="AI46" s="315"/>
      <c r="AJ46" s="325"/>
      <c r="AK46" s="321" t="str">
        <f>IF(COUNTBLANK(AU20:AU49)=30,"","Moyenne de l'année :")</f>
        <v/>
      </c>
      <c r="AL46" s="322" t="str">
        <f>IF(COUNTBLANK(AU20:AU49)=30,"",CONCATENATE(TOTALGENERAL!$DN70," %"))</f>
        <v/>
      </c>
      <c r="AM46" s="323"/>
      <c r="AN46" s="323"/>
      <c r="AO46" s="315"/>
      <c r="AP46" s="324"/>
      <c r="AQ46" s="315"/>
      <c r="AR46" s="324"/>
      <c r="AS46" s="315"/>
      <c r="AT46" s="324"/>
      <c r="AU46" s="315"/>
      <c r="AV46" s="325"/>
      <c r="AW46" s="321" t="str">
        <f>IF(COUNTBLANK(BG20:BG49)=30,"","Moyenne de l'année :")</f>
        <v/>
      </c>
      <c r="AX46" s="322" t="str">
        <f>IF(COUNTBLANK(BG20:BG49)=30,"",CONCATENATE(TOTALGENERAL!$DN74," %"))</f>
        <v/>
      </c>
      <c r="AY46" s="323"/>
      <c r="AZ46" s="323"/>
      <c r="BA46" s="315"/>
      <c r="BB46" s="324"/>
      <c r="BC46" s="315"/>
      <c r="BD46" s="324"/>
      <c r="BE46" s="315"/>
      <c r="BF46" s="324"/>
      <c r="BG46" s="315"/>
      <c r="BH46" s="325"/>
      <c r="BI46" s="321" t="str">
        <f>IF(COUNTBLANK(BS20:BS49)=30,"","Moyenne de l'année :")</f>
        <v/>
      </c>
      <c r="BJ46" s="322" t="str">
        <f>IF(COUNTBLANK(BS20:BS49)=30,"",CONCATENATE(TOTALGENERAL!$DN78," %"))</f>
        <v/>
      </c>
      <c r="BK46" s="323"/>
      <c r="BL46" s="323"/>
      <c r="BM46" s="315"/>
      <c r="BN46" s="324"/>
      <c r="BO46" s="315"/>
      <c r="BP46" s="324"/>
      <c r="BQ46" s="315"/>
      <c r="BR46" s="324"/>
      <c r="BS46" s="315"/>
      <c r="BT46" s="325"/>
      <c r="BU46" s="321" t="str">
        <f>IF(COUNTBLANK(CE20:CE49)=30,"","Moyenne de l'année :")</f>
        <v/>
      </c>
      <c r="BV46" s="322" t="str">
        <f>IF(COUNTBLANK(CE20:CE49)=30,"",CONCATENATE(TOTALGENERAL!$DN82," %"))</f>
        <v/>
      </c>
      <c r="BW46" s="323"/>
      <c r="BX46" s="323"/>
      <c r="BY46" s="315"/>
      <c r="BZ46" s="324"/>
      <c r="CA46" s="315"/>
      <c r="CB46" s="324"/>
      <c r="CC46" s="315"/>
      <c r="CD46" s="324"/>
      <c r="CE46" s="315"/>
      <c r="CF46" s="325"/>
      <c r="CG46" s="321" t="str">
        <f>IF(COUNTBLANK(CQ20:CQ49)=30,"","Moyenne de l'année :")</f>
        <v/>
      </c>
      <c r="CH46" s="322" t="str">
        <f>IF(COUNTBLANK(CQ20:CQ49)=30,"",CONCATENATE(TOTALGENERAL!$DN86," %"))</f>
        <v/>
      </c>
      <c r="CI46" s="323"/>
      <c r="CJ46" s="323"/>
      <c r="CK46" s="315"/>
      <c r="CL46" s="324"/>
      <c r="CM46" s="315"/>
      <c r="CN46" s="324"/>
      <c r="CO46" s="315"/>
      <c r="CP46" s="324"/>
      <c r="CQ46" s="315"/>
      <c r="CR46" s="325"/>
      <c r="CS46" s="321" t="str">
        <f>IF(COUNTBLANK(DC20:DC49)=30,"","Moyenne de l'année :")</f>
        <v/>
      </c>
      <c r="CT46" s="322" t="str">
        <f>IF(COUNTBLANK(DC20:DC49)=30,"",CONCATENATE(TOTALGENERAL!$DN90," %"))</f>
        <v/>
      </c>
      <c r="CU46" s="323"/>
      <c r="CV46" s="323"/>
      <c r="CW46" s="315"/>
      <c r="CX46" s="324"/>
      <c r="CY46" s="315"/>
      <c r="CZ46" s="324"/>
      <c r="DA46" s="315"/>
      <c r="DB46" s="324"/>
      <c r="DC46" s="315"/>
      <c r="DD46" s="325"/>
      <c r="DE46" s="321" t="str">
        <f>IF(COUNTBLANK(DO20:DO49)=30,"","Moyenne de l'année :")</f>
        <v/>
      </c>
      <c r="DF46" s="322" t="str">
        <f>IF(COUNTBLANK(DO20:DO49)=30,"",CONCATENATE(TOTALGENERAL!$DN94," %"))</f>
        <v/>
      </c>
      <c r="DG46" s="323"/>
      <c r="DH46" s="323"/>
      <c r="DI46" s="315"/>
      <c r="DJ46" s="324"/>
      <c r="DK46" s="315"/>
      <c r="DL46" s="324"/>
      <c r="DM46" s="315"/>
      <c r="DN46" s="324"/>
      <c r="DO46" s="315"/>
      <c r="DP46" s="325"/>
    </row>
    <row r="47" spans="1:120" ht="22.5" customHeight="1">
      <c r="A47" s="337"/>
      <c r="B47" s="338"/>
      <c r="C47" s="338"/>
      <c r="D47" s="339"/>
      <c r="E47" s="340"/>
      <c r="F47" s="324"/>
      <c r="G47" s="340"/>
      <c r="H47" s="324"/>
      <c r="I47" s="340"/>
      <c r="J47" s="324"/>
      <c r="K47" s="340"/>
      <c r="L47" s="325"/>
      <c r="M47" s="337"/>
      <c r="N47" s="338"/>
      <c r="O47" s="338"/>
      <c r="P47" s="339"/>
      <c r="Q47" s="340"/>
      <c r="R47" s="324"/>
      <c r="S47" s="340"/>
      <c r="T47" s="324"/>
      <c r="U47" s="340"/>
      <c r="V47" s="324"/>
      <c r="W47" s="340"/>
      <c r="X47" s="325"/>
      <c r="Y47" s="338"/>
      <c r="Z47" s="338"/>
      <c r="AA47" s="338"/>
      <c r="AB47" s="339"/>
      <c r="AC47" s="340"/>
      <c r="AD47" s="324"/>
      <c r="AE47" s="340"/>
      <c r="AF47" s="324"/>
      <c r="AG47" s="340"/>
      <c r="AH47" s="324"/>
      <c r="AI47" s="340"/>
      <c r="AJ47" s="325"/>
      <c r="AK47" s="338"/>
      <c r="AL47" s="338"/>
      <c r="AM47" s="338"/>
      <c r="AN47" s="339"/>
      <c r="AO47" s="340"/>
      <c r="AP47" s="324"/>
      <c r="AQ47" s="340"/>
      <c r="AR47" s="324"/>
      <c r="AS47" s="340"/>
      <c r="AT47" s="324"/>
      <c r="AU47" s="340"/>
      <c r="AV47" s="325"/>
      <c r="AW47" s="337"/>
      <c r="AX47" s="338"/>
      <c r="AY47" s="338"/>
      <c r="AZ47" s="339"/>
      <c r="BA47" s="340"/>
      <c r="BB47" s="324"/>
      <c r="BC47" s="340"/>
      <c r="BD47" s="324"/>
      <c r="BE47" s="340"/>
      <c r="BF47" s="324"/>
      <c r="BG47" s="340"/>
      <c r="BH47" s="325"/>
      <c r="BI47" s="338"/>
      <c r="BJ47" s="338"/>
      <c r="BK47" s="338"/>
      <c r="BL47" s="339"/>
      <c r="BM47" s="340"/>
      <c r="BN47" s="324"/>
      <c r="BO47" s="340"/>
      <c r="BP47" s="324"/>
      <c r="BQ47" s="340"/>
      <c r="BR47" s="324"/>
      <c r="BS47" s="340"/>
      <c r="BT47" s="325"/>
      <c r="BU47" s="338"/>
      <c r="BV47" s="338"/>
      <c r="BW47" s="338"/>
      <c r="BX47" s="339"/>
      <c r="BY47" s="340"/>
      <c r="BZ47" s="324"/>
      <c r="CA47" s="340"/>
      <c r="CB47" s="324"/>
      <c r="CC47" s="340"/>
      <c r="CD47" s="324"/>
      <c r="CE47" s="340"/>
      <c r="CF47" s="325"/>
      <c r="CG47" s="338"/>
      <c r="CH47" s="338"/>
      <c r="CI47" s="338"/>
      <c r="CJ47" s="339"/>
      <c r="CK47" s="340"/>
      <c r="CL47" s="324"/>
      <c r="CM47" s="340"/>
      <c r="CN47" s="324"/>
      <c r="CO47" s="340"/>
      <c r="CP47" s="324"/>
      <c r="CQ47" s="340"/>
      <c r="CR47" s="325"/>
      <c r="CS47" s="338"/>
      <c r="CT47" s="338"/>
      <c r="CU47" s="338"/>
      <c r="CV47" s="339"/>
      <c r="CW47" s="340"/>
      <c r="CX47" s="324"/>
      <c r="CY47" s="340"/>
      <c r="CZ47" s="324"/>
      <c r="DA47" s="340"/>
      <c r="DB47" s="324"/>
      <c r="DC47" s="340"/>
      <c r="DD47" s="325"/>
      <c r="DE47" s="338"/>
      <c r="DF47" s="338"/>
      <c r="DG47" s="338"/>
      <c r="DH47" s="339"/>
      <c r="DI47" s="340"/>
      <c r="DJ47" s="324"/>
      <c r="DK47" s="340"/>
      <c r="DL47" s="324"/>
      <c r="DM47" s="340"/>
      <c r="DN47" s="324"/>
      <c r="DO47" s="340"/>
      <c r="DP47" s="325"/>
    </row>
    <row r="48" spans="1:120" ht="4.5" customHeight="1">
      <c r="A48" s="326"/>
      <c r="B48" s="326"/>
      <c r="C48" s="327"/>
      <c r="D48" s="327"/>
      <c r="M48" s="326"/>
      <c r="N48" s="326"/>
      <c r="O48" s="327"/>
      <c r="P48" s="327"/>
      <c r="Y48" s="326"/>
      <c r="Z48" s="326"/>
      <c r="AA48" s="327"/>
      <c r="AB48" s="327"/>
      <c r="AK48" s="326"/>
      <c r="AL48" s="326"/>
      <c r="AM48" s="327"/>
      <c r="AN48" s="327"/>
      <c r="AW48" s="326"/>
      <c r="AX48" s="326"/>
      <c r="AY48" s="327"/>
      <c r="AZ48" s="327"/>
      <c r="BI48" s="326"/>
      <c r="BJ48" s="326"/>
      <c r="BK48" s="327"/>
      <c r="BL48" s="327"/>
      <c r="BU48" s="326"/>
      <c r="BV48" s="326"/>
      <c r="BW48" s="327"/>
      <c r="BX48" s="327"/>
      <c r="CG48" s="326"/>
      <c r="CH48" s="326"/>
      <c r="CI48" s="327"/>
      <c r="CJ48" s="327"/>
      <c r="CS48" s="326"/>
      <c r="CT48" s="326"/>
      <c r="CU48" s="327"/>
      <c r="CV48" s="327"/>
      <c r="DE48" s="326"/>
      <c r="DF48" s="326"/>
      <c r="DG48" s="327"/>
      <c r="DH48" s="327"/>
    </row>
    <row r="49" spans="1:119" ht="25.5" customHeight="1">
      <c r="A49" s="555" t="str">
        <f>PARAMETRES!$F$19</f>
        <v>TOTAL DE LA PÉRIODE</v>
      </c>
      <c r="B49" s="555"/>
      <c r="C49" s="341">
        <f>PARAMETRES!$G$19</f>
        <v>100</v>
      </c>
      <c r="D49" s="342"/>
      <c r="E49" s="343">
        <f>TOTALGENERAL!$AA58</f>
        <v>49.800000000000004</v>
      </c>
      <c r="F49" s="344"/>
      <c r="G49" s="343" t="str">
        <f>TOTALGENERAL!$BB58</f>
        <v/>
      </c>
      <c r="H49" s="344"/>
      <c r="I49" s="343" t="str">
        <f>TOTALGENERAL!$CC58</f>
        <v/>
      </c>
      <c r="J49" s="344"/>
      <c r="K49" s="343" t="str">
        <f>TOTALGENERAL!$DD58</f>
        <v/>
      </c>
      <c r="M49" s="555" t="str">
        <f>PARAMETRES!$F$19</f>
        <v>TOTAL DE LA PÉRIODE</v>
      </c>
      <c r="N49" s="555"/>
      <c r="O49" s="341">
        <f>PARAMETRES!$G$19</f>
        <v>100</v>
      </c>
      <c r="P49" s="342"/>
      <c r="Q49" s="343">
        <f>TOTALGENERAL!$AA62</f>
        <v>84.699999999999989</v>
      </c>
      <c r="R49" s="344"/>
      <c r="S49" s="343" t="str">
        <f>TOTALGENERAL!$BB62</f>
        <v/>
      </c>
      <c r="T49" s="344"/>
      <c r="U49" s="343" t="str">
        <f>TOTALGENERAL!$CC62</f>
        <v/>
      </c>
      <c r="V49" s="344"/>
      <c r="W49" s="343" t="str">
        <f>TOTALGENERAL!$DD62</f>
        <v/>
      </c>
      <c r="Y49" s="555" t="str">
        <f>PARAMETRES!$F$19</f>
        <v>TOTAL DE LA PÉRIODE</v>
      </c>
      <c r="Z49" s="555"/>
      <c r="AA49" s="341">
        <f>PARAMETRES!$G$19</f>
        <v>100</v>
      </c>
      <c r="AB49" s="342"/>
      <c r="AC49" s="343">
        <f>TOTALGENERAL!$AA66</f>
        <v>72.399999999999991</v>
      </c>
      <c r="AD49" s="344"/>
      <c r="AE49" s="343" t="str">
        <f>TOTALGENERAL!$BB66</f>
        <v/>
      </c>
      <c r="AF49" s="344"/>
      <c r="AG49" s="343" t="str">
        <f>TOTALGENERAL!$CC66</f>
        <v/>
      </c>
      <c r="AH49" s="344"/>
      <c r="AI49" s="343" t="str">
        <f>TOTALGENERAL!$DD66</f>
        <v/>
      </c>
      <c r="AK49" s="555" t="str">
        <f>PARAMETRES!$F$19</f>
        <v>TOTAL DE LA PÉRIODE</v>
      </c>
      <c r="AL49" s="555"/>
      <c r="AM49" s="341">
        <f>PARAMETRES!$G$19</f>
        <v>100</v>
      </c>
      <c r="AN49" s="342"/>
      <c r="AO49" s="343">
        <f>TOTALGENERAL!$AA70</f>
        <v>71.399999999999991</v>
      </c>
      <c r="AP49" s="344"/>
      <c r="AQ49" s="343" t="str">
        <f>TOTALGENERAL!$BB70</f>
        <v/>
      </c>
      <c r="AR49" s="344"/>
      <c r="AS49" s="343" t="str">
        <f>TOTALGENERAL!$CC70</f>
        <v/>
      </c>
      <c r="AT49" s="344"/>
      <c r="AU49" s="343" t="str">
        <f>TOTALGENERAL!$DD70</f>
        <v/>
      </c>
      <c r="AW49" s="555" t="str">
        <f>PARAMETRES!$F$19</f>
        <v>TOTAL DE LA PÉRIODE</v>
      </c>
      <c r="AX49" s="555"/>
      <c r="AY49" s="341">
        <f>PARAMETRES!$G$19</f>
        <v>100</v>
      </c>
      <c r="AZ49" s="342"/>
      <c r="BA49" s="343">
        <f>TOTALGENERAL!$AA74</f>
        <v>76.5</v>
      </c>
      <c r="BB49" s="344"/>
      <c r="BC49" s="343" t="str">
        <f>TOTALGENERAL!$BB74</f>
        <v/>
      </c>
      <c r="BD49" s="344"/>
      <c r="BE49" s="343" t="str">
        <f>TOTALGENERAL!$CC74</f>
        <v/>
      </c>
      <c r="BF49" s="344"/>
      <c r="BG49" s="343" t="str">
        <f>TOTALGENERAL!$DD74</f>
        <v/>
      </c>
      <c r="BI49" s="555" t="str">
        <f>PARAMETRES!$F$19</f>
        <v>TOTAL DE LA PÉRIODE</v>
      </c>
      <c r="BJ49" s="555"/>
      <c r="BK49" s="341">
        <f>PARAMETRES!$G$19</f>
        <v>100</v>
      </c>
      <c r="BL49" s="342"/>
      <c r="BM49" s="343">
        <f>TOTALGENERAL!$AA78</f>
        <v>82.8</v>
      </c>
      <c r="BN49" s="344"/>
      <c r="BO49" s="343" t="str">
        <f>TOTALGENERAL!$BB78</f>
        <v/>
      </c>
      <c r="BP49" s="344"/>
      <c r="BQ49" s="343" t="str">
        <f>TOTALGENERAL!$CC78</f>
        <v/>
      </c>
      <c r="BR49" s="344"/>
      <c r="BS49" s="343" t="str">
        <f>TOTALGENERAL!$DD78</f>
        <v/>
      </c>
      <c r="BU49" s="555" t="str">
        <f>PARAMETRES!$F$19</f>
        <v>TOTAL DE LA PÉRIODE</v>
      </c>
      <c r="BV49" s="555"/>
      <c r="BW49" s="341">
        <f>PARAMETRES!$G$19</f>
        <v>100</v>
      </c>
      <c r="BX49" s="342"/>
      <c r="BY49" s="343">
        <f>TOTALGENERAL!$AA82</f>
        <v>83.699999999999989</v>
      </c>
      <c r="BZ49" s="344"/>
      <c r="CA49" s="343" t="str">
        <f>TOTALGENERAL!$BB82</f>
        <v/>
      </c>
      <c r="CB49" s="344"/>
      <c r="CC49" s="343" t="str">
        <f>TOTALGENERAL!$CC82</f>
        <v/>
      </c>
      <c r="CD49" s="344"/>
      <c r="CE49" s="343" t="str">
        <f>TOTALGENERAL!$DD82</f>
        <v/>
      </c>
      <c r="CG49" s="555" t="str">
        <f>PARAMETRES!$F$19</f>
        <v>TOTAL DE LA PÉRIODE</v>
      </c>
      <c r="CH49" s="555"/>
      <c r="CI49" s="341">
        <f>PARAMETRES!$G$19</f>
        <v>100</v>
      </c>
      <c r="CJ49" s="342"/>
      <c r="CK49" s="343">
        <f>TOTALGENERAL!$AA86</f>
        <v>81.5</v>
      </c>
      <c r="CL49" s="344"/>
      <c r="CM49" s="343" t="str">
        <f>TOTALGENERAL!$BB86</f>
        <v/>
      </c>
      <c r="CN49" s="344"/>
      <c r="CO49" s="343" t="str">
        <f>TOTALGENERAL!$CC86</f>
        <v/>
      </c>
      <c r="CP49" s="344"/>
      <c r="CQ49" s="343" t="str">
        <f>TOTALGENERAL!$DD86</f>
        <v/>
      </c>
      <c r="CS49" s="555" t="str">
        <f>PARAMETRES!$F$19</f>
        <v>TOTAL DE LA PÉRIODE</v>
      </c>
      <c r="CT49" s="555"/>
      <c r="CU49" s="341">
        <f>PARAMETRES!$G$19</f>
        <v>100</v>
      </c>
      <c r="CV49" s="342"/>
      <c r="CW49" s="343" t="str">
        <f>TOTALGENERAL!$AA90</f>
        <v/>
      </c>
      <c r="CX49" s="344"/>
      <c r="CY49" s="343" t="str">
        <f>TOTALGENERAL!$BB90</f>
        <v/>
      </c>
      <c r="CZ49" s="344"/>
      <c r="DA49" s="343" t="str">
        <f>TOTALGENERAL!$CC90</f>
        <v/>
      </c>
      <c r="DB49" s="344"/>
      <c r="DC49" s="343" t="str">
        <f>TOTALGENERAL!$DD90</f>
        <v/>
      </c>
      <c r="DE49" s="555" t="str">
        <f>PARAMETRES!$F$19</f>
        <v>TOTAL DE LA PÉRIODE</v>
      </c>
      <c r="DF49" s="555"/>
      <c r="DG49" s="341">
        <f>PARAMETRES!$G$19</f>
        <v>100</v>
      </c>
      <c r="DH49" s="342"/>
      <c r="DI49" s="343" t="str">
        <f>TOTALGENERAL!$AA94</f>
        <v/>
      </c>
      <c r="DJ49" s="344"/>
      <c r="DK49" s="343" t="str">
        <f>TOTALGENERAL!$BB94</f>
        <v/>
      </c>
      <c r="DL49" s="344"/>
      <c r="DM49" s="343" t="str">
        <f>TOTALGENERAL!$CC94</f>
        <v/>
      </c>
      <c r="DN49" s="344"/>
      <c r="DO49" s="343" t="str">
        <f>TOTALGENERAL!$DD94</f>
        <v/>
      </c>
    </row>
    <row r="50" spans="1:119" ht="3.75" customHeight="1">
      <c r="G50" s="345"/>
      <c r="J50" s="345"/>
      <c r="S50" s="345"/>
      <c r="V50" s="345"/>
      <c r="AE50" s="345"/>
      <c r="AH50" s="345"/>
      <c r="AQ50" s="345"/>
      <c r="AT50" s="345"/>
      <c r="BC50" s="345"/>
      <c r="BF50" s="345"/>
      <c r="BO50" s="345"/>
      <c r="BR50" s="345"/>
      <c r="CA50" s="345"/>
      <c r="CD50" s="345"/>
      <c r="CM50" s="345"/>
      <c r="CP50" s="345"/>
      <c r="CY50" s="345"/>
      <c r="DB50" s="345"/>
      <c r="DK50" s="345"/>
      <c r="DN50" s="345"/>
    </row>
    <row r="51" spans="1:119">
      <c r="G51" s="556" t="str">
        <f>IF(COUNTBLANK(K20:K49)=30,"","Moyenne de l'année : ")</f>
        <v/>
      </c>
      <c r="H51" s="556"/>
      <c r="I51" s="556"/>
      <c r="J51" s="556"/>
      <c r="K51" s="346" t="str">
        <f>IF(COUNTBLANK(K20:K49)=30,"",CONCATENATE(TOTALGENERAL!$DO58," %"))</f>
        <v/>
      </c>
      <c r="S51" s="556" t="str">
        <f>IF(COUNTBLANK(W20:W49)=30,"","Moyenne de l'année : ")</f>
        <v/>
      </c>
      <c r="T51" s="556"/>
      <c r="U51" s="556"/>
      <c r="V51" s="556"/>
      <c r="W51" s="346" t="str">
        <f>IF(COUNTBLANK(W20:W49)=30,"",CONCATENATE(TOTALGENERAL!$DO62," %"))</f>
        <v/>
      </c>
      <c r="AE51" s="556" t="str">
        <f>IF(COUNTBLANK(AI20:AI49)=30,"","Moyenne de l'année : ")</f>
        <v/>
      </c>
      <c r="AF51" s="556"/>
      <c r="AG51" s="556"/>
      <c r="AH51" s="556"/>
      <c r="AI51" s="346" t="str">
        <f>IF(COUNTBLANK(AI20:AI49)=30,"",CONCATENATE(TOTALGENERAL!$DO66," %"))</f>
        <v/>
      </c>
      <c r="AQ51" s="556" t="str">
        <f>IF(COUNTBLANK(AU20:AU49)=30,"","Moyenne de l'année : ")</f>
        <v/>
      </c>
      <c r="AR51" s="556"/>
      <c r="AS51" s="556"/>
      <c r="AT51" s="556"/>
      <c r="AU51" s="346" t="str">
        <f>IF(COUNTBLANK(AU20:AU49)=30,"",CONCATENATE(TOTALGENERAL!$DO70," %"))</f>
        <v/>
      </c>
      <c r="BC51" s="556" t="str">
        <f>IF(COUNTBLANK(BG20:BG49)=30,"","Moyenne de l'année : ")</f>
        <v/>
      </c>
      <c r="BD51" s="556"/>
      <c r="BE51" s="556"/>
      <c r="BF51" s="556"/>
      <c r="BG51" s="346" t="str">
        <f>IF(COUNTBLANK(BG20:BG49)=30,"",CONCATENATE(TOTALGENERAL!$DO74," %"))</f>
        <v/>
      </c>
      <c r="BO51" s="556" t="str">
        <f>IF(COUNTBLANK(BS20:BS49)=30,"","Moyenne de l'année : ")</f>
        <v/>
      </c>
      <c r="BP51" s="556"/>
      <c r="BQ51" s="556"/>
      <c r="BR51" s="556"/>
      <c r="BS51" s="346" t="str">
        <f>IF(COUNTBLANK(BS20:BS49)=30,"",CONCATENATE(TOTALGENERAL!$DO78," %"))</f>
        <v/>
      </c>
      <c r="CA51" s="556" t="str">
        <f>IF(COUNTBLANK(CE20:CE49)=30,"","Moyenne de l'année : ")</f>
        <v/>
      </c>
      <c r="CB51" s="556"/>
      <c r="CC51" s="556"/>
      <c r="CD51" s="556"/>
      <c r="CE51" s="346" t="str">
        <f>IF(COUNTBLANK(CE20:CE49)=30,"",CONCATENATE(TOTALGENERAL!$DO82," %"))</f>
        <v/>
      </c>
      <c r="CM51" s="556" t="str">
        <f>IF(COUNTBLANK(CQ20:CQ49)=30,"","Moyenne de l'année : ")</f>
        <v/>
      </c>
      <c r="CN51" s="556"/>
      <c r="CO51" s="556"/>
      <c r="CP51" s="556"/>
      <c r="CQ51" s="346" t="str">
        <f>IF(COUNTBLANK(CQ20:CQ49)=30,"",CONCATENATE(TOTALGENERAL!$DO86," %"))</f>
        <v/>
      </c>
      <c r="CY51" s="556" t="str">
        <f>IF(COUNTBLANK(DC20:DC49)=30,"","Moyenne de l'année : ")</f>
        <v/>
      </c>
      <c r="CZ51" s="556"/>
      <c r="DA51" s="556"/>
      <c r="DB51" s="556"/>
      <c r="DC51" s="346" t="str">
        <f>IF(COUNTBLANK(DC20:DC49)=30,"",CONCATENATE(TOTALGENERAL!$DO90," %"))</f>
        <v/>
      </c>
      <c r="DK51" s="556" t="str">
        <f>IF(COUNTBLANK(DO20:DO49)=30,"","Moyenne de l'année : ")</f>
        <v/>
      </c>
      <c r="DL51" s="556"/>
      <c r="DM51" s="556"/>
      <c r="DN51" s="556"/>
      <c r="DO51" s="346" t="str">
        <f>IF(COUNTBLANK(DO20:DO49)=30,"",CONCATENATE(TOTALGENERAL!$DO94," %"))</f>
        <v/>
      </c>
    </row>
    <row r="52" spans="1:119">
      <c r="G52" s="420"/>
      <c r="H52" s="420"/>
      <c r="I52" s="420"/>
      <c r="J52" s="420"/>
      <c r="K52" s="346"/>
      <c r="S52" s="420"/>
      <c r="T52" s="420"/>
      <c r="U52" s="420"/>
      <c r="V52" s="420"/>
      <c r="W52" s="346"/>
      <c r="AE52" s="420"/>
      <c r="AF52" s="420"/>
      <c r="AG52" s="420"/>
      <c r="AH52" s="420"/>
      <c r="AI52" s="346"/>
      <c r="AQ52" s="420"/>
      <c r="AR52" s="420"/>
      <c r="AS52" s="420"/>
      <c r="AT52" s="420"/>
      <c r="AU52" s="346"/>
      <c r="BC52" s="420"/>
      <c r="BD52" s="420"/>
      <c r="BE52" s="420"/>
      <c r="BF52" s="420"/>
      <c r="BG52" s="346"/>
      <c r="BO52" s="420"/>
      <c r="BP52" s="420"/>
      <c r="BQ52" s="420"/>
      <c r="BR52" s="420"/>
      <c r="BS52" s="346"/>
      <c r="CA52" s="420"/>
      <c r="CB52" s="420"/>
      <c r="CC52" s="420"/>
      <c r="CD52" s="420"/>
      <c r="CE52" s="346"/>
      <c r="CM52" s="420"/>
      <c r="CN52" s="420"/>
      <c r="CO52" s="420"/>
      <c r="CP52" s="420"/>
      <c r="CQ52" s="346"/>
      <c r="CY52" s="420"/>
      <c r="CZ52" s="420"/>
      <c r="DA52" s="420"/>
      <c r="DB52" s="420"/>
      <c r="DC52" s="346"/>
      <c r="DK52" s="420"/>
      <c r="DL52" s="420"/>
      <c r="DM52" s="420"/>
      <c r="DN52" s="420"/>
      <c r="DO52" s="346"/>
    </row>
    <row r="54" spans="1:119" ht="30">
      <c r="B54" s="550" t="str">
        <f>PARAMETRES!$C6</f>
        <v>M</v>
      </c>
      <c r="C54" s="550"/>
      <c r="D54" s="550"/>
      <c r="E54" s="550"/>
      <c r="F54" s="550"/>
      <c r="G54" s="550"/>
      <c r="H54" s="550"/>
      <c r="I54" s="547" t="str">
        <f>IF(COUNTBLANK(K73:K102)=30,"",PARAMETRES!$F$22)</f>
        <v/>
      </c>
      <c r="J54" s="548" t="str">
        <f>IF(COUNTBLANK(K73:K102)=30,"",PARAMETRES!$F$23)</f>
        <v/>
      </c>
      <c r="N54" s="550" t="str">
        <f>PARAMETRES!$C10</f>
        <v>A</v>
      </c>
      <c r="O54" s="550"/>
      <c r="P54" s="550"/>
      <c r="Q54" s="550"/>
      <c r="R54" s="550"/>
      <c r="S54" s="550"/>
      <c r="T54" s="550"/>
      <c r="U54" s="547" t="str">
        <f>IF(COUNTBLANK(W73:W102)=30,"",PARAMETRES!$F$22)</f>
        <v/>
      </c>
      <c r="V54" s="548" t="str">
        <f>IF(COUNTBLANK(W73:W102)=30,"",PARAMETRES!$F$23)</f>
        <v/>
      </c>
      <c r="Z54" s="550" t="str">
        <f>PARAMETRES!$C14</f>
        <v>F</v>
      </c>
      <c r="AA54" s="550"/>
      <c r="AB54" s="550"/>
      <c r="AC54" s="550"/>
      <c r="AD54" s="550"/>
      <c r="AE54" s="550"/>
      <c r="AF54" s="550"/>
      <c r="AG54" s="547" t="str">
        <f>IF(COUNTBLANK(AI73:AI102)=30,"",PARAMETRES!$F$22)</f>
        <v/>
      </c>
      <c r="AH54" s="548" t="str">
        <f>IF(COUNTBLANK(AI73:AI102)=30,"",PARAMETRES!$F$23)</f>
        <v/>
      </c>
      <c r="AL54" s="550" t="str">
        <f>PARAMETRES!$C18</f>
        <v>L</v>
      </c>
      <c r="AM54" s="550"/>
      <c r="AN54" s="550"/>
      <c r="AO54" s="550"/>
      <c r="AP54" s="550"/>
      <c r="AQ54" s="550"/>
      <c r="AR54" s="550"/>
      <c r="AS54" s="547" t="str">
        <f>IF(COUNTBLANK(AU73:AU102)=30,"",PARAMETRES!$F$22)</f>
        <v/>
      </c>
      <c r="AT54" s="548" t="str">
        <f>IF(COUNTBLANK(AU73:AU102)=30,"",PARAMETRES!$F$23)</f>
        <v/>
      </c>
      <c r="AX54" s="550" t="str">
        <f>PARAMETRES!$C22</f>
        <v>L</v>
      </c>
      <c r="AY54" s="550"/>
      <c r="AZ54" s="550"/>
      <c r="BA54" s="550"/>
      <c r="BB54" s="550"/>
      <c r="BC54" s="550"/>
      <c r="BD54" s="550"/>
      <c r="BE54" s="547" t="str">
        <f>IF(COUNTBLANK(BG73:BG102)=30,"",PARAMETRES!$F$22)</f>
        <v/>
      </c>
      <c r="BF54" s="548" t="str">
        <f>IF(COUNTBLANK(BG73:BG102)=30,"",PARAMETRES!$F$23)</f>
        <v/>
      </c>
      <c r="BJ54" s="550" t="str">
        <f>PARAMETRES!$C26</f>
        <v>M</v>
      </c>
      <c r="BK54" s="550"/>
      <c r="BL54" s="550"/>
      <c r="BM54" s="550"/>
      <c r="BN54" s="550"/>
      <c r="BO54" s="550"/>
      <c r="BP54" s="550"/>
      <c r="BQ54" s="547" t="str">
        <f>IF(COUNTBLANK(BS73:BS102)=30,"",PARAMETRES!$F$22)</f>
        <v/>
      </c>
      <c r="BR54" s="548" t="str">
        <f>IF(COUNTBLANK(BS73:BS102)=30,"",PARAMETRES!$F$23)</f>
        <v/>
      </c>
      <c r="BV54" s="550" t="str">
        <f>PARAMETRES!$C30</f>
        <v>M</v>
      </c>
      <c r="BW54" s="550"/>
      <c r="BX54" s="550"/>
      <c r="BY54" s="550"/>
      <c r="BZ54" s="550"/>
      <c r="CA54" s="550"/>
      <c r="CB54" s="550"/>
      <c r="CC54" s="547" t="str">
        <f>IF(COUNTBLANK(CE73:CE102)=30,"",PARAMETRES!$F$22)</f>
        <v/>
      </c>
      <c r="CD54" s="548" t="str">
        <f>IF(COUNTBLANK(CE73:CE102)=30,"",PARAMETRES!$F$23)</f>
        <v/>
      </c>
      <c r="CH54" s="550" t="str">
        <f>PARAMETRES!$C34</f>
        <v>-</v>
      </c>
      <c r="CI54" s="550"/>
      <c r="CJ54" s="550"/>
      <c r="CK54" s="550"/>
      <c r="CL54" s="550"/>
      <c r="CM54" s="550"/>
      <c r="CN54" s="550"/>
      <c r="CO54" s="547" t="str">
        <f>IF(COUNTBLANK(CQ73:CQ102)=30,"",PARAMETRES!$F$22)</f>
        <v/>
      </c>
      <c r="CP54" s="548" t="str">
        <f>IF(COUNTBLANK(CQ73:CQ102)=30,"",PARAMETRES!$F$23)</f>
        <v/>
      </c>
      <c r="CT54" s="550" t="str">
        <f>PARAMETRES!$C38</f>
        <v>-</v>
      </c>
      <c r="CU54" s="550"/>
      <c r="CV54" s="550"/>
      <c r="CW54" s="550"/>
      <c r="CX54" s="550"/>
      <c r="CY54" s="550"/>
      <c r="CZ54" s="550"/>
      <c r="DA54" s="547" t="str">
        <f>IF(COUNTBLANK(DC73:DC102)=30,"",PARAMETRES!$F$22)</f>
        <v/>
      </c>
      <c r="DB54" s="548" t="str">
        <f>IF(COUNTBLANK(DC73:DC102)=30,"",PARAMETRES!$F$23)</f>
        <v/>
      </c>
      <c r="DF54" s="550" t="str">
        <f>PARAMETRES!$C42</f>
        <v>-</v>
      </c>
      <c r="DG54" s="550"/>
      <c r="DH54" s="550"/>
      <c r="DI54" s="550"/>
      <c r="DJ54" s="550"/>
      <c r="DK54" s="550"/>
      <c r="DL54" s="550"/>
      <c r="DM54" s="547" t="str">
        <f>IF(COUNTBLANK(DO73:DO102)=30,"",PARAMETRES!$F$22)</f>
        <v/>
      </c>
      <c r="DN54" s="548" t="str">
        <f>IF(COUNTBLANK(DO73:DO102)=30,"",PARAMETRES!$F$23)</f>
        <v/>
      </c>
    </row>
    <row r="55" spans="1:119" ht="20.25">
      <c r="B55" s="549" t="str">
        <f>PARAMETRES!$B6</f>
        <v>B</v>
      </c>
      <c r="C55" s="549"/>
      <c r="D55" s="549"/>
      <c r="E55" s="549"/>
      <c r="F55" s="549"/>
      <c r="G55" s="549"/>
      <c r="H55" s="549"/>
      <c r="I55" s="547"/>
      <c r="J55" s="548"/>
      <c r="N55" s="549" t="str">
        <f>PARAMETRES!$B10</f>
        <v>C</v>
      </c>
      <c r="O55" s="549"/>
      <c r="P55" s="549"/>
      <c r="Q55" s="549"/>
      <c r="R55" s="549"/>
      <c r="S55" s="549"/>
      <c r="T55" s="549"/>
      <c r="U55" s="547"/>
      <c r="V55" s="548"/>
      <c r="Z55" s="549" t="str">
        <f>PARAMETRES!$B14</f>
        <v>F</v>
      </c>
      <c r="AA55" s="549"/>
      <c r="AB55" s="549"/>
      <c r="AC55" s="549"/>
      <c r="AD55" s="549"/>
      <c r="AE55" s="549"/>
      <c r="AF55" s="549"/>
      <c r="AG55" s="547"/>
      <c r="AH55" s="548"/>
      <c r="AL55" s="549" t="str">
        <f>PARAMETRES!$B18</f>
        <v>K</v>
      </c>
      <c r="AM55" s="549"/>
      <c r="AN55" s="549"/>
      <c r="AO55" s="549"/>
      <c r="AP55" s="549"/>
      <c r="AQ55" s="549"/>
      <c r="AR55" s="549"/>
      <c r="AS55" s="547"/>
      <c r="AT55" s="548"/>
      <c r="AX55" s="549" t="str">
        <f>PARAMETRES!$B22</f>
        <v>P</v>
      </c>
      <c r="AY55" s="549"/>
      <c r="AZ55" s="549"/>
      <c r="BA55" s="549"/>
      <c r="BB55" s="549"/>
      <c r="BC55" s="549"/>
      <c r="BD55" s="549"/>
      <c r="BE55" s="547"/>
      <c r="BF55" s="548"/>
      <c r="BJ55" s="549" t="str">
        <f>PARAMETRES!$B26</f>
        <v>S</v>
      </c>
      <c r="BK55" s="549"/>
      <c r="BL55" s="549"/>
      <c r="BM55" s="549"/>
      <c r="BN55" s="549"/>
      <c r="BO55" s="549"/>
      <c r="BP55" s="549"/>
      <c r="BQ55" s="547"/>
      <c r="BR55" s="548"/>
      <c r="BV55" s="549" t="str">
        <f>PARAMETRES!$B30</f>
        <v>T</v>
      </c>
      <c r="BW55" s="549"/>
      <c r="BX55" s="549"/>
      <c r="BY55" s="549"/>
      <c r="BZ55" s="549"/>
      <c r="CA55" s="549"/>
      <c r="CB55" s="549"/>
      <c r="CC55" s="547"/>
      <c r="CD55" s="548"/>
      <c r="CH55" s="549" t="str">
        <f>PARAMETRES!$B34</f>
        <v>-</v>
      </c>
      <c r="CI55" s="549"/>
      <c r="CJ55" s="549"/>
      <c r="CK55" s="549"/>
      <c r="CL55" s="549"/>
      <c r="CM55" s="549"/>
      <c r="CN55" s="549"/>
      <c r="CO55" s="547"/>
      <c r="CP55" s="548"/>
      <c r="CT55" s="549" t="str">
        <f>PARAMETRES!$B38</f>
        <v>-</v>
      </c>
      <c r="CU55" s="549"/>
      <c r="CV55" s="549"/>
      <c r="CW55" s="549"/>
      <c r="CX55" s="549"/>
      <c r="CY55" s="549"/>
      <c r="CZ55" s="549"/>
      <c r="DA55" s="547"/>
      <c r="DB55" s="548"/>
      <c r="DF55" s="549" t="str">
        <f>PARAMETRES!$B42</f>
        <v>-</v>
      </c>
      <c r="DG55" s="549"/>
      <c r="DH55" s="549"/>
      <c r="DI55" s="549"/>
      <c r="DJ55" s="549"/>
      <c r="DK55" s="549"/>
      <c r="DL55" s="549"/>
      <c r="DM55" s="547"/>
      <c r="DN55" s="548"/>
    </row>
    <row r="56" spans="1:119" ht="21.75" customHeight="1"/>
    <row r="57" spans="1:119">
      <c r="B57" s="313"/>
      <c r="C57" s="313"/>
      <c r="D57" s="313"/>
      <c r="N57" s="313"/>
      <c r="O57" s="313"/>
      <c r="P57" s="313"/>
      <c r="Z57" s="313"/>
      <c r="AA57" s="313"/>
      <c r="AB57" s="313"/>
      <c r="AL57" s="313"/>
      <c r="AM57" s="313"/>
      <c r="AN57" s="313"/>
      <c r="AX57" s="313"/>
      <c r="AY57" s="313"/>
      <c r="AZ57" s="313"/>
      <c r="BJ57" s="313"/>
      <c r="BK57" s="313"/>
      <c r="BL57" s="313"/>
      <c r="BV57" s="313"/>
      <c r="BW57" s="313"/>
      <c r="BX57" s="313"/>
      <c r="CH57" s="313"/>
      <c r="CI57" s="313"/>
      <c r="CJ57" s="313"/>
      <c r="CT57" s="313"/>
      <c r="CU57" s="313"/>
      <c r="CV57" s="313"/>
      <c r="DF57" s="313"/>
      <c r="DG57" s="313"/>
      <c r="DH57" s="313"/>
    </row>
    <row r="71" spans="1:120" ht="25.5" customHeight="1">
      <c r="E71" s="314" t="s">
        <v>84</v>
      </c>
      <c r="G71" s="314" t="s">
        <v>85</v>
      </c>
      <c r="I71" s="314" t="s">
        <v>86</v>
      </c>
      <c r="K71" s="314" t="s">
        <v>87</v>
      </c>
      <c r="Q71" s="314" t="s">
        <v>84</v>
      </c>
      <c r="S71" s="314" t="s">
        <v>85</v>
      </c>
      <c r="U71" s="314" t="s">
        <v>86</v>
      </c>
      <c r="W71" s="314" t="s">
        <v>87</v>
      </c>
      <c r="AC71" s="314" t="s">
        <v>84</v>
      </c>
      <c r="AE71" s="314" t="s">
        <v>85</v>
      </c>
      <c r="AG71" s="314" t="s">
        <v>86</v>
      </c>
      <c r="AI71" s="314" t="s">
        <v>87</v>
      </c>
      <c r="AO71" s="314" t="s">
        <v>84</v>
      </c>
      <c r="AQ71" s="314" t="s">
        <v>85</v>
      </c>
      <c r="AS71" s="314" t="s">
        <v>86</v>
      </c>
      <c r="AU71" s="314" t="s">
        <v>87</v>
      </c>
      <c r="BA71" s="314" t="s">
        <v>84</v>
      </c>
      <c r="BC71" s="314" t="s">
        <v>85</v>
      </c>
      <c r="BE71" s="314" t="s">
        <v>86</v>
      </c>
      <c r="BG71" s="314" t="s">
        <v>87</v>
      </c>
      <c r="BM71" s="314" t="s">
        <v>84</v>
      </c>
      <c r="BO71" s="314" t="s">
        <v>85</v>
      </c>
      <c r="BQ71" s="314" t="s">
        <v>86</v>
      </c>
      <c r="BS71" s="314" t="s">
        <v>87</v>
      </c>
      <c r="BY71" s="314" t="s">
        <v>84</v>
      </c>
      <c r="CA71" s="314" t="s">
        <v>85</v>
      </c>
      <c r="CC71" s="314" t="s">
        <v>86</v>
      </c>
      <c r="CE71" s="314" t="s">
        <v>87</v>
      </c>
      <c r="CK71" s="314" t="s">
        <v>84</v>
      </c>
      <c r="CM71" s="314" t="s">
        <v>85</v>
      </c>
      <c r="CO71" s="314" t="s">
        <v>86</v>
      </c>
      <c r="CQ71" s="314" t="s">
        <v>87</v>
      </c>
      <c r="CW71" s="314" t="s">
        <v>84</v>
      </c>
      <c r="CY71" s="314" t="s">
        <v>85</v>
      </c>
      <c r="DA71" s="314" t="s">
        <v>86</v>
      </c>
      <c r="DC71" s="314" t="s">
        <v>87</v>
      </c>
      <c r="DI71" s="314" t="s">
        <v>84</v>
      </c>
      <c r="DK71" s="314" t="s">
        <v>85</v>
      </c>
      <c r="DM71" s="314" t="s">
        <v>86</v>
      </c>
      <c r="DO71" s="314" t="s">
        <v>87</v>
      </c>
    </row>
    <row r="72" spans="1:120">
      <c r="E72" s="315"/>
      <c r="G72" s="315"/>
      <c r="I72" s="315"/>
      <c r="K72" s="315"/>
      <c r="Q72" s="315"/>
      <c r="S72" s="315"/>
      <c r="U72" s="315"/>
      <c r="W72" s="315"/>
      <c r="AC72" s="315"/>
      <c r="AE72" s="315"/>
      <c r="AG72" s="315"/>
      <c r="AI72" s="315"/>
      <c r="AO72" s="315"/>
      <c r="AQ72" s="315"/>
      <c r="AS72" s="315"/>
      <c r="AU72" s="315"/>
      <c r="BA72" s="315"/>
      <c r="BC72" s="315"/>
      <c r="BE72" s="315"/>
      <c r="BG72" s="315"/>
      <c r="BM72" s="315"/>
      <c r="BO72" s="315"/>
      <c r="BQ72" s="315"/>
      <c r="BS72" s="315"/>
      <c r="BY72" s="315"/>
      <c r="CA72" s="315"/>
      <c r="CC72" s="315"/>
      <c r="CE72" s="315"/>
      <c r="CK72" s="315"/>
      <c r="CM72" s="315"/>
      <c r="CO72" s="315"/>
      <c r="CQ72" s="315"/>
      <c r="CW72" s="315"/>
      <c r="CY72" s="315"/>
      <c r="DA72" s="315"/>
      <c r="DC72" s="315"/>
      <c r="DI72" s="315"/>
      <c r="DK72" s="315"/>
      <c r="DM72" s="315"/>
      <c r="DO72" s="315"/>
    </row>
    <row r="73" spans="1:120">
      <c r="A73" s="551" t="str">
        <f>PARAMETRES!$F$3</f>
        <v>RELIGION</v>
      </c>
      <c r="B73" s="551"/>
      <c r="C73" s="316">
        <f>PARAMETRES!$G$3</f>
        <v>20</v>
      </c>
      <c r="D73" s="317"/>
      <c r="E73" s="318">
        <f>TOTALGENERAL!$E59</f>
        <v>13.7</v>
      </c>
      <c r="F73" s="319"/>
      <c r="G73" s="318" t="str">
        <f>TOTALGENERAL!$AF59</f>
        <v/>
      </c>
      <c r="H73" s="319"/>
      <c r="I73" s="318" t="str">
        <f>TOTALGENERAL!$BG59</f>
        <v/>
      </c>
      <c r="J73" s="319"/>
      <c r="K73" s="318" t="str">
        <f>TOTALGENERAL!$CH59</f>
        <v/>
      </c>
      <c r="L73" s="320"/>
      <c r="M73" s="551" t="str">
        <f>PARAMETRES!$F$3</f>
        <v>RELIGION</v>
      </c>
      <c r="N73" s="551"/>
      <c r="O73" s="316">
        <f>PARAMETRES!$G$3</f>
        <v>20</v>
      </c>
      <c r="P73" s="317"/>
      <c r="Q73" s="318">
        <f>TOTALGENERAL!$E63</f>
        <v>13.7</v>
      </c>
      <c r="R73" s="319"/>
      <c r="S73" s="318" t="str">
        <f>TOTALGENERAL!$AF63</f>
        <v/>
      </c>
      <c r="T73" s="319"/>
      <c r="U73" s="318" t="str">
        <f>TOTALGENERAL!$BG63</f>
        <v/>
      </c>
      <c r="V73" s="319"/>
      <c r="W73" s="318" t="str">
        <f>TOTALGENERAL!$CH63</f>
        <v/>
      </c>
      <c r="X73" s="320"/>
      <c r="Y73" s="551" t="str">
        <f>PARAMETRES!$F$3</f>
        <v>RELIGION</v>
      </c>
      <c r="Z73" s="551"/>
      <c r="AA73" s="316">
        <f>PARAMETRES!$G$3</f>
        <v>20</v>
      </c>
      <c r="AB73" s="317"/>
      <c r="AC73" s="318">
        <f>TOTALGENERAL!$E67</f>
        <v>15.799999999999999</v>
      </c>
      <c r="AD73" s="319"/>
      <c r="AE73" s="318" t="str">
        <f>TOTALGENERAL!$AF67</f>
        <v/>
      </c>
      <c r="AF73" s="319"/>
      <c r="AG73" s="318" t="str">
        <f>TOTALGENERAL!$BG67</f>
        <v/>
      </c>
      <c r="AH73" s="319"/>
      <c r="AI73" s="318" t="str">
        <f>TOTALGENERAL!$CH67</f>
        <v/>
      </c>
      <c r="AJ73" s="320"/>
      <c r="AK73" s="551" t="str">
        <f>PARAMETRES!$F$3</f>
        <v>RELIGION</v>
      </c>
      <c r="AL73" s="551"/>
      <c r="AM73" s="316">
        <f>PARAMETRES!$G$3</f>
        <v>20</v>
      </c>
      <c r="AN73" s="317"/>
      <c r="AO73" s="318">
        <f>TOTALGENERAL!$E71</f>
        <v>8.5</v>
      </c>
      <c r="AP73" s="319"/>
      <c r="AQ73" s="318" t="str">
        <f>TOTALGENERAL!$AF71</f>
        <v/>
      </c>
      <c r="AR73" s="319"/>
      <c r="AS73" s="318" t="str">
        <f>TOTALGENERAL!$BG71</f>
        <v/>
      </c>
      <c r="AT73" s="319"/>
      <c r="AU73" s="318" t="str">
        <f>TOTALGENERAL!$CH71</f>
        <v/>
      </c>
      <c r="AV73" s="320"/>
      <c r="AW73" s="551" t="str">
        <f>PARAMETRES!$F$3</f>
        <v>RELIGION</v>
      </c>
      <c r="AX73" s="551"/>
      <c r="AY73" s="316">
        <f>PARAMETRES!$G$3</f>
        <v>20</v>
      </c>
      <c r="AZ73" s="317"/>
      <c r="BA73" s="318">
        <f>TOTALGENERAL!$E75</f>
        <v>17.900000000000002</v>
      </c>
      <c r="BB73" s="319"/>
      <c r="BC73" s="318" t="str">
        <f>TOTALGENERAL!$AF75</f>
        <v/>
      </c>
      <c r="BD73" s="319"/>
      <c r="BE73" s="318" t="str">
        <f>TOTALGENERAL!$BG75</f>
        <v/>
      </c>
      <c r="BF73" s="319"/>
      <c r="BG73" s="318" t="str">
        <f>TOTALGENERAL!$CH75</f>
        <v/>
      </c>
      <c r="BH73" s="320"/>
      <c r="BI73" s="551" t="str">
        <f>PARAMETRES!$F$3</f>
        <v>RELIGION</v>
      </c>
      <c r="BJ73" s="551"/>
      <c r="BK73" s="316">
        <f>PARAMETRES!$G$3</f>
        <v>20</v>
      </c>
      <c r="BL73" s="317"/>
      <c r="BM73" s="318">
        <f>TOTALGENERAL!$E79</f>
        <v>14.799999999999999</v>
      </c>
      <c r="BN73" s="319"/>
      <c r="BO73" s="318" t="str">
        <f>TOTALGENERAL!$AF79</f>
        <v/>
      </c>
      <c r="BP73" s="319"/>
      <c r="BQ73" s="318" t="str">
        <f>TOTALGENERAL!$BG79</f>
        <v/>
      </c>
      <c r="BR73" s="319"/>
      <c r="BS73" s="318" t="str">
        <f>TOTALGENERAL!$CH79</f>
        <v/>
      </c>
      <c r="BT73" s="320"/>
      <c r="BU73" s="551" t="str">
        <f>PARAMETRES!$F$3</f>
        <v>RELIGION</v>
      </c>
      <c r="BV73" s="551"/>
      <c r="BW73" s="316">
        <f>PARAMETRES!$G$3</f>
        <v>20</v>
      </c>
      <c r="BX73" s="317"/>
      <c r="BY73" s="318">
        <f>TOTALGENERAL!$E83</f>
        <v>20</v>
      </c>
      <c r="BZ73" s="319"/>
      <c r="CA73" s="318" t="str">
        <f>TOTALGENERAL!$AF83</f>
        <v/>
      </c>
      <c r="CB73" s="319"/>
      <c r="CC73" s="318" t="str">
        <f>TOTALGENERAL!$BG83</f>
        <v/>
      </c>
      <c r="CD73" s="319"/>
      <c r="CE73" s="318" t="str">
        <f>TOTALGENERAL!$CH83</f>
        <v/>
      </c>
      <c r="CF73" s="320"/>
      <c r="CG73" s="551" t="str">
        <f>PARAMETRES!$F$3</f>
        <v>RELIGION</v>
      </c>
      <c r="CH73" s="551"/>
      <c r="CI73" s="316">
        <f>PARAMETRES!$G$3</f>
        <v>20</v>
      </c>
      <c r="CJ73" s="317"/>
      <c r="CK73" s="318" t="str">
        <f>TOTALGENERAL!$E87</f>
        <v>-</v>
      </c>
      <c r="CL73" s="319"/>
      <c r="CM73" s="318" t="str">
        <f>TOTALGENERAL!$AF87</f>
        <v/>
      </c>
      <c r="CN73" s="319"/>
      <c r="CO73" s="318" t="str">
        <f>TOTALGENERAL!$BG87</f>
        <v/>
      </c>
      <c r="CP73" s="319"/>
      <c r="CQ73" s="318" t="str">
        <f>TOTALGENERAL!$CH87</f>
        <v/>
      </c>
      <c r="CR73" s="320"/>
      <c r="CS73" s="551" t="str">
        <f>PARAMETRES!$F$3</f>
        <v>RELIGION</v>
      </c>
      <c r="CT73" s="551"/>
      <c r="CU73" s="316">
        <f>PARAMETRES!$G$3</f>
        <v>20</v>
      </c>
      <c r="CV73" s="317"/>
      <c r="CW73" s="318" t="str">
        <f>TOTALGENERAL!$E91</f>
        <v>-</v>
      </c>
      <c r="CX73" s="319"/>
      <c r="CY73" s="318" t="str">
        <f>TOTALGENERAL!$AF91</f>
        <v/>
      </c>
      <c r="CZ73" s="319"/>
      <c r="DA73" s="318" t="str">
        <f>TOTALGENERAL!$BG91</f>
        <v/>
      </c>
      <c r="DB73" s="319"/>
      <c r="DC73" s="318" t="str">
        <f>TOTALGENERAL!$CH91</f>
        <v/>
      </c>
      <c r="DD73" s="320"/>
      <c r="DE73" s="551" t="str">
        <f>PARAMETRES!$F$3</f>
        <v>RELIGION</v>
      </c>
      <c r="DF73" s="551"/>
      <c r="DG73" s="316">
        <f>PARAMETRES!$G$3</f>
        <v>20</v>
      </c>
      <c r="DH73" s="317"/>
      <c r="DI73" s="318" t="str">
        <f>TOTALGENERAL!$E95</f>
        <v>-</v>
      </c>
      <c r="DJ73" s="319"/>
      <c r="DK73" s="318" t="str">
        <f>TOTALGENERAL!$AF95</f>
        <v/>
      </c>
      <c r="DL73" s="319"/>
      <c r="DM73" s="318" t="str">
        <f>TOTALGENERAL!$BG95</f>
        <v/>
      </c>
      <c r="DN73" s="319"/>
      <c r="DO73" s="318" t="str">
        <f>TOTALGENERAL!$CH95</f>
        <v/>
      </c>
      <c r="DP73" s="320"/>
    </row>
    <row r="74" spans="1:120">
      <c r="A74" s="321" t="str">
        <f>IF(COUNTBLANK(K73:K102)=30,"","Moyenne de l'année :")</f>
        <v/>
      </c>
      <c r="B74" s="322" t="str">
        <f>IF(COUNTBLANK(K73:K102)=30,"",CONCATENATE(TOTALGENERAL!$DJ59," %"))</f>
        <v/>
      </c>
      <c r="C74" s="323"/>
      <c r="D74" s="323"/>
      <c r="E74" s="315"/>
      <c r="F74" s="324"/>
      <c r="G74" s="315"/>
      <c r="H74" s="324"/>
      <c r="I74" s="315"/>
      <c r="J74" s="324"/>
      <c r="K74" s="315"/>
      <c r="L74" s="325"/>
      <c r="M74" s="321" t="str">
        <f>IF(COUNTBLANK(W73:W102)=30,"","Moyenne de l'année :")</f>
        <v/>
      </c>
      <c r="N74" s="322" t="str">
        <f>IF(COUNTBLANK(W73:W102)=30,"",CONCATENATE(TOTALGENERAL!$DJ63," %"))</f>
        <v/>
      </c>
      <c r="O74" s="323"/>
      <c r="P74" s="323"/>
      <c r="Q74" s="315"/>
      <c r="R74" s="324"/>
      <c r="S74" s="315"/>
      <c r="T74" s="324"/>
      <c r="U74" s="315"/>
      <c r="V74" s="324"/>
      <c r="W74" s="315"/>
      <c r="X74" s="325"/>
      <c r="Y74" s="321" t="str">
        <f>IF(COUNTBLANK(AI73:AI102)=30,"","Moyenne de l'année :")</f>
        <v/>
      </c>
      <c r="Z74" s="322" t="str">
        <f>IF(COUNTBLANK(AI73:AI102)=30,"",CONCATENATE(TOTALGENERAL!$DJ67," %"))</f>
        <v/>
      </c>
      <c r="AA74" s="323"/>
      <c r="AB74" s="323"/>
      <c r="AC74" s="315"/>
      <c r="AD74" s="324"/>
      <c r="AE74" s="315"/>
      <c r="AF74" s="324"/>
      <c r="AG74" s="315"/>
      <c r="AH74" s="324"/>
      <c r="AI74" s="315"/>
      <c r="AJ74" s="325"/>
      <c r="AK74" s="321" t="str">
        <f>IF(COUNTBLANK(AU73:AU102)=30,"","Moyenne de l'année :")</f>
        <v/>
      </c>
      <c r="AL74" s="322" t="str">
        <f>IF(COUNTBLANK(AU73:AU102)=30,"",CONCATENATE(TOTALGENERAL!$DJ71," %"))</f>
        <v/>
      </c>
      <c r="AM74" s="323"/>
      <c r="AN74" s="323"/>
      <c r="AO74" s="315"/>
      <c r="AP74" s="324"/>
      <c r="AQ74" s="315"/>
      <c r="AR74" s="324"/>
      <c r="AS74" s="315"/>
      <c r="AT74" s="324"/>
      <c r="AU74" s="315"/>
      <c r="AV74" s="325"/>
      <c r="AW74" s="321" t="str">
        <f>IF(COUNTBLANK(BG73:BG102)=30,"","Moyenne de l'année :")</f>
        <v/>
      </c>
      <c r="AX74" s="322" t="str">
        <f>IF(COUNTBLANK(BG73:BG102)=30,"",CONCATENATE(TOTALGENERAL!$DJ75," %"))</f>
        <v/>
      </c>
      <c r="AY74" s="323"/>
      <c r="AZ74" s="323"/>
      <c r="BA74" s="315"/>
      <c r="BB74" s="324"/>
      <c r="BC74" s="315"/>
      <c r="BD74" s="324"/>
      <c r="BE74" s="315"/>
      <c r="BF74" s="324"/>
      <c r="BG74" s="315"/>
      <c r="BH74" s="325"/>
      <c r="BI74" s="321" t="str">
        <f>IF(COUNTBLANK(BS73:BS102)=30,"","Moyenne de l'année :")</f>
        <v/>
      </c>
      <c r="BJ74" s="322" t="str">
        <f>IF(COUNTBLANK(BS73:BS102)=30,"",CONCATENATE(TOTALGENERAL!$DJ79," %"))</f>
        <v/>
      </c>
      <c r="BK74" s="323"/>
      <c r="BL74" s="323"/>
      <c r="BM74" s="315"/>
      <c r="BN74" s="324"/>
      <c r="BO74" s="315"/>
      <c r="BP74" s="324"/>
      <c r="BQ74" s="315"/>
      <c r="BR74" s="324"/>
      <c r="BS74" s="315"/>
      <c r="BT74" s="325"/>
      <c r="BU74" s="321" t="str">
        <f>IF(COUNTBLANK(CE73:CE102)=30,"","Moyenne de l'année :")</f>
        <v/>
      </c>
      <c r="BV74" s="322" t="str">
        <f>IF(COUNTBLANK(CE73:CE102)=30,"",CONCATENATE(TOTALGENERAL!$DJ83," %"))</f>
        <v/>
      </c>
      <c r="BW74" s="323"/>
      <c r="BX74" s="323"/>
      <c r="BY74" s="315"/>
      <c r="BZ74" s="324"/>
      <c r="CA74" s="315"/>
      <c r="CB74" s="324"/>
      <c r="CC74" s="315"/>
      <c r="CD74" s="324"/>
      <c r="CE74" s="315"/>
      <c r="CF74" s="325"/>
      <c r="CG74" s="321" t="str">
        <f>IF(COUNTBLANK(CQ73:CQ102)=30,"","Moyenne de l'année :")</f>
        <v/>
      </c>
      <c r="CH74" s="322" t="str">
        <f>IF(COUNTBLANK(CQ73:CQ102)=30,"",CONCATENATE(TOTALGENERAL!$DJ87," %"))</f>
        <v/>
      </c>
      <c r="CI74" s="323"/>
      <c r="CJ74" s="323"/>
      <c r="CK74" s="315"/>
      <c r="CL74" s="324"/>
      <c r="CM74" s="315"/>
      <c r="CN74" s="324"/>
      <c r="CO74" s="315"/>
      <c r="CP74" s="324"/>
      <c r="CQ74" s="315"/>
      <c r="CR74" s="325"/>
      <c r="CS74" s="321" t="str">
        <f>IF(COUNTBLANK(DC73:DC102)=30,"","Moyenne de l'année :")</f>
        <v/>
      </c>
      <c r="CT74" s="322" t="str">
        <f>IF(COUNTBLANK(DC73:DC102)=30,"",CONCATENATE(TOTALGENERAL!$DJ91," %"))</f>
        <v/>
      </c>
      <c r="CU74" s="323"/>
      <c r="CV74" s="323"/>
      <c r="CW74" s="315"/>
      <c r="CX74" s="324"/>
      <c r="CY74" s="315"/>
      <c r="CZ74" s="324"/>
      <c r="DA74" s="315"/>
      <c r="DB74" s="324"/>
      <c r="DC74" s="315"/>
      <c r="DD74" s="325"/>
      <c r="DE74" s="321" t="str">
        <f>IF(COUNTBLANK(DO73:DO102)=30,"","Moyenne de l'année :")</f>
        <v/>
      </c>
      <c r="DF74" s="322" t="str">
        <f>IF(COUNTBLANK(DO73:DO102)=30,"",CONCATENATE(TOTALGENERAL!$DJ95," %"))</f>
        <v/>
      </c>
      <c r="DG74" s="323"/>
      <c r="DH74" s="323"/>
      <c r="DI74" s="315"/>
      <c r="DJ74" s="324"/>
      <c r="DK74" s="315"/>
      <c r="DL74" s="324"/>
      <c r="DM74" s="315"/>
      <c r="DN74" s="324"/>
      <c r="DO74" s="315"/>
      <c r="DP74" s="325"/>
    </row>
    <row r="75" spans="1:120">
      <c r="A75" s="326"/>
      <c r="B75" s="326"/>
      <c r="C75" s="327"/>
      <c r="D75" s="327"/>
      <c r="E75" s="315"/>
      <c r="G75" s="315"/>
      <c r="I75" s="315"/>
      <c r="K75" s="315"/>
      <c r="M75" s="326"/>
      <c r="N75" s="326"/>
      <c r="O75" s="327"/>
      <c r="P75" s="327"/>
      <c r="Q75" s="315"/>
      <c r="S75" s="315"/>
      <c r="U75" s="315"/>
      <c r="W75" s="315"/>
      <c r="Y75" s="326"/>
      <c r="Z75" s="326"/>
      <c r="AA75" s="327"/>
      <c r="AB75" s="327"/>
      <c r="AC75" s="315"/>
      <c r="AE75" s="315"/>
      <c r="AG75" s="315"/>
      <c r="AI75" s="315"/>
      <c r="AK75" s="326"/>
      <c r="AL75" s="326"/>
      <c r="AM75" s="327"/>
      <c r="AN75" s="327"/>
      <c r="AO75" s="315"/>
      <c r="AQ75" s="315"/>
      <c r="AS75" s="315"/>
      <c r="AU75" s="315"/>
      <c r="AW75" s="326"/>
      <c r="AX75" s="326"/>
      <c r="AY75" s="327"/>
      <c r="AZ75" s="327"/>
      <c r="BA75" s="315"/>
      <c r="BC75" s="315"/>
      <c r="BE75" s="315"/>
      <c r="BG75" s="315"/>
      <c r="BI75" s="326"/>
      <c r="BJ75" s="326"/>
      <c r="BK75" s="327"/>
      <c r="BL75" s="327"/>
      <c r="BM75" s="315"/>
      <c r="BO75" s="315"/>
      <c r="BQ75" s="315"/>
      <c r="BS75" s="315"/>
      <c r="BU75" s="326"/>
      <c r="BV75" s="326"/>
      <c r="BW75" s="327"/>
      <c r="BX75" s="327"/>
      <c r="BY75" s="315"/>
      <c r="CA75" s="315"/>
      <c r="CC75" s="315"/>
      <c r="CE75" s="315"/>
      <c r="CG75" s="326"/>
      <c r="CH75" s="326"/>
      <c r="CI75" s="327"/>
      <c r="CJ75" s="327"/>
      <c r="CK75" s="315"/>
      <c r="CM75" s="315"/>
      <c r="CO75" s="315"/>
      <c r="CQ75" s="315"/>
      <c r="CS75" s="326"/>
      <c r="CT75" s="326"/>
      <c r="CU75" s="327"/>
      <c r="CV75" s="327"/>
      <c r="CW75" s="315"/>
      <c r="CY75" s="315"/>
      <c r="DA75" s="315"/>
      <c r="DC75" s="315"/>
      <c r="DE75" s="326"/>
      <c r="DF75" s="326"/>
      <c r="DG75" s="327"/>
      <c r="DH75" s="327"/>
      <c r="DI75" s="315"/>
      <c r="DK75" s="315"/>
      <c r="DM75" s="315"/>
      <c r="DO75" s="315"/>
    </row>
    <row r="76" spans="1:120" ht="13.5">
      <c r="A76" s="552" t="s">
        <v>88</v>
      </c>
      <c r="B76" s="552"/>
      <c r="C76" s="327"/>
      <c r="D76" s="327"/>
      <c r="E76" s="315"/>
      <c r="G76" s="315"/>
      <c r="I76" s="315"/>
      <c r="K76" s="315"/>
      <c r="M76" s="552" t="s">
        <v>88</v>
      </c>
      <c r="N76" s="552"/>
      <c r="O76" s="327"/>
      <c r="P76" s="327"/>
      <c r="Q76" s="315"/>
      <c r="S76" s="315"/>
      <c r="U76" s="315"/>
      <c r="W76" s="315"/>
      <c r="Y76" s="552" t="s">
        <v>88</v>
      </c>
      <c r="Z76" s="552"/>
      <c r="AA76" s="327"/>
      <c r="AB76" s="327"/>
      <c r="AC76" s="315"/>
      <c r="AE76" s="315"/>
      <c r="AG76" s="315"/>
      <c r="AI76" s="315"/>
      <c r="AK76" s="552" t="s">
        <v>88</v>
      </c>
      <c r="AL76" s="552"/>
      <c r="AM76" s="327"/>
      <c r="AN76" s="327"/>
      <c r="AO76" s="315"/>
      <c r="AQ76" s="315"/>
      <c r="AS76" s="315"/>
      <c r="AU76" s="315"/>
      <c r="AW76" s="552" t="s">
        <v>88</v>
      </c>
      <c r="AX76" s="552"/>
      <c r="AY76" s="327"/>
      <c r="AZ76" s="327"/>
      <c r="BA76" s="315"/>
      <c r="BC76" s="315"/>
      <c r="BE76" s="315"/>
      <c r="BG76" s="315"/>
      <c r="BI76" s="552" t="s">
        <v>88</v>
      </c>
      <c r="BJ76" s="552"/>
      <c r="BK76" s="327"/>
      <c r="BL76" s="327"/>
      <c r="BM76" s="315"/>
      <c r="BO76" s="315"/>
      <c r="BQ76" s="315"/>
      <c r="BS76" s="315"/>
      <c r="BU76" s="552" t="s">
        <v>88</v>
      </c>
      <c r="BV76" s="552"/>
      <c r="BW76" s="327"/>
      <c r="BX76" s="327"/>
      <c r="BY76" s="315"/>
      <c r="CA76" s="315"/>
      <c r="CC76" s="315"/>
      <c r="CE76" s="315"/>
      <c r="CG76" s="552" t="s">
        <v>88</v>
      </c>
      <c r="CH76" s="552"/>
      <c r="CI76" s="327"/>
      <c r="CJ76" s="327"/>
      <c r="CK76" s="315"/>
      <c r="CM76" s="315"/>
      <c r="CO76" s="315"/>
      <c r="CQ76" s="315"/>
      <c r="CS76" s="552" t="s">
        <v>88</v>
      </c>
      <c r="CT76" s="552"/>
      <c r="CU76" s="327"/>
      <c r="CV76" s="327"/>
      <c r="CW76" s="315"/>
      <c r="CY76" s="315"/>
      <c r="DA76" s="315"/>
      <c r="DC76" s="315"/>
      <c r="DE76" s="552" t="s">
        <v>88</v>
      </c>
      <c r="DF76" s="552"/>
      <c r="DG76" s="327"/>
      <c r="DH76" s="327"/>
      <c r="DI76" s="315"/>
      <c r="DK76" s="315"/>
      <c r="DM76" s="315"/>
      <c r="DO76" s="315"/>
    </row>
    <row r="77" spans="1:120">
      <c r="A77" s="326"/>
      <c r="B77" s="326"/>
      <c r="C77" s="327"/>
      <c r="D77" s="327"/>
      <c r="E77" s="315"/>
      <c r="G77" s="315"/>
      <c r="I77" s="315"/>
      <c r="K77" s="315"/>
      <c r="M77" s="326"/>
      <c r="N77" s="326"/>
      <c r="O77" s="327"/>
      <c r="P77" s="327"/>
      <c r="Q77" s="315"/>
      <c r="S77" s="315"/>
      <c r="U77" s="315"/>
      <c r="W77" s="315"/>
      <c r="Y77" s="326"/>
      <c r="Z77" s="326"/>
      <c r="AA77" s="327"/>
      <c r="AB77" s="327"/>
      <c r="AC77" s="315"/>
      <c r="AE77" s="315"/>
      <c r="AG77" s="315"/>
      <c r="AI77" s="315"/>
      <c r="AK77" s="326"/>
      <c r="AL77" s="326"/>
      <c r="AM77" s="327"/>
      <c r="AN77" s="327"/>
      <c r="AO77" s="315"/>
      <c r="AQ77" s="315"/>
      <c r="AS77" s="315"/>
      <c r="AU77" s="315"/>
      <c r="AW77" s="326"/>
      <c r="AX77" s="326"/>
      <c r="AY77" s="327"/>
      <c r="AZ77" s="327"/>
      <c r="BA77" s="315"/>
      <c r="BC77" s="315"/>
      <c r="BE77" s="315"/>
      <c r="BG77" s="315"/>
      <c r="BI77" s="326"/>
      <c r="BJ77" s="326"/>
      <c r="BK77" s="327"/>
      <c r="BL77" s="327"/>
      <c r="BM77" s="315"/>
      <c r="BO77" s="315"/>
      <c r="BQ77" s="315"/>
      <c r="BS77" s="315"/>
      <c r="BU77" s="326"/>
      <c r="BV77" s="326"/>
      <c r="BW77" s="327"/>
      <c r="BX77" s="327"/>
      <c r="BY77" s="315"/>
      <c r="CA77" s="315"/>
      <c r="CC77" s="315"/>
      <c r="CE77" s="315"/>
      <c r="CG77" s="326"/>
      <c r="CH77" s="326"/>
      <c r="CI77" s="327"/>
      <c r="CJ77" s="327"/>
      <c r="CK77" s="315"/>
      <c r="CM77" s="315"/>
      <c r="CO77" s="315"/>
      <c r="CQ77" s="315"/>
      <c r="CS77" s="326"/>
      <c r="CT77" s="326"/>
      <c r="CU77" s="327"/>
      <c r="CV77" s="327"/>
      <c r="CW77" s="315"/>
      <c r="CY77" s="315"/>
      <c r="DA77" s="315"/>
      <c r="DC77" s="315"/>
      <c r="DE77" s="326"/>
      <c r="DF77" s="326"/>
      <c r="DG77" s="327"/>
      <c r="DH77" s="327"/>
      <c r="DI77" s="315"/>
      <c r="DK77" s="315"/>
      <c r="DM77" s="315"/>
      <c r="DO77" s="315"/>
    </row>
    <row r="78" spans="1:120">
      <c r="A78" s="553" t="str">
        <f>PARAMETRES!$F$5</f>
        <v>LIRE</v>
      </c>
      <c r="B78" s="553"/>
      <c r="C78" s="328">
        <f>PARAMETRES!$G$5</f>
        <v>25</v>
      </c>
      <c r="D78" s="329"/>
      <c r="E78" s="330">
        <f>TOTALGENERAL!$H59</f>
        <v>19.8</v>
      </c>
      <c r="F78" s="331"/>
      <c r="G78" s="330" t="str">
        <f>TOTALGENERAL!$AI59</f>
        <v/>
      </c>
      <c r="H78" s="331"/>
      <c r="I78" s="330" t="str">
        <f>TOTALGENERAL!$BJ59</f>
        <v/>
      </c>
      <c r="J78" s="331"/>
      <c r="K78" s="330" t="str">
        <f>TOTALGENERAL!$CK59</f>
        <v/>
      </c>
      <c r="L78" s="332"/>
      <c r="M78" s="553" t="str">
        <f>PARAMETRES!$F$5</f>
        <v>LIRE</v>
      </c>
      <c r="N78" s="553"/>
      <c r="O78" s="328">
        <f>PARAMETRES!$G$5</f>
        <v>25</v>
      </c>
      <c r="P78" s="329"/>
      <c r="Q78" s="330">
        <f>TOTALGENERAL!$H63</f>
        <v>16.5</v>
      </c>
      <c r="R78" s="331"/>
      <c r="S78" s="330" t="str">
        <f>TOTALGENERAL!$AI63</f>
        <v/>
      </c>
      <c r="T78" s="331"/>
      <c r="U78" s="330" t="str">
        <f>TOTALGENERAL!$BJ63</f>
        <v/>
      </c>
      <c r="V78" s="331"/>
      <c r="W78" s="330" t="str">
        <f>TOTALGENERAL!$CK63</f>
        <v/>
      </c>
      <c r="X78" s="332"/>
      <c r="Y78" s="553" t="str">
        <f>PARAMETRES!$F$5</f>
        <v>LIRE</v>
      </c>
      <c r="Z78" s="553"/>
      <c r="AA78" s="328">
        <f>PARAMETRES!$G$5</f>
        <v>25</v>
      </c>
      <c r="AB78" s="329"/>
      <c r="AC78" s="330">
        <f>TOTALGENERAL!$H67</f>
        <v>19.3</v>
      </c>
      <c r="AD78" s="331"/>
      <c r="AE78" s="330" t="str">
        <f>TOTALGENERAL!$AI67</f>
        <v/>
      </c>
      <c r="AF78" s="331"/>
      <c r="AG78" s="330" t="str">
        <f>TOTALGENERAL!$BJ67</f>
        <v/>
      </c>
      <c r="AH78" s="331"/>
      <c r="AI78" s="330" t="str">
        <f>TOTALGENERAL!$CK67</f>
        <v/>
      </c>
      <c r="AJ78" s="332"/>
      <c r="AK78" s="553" t="str">
        <f>PARAMETRES!$F$5</f>
        <v>LIRE</v>
      </c>
      <c r="AL78" s="553"/>
      <c r="AM78" s="328">
        <f>PARAMETRES!$G$5</f>
        <v>25</v>
      </c>
      <c r="AN78" s="329"/>
      <c r="AO78" s="330">
        <f>TOTALGENERAL!$H71</f>
        <v>18.5</v>
      </c>
      <c r="AP78" s="331"/>
      <c r="AQ78" s="330" t="str">
        <f>TOTALGENERAL!$AI71</f>
        <v/>
      </c>
      <c r="AR78" s="331"/>
      <c r="AS78" s="330" t="str">
        <f>TOTALGENERAL!$BJ71</f>
        <v/>
      </c>
      <c r="AT78" s="331"/>
      <c r="AU78" s="330" t="str">
        <f>TOTALGENERAL!$CK71</f>
        <v/>
      </c>
      <c r="AV78" s="332"/>
      <c r="AW78" s="553" t="str">
        <f>PARAMETRES!$F$5</f>
        <v>LIRE</v>
      </c>
      <c r="AX78" s="553"/>
      <c r="AY78" s="328">
        <f>PARAMETRES!$G$5</f>
        <v>25</v>
      </c>
      <c r="AZ78" s="329"/>
      <c r="BA78" s="330">
        <f>TOTALGENERAL!$H75</f>
        <v>24.5</v>
      </c>
      <c r="BB78" s="331"/>
      <c r="BC78" s="330" t="str">
        <f>TOTALGENERAL!$AI75</f>
        <v/>
      </c>
      <c r="BD78" s="331"/>
      <c r="BE78" s="330" t="str">
        <f>TOTALGENERAL!$BJ75</f>
        <v/>
      </c>
      <c r="BF78" s="331"/>
      <c r="BG78" s="330" t="str">
        <f>TOTALGENERAL!$CK75</f>
        <v/>
      </c>
      <c r="BH78" s="332"/>
      <c r="BI78" s="553" t="str">
        <f>PARAMETRES!$F$5</f>
        <v>LIRE</v>
      </c>
      <c r="BJ78" s="553"/>
      <c r="BK78" s="328">
        <f>PARAMETRES!$G$5</f>
        <v>25</v>
      </c>
      <c r="BL78" s="329"/>
      <c r="BM78" s="330">
        <f>TOTALGENERAL!$H79</f>
        <v>21.900000000000002</v>
      </c>
      <c r="BN78" s="331"/>
      <c r="BO78" s="330" t="str">
        <f>TOTALGENERAL!$AI79</f>
        <v/>
      </c>
      <c r="BP78" s="331"/>
      <c r="BQ78" s="330" t="str">
        <f>TOTALGENERAL!$BJ79</f>
        <v/>
      </c>
      <c r="BR78" s="331"/>
      <c r="BS78" s="330" t="str">
        <f>TOTALGENERAL!$CK79</f>
        <v/>
      </c>
      <c r="BT78" s="332"/>
      <c r="BU78" s="553" t="str">
        <f>PARAMETRES!$F$5</f>
        <v>LIRE</v>
      </c>
      <c r="BV78" s="553"/>
      <c r="BW78" s="328">
        <f>PARAMETRES!$G$5</f>
        <v>25</v>
      </c>
      <c r="BX78" s="329"/>
      <c r="BY78" s="330">
        <f>TOTALGENERAL!$H83</f>
        <v>22.200000000000003</v>
      </c>
      <c r="BZ78" s="331"/>
      <c r="CA78" s="330" t="str">
        <f>TOTALGENERAL!$AI83</f>
        <v/>
      </c>
      <c r="CB78" s="331"/>
      <c r="CC78" s="330" t="str">
        <f>TOTALGENERAL!$BJ83</f>
        <v/>
      </c>
      <c r="CD78" s="331"/>
      <c r="CE78" s="330" t="str">
        <f>TOTALGENERAL!$CK83</f>
        <v/>
      </c>
      <c r="CF78" s="332"/>
      <c r="CG78" s="553" t="str">
        <f>PARAMETRES!$F$5</f>
        <v>LIRE</v>
      </c>
      <c r="CH78" s="553"/>
      <c r="CI78" s="328">
        <f>PARAMETRES!$G$5</f>
        <v>25</v>
      </c>
      <c r="CJ78" s="329"/>
      <c r="CK78" s="330" t="str">
        <f>TOTALGENERAL!$H87</f>
        <v>-</v>
      </c>
      <c r="CL78" s="331"/>
      <c r="CM78" s="330" t="str">
        <f>TOTALGENERAL!$AI87</f>
        <v/>
      </c>
      <c r="CN78" s="331"/>
      <c r="CO78" s="330" t="str">
        <f>TOTALGENERAL!$BJ87</f>
        <v/>
      </c>
      <c r="CP78" s="331"/>
      <c r="CQ78" s="330" t="str">
        <f>TOTALGENERAL!$CK87</f>
        <v/>
      </c>
      <c r="CR78" s="332"/>
      <c r="CS78" s="553" t="str">
        <f>PARAMETRES!$F$5</f>
        <v>LIRE</v>
      </c>
      <c r="CT78" s="553"/>
      <c r="CU78" s="328">
        <f>PARAMETRES!$G$5</f>
        <v>25</v>
      </c>
      <c r="CV78" s="329"/>
      <c r="CW78" s="330" t="str">
        <f>TOTALGENERAL!$H91</f>
        <v>-</v>
      </c>
      <c r="CX78" s="331"/>
      <c r="CY78" s="330" t="str">
        <f>TOTALGENERAL!$AI91</f>
        <v/>
      </c>
      <c r="CZ78" s="331"/>
      <c r="DA78" s="330" t="str">
        <f>TOTALGENERAL!$BJ91</f>
        <v/>
      </c>
      <c r="DB78" s="331"/>
      <c r="DC78" s="330" t="str">
        <f>TOTALGENERAL!$CK91</f>
        <v/>
      </c>
      <c r="DD78" s="332"/>
      <c r="DE78" s="553" t="str">
        <f>PARAMETRES!$F$5</f>
        <v>LIRE</v>
      </c>
      <c r="DF78" s="553"/>
      <c r="DG78" s="328">
        <f>PARAMETRES!$G$5</f>
        <v>25</v>
      </c>
      <c r="DH78" s="329"/>
      <c r="DI78" s="330" t="str">
        <f>TOTALGENERAL!$H95</f>
        <v>-</v>
      </c>
      <c r="DJ78" s="331"/>
      <c r="DK78" s="330" t="str">
        <f>TOTALGENERAL!$AI95</f>
        <v/>
      </c>
      <c r="DL78" s="331"/>
      <c r="DM78" s="330" t="str">
        <f>TOTALGENERAL!$BJ95</f>
        <v/>
      </c>
      <c r="DN78" s="331"/>
      <c r="DO78" s="330" t="str">
        <f>TOTALGENERAL!$CK95</f>
        <v/>
      </c>
      <c r="DP78" s="332"/>
    </row>
    <row r="79" spans="1:120">
      <c r="A79" s="553" t="str">
        <f>PARAMETRES!$F$6</f>
        <v>ÉCRIRE (dictées, orthographe, rédactions)</v>
      </c>
      <c r="B79" s="553"/>
      <c r="C79" s="328">
        <f>PARAMETRES!$G$6</f>
        <v>25</v>
      </c>
      <c r="D79" s="329"/>
      <c r="E79" s="330">
        <f>TOTALGENERAL!$I59</f>
        <v>19.700000000000003</v>
      </c>
      <c r="F79" s="331"/>
      <c r="G79" s="330" t="str">
        <f>TOTALGENERAL!$AJ59</f>
        <v/>
      </c>
      <c r="H79" s="331"/>
      <c r="I79" s="330" t="str">
        <f>TOTALGENERAL!$BK59</f>
        <v/>
      </c>
      <c r="J79" s="331"/>
      <c r="K79" s="330" t="str">
        <f>TOTALGENERAL!$CL59</f>
        <v/>
      </c>
      <c r="L79" s="332"/>
      <c r="M79" s="553" t="str">
        <f>PARAMETRES!$F$6</f>
        <v>ÉCRIRE (dictées, orthographe, rédactions)</v>
      </c>
      <c r="N79" s="553"/>
      <c r="O79" s="328">
        <f>PARAMETRES!$G$6</f>
        <v>25</v>
      </c>
      <c r="P79" s="329"/>
      <c r="Q79" s="330">
        <f>TOTALGENERAL!$I63</f>
        <v>16.200000000000003</v>
      </c>
      <c r="R79" s="331"/>
      <c r="S79" s="330" t="str">
        <f>TOTALGENERAL!$AJ63</f>
        <v/>
      </c>
      <c r="T79" s="331"/>
      <c r="U79" s="330" t="str">
        <f>TOTALGENERAL!$BK63</f>
        <v/>
      </c>
      <c r="V79" s="331"/>
      <c r="W79" s="330" t="str">
        <f>TOTALGENERAL!$CL63</f>
        <v/>
      </c>
      <c r="X79" s="332"/>
      <c r="Y79" s="553" t="str">
        <f>PARAMETRES!$F$6</f>
        <v>ÉCRIRE (dictées, orthographe, rédactions)</v>
      </c>
      <c r="Z79" s="553"/>
      <c r="AA79" s="328">
        <f>PARAMETRES!$G$6</f>
        <v>25</v>
      </c>
      <c r="AB79" s="329"/>
      <c r="AC79" s="330">
        <f>TOTALGENERAL!$I67</f>
        <v>21.3</v>
      </c>
      <c r="AD79" s="331"/>
      <c r="AE79" s="330" t="str">
        <f>TOTALGENERAL!$AJ67</f>
        <v/>
      </c>
      <c r="AF79" s="331"/>
      <c r="AG79" s="330" t="str">
        <f>TOTALGENERAL!$BK67</f>
        <v/>
      </c>
      <c r="AH79" s="331"/>
      <c r="AI79" s="330" t="str">
        <f>TOTALGENERAL!$CL67</f>
        <v/>
      </c>
      <c r="AJ79" s="332"/>
      <c r="AK79" s="553" t="str">
        <f>PARAMETRES!$F$6</f>
        <v>ÉCRIRE (dictées, orthographe, rédactions)</v>
      </c>
      <c r="AL79" s="553"/>
      <c r="AM79" s="328">
        <f>PARAMETRES!$G$6</f>
        <v>25</v>
      </c>
      <c r="AN79" s="329"/>
      <c r="AO79" s="330">
        <f>TOTALGENERAL!$I71</f>
        <v>20.700000000000003</v>
      </c>
      <c r="AP79" s="331"/>
      <c r="AQ79" s="330" t="str">
        <f>TOTALGENERAL!$AJ71</f>
        <v/>
      </c>
      <c r="AR79" s="331"/>
      <c r="AS79" s="330" t="str">
        <f>TOTALGENERAL!$BK71</f>
        <v/>
      </c>
      <c r="AT79" s="331"/>
      <c r="AU79" s="330" t="str">
        <f>TOTALGENERAL!$CL71</f>
        <v/>
      </c>
      <c r="AV79" s="332"/>
      <c r="AW79" s="553" t="str">
        <f>PARAMETRES!$F$6</f>
        <v>ÉCRIRE (dictées, orthographe, rédactions)</v>
      </c>
      <c r="AX79" s="553"/>
      <c r="AY79" s="328">
        <f>PARAMETRES!$G$6</f>
        <v>25</v>
      </c>
      <c r="AZ79" s="329"/>
      <c r="BA79" s="330">
        <f>TOTALGENERAL!$I75</f>
        <v>18.700000000000003</v>
      </c>
      <c r="BB79" s="331"/>
      <c r="BC79" s="330" t="str">
        <f>TOTALGENERAL!$AJ75</f>
        <v/>
      </c>
      <c r="BD79" s="331"/>
      <c r="BE79" s="330" t="str">
        <f>TOTALGENERAL!$BK75</f>
        <v/>
      </c>
      <c r="BF79" s="331"/>
      <c r="BG79" s="330" t="str">
        <f>TOTALGENERAL!$CL75</f>
        <v/>
      </c>
      <c r="BH79" s="332"/>
      <c r="BI79" s="553" t="str">
        <f>PARAMETRES!$F$6</f>
        <v>ÉCRIRE (dictées, orthographe, rédactions)</v>
      </c>
      <c r="BJ79" s="553"/>
      <c r="BK79" s="328">
        <f>PARAMETRES!$G$6</f>
        <v>25</v>
      </c>
      <c r="BL79" s="329"/>
      <c r="BM79" s="330">
        <f>TOTALGENERAL!$I79</f>
        <v>18.600000000000001</v>
      </c>
      <c r="BN79" s="331"/>
      <c r="BO79" s="330" t="str">
        <f>TOTALGENERAL!$AJ79</f>
        <v/>
      </c>
      <c r="BP79" s="331"/>
      <c r="BQ79" s="330" t="str">
        <f>TOTALGENERAL!$BK79</f>
        <v/>
      </c>
      <c r="BR79" s="331"/>
      <c r="BS79" s="330" t="str">
        <f>TOTALGENERAL!$CL79</f>
        <v/>
      </c>
      <c r="BT79" s="332"/>
      <c r="BU79" s="553" t="str">
        <f>PARAMETRES!$F$6</f>
        <v>ÉCRIRE (dictées, orthographe, rédactions)</v>
      </c>
      <c r="BV79" s="553"/>
      <c r="BW79" s="328">
        <f>PARAMETRES!$G$6</f>
        <v>25</v>
      </c>
      <c r="BX79" s="329"/>
      <c r="BY79" s="330">
        <f>TOTALGENERAL!$I83</f>
        <v>20.900000000000002</v>
      </c>
      <c r="BZ79" s="331"/>
      <c r="CA79" s="330" t="str">
        <f>TOTALGENERAL!$AJ83</f>
        <v/>
      </c>
      <c r="CB79" s="331"/>
      <c r="CC79" s="330" t="str">
        <f>TOTALGENERAL!$BK83</f>
        <v/>
      </c>
      <c r="CD79" s="331"/>
      <c r="CE79" s="330" t="str">
        <f>TOTALGENERAL!$CL83</f>
        <v/>
      </c>
      <c r="CF79" s="332"/>
      <c r="CG79" s="553" t="str">
        <f>PARAMETRES!$F$6</f>
        <v>ÉCRIRE (dictées, orthographe, rédactions)</v>
      </c>
      <c r="CH79" s="553"/>
      <c r="CI79" s="328">
        <f>PARAMETRES!$G$6</f>
        <v>25</v>
      </c>
      <c r="CJ79" s="329"/>
      <c r="CK79" s="330" t="str">
        <f>TOTALGENERAL!$I87</f>
        <v>-</v>
      </c>
      <c r="CL79" s="331"/>
      <c r="CM79" s="330" t="str">
        <f>TOTALGENERAL!$AJ87</f>
        <v/>
      </c>
      <c r="CN79" s="331"/>
      <c r="CO79" s="330" t="str">
        <f>TOTALGENERAL!$BK87</f>
        <v/>
      </c>
      <c r="CP79" s="331"/>
      <c r="CQ79" s="330" t="str">
        <f>TOTALGENERAL!$CL87</f>
        <v/>
      </c>
      <c r="CR79" s="332"/>
      <c r="CS79" s="553" t="str">
        <f>PARAMETRES!$F$6</f>
        <v>ÉCRIRE (dictées, orthographe, rédactions)</v>
      </c>
      <c r="CT79" s="553"/>
      <c r="CU79" s="328">
        <f>PARAMETRES!$G$6</f>
        <v>25</v>
      </c>
      <c r="CV79" s="329"/>
      <c r="CW79" s="330" t="str">
        <f>TOTALGENERAL!$I91</f>
        <v>-</v>
      </c>
      <c r="CX79" s="331"/>
      <c r="CY79" s="330" t="str">
        <f>TOTALGENERAL!$AJ91</f>
        <v/>
      </c>
      <c r="CZ79" s="331"/>
      <c r="DA79" s="330" t="str">
        <f>TOTALGENERAL!$BK91</f>
        <v/>
      </c>
      <c r="DB79" s="331"/>
      <c r="DC79" s="330" t="str">
        <f>TOTALGENERAL!$CL91</f>
        <v/>
      </c>
      <c r="DD79" s="332"/>
      <c r="DE79" s="553" t="str">
        <f>PARAMETRES!$F$6</f>
        <v>ÉCRIRE (dictées, orthographe, rédactions)</v>
      </c>
      <c r="DF79" s="553"/>
      <c r="DG79" s="328">
        <f>PARAMETRES!$G$6</f>
        <v>25</v>
      </c>
      <c r="DH79" s="329"/>
      <c r="DI79" s="330" t="str">
        <f>TOTALGENERAL!$I95</f>
        <v>-</v>
      </c>
      <c r="DJ79" s="331"/>
      <c r="DK79" s="330" t="str">
        <f>TOTALGENERAL!$AJ95</f>
        <v/>
      </c>
      <c r="DL79" s="331"/>
      <c r="DM79" s="330" t="str">
        <f>TOTALGENERAL!$BK95</f>
        <v/>
      </c>
      <c r="DN79" s="331"/>
      <c r="DO79" s="330" t="str">
        <f>TOTALGENERAL!$CL95</f>
        <v/>
      </c>
      <c r="DP79" s="332"/>
    </row>
    <row r="80" spans="1:120">
      <c r="A80" s="553" t="str">
        <f>PARAMETRES!$F$7</f>
        <v>ÉCOUTER / PARLER</v>
      </c>
      <c r="B80" s="553"/>
      <c r="C80" s="328">
        <f>PARAMETRES!$G$7</f>
        <v>25</v>
      </c>
      <c r="D80" s="329"/>
      <c r="E80" s="330">
        <f>TOTALGENERAL!$J59</f>
        <v>24.200000000000003</v>
      </c>
      <c r="F80" s="331"/>
      <c r="G80" s="330" t="str">
        <f>TOTALGENERAL!$AK59</f>
        <v/>
      </c>
      <c r="H80" s="331"/>
      <c r="I80" s="330" t="str">
        <f>TOTALGENERAL!$BL59</f>
        <v/>
      </c>
      <c r="J80" s="331"/>
      <c r="K80" s="330" t="str">
        <f>TOTALGENERAL!$CM59</f>
        <v/>
      </c>
      <c r="L80" s="332"/>
      <c r="M80" s="553" t="str">
        <f>PARAMETRES!$F$7</f>
        <v>ÉCOUTER / PARLER</v>
      </c>
      <c r="N80" s="553"/>
      <c r="O80" s="328">
        <f>PARAMETRES!$G$7</f>
        <v>25</v>
      </c>
      <c r="P80" s="329"/>
      <c r="Q80" s="330">
        <f>TOTALGENERAL!$J63</f>
        <v>13.1</v>
      </c>
      <c r="R80" s="331"/>
      <c r="S80" s="330" t="str">
        <f>TOTALGENERAL!$AK63</f>
        <v/>
      </c>
      <c r="T80" s="331"/>
      <c r="U80" s="330" t="str">
        <f>TOTALGENERAL!$BL63</f>
        <v/>
      </c>
      <c r="V80" s="331"/>
      <c r="W80" s="330" t="str">
        <f>TOTALGENERAL!$CM63</f>
        <v/>
      </c>
      <c r="X80" s="332"/>
      <c r="Y80" s="553" t="str">
        <f>PARAMETRES!$F$7</f>
        <v>ÉCOUTER / PARLER</v>
      </c>
      <c r="Z80" s="553"/>
      <c r="AA80" s="328">
        <f>PARAMETRES!$G$7</f>
        <v>25</v>
      </c>
      <c r="AB80" s="329"/>
      <c r="AC80" s="330">
        <f>TOTALGENERAL!$J67</f>
        <v>13.9</v>
      </c>
      <c r="AD80" s="331"/>
      <c r="AE80" s="330" t="str">
        <f>TOTALGENERAL!$AK67</f>
        <v/>
      </c>
      <c r="AF80" s="331"/>
      <c r="AG80" s="330" t="str">
        <f>TOTALGENERAL!$BL67</f>
        <v/>
      </c>
      <c r="AH80" s="331"/>
      <c r="AI80" s="330" t="str">
        <f>TOTALGENERAL!$CM67</f>
        <v/>
      </c>
      <c r="AJ80" s="332"/>
      <c r="AK80" s="553" t="str">
        <f>PARAMETRES!$F$7</f>
        <v>ÉCOUTER / PARLER</v>
      </c>
      <c r="AL80" s="553"/>
      <c r="AM80" s="328">
        <f>PARAMETRES!$G$7</f>
        <v>25</v>
      </c>
      <c r="AN80" s="329"/>
      <c r="AO80" s="330">
        <f>TOTALGENERAL!$J71</f>
        <v>13.1</v>
      </c>
      <c r="AP80" s="331"/>
      <c r="AQ80" s="330" t="str">
        <f>TOTALGENERAL!$AK71</f>
        <v/>
      </c>
      <c r="AR80" s="331"/>
      <c r="AS80" s="330" t="str">
        <f>TOTALGENERAL!$BL71</f>
        <v/>
      </c>
      <c r="AT80" s="331"/>
      <c r="AU80" s="330" t="str">
        <f>TOTALGENERAL!$CM71</f>
        <v/>
      </c>
      <c r="AV80" s="332"/>
      <c r="AW80" s="553" t="str">
        <f>PARAMETRES!$F$7</f>
        <v>ÉCOUTER / PARLER</v>
      </c>
      <c r="AX80" s="553"/>
      <c r="AY80" s="328">
        <f>PARAMETRES!$G$7</f>
        <v>25</v>
      </c>
      <c r="AZ80" s="329"/>
      <c r="BA80" s="330">
        <f>TOTALGENERAL!$J75</f>
        <v>18.900000000000002</v>
      </c>
      <c r="BB80" s="331"/>
      <c r="BC80" s="330" t="str">
        <f>TOTALGENERAL!$AK75</f>
        <v/>
      </c>
      <c r="BD80" s="331"/>
      <c r="BE80" s="330" t="str">
        <f>TOTALGENERAL!$BL75</f>
        <v/>
      </c>
      <c r="BF80" s="331"/>
      <c r="BG80" s="330" t="str">
        <f>TOTALGENERAL!$CM75</f>
        <v/>
      </c>
      <c r="BH80" s="332"/>
      <c r="BI80" s="553" t="str">
        <f>PARAMETRES!$F$7</f>
        <v>ÉCOUTER / PARLER</v>
      </c>
      <c r="BJ80" s="553"/>
      <c r="BK80" s="328">
        <f>PARAMETRES!$G$7</f>
        <v>25</v>
      </c>
      <c r="BL80" s="329"/>
      <c r="BM80" s="330">
        <f>TOTALGENERAL!$J79</f>
        <v>20.3</v>
      </c>
      <c r="BN80" s="331"/>
      <c r="BO80" s="330" t="str">
        <f>TOTALGENERAL!$AK79</f>
        <v/>
      </c>
      <c r="BP80" s="331"/>
      <c r="BQ80" s="330" t="str">
        <f>TOTALGENERAL!$BL79</f>
        <v/>
      </c>
      <c r="BR80" s="331"/>
      <c r="BS80" s="330" t="str">
        <f>TOTALGENERAL!$CM79</f>
        <v/>
      </c>
      <c r="BT80" s="332"/>
      <c r="BU80" s="553" t="str">
        <f>PARAMETRES!$F$7</f>
        <v>ÉCOUTER / PARLER</v>
      </c>
      <c r="BV80" s="553"/>
      <c r="BW80" s="328">
        <f>PARAMETRES!$G$7</f>
        <v>25</v>
      </c>
      <c r="BX80" s="329"/>
      <c r="BY80" s="330">
        <f>TOTALGENERAL!$J83</f>
        <v>21.400000000000002</v>
      </c>
      <c r="BZ80" s="331"/>
      <c r="CA80" s="330" t="str">
        <f>TOTALGENERAL!$AK83</f>
        <v/>
      </c>
      <c r="CB80" s="331"/>
      <c r="CC80" s="330" t="str">
        <f>TOTALGENERAL!$BL83</f>
        <v/>
      </c>
      <c r="CD80" s="331"/>
      <c r="CE80" s="330" t="str">
        <f>TOTALGENERAL!$CM83</f>
        <v/>
      </c>
      <c r="CF80" s="332"/>
      <c r="CG80" s="553" t="str">
        <f>PARAMETRES!$F$7</f>
        <v>ÉCOUTER / PARLER</v>
      </c>
      <c r="CH80" s="553"/>
      <c r="CI80" s="328">
        <f>PARAMETRES!$G$7</f>
        <v>25</v>
      </c>
      <c r="CJ80" s="329"/>
      <c r="CK80" s="330" t="str">
        <f>TOTALGENERAL!$J87</f>
        <v>-</v>
      </c>
      <c r="CL80" s="331"/>
      <c r="CM80" s="330" t="str">
        <f>TOTALGENERAL!$AK87</f>
        <v/>
      </c>
      <c r="CN80" s="331"/>
      <c r="CO80" s="330" t="str">
        <f>TOTALGENERAL!$BL87</f>
        <v/>
      </c>
      <c r="CP80" s="331"/>
      <c r="CQ80" s="330" t="str">
        <f>TOTALGENERAL!$CM87</f>
        <v/>
      </c>
      <c r="CR80" s="332"/>
      <c r="CS80" s="553" t="str">
        <f>PARAMETRES!$F$7</f>
        <v>ÉCOUTER / PARLER</v>
      </c>
      <c r="CT80" s="553"/>
      <c r="CU80" s="328">
        <f>PARAMETRES!$G$7</f>
        <v>25</v>
      </c>
      <c r="CV80" s="329"/>
      <c r="CW80" s="330" t="str">
        <f>TOTALGENERAL!$J91</f>
        <v>-</v>
      </c>
      <c r="CX80" s="331"/>
      <c r="CY80" s="330" t="str">
        <f>TOTALGENERAL!$AK91</f>
        <v/>
      </c>
      <c r="CZ80" s="331"/>
      <c r="DA80" s="330" t="str">
        <f>TOTALGENERAL!$BL91</f>
        <v/>
      </c>
      <c r="DB80" s="331"/>
      <c r="DC80" s="330" t="str">
        <f>TOTALGENERAL!$CM91</f>
        <v/>
      </c>
      <c r="DD80" s="332"/>
      <c r="DE80" s="553" t="str">
        <f>PARAMETRES!$F$7</f>
        <v>ÉCOUTER / PARLER</v>
      </c>
      <c r="DF80" s="553"/>
      <c r="DG80" s="328">
        <f>PARAMETRES!$G$7</f>
        <v>25</v>
      </c>
      <c r="DH80" s="329"/>
      <c r="DI80" s="330" t="str">
        <f>TOTALGENERAL!$J95</f>
        <v>-</v>
      </c>
      <c r="DJ80" s="331"/>
      <c r="DK80" s="330" t="str">
        <f>TOTALGENERAL!$AK95</f>
        <v/>
      </c>
      <c r="DL80" s="331"/>
      <c r="DM80" s="330" t="str">
        <f>TOTALGENERAL!$BL95</f>
        <v/>
      </c>
      <c r="DN80" s="331"/>
      <c r="DO80" s="330" t="str">
        <f>TOTALGENERAL!$CM95</f>
        <v/>
      </c>
      <c r="DP80" s="332"/>
    </row>
    <row r="81" spans="1:120">
      <c r="A81" s="553" t="str">
        <f>PARAMETRES!$F$8</f>
        <v>LIRE-ÉCRIRE (conjugaison, grammaire, …)</v>
      </c>
      <c r="B81" s="553"/>
      <c r="C81" s="328">
        <f>PARAMETRES!$G$8</f>
        <v>25</v>
      </c>
      <c r="D81" s="329"/>
      <c r="E81" s="330">
        <f>TOTALGENERAL!$K59</f>
        <v>19.900000000000002</v>
      </c>
      <c r="F81" s="331"/>
      <c r="G81" s="330" t="str">
        <f>TOTALGENERAL!$AL59</f>
        <v/>
      </c>
      <c r="H81" s="331"/>
      <c r="I81" s="330" t="str">
        <f>TOTALGENERAL!$BM59</f>
        <v/>
      </c>
      <c r="J81" s="331"/>
      <c r="K81" s="330" t="str">
        <f>TOTALGENERAL!$CN59</f>
        <v/>
      </c>
      <c r="L81" s="332"/>
      <c r="M81" s="553" t="str">
        <f>PARAMETRES!$F$8</f>
        <v>LIRE-ÉCRIRE (conjugaison, grammaire, …)</v>
      </c>
      <c r="N81" s="553"/>
      <c r="O81" s="328">
        <f>PARAMETRES!$G$8</f>
        <v>25</v>
      </c>
      <c r="P81" s="329"/>
      <c r="Q81" s="330">
        <f>TOTALGENERAL!$K63</f>
        <v>15.299999999999999</v>
      </c>
      <c r="R81" s="331"/>
      <c r="S81" s="330" t="str">
        <f>TOTALGENERAL!$AL63</f>
        <v/>
      </c>
      <c r="T81" s="331"/>
      <c r="U81" s="330" t="str">
        <f>TOTALGENERAL!$BM63</f>
        <v/>
      </c>
      <c r="V81" s="331"/>
      <c r="W81" s="330" t="str">
        <f>TOTALGENERAL!$CN63</f>
        <v/>
      </c>
      <c r="X81" s="332"/>
      <c r="Y81" s="553" t="str">
        <f>PARAMETRES!$F$8</f>
        <v>LIRE-ÉCRIRE (conjugaison, grammaire, …)</v>
      </c>
      <c r="Z81" s="553"/>
      <c r="AA81" s="328">
        <f>PARAMETRES!$G$8</f>
        <v>25</v>
      </c>
      <c r="AB81" s="329"/>
      <c r="AC81" s="330">
        <f>TOTALGENERAL!$K67</f>
        <v>16.700000000000003</v>
      </c>
      <c r="AD81" s="331"/>
      <c r="AE81" s="330" t="str">
        <f>TOTALGENERAL!$AL67</f>
        <v/>
      </c>
      <c r="AF81" s="331"/>
      <c r="AG81" s="330" t="str">
        <f>TOTALGENERAL!$BM67</f>
        <v/>
      </c>
      <c r="AH81" s="331"/>
      <c r="AI81" s="330" t="str">
        <f>TOTALGENERAL!$CN67</f>
        <v/>
      </c>
      <c r="AJ81" s="332"/>
      <c r="AK81" s="553" t="str">
        <f>PARAMETRES!$F$8</f>
        <v>LIRE-ÉCRIRE (conjugaison, grammaire, …)</v>
      </c>
      <c r="AL81" s="553"/>
      <c r="AM81" s="328">
        <f>PARAMETRES!$G$8</f>
        <v>25</v>
      </c>
      <c r="AN81" s="329"/>
      <c r="AO81" s="330">
        <f>TOTALGENERAL!$K71</f>
        <v>15.1</v>
      </c>
      <c r="AP81" s="331"/>
      <c r="AQ81" s="330" t="str">
        <f>TOTALGENERAL!$AL71</f>
        <v/>
      </c>
      <c r="AR81" s="331"/>
      <c r="AS81" s="330" t="str">
        <f>TOTALGENERAL!$BM71</f>
        <v/>
      </c>
      <c r="AT81" s="331"/>
      <c r="AU81" s="330" t="str">
        <f>TOTALGENERAL!$CN71</f>
        <v/>
      </c>
      <c r="AV81" s="332"/>
      <c r="AW81" s="553" t="str">
        <f>PARAMETRES!$F$8</f>
        <v>LIRE-ÉCRIRE (conjugaison, grammaire, …)</v>
      </c>
      <c r="AX81" s="553"/>
      <c r="AY81" s="328">
        <f>PARAMETRES!$G$8</f>
        <v>25</v>
      </c>
      <c r="AZ81" s="329"/>
      <c r="BA81" s="330">
        <f>TOTALGENERAL!$K75</f>
        <v>18.8</v>
      </c>
      <c r="BB81" s="331"/>
      <c r="BC81" s="330" t="str">
        <f>TOTALGENERAL!$AL75</f>
        <v/>
      </c>
      <c r="BD81" s="331"/>
      <c r="BE81" s="330" t="str">
        <f>TOTALGENERAL!$BM75</f>
        <v/>
      </c>
      <c r="BF81" s="331"/>
      <c r="BG81" s="330" t="str">
        <f>TOTALGENERAL!$CN75</f>
        <v/>
      </c>
      <c r="BH81" s="332"/>
      <c r="BI81" s="553" t="str">
        <f>PARAMETRES!$F$8</f>
        <v>LIRE-ÉCRIRE (conjugaison, grammaire, …)</v>
      </c>
      <c r="BJ81" s="553"/>
      <c r="BK81" s="328">
        <f>PARAMETRES!$G$8</f>
        <v>25</v>
      </c>
      <c r="BL81" s="329"/>
      <c r="BM81" s="330">
        <f>TOTALGENERAL!$K79</f>
        <v>15.9</v>
      </c>
      <c r="BN81" s="331"/>
      <c r="BO81" s="330" t="str">
        <f>TOTALGENERAL!$AL79</f>
        <v/>
      </c>
      <c r="BP81" s="331"/>
      <c r="BQ81" s="330" t="str">
        <f>TOTALGENERAL!$BM79</f>
        <v/>
      </c>
      <c r="BR81" s="331"/>
      <c r="BS81" s="330" t="str">
        <f>TOTALGENERAL!$CN79</f>
        <v/>
      </c>
      <c r="BT81" s="332"/>
      <c r="BU81" s="553" t="str">
        <f>PARAMETRES!$F$8</f>
        <v>LIRE-ÉCRIRE (conjugaison, grammaire, …)</v>
      </c>
      <c r="BV81" s="553"/>
      <c r="BW81" s="328">
        <f>PARAMETRES!$G$8</f>
        <v>25</v>
      </c>
      <c r="BX81" s="329"/>
      <c r="BY81" s="330">
        <f>TOTALGENERAL!$K83</f>
        <v>21.400000000000002</v>
      </c>
      <c r="BZ81" s="331"/>
      <c r="CA81" s="330" t="str">
        <f>TOTALGENERAL!$AL83</f>
        <v/>
      </c>
      <c r="CB81" s="331"/>
      <c r="CC81" s="330" t="str">
        <f>TOTALGENERAL!$BM83</f>
        <v/>
      </c>
      <c r="CD81" s="331"/>
      <c r="CE81" s="330" t="str">
        <f>TOTALGENERAL!$CN83</f>
        <v/>
      </c>
      <c r="CF81" s="332"/>
      <c r="CG81" s="553" t="str">
        <f>PARAMETRES!$F$8</f>
        <v>LIRE-ÉCRIRE (conjugaison, grammaire, …)</v>
      </c>
      <c r="CH81" s="553"/>
      <c r="CI81" s="328">
        <f>PARAMETRES!$G$8</f>
        <v>25</v>
      </c>
      <c r="CJ81" s="329"/>
      <c r="CK81" s="330" t="str">
        <f>TOTALGENERAL!$K87</f>
        <v>-</v>
      </c>
      <c r="CL81" s="331"/>
      <c r="CM81" s="330" t="str">
        <f>TOTALGENERAL!$AL87</f>
        <v/>
      </c>
      <c r="CN81" s="331"/>
      <c r="CO81" s="330" t="str">
        <f>TOTALGENERAL!$BM87</f>
        <v/>
      </c>
      <c r="CP81" s="331"/>
      <c r="CQ81" s="330" t="str">
        <f>TOTALGENERAL!$CN87</f>
        <v/>
      </c>
      <c r="CR81" s="332"/>
      <c r="CS81" s="553" t="str">
        <f>PARAMETRES!$F$8</f>
        <v>LIRE-ÉCRIRE (conjugaison, grammaire, …)</v>
      </c>
      <c r="CT81" s="553"/>
      <c r="CU81" s="328">
        <f>PARAMETRES!$G$8</f>
        <v>25</v>
      </c>
      <c r="CV81" s="329"/>
      <c r="CW81" s="330" t="str">
        <f>TOTALGENERAL!$K91</f>
        <v>-</v>
      </c>
      <c r="CX81" s="331"/>
      <c r="CY81" s="330" t="str">
        <f>TOTALGENERAL!$AL91</f>
        <v/>
      </c>
      <c r="CZ81" s="331"/>
      <c r="DA81" s="330" t="str">
        <f>TOTALGENERAL!$BM91</f>
        <v/>
      </c>
      <c r="DB81" s="331"/>
      <c r="DC81" s="330" t="str">
        <f>TOTALGENERAL!$CN91</f>
        <v/>
      </c>
      <c r="DD81" s="332"/>
      <c r="DE81" s="553" t="str">
        <f>PARAMETRES!$F$8</f>
        <v>LIRE-ÉCRIRE (conjugaison, grammaire, …)</v>
      </c>
      <c r="DF81" s="553"/>
      <c r="DG81" s="328">
        <f>PARAMETRES!$G$8</f>
        <v>25</v>
      </c>
      <c r="DH81" s="329"/>
      <c r="DI81" s="330" t="str">
        <f>TOTALGENERAL!$K95</f>
        <v>-</v>
      </c>
      <c r="DJ81" s="331"/>
      <c r="DK81" s="330" t="str">
        <f>TOTALGENERAL!$AL95</f>
        <v/>
      </c>
      <c r="DL81" s="331"/>
      <c r="DM81" s="330" t="str">
        <f>TOTALGENERAL!$BM95</f>
        <v/>
      </c>
      <c r="DN81" s="331"/>
      <c r="DO81" s="330" t="str">
        <f>TOTALGENERAL!$CN95</f>
        <v/>
      </c>
      <c r="DP81" s="332"/>
    </row>
    <row r="82" spans="1:120">
      <c r="A82" s="326"/>
      <c r="B82" s="326"/>
      <c r="C82" s="327"/>
      <c r="D82" s="327"/>
      <c r="E82" s="315"/>
      <c r="G82" s="315"/>
      <c r="I82" s="315"/>
      <c r="K82" s="315"/>
      <c r="M82" s="326"/>
      <c r="N82" s="326"/>
      <c r="O82" s="327"/>
      <c r="P82" s="327"/>
      <c r="Q82" s="315"/>
      <c r="S82" s="315"/>
      <c r="U82" s="315"/>
      <c r="W82" s="315"/>
      <c r="Y82" s="326"/>
      <c r="Z82" s="326"/>
      <c r="AA82" s="327"/>
      <c r="AB82" s="327"/>
      <c r="AC82" s="315"/>
      <c r="AE82" s="315"/>
      <c r="AG82" s="315"/>
      <c r="AI82" s="315"/>
      <c r="AK82" s="326"/>
      <c r="AL82" s="326"/>
      <c r="AM82" s="327"/>
      <c r="AN82" s="327"/>
      <c r="AO82" s="315"/>
      <c r="AQ82" s="315"/>
      <c r="AS82" s="315"/>
      <c r="AU82" s="315"/>
      <c r="AW82" s="326"/>
      <c r="AX82" s="326"/>
      <c r="AY82" s="327"/>
      <c r="AZ82" s="327"/>
      <c r="BA82" s="315"/>
      <c r="BC82" s="315"/>
      <c r="BE82" s="315"/>
      <c r="BG82" s="315"/>
      <c r="BI82" s="326"/>
      <c r="BJ82" s="326"/>
      <c r="BK82" s="327"/>
      <c r="BL82" s="327"/>
      <c r="BM82" s="315"/>
      <c r="BO82" s="315"/>
      <c r="BQ82" s="315"/>
      <c r="BS82" s="315"/>
      <c r="BU82" s="326"/>
      <c r="BV82" s="326"/>
      <c r="BW82" s="327"/>
      <c r="BX82" s="327"/>
      <c r="BY82" s="315"/>
      <c r="CA82" s="315"/>
      <c r="CC82" s="315"/>
      <c r="CE82" s="315"/>
      <c r="CG82" s="326"/>
      <c r="CH82" s="326"/>
      <c r="CI82" s="327"/>
      <c r="CJ82" s="327"/>
      <c r="CK82" s="315"/>
      <c r="CM82" s="315"/>
      <c r="CO82" s="315"/>
      <c r="CQ82" s="315"/>
      <c r="CS82" s="326"/>
      <c r="CT82" s="326"/>
      <c r="CU82" s="327"/>
      <c r="CV82" s="327"/>
      <c r="CW82" s="315"/>
      <c r="CY82" s="315"/>
      <c r="DA82" s="315"/>
      <c r="DC82" s="315"/>
      <c r="DE82" s="326"/>
      <c r="DF82" s="326"/>
      <c r="DG82" s="327"/>
      <c r="DH82" s="327"/>
      <c r="DI82" s="315"/>
      <c r="DK82" s="315"/>
      <c r="DM82" s="315"/>
      <c r="DO82" s="315"/>
    </row>
    <row r="83" spans="1:120" ht="13.5">
      <c r="A83" s="554" t="str">
        <f>PARAMETRES!$F$9</f>
        <v>TOTAL LANGUE MATERNELLE</v>
      </c>
      <c r="B83" s="554"/>
      <c r="C83" s="333">
        <f>PARAMETRES!$G$9</f>
        <v>100</v>
      </c>
      <c r="D83" s="334"/>
      <c r="E83" s="335">
        <f>TOTALGENERAL!$L59</f>
        <v>83.6</v>
      </c>
      <c r="F83" s="319"/>
      <c r="G83" s="335" t="str">
        <f>TOTALGENERAL!$AM59</f>
        <v/>
      </c>
      <c r="H83" s="319"/>
      <c r="I83" s="335" t="str">
        <f>TOTALGENERAL!$BN59</f>
        <v/>
      </c>
      <c r="J83" s="319"/>
      <c r="K83" s="335" t="str">
        <f>TOTALGENERAL!$CO59</f>
        <v/>
      </c>
      <c r="L83" s="320"/>
      <c r="M83" s="554" t="str">
        <f>PARAMETRES!$F$9</f>
        <v>TOTAL LANGUE MATERNELLE</v>
      </c>
      <c r="N83" s="554"/>
      <c r="O83" s="333">
        <f>PARAMETRES!$G$9</f>
        <v>100</v>
      </c>
      <c r="P83" s="334"/>
      <c r="Q83" s="335">
        <f>TOTALGENERAL!$L63</f>
        <v>60.800000000000004</v>
      </c>
      <c r="R83" s="319"/>
      <c r="S83" s="335" t="str">
        <f>TOTALGENERAL!$AM63</f>
        <v/>
      </c>
      <c r="T83" s="319"/>
      <c r="U83" s="335" t="str">
        <f>TOTALGENERAL!$BN63</f>
        <v/>
      </c>
      <c r="V83" s="319"/>
      <c r="W83" s="335" t="str">
        <f>TOTALGENERAL!$CO63</f>
        <v/>
      </c>
      <c r="X83" s="320"/>
      <c r="Y83" s="554" t="str">
        <f>PARAMETRES!$F$9</f>
        <v>TOTAL LANGUE MATERNELLE</v>
      </c>
      <c r="Z83" s="554"/>
      <c r="AA83" s="333">
        <f>PARAMETRES!$G$9</f>
        <v>100</v>
      </c>
      <c r="AB83" s="334"/>
      <c r="AC83" s="335">
        <f>TOTALGENERAL!$L67</f>
        <v>71.099999999999994</v>
      </c>
      <c r="AD83" s="319"/>
      <c r="AE83" s="335" t="str">
        <f>TOTALGENERAL!$AM67</f>
        <v/>
      </c>
      <c r="AF83" s="319"/>
      <c r="AG83" s="335" t="str">
        <f>TOTALGENERAL!$BN67</f>
        <v/>
      </c>
      <c r="AH83" s="319"/>
      <c r="AI83" s="335" t="str">
        <f>TOTALGENERAL!$CO67</f>
        <v/>
      </c>
      <c r="AJ83" s="320"/>
      <c r="AK83" s="554" t="str">
        <f>PARAMETRES!$F$9</f>
        <v>TOTAL LANGUE MATERNELLE</v>
      </c>
      <c r="AL83" s="554"/>
      <c r="AM83" s="333">
        <f>PARAMETRES!$G$9</f>
        <v>100</v>
      </c>
      <c r="AN83" s="334"/>
      <c r="AO83" s="335">
        <f>TOTALGENERAL!$L71</f>
        <v>67.3</v>
      </c>
      <c r="AP83" s="319"/>
      <c r="AQ83" s="335" t="str">
        <f>TOTALGENERAL!$AM71</f>
        <v/>
      </c>
      <c r="AR83" s="319"/>
      <c r="AS83" s="335" t="str">
        <f>TOTALGENERAL!$BN71</f>
        <v/>
      </c>
      <c r="AT83" s="319"/>
      <c r="AU83" s="335" t="str">
        <f>TOTALGENERAL!$CO71</f>
        <v/>
      </c>
      <c r="AV83" s="320"/>
      <c r="AW83" s="554" t="str">
        <f>PARAMETRES!$F$9</f>
        <v>TOTAL LANGUE MATERNELLE</v>
      </c>
      <c r="AX83" s="554"/>
      <c r="AY83" s="333">
        <f>PARAMETRES!$G$9</f>
        <v>100</v>
      </c>
      <c r="AZ83" s="334"/>
      <c r="BA83" s="335">
        <f>TOTALGENERAL!$L75</f>
        <v>80.8</v>
      </c>
      <c r="BB83" s="319"/>
      <c r="BC83" s="335" t="str">
        <f>TOTALGENERAL!$AM75</f>
        <v/>
      </c>
      <c r="BD83" s="319"/>
      <c r="BE83" s="335" t="str">
        <f>TOTALGENERAL!$BN75</f>
        <v/>
      </c>
      <c r="BF83" s="319"/>
      <c r="BG83" s="335" t="str">
        <f>TOTALGENERAL!$CO75</f>
        <v/>
      </c>
      <c r="BH83" s="320"/>
      <c r="BI83" s="554" t="str">
        <f>PARAMETRES!$F$9</f>
        <v>TOTAL LANGUE MATERNELLE</v>
      </c>
      <c r="BJ83" s="554"/>
      <c r="BK83" s="333">
        <f>PARAMETRES!$G$9</f>
        <v>100</v>
      </c>
      <c r="BL83" s="334"/>
      <c r="BM83" s="335">
        <f>TOTALGENERAL!$L79</f>
        <v>76.599999999999994</v>
      </c>
      <c r="BN83" s="319"/>
      <c r="BO83" s="335" t="str">
        <f>TOTALGENERAL!$AM79</f>
        <v/>
      </c>
      <c r="BP83" s="319"/>
      <c r="BQ83" s="335" t="str">
        <f>TOTALGENERAL!$BN79</f>
        <v/>
      </c>
      <c r="BR83" s="319"/>
      <c r="BS83" s="335" t="str">
        <f>TOTALGENERAL!$CO79</f>
        <v/>
      </c>
      <c r="BT83" s="320"/>
      <c r="BU83" s="554" t="str">
        <f>PARAMETRES!$F$9</f>
        <v>TOTAL LANGUE MATERNELLE</v>
      </c>
      <c r="BV83" s="554"/>
      <c r="BW83" s="333">
        <f>PARAMETRES!$G$9</f>
        <v>100</v>
      </c>
      <c r="BX83" s="334"/>
      <c r="BY83" s="335">
        <f>TOTALGENERAL!$L83</f>
        <v>85.699999999999989</v>
      </c>
      <c r="BZ83" s="319"/>
      <c r="CA83" s="335" t="str">
        <f>TOTALGENERAL!$AM83</f>
        <v/>
      </c>
      <c r="CB83" s="319"/>
      <c r="CC83" s="335" t="str">
        <f>TOTALGENERAL!$BN83</f>
        <v/>
      </c>
      <c r="CD83" s="319"/>
      <c r="CE83" s="335" t="str">
        <f>TOTALGENERAL!$CO83</f>
        <v/>
      </c>
      <c r="CF83" s="320"/>
      <c r="CG83" s="554" t="str">
        <f>PARAMETRES!$F$9</f>
        <v>TOTAL LANGUE MATERNELLE</v>
      </c>
      <c r="CH83" s="554"/>
      <c r="CI83" s="333">
        <f>PARAMETRES!$G$9</f>
        <v>100</v>
      </c>
      <c r="CJ83" s="334"/>
      <c r="CK83" s="335" t="str">
        <f>TOTALGENERAL!$L87</f>
        <v>-</v>
      </c>
      <c r="CL83" s="319"/>
      <c r="CM83" s="335" t="str">
        <f>TOTALGENERAL!$AM87</f>
        <v/>
      </c>
      <c r="CN83" s="319"/>
      <c r="CO83" s="335" t="str">
        <f>TOTALGENERAL!$BN87</f>
        <v/>
      </c>
      <c r="CP83" s="319"/>
      <c r="CQ83" s="335" t="str">
        <f>TOTALGENERAL!$CO87</f>
        <v/>
      </c>
      <c r="CR83" s="320"/>
      <c r="CS83" s="554" t="str">
        <f>PARAMETRES!$F$9</f>
        <v>TOTAL LANGUE MATERNELLE</v>
      </c>
      <c r="CT83" s="554"/>
      <c r="CU83" s="333">
        <f>PARAMETRES!$G$9</f>
        <v>100</v>
      </c>
      <c r="CV83" s="334"/>
      <c r="CW83" s="335" t="str">
        <f>TOTALGENERAL!$L91</f>
        <v>-</v>
      </c>
      <c r="CX83" s="319"/>
      <c r="CY83" s="335" t="str">
        <f>TOTALGENERAL!$AM91</f>
        <v/>
      </c>
      <c r="CZ83" s="319"/>
      <c r="DA83" s="335" t="str">
        <f>TOTALGENERAL!$BN91</f>
        <v/>
      </c>
      <c r="DB83" s="319"/>
      <c r="DC83" s="335" t="str">
        <f>TOTALGENERAL!$CO91</f>
        <v/>
      </c>
      <c r="DD83" s="320"/>
      <c r="DE83" s="554" t="str">
        <f>PARAMETRES!$F$9</f>
        <v>TOTAL LANGUE MATERNELLE</v>
      </c>
      <c r="DF83" s="554"/>
      <c r="DG83" s="333">
        <f>PARAMETRES!$G$9</f>
        <v>100</v>
      </c>
      <c r="DH83" s="334"/>
      <c r="DI83" s="335" t="str">
        <f>TOTALGENERAL!$L95</f>
        <v>-</v>
      </c>
      <c r="DJ83" s="319"/>
      <c r="DK83" s="335" t="str">
        <f>TOTALGENERAL!$AM95</f>
        <v/>
      </c>
      <c r="DL83" s="319"/>
      <c r="DM83" s="335" t="str">
        <f>TOTALGENERAL!$BN95</f>
        <v/>
      </c>
      <c r="DN83" s="319"/>
      <c r="DO83" s="335" t="str">
        <f>TOTALGENERAL!$CO95</f>
        <v/>
      </c>
      <c r="DP83" s="320"/>
    </row>
    <row r="84" spans="1:120" ht="13.5">
      <c r="A84" s="321" t="str">
        <f>IF(COUNTBLANK(K73:K102)=30,"","Moyenne de l'année :")</f>
        <v/>
      </c>
      <c r="B84" s="322" t="str">
        <f>IF(COUNTBLANK(K73:K102)=30,"",CONCATENATE(TOTALGENERAL!$DK59," %"))</f>
        <v/>
      </c>
      <c r="C84" s="336"/>
      <c r="D84" s="336"/>
      <c r="E84" s="315"/>
      <c r="F84" s="324"/>
      <c r="G84" s="315"/>
      <c r="H84" s="324"/>
      <c r="I84" s="315"/>
      <c r="J84" s="324"/>
      <c r="K84" s="315"/>
      <c r="L84" s="325"/>
      <c r="M84" s="321" t="str">
        <f>IF(COUNTBLANK(W73:W102)=30,"","Moyenne de l'année :")</f>
        <v/>
      </c>
      <c r="N84" s="322" t="str">
        <f>IF(COUNTBLANK(W73:W102)=30,"",CONCATENATE(TOTALGENERAL!$DK63," %"))</f>
        <v/>
      </c>
      <c r="O84" s="336"/>
      <c r="P84" s="336"/>
      <c r="Q84" s="315"/>
      <c r="R84" s="324"/>
      <c r="S84" s="315"/>
      <c r="T84" s="324"/>
      <c r="U84" s="315"/>
      <c r="V84" s="324"/>
      <c r="W84" s="315"/>
      <c r="X84" s="325"/>
      <c r="Y84" s="321" t="str">
        <f>IF(COUNTBLANK(AI73:AI102)=30,"","Moyenne de l'année :")</f>
        <v/>
      </c>
      <c r="Z84" s="322" t="str">
        <f>IF(COUNTBLANK(AI73:AI102)=30,"",CONCATENATE(TOTALGENERAL!$DK67," %"))</f>
        <v/>
      </c>
      <c r="AA84" s="336"/>
      <c r="AB84" s="336"/>
      <c r="AC84" s="315"/>
      <c r="AD84" s="324"/>
      <c r="AE84" s="315"/>
      <c r="AF84" s="324"/>
      <c r="AG84" s="315"/>
      <c r="AH84" s="324"/>
      <c r="AI84" s="315"/>
      <c r="AJ84" s="325"/>
      <c r="AK84" s="321" t="str">
        <f>IF(COUNTBLANK(AU73:AU102)=30,"","Moyenne de l'année :")</f>
        <v/>
      </c>
      <c r="AL84" s="322" t="str">
        <f>IF(COUNTBLANK(AU73:AU102)=30,"",CONCATENATE(TOTALGENERAL!$DK71," %"))</f>
        <v/>
      </c>
      <c r="AM84" s="336"/>
      <c r="AN84" s="336"/>
      <c r="AO84" s="315"/>
      <c r="AP84" s="324"/>
      <c r="AQ84" s="315"/>
      <c r="AR84" s="324"/>
      <c r="AS84" s="315"/>
      <c r="AT84" s="324"/>
      <c r="AU84" s="315"/>
      <c r="AV84" s="325"/>
      <c r="AW84" s="321" t="str">
        <f>IF(COUNTBLANK(BG73:BG102)=30,"","Moyenne de l'année :")</f>
        <v/>
      </c>
      <c r="AX84" s="322" t="str">
        <f>IF(COUNTBLANK(BG73:BG102)=30,"",CONCATENATE(TOTALGENERAL!$DK75," %"))</f>
        <v/>
      </c>
      <c r="AY84" s="336"/>
      <c r="AZ84" s="336"/>
      <c r="BA84" s="315"/>
      <c r="BB84" s="324"/>
      <c r="BC84" s="315"/>
      <c r="BD84" s="324"/>
      <c r="BE84" s="315"/>
      <c r="BF84" s="324"/>
      <c r="BG84" s="315"/>
      <c r="BH84" s="325"/>
      <c r="BI84" s="321" t="str">
        <f>IF(COUNTBLANK(BS73:BS102)=30,"","Moyenne de l'année :")</f>
        <v/>
      </c>
      <c r="BJ84" s="322" t="str">
        <f>IF(COUNTBLANK(BS73:BS102)=30,"",CONCATENATE(TOTALGENERAL!$DK79," %"))</f>
        <v/>
      </c>
      <c r="BK84" s="336"/>
      <c r="BL84" s="336"/>
      <c r="BM84" s="315"/>
      <c r="BN84" s="324"/>
      <c r="BO84" s="315"/>
      <c r="BP84" s="324"/>
      <c r="BQ84" s="315"/>
      <c r="BR84" s="324"/>
      <c r="BS84" s="315"/>
      <c r="BT84" s="325"/>
      <c r="BU84" s="321" t="str">
        <f>IF(COUNTBLANK(CE73:CE102)=30,"","Moyenne de l'année :")</f>
        <v/>
      </c>
      <c r="BV84" s="322" t="str">
        <f>IF(COUNTBLANK(CE73:CE102)=30,"",CONCATENATE(TOTALGENERAL!$DK83," %"))</f>
        <v/>
      </c>
      <c r="BW84" s="336"/>
      <c r="BX84" s="336"/>
      <c r="BY84" s="315"/>
      <c r="BZ84" s="324"/>
      <c r="CA84" s="315"/>
      <c r="CB84" s="324"/>
      <c r="CC84" s="315"/>
      <c r="CD84" s="324"/>
      <c r="CE84" s="315"/>
      <c r="CF84" s="325"/>
      <c r="CG84" s="321" t="str">
        <f>IF(COUNTBLANK(CQ73:CQ102)=30,"","Moyenne de l'année :")</f>
        <v/>
      </c>
      <c r="CH84" s="322" t="str">
        <f>IF(COUNTBLANK(CQ73:CQ102)=30,"",CONCATENATE(TOTALGENERAL!$DK87," %"))</f>
        <v/>
      </c>
      <c r="CI84" s="336"/>
      <c r="CJ84" s="336"/>
      <c r="CK84" s="315"/>
      <c r="CL84" s="324"/>
      <c r="CM84" s="315"/>
      <c r="CN84" s="324"/>
      <c r="CO84" s="315"/>
      <c r="CP84" s="324"/>
      <c r="CQ84" s="315"/>
      <c r="CR84" s="325"/>
      <c r="CS84" s="321" t="str">
        <f>IF(COUNTBLANK(DC73:DC102)=30,"","Moyenne de l'année :")</f>
        <v/>
      </c>
      <c r="CT84" s="322" t="str">
        <f>IF(COUNTBLANK(DC73:DC102)=30,"",CONCATENATE(TOTALGENERAL!$DK91," %"))</f>
        <v/>
      </c>
      <c r="CU84" s="336"/>
      <c r="CV84" s="336"/>
      <c r="CW84" s="315"/>
      <c r="CX84" s="324"/>
      <c r="CY84" s="315"/>
      <c r="CZ84" s="324"/>
      <c r="DA84" s="315"/>
      <c r="DB84" s="324"/>
      <c r="DC84" s="315"/>
      <c r="DD84" s="325"/>
      <c r="DE84" s="321" t="str">
        <f>IF(COUNTBLANK(DO73:DO102)=30,"","Moyenne de l'année :")</f>
        <v/>
      </c>
      <c r="DF84" s="322" t="str">
        <f>IF(COUNTBLANK(DO73:DO102)=30,"",CONCATENATE(TOTALGENERAL!$DK95," %"))</f>
        <v/>
      </c>
      <c r="DG84" s="336"/>
      <c r="DH84" s="336"/>
      <c r="DI84" s="315"/>
      <c r="DJ84" s="324"/>
      <c r="DK84" s="315"/>
      <c r="DL84" s="324"/>
      <c r="DM84" s="315"/>
      <c r="DN84" s="324"/>
      <c r="DO84" s="315"/>
      <c r="DP84" s="325"/>
    </row>
    <row r="85" spans="1:120">
      <c r="A85" s="326"/>
      <c r="B85" s="326"/>
      <c r="C85" s="327"/>
      <c r="D85" s="327"/>
      <c r="E85" s="315"/>
      <c r="G85" s="315"/>
      <c r="I85" s="315"/>
      <c r="K85" s="315"/>
      <c r="M85" s="326"/>
      <c r="N85" s="326"/>
      <c r="O85" s="327"/>
      <c r="P85" s="327"/>
      <c r="Q85" s="315"/>
      <c r="S85" s="315"/>
      <c r="U85" s="315"/>
      <c r="W85" s="315"/>
      <c r="Y85" s="326"/>
      <c r="Z85" s="326"/>
      <c r="AA85" s="327"/>
      <c r="AB85" s="327"/>
      <c r="AC85" s="315"/>
      <c r="AE85" s="315"/>
      <c r="AG85" s="315"/>
      <c r="AI85" s="315"/>
      <c r="AK85" s="326"/>
      <c r="AL85" s="326"/>
      <c r="AM85" s="327"/>
      <c r="AN85" s="327"/>
      <c r="AO85" s="315"/>
      <c r="AQ85" s="315"/>
      <c r="AS85" s="315"/>
      <c r="AU85" s="315"/>
      <c r="AW85" s="326"/>
      <c r="AX85" s="326"/>
      <c r="AY85" s="327"/>
      <c r="AZ85" s="327"/>
      <c r="BA85" s="315"/>
      <c r="BC85" s="315"/>
      <c r="BE85" s="315"/>
      <c r="BG85" s="315"/>
      <c r="BI85" s="326"/>
      <c r="BJ85" s="326"/>
      <c r="BK85" s="327"/>
      <c r="BL85" s="327"/>
      <c r="BM85" s="315"/>
      <c r="BO85" s="315"/>
      <c r="BQ85" s="315"/>
      <c r="BS85" s="315"/>
      <c r="BU85" s="326"/>
      <c r="BV85" s="326"/>
      <c r="BW85" s="327"/>
      <c r="BX85" s="327"/>
      <c r="BY85" s="315"/>
      <c r="CA85" s="315"/>
      <c r="CC85" s="315"/>
      <c r="CE85" s="315"/>
      <c r="CG85" s="326"/>
      <c r="CH85" s="326"/>
      <c r="CI85" s="327"/>
      <c r="CJ85" s="327"/>
      <c r="CK85" s="315"/>
      <c r="CM85" s="315"/>
      <c r="CO85" s="315"/>
      <c r="CQ85" s="315"/>
      <c r="CS85" s="326"/>
      <c r="CT85" s="326"/>
      <c r="CU85" s="327"/>
      <c r="CV85" s="327"/>
      <c r="CW85" s="315"/>
      <c r="CY85" s="315"/>
      <c r="DA85" s="315"/>
      <c r="DC85" s="315"/>
      <c r="DE85" s="326"/>
      <c r="DF85" s="326"/>
      <c r="DG85" s="327"/>
      <c r="DH85" s="327"/>
      <c r="DI85" s="315"/>
      <c r="DK85" s="315"/>
      <c r="DM85" s="315"/>
      <c r="DO85" s="315"/>
    </row>
    <row r="86" spans="1:120" ht="13.5">
      <c r="A86" s="552" t="s">
        <v>89</v>
      </c>
      <c r="B86" s="552"/>
      <c r="C86" s="327"/>
      <c r="D86" s="327"/>
      <c r="E86" s="315"/>
      <c r="G86" s="315"/>
      <c r="I86" s="315"/>
      <c r="K86" s="315"/>
      <c r="M86" s="552" t="s">
        <v>89</v>
      </c>
      <c r="N86" s="552"/>
      <c r="O86" s="327"/>
      <c r="P86" s="327"/>
      <c r="Q86" s="315"/>
      <c r="S86" s="315"/>
      <c r="U86" s="315"/>
      <c r="W86" s="315"/>
      <c r="Y86" s="552" t="s">
        <v>89</v>
      </c>
      <c r="Z86" s="552"/>
      <c r="AA86" s="327"/>
      <c r="AB86" s="327"/>
      <c r="AC86" s="315"/>
      <c r="AE86" s="315"/>
      <c r="AG86" s="315"/>
      <c r="AI86" s="315"/>
      <c r="AK86" s="552" t="s">
        <v>89</v>
      </c>
      <c r="AL86" s="552"/>
      <c r="AM86" s="327"/>
      <c r="AN86" s="327"/>
      <c r="AO86" s="315"/>
      <c r="AQ86" s="315"/>
      <c r="AS86" s="315"/>
      <c r="AU86" s="315"/>
      <c r="AW86" s="552" t="s">
        <v>89</v>
      </c>
      <c r="AX86" s="552"/>
      <c r="AY86" s="327"/>
      <c r="AZ86" s="327"/>
      <c r="BA86" s="315"/>
      <c r="BC86" s="315"/>
      <c r="BE86" s="315"/>
      <c r="BG86" s="315"/>
      <c r="BI86" s="552" t="s">
        <v>89</v>
      </c>
      <c r="BJ86" s="552"/>
      <c r="BK86" s="327"/>
      <c r="BL86" s="327"/>
      <c r="BM86" s="315"/>
      <c r="BO86" s="315"/>
      <c r="BQ86" s="315"/>
      <c r="BS86" s="315"/>
      <c r="BU86" s="552" t="s">
        <v>89</v>
      </c>
      <c r="BV86" s="552"/>
      <c r="BW86" s="327"/>
      <c r="BX86" s="327"/>
      <c r="BY86" s="315"/>
      <c r="CA86" s="315"/>
      <c r="CC86" s="315"/>
      <c r="CE86" s="315"/>
      <c r="CG86" s="552" t="s">
        <v>89</v>
      </c>
      <c r="CH86" s="552"/>
      <c r="CI86" s="327"/>
      <c r="CJ86" s="327"/>
      <c r="CK86" s="315"/>
      <c r="CM86" s="315"/>
      <c r="CO86" s="315"/>
      <c r="CQ86" s="315"/>
      <c r="CS86" s="552" t="s">
        <v>89</v>
      </c>
      <c r="CT86" s="552"/>
      <c r="CU86" s="327"/>
      <c r="CV86" s="327"/>
      <c r="CW86" s="315"/>
      <c r="CY86" s="315"/>
      <c r="DA86" s="315"/>
      <c r="DC86" s="315"/>
      <c r="DE86" s="552" t="s">
        <v>89</v>
      </c>
      <c r="DF86" s="552"/>
      <c r="DG86" s="327"/>
      <c r="DH86" s="327"/>
      <c r="DI86" s="315"/>
      <c r="DK86" s="315"/>
      <c r="DM86" s="315"/>
      <c r="DO86" s="315"/>
    </row>
    <row r="87" spans="1:120">
      <c r="A87" s="326"/>
      <c r="B87" s="326"/>
      <c r="C87" s="327"/>
      <c r="D87" s="327"/>
      <c r="E87" s="315"/>
      <c r="G87" s="315"/>
      <c r="I87" s="315"/>
      <c r="K87" s="315"/>
      <c r="M87" s="326"/>
      <c r="N87" s="326"/>
      <c r="O87" s="327"/>
      <c r="P87" s="327"/>
      <c r="Q87" s="315"/>
      <c r="S87" s="315"/>
      <c r="U87" s="315"/>
      <c r="W87" s="315"/>
      <c r="Y87" s="326"/>
      <c r="Z87" s="326"/>
      <c r="AA87" s="327"/>
      <c r="AB87" s="327"/>
      <c r="AC87" s="315"/>
      <c r="AE87" s="315"/>
      <c r="AG87" s="315"/>
      <c r="AI87" s="315"/>
      <c r="AK87" s="326"/>
      <c r="AL87" s="326"/>
      <c r="AM87" s="327"/>
      <c r="AN87" s="327"/>
      <c r="AO87" s="315"/>
      <c r="AQ87" s="315"/>
      <c r="AS87" s="315"/>
      <c r="AU87" s="315"/>
      <c r="AW87" s="326"/>
      <c r="AX87" s="326"/>
      <c r="AY87" s="327"/>
      <c r="AZ87" s="327"/>
      <c r="BA87" s="315"/>
      <c r="BC87" s="315"/>
      <c r="BE87" s="315"/>
      <c r="BG87" s="315"/>
      <c r="BI87" s="326"/>
      <c r="BJ87" s="326"/>
      <c r="BK87" s="327"/>
      <c r="BL87" s="327"/>
      <c r="BM87" s="315"/>
      <c r="BO87" s="315"/>
      <c r="BQ87" s="315"/>
      <c r="BS87" s="315"/>
      <c r="BU87" s="326"/>
      <c r="BV87" s="326"/>
      <c r="BW87" s="327"/>
      <c r="BX87" s="327"/>
      <c r="BY87" s="315"/>
      <c r="CA87" s="315"/>
      <c r="CC87" s="315"/>
      <c r="CE87" s="315"/>
      <c r="CG87" s="326"/>
      <c r="CH87" s="326"/>
      <c r="CI87" s="327"/>
      <c r="CJ87" s="327"/>
      <c r="CK87" s="315"/>
      <c r="CM87" s="315"/>
      <c r="CO87" s="315"/>
      <c r="CQ87" s="315"/>
      <c r="CS87" s="326"/>
      <c r="CT87" s="326"/>
      <c r="CU87" s="327"/>
      <c r="CV87" s="327"/>
      <c r="CW87" s="315"/>
      <c r="CY87" s="315"/>
      <c r="DA87" s="315"/>
      <c r="DC87" s="315"/>
      <c r="DE87" s="326"/>
      <c r="DF87" s="326"/>
      <c r="DG87" s="327"/>
      <c r="DH87" s="327"/>
      <c r="DI87" s="315"/>
      <c r="DK87" s="315"/>
      <c r="DM87" s="315"/>
      <c r="DO87" s="315"/>
    </row>
    <row r="88" spans="1:120">
      <c r="A88" s="553" t="str">
        <f>PARAMETRES!$F$11</f>
        <v>NOMBRES ET OPÉRATIONS</v>
      </c>
      <c r="B88" s="553"/>
      <c r="C88" s="328">
        <f>PARAMETRES!$G$11</f>
        <v>40</v>
      </c>
      <c r="D88" s="329"/>
      <c r="E88" s="330">
        <f>TOTALGENERAL!$O59</f>
        <v>37.700000000000003</v>
      </c>
      <c r="F88" s="331"/>
      <c r="G88" s="330" t="str">
        <f>TOTALGENERAL!$AP59</f>
        <v/>
      </c>
      <c r="H88" s="331"/>
      <c r="I88" s="330" t="str">
        <f>TOTALGENERAL!$BQ59</f>
        <v/>
      </c>
      <c r="J88" s="331"/>
      <c r="K88" s="330" t="str">
        <f>TOTALGENERAL!$CR59</f>
        <v/>
      </c>
      <c r="L88" s="332"/>
      <c r="M88" s="553" t="str">
        <f>PARAMETRES!$F$11</f>
        <v>NOMBRES ET OPÉRATIONS</v>
      </c>
      <c r="N88" s="553"/>
      <c r="O88" s="328">
        <f>PARAMETRES!$G$11</f>
        <v>40</v>
      </c>
      <c r="P88" s="329"/>
      <c r="Q88" s="330">
        <f>TOTALGENERAL!$O63</f>
        <v>30.400000000000002</v>
      </c>
      <c r="R88" s="331"/>
      <c r="S88" s="330" t="str">
        <f>TOTALGENERAL!$AP63</f>
        <v/>
      </c>
      <c r="T88" s="331"/>
      <c r="U88" s="330" t="str">
        <f>TOTALGENERAL!$BQ63</f>
        <v/>
      </c>
      <c r="V88" s="331"/>
      <c r="W88" s="330" t="str">
        <f>TOTALGENERAL!$CR63</f>
        <v/>
      </c>
      <c r="X88" s="332"/>
      <c r="Y88" s="553" t="str">
        <f>PARAMETRES!$F$11</f>
        <v>NOMBRES ET OPÉRATIONS</v>
      </c>
      <c r="Z88" s="553"/>
      <c r="AA88" s="328">
        <f>PARAMETRES!$G$11</f>
        <v>40</v>
      </c>
      <c r="AB88" s="329"/>
      <c r="AC88" s="330">
        <f>TOTALGENERAL!$O67</f>
        <v>37.300000000000004</v>
      </c>
      <c r="AD88" s="331"/>
      <c r="AE88" s="330" t="str">
        <f>TOTALGENERAL!$AP67</f>
        <v/>
      </c>
      <c r="AF88" s="331"/>
      <c r="AG88" s="330" t="str">
        <f>TOTALGENERAL!$BQ67</f>
        <v/>
      </c>
      <c r="AH88" s="331"/>
      <c r="AI88" s="330" t="str">
        <f>TOTALGENERAL!$CR67</f>
        <v/>
      </c>
      <c r="AJ88" s="332"/>
      <c r="AK88" s="553" t="str">
        <f>PARAMETRES!$F$11</f>
        <v>NOMBRES ET OPÉRATIONS</v>
      </c>
      <c r="AL88" s="553"/>
      <c r="AM88" s="328">
        <f>PARAMETRES!$G$11</f>
        <v>40</v>
      </c>
      <c r="AN88" s="329"/>
      <c r="AO88" s="330">
        <f>TOTALGENERAL!$O71</f>
        <v>32.300000000000004</v>
      </c>
      <c r="AP88" s="331"/>
      <c r="AQ88" s="330" t="str">
        <f>TOTALGENERAL!$AP71</f>
        <v/>
      </c>
      <c r="AR88" s="331"/>
      <c r="AS88" s="330" t="str">
        <f>TOTALGENERAL!$BQ71</f>
        <v/>
      </c>
      <c r="AT88" s="331"/>
      <c r="AU88" s="330" t="str">
        <f>TOTALGENERAL!$CR71</f>
        <v/>
      </c>
      <c r="AV88" s="332"/>
      <c r="AW88" s="553" t="str">
        <f>PARAMETRES!$F$11</f>
        <v>NOMBRES ET OPÉRATIONS</v>
      </c>
      <c r="AX88" s="553"/>
      <c r="AY88" s="328">
        <f>PARAMETRES!$G$11</f>
        <v>40</v>
      </c>
      <c r="AZ88" s="329"/>
      <c r="BA88" s="330">
        <f>TOTALGENERAL!$O75</f>
        <v>39.200000000000003</v>
      </c>
      <c r="BB88" s="331"/>
      <c r="BC88" s="330" t="str">
        <f>TOTALGENERAL!$AP75</f>
        <v/>
      </c>
      <c r="BD88" s="331"/>
      <c r="BE88" s="330" t="str">
        <f>TOTALGENERAL!$BQ75</f>
        <v/>
      </c>
      <c r="BF88" s="331"/>
      <c r="BG88" s="330" t="str">
        <f>TOTALGENERAL!$CR75</f>
        <v/>
      </c>
      <c r="BH88" s="332"/>
      <c r="BI88" s="553" t="str">
        <f>PARAMETRES!$F$11</f>
        <v>NOMBRES ET OPÉRATIONS</v>
      </c>
      <c r="BJ88" s="553"/>
      <c r="BK88" s="328">
        <f>PARAMETRES!$G$11</f>
        <v>40</v>
      </c>
      <c r="BL88" s="329"/>
      <c r="BM88" s="330">
        <f>TOTALGENERAL!$O79</f>
        <v>32.800000000000004</v>
      </c>
      <c r="BN88" s="331"/>
      <c r="BO88" s="330" t="str">
        <f>TOTALGENERAL!$AP79</f>
        <v/>
      </c>
      <c r="BP88" s="331"/>
      <c r="BQ88" s="330" t="str">
        <f>TOTALGENERAL!$BQ79</f>
        <v/>
      </c>
      <c r="BR88" s="331"/>
      <c r="BS88" s="330" t="str">
        <f>TOTALGENERAL!$CR79</f>
        <v/>
      </c>
      <c r="BT88" s="332"/>
      <c r="BU88" s="553" t="str">
        <f>PARAMETRES!$F$11</f>
        <v>NOMBRES ET OPÉRATIONS</v>
      </c>
      <c r="BV88" s="553"/>
      <c r="BW88" s="328">
        <f>PARAMETRES!$G$11</f>
        <v>40</v>
      </c>
      <c r="BX88" s="329"/>
      <c r="BY88" s="330">
        <f>TOTALGENERAL!$O83</f>
        <v>40</v>
      </c>
      <c r="BZ88" s="331"/>
      <c r="CA88" s="330" t="str">
        <f>TOTALGENERAL!$AP83</f>
        <v/>
      </c>
      <c r="CB88" s="331"/>
      <c r="CC88" s="330" t="str">
        <f>TOTALGENERAL!$BQ83</f>
        <v/>
      </c>
      <c r="CD88" s="331"/>
      <c r="CE88" s="330" t="str">
        <f>TOTALGENERAL!$CR83</f>
        <v/>
      </c>
      <c r="CF88" s="332"/>
      <c r="CG88" s="553" t="str">
        <f>PARAMETRES!$F$11</f>
        <v>NOMBRES ET OPÉRATIONS</v>
      </c>
      <c r="CH88" s="553"/>
      <c r="CI88" s="328">
        <f>PARAMETRES!$G$11</f>
        <v>40</v>
      </c>
      <c r="CJ88" s="329"/>
      <c r="CK88" s="330" t="str">
        <f>TOTALGENERAL!$O87</f>
        <v>-</v>
      </c>
      <c r="CL88" s="331"/>
      <c r="CM88" s="330" t="str">
        <f>TOTALGENERAL!$AP87</f>
        <v/>
      </c>
      <c r="CN88" s="331"/>
      <c r="CO88" s="330" t="str">
        <f>TOTALGENERAL!$BQ87</f>
        <v/>
      </c>
      <c r="CP88" s="331"/>
      <c r="CQ88" s="330" t="str">
        <f>TOTALGENERAL!$CR87</f>
        <v/>
      </c>
      <c r="CR88" s="332"/>
      <c r="CS88" s="553" t="str">
        <f>PARAMETRES!$F$11</f>
        <v>NOMBRES ET OPÉRATIONS</v>
      </c>
      <c r="CT88" s="553"/>
      <c r="CU88" s="328">
        <f>PARAMETRES!$G$11</f>
        <v>40</v>
      </c>
      <c r="CV88" s="329"/>
      <c r="CW88" s="330" t="str">
        <f>TOTALGENERAL!$O91</f>
        <v>-</v>
      </c>
      <c r="CX88" s="331"/>
      <c r="CY88" s="330" t="str">
        <f>TOTALGENERAL!$AP91</f>
        <v/>
      </c>
      <c r="CZ88" s="331"/>
      <c r="DA88" s="330" t="str">
        <f>TOTALGENERAL!$BQ91</f>
        <v/>
      </c>
      <c r="DB88" s="331"/>
      <c r="DC88" s="330" t="str">
        <f>TOTALGENERAL!$CR91</f>
        <v/>
      </c>
      <c r="DD88" s="332"/>
      <c r="DE88" s="553" t="str">
        <f>PARAMETRES!$F$11</f>
        <v>NOMBRES ET OPÉRATIONS</v>
      </c>
      <c r="DF88" s="553"/>
      <c r="DG88" s="328">
        <f>PARAMETRES!$G$11</f>
        <v>40</v>
      </c>
      <c r="DH88" s="329"/>
      <c r="DI88" s="330" t="str">
        <f>TOTALGENERAL!$O95</f>
        <v>-</v>
      </c>
      <c r="DJ88" s="331"/>
      <c r="DK88" s="330" t="str">
        <f>TOTALGENERAL!$AP95</f>
        <v/>
      </c>
      <c r="DL88" s="331"/>
      <c r="DM88" s="330" t="str">
        <f>TOTALGENERAL!$BQ95</f>
        <v/>
      </c>
      <c r="DN88" s="331"/>
      <c r="DO88" s="330" t="str">
        <f>TOTALGENERAL!$CR95</f>
        <v/>
      </c>
      <c r="DP88" s="332"/>
    </row>
    <row r="89" spans="1:120">
      <c r="A89" s="553" t="str">
        <f>PARAMETRES!$F$12</f>
        <v>GRANDEURS</v>
      </c>
      <c r="B89" s="553"/>
      <c r="C89" s="328">
        <f>PARAMETRES!$G$12</f>
        <v>30</v>
      </c>
      <c r="D89" s="329"/>
      <c r="E89" s="330" t="str">
        <f>TOTALGENERAL!$P59</f>
        <v/>
      </c>
      <c r="F89" s="331"/>
      <c r="G89" s="330" t="str">
        <f>TOTALGENERAL!$AQ59</f>
        <v/>
      </c>
      <c r="H89" s="331"/>
      <c r="I89" s="330" t="str">
        <f>TOTALGENERAL!$BR59</f>
        <v/>
      </c>
      <c r="J89" s="331"/>
      <c r="K89" s="330" t="str">
        <f>TOTALGENERAL!$CS59</f>
        <v/>
      </c>
      <c r="L89" s="332"/>
      <c r="M89" s="553" t="str">
        <f>PARAMETRES!$F$12</f>
        <v>GRANDEURS</v>
      </c>
      <c r="N89" s="553"/>
      <c r="O89" s="328">
        <f>PARAMETRES!$G$12</f>
        <v>30</v>
      </c>
      <c r="P89" s="329"/>
      <c r="Q89" s="330" t="str">
        <f>TOTALGENERAL!$P63</f>
        <v/>
      </c>
      <c r="R89" s="331"/>
      <c r="S89" s="330" t="str">
        <f>TOTALGENERAL!$AQ63</f>
        <v/>
      </c>
      <c r="T89" s="331"/>
      <c r="U89" s="330" t="str">
        <f>TOTALGENERAL!$BR63</f>
        <v/>
      </c>
      <c r="V89" s="331"/>
      <c r="W89" s="330" t="str">
        <f>TOTALGENERAL!$CS63</f>
        <v/>
      </c>
      <c r="X89" s="332"/>
      <c r="Y89" s="553" t="str">
        <f>PARAMETRES!$F$12</f>
        <v>GRANDEURS</v>
      </c>
      <c r="Z89" s="553"/>
      <c r="AA89" s="328">
        <f>PARAMETRES!$G$12</f>
        <v>30</v>
      </c>
      <c r="AB89" s="329"/>
      <c r="AC89" s="330" t="str">
        <f>TOTALGENERAL!$P67</f>
        <v/>
      </c>
      <c r="AD89" s="331"/>
      <c r="AE89" s="330" t="str">
        <f>TOTALGENERAL!$AQ67</f>
        <v/>
      </c>
      <c r="AF89" s="331"/>
      <c r="AG89" s="330" t="str">
        <f>TOTALGENERAL!$BR67</f>
        <v/>
      </c>
      <c r="AH89" s="331"/>
      <c r="AI89" s="330" t="str">
        <f>TOTALGENERAL!$CS67</f>
        <v/>
      </c>
      <c r="AJ89" s="332"/>
      <c r="AK89" s="553" t="str">
        <f>PARAMETRES!$F$12</f>
        <v>GRANDEURS</v>
      </c>
      <c r="AL89" s="553"/>
      <c r="AM89" s="328">
        <f>PARAMETRES!$G$12</f>
        <v>30</v>
      </c>
      <c r="AN89" s="329"/>
      <c r="AO89" s="330" t="str">
        <f>TOTALGENERAL!$P71</f>
        <v/>
      </c>
      <c r="AP89" s="331"/>
      <c r="AQ89" s="330" t="str">
        <f>TOTALGENERAL!$AQ71</f>
        <v/>
      </c>
      <c r="AR89" s="331"/>
      <c r="AS89" s="330" t="str">
        <f>TOTALGENERAL!$BR71</f>
        <v/>
      </c>
      <c r="AT89" s="331"/>
      <c r="AU89" s="330" t="str">
        <f>TOTALGENERAL!$CS71</f>
        <v/>
      </c>
      <c r="AV89" s="332"/>
      <c r="AW89" s="553" t="str">
        <f>PARAMETRES!$F$12</f>
        <v>GRANDEURS</v>
      </c>
      <c r="AX89" s="553"/>
      <c r="AY89" s="328">
        <f>PARAMETRES!$G$12</f>
        <v>30</v>
      </c>
      <c r="AZ89" s="329"/>
      <c r="BA89" s="330" t="str">
        <f>TOTALGENERAL!$P75</f>
        <v/>
      </c>
      <c r="BB89" s="331"/>
      <c r="BC89" s="330" t="str">
        <f>TOTALGENERAL!$AQ75</f>
        <v/>
      </c>
      <c r="BD89" s="331"/>
      <c r="BE89" s="330" t="str">
        <f>TOTALGENERAL!$BR75</f>
        <v/>
      </c>
      <c r="BF89" s="331"/>
      <c r="BG89" s="330" t="str">
        <f>TOTALGENERAL!$CS75</f>
        <v/>
      </c>
      <c r="BH89" s="332"/>
      <c r="BI89" s="553" t="str">
        <f>PARAMETRES!$F$12</f>
        <v>GRANDEURS</v>
      </c>
      <c r="BJ89" s="553"/>
      <c r="BK89" s="328">
        <f>PARAMETRES!$G$12</f>
        <v>30</v>
      </c>
      <c r="BL89" s="329"/>
      <c r="BM89" s="330" t="str">
        <f>TOTALGENERAL!$P79</f>
        <v/>
      </c>
      <c r="BN89" s="331"/>
      <c r="BO89" s="330" t="str">
        <f>TOTALGENERAL!$AQ79</f>
        <v/>
      </c>
      <c r="BP89" s="331"/>
      <c r="BQ89" s="330" t="str">
        <f>TOTALGENERAL!$BR79</f>
        <v/>
      </c>
      <c r="BR89" s="331"/>
      <c r="BS89" s="330" t="str">
        <f>TOTALGENERAL!$CS79</f>
        <v/>
      </c>
      <c r="BT89" s="332"/>
      <c r="BU89" s="553" t="str">
        <f>PARAMETRES!$F$12</f>
        <v>GRANDEURS</v>
      </c>
      <c r="BV89" s="553"/>
      <c r="BW89" s="328">
        <f>PARAMETRES!$G$12</f>
        <v>30</v>
      </c>
      <c r="BX89" s="329"/>
      <c r="BY89" s="330" t="str">
        <f>TOTALGENERAL!$P83</f>
        <v/>
      </c>
      <c r="BZ89" s="331"/>
      <c r="CA89" s="330" t="str">
        <f>TOTALGENERAL!$AQ83</f>
        <v/>
      </c>
      <c r="CB89" s="331"/>
      <c r="CC89" s="330" t="str">
        <f>TOTALGENERAL!$BR83</f>
        <v/>
      </c>
      <c r="CD89" s="331"/>
      <c r="CE89" s="330" t="str">
        <f>TOTALGENERAL!$CS83</f>
        <v/>
      </c>
      <c r="CF89" s="332"/>
      <c r="CG89" s="553" t="str">
        <f>PARAMETRES!$F$12</f>
        <v>GRANDEURS</v>
      </c>
      <c r="CH89" s="553"/>
      <c r="CI89" s="328">
        <f>PARAMETRES!$G$12</f>
        <v>30</v>
      </c>
      <c r="CJ89" s="329"/>
      <c r="CK89" s="330" t="str">
        <f>TOTALGENERAL!$P87</f>
        <v/>
      </c>
      <c r="CL89" s="331"/>
      <c r="CM89" s="330" t="str">
        <f>TOTALGENERAL!$AQ87</f>
        <v/>
      </c>
      <c r="CN89" s="331"/>
      <c r="CO89" s="330" t="str">
        <f>TOTALGENERAL!$BR87</f>
        <v/>
      </c>
      <c r="CP89" s="331"/>
      <c r="CQ89" s="330" t="str">
        <f>TOTALGENERAL!$CS87</f>
        <v/>
      </c>
      <c r="CR89" s="332"/>
      <c r="CS89" s="553" t="str">
        <f>PARAMETRES!$F$12</f>
        <v>GRANDEURS</v>
      </c>
      <c r="CT89" s="553"/>
      <c r="CU89" s="328">
        <f>PARAMETRES!$G$12</f>
        <v>30</v>
      </c>
      <c r="CV89" s="329"/>
      <c r="CW89" s="330" t="str">
        <f>TOTALGENERAL!$P91</f>
        <v/>
      </c>
      <c r="CX89" s="331"/>
      <c r="CY89" s="330" t="str">
        <f>TOTALGENERAL!$AQ91</f>
        <v/>
      </c>
      <c r="CZ89" s="331"/>
      <c r="DA89" s="330" t="str">
        <f>TOTALGENERAL!$BR91</f>
        <v/>
      </c>
      <c r="DB89" s="331"/>
      <c r="DC89" s="330" t="str">
        <f>TOTALGENERAL!$CS91</f>
        <v/>
      </c>
      <c r="DD89" s="332"/>
      <c r="DE89" s="553" t="str">
        <f>PARAMETRES!$F$12</f>
        <v>GRANDEURS</v>
      </c>
      <c r="DF89" s="553"/>
      <c r="DG89" s="328">
        <f>PARAMETRES!$G$12</f>
        <v>30</v>
      </c>
      <c r="DH89" s="329"/>
      <c r="DI89" s="330" t="str">
        <f>TOTALGENERAL!$P95</f>
        <v/>
      </c>
      <c r="DJ89" s="331"/>
      <c r="DK89" s="330" t="str">
        <f>TOTALGENERAL!$AQ95</f>
        <v/>
      </c>
      <c r="DL89" s="331"/>
      <c r="DM89" s="330" t="str">
        <f>TOTALGENERAL!$BR95</f>
        <v/>
      </c>
      <c r="DN89" s="331"/>
      <c r="DO89" s="330" t="str">
        <f>TOTALGENERAL!$CS95</f>
        <v/>
      </c>
      <c r="DP89" s="332"/>
    </row>
    <row r="90" spans="1:120">
      <c r="A90" s="553" t="str">
        <f>PARAMETRES!$F$13</f>
        <v>SOLIDES ET FIGURES</v>
      </c>
      <c r="B90" s="553"/>
      <c r="C90" s="328">
        <f>PARAMETRES!$G$13</f>
        <v>30</v>
      </c>
      <c r="D90" s="329"/>
      <c r="E90" s="330" t="str">
        <f>TOTALGENERAL!$Q59</f>
        <v/>
      </c>
      <c r="F90" s="331"/>
      <c r="G90" s="330" t="str">
        <f>TOTALGENERAL!$AR59</f>
        <v/>
      </c>
      <c r="H90" s="331"/>
      <c r="I90" s="330" t="str">
        <f>TOTALGENERAL!$BS59</f>
        <v/>
      </c>
      <c r="J90" s="331"/>
      <c r="K90" s="330" t="str">
        <f>TOTALGENERAL!$CT59</f>
        <v/>
      </c>
      <c r="L90" s="332"/>
      <c r="M90" s="553" t="str">
        <f>PARAMETRES!$F$13</f>
        <v>SOLIDES ET FIGURES</v>
      </c>
      <c r="N90" s="553"/>
      <c r="O90" s="328">
        <f>PARAMETRES!$G$13</f>
        <v>30</v>
      </c>
      <c r="P90" s="329"/>
      <c r="Q90" s="330" t="str">
        <f>TOTALGENERAL!$Q63</f>
        <v/>
      </c>
      <c r="R90" s="331"/>
      <c r="S90" s="330" t="str">
        <f>TOTALGENERAL!$AR63</f>
        <v/>
      </c>
      <c r="T90" s="331"/>
      <c r="U90" s="330" t="str">
        <f>TOTALGENERAL!$BS63</f>
        <v/>
      </c>
      <c r="V90" s="331"/>
      <c r="W90" s="330" t="str">
        <f>TOTALGENERAL!$CT63</f>
        <v/>
      </c>
      <c r="X90" s="332"/>
      <c r="Y90" s="553" t="str">
        <f>PARAMETRES!$F$13</f>
        <v>SOLIDES ET FIGURES</v>
      </c>
      <c r="Z90" s="553"/>
      <c r="AA90" s="328">
        <f>PARAMETRES!$G$13</f>
        <v>30</v>
      </c>
      <c r="AB90" s="329"/>
      <c r="AC90" s="330" t="str">
        <f>TOTALGENERAL!$Q67</f>
        <v/>
      </c>
      <c r="AD90" s="331"/>
      <c r="AE90" s="330" t="str">
        <f>TOTALGENERAL!$AR67</f>
        <v/>
      </c>
      <c r="AF90" s="331"/>
      <c r="AG90" s="330" t="str">
        <f>TOTALGENERAL!$BS67</f>
        <v/>
      </c>
      <c r="AH90" s="331"/>
      <c r="AI90" s="330" t="str">
        <f>TOTALGENERAL!$CT67</f>
        <v/>
      </c>
      <c r="AJ90" s="332"/>
      <c r="AK90" s="553" t="str">
        <f>PARAMETRES!$F$13</f>
        <v>SOLIDES ET FIGURES</v>
      </c>
      <c r="AL90" s="553"/>
      <c r="AM90" s="328">
        <f>PARAMETRES!$G$13</f>
        <v>30</v>
      </c>
      <c r="AN90" s="329"/>
      <c r="AO90" s="330" t="str">
        <f>TOTALGENERAL!$Q71</f>
        <v/>
      </c>
      <c r="AP90" s="331"/>
      <c r="AQ90" s="330" t="str">
        <f>TOTALGENERAL!$AR71</f>
        <v/>
      </c>
      <c r="AR90" s="331"/>
      <c r="AS90" s="330" t="str">
        <f>TOTALGENERAL!$BS71</f>
        <v/>
      </c>
      <c r="AT90" s="331"/>
      <c r="AU90" s="330" t="str">
        <f>TOTALGENERAL!$CT71</f>
        <v/>
      </c>
      <c r="AV90" s="332"/>
      <c r="AW90" s="553" t="str">
        <f>PARAMETRES!$F$13</f>
        <v>SOLIDES ET FIGURES</v>
      </c>
      <c r="AX90" s="553"/>
      <c r="AY90" s="328">
        <f>PARAMETRES!$G$13</f>
        <v>30</v>
      </c>
      <c r="AZ90" s="329"/>
      <c r="BA90" s="330" t="str">
        <f>TOTALGENERAL!$Q75</f>
        <v/>
      </c>
      <c r="BB90" s="331"/>
      <c r="BC90" s="330" t="str">
        <f>TOTALGENERAL!$AR75</f>
        <v/>
      </c>
      <c r="BD90" s="331"/>
      <c r="BE90" s="330" t="str">
        <f>TOTALGENERAL!$BS75</f>
        <v/>
      </c>
      <c r="BF90" s="331"/>
      <c r="BG90" s="330" t="str">
        <f>TOTALGENERAL!$CT75</f>
        <v/>
      </c>
      <c r="BH90" s="332"/>
      <c r="BI90" s="553" t="str">
        <f>PARAMETRES!$F$13</f>
        <v>SOLIDES ET FIGURES</v>
      </c>
      <c r="BJ90" s="553"/>
      <c r="BK90" s="328">
        <f>PARAMETRES!$G$13</f>
        <v>30</v>
      </c>
      <c r="BL90" s="329"/>
      <c r="BM90" s="330" t="str">
        <f>TOTALGENERAL!$Q79</f>
        <v/>
      </c>
      <c r="BN90" s="331"/>
      <c r="BO90" s="330" t="str">
        <f>TOTALGENERAL!$AR79</f>
        <v/>
      </c>
      <c r="BP90" s="331"/>
      <c r="BQ90" s="330" t="str">
        <f>TOTALGENERAL!$BS79</f>
        <v/>
      </c>
      <c r="BR90" s="331"/>
      <c r="BS90" s="330" t="str">
        <f>TOTALGENERAL!$CT79</f>
        <v/>
      </c>
      <c r="BT90" s="332"/>
      <c r="BU90" s="553" t="str">
        <f>PARAMETRES!$F$13</f>
        <v>SOLIDES ET FIGURES</v>
      </c>
      <c r="BV90" s="553"/>
      <c r="BW90" s="328">
        <f>PARAMETRES!$G$13</f>
        <v>30</v>
      </c>
      <c r="BX90" s="329"/>
      <c r="BY90" s="330" t="str">
        <f>TOTALGENERAL!$Q83</f>
        <v/>
      </c>
      <c r="BZ90" s="331"/>
      <c r="CA90" s="330" t="str">
        <f>TOTALGENERAL!$AR83</f>
        <v/>
      </c>
      <c r="CB90" s="331"/>
      <c r="CC90" s="330" t="str">
        <f>TOTALGENERAL!$BS83</f>
        <v/>
      </c>
      <c r="CD90" s="331"/>
      <c r="CE90" s="330" t="str">
        <f>TOTALGENERAL!$CT83</f>
        <v/>
      </c>
      <c r="CF90" s="332"/>
      <c r="CG90" s="553" t="str">
        <f>PARAMETRES!$F$13</f>
        <v>SOLIDES ET FIGURES</v>
      </c>
      <c r="CH90" s="553"/>
      <c r="CI90" s="328">
        <f>PARAMETRES!$G$13</f>
        <v>30</v>
      </c>
      <c r="CJ90" s="329"/>
      <c r="CK90" s="330" t="str">
        <f>TOTALGENERAL!$Q87</f>
        <v/>
      </c>
      <c r="CL90" s="331"/>
      <c r="CM90" s="330" t="str">
        <f>TOTALGENERAL!$AR87</f>
        <v/>
      </c>
      <c r="CN90" s="331"/>
      <c r="CO90" s="330" t="str">
        <f>TOTALGENERAL!$BS87</f>
        <v/>
      </c>
      <c r="CP90" s="331"/>
      <c r="CQ90" s="330" t="str">
        <f>TOTALGENERAL!$CT87</f>
        <v/>
      </c>
      <c r="CR90" s="332"/>
      <c r="CS90" s="553" t="str">
        <f>PARAMETRES!$F$13</f>
        <v>SOLIDES ET FIGURES</v>
      </c>
      <c r="CT90" s="553"/>
      <c r="CU90" s="328">
        <f>PARAMETRES!$G$13</f>
        <v>30</v>
      </c>
      <c r="CV90" s="329"/>
      <c r="CW90" s="330" t="str">
        <f>TOTALGENERAL!$Q91</f>
        <v/>
      </c>
      <c r="CX90" s="331"/>
      <c r="CY90" s="330" t="str">
        <f>TOTALGENERAL!$AR91</f>
        <v/>
      </c>
      <c r="CZ90" s="331"/>
      <c r="DA90" s="330" t="str">
        <f>TOTALGENERAL!$BS91</f>
        <v/>
      </c>
      <c r="DB90" s="331"/>
      <c r="DC90" s="330" t="str">
        <f>TOTALGENERAL!$CT91</f>
        <v/>
      </c>
      <c r="DD90" s="332"/>
      <c r="DE90" s="553" t="str">
        <f>PARAMETRES!$F$13</f>
        <v>SOLIDES ET FIGURES</v>
      </c>
      <c r="DF90" s="553"/>
      <c r="DG90" s="328">
        <f>PARAMETRES!$G$13</f>
        <v>30</v>
      </c>
      <c r="DH90" s="329"/>
      <c r="DI90" s="330" t="str">
        <f>TOTALGENERAL!$Q95</f>
        <v/>
      </c>
      <c r="DJ90" s="331"/>
      <c r="DK90" s="330" t="str">
        <f>TOTALGENERAL!$AR95</f>
        <v/>
      </c>
      <c r="DL90" s="331"/>
      <c r="DM90" s="330" t="str">
        <f>TOTALGENERAL!$BS95</f>
        <v/>
      </c>
      <c r="DN90" s="331"/>
      <c r="DO90" s="330" t="str">
        <f>TOTALGENERAL!$CT95</f>
        <v/>
      </c>
      <c r="DP90" s="332"/>
    </row>
    <row r="91" spans="1:120">
      <c r="A91" s="326"/>
      <c r="B91" s="326"/>
      <c r="C91" s="327"/>
      <c r="D91" s="327"/>
      <c r="E91" s="315"/>
      <c r="G91" s="315"/>
      <c r="I91" s="315"/>
      <c r="K91" s="315"/>
      <c r="M91" s="326"/>
      <c r="N91" s="326"/>
      <c r="O91" s="327"/>
      <c r="P91" s="327"/>
      <c r="Q91" s="315"/>
      <c r="S91" s="315"/>
      <c r="U91" s="315"/>
      <c r="W91" s="315"/>
      <c r="Y91" s="326"/>
      <c r="Z91" s="326"/>
      <c r="AA91" s="327"/>
      <c r="AB91" s="327"/>
      <c r="AC91" s="315"/>
      <c r="AE91" s="315"/>
      <c r="AG91" s="315"/>
      <c r="AI91" s="315"/>
      <c r="AK91" s="326"/>
      <c r="AL91" s="326"/>
      <c r="AM91" s="327"/>
      <c r="AN91" s="327"/>
      <c r="AO91" s="315"/>
      <c r="AQ91" s="315"/>
      <c r="AS91" s="315"/>
      <c r="AU91" s="315"/>
      <c r="AW91" s="326"/>
      <c r="AX91" s="326"/>
      <c r="AY91" s="327"/>
      <c r="AZ91" s="327"/>
      <c r="BA91" s="315"/>
      <c r="BC91" s="315"/>
      <c r="BE91" s="315"/>
      <c r="BG91" s="315"/>
      <c r="BI91" s="326"/>
      <c r="BJ91" s="326"/>
      <c r="BK91" s="327"/>
      <c r="BL91" s="327"/>
      <c r="BM91" s="315"/>
      <c r="BO91" s="315"/>
      <c r="BQ91" s="315"/>
      <c r="BS91" s="315"/>
      <c r="BU91" s="326"/>
      <c r="BV91" s="326"/>
      <c r="BW91" s="327"/>
      <c r="BX91" s="327"/>
      <c r="BY91" s="315"/>
      <c r="CA91" s="315"/>
      <c r="CC91" s="315"/>
      <c r="CE91" s="315"/>
      <c r="CG91" s="326"/>
      <c r="CH91" s="326"/>
      <c r="CI91" s="327"/>
      <c r="CJ91" s="327"/>
      <c r="CK91" s="315"/>
      <c r="CM91" s="315"/>
      <c r="CO91" s="315"/>
      <c r="CQ91" s="315"/>
      <c r="CS91" s="326"/>
      <c r="CT91" s="326"/>
      <c r="CU91" s="327"/>
      <c r="CV91" s="327"/>
      <c r="CW91" s="315"/>
      <c r="CY91" s="315"/>
      <c r="DA91" s="315"/>
      <c r="DC91" s="315"/>
      <c r="DE91" s="326"/>
      <c r="DF91" s="326"/>
      <c r="DG91" s="327"/>
      <c r="DH91" s="327"/>
      <c r="DI91" s="315"/>
      <c r="DK91" s="315"/>
      <c r="DM91" s="315"/>
      <c r="DO91" s="315"/>
    </row>
    <row r="92" spans="1:120" ht="13.5">
      <c r="A92" s="554" t="str">
        <f>PARAMETRES!$F$14</f>
        <v>TOTAL MATHÉMATIQUE</v>
      </c>
      <c r="B92" s="554"/>
      <c r="C92" s="333">
        <f>PARAMETRES!$G$14</f>
        <v>100</v>
      </c>
      <c r="D92" s="334"/>
      <c r="E92" s="335">
        <f>TOTALGENERAL!$R59</f>
        <v>94.1</v>
      </c>
      <c r="F92" s="319"/>
      <c r="G92" s="335" t="str">
        <f>TOTALGENERAL!$AS59</f>
        <v/>
      </c>
      <c r="H92" s="319"/>
      <c r="I92" s="335" t="str">
        <f>TOTALGENERAL!$BT59</f>
        <v/>
      </c>
      <c r="J92" s="319"/>
      <c r="K92" s="335" t="str">
        <f>TOTALGENERAL!$CU59</f>
        <v/>
      </c>
      <c r="L92" s="320"/>
      <c r="M92" s="554" t="str">
        <f>PARAMETRES!$F$14</f>
        <v>TOTAL MATHÉMATIQUE</v>
      </c>
      <c r="N92" s="554"/>
      <c r="O92" s="333">
        <f>PARAMETRES!$G$14</f>
        <v>100</v>
      </c>
      <c r="P92" s="334"/>
      <c r="Q92" s="335">
        <f>TOTALGENERAL!$R63</f>
        <v>75.899999999999991</v>
      </c>
      <c r="R92" s="319"/>
      <c r="S92" s="335" t="str">
        <f>TOTALGENERAL!$AS63</f>
        <v/>
      </c>
      <c r="T92" s="319"/>
      <c r="U92" s="335" t="str">
        <f>TOTALGENERAL!$BT63</f>
        <v/>
      </c>
      <c r="V92" s="319"/>
      <c r="W92" s="335" t="str">
        <f>TOTALGENERAL!$CU63</f>
        <v/>
      </c>
      <c r="X92" s="320"/>
      <c r="Y92" s="554" t="str">
        <f>PARAMETRES!$F$14</f>
        <v>TOTAL MATHÉMATIQUE</v>
      </c>
      <c r="Z92" s="554"/>
      <c r="AA92" s="333">
        <f>PARAMETRES!$G$14</f>
        <v>100</v>
      </c>
      <c r="AB92" s="334"/>
      <c r="AC92" s="335">
        <f>TOTALGENERAL!$R67</f>
        <v>93.3</v>
      </c>
      <c r="AD92" s="319"/>
      <c r="AE92" s="335" t="str">
        <f>TOTALGENERAL!$AS67</f>
        <v/>
      </c>
      <c r="AF92" s="319"/>
      <c r="AG92" s="335" t="str">
        <f>TOTALGENERAL!$BT67</f>
        <v/>
      </c>
      <c r="AH92" s="319"/>
      <c r="AI92" s="335" t="str">
        <f>TOTALGENERAL!$CU67</f>
        <v/>
      </c>
      <c r="AJ92" s="320"/>
      <c r="AK92" s="554" t="str">
        <f>PARAMETRES!$F$14</f>
        <v>TOTAL MATHÉMATIQUE</v>
      </c>
      <c r="AL92" s="554"/>
      <c r="AM92" s="333">
        <f>PARAMETRES!$G$14</f>
        <v>100</v>
      </c>
      <c r="AN92" s="334"/>
      <c r="AO92" s="335">
        <f>TOTALGENERAL!$R71</f>
        <v>80.599999999999994</v>
      </c>
      <c r="AP92" s="319"/>
      <c r="AQ92" s="335" t="str">
        <f>TOTALGENERAL!$AS71</f>
        <v/>
      </c>
      <c r="AR92" s="319"/>
      <c r="AS92" s="335" t="str">
        <f>TOTALGENERAL!$BT71</f>
        <v/>
      </c>
      <c r="AT92" s="319"/>
      <c r="AU92" s="335" t="str">
        <f>TOTALGENERAL!$CU71</f>
        <v/>
      </c>
      <c r="AV92" s="320"/>
      <c r="AW92" s="554" t="str">
        <f>PARAMETRES!$F$14</f>
        <v>TOTAL MATHÉMATIQUE</v>
      </c>
      <c r="AX92" s="554"/>
      <c r="AY92" s="333">
        <f>PARAMETRES!$G$14</f>
        <v>100</v>
      </c>
      <c r="AZ92" s="334"/>
      <c r="BA92" s="335">
        <f>TOTALGENERAL!$R75</f>
        <v>97.899999999999991</v>
      </c>
      <c r="BB92" s="319"/>
      <c r="BC92" s="335" t="str">
        <f>TOTALGENERAL!$AS75</f>
        <v/>
      </c>
      <c r="BD92" s="319"/>
      <c r="BE92" s="335" t="str">
        <f>TOTALGENERAL!$BT75</f>
        <v/>
      </c>
      <c r="BF92" s="319"/>
      <c r="BG92" s="335" t="str">
        <f>TOTALGENERAL!$CU75</f>
        <v/>
      </c>
      <c r="BH92" s="320"/>
      <c r="BI92" s="554" t="str">
        <f>PARAMETRES!$F$14</f>
        <v>TOTAL MATHÉMATIQUE</v>
      </c>
      <c r="BJ92" s="554"/>
      <c r="BK92" s="333">
        <f>PARAMETRES!$G$14</f>
        <v>100</v>
      </c>
      <c r="BL92" s="334"/>
      <c r="BM92" s="335">
        <f>TOTALGENERAL!$R79</f>
        <v>81.8</v>
      </c>
      <c r="BN92" s="319"/>
      <c r="BO92" s="335" t="str">
        <f>TOTALGENERAL!$AS79</f>
        <v/>
      </c>
      <c r="BP92" s="319"/>
      <c r="BQ92" s="335" t="str">
        <f>TOTALGENERAL!$BT79</f>
        <v/>
      </c>
      <c r="BR92" s="319"/>
      <c r="BS92" s="335" t="str">
        <f>TOTALGENERAL!$CU79</f>
        <v/>
      </c>
      <c r="BT92" s="320"/>
      <c r="BU92" s="554" t="str">
        <f>PARAMETRES!$F$14</f>
        <v>TOTAL MATHÉMATIQUE</v>
      </c>
      <c r="BV92" s="554"/>
      <c r="BW92" s="333">
        <f>PARAMETRES!$G$14</f>
        <v>100</v>
      </c>
      <c r="BX92" s="334"/>
      <c r="BY92" s="335">
        <f>TOTALGENERAL!$R83</f>
        <v>100</v>
      </c>
      <c r="BZ92" s="319"/>
      <c r="CA92" s="335" t="str">
        <f>TOTALGENERAL!$AS83</f>
        <v/>
      </c>
      <c r="CB92" s="319"/>
      <c r="CC92" s="335" t="str">
        <f>TOTALGENERAL!$BT83</f>
        <v/>
      </c>
      <c r="CD92" s="319"/>
      <c r="CE92" s="335" t="str">
        <f>TOTALGENERAL!$CU83</f>
        <v/>
      </c>
      <c r="CF92" s="320"/>
      <c r="CG92" s="554" t="str">
        <f>PARAMETRES!$F$14</f>
        <v>TOTAL MATHÉMATIQUE</v>
      </c>
      <c r="CH92" s="554"/>
      <c r="CI92" s="333">
        <f>PARAMETRES!$G$14</f>
        <v>100</v>
      </c>
      <c r="CJ92" s="334"/>
      <c r="CK92" s="335" t="str">
        <f>TOTALGENERAL!$R87</f>
        <v>-</v>
      </c>
      <c r="CL92" s="319"/>
      <c r="CM92" s="335" t="str">
        <f>TOTALGENERAL!$AS87</f>
        <v/>
      </c>
      <c r="CN92" s="319"/>
      <c r="CO92" s="335" t="str">
        <f>TOTALGENERAL!$BT87</f>
        <v/>
      </c>
      <c r="CP92" s="319"/>
      <c r="CQ92" s="335" t="str">
        <f>TOTALGENERAL!$CU87</f>
        <v/>
      </c>
      <c r="CR92" s="320"/>
      <c r="CS92" s="554" t="str">
        <f>PARAMETRES!$F$14</f>
        <v>TOTAL MATHÉMATIQUE</v>
      </c>
      <c r="CT92" s="554"/>
      <c r="CU92" s="333">
        <f>PARAMETRES!$G$14</f>
        <v>100</v>
      </c>
      <c r="CV92" s="334"/>
      <c r="CW92" s="335" t="str">
        <f>TOTALGENERAL!$R91</f>
        <v>-</v>
      </c>
      <c r="CX92" s="319"/>
      <c r="CY92" s="335" t="str">
        <f>TOTALGENERAL!$AS91</f>
        <v/>
      </c>
      <c r="CZ92" s="319"/>
      <c r="DA92" s="335" t="str">
        <f>TOTALGENERAL!$BT91</f>
        <v/>
      </c>
      <c r="DB92" s="319"/>
      <c r="DC92" s="335" t="str">
        <f>TOTALGENERAL!$CU91</f>
        <v/>
      </c>
      <c r="DD92" s="320"/>
      <c r="DE92" s="554" t="str">
        <f>PARAMETRES!$F$14</f>
        <v>TOTAL MATHÉMATIQUE</v>
      </c>
      <c r="DF92" s="554"/>
      <c r="DG92" s="333">
        <f>PARAMETRES!$G$14</f>
        <v>100</v>
      </c>
      <c r="DH92" s="334"/>
      <c r="DI92" s="335" t="str">
        <f>TOTALGENERAL!$R95</f>
        <v>-</v>
      </c>
      <c r="DJ92" s="319"/>
      <c r="DK92" s="335" t="str">
        <f>TOTALGENERAL!$AS95</f>
        <v/>
      </c>
      <c r="DL92" s="319"/>
      <c r="DM92" s="335" t="str">
        <f>TOTALGENERAL!$BT95</f>
        <v/>
      </c>
      <c r="DN92" s="319"/>
      <c r="DO92" s="335" t="str">
        <f>TOTALGENERAL!$CU95</f>
        <v/>
      </c>
      <c r="DP92" s="320"/>
    </row>
    <row r="93" spans="1:120" ht="13.5">
      <c r="A93" s="321" t="str">
        <f>IF(COUNTBLANK(K73:K102)=30,"","Moyenne de l'année :")</f>
        <v/>
      </c>
      <c r="B93" s="322" t="str">
        <f>IF(COUNTBLANK(K73:K102)=30,"",CONCATENATE(TOTALGENERAL!$DL59," %"))</f>
        <v/>
      </c>
      <c r="C93" s="336"/>
      <c r="D93" s="336"/>
      <c r="E93" s="315"/>
      <c r="F93" s="324"/>
      <c r="G93" s="315"/>
      <c r="H93" s="324"/>
      <c r="I93" s="315"/>
      <c r="J93" s="324"/>
      <c r="K93" s="315"/>
      <c r="L93" s="325"/>
      <c r="M93" s="321" t="str">
        <f>IF(COUNTBLANK(W73:W102)=30,"","Moyenne de l'année :")</f>
        <v/>
      </c>
      <c r="N93" s="322" t="str">
        <f>IF(COUNTBLANK(W73:W102)=30,"",CONCATENATE(TOTALGENERAL!$DL63," %"))</f>
        <v/>
      </c>
      <c r="O93" s="336"/>
      <c r="P93" s="336"/>
      <c r="Q93" s="315"/>
      <c r="R93" s="324"/>
      <c r="S93" s="315"/>
      <c r="T93" s="324"/>
      <c r="U93" s="315"/>
      <c r="V93" s="324"/>
      <c r="W93" s="315"/>
      <c r="X93" s="325"/>
      <c r="Y93" s="321" t="str">
        <f>IF(COUNTBLANK(AI73:AI102)=30,"","Moyenne de l'année :")</f>
        <v/>
      </c>
      <c r="Z93" s="322" t="str">
        <f>IF(COUNTBLANK(AI73:AI102)=30,"",CONCATENATE(TOTALGENERAL!$DL67," %"))</f>
        <v/>
      </c>
      <c r="AA93" s="336"/>
      <c r="AB93" s="336"/>
      <c r="AC93" s="315"/>
      <c r="AD93" s="324"/>
      <c r="AE93" s="315"/>
      <c r="AF93" s="324"/>
      <c r="AG93" s="315"/>
      <c r="AH93" s="324"/>
      <c r="AI93" s="315"/>
      <c r="AJ93" s="325"/>
      <c r="AK93" s="321" t="str">
        <f>IF(COUNTBLANK(AU73:AU102)=30,"","Moyenne de l'année :")</f>
        <v/>
      </c>
      <c r="AL93" s="322" t="str">
        <f>IF(COUNTBLANK(AU73:AU102)=30,"",CONCATENATE(TOTALGENERAL!$DL71," %"))</f>
        <v/>
      </c>
      <c r="AM93" s="336"/>
      <c r="AN93" s="336"/>
      <c r="AO93" s="315"/>
      <c r="AP93" s="324"/>
      <c r="AQ93" s="315"/>
      <c r="AR93" s="324"/>
      <c r="AS93" s="315"/>
      <c r="AT93" s="324"/>
      <c r="AU93" s="315"/>
      <c r="AV93" s="325"/>
      <c r="AW93" s="321" t="str">
        <f>IF(COUNTBLANK(BG73:BG102)=30,"","Moyenne de l'année :")</f>
        <v/>
      </c>
      <c r="AX93" s="322" t="str">
        <f>IF(COUNTBLANK(BG73:BG102)=30,"",CONCATENATE(TOTALGENERAL!$DL75," %"))</f>
        <v/>
      </c>
      <c r="AY93" s="336"/>
      <c r="AZ93" s="336"/>
      <c r="BA93" s="315"/>
      <c r="BB93" s="324"/>
      <c r="BC93" s="315"/>
      <c r="BD93" s="324"/>
      <c r="BE93" s="315"/>
      <c r="BF93" s="324"/>
      <c r="BG93" s="315"/>
      <c r="BH93" s="325"/>
      <c r="BI93" s="321" t="str">
        <f>IF(COUNTBLANK(BS73:BS102)=30,"","Moyenne de l'année :")</f>
        <v/>
      </c>
      <c r="BJ93" s="322" t="str">
        <f>IF(COUNTBLANK(BS73:BS102)=30,"",CONCATENATE(TOTALGENERAL!$DL79," %"))</f>
        <v/>
      </c>
      <c r="BK93" s="336"/>
      <c r="BL93" s="336"/>
      <c r="BM93" s="315"/>
      <c r="BN93" s="324"/>
      <c r="BO93" s="315"/>
      <c r="BP93" s="324"/>
      <c r="BQ93" s="315"/>
      <c r="BR93" s="324"/>
      <c r="BS93" s="315"/>
      <c r="BT93" s="325"/>
      <c r="BU93" s="321" t="str">
        <f>IF(COUNTBLANK(CE73:CE102)=30,"","Moyenne de l'année :")</f>
        <v/>
      </c>
      <c r="BV93" s="322" t="str">
        <f>IF(COUNTBLANK(CE73:CE102)=30,"",CONCATENATE(TOTALGENERAL!$DL83," %"))</f>
        <v/>
      </c>
      <c r="BW93" s="336"/>
      <c r="BX93" s="336"/>
      <c r="BY93" s="315"/>
      <c r="BZ93" s="324"/>
      <c r="CA93" s="315"/>
      <c r="CB93" s="324"/>
      <c r="CC93" s="315"/>
      <c r="CD93" s="324"/>
      <c r="CE93" s="315"/>
      <c r="CF93" s="325"/>
      <c r="CG93" s="321" t="str">
        <f>IF(COUNTBLANK(CQ73:CQ102)=30,"","Moyenne de l'année :")</f>
        <v/>
      </c>
      <c r="CH93" s="322" t="str">
        <f>IF(COUNTBLANK(CQ73:CQ102)=30,"",CONCATENATE(TOTALGENERAL!$DL87," %"))</f>
        <v/>
      </c>
      <c r="CI93" s="336"/>
      <c r="CJ93" s="336"/>
      <c r="CK93" s="315"/>
      <c r="CL93" s="324"/>
      <c r="CM93" s="315"/>
      <c r="CN93" s="324"/>
      <c r="CO93" s="315"/>
      <c r="CP93" s="324"/>
      <c r="CQ93" s="315"/>
      <c r="CR93" s="325"/>
      <c r="CS93" s="321" t="str">
        <f>IF(COUNTBLANK(DC73:DC102)=30,"","Moyenne de l'année :")</f>
        <v/>
      </c>
      <c r="CT93" s="322" t="str">
        <f>IF(COUNTBLANK(DC73:DC102)=30,"",CONCATENATE(TOTALGENERAL!$DL91," %"))</f>
        <v/>
      </c>
      <c r="CU93" s="336"/>
      <c r="CV93" s="336"/>
      <c r="CW93" s="315"/>
      <c r="CX93" s="324"/>
      <c r="CY93" s="315"/>
      <c r="CZ93" s="324"/>
      <c r="DA93" s="315"/>
      <c r="DB93" s="324"/>
      <c r="DC93" s="315"/>
      <c r="DD93" s="325"/>
      <c r="DE93" s="321" t="str">
        <f>IF(COUNTBLANK(DO73:DO102)=30,"","Moyenne de l'année :")</f>
        <v/>
      </c>
      <c r="DF93" s="322" t="str">
        <f>IF(COUNTBLANK(DO73:DO102)=30,"",CONCATENATE(TOTALGENERAL!$DL95," %"))</f>
        <v/>
      </c>
      <c r="DG93" s="336"/>
      <c r="DH93" s="336"/>
      <c r="DI93" s="315"/>
      <c r="DJ93" s="324"/>
      <c r="DK93" s="315"/>
      <c r="DL93" s="324"/>
      <c r="DM93" s="315"/>
      <c r="DN93" s="324"/>
      <c r="DO93" s="315"/>
      <c r="DP93" s="325"/>
    </row>
    <row r="94" spans="1:120">
      <c r="A94" s="326"/>
      <c r="B94" s="326"/>
      <c r="C94" s="327"/>
      <c r="D94" s="327"/>
      <c r="E94" s="315"/>
      <c r="G94" s="315"/>
      <c r="I94" s="315"/>
      <c r="K94" s="315"/>
      <c r="M94" s="326"/>
      <c r="N94" s="326"/>
      <c r="O94" s="327"/>
      <c r="P94" s="327"/>
      <c r="Q94" s="315"/>
      <c r="S94" s="315"/>
      <c r="U94" s="315"/>
      <c r="W94" s="315"/>
      <c r="Y94" s="326"/>
      <c r="Z94" s="326"/>
      <c r="AA94" s="327"/>
      <c r="AB94" s="327"/>
      <c r="AC94" s="315"/>
      <c r="AE94" s="315"/>
      <c r="AG94" s="315"/>
      <c r="AI94" s="315"/>
      <c r="AK94" s="326"/>
      <c r="AL94" s="326"/>
      <c r="AM94" s="327"/>
      <c r="AN94" s="327"/>
      <c r="AO94" s="315"/>
      <c r="AQ94" s="315"/>
      <c r="AS94" s="315"/>
      <c r="AU94" s="315"/>
      <c r="AW94" s="326"/>
      <c r="AX94" s="326"/>
      <c r="AY94" s="327"/>
      <c r="AZ94" s="327"/>
      <c r="BA94" s="315"/>
      <c r="BC94" s="315"/>
      <c r="BE94" s="315"/>
      <c r="BG94" s="315"/>
      <c r="BI94" s="326"/>
      <c r="BJ94" s="326"/>
      <c r="BK94" s="327"/>
      <c r="BL94" s="327"/>
      <c r="BM94" s="315"/>
      <c r="BO94" s="315"/>
      <c r="BQ94" s="315"/>
      <c r="BS94" s="315"/>
      <c r="BU94" s="326"/>
      <c r="BV94" s="326"/>
      <c r="BW94" s="327"/>
      <c r="BX94" s="327"/>
      <c r="BY94" s="315"/>
      <c r="CA94" s="315"/>
      <c r="CC94" s="315"/>
      <c r="CE94" s="315"/>
      <c r="CG94" s="326"/>
      <c r="CH94" s="326"/>
      <c r="CI94" s="327"/>
      <c r="CJ94" s="327"/>
      <c r="CK94" s="315"/>
      <c r="CM94" s="315"/>
      <c r="CO94" s="315"/>
      <c r="CQ94" s="315"/>
      <c r="CS94" s="326"/>
      <c r="CT94" s="326"/>
      <c r="CU94" s="327"/>
      <c r="CV94" s="327"/>
      <c r="CW94" s="315"/>
      <c r="CY94" s="315"/>
      <c r="DA94" s="315"/>
      <c r="DC94" s="315"/>
      <c r="DE94" s="326"/>
      <c r="DF94" s="326"/>
      <c r="DG94" s="327"/>
      <c r="DH94" s="327"/>
      <c r="DI94" s="315"/>
      <c r="DK94" s="315"/>
      <c r="DM94" s="315"/>
      <c r="DO94" s="315"/>
    </row>
    <row r="95" spans="1:120">
      <c r="A95" s="551" t="str">
        <f>PARAMETRES!$F$16</f>
        <v>ÉVEIL</v>
      </c>
      <c r="B95" s="551"/>
      <c r="C95" s="316">
        <f>PARAMETRES!$G$16</f>
        <v>30</v>
      </c>
      <c r="D95" s="317"/>
      <c r="E95" s="318">
        <f>TOTALGENERAL!$U59</f>
        <v>14.7</v>
      </c>
      <c r="F95" s="319"/>
      <c r="G95" s="318" t="str">
        <f>TOTALGENERAL!$AV59</f>
        <v/>
      </c>
      <c r="H95" s="319"/>
      <c r="I95" s="318" t="str">
        <f>TOTALGENERAL!$BW59</f>
        <v/>
      </c>
      <c r="J95" s="319"/>
      <c r="K95" s="318" t="str">
        <f>TOTALGENERAL!$CX59</f>
        <v/>
      </c>
      <c r="L95" s="320"/>
      <c r="M95" s="551" t="str">
        <f>PARAMETRES!$F$16</f>
        <v>ÉVEIL</v>
      </c>
      <c r="N95" s="551"/>
      <c r="O95" s="316">
        <f>PARAMETRES!$G$16</f>
        <v>30</v>
      </c>
      <c r="P95" s="317"/>
      <c r="Q95" s="318">
        <f>TOTALGENERAL!$U63</f>
        <v>24</v>
      </c>
      <c r="R95" s="319"/>
      <c r="S95" s="318" t="str">
        <f>TOTALGENERAL!$AV63</f>
        <v/>
      </c>
      <c r="T95" s="319"/>
      <c r="U95" s="318" t="str">
        <f>TOTALGENERAL!$BW63</f>
        <v/>
      </c>
      <c r="V95" s="319"/>
      <c r="W95" s="318" t="str">
        <f>TOTALGENERAL!$CX63</f>
        <v/>
      </c>
      <c r="X95" s="320"/>
      <c r="Y95" s="551" t="str">
        <f>PARAMETRES!$F$16</f>
        <v>ÉVEIL</v>
      </c>
      <c r="Z95" s="551"/>
      <c r="AA95" s="316">
        <f>PARAMETRES!$G$16</f>
        <v>30</v>
      </c>
      <c r="AB95" s="317"/>
      <c r="AC95" s="318">
        <f>TOTALGENERAL!$U67</f>
        <v>15</v>
      </c>
      <c r="AD95" s="319"/>
      <c r="AE95" s="318" t="str">
        <f>TOTALGENERAL!$AV67</f>
        <v/>
      </c>
      <c r="AF95" s="319"/>
      <c r="AG95" s="318" t="str">
        <f>TOTALGENERAL!$BW67</f>
        <v/>
      </c>
      <c r="AH95" s="319"/>
      <c r="AI95" s="318" t="str">
        <f>TOTALGENERAL!$CX67</f>
        <v/>
      </c>
      <c r="AJ95" s="320"/>
      <c r="AK95" s="551" t="str">
        <f>PARAMETRES!$F$16</f>
        <v>ÉVEIL</v>
      </c>
      <c r="AL95" s="551"/>
      <c r="AM95" s="316">
        <f>PARAMETRES!$G$16</f>
        <v>30</v>
      </c>
      <c r="AN95" s="317"/>
      <c r="AO95" s="318">
        <f>TOTALGENERAL!$U71</f>
        <v>21.3</v>
      </c>
      <c r="AP95" s="319"/>
      <c r="AQ95" s="318" t="str">
        <f>TOTALGENERAL!$AV71</f>
        <v/>
      </c>
      <c r="AR95" s="319"/>
      <c r="AS95" s="318" t="str">
        <f>TOTALGENERAL!$BW71</f>
        <v/>
      </c>
      <c r="AT95" s="319"/>
      <c r="AU95" s="318" t="str">
        <f>TOTALGENERAL!$CX71</f>
        <v/>
      </c>
      <c r="AV95" s="320"/>
      <c r="AW95" s="551" t="str">
        <f>PARAMETRES!$F$16</f>
        <v>ÉVEIL</v>
      </c>
      <c r="AX95" s="551"/>
      <c r="AY95" s="316">
        <f>PARAMETRES!$G$16</f>
        <v>30</v>
      </c>
      <c r="AZ95" s="317"/>
      <c r="BA95" s="318">
        <f>TOTALGENERAL!$U75</f>
        <v>22.8</v>
      </c>
      <c r="BB95" s="319"/>
      <c r="BC95" s="318" t="str">
        <f>TOTALGENERAL!$AV75</f>
        <v/>
      </c>
      <c r="BD95" s="319"/>
      <c r="BE95" s="318" t="str">
        <f>TOTALGENERAL!$BW75</f>
        <v/>
      </c>
      <c r="BF95" s="319"/>
      <c r="BG95" s="318" t="str">
        <f>TOTALGENERAL!$CX75</f>
        <v/>
      </c>
      <c r="BH95" s="320"/>
      <c r="BI95" s="551" t="str">
        <f>PARAMETRES!$F$16</f>
        <v>ÉVEIL</v>
      </c>
      <c r="BJ95" s="551"/>
      <c r="BK95" s="316">
        <f>PARAMETRES!$G$16</f>
        <v>30</v>
      </c>
      <c r="BL95" s="317"/>
      <c r="BM95" s="318">
        <f>TOTALGENERAL!$U79</f>
        <v>25.8</v>
      </c>
      <c r="BN95" s="319"/>
      <c r="BO95" s="318" t="str">
        <f>TOTALGENERAL!$AV79</f>
        <v/>
      </c>
      <c r="BP95" s="319"/>
      <c r="BQ95" s="318" t="str">
        <f>TOTALGENERAL!$BW79</f>
        <v/>
      </c>
      <c r="BR95" s="319"/>
      <c r="BS95" s="318" t="str">
        <f>TOTALGENERAL!$CX79</f>
        <v/>
      </c>
      <c r="BT95" s="320"/>
      <c r="BU95" s="551" t="str">
        <f>PARAMETRES!$F$16</f>
        <v>ÉVEIL</v>
      </c>
      <c r="BV95" s="551"/>
      <c r="BW95" s="316">
        <f>PARAMETRES!$G$16</f>
        <v>30</v>
      </c>
      <c r="BX95" s="317"/>
      <c r="BY95" s="318">
        <f>TOTALGENERAL!$U83</f>
        <v>28.2</v>
      </c>
      <c r="BZ95" s="319"/>
      <c r="CA95" s="318" t="str">
        <f>TOTALGENERAL!$AV83</f>
        <v/>
      </c>
      <c r="CB95" s="319"/>
      <c r="CC95" s="318" t="str">
        <f>TOTALGENERAL!$BW83</f>
        <v/>
      </c>
      <c r="CD95" s="319"/>
      <c r="CE95" s="318" t="str">
        <f>TOTALGENERAL!$CX83</f>
        <v/>
      </c>
      <c r="CF95" s="320"/>
      <c r="CG95" s="551" t="str">
        <f>PARAMETRES!$F$16</f>
        <v>ÉVEIL</v>
      </c>
      <c r="CH95" s="551"/>
      <c r="CI95" s="316">
        <f>PARAMETRES!$G$16</f>
        <v>30</v>
      </c>
      <c r="CJ95" s="317"/>
      <c r="CK95" s="318" t="str">
        <f>TOTALGENERAL!$U87</f>
        <v>-</v>
      </c>
      <c r="CL95" s="319"/>
      <c r="CM95" s="318" t="str">
        <f>TOTALGENERAL!$AV87</f>
        <v/>
      </c>
      <c r="CN95" s="319"/>
      <c r="CO95" s="318" t="str">
        <f>TOTALGENERAL!$BW87</f>
        <v/>
      </c>
      <c r="CP95" s="319"/>
      <c r="CQ95" s="318" t="str">
        <f>TOTALGENERAL!$CX87</f>
        <v/>
      </c>
      <c r="CR95" s="320"/>
      <c r="CS95" s="551" t="str">
        <f>PARAMETRES!$F$16</f>
        <v>ÉVEIL</v>
      </c>
      <c r="CT95" s="551"/>
      <c r="CU95" s="316">
        <f>PARAMETRES!$G$16</f>
        <v>30</v>
      </c>
      <c r="CV95" s="317"/>
      <c r="CW95" s="318" t="str">
        <f>TOTALGENERAL!$U91</f>
        <v>-</v>
      </c>
      <c r="CX95" s="319"/>
      <c r="CY95" s="318" t="str">
        <f>TOTALGENERAL!$AV91</f>
        <v/>
      </c>
      <c r="CZ95" s="319"/>
      <c r="DA95" s="318" t="str">
        <f>TOTALGENERAL!$BW91</f>
        <v/>
      </c>
      <c r="DB95" s="319"/>
      <c r="DC95" s="318" t="str">
        <f>TOTALGENERAL!$CX91</f>
        <v/>
      </c>
      <c r="DD95" s="320"/>
      <c r="DE95" s="551" t="str">
        <f>PARAMETRES!$F$16</f>
        <v>ÉVEIL</v>
      </c>
      <c r="DF95" s="551"/>
      <c r="DG95" s="316">
        <f>PARAMETRES!$G$16</f>
        <v>30</v>
      </c>
      <c r="DH95" s="317"/>
      <c r="DI95" s="318" t="str">
        <f>TOTALGENERAL!$U95</f>
        <v>-</v>
      </c>
      <c r="DJ95" s="319"/>
      <c r="DK95" s="318" t="str">
        <f>TOTALGENERAL!$AV95</f>
        <v/>
      </c>
      <c r="DL95" s="319"/>
      <c r="DM95" s="318" t="str">
        <f>TOTALGENERAL!$BW95</f>
        <v/>
      </c>
      <c r="DN95" s="319"/>
      <c r="DO95" s="318" t="str">
        <f>TOTALGENERAL!$CX95</f>
        <v/>
      </c>
      <c r="DP95" s="320"/>
    </row>
    <row r="96" spans="1:120">
      <c r="A96" s="321" t="str">
        <f>IF(COUNTBLANK(K73:K102)=30,"","Moyenne de l'année :")</f>
        <v/>
      </c>
      <c r="B96" s="322" t="str">
        <f>IF(COUNTBLANK(K73:K102)=30,"",CONCATENATE(TOTALGENERAL!$DM59," %"))</f>
        <v/>
      </c>
      <c r="C96" s="323"/>
      <c r="D96" s="323"/>
      <c r="E96" s="315"/>
      <c r="F96" s="324"/>
      <c r="G96" s="315"/>
      <c r="H96" s="324"/>
      <c r="I96" s="315"/>
      <c r="J96" s="324"/>
      <c r="K96" s="315"/>
      <c r="L96" s="325"/>
      <c r="M96" s="321" t="str">
        <f>IF(COUNTBLANK(W73:W102)=30,"","Moyenne de l'année :")</f>
        <v/>
      </c>
      <c r="N96" s="322" t="str">
        <f>IF(COUNTBLANK(W73:W102)=30,"",CONCATENATE(TOTALGENERAL!$DM63," %"))</f>
        <v/>
      </c>
      <c r="O96" s="323"/>
      <c r="P96" s="323"/>
      <c r="Q96" s="315"/>
      <c r="R96" s="324"/>
      <c r="S96" s="315"/>
      <c r="T96" s="324"/>
      <c r="U96" s="315"/>
      <c r="V96" s="324"/>
      <c r="W96" s="315"/>
      <c r="X96" s="325"/>
      <c r="Y96" s="321" t="str">
        <f>IF(COUNTBLANK(AI73:AI102)=30,"","Moyenne de l'année :")</f>
        <v/>
      </c>
      <c r="Z96" s="322" t="str">
        <f>IF(COUNTBLANK(AI73:AI102)=30,"",CONCATENATE(TOTALGENERAL!$DM67," %"))</f>
        <v/>
      </c>
      <c r="AA96" s="323"/>
      <c r="AB96" s="323"/>
      <c r="AC96" s="315"/>
      <c r="AD96" s="324"/>
      <c r="AE96" s="315"/>
      <c r="AF96" s="324"/>
      <c r="AG96" s="315"/>
      <c r="AH96" s="324"/>
      <c r="AI96" s="315"/>
      <c r="AJ96" s="325"/>
      <c r="AK96" s="321" t="str">
        <f>IF(COUNTBLANK(AU73:AU102)=30,"","Moyenne de l'année :")</f>
        <v/>
      </c>
      <c r="AL96" s="322" t="str">
        <f>IF(COUNTBLANK(AU73:AU102)=30,"",CONCATENATE(TOTALGENERAL!$DM71," %"))</f>
        <v/>
      </c>
      <c r="AM96" s="323"/>
      <c r="AN96" s="323"/>
      <c r="AO96" s="315"/>
      <c r="AP96" s="324"/>
      <c r="AQ96" s="315"/>
      <c r="AR96" s="324"/>
      <c r="AS96" s="315"/>
      <c r="AT96" s="324"/>
      <c r="AU96" s="315"/>
      <c r="AV96" s="325"/>
      <c r="AW96" s="321" t="str">
        <f>IF(COUNTBLANK(BG73:BG102)=30,"","Moyenne de l'année :")</f>
        <v/>
      </c>
      <c r="AX96" s="322" t="str">
        <f>IF(COUNTBLANK(BG73:BG102)=30,"",CONCATENATE(TOTALGENERAL!$DM75," %"))</f>
        <v/>
      </c>
      <c r="AY96" s="323"/>
      <c r="AZ96" s="323"/>
      <c r="BA96" s="315"/>
      <c r="BB96" s="324"/>
      <c r="BC96" s="315"/>
      <c r="BD96" s="324"/>
      <c r="BE96" s="315"/>
      <c r="BF96" s="324"/>
      <c r="BG96" s="315"/>
      <c r="BH96" s="325"/>
      <c r="BI96" s="321" t="str">
        <f>IF(COUNTBLANK(BS73:BS102)=30,"","Moyenne de l'année :")</f>
        <v/>
      </c>
      <c r="BJ96" s="322" t="str">
        <f>IF(COUNTBLANK(BS73:BS102)=30,"",CONCATENATE(TOTALGENERAL!$DM79," %"))</f>
        <v/>
      </c>
      <c r="BK96" s="323"/>
      <c r="BL96" s="323"/>
      <c r="BM96" s="315"/>
      <c r="BN96" s="324"/>
      <c r="BO96" s="315"/>
      <c r="BP96" s="324"/>
      <c r="BQ96" s="315"/>
      <c r="BR96" s="324"/>
      <c r="BS96" s="315"/>
      <c r="BT96" s="325"/>
      <c r="BU96" s="321" t="str">
        <f>IF(COUNTBLANK(CE73:CE102)=30,"","Moyenne de l'année :")</f>
        <v/>
      </c>
      <c r="BV96" s="322" t="str">
        <f>IF(COUNTBLANK(CE73:CE102)=30,"",CONCATENATE(TOTALGENERAL!$DM83," %"))</f>
        <v/>
      </c>
      <c r="BW96" s="323"/>
      <c r="BX96" s="323"/>
      <c r="BY96" s="315"/>
      <c r="BZ96" s="324"/>
      <c r="CA96" s="315"/>
      <c r="CB96" s="324"/>
      <c r="CC96" s="315"/>
      <c r="CD96" s="324"/>
      <c r="CE96" s="315"/>
      <c r="CF96" s="325"/>
      <c r="CG96" s="321" t="str">
        <f>IF(COUNTBLANK(CQ73:CQ102)=30,"","Moyenne de l'année :")</f>
        <v/>
      </c>
      <c r="CH96" s="322" t="str">
        <f>IF(COUNTBLANK(CQ73:CQ102)=30,"",CONCATENATE(TOTALGENERAL!$DM87," %"))</f>
        <v/>
      </c>
      <c r="CI96" s="323"/>
      <c r="CJ96" s="323"/>
      <c r="CK96" s="315"/>
      <c r="CL96" s="324"/>
      <c r="CM96" s="315"/>
      <c r="CN96" s="324"/>
      <c r="CO96" s="315"/>
      <c r="CP96" s="324"/>
      <c r="CQ96" s="315"/>
      <c r="CR96" s="325"/>
      <c r="CS96" s="321" t="str">
        <f>IF(COUNTBLANK(DC73:DC102)=30,"","Moyenne de l'année :")</f>
        <v/>
      </c>
      <c r="CT96" s="322" t="str">
        <f>IF(COUNTBLANK(DC73:DC102)=30,"",CONCATENATE(TOTALGENERAL!$DM91," %"))</f>
        <v/>
      </c>
      <c r="CU96" s="323"/>
      <c r="CV96" s="323"/>
      <c r="CW96" s="315"/>
      <c r="CX96" s="324"/>
      <c r="CY96" s="315"/>
      <c r="CZ96" s="324"/>
      <c r="DA96" s="315"/>
      <c r="DB96" s="324"/>
      <c r="DC96" s="315"/>
      <c r="DD96" s="325"/>
      <c r="DE96" s="321" t="str">
        <f>IF(COUNTBLANK(DO73:DO102)=30,"","Moyenne de l'année :")</f>
        <v/>
      </c>
      <c r="DF96" s="322" t="str">
        <f>IF(COUNTBLANK(DO73:DO102)=30,"",CONCATENATE(TOTALGENERAL!$DM95," %"))</f>
        <v/>
      </c>
      <c r="DG96" s="323"/>
      <c r="DH96" s="323"/>
      <c r="DI96" s="315"/>
      <c r="DJ96" s="324"/>
      <c r="DK96" s="315"/>
      <c r="DL96" s="324"/>
      <c r="DM96" s="315"/>
      <c r="DN96" s="324"/>
      <c r="DO96" s="315"/>
      <c r="DP96" s="325"/>
    </row>
    <row r="97" spans="1:120">
      <c r="A97" s="321"/>
      <c r="B97" s="322"/>
      <c r="C97" s="323"/>
      <c r="D97" s="323"/>
      <c r="E97" s="315"/>
      <c r="F97" s="324"/>
      <c r="G97" s="315"/>
      <c r="H97" s="324"/>
      <c r="I97" s="315"/>
      <c r="J97" s="324"/>
      <c r="K97" s="315"/>
      <c r="L97" s="325"/>
      <c r="M97" s="321"/>
      <c r="N97" s="322"/>
      <c r="O97" s="323"/>
      <c r="P97" s="323"/>
      <c r="Q97" s="315"/>
      <c r="R97" s="324"/>
      <c r="S97" s="315"/>
      <c r="T97" s="324"/>
      <c r="U97" s="315"/>
      <c r="V97" s="324"/>
      <c r="W97" s="315"/>
      <c r="X97" s="325"/>
      <c r="Y97" s="321"/>
      <c r="Z97" s="322"/>
      <c r="AA97" s="323"/>
      <c r="AB97" s="323"/>
      <c r="AC97" s="315"/>
      <c r="AD97" s="324"/>
      <c r="AE97" s="315"/>
      <c r="AF97" s="324"/>
      <c r="AG97" s="315"/>
      <c r="AH97" s="324"/>
      <c r="AI97" s="315"/>
      <c r="AJ97" s="325"/>
      <c r="AK97" s="321"/>
      <c r="AL97" s="322"/>
      <c r="AM97" s="323"/>
      <c r="AN97" s="323"/>
      <c r="AO97" s="315"/>
      <c r="AP97" s="324"/>
      <c r="AQ97" s="315"/>
      <c r="AR97" s="324"/>
      <c r="AS97" s="315"/>
      <c r="AT97" s="324"/>
      <c r="AU97" s="315"/>
      <c r="AV97" s="325"/>
      <c r="AW97" s="321"/>
      <c r="AX97" s="322"/>
      <c r="AY97" s="323"/>
      <c r="AZ97" s="323"/>
      <c r="BA97" s="315"/>
      <c r="BB97" s="324"/>
      <c r="BC97" s="315"/>
      <c r="BD97" s="324"/>
      <c r="BE97" s="315"/>
      <c r="BF97" s="324"/>
      <c r="BG97" s="315"/>
      <c r="BH97" s="325"/>
      <c r="BI97" s="321"/>
      <c r="BJ97" s="322"/>
      <c r="BK97" s="323"/>
      <c r="BL97" s="323"/>
      <c r="BM97" s="315"/>
      <c r="BN97" s="324"/>
      <c r="BO97" s="315"/>
      <c r="BP97" s="324"/>
      <c r="BQ97" s="315"/>
      <c r="BR97" s="324"/>
      <c r="BS97" s="315"/>
      <c r="BT97" s="325"/>
      <c r="BU97" s="321"/>
      <c r="BV97" s="322"/>
      <c r="BW97" s="323"/>
      <c r="BX97" s="323"/>
      <c r="BY97" s="315"/>
      <c r="BZ97" s="324"/>
      <c r="CA97" s="315"/>
      <c r="CB97" s="324"/>
      <c r="CC97" s="315"/>
      <c r="CD97" s="324"/>
      <c r="CE97" s="315"/>
      <c r="CF97" s="325"/>
      <c r="CG97" s="321"/>
      <c r="CH97" s="322"/>
      <c r="CI97" s="323"/>
      <c r="CJ97" s="323"/>
      <c r="CK97" s="315"/>
      <c r="CL97" s="324"/>
      <c r="CM97" s="315"/>
      <c r="CN97" s="324"/>
      <c r="CO97" s="315"/>
      <c r="CP97" s="324"/>
      <c r="CQ97" s="315"/>
      <c r="CR97" s="325"/>
      <c r="CS97" s="321"/>
      <c r="CT97" s="322"/>
      <c r="CU97" s="323"/>
      <c r="CV97" s="323"/>
      <c r="CW97" s="315"/>
      <c r="CX97" s="324"/>
      <c r="CY97" s="315"/>
      <c r="CZ97" s="324"/>
      <c r="DA97" s="315"/>
      <c r="DB97" s="324"/>
      <c r="DC97" s="315"/>
      <c r="DD97" s="325"/>
      <c r="DE97" s="321"/>
      <c r="DF97" s="322"/>
      <c r="DG97" s="323"/>
      <c r="DH97" s="323"/>
      <c r="DI97" s="315"/>
      <c r="DJ97" s="324"/>
      <c r="DK97" s="315"/>
      <c r="DL97" s="324"/>
      <c r="DM97" s="315"/>
      <c r="DN97" s="324"/>
      <c r="DO97" s="315"/>
      <c r="DP97" s="325"/>
    </row>
    <row r="98" spans="1:120">
      <c r="A98" s="551" t="str">
        <f>IF(PARAMETRES!$D6="-",PARAMETRES!$F$17,CONCATENATE(UPPER(PARAMETRES!$D6)," (",LOWER(PARAMETRES!$F$17),")"))</f>
        <v>NÉERLANDAIS (seconde langue)</v>
      </c>
      <c r="B98" s="551"/>
      <c r="C98" s="316">
        <f>PARAMETRES!$G$17</f>
        <v>30</v>
      </c>
      <c r="D98" s="317"/>
      <c r="E98" s="318" t="str">
        <f>TOTALGENERAL!$X59</f>
        <v/>
      </c>
      <c r="F98" s="319"/>
      <c r="G98" s="318" t="str">
        <f>TOTALGENERAL!$AY59</f>
        <v/>
      </c>
      <c r="H98" s="319"/>
      <c r="I98" s="318" t="str">
        <f>TOTALGENERAL!$BZ59</f>
        <v/>
      </c>
      <c r="J98" s="319"/>
      <c r="K98" s="318" t="str">
        <f>TOTALGENERAL!$DA59</f>
        <v/>
      </c>
      <c r="L98" s="320"/>
      <c r="M98" s="551" t="str">
        <f>IF(PARAMETRES!$D10="-",PARAMETRES!$F$17,CONCATENATE(UPPER(PARAMETRES!$D10)," (",LOWER(PARAMETRES!$F$17),")"))</f>
        <v>ANGLAIS (seconde langue)</v>
      </c>
      <c r="N98" s="551"/>
      <c r="O98" s="316">
        <f>PARAMETRES!$G$17</f>
        <v>30</v>
      </c>
      <c r="P98" s="317"/>
      <c r="Q98" s="318" t="str">
        <f>TOTALGENERAL!$X63</f>
        <v/>
      </c>
      <c r="R98" s="319"/>
      <c r="S98" s="318" t="str">
        <f>TOTALGENERAL!$AY63</f>
        <v/>
      </c>
      <c r="T98" s="319"/>
      <c r="U98" s="318" t="str">
        <f>TOTALGENERAL!$BZ63</f>
        <v/>
      </c>
      <c r="V98" s="319"/>
      <c r="W98" s="318" t="str">
        <f>TOTALGENERAL!$DA63</f>
        <v/>
      </c>
      <c r="X98" s="320"/>
      <c r="Y98" s="551" t="str">
        <f>IF(PARAMETRES!$D14="-",PARAMETRES!$F$17,CONCATENATE(UPPER(PARAMETRES!$D14)," (",LOWER(PARAMETRES!$F$17),")"))</f>
        <v>NÉERLANDAIS (seconde langue)</v>
      </c>
      <c r="Z98" s="551"/>
      <c r="AA98" s="316">
        <f>PARAMETRES!$G$17</f>
        <v>30</v>
      </c>
      <c r="AB98" s="317"/>
      <c r="AC98" s="318" t="str">
        <f>TOTALGENERAL!$X67</f>
        <v/>
      </c>
      <c r="AD98" s="319"/>
      <c r="AE98" s="318" t="str">
        <f>TOTALGENERAL!$AY67</f>
        <v/>
      </c>
      <c r="AF98" s="319"/>
      <c r="AG98" s="318" t="str">
        <f>TOTALGENERAL!$BZ67</f>
        <v/>
      </c>
      <c r="AH98" s="319"/>
      <c r="AI98" s="318" t="str">
        <f>TOTALGENERAL!$DA67</f>
        <v/>
      </c>
      <c r="AJ98" s="320"/>
      <c r="AK98" s="551" t="str">
        <f>IF(PARAMETRES!$D18="-",PARAMETRES!$F$17,CONCATENATE(UPPER(PARAMETRES!$D18)," (",LOWER(PARAMETRES!$F$17),")"))</f>
        <v>ANGLAIS (seconde langue)</v>
      </c>
      <c r="AL98" s="551"/>
      <c r="AM98" s="316">
        <f>PARAMETRES!$G$17</f>
        <v>30</v>
      </c>
      <c r="AN98" s="317"/>
      <c r="AO98" s="318" t="str">
        <f>TOTALGENERAL!$X71</f>
        <v/>
      </c>
      <c r="AP98" s="319"/>
      <c r="AQ98" s="318" t="str">
        <f>TOTALGENERAL!$AY71</f>
        <v/>
      </c>
      <c r="AR98" s="319"/>
      <c r="AS98" s="318" t="str">
        <f>TOTALGENERAL!$BZ71</f>
        <v/>
      </c>
      <c r="AT98" s="319"/>
      <c r="AU98" s="318" t="str">
        <f>TOTALGENERAL!$DA71</f>
        <v/>
      </c>
      <c r="AV98" s="320"/>
      <c r="AW98" s="551" t="str">
        <f>IF(PARAMETRES!$D22="-",PARAMETRES!$F$17,CONCATENATE(UPPER(PARAMETRES!$D22)," (",LOWER(PARAMETRES!$F$17),")"))</f>
        <v>ANGLAIS (seconde langue)</v>
      </c>
      <c r="AX98" s="551"/>
      <c r="AY98" s="316">
        <f>PARAMETRES!$G$17</f>
        <v>30</v>
      </c>
      <c r="AZ98" s="317"/>
      <c r="BA98" s="318" t="str">
        <f>TOTALGENERAL!$X75</f>
        <v/>
      </c>
      <c r="BB98" s="319"/>
      <c r="BC98" s="318" t="str">
        <f>TOTALGENERAL!$AY75</f>
        <v/>
      </c>
      <c r="BD98" s="319"/>
      <c r="BE98" s="318" t="str">
        <f>TOTALGENERAL!$BZ75</f>
        <v/>
      </c>
      <c r="BF98" s="319"/>
      <c r="BG98" s="318" t="str">
        <f>TOTALGENERAL!$DA75</f>
        <v/>
      </c>
      <c r="BH98" s="320"/>
      <c r="BI98" s="551" t="str">
        <f>IF(PARAMETRES!$D26="-",PARAMETRES!$F$17,CONCATENATE(UPPER(PARAMETRES!$D26)," (",LOWER(PARAMETRES!$F$17),")"))</f>
        <v>ANGLAIS (seconde langue)</v>
      </c>
      <c r="BJ98" s="551"/>
      <c r="BK98" s="316">
        <f>PARAMETRES!$G$17</f>
        <v>30</v>
      </c>
      <c r="BL98" s="317"/>
      <c r="BM98" s="318" t="str">
        <f>TOTALGENERAL!$X79</f>
        <v/>
      </c>
      <c r="BN98" s="319"/>
      <c r="BO98" s="318" t="str">
        <f>TOTALGENERAL!$AY79</f>
        <v/>
      </c>
      <c r="BP98" s="319"/>
      <c r="BQ98" s="318" t="str">
        <f>TOTALGENERAL!$BZ79</f>
        <v/>
      </c>
      <c r="BR98" s="319"/>
      <c r="BS98" s="318" t="str">
        <f>TOTALGENERAL!$DA79</f>
        <v/>
      </c>
      <c r="BT98" s="320"/>
      <c r="BU98" s="551" t="str">
        <f>IF(PARAMETRES!$D30="-",PARAMETRES!$F$17,CONCATENATE(UPPER(PARAMETRES!$D30)," (",LOWER(PARAMETRES!$F$17),")"))</f>
        <v>ANGLAIS (seconde langue)</v>
      </c>
      <c r="BV98" s="551"/>
      <c r="BW98" s="316">
        <f>PARAMETRES!$G$17</f>
        <v>30</v>
      </c>
      <c r="BX98" s="317"/>
      <c r="BY98" s="318" t="str">
        <f>TOTALGENERAL!$X83</f>
        <v/>
      </c>
      <c r="BZ98" s="319"/>
      <c r="CA98" s="318" t="str">
        <f>TOTALGENERAL!$AY83</f>
        <v/>
      </c>
      <c r="CB98" s="319"/>
      <c r="CC98" s="318" t="str">
        <f>TOTALGENERAL!$BZ83</f>
        <v/>
      </c>
      <c r="CD98" s="319"/>
      <c r="CE98" s="318" t="str">
        <f>TOTALGENERAL!$DA83</f>
        <v/>
      </c>
      <c r="CF98" s="320"/>
      <c r="CG98" s="551" t="str">
        <f>IF(PARAMETRES!$D34="-",PARAMETRES!$F$17,CONCATENATE(UPPER(PARAMETRES!$D34)," (",LOWER(PARAMETRES!$F$17),")"))</f>
        <v>SECONDE LANGUE</v>
      </c>
      <c r="CH98" s="551"/>
      <c r="CI98" s="316">
        <f>PARAMETRES!$G$17</f>
        <v>30</v>
      </c>
      <c r="CJ98" s="317"/>
      <c r="CK98" s="318" t="str">
        <f>TOTALGENERAL!$X87</f>
        <v/>
      </c>
      <c r="CL98" s="319"/>
      <c r="CM98" s="318" t="str">
        <f>TOTALGENERAL!$AY87</f>
        <v/>
      </c>
      <c r="CN98" s="319"/>
      <c r="CO98" s="318" t="str">
        <f>TOTALGENERAL!$BZ87</f>
        <v/>
      </c>
      <c r="CP98" s="319"/>
      <c r="CQ98" s="318" t="str">
        <f>TOTALGENERAL!$DA87</f>
        <v/>
      </c>
      <c r="CR98" s="320"/>
      <c r="CS98" s="551" t="str">
        <f>IF(PARAMETRES!$D38="-",PARAMETRES!$F$17,CONCATENATE(UPPER(PARAMETRES!$D38)," (",LOWER(PARAMETRES!$F$17),")"))</f>
        <v>SECONDE LANGUE</v>
      </c>
      <c r="CT98" s="551"/>
      <c r="CU98" s="316">
        <f>PARAMETRES!$G$17</f>
        <v>30</v>
      </c>
      <c r="CV98" s="317"/>
      <c r="CW98" s="318" t="str">
        <f>TOTALGENERAL!$X91</f>
        <v/>
      </c>
      <c r="CX98" s="319"/>
      <c r="CY98" s="318" t="str">
        <f>TOTALGENERAL!$AY91</f>
        <v/>
      </c>
      <c r="CZ98" s="319"/>
      <c r="DA98" s="318" t="str">
        <f>TOTALGENERAL!$BZ91</f>
        <v/>
      </c>
      <c r="DB98" s="319"/>
      <c r="DC98" s="318" t="str">
        <f>TOTALGENERAL!$DA91</f>
        <v/>
      </c>
      <c r="DD98" s="320"/>
      <c r="DE98" s="551" t="str">
        <f>IF(PARAMETRES!$D42="-",PARAMETRES!$F$17,CONCATENATE(UPPER(PARAMETRES!$D42)," (",LOWER(PARAMETRES!$F$17),")"))</f>
        <v>SECONDE LANGUE</v>
      </c>
      <c r="DF98" s="551"/>
      <c r="DG98" s="316">
        <f>PARAMETRES!$G$17</f>
        <v>30</v>
      </c>
      <c r="DH98" s="317"/>
      <c r="DI98" s="318" t="str">
        <f>TOTALGENERAL!$X95</f>
        <v/>
      </c>
      <c r="DJ98" s="319"/>
      <c r="DK98" s="318" t="str">
        <f>TOTALGENERAL!$AY95</f>
        <v/>
      </c>
      <c r="DL98" s="319"/>
      <c r="DM98" s="318" t="str">
        <f>TOTALGENERAL!$BZ95</f>
        <v/>
      </c>
      <c r="DN98" s="319"/>
      <c r="DO98" s="318" t="str">
        <f>TOTALGENERAL!$DA95</f>
        <v/>
      </c>
      <c r="DP98" s="320"/>
    </row>
    <row r="99" spans="1:120">
      <c r="A99" s="321" t="str">
        <f>IF(COUNTBLANK(K73:K102)=30,"","Moyenne de l'année :")</f>
        <v/>
      </c>
      <c r="B99" s="322" t="str">
        <f>IF(COUNTBLANK(K73:K102)=30,"",CONCATENATE(TOTALGENERAL!$DN59," %"))</f>
        <v/>
      </c>
      <c r="C99" s="323"/>
      <c r="D99" s="323"/>
      <c r="E99" s="315"/>
      <c r="F99" s="324"/>
      <c r="G99" s="315"/>
      <c r="H99" s="324"/>
      <c r="I99" s="315"/>
      <c r="J99" s="324"/>
      <c r="K99" s="315"/>
      <c r="L99" s="325"/>
      <c r="M99" s="321" t="str">
        <f>IF(COUNTBLANK(W73:W102)=30,"","Moyenne de l'année :")</f>
        <v/>
      </c>
      <c r="N99" s="322" t="str">
        <f>IF(COUNTBLANK(W73:W102)=30,"",CONCATENATE(TOTALGENERAL!$DN63," %"))</f>
        <v/>
      </c>
      <c r="O99" s="323"/>
      <c r="P99" s="323"/>
      <c r="Q99" s="315"/>
      <c r="R99" s="324"/>
      <c r="S99" s="315"/>
      <c r="T99" s="324"/>
      <c r="U99" s="315"/>
      <c r="V99" s="324"/>
      <c r="W99" s="315"/>
      <c r="X99" s="325"/>
      <c r="Y99" s="321" t="str">
        <f>IF(COUNTBLANK(AI73:AI102)=30,"","Moyenne de l'année :")</f>
        <v/>
      </c>
      <c r="Z99" s="322" t="str">
        <f>IF(COUNTBLANK(AI73:AI102)=30,"",CONCATENATE(TOTALGENERAL!$DN67," %"))</f>
        <v/>
      </c>
      <c r="AA99" s="323"/>
      <c r="AB99" s="323"/>
      <c r="AC99" s="315"/>
      <c r="AD99" s="324"/>
      <c r="AE99" s="315"/>
      <c r="AF99" s="324"/>
      <c r="AG99" s="315"/>
      <c r="AH99" s="324"/>
      <c r="AI99" s="315"/>
      <c r="AJ99" s="325"/>
      <c r="AK99" s="321" t="str">
        <f>IF(COUNTBLANK(AU73:AU102)=30,"","Moyenne de l'année :")</f>
        <v/>
      </c>
      <c r="AL99" s="322" t="str">
        <f>IF(COUNTBLANK(AU73:AU102)=30,"",CONCATENATE(TOTALGENERAL!$DN71," %"))</f>
        <v/>
      </c>
      <c r="AM99" s="323"/>
      <c r="AN99" s="323"/>
      <c r="AO99" s="315"/>
      <c r="AP99" s="324"/>
      <c r="AQ99" s="315"/>
      <c r="AR99" s="324"/>
      <c r="AS99" s="315"/>
      <c r="AT99" s="324"/>
      <c r="AU99" s="315"/>
      <c r="AV99" s="325"/>
      <c r="AW99" s="321" t="str">
        <f>IF(COUNTBLANK(BG73:BG102)=30,"","Moyenne de l'année :")</f>
        <v/>
      </c>
      <c r="AX99" s="322" t="str">
        <f>IF(COUNTBLANK(BG73:BG102)=30,"",CONCATENATE(TOTALGENERAL!$DN75," %"))</f>
        <v/>
      </c>
      <c r="AY99" s="323"/>
      <c r="AZ99" s="323"/>
      <c r="BA99" s="315"/>
      <c r="BB99" s="324"/>
      <c r="BC99" s="315"/>
      <c r="BD99" s="324"/>
      <c r="BE99" s="315"/>
      <c r="BF99" s="324"/>
      <c r="BG99" s="315"/>
      <c r="BH99" s="325"/>
      <c r="BI99" s="321" t="str">
        <f>IF(COUNTBLANK(BS73:BS102)=30,"","Moyenne de l'année :")</f>
        <v/>
      </c>
      <c r="BJ99" s="322" t="str">
        <f>IF(COUNTBLANK(BS73:BS102)=30,"",CONCATENATE(TOTALGENERAL!$DN79," %"))</f>
        <v/>
      </c>
      <c r="BK99" s="323"/>
      <c r="BL99" s="323"/>
      <c r="BM99" s="315"/>
      <c r="BN99" s="324"/>
      <c r="BO99" s="315"/>
      <c r="BP99" s="324"/>
      <c r="BQ99" s="315"/>
      <c r="BR99" s="324"/>
      <c r="BS99" s="315"/>
      <c r="BT99" s="325"/>
      <c r="BU99" s="321" t="str">
        <f>IF(COUNTBLANK(CE73:CE102)=30,"","Moyenne de l'année :")</f>
        <v/>
      </c>
      <c r="BV99" s="322" t="str">
        <f>IF(COUNTBLANK(CE73:CE102)=30,"",CONCATENATE(TOTALGENERAL!$DN83," %"))</f>
        <v/>
      </c>
      <c r="BW99" s="323"/>
      <c r="BX99" s="323"/>
      <c r="BY99" s="315"/>
      <c r="BZ99" s="324"/>
      <c r="CA99" s="315"/>
      <c r="CB99" s="324"/>
      <c r="CC99" s="315"/>
      <c r="CD99" s="324"/>
      <c r="CE99" s="315"/>
      <c r="CF99" s="325"/>
      <c r="CG99" s="321" t="str">
        <f>IF(COUNTBLANK(CQ73:CQ102)=30,"","Moyenne de l'année :")</f>
        <v/>
      </c>
      <c r="CH99" s="322" t="str">
        <f>IF(COUNTBLANK(CQ73:CQ102)=30,"",CONCATENATE(TOTALGENERAL!$DN87," %"))</f>
        <v/>
      </c>
      <c r="CI99" s="323"/>
      <c r="CJ99" s="323"/>
      <c r="CK99" s="315"/>
      <c r="CL99" s="324"/>
      <c r="CM99" s="315"/>
      <c r="CN99" s="324"/>
      <c r="CO99" s="315"/>
      <c r="CP99" s="324"/>
      <c r="CQ99" s="315"/>
      <c r="CR99" s="325"/>
      <c r="CS99" s="321" t="str">
        <f>IF(COUNTBLANK(DC73:DC102)=30,"","Moyenne de l'année :")</f>
        <v/>
      </c>
      <c r="CT99" s="322" t="str">
        <f>IF(COUNTBLANK(DC73:DC102)=30,"",CONCATENATE(TOTALGENERAL!$DN91," %"))</f>
        <v/>
      </c>
      <c r="CU99" s="323"/>
      <c r="CV99" s="323"/>
      <c r="CW99" s="315"/>
      <c r="CX99" s="324"/>
      <c r="CY99" s="315"/>
      <c r="CZ99" s="324"/>
      <c r="DA99" s="315"/>
      <c r="DB99" s="324"/>
      <c r="DC99" s="315"/>
      <c r="DD99" s="325"/>
      <c r="DE99" s="321" t="str">
        <f>IF(COUNTBLANK(DO73:DO102)=30,"","Moyenne de l'année :")</f>
        <v/>
      </c>
      <c r="DF99" s="322" t="str">
        <f>IF(COUNTBLANK(DO73:DO102)=30,"",CONCATENATE(TOTALGENERAL!$DN95," %"))</f>
        <v/>
      </c>
      <c r="DG99" s="323"/>
      <c r="DH99" s="323"/>
      <c r="DI99" s="315"/>
      <c r="DJ99" s="324"/>
      <c r="DK99" s="315"/>
      <c r="DL99" s="324"/>
      <c r="DM99" s="315"/>
      <c r="DN99" s="324"/>
      <c r="DO99" s="315"/>
      <c r="DP99" s="325"/>
    </row>
    <row r="100" spans="1:120" ht="22.5" customHeight="1">
      <c r="A100" s="337"/>
      <c r="B100" s="338"/>
      <c r="C100" s="338"/>
      <c r="D100" s="339"/>
      <c r="E100" s="340"/>
      <c r="F100" s="324"/>
      <c r="G100" s="340"/>
      <c r="H100" s="324"/>
      <c r="I100" s="340"/>
      <c r="J100" s="324"/>
      <c r="K100" s="340"/>
      <c r="L100" s="325"/>
      <c r="M100" s="337"/>
      <c r="N100" s="338"/>
      <c r="O100" s="338"/>
      <c r="P100" s="339"/>
      <c r="Q100" s="340"/>
      <c r="R100" s="324"/>
      <c r="S100" s="340"/>
      <c r="T100" s="324"/>
      <c r="U100" s="340"/>
      <c r="V100" s="324"/>
      <c r="W100" s="340"/>
      <c r="X100" s="325"/>
      <c r="Y100" s="337"/>
      <c r="Z100" s="338"/>
      <c r="AA100" s="338"/>
      <c r="AB100" s="339"/>
      <c r="AC100" s="340"/>
      <c r="AD100" s="324"/>
      <c r="AE100" s="340"/>
      <c r="AF100" s="324"/>
      <c r="AG100" s="340"/>
      <c r="AH100" s="324"/>
      <c r="AI100" s="340"/>
      <c r="AJ100" s="325"/>
      <c r="AK100" s="338"/>
      <c r="AL100" s="338"/>
      <c r="AM100" s="338"/>
      <c r="AN100" s="339"/>
      <c r="AO100" s="340"/>
      <c r="AP100" s="324"/>
      <c r="AQ100" s="340"/>
      <c r="AR100" s="324"/>
      <c r="AS100" s="340"/>
      <c r="AT100" s="324"/>
      <c r="AU100" s="340"/>
      <c r="AV100" s="325"/>
      <c r="AW100" s="338"/>
      <c r="AX100" s="338"/>
      <c r="AY100" s="338"/>
      <c r="AZ100" s="339"/>
      <c r="BA100" s="340"/>
      <c r="BB100" s="324"/>
      <c r="BC100" s="340"/>
      <c r="BD100" s="324"/>
      <c r="BE100" s="340"/>
      <c r="BF100" s="324"/>
      <c r="BG100" s="340"/>
      <c r="BH100" s="325"/>
      <c r="BI100" s="338"/>
      <c r="BJ100" s="338"/>
      <c r="BK100" s="338"/>
      <c r="BL100" s="339"/>
      <c r="BM100" s="340"/>
      <c r="BN100" s="324"/>
      <c r="BO100" s="340"/>
      <c r="BP100" s="324"/>
      <c r="BQ100" s="340"/>
      <c r="BR100" s="324"/>
      <c r="BS100" s="340"/>
      <c r="BT100" s="325"/>
      <c r="BU100" s="338"/>
      <c r="BV100" s="338"/>
      <c r="BW100" s="338"/>
      <c r="BX100" s="339"/>
      <c r="BY100" s="340"/>
      <c r="BZ100" s="324"/>
      <c r="CA100" s="340"/>
      <c r="CB100" s="324"/>
      <c r="CC100" s="340"/>
      <c r="CD100" s="324"/>
      <c r="CE100" s="340"/>
      <c r="CF100" s="325"/>
      <c r="CG100" s="338"/>
      <c r="CH100" s="338"/>
      <c r="CI100" s="338"/>
      <c r="CJ100" s="339"/>
      <c r="CK100" s="340"/>
      <c r="CL100" s="324"/>
      <c r="CM100" s="340"/>
      <c r="CN100" s="324"/>
      <c r="CO100" s="340"/>
      <c r="CP100" s="324"/>
      <c r="CQ100" s="340"/>
      <c r="CR100" s="325"/>
      <c r="CS100" s="338"/>
      <c r="CT100" s="338"/>
      <c r="CU100" s="338"/>
      <c r="CV100" s="339"/>
      <c r="CW100" s="340"/>
      <c r="CX100" s="324"/>
      <c r="CY100" s="340"/>
      <c r="CZ100" s="324"/>
      <c r="DA100" s="340"/>
      <c r="DB100" s="324"/>
      <c r="DC100" s="340"/>
      <c r="DD100" s="325"/>
      <c r="DE100" s="338"/>
      <c r="DF100" s="338"/>
      <c r="DG100" s="338"/>
      <c r="DH100" s="339"/>
      <c r="DI100" s="340"/>
      <c r="DJ100" s="324"/>
      <c r="DK100" s="340"/>
      <c r="DL100" s="324"/>
      <c r="DM100" s="340"/>
      <c r="DN100" s="324"/>
      <c r="DO100" s="340"/>
      <c r="DP100" s="325"/>
    </row>
    <row r="101" spans="1:120" ht="4.5" customHeight="1">
      <c r="A101" s="326"/>
      <c r="B101" s="326"/>
      <c r="C101" s="327"/>
      <c r="D101" s="327"/>
      <c r="M101" s="326"/>
      <c r="N101" s="326"/>
      <c r="O101" s="327"/>
      <c r="P101" s="327"/>
      <c r="Y101" s="326"/>
      <c r="Z101" s="326"/>
      <c r="AA101" s="327"/>
      <c r="AB101" s="327"/>
      <c r="AK101" s="326"/>
      <c r="AL101" s="326"/>
      <c r="AM101" s="327"/>
      <c r="AN101" s="327"/>
      <c r="AW101" s="326"/>
      <c r="AX101" s="326"/>
      <c r="AY101" s="327"/>
      <c r="AZ101" s="327"/>
      <c r="BI101" s="326"/>
      <c r="BJ101" s="326"/>
      <c r="BK101" s="327"/>
      <c r="BL101" s="327"/>
      <c r="BU101" s="326"/>
      <c r="BV101" s="326"/>
      <c r="BW101" s="327"/>
      <c r="BX101" s="327"/>
      <c r="CG101" s="326"/>
      <c r="CH101" s="326"/>
      <c r="CI101" s="327"/>
      <c r="CJ101" s="327"/>
      <c r="CS101" s="326"/>
      <c r="CT101" s="326"/>
      <c r="CU101" s="327"/>
      <c r="CV101" s="327"/>
      <c r="DE101" s="326"/>
      <c r="DF101" s="326"/>
      <c r="DG101" s="327"/>
      <c r="DH101" s="327"/>
    </row>
    <row r="102" spans="1:120" ht="25.5" customHeight="1">
      <c r="A102" s="555" t="str">
        <f>PARAMETRES!$F$19</f>
        <v>TOTAL DE LA PÉRIODE</v>
      </c>
      <c r="B102" s="555"/>
      <c r="C102" s="341">
        <f>PARAMETRES!$G$19</f>
        <v>100</v>
      </c>
      <c r="D102" s="342"/>
      <c r="E102" s="343">
        <f>TOTALGENERAL!$AA59</f>
        <v>82.399999999999991</v>
      </c>
      <c r="F102" s="344"/>
      <c r="G102" s="343" t="str">
        <f>TOTALGENERAL!$BB59</f>
        <v/>
      </c>
      <c r="H102" s="344"/>
      <c r="I102" s="343" t="str">
        <f>TOTALGENERAL!$CC59</f>
        <v/>
      </c>
      <c r="J102" s="344"/>
      <c r="K102" s="343" t="str">
        <f>TOTALGENERAL!$DD59</f>
        <v/>
      </c>
      <c r="M102" s="555" t="str">
        <f>PARAMETRES!$F$19</f>
        <v>TOTAL DE LA PÉRIODE</v>
      </c>
      <c r="N102" s="555"/>
      <c r="O102" s="341">
        <f>PARAMETRES!$G$19</f>
        <v>100</v>
      </c>
      <c r="P102" s="342"/>
      <c r="Q102" s="343">
        <f>TOTALGENERAL!$AA63</f>
        <v>69.8</v>
      </c>
      <c r="R102" s="344"/>
      <c r="S102" s="343" t="str">
        <f>TOTALGENERAL!$BB63</f>
        <v/>
      </c>
      <c r="T102" s="344"/>
      <c r="U102" s="343" t="str">
        <f>TOTALGENERAL!$CC63</f>
        <v/>
      </c>
      <c r="V102" s="344"/>
      <c r="W102" s="343" t="str">
        <f>TOTALGENERAL!$DD63</f>
        <v/>
      </c>
      <c r="Y102" s="555" t="str">
        <f>PARAMETRES!$F$19</f>
        <v>TOTAL DE LA PÉRIODE</v>
      </c>
      <c r="Z102" s="555"/>
      <c r="AA102" s="341">
        <f>PARAMETRES!$G$19</f>
        <v>100</v>
      </c>
      <c r="AB102" s="342"/>
      <c r="AC102" s="343">
        <f>TOTALGENERAL!$AA67</f>
        <v>78.099999999999994</v>
      </c>
      <c r="AD102" s="344"/>
      <c r="AE102" s="343" t="str">
        <f>TOTALGENERAL!$BB67</f>
        <v/>
      </c>
      <c r="AF102" s="344"/>
      <c r="AG102" s="343" t="str">
        <f>TOTALGENERAL!$CC67</f>
        <v/>
      </c>
      <c r="AH102" s="344"/>
      <c r="AI102" s="343" t="str">
        <f>TOTALGENERAL!$DD67</f>
        <v/>
      </c>
      <c r="AK102" s="555" t="str">
        <f>PARAMETRES!$F$19</f>
        <v>TOTAL DE LA PÉRIODE</v>
      </c>
      <c r="AL102" s="555"/>
      <c r="AM102" s="341">
        <f>PARAMETRES!$G$19</f>
        <v>100</v>
      </c>
      <c r="AN102" s="342"/>
      <c r="AO102" s="343">
        <f>TOTALGENERAL!$AA71</f>
        <v>71.099999999999994</v>
      </c>
      <c r="AP102" s="344"/>
      <c r="AQ102" s="343" t="str">
        <f>TOTALGENERAL!$BB71</f>
        <v/>
      </c>
      <c r="AR102" s="344"/>
      <c r="AS102" s="343" t="str">
        <f>TOTALGENERAL!$CC71</f>
        <v/>
      </c>
      <c r="AT102" s="344"/>
      <c r="AU102" s="343" t="str">
        <f>TOTALGENERAL!$DD71</f>
        <v/>
      </c>
      <c r="AW102" s="555" t="str">
        <f>PARAMETRES!$F$19</f>
        <v>TOTAL DE LA PÉRIODE</v>
      </c>
      <c r="AX102" s="555"/>
      <c r="AY102" s="341">
        <f>PARAMETRES!$G$19</f>
        <v>100</v>
      </c>
      <c r="AZ102" s="342"/>
      <c r="BA102" s="343">
        <f>TOTALGENERAL!$AA75</f>
        <v>87.8</v>
      </c>
      <c r="BB102" s="344"/>
      <c r="BC102" s="343" t="str">
        <f>TOTALGENERAL!$BB75</f>
        <v/>
      </c>
      <c r="BD102" s="344"/>
      <c r="BE102" s="343" t="str">
        <f>TOTALGENERAL!$CC75</f>
        <v/>
      </c>
      <c r="BF102" s="344"/>
      <c r="BG102" s="343" t="str">
        <f>TOTALGENERAL!$DD75</f>
        <v/>
      </c>
      <c r="BI102" s="555" t="str">
        <f>PARAMETRES!$F$19</f>
        <v>TOTAL DE LA PÉRIODE</v>
      </c>
      <c r="BJ102" s="555"/>
      <c r="BK102" s="341">
        <f>PARAMETRES!$G$19</f>
        <v>100</v>
      </c>
      <c r="BL102" s="342"/>
      <c r="BM102" s="343">
        <f>TOTALGENERAL!$AA79</f>
        <v>79.599999999999994</v>
      </c>
      <c r="BN102" s="344"/>
      <c r="BO102" s="343" t="str">
        <f>TOTALGENERAL!$BB79</f>
        <v/>
      </c>
      <c r="BP102" s="344"/>
      <c r="BQ102" s="343" t="str">
        <f>TOTALGENERAL!$CC79</f>
        <v/>
      </c>
      <c r="BR102" s="344"/>
      <c r="BS102" s="343" t="str">
        <f>TOTALGENERAL!$DD79</f>
        <v/>
      </c>
      <c r="BU102" s="555" t="str">
        <f>PARAMETRES!$F$19</f>
        <v>TOTAL DE LA PÉRIODE</v>
      </c>
      <c r="BV102" s="555"/>
      <c r="BW102" s="341">
        <f>PARAMETRES!$G$19</f>
        <v>100</v>
      </c>
      <c r="BX102" s="342"/>
      <c r="BY102" s="343">
        <f>TOTALGENERAL!$AA83</f>
        <v>93.6</v>
      </c>
      <c r="BZ102" s="344"/>
      <c r="CA102" s="343" t="str">
        <f>TOTALGENERAL!$BB83</f>
        <v/>
      </c>
      <c r="CB102" s="344"/>
      <c r="CC102" s="343" t="str">
        <f>TOTALGENERAL!$CC83</f>
        <v/>
      </c>
      <c r="CD102" s="344"/>
      <c r="CE102" s="343" t="str">
        <f>TOTALGENERAL!$DD83</f>
        <v/>
      </c>
      <c r="CG102" s="555" t="str">
        <f>PARAMETRES!$F$19</f>
        <v>TOTAL DE LA PÉRIODE</v>
      </c>
      <c r="CH102" s="555"/>
      <c r="CI102" s="341">
        <f>PARAMETRES!$G$19</f>
        <v>100</v>
      </c>
      <c r="CJ102" s="342"/>
      <c r="CK102" s="343" t="str">
        <f>TOTALGENERAL!$AA87</f>
        <v/>
      </c>
      <c r="CL102" s="344"/>
      <c r="CM102" s="343" t="str">
        <f>TOTALGENERAL!$BB87</f>
        <v/>
      </c>
      <c r="CN102" s="344"/>
      <c r="CO102" s="343" t="str">
        <f>TOTALGENERAL!$CC87</f>
        <v/>
      </c>
      <c r="CP102" s="344"/>
      <c r="CQ102" s="343" t="str">
        <f>TOTALGENERAL!$DD87</f>
        <v/>
      </c>
      <c r="CS102" s="555" t="str">
        <f>PARAMETRES!$F$19</f>
        <v>TOTAL DE LA PÉRIODE</v>
      </c>
      <c r="CT102" s="555"/>
      <c r="CU102" s="341">
        <f>PARAMETRES!$G$19</f>
        <v>100</v>
      </c>
      <c r="CV102" s="342"/>
      <c r="CW102" s="343" t="str">
        <f>TOTALGENERAL!$AA91</f>
        <v/>
      </c>
      <c r="CX102" s="344"/>
      <c r="CY102" s="343" t="str">
        <f>TOTALGENERAL!$BB91</f>
        <v/>
      </c>
      <c r="CZ102" s="344"/>
      <c r="DA102" s="343" t="str">
        <f>TOTALGENERAL!$CC91</f>
        <v/>
      </c>
      <c r="DB102" s="344"/>
      <c r="DC102" s="343" t="str">
        <f>TOTALGENERAL!$DD91</f>
        <v/>
      </c>
      <c r="DE102" s="555" t="str">
        <f>PARAMETRES!$F$19</f>
        <v>TOTAL DE LA PÉRIODE</v>
      </c>
      <c r="DF102" s="555"/>
      <c r="DG102" s="341">
        <f>PARAMETRES!$G$19</f>
        <v>100</v>
      </c>
      <c r="DH102" s="342"/>
      <c r="DI102" s="343" t="str">
        <f>TOTALGENERAL!$AA95</f>
        <v/>
      </c>
      <c r="DJ102" s="344"/>
      <c r="DK102" s="343" t="str">
        <f>TOTALGENERAL!$BB95</f>
        <v/>
      </c>
      <c r="DL102" s="344"/>
      <c r="DM102" s="343" t="str">
        <f>TOTALGENERAL!$CC95</f>
        <v/>
      </c>
      <c r="DN102" s="344"/>
      <c r="DO102" s="343" t="str">
        <f>TOTALGENERAL!$DD95</f>
        <v/>
      </c>
    </row>
    <row r="103" spans="1:120" ht="3.75" customHeight="1">
      <c r="G103" s="345"/>
      <c r="J103" s="345"/>
      <c r="S103" s="345"/>
      <c r="V103" s="345"/>
      <c r="AE103" s="345"/>
      <c r="AH103" s="345"/>
      <c r="AQ103" s="345"/>
      <c r="AT103" s="345"/>
      <c r="BC103" s="345"/>
      <c r="BF103" s="345"/>
      <c r="BO103" s="345"/>
      <c r="BR103" s="345"/>
      <c r="CA103" s="345"/>
      <c r="CD103" s="345"/>
      <c r="CM103" s="345"/>
      <c r="CP103" s="345"/>
      <c r="CY103" s="345"/>
      <c r="DB103" s="345"/>
      <c r="DK103" s="345"/>
      <c r="DN103" s="345"/>
    </row>
    <row r="104" spans="1:120">
      <c r="G104" s="556" t="str">
        <f>IF(COUNTBLANK(K73:K102)=30,"","Moyenne de l'année : ")</f>
        <v/>
      </c>
      <c r="H104" s="556"/>
      <c r="I104" s="556"/>
      <c r="J104" s="556"/>
      <c r="K104" s="346" t="str">
        <f>IF(COUNTBLANK(K73:K102)=30,"",CONCATENATE(TOTALGENERAL!$DO59," %"))</f>
        <v/>
      </c>
      <c r="S104" s="556" t="str">
        <f>IF(COUNTBLANK(W73:W102)=30,"","Moyenne de l'année : ")</f>
        <v/>
      </c>
      <c r="T104" s="556"/>
      <c r="U104" s="556"/>
      <c r="V104" s="556"/>
      <c r="W104" s="346" t="str">
        <f>IF(COUNTBLANK(W73:W102)=30,"",CONCATENATE(TOTALGENERAL!$DO63," %"))</f>
        <v/>
      </c>
      <c r="AE104" s="556" t="str">
        <f>IF(COUNTBLANK(AI73:AI102)=30,"","Moyenne de l'année : ")</f>
        <v/>
      </c>
      <c r="AF104" s="556"/>
      <c r="AG104" s="556"/>
      <c r="AH104" s="556"/>
      <c r="AI104" s="346" t="str">
        <f>IF(COUNTBLANK(AI73:AI102)=30,"",CONCATENATE(TOTALGENERAL!$DO67," %"))</f>
        <v/>
      </c>
      <c r="AQ104" s="556" t="str">
        <f>IF(COUNTBLANK(AU73:AU102)=30,"","Moyenne de l'année : ")</f>
        <v/>
      </c>
      <c r="AR104" s="556"/>
      <c r="AS104" s="556"/>
      <c r="AT104" s="556"/>
      <c r="AU104" s="346" t="str">
        <f>IF(COUNTBLANK(AU73:AU102)=30,"",CONCATENATE(TOTALGENERAL!$DO71," %"))</f>
        <v/>
      </c>
      <c r="BC104" s="556" t="str">
        <f>IF(COUNTBLANK(BG73:BG102)=30,"","Moyenne de l'année : ")</f>
        <v/>
      </c>
      <c r="BD104" s="556"/>
      <c r="BE104" s="556"/>
      <c r="BF104" s="556"/>
      <c r="BG104" s="346" t="str">
        <f>IF(COUNTBLANK(BG73:BG102)=30,"",CONCATENATE(TOTALGENERAL!$DO75," %"))</f>
        <v/>
      </c>
      <c r="BO104" s="556" t="str">
        <f>IF(COUNTBLANK(BS73:BS102)=30,"","Moyenne de l'année : ")</f>
        <v/>
      </c>
      <c r="BP104" s="556"/>
      <c r="BQ104" s="556"/>
      <c r="BR104" s="556"/>
      <c r="BS104" s="346" t="str">
        <f>IF(COUNTBLANK(BS73:BS102)=30,"",CONCATENATE(TOTALGENERAL!$DO79," %"))</f>
        <v/>
      </c>
      <c r="CA104" s="556" t="str">
        <f>IF(COUNTBLANK(CE73:CE102)=30,"","Moyenne de l'année : ")</f>
        <v/>
      </c>
      <c r="CB104" s="556"/>
      <c r="CC104" s="556"/>
      <c r="CD104" s="556"/>
      <c r="CE104" s="346" t="str">
        <f>IF(COUNTBLANK(CE73:CE102)=30,"",CONCATENATE(TOTALGENERAL!$DO83," %"))</f>
        <v/>
      </c>
      <c r="CM104" s="556" t="str">
        <f>IF(COUNTBLANK(CQ73:CQ102)=30,"","Moyenne de l'année : ")</f>
        <v/>
      </c>
      <c r="CN104" s="556"/>
      <c r="CO104" s="556"/>
      <c r="CP104" s="556"/>
      <c r="CQ104" s="346" t="str">
        <f>IF(COUNTBLANK(CQ73:CQ102)=30,"",CONCATENATE(TOTALGENERAL!$DO87," %"))</f>
        <v/>
      </c>
      <c r="CY104" s="556" t="str">
        <f>IF(COUNTBLANK(DC73:DC102)=30,"","Moyenne de l'année : ")</f>
        <v/>
      </c>
      <c r="CZ104" s="556"/>
      <c r="DA104" s="556"/>
      <c r="DB104" s="556"/>
      <c r="DC104" s="346" t="str">
        <f>IF(COUNTBLANK(DC73:DC102)=30,"",CONCATENATE(TOTALGENERAL!$DO91," %"))</f>
        <v/>
      </c>
      <c r="DK104" s="556" t="str">
        <f>IF(COUNTBLANK(DO73:DO102)=30,"","Moyenne de l'année : ")</f>
        <v/>
      </c>
      <c r="DL104" s="556"/>
      <c r="DM104" s="556"/>
      <c r="DN104" s="556"/>
      <c r="DO104" s="346" t="str">
        <f>IF(COUNTBLANK(DO73:DO102)=30,"",CONCATENATE(TOTALGENERAL!$DO95," %"))</f>
        <v/>
      </c>
    </row>
    <row r="105" spans="1:120">
      <c r="G105" s="420"/>
      <c r="H105" s="420"/>
      <c r="I105" s="420"/>
      <c r="J105" s="420"/>
      <c r="K105" s="346"/>
      <c r="S105" s="420"/>
      <c r="T105" s="420"/>
      <c r="U105" s="420"/>
      <c r="V105" s="420"/>
      <c r="W105" s="346"/>
      <c r="AE105" s="420"/>
      <c r="AF105" s="420"/>
      <c r="AG105" s="420"/>
      <c r="AH105" s="420"/>
      <c r="AI105" s="346"/>
      <c r="AQ105" s="420"/>
      <c r="AR105" s="420"/>
      <c r="AS105" s="420"/>
      <c r="AT105" s="420"/>
      <c r="AU105" s="346"/>
      <c r="BC105" s="420"/>
      <c r="BD105" s="420"/>
      <c r="BE105" s="420"/>
      <c r="BF105" s="420"/>
      <c r="BG105" s="346"/>
      <c r="BO105" s="420"/>
      <c r="BP105" s="420"/>
      <c r="BQ105" s="420"/>
      <c r="BR105" s="420"/>
      <c r="BS105" s="346"/>
      <c r="CA105" s="420"/>
      <c r="CB105" s="420"/>
      <c r="CC105" s="420"/>
      <c r="CD105" s="420"/>
      <c r="CE105" s="346"/>
      <c r="CM105" s="420"/>
      <c r="CN105" s="420"/>
      <c r="CO105" s="420"/>
      <c r="CP105" s="420"/>
      <c r="CQ105" s="346"/>
      <c r="CY105" s="420"/>
      <c r="CZ105" s="420"/>
      <c r="DA105" s="420"/>
      <c r="DB105" s="420"/>
      <c r="DC105" s="346"/>
      <c r="DK105" s="420"/>
      <c r="DL105" s="420"/>
      <c r="DM105" s="420"/>
      <c r="DN105" s="420"/>
      <c r="DO105" s="346"/>
    </row>
    <row r="107" spans="1:120" ht="30">
      <c r="B107" s="550" t="str">
        <f>PARAMETRES!$C7</f>
        <v>P</v>
      </c>
      <c r="C107" s="550"/>
      <c r="D107" s="550"/>
      <c r="E107" s="550"/>
      <c r="F107" s="550"/>
      <c r="G107" s="550"/>
      <c r="H107" s="550"/>
      <c r="I107" s="547" t="str">
        <f>IF(COUNTBLANK(K126:K155)=30,"",PARAMETRES!$F$22)</f>
        <v/>
      </c>
      <c r="J107" s="548" t="str">
        <f>IF(COUNTBLANK(K126:K155)=30,"",PARAMETRES!$F$23)</f>
        <v/>
      </c>
      <c r="N107" s="550" t="str">
        <f>PARAMETRES!$C11</f>
        <v>R</v>
      </c>
      <c r="O107" s="550"/>
      <c r="P107" s="550"/>
      <c r="Q107" s="550"/>
      <c r="R107" s="550"/>
      <c r="S107" s="550"/>
      <c r="T107" s="550"/>
      <c r="U107" s="547" t="str">
        <f>IF(COUNTBLANK(W126:W155)=30,"",PARAMETRES!$F$22)</f>
        <v/>
      </c>
      <c r="V107" s="548" t="str">
        <f>IF(COUNTBLANK(W126:W155)=30,"",PARAMETRES!$F$23)</f>
        <v/>
      </c>
      <c r="Z107" s="550" t="str">
        <f>PARAMETRES!$C15</f>
        <v>L</v>
      </c>
      <c r="AA107" s="550"/>
      <c r="AB107" s="550"/>
      <c r="AC107" s="550"/>
      <c r="AD107" s="550"/>
      <c r="AE107" s="550"/>
      <c r="AF107" s="550"/>
      <c r="AG107" s="547" t="str">
        <f>IF(COUNTBLANK(AI126:AI155)=30,"",PARAMETRES!$F$22)</f>
        <v/>
      </c>
      <c r="AH107" s="548" t="str">
        <f>IF(COUNTBLANK(AI126:AI155)=30,"",PARAMETRES!$F$23)</f>
        <v/>
      </c>
      <c r="AL107" s="550" t="str">
        <f>PARAMETRES!$C19</f>
        <v>M</v>
      </c>
      <c r="AM107" s="550"/>
      <c r="AN107" s="550"/>
      <c r="AO107" s="550"/>
      <c r="AP107" s="550"/>
      <c r="AQ107" s="550"/>
      <c r="AR107" s="550"/>
      <c r="AS107" s="547" t="str">
        <f>IF(COUNTBLANK(AU126:AU155)=30,"",PARAMETRES!$F$22)</f>
        <v/>
      </c>
      <c r="AT107" s="548" t="str">
        <f>IF(COUNTBLANK(AU126:AU155)=30,"",PARAMETRES!$F$23)</f>
        <v/>
      </c>
      <c r="AX107" s="550" t="str">
        <f>PARAMETRES!$C23</f>
        <v>G</v>
      </c>
      <c r="AY107" s="550"/>
      <c r="AZ107" s="550"/>
      <c r="BA107" s="550"/>
      <c r="BB107" s="550"/>
      <c r="BC107" s="550"/>
      <c r="BD107" s="550"/>
      <c r="BE107" s="547" t="str">
        <f>IF(COUNTBLANK(BG126:BG155)=30,"",PARAMETRES!$F$22)</f>
        <v/>
      </c>
      <c r="BF107" s="548" t="str">
        <f>IF(COUNTBLANK(BG126:BG155)=30,"",PARAMETRES!$F$23)</f>
        <v/>
      </c>
      <c r="BJ107" s="550" t="str">
        <f>PARAMETRES!$C27</f>
        <v>N</v>
      </c>
      <c r="BK107" s="550"/>
      <c r="BL107" s="550"/>
      <c r="BM107" s="550"/>
      <c r="BN107" s="550"/>
      <c r="BO107" s="550"/>
      <c r="BP107" s="550"/>
      <c r="BQ107" s="547" t="str">
        <f>IF(COUNTBLANK(BS126:BS155)=30,"",PARAMETRES!$F$22)</f>
        <v/>
      </c>
      <c r="BR107" s="548" t="str">
        <f>IF(COUNTBLANK(BS126:BS155)=30,"",PARAMETRES!$F$23)</f>
        <v/>
      </c>
      <c r="BV107" s="550" t="str">
        <f>PARAMETRES!$C30</f>
        <v>M</v>
      </c>
      <c r="BW107" s="550"/>
      <c r="BX107" s="550"/>
      <c r="BY107" s="550"/>
      <c r="BZ107" s="550"/>
      <c r="CA107" s="550"/>
      <c r="CB107" s="550"/>
      <c r="CC107" s="547" t="str">
        <f>IF(COUNTBLANK(CE126:CE155)=30,"",PARAMETRES!$F$22)</f>
        <v/>
      </c>
      <c r="CD107" s="548" t="str">
        <f>IF(COUNTBLANK(CE126:CE155)=30,"",PARAMETRES!$F$23)</f>
        <v/>
      </c>
      <c r="CG107" s="347"/>
      <c r="CH107" s="550" t="str">
        <f>PARAMETRES!$C35</f>
        <v>-</v>
      </c>
      <c r="CI107" s="550"/>
      <c r="CJ107" s="550"/>
      <c r="CK107" s="550"/>
      <c r="CL107" s="550"/>
      <c r="CM107" s="550"/>
      <c r="CN107" s="550"/>
      <c r="CO107" s="547" t="str">
        <f>IF(COUNTBLANK(CQ126:CQ155)=30,"",PARAMETRES!$F$22)</f>
        <v/>
      </c>
      <c r="CP107" s="548" t="str">
        <f>IF(COUNTBLANK(CQ126:CQ155)=30,"",PARAMETRES!$F$23)</f>
        <v/>
      </c>
      <c r="CT107" s="550" t="str">
        <f>PARAMETRES!$C39</f>
        <v>-</v>
      </c>
      <c r="CU107" s="550"/>
      <c r="CV107" s="550"/>
      <c r="CW107" s="550"/>
      <c r="CX107" s="550"/>
      <c r="CY107" s="550"/>
      <c r="CZ107" s="550"/>
      <c r="DA107" s="547" t="str">
        <f>IF(COUNTBLANK(DC126:DC155)=30,"",PARAMETRES!$F$22)</f>
        <v/>
      </c>
      <c r="DB107" s="548" t="str">
        <f>IF(COUNTBLANK(DC126:DC155)=30,"",PARAMETRES!$F$23)</f>
        <v/>
      </c>
      <c r="DF107" s="550" t="str">
        <f>PARAMETRES!$C43</f>
        <v>-</v>
      </c>
      <c r="DG107" s="550"/>
      <c r="DH107" s="550"/>
      <c r="DI107" s="550"/>
      <c r="DJ107" s="550"/>
      <c r="DK107" s="550"/>
      <c r="DL107" s="550"/>
      <c r="DM107" s="547" t="str">
        <f>IF(COUNTBLANK(DO126:DO155)=30,"",PARAMETRES!$F$22)</f>
        <v/>
      </c>
      <c r="DN107" s="548" t="str">
        <f>IF(COUNTBLANK(DO126:DO155)=30,"",PARAMETRES!$F$23)</f>
        <v/>
      </c>
    </row>
    <row r="108" spans="1:120" ht="20.25">
      <c r="B108" s="549" t="str">
        <f>PARAMETRES!$B7</f>
        <v>B</v>
      </c>
      <c r="C108" s="549"/>
      <c r="D108" s="549"/>
      <c r="E108" s="549"/>
      <c r="F108" s="549"/>
      <c r="G108" s="549"/>
      <c r="H108" s="549"/>
      <c r="I108" s="547"/>
      <c r="J108" s="548"/>
      <c r="N108" s="549" t="str">
        <f>PARAMETRES!$B11</f>
        <v>C</v>
      </c>
      <c r="O108" s="549"/>
      <c r="P108" s="549"/>
      <c r="Q108" s="549"/>
      <c r="R108" s="549"/>
      <c r="S108" s="549"/>
      <c r="T108" s="549"/>
      <c r="U108" s="547"/>
      <c r="V108" s="548"/>
      <c r="Z108" s="549" t="str">
        <f>PARAMETRES!$B15</f>
        <v>G</v>
      </c>
      <c r="AA108" s="549"/>
      <c r="AB108" s="549"/>
      <c r="AC108" s="549"/>
      <c r="AD108" s="549"/>
      <c r="AE108" s="549"/>
      <c r="AF108" s="549"/>
      <c r="AG108" s="547"/>
      <c r="AH108" s="548"/>
      <c r="AL108" s="549" t="str">
        <f>PARAMETRES!$B19</f>
        <v>M</v>
      </c>
      <c r="AM108" s="549"/>
      <c r="AN108" s="549"/>
      <c r="AO108" s="549"/>
      <c r="AP108" s="549"/>
      <c r="AQ108" s="549"/>
      <c r="AR108" s="549"/>
      <c r="AS108" s="547"/>
      <c r="AT108" s="548"/>
      <c r="AX108" s="549" t="str">
        <f>PARAMETRES!$B23</f>
        <v>R</v>
      </c>
      <c r="AY108" s="549"/>
      <c r="AZ108" s="549"/>
      <c r="BA108" s="549"/>
      <c r="BB108" s="549"/>
      <c r="BC108" s="549"/>
      <c r="BD108" s="549"/>
      <c r="BE108" s="547"/>
      <c r="BF108" s="548"/>
      <c r="BJ108" s="549" t="str">
        <f>PARAMETRES!$B27</f>
        <v>S</v>
      </c>
      <c r="BK108" s="549"/>
      <c r="BL108" s="549"/>
      <c r="BM108" s="549"/>
      <c r="BN108" s="549"/>
      <c r="BO108" s="549"/>
      <c r="BP108" s="549"/>
      <c r="BQ108" s="547"/>
      <c r="BR108" s="548"/>
      <c r="BV108" s="549" t="str">
        <f>PARAMETRES!$B30</f>
        <v>T</v>
      </c>
      <c r="BW108" s="549"/>
      <c r="BX108" s="549"/>
      <c r="BY108" s="549"/>
      <c r="BZ108" s="549"/>
      <c r="CA108" s="549"/>
      <c r="CB108" s="549"/>
      <c r="CC108" s="547"/>
      <c r="CD108" s="548"/>
      <c r="CH108" s="549" t="str">
        <f>PARAMETRES!$B35</f>
        <v>-</v>
      </c>
      <c r="CI108" s="549"/>
      <c r="CJ108" s="549"/>
      <c r="CK108" s="549"/>
      <c r="CL108" s="549"/>
      <c r="CM108" s="549"/>
      <c r="CN108" s="549"/>
      <c r="CO108" s="547"/>
      <c r="CP108" s="548"/>
      <c r="CT108" s="549" t="str">
        <f>PARAMETRES!$B39</f>
        <v>-</v>
      </c>
      <c r="CU108" s="549"/>
      <c r="CV108" s="549"/>
      <c r="CW108" s="549"/>
      <c r="CX108" s="549"/>
      <c r="CY108" s="549"/>
      <c r="CZ108" s="549"/>
      <c r="DA108" s="547"/>
      <c r="DB108" s="548"/>
      <c r="DF108" s="549" t="str">
        <f>PARAMETRES!$B43</f>
        <v>-</v>
      </c>
      <c r="DG108" s="549"/>
      <c r="DH108" s="549"/>
      <c r="DI108" s="549"/>
      <c r="DJ108" s="549"/>
      <c r="DK108" s="549"/>
      <c r="DL108" s="549"/>
      <c r="DM108" s="547"/>
      <c r="DN108" s="548"/>
    </row>
    <row r="109" spans="1:120" ht="21.75" customHeight="1"/>
    <row r="110" spans="1:120">
      <c r="B110" s="313"/>
      <c r="C110" s="313"/>
      <c r="D110" s="313"/>
      <c r="N110" s="313"/>
      <c r="O110" s="313"/>
      <c r="P110" s="313"/>
      <c r="Z110" s="313"/>
      <c r="AA110" s="313"/>
      <c r="AB110" s="313"/>
      <c r="AL110" s="313"/>
      <c r="AM110" s="313"/>
      <c r="AN110" s="313"/>
      <c r="AX110" s="313"/>
      <c r="AY110" s="313"/>
      <c r="AZ110" s="313"/>
      <c r="BJ110" s="313"/>
      <c r="BK110" s="313"/>
      <c r="BL110" s="313"/>
      <c r="BV110" s="313"/>
      <c r="BW110" s="313"/>
      <c r="BX110" s="313"/>
      <c r="CH110" s="313"/>
      <c r="CI110" s="313"/>
      <c r="CJ110" s="313"/>
      <c r="CT110" s="313"/>
      <c r="CU110" s="313"/>
      <c r="CV110" s="313"/>
      <c r="DF110" s="313"/>
      <c r="DG110" s="313"/>
      <c r="DH110" s="313"/>
    </row>
    <row r="124" spans="1:120" ht="25.5" customHeight="1">
      <c r="E124" s="314" t="s">
        <v>84</v>
      </c>
      <c r="G124" s="314" t="s">
        <v>85</v>
      </c>
      <c r="I124" s="314" t="s">
        <v>86</v>
      </c>
      <c r="K124" s="314" t="s">
        <v>87</v>
      </c>
      <c r="Q124" s="314" t="s">
        <v>84</v>
      </c>
      <c r="S124" s="314" t="s">
        <v>85</v>
      </c>
      <c r="U124" s="314" t="s">
        <v>86</v>
      </c>
      <c r="W124" s="314" t="s">
        <v>87</v>
      </c>
      <c r="AC124" s="314" t="s">
        <v>84</v>
      </c>
      <c r="AE124" s="314" t="s">
        <v>85</v>
      </c>
      <c r="AG124" s="314" t="s">
        <v>86</v>
      </c>
      <c r="AI124" s="314" t="s">
        <v>87</v>
      </c>
      <c r="AO124" s="314" t="s">
        <v>84</v>
      </c>
      <c r="AQ124" s="314" t="s">
        <v>85</v>
      </c>
      <c r="AS124" s="314" t="s">
        <v>86</v>
      </c>
      <c r="AU124" s="314" t="s">
        <v>87</v>
      </c>
      <c r="BA124" s="314" t="s">
        <v>84</v>
      </c>
      <c r="BC124" s="314" t="s">
        <v>85</v>
      </c>
      <c r="BE124" s="314" t="s">
        <v>86</v>
      </c>
      <c r="BG124" s="314" t="s">
        <v>87</v>
      </c>
      <c r="BM124" s="314" t="s">
        <v>84</v>
      </c>
      <c r="BO124" s="314" t="s">
        <v>85</v>
      </c>
      <c r="BQ124" s="314" t="s">
        <v>86</v>
      </c>
      <c r="BS124" s="314" t="s">
        <v>87</v>
      </c>
      <c r="BY124" s="314" t="s">
        <v>84</v>
      </c>
      <c r="CA124" s="314" t="s">
        <v>85</v>
      </c>
      <c r="CC124" s="314" t="s">
        <v>86</v>
      </c>
      <c r="CE124" s="314" t="s">
        <v>87</v>
      </c>
      <c r="CK124" s="314" t="s">
        <v>84</v>
      </c>
      <c r="CM124" s="314" t="s">
        <v>85</v>
      </c>
      <c r="CO124" s="314" t="s">
        <v>86</v>
      </c>
      <c r="CQ124" s="314" t="s">
        <v>87</v>
      </c>
      <c r="CW124" s="314" t="s">
        <v>84</v>
      </c>
      <c r="CY124" s="314" t="s">
        <v>85</v>
      </c>
      <c r="DA124" s="314" t="s">
        <v>86</v>
      </c>
      <c r="DC124" s="314" t="s">
        <v>87</v>
      </c>
      <c r="DI124" s="314" t="s">
        <v>84</v>
      </c>
      <c r="DK124" s="314" t="s">
        <v>85</v>
      </c>
      <c r="DM124" s="314" t="s">
        <v>86</v>
      </c>
      <c r="DO124" s="314" t="s">
        <v>87</v>
      </c>
    </row>
    <row r="125" spans="1:120">
      <c r="E125" s="315"/>
      <c r="G125" s="315"/>
      <c r="I125" s="315"/>
      <c r="K125" s="315"/>
      <c r="Q125" s="315"/>
      <c r="S125" s="315"/>
      <c r="U125" s="315"/>
      <c r="W125" s="315"/>
      <c r="AC125" s="315"/>
      <c r="AE125" s="315"/>
      <c r="AG125" s="315"/>
      <c r="AI125" s="315"/>
      <c r="AO125" s="315"/>
      <c r="AQ125" s="315"/>
      <c r="AS125" s="315"/>
      <c r="AU125" s="315"/>
      <c r="BA125" s="315"/>
      <c r="BC125" s="315"/>
      <c r="BE125" s="315"/>
      <c r="BG125" s="315"/>
      <c r="BM125" s="315"/>
      <c r="BO125" s="315"/>
      <c r="BQ125" s="315"/>
      <c r="BS125" s="315"/>
      <c r="BY125" s="315"/>
      <c r="CA125" s="315"/>
      <c r="CC125" s="315"/>
      <c r="CE125" s="315"/>
      <c r="CK125" s="315"/>
      <c r="CM125" s="315"/>
      <c r="CO125" s="315"/>
      <c r="CQ125" s="315"/>
      <c r="CW125" s="315"/>
      <c r="CY125" s="315"/>
      <c r="DA125" s="315"/>
      <c r="DC125" s="315"/>
      <c r="DI125" s="315"/>
      <c r="DK125" s="315"/>
      <c r="DM125" s="315"/>
      <c r="DO125" s="315"/>
    </row>
    <row r="126" spans="1:120">
      <c r="A126" s="551" t="str">
        <f>PARAMETRES!$F$3</f>
        <v>RELIGION</v>
      </c>
      <c r="B126" s="551"/>
      <c r="C126" s="316">
        <f>PARAMETRES!$G$3</f>
        <v>20</v>
      </c>
      <c r="D126" s="317"/>
      <c r="E126" s="318">
        <f>TOTALGENERAL!$E60</f>
        <v>20</v>
      </c>
      <c r="F126" s="319"/>
      <c r="G126" s="318" t="str">
        <f>TOTALGENERAL!$AF60</f>
        <v/>
      </c>
      <c r="H126" s="319"/>
      <c r="I126" s="318" t="str">
        <f>TOTALGENERAL!$BG60</f>
        <v/>
      </c>
      <c r="J126" s="319"/>
      <c r="K126" s="318" t="str">
        <f>TOTALGENERAL!$CH60</f>
        <v/>
      </c>
      <c r="L126" s="320"/>
      <c r="M126" s="551" t="str">
        <f>PARAMETRES!$F$3</f>
        <v>RELIGION</v>
      </c>
      <c r="N126" s="551"/>
      <c r="O126" s="316">
        <f>PARAMETRES!$G$3</f>
        <v>20</v>
      </c>
      <c r="P126" s="317"/>
      <c r="Q126" s="318">
        <f>TOTALGENERAL!$E64</f>
        <v>20</v>
      </c>
      <c r="R126" s="319"/>
      <c r="S126" s="318" t="str">
        <f>TOTALGENERAL!$AF64</f>
        <v/>
      </c>
      <c r="T126" s="319"/>
      <c r="U126" s="318" t="str">
        <f>TOTALGENERAL!$BG64</f>
        <v/>
      </c>
      <c r="V126" s="319"/>
      <c r="W126" s="318" t="str">
        <f>TOTALGENERAL!$CH64</f>
        <v/>
      </c>
      <c r="X126" s="320"/>
      <c r="Y126" s="551" t="str">
        <f>PARAMETRES!$F$3</f>
        <v>RELIGION</v>
      </c>
      <c r="Z126" s="551"/>
      <c r="AA126" s="316">
        <f>PARAMETRES!$G$3</f>
        <v>20</v>
      </c>
      <c r="AB126" s="317"/>
      <c r="AC126" s="318">
        <f>TOTALGENERAL!$E68</f>
        <v>17.900000000000002</v>
      </c>
      <c r="AD126" s="319"/>
      <c r="AE126" s="318" t="str">
        <f>TOTALGENERAL!$AF68</f>
        <v/>
      </c>
      <c r="AF126" s="319"/>
      <c r="AG126" s="318" t="str">
        <f>TOTALGENERAL!$BG68</f>
        <v/>
      </c>
      <c r="AH126" s="319"/>
      <c r="AI126" s="318" t="str">
        <f>TOTALGENERAL!$CH68</f>
        <v/>
      </c>
      <c r="AJ126" s="320"/>
      <c r="AK126" s="551" t="str">
        <f>PARAMETRES!$F$3</f>
        <v>RELIGION</v>
      </c>
      <c r="AL126" s="551"/>
      <c r="AM126" s="316">
        <f>PARAMETRES!$G$3</f>
        <v>20</v>
      </c>
      <c r="AN126" s="317"/>
      <c r="AO126" s="318">
        <f>TOTALGENERAL!$E72</f>
        <v>15.799999999999999</v>
      </c>
      <c r="AP126" s="319"/>
      <c r="AQ126" s="318" t="str">
        <f>TOTALGENERAL!$AF72</f>
        <v/>
      </c>
      <c r="AR126" s="319"/>
      <c r="AS126" s="318" t="str">
        <f>TOTALGENERAL!$BG72</f>
        <v/>
      </c>
      <c r="AT126" s="319"/>
      <c r="AU126" s="318" t="str">
        <f>TOTALGENERAL!$CH72</f>
        <v/>
      </c>
      <c r="AV126" s="320"/>
      <c r="AW126" s="551" t="str">
        <f>PARAMETRES!$F$3</f>
        <v>RELIGION</v>
      </c>
      <c r="AX126" s="551"/>
      <c r="AY126" s="316">
        <f>PARAMETRES!$G$3</f>
        <v>20</v>
      </c>
      <c r="AZ126" s="317"/>
      <c r="BA126" s="318">
        <f>TOTALGENERAL!$E76</f>
        <v>9.5</v>
      </c>
      <c r="BB126" s="319"/>
      <c r="BC126" s="318" t="str">
        <f>TOTALGENERAL!$AF76</f>
        <v/>
      </c>
      <c r="BD126" s="319"/>
      <c r="BE126" s="318" t="str">
        <f>TOTALGENERAL!$BG76</f>
        <v/>
      </c>
      <c r="BF126" s="319"/>
      <c r="BG126" s="318" t="str">
        <f>TOTALGENERAL!$CH76</f>
        <v/>
      </c>
      <c r="BH126" s="320"/>
      <c r="BI126" s="551" t="str">
        <f>PARAMETRES!$F$3</f>
        <v>RELIGION</v>
      </c>
      <c r="BJ126" s="551"/>
      <c r="BK126" s="316">
        <f>PARAMETRES!$G$3</f>
        <v>20</v>
      </c>
      <c r="BL126" s="317"/>
      <c r="BM126" s="318">
        <f>TOTALGENERAL!$E80</f>
        <v>16.900000000000002</v>
      </c>
      <c r="BN126" s="319"/>
      <c r="BO126" s="318" t="str">
        <f>TOTALGENERAL!$AF80</f>
        <v/>
      </c>
      <c r="BP126" s="319"/>
      <c r="BQ126" s="318" t="str">
        <f>TOTALGENERAL!$BG80</f>
        <v/>
      </c>
      <c r="BR126" s="319"/>
      <c r="BS126" s="318" t="str">
        <f>TOTALGENERAL!$CH80</f>
        <v/>
      </c>
      <c r="BT126" s="320"/>
      <c r="BU126" s="551" t="str">
        <f>PARAMETRES!$F$3</f>
        <v>RELIGION</v>
      </c>
      <c r="BV126" s="551"/>
      <c r="BW126" s="316">
        <f>PARAMETRES!$G$3</f>
        <v>20</v>
      </c>
      <c r="BX126" s="317"/>
      <c r="BY126" s="318">
        <f>TOTALGENERAL!$E84</f>
        <v>20</v>
      </c>
      <c r="BZ126" s="319"/>
      <c r="CA126" s="318" t="str">
        <f>TOTALGENERAL!$AF84</f>
        <v/>
      </c>
      <c r="CB126" s="319"/>
      <c r="CC126" s="318" t="str">
        <f>TOTALGENERAL!$BG84</f>
        <v/>
      </c>
      <c r="CD126" s="319"/>
      <c r="CE126" s="318" t="str">
        <f>TOTALGENERAL!$CH84</f>
        <v/>
      </c>
      <c r="CF126" s="320"/>
      <c r="CG126" s="551" t="str">
        <f>PARAMETRES!$F$3</f>
        <v>RELIGION</v>
      </c>
      <c r="CH126" s="551"/>
      <c r="CI126" s="316">
        <f>PARAMETRES!$G$3</f>
        <v>20</v>
      </c>
      <c r="CJ126" s="317"/>
      <c r="CK126" s="318" t="str">
        <f>TOTALGENERAL!$E88</f>
        <v>-</v>
      </c>
      <c r="CL126" s="319"/>
      <c r="CM126" s="318" t="str">
        <f>TOTALGENERAL!$AF88</f>
        <v/>
      </c>
      <c r="CN126" s="319"/>
      <c r="CO126" s="318" t="str">
        <f>TOTALGENERAL!$BG88</f>
        <v/>
      </c>
      <c r="CP126" s="319"/>
      <c r="CQ126" s="318" t="str">
        <f>TOTALGENERAL!$CH88</f>
        <v/>
      </c>
      <c r="CR126" s="320"/>
      <c r="CS126" s="551" t="str">
        <f>PARAMETRES!$F$3</f>
        <v>RELIGION</v>
      </c>
      <c r="CT126" s="551"/>
      <c r="CU126" s="316">
        <f>PARAMETRES!$G$3</f>
        <v>20</v>
      </c>
      <c r="CV126" s="317"/>
      <c r="CW126" s="318" t="str">
        <f>TOTALGENERAL!$E92</f>
        <v>-</v>
      </c>
      <c r="CX126" s="319"/>
      <c r="CY126" s="318" t="str">
        <f>TOTALGENERAL!$AF92</f>
        <v/>
      </c>
      <c r="CZ126" s="319"/>
      <c r="DA126" s="318" t="str">
        <f>TOTALGENERAL!$BG92</f>
        <v/>
      </c>
      <c r="DB126" s="319"/>
      <c r="DC126" s="318" t="str">
        <f>TOTALGENERAL!$CH92</f>
        <v/>
      </c>
      <c r="DD126" s="320"/>
      <c r="DE126" s="551" t="str">
        <f>PARAMETRES!$F$3</f>
        <v>RELIGION</v>
      </c>
      <c r="DF126" s="551"/>
      <c r="DG126" s="316">
        <f>PARAMETRES!$G$3</f>
        <v>20</v>
      </c>
      <c r="DH126" s="317"/>
      <c r="DI126" s="318" t="str">
        <f>TOTALGENERAL!$E96</f>
        <v>-</v>
      </c>
      <c r="DJ126" s="319"/>
      <c r="DK126" s="318" t="str">
        <f>TOTALGENERAL!$AF96</f>
        <v/>
      </c>
      <c r="DL126" s="319"/>
      <c r="DM126" s="318" t="str">
        <f>TOTALGENERAL!$BG96</f>
        <v/>
      </c>
      <c r="DN126" s="319"/>
      <c r="DO126" s="318" t="str">
        <f>TOTALGENERAL!$CH96</f>
        <v/>
      </c>
      <c r="DP126" s="320"/>
    </row>
    <row r="127" spans="1:120">
      <c r="A127" s="321" t="str">
        <f>IF(COUNTBLANK(K126:K155)=30,"","Moyenne de l'année :")</f>
        <v/>
      </c>
      <c r="B127" s="322" t="str">
        <f>IF(COUNTBLANK(K126:K155)=30,"",CONCATENATE(TOTALGENERAL!$DJ60," %"))</f>
        <v/>
      </c>
      <c r="C127" s="323"/>
      <c r="D127" s="323"/>
      <c r="E127" s="315"/>
      <c r="F127" s="324"/>
      <c r="G127" s="315"/>
      <c r="H127" s="324"/>
      <c r="I127" s="315"/>
      <c r="J127" s="324"/>
      <c r="K127" s="315"/>
      <c r="L127" s="325"/>
      <c r="M127" s="321" t="str">
        <f>IF(COUNTBLANK(W126:W155)=30,"","Moyenne de l'année :")</f>
        <v/>
      </c>
      <c r="N127" s="322" t="str">
        <f>IF(COUNTBLANK(W126:W155)=30,"",CONCATENATE(TOTALGENERAL!$DJ64," %"))</f>
        <v/>
      </c>
      <c r="O127" s="323"/>
      <c r="P127" s="323"/>
      <c r="Q127" s="315"/>
      <c r="R127" s="324"/>
      <c r="S127" s="315"/>
      <c r="T127" s="324"/>
      <c r="U127" s="315"/>
      <c r="V127" s="324"/>
      <c r="W127" s="315"/>
      <c r="X127" s="325"/>
      <c r="Y127" s="321" t="str">
        <f>IF(COUNTBLANK(AI126:AI155)=30,"","Moyenne de l'année :")</f>
        <v/>
      </c>
      <c r="Z127" s="322" t="str">
        <f>IF(COUNTBLANK(AI126:AI155)=30,"",CONCATENATE(TOTALGENERAL!$DJ68," %"))</f>
        <v/>
      </c>
      <c r="AA127" s="323"/>
      <c r="AB127" s="323"/>
      <c r="AC127" s="315"/>
      <c r="AD127" s="324"/>
      <c r="AE127" s="315"/>
      <c r="AF127" s="324"/>
      <c r="AG127" s="315"/>
      <c r="AH127" s="324"/>
      <c r="AI127" s="315"/>
      <c r="AJ127" s="325"/>
      <c r="AK127" s="321" t="str">
        <f>IF(COUNTBLANK(AU126:AU155)=30,"","Moyenne de l'année :")</f>
        <v/>
      </c>
      <c r="AL127" s="322" t="str">
        <f>IF(COUNTBLANK(AU126:AU155)=30,"",CONCATENATE(TOTALGENERAL!$DJ72," %"))</f>
        <v/>
      </c>
      <c r="AM127" s="323"/>
      <c r="AN127" s="323"/>
      <c r="AO127" s="315"/>
      <c r="AP127" s="324"/>
      <c r="AQ127" s="315"/>
      <c r="AR127" s="324"/>
      <c r="AS127" s="315"/>
      <c r="AT127" s="324"/>
      <c r="AU127" s="315"/>
      <c r="AV127" s="325"/>
      <c r="AW127" s="321" t="str">
        <f>IF(COUNTBLANK(BG126:BG155)=30,"","Moyenne de l'année :")</f>
        <v/>
      </c>
      <c r="AX127" s="322" t="str">
        <f>IF(COUNTBLANK(BG126:BG155)=30,"",CONCATENATE(TOTALGENERAL!$DJ76," %"))</f>
        <v/>
      </c>
      <c r="AY127" s="323"/>
      <c r="AZ127" s="323"/>
      <c r="BA127" s="315"/>
      <c r="BB127" s="324"/>
      <c r="BC127" s="315"/>
      <c r="BD127" s="324"/>
      <c r="BE127" s="315"/>
      <c r="BF127" s="324"/>
      <c r="BG127" s="315"/>
      <c r="BH127" s="325"/>
      <c r="BI127" s="321" t="str">
        <f>IF(COUNTBLANK(BS126:BS155)=30,"","Moyenne de l'année :")</f>
        <v/>
      </c>
      <c r="BJ127" s="322" t="str">
        <f>IF(COUNTBLANK(BS126:BS155)=30,"",CONCATENATE(TOTALGENERAL!$DJ80," %"))</f>
        <v/>
      </c>
      <c r="BK127" s="323"/>
      <c r="BL127" s="323"/>
      <c r="BM127" s="315"/>
      <c r="BN127" s="324"/>
      <c r="BO127" s="315"/>
      <c r="BP127" s="324"/>
      <c r="BQ127" s="315"/>
      <c r="BR127" s="324"/>
      <c r="BS127" s="315"/>
      <c r="BT127" s="325"/>
      <c r="BU127" s="321" t="str">
        <f>IF(COUNTBLANK(CE126:CE155)=30,"","Moyenne de l'année :")</f>
        <v/>
      </c>
      <c r="BV127" s="322" t="str">
        <f>IF(COUNTBLANK(CE126:CE155)=30,"",CONCATENATE(TOTALGENERAL!$DJ84," %"))</f>
        <v/>
      </c>
      <c r="BW127" s="323"/>
      <c r="BX127" s="323"/>
      <c r="BY127" s="315"/>
      <c r="BZ127" s="324"/>
      <c r="CA127" s="315"/>
      <c r="CB127" s="324"/>
      <c r="CC127" s="315"/>
      <c r="CD127" s="324"/>
      <c r="CE127" s="315"/>
      <c r="CF127" s="325"/>
      <c r="CG127" s="321" t="str">
        <f>IF(COUNTBLANK(CQ126:CQ155)=30,"","Moyenne de l'année :")</f>
        <v/>
      </c>
      <c r="CH127" s="322" t="str">
        <f>IF(COUNTBLANK(CQ126:CQ155)=30,"",CONCATENATE(TOTALGENERAL!$DJ88," %"))</f>
        <v/>
      </c>
      <c r="CI127" s="323"/>
      <c r="CJ127" s="323"/>
      <c r="CK127" s="315"/>
      <c r="CL127" s="324"/>
      <c r="CM127" s="315"/>
      <c r="CN127" s="324"/>
      <c r="CO127" s="315"/>
      <c r="CP127" s="324"/>
      <c r="CQ127" s="315"/>
      <c r="CR127" s="325"/>
      <c r="CS127" s="321" t="str">
        <f>IF(COUNTBLANK(DC126:DC155)=30,"","Moyenne de l'année :")</f>
        <v/>
      </c>
      <c r="CT127" s="322" t="str">
        <f>IF(COUNTBLANK(DC126:DC155)=30,"",CONCATENATE(TOTALGENERAL!$DJ92," %"))</f>
        <v/>
      </c>
      <c r="CU127" s="323"/>
      <c r="CV127" s="323"/>
      <c r="CW127" s="315"/>
      <c r="CX127" s="324"/>
      <c r="CY127" s="315"/>
      <c r="CZ127" s="324"/>
      <c r="DA127" s="315"/>
      <c r="DB127" s="324"/>
      <c r="DC127" s="315"/>
      <c r="DD127" s="325"/>
      <c r="DE127" s="321" t="str">
        <f>IF(COUNTBLANK(DO126:DO155)=30,"","Moyenne de l'année :")</f>
        <v/>
      </c>
      <c r="DF127" s="322" t="str">
        <f>IF(COUNTBLANK(DO126:DO155)=30,"",CONCATENATE(TOTALGENERAL!$DJ96," %"))</f>
        <v/>
      </c>
      <c r="DG127" s="323"/>
      <c r="DH127" s="323"/>
      <c r="DI127" s="315"/>
      <c r="DJ127" s="324"/>
      <c r="DK127" s="315"/>
      <c r="DL127" s="324"/>
      <c r="DM127" s="315"/>
      <c r="DN127" s="324"/>
      <c r="DO127" s="315"/>
      <c r="DP127" s="325"/>
    </row>
    <row r="128" spans="1:120">
      <c r="A128" s="326"/>
      <c r="B128" s="326"/>
      <c r="C128" s="327"/>
      <c r="D128" s="327"/>
      <c r="E128" s="315"/>
      <c r="G128" s="315"/>
      <c r="I128" s="315"/>
      <c r="K128" s="315"/>
      <c r="M128" s="326"/>
      <c r="N128" s="326"/>
      <c r="O128" s="327"/>
      <c r="P128" s="327"/>
      <c r="Q128" s="315"/>
      <c r="S128" s="315"/>
      <c r="U128" s="315"/>
      <c r="W128" s="315"/>
      <c r="Y128" s="326"/>
      <c r="Z128" s="326"/>
      <c r="AA128" s="327"/>
      <c r="AB128" s="327"/>
      <c r="AC128" s="315"/>
      <c r="AE128" s="315"/>
      <c r="AG128" s="315"/>
      <c r="AI128" s="315"/>
      <c r="AK128" s="326"/>
      <c r="AL128" s="326"/>
      <c r="AM128" s="327"/>
      <c r="AN128" s="327"/>
      <c r="AO128" s="315"/>
      <c r="AQ128" s="315"/>
      <c r="AS128" s="315"/>
      <c r="AU128" s="315"/>
      <c r="AW128" s="326"/>
      <c r="AX128" s="326"/>
      <c r="AY128" s="327"/>
      <c r="AZ128" s="327"/>
      <c r="BA128" s="315"/>
      <c r="BC128" s="315"/>
      <c r="BE128" s="315"/>
      <c r="BG128" s="315"/>
      <c r="BI128" s="326"/>
      <c r="BJ128" s="326"/>
      <c r="BK128" s="327"/>
      <c r="BL128" s="327"/>
      <c r="BM128" s="315"/>
      <c r="BO128" s="315"/>
      <c r="BQ128" s="315"/>
      <c r="BS128" s="315"/>
      <c r="BU128" s="326"/>
      <c r="BV128" s="326"/>
      <c r="BW128" s="327"/>
      <c r="BX128" s="327"/>
      <c r="BY128" s="315"/>
      <c r="CA128" s="315"/>
      <c r="CC128" s="315"/>
      <c r="CE128" s="315"/>
      <c r="CG128" s="326"/>
      <c r="CH128" s="326"/>
      <c r="CI128" s="327"/>
      <c r="CJ128" s="327"/>
      <c r="CK128" s="315"/>
      <c r="CM128" s="315"/>
      <c r="CO128" s="315"/>
      <c r="CQ128" s="315"/>
      <c r="CS128" s="326"/>
      <c r="CT128" s="326"/>
      <c r="CU128" s="327"/>
      <c r="CV128" s="327"/>
      <c r="CW128" s="315"/>
      <c r="CY128" s="315"/>
      <c r="DA128" s="315"/>
      <c r="DC128" s="315"/>
      <c r="DE128" s="326"/>
      <c r="DF128" s="326"/>
      <c r="DG128" s="327"/>
      <c r="DH128" s="327"/>
      <c r="DI128" s="315"/>
      <c r="DK128" s="315"/>
      <c r="DM128" s="315"/>
      <c r="DO128" s="315"/>
    </row>
    <row r="129" spans="1:120" ht="13.5">
      <c r="A129" s="552" t="s">
        <v>88</v>
      </c>
      <c r="B129" s="552"/>
      <c r="C129" s="327"/>
      <c r="D129" s="327"/>
      <c r="E129" s="315"/>
      <c r="G129" s="315"/>
      <c r="I129" s="315"/>
      <c r="K129" s="315"/>
      <c r="M129" s="552" t="s">
        <v>88</v>
      </c>
      <c r="N129" s="552"/>
      <c r="O129" s="327"/>
      <c r="P129" s="327"/>
      <c r="Q129" s="315"/>
      <c r="S129" s="315"/>
      <c r="U129" s="315"/>
      <c r="W129" s="315"/>
      <c r="Y129" s="552" t="s">
        <v>88</v>
      </c>
      <c r="Z129" s="552"/>
      <c r="AA129" s="327"/>
      <c r="AB129" s="327"/>
      <c r="AC129" s="315"/>
      <c r="AE129" s="315"/>
      <c r="AG129" s="315"/>
      <c r="AI129" s="315"/>
      <c r="AK129" s="552" t="s">
        <v>88</v>
      </c>
      <c r="AL129" s="552"/>
      <c r="AM129" s="327"/>
      <c r="AN129" s="327"/>
      <c r="AO129" s="315"/>
      <c r="AQ129" s="315"/>
      <c r="AS129" s="315"/>
      <c r="AU129" s="315"/>
      <c r="AW129" s="552" t="s">
        <v>88</v>
      </c>
      <c r="AX129" s="552"/>
      <c r="AY129" s="327"/>
      <c r="AZ129" s="327"/>
      <c r="BA129" s="315"/>
      <c r="BC129" s="315"/>
      <c r="BE129" s="315"/>
      <c r="BG129" s="315"/>
      <c r="BI129" s="552" t="s">
        <v>88</v>
      </c>
      <c r="BJ129" s="552"/>
      <c r="BK129" s="327"/>
      <c r="BL129" s="327"/>
      <c r="BM129" s="315"/>
      <c r="BO129" s="315"/>
      <c r="BQ129" s="315"/>
      <c r="BS129" s="315"/>
      <c r="BU129" s="552" t="s">
        <v>88</v>
      </c>
      <c r="BV129" s="552"/>
      <c r="BW129" s="327"/>
      <c r="BX129" s="327"/>
      <c r="BY129" s="315"/>
      <c r="CA129" s="315"/>
      <c r="CC129" s="315"/>
      <c r="CE129" s="315"/>
      <c r="CG129" s="552" t="s">
        <v>88</v>
      </c>
      <c r="CH129" s="552"/>
      <c r="CI129" s="327"/>
      <c r="CJ129" s="327"/>
      <c r="CK129" s="315"/>
      <c r="CM129" s="315"/>
      <c r="CO129" s="315"/>
      <c r="CQ129" s="315"/>
      <c r="CS129" s="552" t="s">
        <v>88</v>
      </c>
      <c r="CT129" s="552"/>
      <c r="CU129" s="327"/>
      <c r="CV129" s="327"/>
      <c r="CW129" s="315"/>
      <c r="CY129" s="315"/>
      <c r="DA129" s="315"/>
      <c r="DC129" s="315"/>
      <c r="DE129" s="552" t="s">
        <v>88</v>
      </c>
      <c r="DF129" s="552"/>
      <c r="DG129" s="327"/>
      <c r="DH129" s="327"/>
      <c r="DI129" s="315"/>
      <c r="DK129" s="315"/>
      <c r="DM129" s="315"/>
      <c r="DO129" s="315"/>
    </row>
    <row r="130" spans="1:120">
      <c r="A130" s="326"/>
      <c r="B130" s="326"/>
      <c r="C130" s="327"/>
      <c r="D130" s="327"/>
      <c r="E130" s="315"/>
      <c r="G130" s="315"/>
      <c r="I130" s="315"/>
      <c r="K130" s="315"/>
      <c r="M130" s="326"/>
      <c r="N130" s="326"/>
      <c r="O130" s="327"/>
      <c r="P130" s="327"/>
      <c r="Q130" s="315"/>
      <c r="S130" s="315"/>
      <c r="U130" s="315"/>
      <c r="W130" s="315"/>
      <c r="Y130" s="326"/>
      <c r="Z130" s="326"/>
      <c r="AA130" s="327"/>
      <c r="AB130" s="327"/>
      <c r="AC130" s="315"/>
      <c r="AE130" s="315"/>
      <c r="AG130" s="315"/>
      <c r="AI130" s="315"/>
      <c r="AK130" s="326"/>
      <c r="AL130" s="326"/>
      <c r="AM130" s="327"/>
      <c r="AN130" s="327"/>
      <c r="AO130" s="315"/>
      <c r="AQ130" s="315"/>
      <c r="AS130" s="315"/>
      <c r="AU130" s="315"/>
      <c r="AW130" s="326"/>
      <c r="AX130" s="326"/>
      <c r="AY130" s="327"/>
      <c r="AZ130" s="327"/>
      <c r="BA130" s="315"/>
      <c r="BC130" s="315"/>
      <c r="BE130" s="315"/>
      <c r="BG130" s="315"/>
      <c r="BI130" s="326"/>
      <c r="BJ130" s="326"/>
      <c r="BK130" s="327"/>
      <c r="BL130" s="327"/>
      <c r="BM130" s="315"/>
      <c r="BO130" s="315"/>
      <c r="BQ130" s="315"/>
      <c r="BS130" s="315"/>
      <c r="BU130" s="326"/>
      <c r="BV130" s="326"/>
      <c r="BW130" s="327"/>
      <c r="BX130" s="327"/>
      <c r="BY130" s="315"/>
      <c r="CA130" s="315"/>
      <c r="CC130" s="315"/>
      <c r="CE130" s="315"/>
      <c r="CG130" s="326"/>
      <c r="CH130" s="326"/>
      <c r="CI130" s="327"/>
      <c r="CJ130" s="327"/>
      <c r="CK130" s="315"/>
      <c r="CM130" s="315"/>
      <c r="CO130" s="315"/>
      <c r="CQ130" s="315"/>
      <c r="CS130" s="326"/>
      <c r="CT130" s="326"/>
      <c r="CU130" s="327"/>
      <c r="CV130" s="327"/>
      <c r="CW130" s="315"/>
      <c r="CY130" s="315"/>
      <c r="DA130" s="315"/>
      <c r="DC130" s="315"/>
      <c r="DE130" s="326"/>
      <c r="DF130" s="326"/>
      <c r="DG130" s="327"/>
      <c r="DH130" s="327"/>
      <c r="DI130" s="315"/>
      <c r="DK130" s="315"/>
      <c r="DM130" s="315"/>
      <c r="DO130" s="315"/>
    </row>
    <row r="131" spans="1:120">
      <c r="A131" s="553" t="str">
        <f>PARAMETRES!$F$5</f>
        <v>LIRE</v>
      </c>
      <c r="B131" s="553"/>
      <c r="C131" s="328">
        <f>PARAMETRES!$G$5</f>
        <v>25</v>
      </c>
      <c r="D131" s="329"/>
      <c r="E131" s="330">
        <f>TOTALGENERAL!$H60</f>
        <v>21.900000000000002</v>
      </c>
      <c r="F131" s="331"/>
      <c r="G131" s="330" t="str">
        <f>TOTALGENERAL!$AI60</f>
        <v/>
      </c>
      <c r="H131" s="331"/>
      <c r="I131" s="330" t="str">
        <f>TOTALGENERAL!$BJ60</f>
        <v/>
      </c>
      <c r="J131" s="331"/>
      <c r="K131" s="330" t="str">
        <f>TOTALGENERAL!$CK60</f>
        <v/>
      </c>
      <c r="L131" s="332"/>
      <c r="M131" s="553" t="str">
        <f>PARAMETRES!$F$5</f>
        <v>LIRE</v>
      </c>
      <c r="N131" s="553"/>
      <c r="O131" s="328">
        <f>PARAMETRES!$G$5</f>
        <v>25</v>
      </c>
      <c r="P131" s="329"/>
      <c r="Q131" s="330">
        <f>TOTALGENERAL!$H64</f>
        <v>24</v>
      </c>
      <c r="R131" s="331"/>
      <c r="S131" s="330" t="str">
        <f>TOTALGENERAL!$AI64</f>
        <v/>
      </c>
      <c r="T131" s="331"/>
      <c r="U131" s="330" t="str">
        <f>TOTALGENERAL!$BJ64</f>
        <v/>
      </c>
      <c r="V131" s="331"/>
      <c r="W131" s="330" t="str">
        <f>TOTALGENERAL!$CK64</f>
        <v/>
      </c>
      <c r="X131" s="332"/>
      <c r="Y131" s="553" t="str">
        <f>PARAMETRES!$F$5</f>
        <v>LIRE</v>
      </c>
      <c r="Z131" s="553"/>
      <c r="AA131" s="328">
        <f>PARAMETRES!$G$5</f>
        <v>25</v>
      </c>
      <c r="AB131" s="329"/>
      <c r="AC131" s="330">
        <f>TOTALGENERAL!$H68</f>
        <v>20.6</v>
      </c>
      <c r="AD131" s="331"/>
      <c r="AE131" s="330" t="str">
        <f>TOTALGENERAL!$AI68</f>
        <v/>
      </c>
      <c r="AF131" s="331"/>
      <c r="AG131" s="330" t="str">
        <f>TOTALGENERAL!$BJ68</f>
        <v/>
      </c>
      <c r="AH131" s="331"/>
      <c r="AI131" s="330" t="str">
        <f>TOTALGENERAL!$CK68</f>
        <v/>
      </c>
      <c r="AJ131" s="332"/>
      <c r="AK131" s="553" t="str">
        <f>PARAMETRES!$F$5</f>
        <v>LIRE</v>
      </c>
      <c r="AL131" s="553"/>
      <c r="AM131" s="328">
        <f>PARAMETRES!$G$5</f>
        <v>25</v>
      </c>
      <c r="AN131" s="329"/>
      <c r="AO131" s="330">
        <f>TOTALGENERAL!$H72</f>
        <v>24.5</v>
      </c>
      <c r="AP131" s="331"/>
      <c r="AQ131" s="330" t="str">
        <f>TOTALGENERAL!$AI72</f>
        <v/>
      </c>
      <c r="AR131" s="331"/>
      <c r="AS131" s="330" t="str">
        <f>TOTALGENERAL!$BJ72</f>
        <v/>
      </c>
      <c r="AT131" s="331"/>
      <c r="AU131" s="330" t="str">
        <f>TOTALGENERAL!$CK72</f>
        <v/>
      </c>
      <c r="AV131" s="332"/>
      <c r="AW131" s="553" t="str">
        <f>PARAMETRES!$F$5</f>
        <v>LIRE</v>
      </c>
      <c r="AX131" s="553"/>
      <c r="AY131" s="328">
        <f>PARAMETRES!$G$5</f>
        <v>25</v>
      </c>
      <c r="AZ131" s="329"/>
      <c r="BA131" s="330">
        <f>TOTALGENERAL!$H76</f>
        <v>20.900000000000002</v>
      </c>
      <c r="BB131" s="331"/>
      <c r="BC131" s="330" t="str">
        <f>TOTALGENERAL!$AI76</f>
        <v/>
      </c>
      <c r="BD131" s="331"/>
      <c r="BE131" s="330" t="str">
        <f>TOTALGENERAL!$BJ76</f>
        <v/>
      </c>
      <c r="BF131" s="331"/>
      <c r="BG131" s="330" t="str">
        <f>TOTALGENERAL!$CK76</f>
        <v/>
      </c>
      <c r="BH131" s="332"/>
      <c r="BI131" s="553" t="str">
        <f>PARAMETRES!$F$5</f>
        <v>LIRE</v>
      </c>
      <c r="BJ131" s="553"/>
      <c r="BK131" s="328">
        <f>PARAMETRES!$G$5</f>
        <v>25</v>
      </c>
      <c r="BL131" s="329"/>
      <c r="BM131" s="330">
        <f>TOTALGENERAL!$H80</f>
        <v>14.4</v>
      </c>
      <c r="BN131" s="331"/>
      <c r="BO131" s="330" t="str">
        <f>TOTALGENERAL!$AI80</f>
        <v/>
      </c>
      <c r="BP131" s="331"/>
      <c r="BQ131" s="330" t="str">
        <f>TOTALGENERAL!$BJ80</f>
        <v/>
      </c>
      <c r="BR131" s="331"/>
      <c r="BS131" s="330" t="str">
        <f>TOTALGENERAL!$CK80</f>
        <v/>
      </c>
      <c r="BT131" s="332"/>
      <c r="BU131" s="553" t="str">
        <f>PARAMETRES!$F$5</f>
        <v>LIRE</v>
      </c>
      <c r="BV131" s="553"/>
      <c r="BW131" s="328">
        <f>PARAMETRES!$G$5</f>
        <v>25</v>
      </c>
      <c r="BX131" s="329"/>
      <c r="BY131" s="330">
        <f>TOTALGENERAL!$H84</f>
        <v>23</v>
      </c>
      <c r="BZ131" s="331"/>
      <c r="CA131" s="330" t="str">
        <f>TOTALGENERAL!$AI84</f>
        <v/>
      </c>
      <c r="CB131" s="331"/>
      <c r="CC131" s="330" t="str">
        <f>TOTALGENERAL!$BJ84</f>
        <v/>
      </c>
      <c r="CD131" s="331"/>
      <c r="CE131" s="330" t="str">
        <f>TOTALGENERAL!$CK84</f>
        <v/>
      </c>
      <c r="CF131" s="332"/>
      <c r="CG131" s="553" t="str">
        <f>PARAMETRES!$F$5</f>
        <v>LIRE</v>
      </c>
      <c r="CH131" s="553"/>
      <c r="CI131" s="328">
        <f>PARAMETRES!$G$5</f>
        <v>25</v>
      </c>
      <c r="CJ131" s="329"/>
      <c r="CK131" s="330" t="str">
        <f>TOTALGENERAL!$H88</f>
        <v>-</v>
      </c>
      <c r="CL131" s="331"/>
      <c r="CM131" s="330" t="str">
        <f>TOTALGENERAL!$AI88</f>
        <v/>
      </c>
      <c r="CN131" s="331"/>
      <c r="CO131" s="330" t="str">
        <f>TOTALGENERAL!$BJ88</f>
        <v/>
      </c>
      <c r="CP131" s="331"/>
      <c r="CQ131" s="330" t="str">
        <f>TOTALGENERAL!$CK88</f>
        <v/>
      </c>
      <c r="CR131" s="332"/>
      <c r="CS131" s="553" t="str">
        <f>PARAMETRES!$F$5</f>
        <v>LIRE</v>
      </c>
      <c r="CT131" s="553"/>
      <c r="CU131" s="328">
        <f>PARAMETRES!$G$5</f>
        <v>25</v>
      </c>
      <c r="CV131" s="329"/>
      <c r="CW131" s="330" t="str">
        <f>TOTALGENERAL!$H92</f>
        <v>-</v>
      </c>
      <c r="CX131" s="331"/>
      <c r="CY131" s="330" t="str">
        <f>TOTALGENERAL!$AI92</f>
        <v/>
      </c>
      <c r="CZ131" s="331"/>
      <c r="DA131" s="330" t="str">
        <f>TOTALGENERAL!$BJ92</f>
        <v/>
      </c>
      <c r="DB131" s="331"/>
      <c r="DC131" s="330" t="str">
        <f>TOTALGENERAL!$CK92</f>
        <v/>
      </c>
      <c r="DD131" s="332"/>
      <c r="DE131" s="553" t="str">
        <f>PARAMETRES!$F$5</f>
        <v>LIRE</v>
      </c>
      <c r="DF131" s="553"/>
      <c r="DG131" s="328">
        <f>PARAMETRES!$G$5</f>
        <v>25</v>
      </c>
      <c r="DH131" s="329"/>
      <c r="DI131" s="330" t="str">
        <f>TOTALGENERAL!$H96</f>
        <v>-</v>
      </c>
      <c r="DJ131" s="331"/>
      <c r="DK131" s="330" t="str">
        <f>TOTALGENERAL!$AI96</f>
        <v/>
      </c>
      <c r="DL131" s="331"/>
      <c r="DM131" s="330" t="str">
        <f>TOTALGENERAL!$BJ96</f>
        <v/>
      </c>
      <c r="DN131" s="331"/>
      <c r="DO131" s="330" t="str">
        <f>TOTALGENERAL!$CK96</f>
        <v/>
      </c>
      <c r="DP131" s="332"/>
    </row>
    <row r="132" spans="1:120">
      <c r="A132" s="553" t="str">
        <f>PARAMETRES!$F$6</f>
        <v>ÉCRIRE (dictées, orthographe, rédactions)</v>
      </c>
      <c r="B132" s="553"/>
      <c r="C132" s="328">
        <f>PARAMETRES!$G$6</f>
        <v>25</v>
      </c>
      <c r="D132" s="329"/>
      <c r="E132" s="330">
        <f>TOTALGENERAL!$I60</f>
        <v>22.900000000000002</v>
      </c>
      <c r="F132" s="331"/>
      <c r="G132" s="330" t="str">
        <f>TOTALGENERAL!$AJ60</f>
        <v/>
      </c>
      <c r="H132" s="331"/>
      <c r="I132" s="330" t="str">
        <f>TOTALGENERAL!$BK60</f>
        <v/>
      </c>
      <c r="J132" s="331"/>
      <c r="K132" s="330" t="str">
        <f>TOTALGENERAL!$CL60</f>
        <v/>
      </c>
      <c r="L132" s="332"/>
      <c r="M132" s="553" t="str">
        <f>PARAMETRES!$F$6</f>
        <v>ÉCRIRE (dictées, orthographe, rédactions)</v>
      </c>
      <c r="N132" s="553"/>
      <c r="O132" s="328">
        <f>PARAMETRES!$G$6</f>
        <v>25</v>
      </c>
      <c r="P132" s="329"/>
      <c r="Q132" s="330">
        <f>TOTALGENERAL!$I64</f>
        <v>23.5</v>
      </c>
      <c r="R132" s="331"/>
      <c r="S132" s="330" t="str">
        <f>TOTALGENERAL!$AJ64</f>
        <v/>
      </c>
      <c r="T132" s="331"/>
      <c r="U132" s="330" t="str">
        <f>TOTALGENERAL!$BK64</f>
        <v/>
      </c>
      <c r="V132" s="331"/>
      <c r="W132" s="330" t="str">
        <f>TOTALGENERAL!$CL64</f>
        <v/>
      </c>
      <c r="X132" s="332"/>
      <c r="Y132" s="553" t="str">
        <f>PARAMETRES!$F$6</f>
        <v>ÉCRIRE (dictées, orthographe, rédactions)</v>
      </c>
      <c r="Z132" s="553"/>
      <c r="AA132" s="328">
        <f>PARAMETRES!$G$6</f>
        <v>25</v>
      </c>
      <c r="AB132" s="329"/>
      <c r="AC132" s="330">
        <f>TOTALGENERAL!$I68</f>
        <v>22.5</v>
      </c>
      <c r="AD132" s="331"/>
      <c r="AE132" s="330" t="str">
        <f>TOTALGENERAL!$AJ68</f>
        <v/>
      </c>
      <c r="AF132" s="331"/>
      <c r="AG132" s="330" t="str">
        <f>TOTALGENERAL!$BK68</f>
        <v/>
      </c>
      <c r="AH132" s="331"/>
      <c r="AI132" s="330" t="str">
        <f>TOTALGENERAL!$CL68</f>
        <v/>
      </c>
      <c r="AJ132" s="332"/>
      <c r="AK132" s="553" t="str">
        <f>PARAMETRES!$F$6</f>
        <v>ÉCRIRE (dictées, orthographe, rédactions)</v>
      </c>
      <c r="AL132" s="553"/>
      <c r="AM132" s="328">
        <f>PARAMETRES!$G$6</f>
        <v>25</v>
      </c>
      <c r="AN132" s="329"/>
      <c r="AO132" s="330">
        <f>TOTALGENERAL!$I72</f>
        <v>22.8</v>
      </c>
      <c r="AP132" s="331"/>
      <c r="AQ132" s="330" t="str">
        <f>TOTALGENERAL!$AJ72</f>
        <v/>
      </c>
      <c r="AR132" s="331"/>
      <c r="AS132" s="330" t="str">
        <f>TOTALGENERAL!$BK72</f>
        <v/>
      </c>
      <c r="AT132" s="331"/>
      <c r="AU132" s="330" t="str">
        <f>TOTALGENERAL!$CL72</f>
        <v/>
      </c>
      <c r="AV132" s="332"/>
      <c r="AW132" s="553" t="str">
        <f>PARAMETRES!$F$6</f>
        <v>ÉCRIRE (dictées, orthographe, rédactions)</v>
      </c>
      <c r="AX132" s="553"/>
      <c r="AY132" s="328">
        <f>PARAMETRES!$G$6</f>
        <v>25</v>
      </c>
      <c r="AZ132" s="329"/>
      <c r="BA132" s="330">
        <f>TOTALGENERAL!$I76</f>
        <v>16.400000000000002</v>
      </c>
      <c r="BB132" s="331"/>
      <c r="BC132" s="330" t="str">
        <f>TOTALGENERAL!$AJ76</f>
        <v/>
      </c>
      <c r="BD132" s="331"/>
      <c r="BE132" s="330" t="str">
        <f>TOTALGENERAL!$BK76</f>
        <v/>
      </c>
      <c r="BF132" s="331"/>
      <c r="BG132" s="330" t="str">
        <f>TOTALGENERAL!$CL76</f>
        <v/>
      </c>
      <c r="BH132" s="332"/>
      <c r="BI132" s="553" t="str">
        <f>PARAMETRES!$F$6</f>
        <v>ÉCRIRE (dictées, orthographe, rédactions)</v>
      </c>
      <c r="BJ132" s="553"/>
      <c r="BK132" s="328">
        <f>PARAMETRES!$G$6</f>
        <v>25</v>
      </c>
      <c r="BL132" s="329"/>
      <c r="BM132" s="330">
        <f>TOTALGENERAL!$I80</f>
        <v>11.799999999999999</v>
      </c>
      <c r="BN132" s="331"/>
      <c r="BO132" s="330" t="str">
        <f>TOTALGENERAL!$AJ80</f>
        <v/>
      </c>
      <c r="BP132" s="331"/>
      <c r="BQ132" s="330" t="str">
        <f>TOTALGENERAL!$BK80</f>
        <v/>
      </c>
      <c r="BR132" s="331"/>
      <c r="BS132" s="330" t="str">
        <f>TOTALGENERAL!$CL80</f>
        <v/>
      </c>
      <c r="BT132" s="332"/>
      <c r="BU132" s="553" t="str">
        <f>PARAMETRES!$F$6</f>
        <v>ÉCRIRE (dictées, orthographe, rédactions)</v>
      </c>
      <c r="BV132" s="553"/>
      <c r="BW132" s="328">
        <f>PARAMETRES!$G$6</f>
        <v>25</v>
      </c>
      <c r="BX132" s="329"/>
      <c r="BY132" s="330">
        <f>TOTALGENERAL!$I84</f>
        <v>22.3</v>
      </c>
      <c r="BZ132" s="331"/>
      <c r="CA132" s="330" t="str">
        <f>TOTALGENERAL!$AJ84</f>
        <v/>
      </c>
      <c r="CB132" s="331"/>
      <c r="CC132" s="330" t="str">
        <f>TOTALGENERAL!$BK84</f>
        <v/>
      </c>
      <c r="CD132" s="331"/>
      <c r="CE132" s="330" t="str">
        <f>TOTALGENERAL!$CL84</f>
        <v/>
      </c>
      <c r="CF132" s="332"/>
      <c r="CG132" s="553" t="str">
        <f>PARAMETRES!$F$6</f>
        <v>ÉCRIRE (dictées, orthographe, rédactions)</v>
      </c>
      <c r="CH132" s="553"/>
      <c r="CI132" s="328">
        <f>PARAMETRES!$G$6</f>
        <v>25</v>
      </c>
      <c r="CJ132" s="329"/>
      <c r="CK132" s="330" t="str">
        <f>TOTALGENERAL!$I88</f>
        <v>-</v>
      </c>
      <c r="CL132" s="331"/>
      <c r="CM132" s="330" t="str">
        <f>TOTALGENERAL!$AJ88</f>
        <v/>
      </c>
      <c r="CN132" s="331"/>
      <c r="CO132" s="330" t="str">
        <f>TOTALGENERAL!$BK88</f>
        <v/>
      </c>
      <c r="CP132" s="331"/>
      <c r="CQ132" s="330" t="str">
        <f>TOTALGENERAL!$CL88</f>
        <v/>
      </c>
      <c r="CR132" s="332"/>
      <c r="CS132" s="553" t="str">
        <f>PARAMETRES!$F$6</f>
        <v>ÉCRIRE (dictées, orthographe, rédactions)</v>
      </c>
      <c r="CT132" s="553"/>
      <c r="CU132" s="328">
        <f>PARAMETRES!$G$6</f>
        <v>25</v>
      </c>
      <c r="CV132" s="329"/>
      <c r="CW132" s="330" t="str">
        <f>TOTALGENERAL!$I92</f>
        <v>-</v>
      </c>
      <c r="CX132" s="331"/>
      <c r="CY132" s="330" t="str">
        <f>TOTALGENERAL!$AJ92</f>
        <v/>
      </c>
      <c r="CZ132" s="331"/>
      <c r="DA132" s="330" t="str">
        <f>TOTALGENERAL!$BK92</f>
        <v/>
      </c>
      <c r="DB132" s="331"/>
      <c r="DC132" s="330" t="str">
        <f>TOTALGENERAL!$CL92</f>
        <v/>
      </c>
      <c r="DD132" s="332"/>
      <c r="DE132" s="553" t="str">
        <f>PARAMETRES!$F$6</f>
        <v>ÉCRIRE (dictées, orthographe, rédactions)</v>
      </c>
      <c r="DF132" s="553"/>
      <c r="DG132" s="328">
        <f>PARAMETRES!$G$6</f>
        <v>25</v>
      </c>
      <c r="DH132" s="329"/>
      <c r="DI132" s="330" t="str">
        <f>TOTALGENERAL!$I96</f>
        <v>-</v>
      </c>
      <c r="DJ132" s="331"/>
      <c r="DK132" s="330" t="str">
        <f>TOTALGENERAL!$AJ96</f>
        <v/>
      </c>
      <c r="DL132" s="331"/>
      <c r="DM132" s="330" t="str">
        <f>TOTALGENERAL!$BK96</f>
        <v/>
      </c>
      <c r="DN132" s="331"/>
      <c r="DO132" s="330" t="str">
        <f>TOTALGENERAL!$CL96</f>
        <v/>
      </c>
      <c r="DP132" s="332"/>
    </row>
    <row r="133" spans="1:120">
      <c r="A133" s="553" t="str">
        <f>PARAMETRES!$F$7</f>
        <v>ÉCOUTER / PARLER</v>
      </c>
      <c r="B133" s="553"/>
      <c r="C133" s="328">
        <f>PARAMETRES!$G$7</f>
        <v>25</v>
      </c>
      <c r="D133" s="329"/>
      <c r="E133" s="330">
        <f>TOTALGENERAL!$J60</f>
        <v>17.3</v>
      </c>
      <c r="F133" s="331"/>
      <c r="G133" s="330" t="str">
        <f>TOTALGENERAL!$AK60</f>
        <v/>
      </c>
      <c r="H133" s="331"/>
      <c r="I133" s="330" t="str">
        <f>TOTALGENERAL!$BL60</f>
        <v/>
      </c>
      <c r="J133" s="331"/>
      <c r="K133" s="330" t="str">
        <f>TOTALGENERAL!$CM60</f>
        <v/>
      </c>
      <c r="L133" s="332"/>
      <c r="M133" s="553" t="str">
        <f>PARAMETRES!$F$7</f>
        <v>ÉCOUTER / PARLER</v>
      </c>
      <c r="N133" s="553"/>
      <c r="O133" s="328">
        <f>PARAMETRES!$G$7</f>
        <v>25</v>
      </c>
      <c r="P133" s="329"/>
      <c r="Q133" s="330">
        <f>TOTALGENERAL!$J64</f>
        <v>23.400000000000002</v>
      </c>
      <c r="R133" s="331"/>
      <c r="S133" s="330" t="str">
        <f>TOTALGENERAL!$AK64</f>
        <v/>
      </c>
      <c r="T133" s="331"/>
      <c r="U133" s="330" t="str">
        <f>TOTALGENERAL!$BL64</f>
        <v/>
      </c>
      <c r="V133" s="331"/>
      <c r="W133" s="330" t="str">
        <f>TOTALGENERAL!$CM64</f>
        <v/>
      </c>
      <c r="X133" s="332"/>
      <c r="Y133" s="553" t="str">
        <f>PARAMETRES!$F$7</f>
        <v>ÉCOUTER / PARLER</v>
      </c>
      <c r="Z133" s="553"/>
      <c r="AA133" s="328">
        <f>PARAMETRES!$G$7</f>
        <v>25</v>
      </c>
      <c r="AB133" s="329"/>
      <c r="AC133" s="330">
        <f>TOTALGENERAL!$J68</f>
        <v>20.3</v>
      </c>
      <c r="AD133" s="331"/>
      <c r="AE133" s="330" t="str">
        <f>TOTALGENERAL!$AK68</f>
        <v/>
      </c>
      <c r="AF133" s="331"/>
      <c r="AG133" s="330" t="str">
        <f>TOTALGENERAL!$BL68</f>
        <v/>
      </c>
      <c r="AH133" s="331"/>
      <c r="AI133" s="330" t="str">
        <f>TOTALGENERAL!$CM68</f>
        <v/>
      </c>
      <c r="AJ133" s="332"/>
      <c r="AK133" s="553" t="str">
        <f>PARAMETRES!$F$7</f>
        <v>ÉCOUTER / PARLER</v>
      </c>
      <c r="AL133" s="553"/>
      <c r="AM133" s="328">
        <f>PARAMETRES!$G$7</f>
        <v>25</v>
      </c>
      <c r="AN133" s="329"/>
      <c r="AO133" s="330">
        <f>TOTALGENERAL!$J72</f>
        <v>18.900000000000002</v>
      </c>
      <c r="AP133" s="331"/>
      <c r="AQ133" s="330" t="str">
        <f>TOTALGENERAL!$AK72</f>
        <v/>
      </c>
      <c r="AR133" s="331"/>
      <c r="AS133" s="330" t="str">
        <f>TOTALGENERAL!$BL72</f>
        <v/>
      </c>
      <c r="AT133" s="331"/>
      <c r="AU133" s="330" t="str">
        <f>TOTALGENERAL!$CM72</f>
        <v/>
      </c>
      <c r="AV133" s="332"/>
      <c r="AW133" s="553" t="str">
        <f>PARAMETRES!$F$7</f>
        <v>ÉCOUTER / PARLER</v>
      </c>
      <c r="AX133" s="553"/>
      <c r="AY133" s="328">
        <f>PARAMETRES!$G$7</f>
        <v>25</v>
      </c>
      <c r="AZ133" s="329"/>
      <c r="BA133" s="330">
        <f>TOTALGENERAL!$J76</f>
        <v>19.200000000000003</v>
      </c>
      <c r="BB133" s="331"/>
      <c r="BC133" s="330" t="str">
        <f>TOTALGENERAL!$AK76</f>
        <v/>
      </c>
      <c r="BD133" s="331"/>
      <c r="BE133" s="330" t="str">
        <f>TOTALGENERAL!$BL76</f>
        <v/>
      </c>
      <c r="BF133" s="331"/>
      <c r="BG133" s="330" t="str">
        <f>TOTALGENERAL!$CM76</f>
        <v/>
      </c>
      <c r="BH133" s="332"/>
      <c r="BI133" s="553" t="str">
        <f>PARAMETRES!$F$7</f>
        <v>ÉCOUTER / PARLER</v>
      </c>
      <c r="BJ133" s="553"/>
      <c r="BK133" s="328">
        <f>PARAMETRES!$G$7</f>
        <v>25</v>
      </c>
      <c r="BL133" s="329"/>
      <c r="BM133" s="330">
        <f>TOTALGENERAL!$J80</f>
        <v>15</v>
      </c>
      <c r="BN133" s="331"/>
      <c r="BO133" s="330" t="str">
        <f>TOTALGENERAL!$AK80</f>
        <v/>
      </c>
      <c r="BP133" s="331"/>
      <c r="BQ133" s="330" t="str">
        <f>TOTALGENERAL!$BL80</f>
        <v/>
      </c>
      <c r="BR133" s="331"/>
      <c r="BS133" s="330" t="str">
        <f>TOTALGENERAL!$CM80</f>
        <v/>
      </c>
      <c r="BT133" s="332"/>
      <c r="BU133" s="553" t="str">
        <f>PARAMETRES!$F$7</f>
        <v>ÉCOUTER / PARLER</v>
      </c>
      <c r="BV133" s="553"/>
      <c r="BW133" s="328">
        <f>PARAMETRES!$G$7</f>
        <v>25</v>
      </c>
      <c r="BX133" s="329"/>
      <c r="BY133" s="330">
        <f>TOTALGENERAL!$J84</f>
        <v>20.3</v>
      </c>
      <c r="BZ133" s="331"/>
      <c r="CA133" s="330" t="str">
        <f>TOTALGENERAL!$AK84</f>
        <v/>
      </c>
      <c r="CB133" s="331"/>
      <c r="CC133" s="330" t="str">
        <f>TOTALGENERAL!$BL84</f>
        <v/>
      </c>
      <c r="CD133" s="331"/>
      <c r="CE133" s="330" t="str">
        <f>TOTALGENERAL!$CM84</f>
        <v/>
      </c>
      <c r="CF133" s="332"/>
      <c r="CG133" s="553" t="str">
        <f>PARAMETRES!$F$7</f>
        <v>ÉCOUTER / PARLER</v>
      </c>
      <c r="CH133" s="553"/>
      <c r="CI133" s="328">
        <f>PARAMETRES!$G$7</f>
        <v>25</v>
      </c>
      <c r="CJ133" s="329"/>
      <c r="CK133" s="330" t="str">
        <f>TOTALGENERAL!$J88</f>
        <v>-</v>
      </c>
      <c r="CL133" s="331"/>
      <c r="CM133" s="330" t="str">
        <f>TOTALGENERAL!$AK88</f>
        <v/>
      </c>
      <c r="CN133" s="331"/>
      <c r="CO133" s="330" t="str">
        <f>TOTALGENERAL!$BL88</f>
        <v/>
      </c>
      <c r="CP133" s="331"/>
      <c r="CQ133" s="330" t="str">
        <f>TOTALGENERAL!$CM88</f>
        <v/>
      </c>
      <c r="CR133" s="332"/>
      <c r="CS133" s="553" t="str">
        <f>PARAMETRES!$F$7</f>
        <v>ÉCOUTER / PARLER</v>
      </c>
      <c r="CT133" s="553"/>
      <c r="CU133" s="328">
        <f>PARAMETRES!$G$7</f>
        <v>25</v>
      </c>
      <c r="CV133" s="329"/>
      <c r="CW133" s="330" t="str">
        <f>TOTALGENERAL!$J92</f>
        <v>-</v>
      </c>
      <c r="CX133" s="331"/>
      <c r="CY133" s="330" t="str">
        <f>TOTALGENERAL!$AK92</f>
        <v/>
      </c>
      <c r="CZ133" s="331"/>
      <c r="DA133" s="330" t="str">
        <f>TOTALGENERAL!$BL92</f>
        <v/>
      </c>
      <c r="DB133" s="331"/>
      <c r="DC133" s="330" t="str">
        <f>TOTALGENERAL!$CM92</f>
        <v/>
      </c>
      <c r="DD133" s="332"/>
      <c r="DE133" s="553" t="str">
        <f>PARAMETRES!$F$7</f>
        <v>ÉCOUTER / PARLER</v>
      </c>
      <c r="DF133" s="553"/>
      <c r="DG133" s="328">
        <f>PARAMETRES!$G$7</f>
        <v>25</v>
      </c>
      <c r="DH133" s="329"/>
      <c r="DI133" s="330" t="str">
        <f>TOTALGENERAL!$J96</f>
        <v>-</v>
      </c>
      <c r="DJ133" s="331"/>
      <c r="DK133" s="330" t="str">
        <f>TOTALGENERAL!$AK96</f>
        <v/>
      </c>
      <c r="DL133" s="331"/>
      <c r="DM133" s="330" t="str">
        <f>TOTALGENERAL!$BL96</f>
        <v/>
      </c>
      <c r="DN133" s="331"/>
      <c r="DO133" s="330" t="str">
        <f>TOTALGENERAL!$CM96</f>
        <v/>
      </c>
      <c r="DP133" s="332"/>
    </row>
    <row r="134" spans="1:120">
      <c r="A134" s="553" t="str">
        <f>PARAMETRES!$F$8</f>
        <v>LIRE-ÉCRIRE (conjugaison, grammaire, …)</v>
      </c>
      <c r="B134" s="553"/>
      <c r="C134" s="328">
        <f>PARAMETRES!$G$8</f>
        <v>25</v>
      </c>
      <c r="D134" s="329"/>
      <c r="E134" s="330">
        <f>TOTALGENERAL!$K60</f>
        <v>19.3</v>
      </c>
      <c r="F134" s="331"/>
      <c r="G134" s="330" t="str">
        <f>TOTALGENERAL!$AL60</f>
        <v/>
      </c>
      <c r="H134" s="331"/>
      <c r="I134" s="330" t="str">
        <f>TOTALGENERAL!$BM60</f>
        <v/>
      </c>
      <c r="J134" s="331"/>
      <c r="K134" s="330" t="str">
        <f>TOTALGENERAL!$CN60</f>
        <v/>
      </c>
      <c r="L134" s="332"/>
      <c r="M134" s="553" t="str">
        <f>PARAMETRES!$F$8</f>
        <v>LIRE-ÉCRIRE (conjugaison, grammaire, …)</v>
      </c>
      <c r="N134" s="553"/>
      <c r="O134" s="328">
        <f>PARAMETRES!$G$8</f>
        <v>25</v>
      </c>
      <c r="P134" s="329"/>
      <c r="Q134" s="330">
        <f>TOTALGENERAL!$K64</f>
        <v>23.1</v>
      </c>
      <c r="R134" s="331"/>
      <c r="S134" s="330" t="str">
        <f>TOTALGENERAL!$AL64</f>
        <v/>
      </c>
      <c r="T134" s="331"/>
      <c r="U134" s="330" t="str">
        <f>TOTALGENERAL!$BM64</f>
        <v/>
      </c>
      <c r="V134" s="331"/>
      <c r="W134" s="330" t="str">
        <f>TOTALGENERAL!$CN64</f>
        <v/>
      </c>
      <c r="X134" s="332"/>
      <c r="Y134" s="553" t="str">
        <f>PARAMETRES!$F$8</f>
        <v>LIRE-ÉCRIRE (conjugaison, grammaire, …)</v>
      </c>
      <c r="Z134" s="553"/>
      <c r="AA134" s="328">
        <f>PARAMETRES!$G$8</f>
        <v>25</v>
      </c>
      <c r="AB134" s="329"/>
      <c r="AC134" s="330">
        <f>TOTALGENERAL!$K68</f>
        <v>19.400000000000002</v>
      </c>
      <c r="AD134" s="331"/>
      <c r="AE134" s="330" t="str">
        <f>TOTALGENERAL!$AL68</f>
        <v/>
      </c>
      <c r="AF134" s="331"/>
      <c r="AG134" s="330" t="str">
        <f>TOTALGENERAL!$BM68</f>
        <v/>
      </c>
      <c r="AH134" s="331"/>
      <c r="AI134" s="330" t="str">
        <f>TOTALGENERAL!$CN68</f>
        <v/>
      </c>
      <c r="AJ134" s="332"/>
      <c r="AK134" s="553" t="str">
        <f>PARAMETRES!$F$8</f>
        <v>LIRE-ÉCRIRE (conjugaison, grammaire, …)</v>
      </c>
      <c r="AL134" s="553"/>
      <c r="AM134" s="328">
        <f>PARAMETRES!$G$8</f>
        <v>25</v>
      </c>
      <c r="AN134" s="329"/>
      <c r="AO134" s="330">
        <f>TOTALGENERAL!$K72</f>
        <v>19.3</v>
      </c>
      <c r="AP134" s="331"/>
      <c r="AQ134" s="330" t="str">
        <f>TOTALGENERAL!$AL72</f>
        <v/>
      </c>
      <c r="AR134" s="331"/>
      <c r="AS134" s="330" t="str">
        <f>TOTALGENERAL!$BM72</f>
        <v/>
      </c>
      <c r="AT134" s="331"/>
      <c r="AU134" s="330" t="str">
        <f>TOTALGENERAL!$CN72</f>
        <v/>
      </c>
      <c r="AV134" s="332"/>
      <c r="AW134" s="553" t="str">
        <f>PARAMETRES!$F$8</f>
        <v>LIRE-ÉCRIRE (conjugaison, grammaire, …)</v>
      </c>
      <c r="AX134" s="553"/>
      <c r="AY134" s="328">
        <f>PARAMETRES!$G$8</f>
        <v>25</v>
      </c>
      <c r="AZ134" s="329"/>
      <c r="BA134" s="330">
        <f>TOTALGENERAL!$K76</f>
        <v>19.400000000000002</v>
      </c>
      <c r="BB134" s="331"/>
      <c r="BC134" s="330" t="str">
        <f>TOTALGENERAL!$AL76</f>
        <v/>
      </c>
      <c r="BD134" s="331"/>
      <c r="BE134" s="330" t="str">
        <f>TOTALGENERAL!$BM76</f>
        <v/>
      </c>
      <c r="BF134" s="331"/>
      <c r="BG134" s="330" t="str">
        <f>TOTALGENERAL!$CN76</f>
        <v/>
      </c>
      <c r="BH134" s="332"/>
      <c r="BI134" s="553" t="str">
        <f>PARAMETRES!$F$8</f>
        <v>LIRE-ÉCRIRE (conjugaison, grammaire, …)</v>
      </c>
      <c r="BJ134" s="553"/>
      <c r="BK134" s="328">
        <f>PARAMETRES!$G$8</f>
        <v>25</v>
      </c>
      <c r="BL134" s="329"/>
      <c r="BM134" s="330">
        <f>TOTALGENERAL!$K80</f>
        <v>14.299999999999999</v>
      </c>
      <c r="BN134" s="331"/>
      <c r="BO134" s="330" t="str">
        <f>TOTALGENERAL!$AL80</f>
        <v/>
      </c>
      <c r="BP134" s="331"/>
      <c r="BQ134" s="330" t="str">
        <f>TOTALGENERAL!$BM80</f>
        <v/>
      </c>
      <c r="BR134" s="331"/>
      <c r="BS134" s="330" t="str">
        <f>TOTALGENERAL!$CN80</f>
        <v/>
      </c>
      <c r="BT134" s="332"/>
      <c r="BU134" s="553" t="str">
        <f>PARAMETRES!$F$8</f>
        <v>LIRE-ÉCRIRE (conjugaison, grammaire, …)</v>
      </c>
      <c r="BV134" s="553"/>
      <c r="BW134" s="328">
        <f>PARAMETRES!$G$8</f>
        <v>25</v>
      </c>
      <c r="BX134" s="329"/>
      <c r="BY134" s="330">
        <f>TOTALGENERAL!$K84</f>
        <v>18</v>
      </c>
      <c r="BZ134" s="331"/>
      <c r="CA134" s="330" t="str">
        <f>TOTALGENERAL!$AL84</f>
        <v/>
      </c>
      <c r="CB134" s="331"/>
      <c r="CC134" s="330" t="str">
        <f>TOTALGENERAL!$BM84</f>
        <v/>
      </c>
      <c r="CD134" s="331"/>
      <c r="CE134" s="330" t="str">
        <f>TOTALGENERAL!$CN84</f>
        <v/>
      </c>
      <c r="CF134" s="332"/>
      <c r="CG134" s="553" t="str">
        <f>PARAMETRES!$F$8</f>
        <v>LIRE-ÉCRIRE (conjugaison, grammaire, …)</v>
      </c>
      <c r="CH134" s="553"/>
      <c r="CI134" s="328">
        <f>PARAMETRES!$G$8</f>
        <v>25</v>
      </c>
      <c r="CJ134" s="329"/>
      <c r="CK134" s="330" t="str">
        <f>TOTALGENERAL!$K88</f>
        <v>-</v>
      </c>
      <c r="CL134" s="331"/>
      <c r="CM134" s="330" t="str">
        <f>TOTALGENERAL!$AL88</f>
        <v/>
      </c>
      <c r="CN134" s="331"/>
      <c r="CO134" s="330" t="str">
        <f>TOTALGENERAL!$BM88</f>
        <v/>
      </c>
      <c r="CP134" s="331"/>
      <c r="CQ134" s="330" t="str">
        <f>TOTALGENERAL!$CN88</f>
        <v/>
      </c>
      <c r="CR134" s="332"/>
      <c r="CS134" s="553" t="str">
        <f>PARAMETRES!$F$8</f>
        <v>LIRE-ÉCRIRE (conjugaison, grammaire, …)</v>
      </c>
      <c r="CT134" s="553"/>
      <c r="CU134" s="328">
        <f>PARAMETRES!$G$8</f>
        <v>25</v>
      </c>
      <c r="CV134" s="329"/>
      <c r="CW134" s="330" t="str">
        <f>TOTALGENERAL!$K92</f>
        <v>-</v>
      </c>
      <c r="CX134" s="331"/>
      <c r="CY134" s="330" t="str">
        <f>TOTALGENERAL!$AL92</f>
        <v/>
      </c>
      <c r="CZ134" s="331"/>
      <c r="DA134" s="330" t="str">
        <f>TOTALGENERAL!$BM92</f>
        <v/>
      </c>
      <c r="DB134" s="331"/>
      <c r="DC134" s="330" t="str">
        <f>TOTALGENERAL!$CN92</f>
        <v/>
      </c>
      <c r="DD134" s="332"/>
      <c r="DE134" s="553" t="str">
        <f>PARAMETRES!$F$8</f>
        <v>LIRE-ÉCRIRE (conjugaison, grammaire, …)</v>
      </c>
      <c r="DF134" s="553"/>
      <c r="DG134" s="328">
        <f>PARAMETRES!$G$8</f>
        <v>25</v>
      </c>
      <c r="DH134" s="329"/>
      <c r="DI134" s="330" t="str">
        <f>TOTALGENERAL!$K96</f>
        <v>-</v>
      </c>
      <c r="DJ134" s="331"/>
      <c r="DK134" s="330" t="str">
        <f>TOTALGENERAL!$AL96</f>
        <v/>
      </c>
      <c r="DL134" s="331"/>
      <c r="DM134" s="330" t="str">
        <f>TOTALGENERAL!$BM96</f>
        <v/>
      </c>
      <c r="DN134" s="331"/>
      <c r="DO134" s="330" t="str">
        <f>TOTALGENERAL!$CN96</f>
        <v/>
      </c>
      <c r="DP134" s="332"/>
    </row>
    <row r="135" spans="1:120">
      <c r="A135" s="326"/>
      <c r="B135" s="326"/>
      <c r="C135" s="327"/>
      <c r="D135" s="327"/>
      <c r="E135" s="315"/>
      <c r="G135" s="315"/>
      <c r="I135" s="315"/>
      <c r="K135" s="315"/>
      <c r="M135" s="326"/>
      <c r="N135" s="326"/>
      <c r="O135" s="327"/>
      <c r="P135" s="327"/>
      <c r="Q135" s="315"/>
      <c r="S135" s="315"/>
      <c r="U135" s="315"/>
      <c r="W135" s="315"/>
      <c r="Y135" s="326"/>
      <c r="Z135" s="326"/>
      <c r="AA135" s="327"/>
      <c r="AB135" s="327"/>
      <c r="AC135" s="315"/>
      <c r="AE135" s="315"/>
      <c r="AG135" s="315"/>
      <c r="AI135" s="315"/>
      <c r="AK135" s="326"/>
      <c r="AL135" s="326"/>
      <c r="AM135" s="327"/>
      <c r="AN135" s="327"/>
      <c r="AO135" s="315"/>
      <c r="AQ135" s="315"/>
      <c r="AS135" s="315"/>
      <c r="AU135" s="315"/>
      <c r="AW135" s="326"/>
      <c r="AX135" s="326"/>
      <c r="AY135" s="327"/>
      <c r="AZ135" s="327"/>
      <c r="BA135" s="315"/>
      <c r="BC135" s="315"/>
      <c r="BE135" s="315"/>
      <c r="BG135" s="315"/>
      <c r="BI135" s="326"/>
      <c r="BJ135" s="326"/>
      <c r="BK135" s="327"/>
      <c r="BL135" s="327"/>
      <c r="BM135" s="315"/>
      <c r="BO135" s="315"/>
      <c r="BQ135" s="315"/>
      <c r="BS135" s="315"/>
      <c r="BU135" s="326"/>
      <c r="BV135" s="326"/>
      <c r="BW135" s="327"/>
      <c r="BX135" s="327"/>
      <c r="BY135" s="315"/>
      <c r="CA135" s="315"/>
      <c r="CC135" s="315"/>
      <c r="CE135" s="315"/>
      <c r="CG135" s="326"/>
      <c r="CH135" s="326"/>
      <c r="CI135" s="327"/>
      <c r="CJ135" s="327"/>
      <c r="CK135" s="315"/>
      <c r="CM135" s="315"/>
      <c r="CO135" s="315"/>
      <c r="CQ135" s="315"/>
      <c r="CS135" s="326"/>
      <c r="CT135" s="326"/>
      <c r="CU135" s="327"/>
      <c r="CV135" s="327"/>
      <c r="CW135" s="315"/>
      <c r="CY135" s="315"/>
      <c r="DA135" s="315"/>
      <c r="DC135" s="315"/>
      <c r="DE135" s="326"/>
      <c r="DF135" s="326"/>
      <c r="DG135" s="327"/>
      <c r="DH135" s="327"/>
      <c r="DI135" s="315"/>
      <c r="DK135" s="315"/>
      <c r="DM135" s="315"/>
      <c r="DO135" s="315"/>
    </row>
    <row r="136" spans="1:120" ht="13.5">
      <c r="A136" s="554" t="str">
        <f>PARAMETRES!$F$9</f>
        <v>TOTAL LANGUE MATERNELLE</v>
      </c>
      <c r="B136" s="554"/>
      <c r="C136" s="333">
        <f>PARAMETRES!$G$9</f>
        <v>100</v>
      </c>
      <c r="D136" s="334"/>
      <c r="E136" s="335">
        <f>TOTALGENERAL!$L60</f>
        <v>81.199999999999989</v>
      </c>
      <c r="F136" s="319"/>
      <c r="G136" s="335" t="str">
        <f>TOTALGENERAL!$AM60</f>
        <v/>
      </c>
      <c r="H136" s="319"/>
      <c r="I136" s="335" t="str">
        <f>TOTALGENERAL!$BN60</f>
        <v/>
      </c>
      <c r="J136" s="319"/>
      <c r="K136" s="335" t="str">
        <f>TOTALGENERAL!$CO60</f>
        <v/>
      </c>
      <c r="L136" s="320"/>
      <c r="M136" s="554" t="str">
        <f>PARAMETRES!$F$9</f>
        <v>TOTAL LANGUE MATERNELLE</v>
      </c>
      <c r="N136" s="554"/>
      <c r="O136" s="333">
        <f>PARAMETRES!$G$9</f>
        <v>100</v>
      </c>
      <c r="P136" s="334"/>
      <c r="Q136" s="335">
        <f>TOTALGENERAL!$L64</f>
        <v>93.899999999999991</v>
      </c>
      <c r="R136" s="319"/>
      <c r="S136" s="335" t="str">
        <f>TOTALGENERAL!$AM64</f>
        <v/>
      </c>
      <c r="T136" s="319"/>
      <c r="U136" s="335" t="str">
        <f>TOTALGENERAL!$BN64</f>
        <v/>
      </c>
      <c r="V136" s="319"/>
      <c r="W136" s="335" t="str">
        <f>TOTALGENERAL!$CO64</f>
        <v/>
      </c>
      <c r="X136" s="320"/>
      <c r="Y136" s="554" t="str">
        <f>PARAMETRES!$F$9</f>
        <v>TOTAL LANGUE MATERNELLE</v>
      </c>
      <c r="Z136" s="554"/>
      <c r="AA136" s="333">
        <f>PARAMETRES!$G$9</f>
        <v>100</v>
      </c>
      <c r="AB136" s="334"/>
      <c r="AC136" s="335">
        <f>TOTALGENERAL!$L68</f>
        <v>82.699999999999989</v>
      </c>
      <c r="AD136" s="319"/>
      <c r="AE136" s="335" t="str">
        <f>TOTALGENERAL!$AM68</f>
        <v/>
      </c>
      <c r="AF136" s="319"/>
      <c r="AG136" s="335" t="str">
        <f>TOTALGENERAL!$BN68</f>
        <v/>
      </c>
      <c r="AH136" s="319"/>
      <c r="AI136" s="335" t="str">
        <f>TOTALGENERAL!$CO68</f>
        <v/>
      </c>
      <c r="AJ136" s="320"/>
      <c r="AK136" s="554" t="str">
        <f>PARAMETRES!$F$9</f>
        <v>TOTAL LANGUE MATERNELLE</v>
      </c>
      <c r="AL136" s="554"/>
      <c r="AM136" s="333">
        <f>PARAMETRES!$G$9</f>
        <v>100</v>
      </c>
      <c r="AN136" s="334"/>
      <c r="AO136" s="335">
        <f>TOTALGENERAL!$L72</f>
        <v>85.399999999999991</v>
      </c>
      <c r="AP136" s="319"/>
      <c r="AQ136" s="335" t="str">
        <f>TOTALGENERAL!$AM72</f>
        <v/>
      </c>
      <c r="AR136" s="319"/>
      <c r="AS136" s="335" t="str">
        <f>TOTALGENERAL!$BN72</f>
        <v/>
      </c>
      <c r="AT136" s="319"/>
      <c r="AU136" s="335" t="str">
        <f>TOTALGENERAL!$CO72</f>
        <v/>
      </c>
      <c r="AV136" s="320"/>
      <c r="AW136" s="554" t="str">
        <f>PARAMETRES!$F$9</f>
        <v>TOTAL LANGUE MATERNELLE</v>
      </c>
      <c r="AX136" s="554"/>
      <c r="AY136" s="333">
        <f>PARAMETRES!$G$9</f>
        <v>100</v>
      </c>
      <c r="AZ136" s="334"/>
      <c r="BA136" s="335">
        <f>TOTALGENERAL!$L76</f>
        <v>75.8</v>
      </c>
      <c r="BB136" s="319"/>
      <c r="BC136" s="335" t="str">
        <f>TOTALGENERAL!$AM76</f>
        <v/>
      </c>
      <c r="BD136" s="319"/>
      <c r="BE136" s="335" t="str">
        <f>TOTALGENERAL!$BN76</f>
        <v/>
      </c>
      <c r="BF136" s="319"/>
      <c r="BG136" s="335" t="str">
        <f>TOTALGENERAL!$CO76</f>
        <v/>
      </c>
      <c r="BH136" s="320"/>
      <c r="BI136" s="554" t="str">
        <f>PARAMETRES!$F$9</f>
        <v>TOTAL LANGUE MATERNELLE</v>
      </c>
      <c r="BJ136" s="554"/>
      <c r="BK136" s="333">
        <f>PARAMETRES!$G$9</f>
        <v>100</v>
      </c>
      <c r="BL136" s="334"/>
      <c r="BM136" s="335">
        <f>TOTALGENERAL!$L80</f>
        <v>55.4</v>
      </c>
      <c r="BN136" s="319"/>
      <c r="BO136" s="335" t="str">
        <f>TOTALGENERAL!$AM80</f>
        <v/>
      </c>
      <c r="BP136" s="319"/>
      <c r="BQ136" s="335" t="str">
        <f>TOTALGENERAL!$BN80</f>
        <v/>
      </c>
      <c r="BR136" s="319"/>
      <c r="BS136" s="335" t="str">
        <f>TOTALGENERAL!$CO80</f>
        <v/>
      </c>
      <c r="BT136" s="320"/>
      <c r="BU136" s="554" t="str">
        <f>PARAMETRES!$F$9</f>
        <v>TOTAL LANGUE MATERNELLE</v>
      </c>
      <c r="BV136" s="554"/>
      <c r="BW136" s="333">
        <f>PARAMETRES!$G$9</f>
        <v>100</v>
      </c>
      <c r="BX136" s="334"/>
      <c r="BY136" s="335">
        <f>TOTALGENERAL!$L84</f>
        <v>83.5</v>
      </c>
      <c r="BZ136" s="319"/>
      <c r="CA136" s="335" t="str">
        <f>TOTALGENERAL!$AM84</f>
        <v/>
      </c>
      <c r="CB136" s="319"/>
      <c r="CC136" s="335" t="str">
        <f>TOTALGENERAL!$BN84</f>
        <v/>
      </c>
      <c r="CD136" s="319"/>
      <c r="CE136" s="335" t="str">
        <f>TOTALGENERAL!$CO84</f>
        <v/>
      </c>
      <c r="CF136" s="320"/>
      <c r="CG136" s="554" t="str">
        <f>PARAMETRES!$F$9</f>
        <v>TOTAL LANGUE MATERNELLE</v>
      </c>
      <c r="CH136" s="554"/>
      <c r="CI136" s="333">
        <f>PARAMETRES!$G$9</f>
        <v>100</v>
      </c>
      <c r="CJ136" s="334"/>
      <c r="CK136" s="335" t="str">
        <f>TOTALGENERAL!$L88</f>
        <v>-</v>
      </c>
      <c r="CL136" s="319"/>
      <c r="CM136" s="335" t="str">
        <f>TOTALGENERAL!$AM88</f>
        <v/>
      </c>
      <c r="CN136" s="319"/>
      <c r="CO136" s="335" t="str">
        <f>TOTALGENERAL!$BN88</f>
        <v/>
      </c>
      <c r="CP136" s="319"/>
      <c r="CQ136" s="335" t="str">
        <f>TOTALGENERAL!$CO88</f>
        <v/>
      </c>
      <c r="CR136" s="320"/>
      <c r="CS136" s="554" t="str">
        <f>PARAMETRES!$F$9</f>
        <v>TOTAL LANGUE MATERNELLE</v>
      </c>
      <c r="CT136" s="554"/>
      <c r="CU136" s="333">
        <f>PARAMETRES!$G$9</f>
        <v>100</v>
      </c>
      <c r="CV136" s="334"/>
      <c r="CW136" s="335" t="str">
        <f>TOTALGENERAL!$L92</f>
        <v>-</v>
      </c>
      <c r="CX136" s="319"/>
      <c r="CY136" s="335" t="str">
        <f>TOTALGENERAL!$AM92</f>
        <v/>
      </c>
      <c r="CZ136" s="319"/>
      <c r="DA136" s="335" t="str">
        <f>TOTALGENERAL!$BN92</f>
        <v/>
      </c>
      <c r="DB136" s="319"/>
      <c r="DC136" s="335" t="str">
        <f>TOTALGENERAL!$CO92</f>
        <v/>
      </c>
      <c r="DD136" s="320"/>
      <c r="DE136" s="554" t="str">
        <f>PARAMETRES!$F$9</f>
        <v>TOTAL LANGUE MATERNELLE</v>
      </c>
      <c r="DF136" s="554"/>
      <c r="DG136" s="333">
        <f>PARAMETRES!$G$9</f>
        <v>100</v>
      </c>
      <c r="DH136" s="334"/>
      <c r="DI136" s="335" t="str">
        <f>TOTALGENERAL!$L96</f>
        <v>-</v>
      </c>
      <c r="DJ136" s="319"/>
      <c r="DK136" s="335" t="str">
        <f>TOTALGENERAL!$AM96</f>
        <v/>
      </c>
      <c r="DL136" s="319"/>
      <c r="DM136" s="335" t="str">
        <f>TOTALGENERAL!$BN96</f>
        <v/>
      </c>
      <c r="DN136" s="319"/>
      <c r="DO136" s="335" t="str">
        <f>TOTALGENERAL!$CO96</f>
        <v/>
      </c>
      <c r="DP136" s="320"/>
    </row>
    <row r="137" spans="1:120" ht="13.5">
      <c r="A137" s="321" t="str">
        <f>IF(COUNTBLANK(K126:K155)=30,"","Moyenne de l'année :")</f>
        <v/>
      </c>
      <c r="B137" s="322" t="str">
        <f>IF(COUNTBLANK(K126:K155)=30,"",CONCATENATE(TOTALGENERAL!$DK60," %"))</f>
        <v/>
      </c>
      <c r="C137" s="336"/>
      <c r="D137" s="336"/>
      <c r="E137" s="315"/>
      <c r="F137" s="324"/>
      <c r="G137" s="315"/>
      <c r="H137" s="324"/>
      <c r="I137" s="315"/>
      <c r="J137" s="324"/>
      <c r="K137" s="315"/>
      <c r="L137" s="325"/>
      <c r="M137" s="321" t="str">
        <f>IF(COUNTBLANK(W126:W155)=30,"","Moyenne de l'année :")</f>
        <v/>
      </c>
      <c r="N137" s="322" t="str">
        <f>IF(COUNTBLANK(W126:W155)=30,"",CONCATENATE(TOTALGENERAL!$DK64," %"))</f>
        <v/>
      </c>
      <c r="O137" s="336"/>
      <c r="P137" s="336"/>
      <c r="Q137" s="315"/>
      <c r="R137" s="324"/>
      <c r="S137" s="315"/>
      <c r="T137" s="324"/>
      <c r="U137" s="315"/>
      <c r="V137" s="324"/>
      <c r="W137" s="315"/>
      <c r="X137" s="325"/>
      <c r="Y137" s="321" t="str">
        <f>IF(COUNTBLANK(AI126:AI155)=30,"","Moyenne de l'année :")</f>
        <v/>
      </c>
      <c r="Z137" s="322" t="str">
        <f>IF(COUNTBLANK(AI126:AI155)=30,"",CONCATENATE(TOTALGENERAL!$DK68," %"))</f>
        <v/>
      </c>
      <c r="AA137" s="336"/>
      <c r="AB137" s="336"/>
      <c r="AC137" s="315"/>
      <c r="AD137" s="324"/>
      <c r="AE137" s="315"/>
      <c r="AF137" s="324"/>
      <c r="AG137" s="315"/>
      <c r="AH137" s="324"/>
      <c r="AI137" s="315"/>
      <c r="AJ137" s="325"/>
      <c r="AK137" s="321" t="str">
        <f>IF(COUNTBLANK(AU126:AU155)=30,"","Moyenne de l'année :")</f>
        <v/>
      </c>
      <c r="AL137" s="322" t="str">
        <f>IF(COUNTBLANK(AU126:AU155)=30,"",CONCATENATE(TOTALGENERAL!$DK72," %"))</f>
        <v/>
      </c>
      <c r="AM137" s="336"/>
      <c r="AN137" s="336"/>
      <c r="AO137" s="315"/>
      <c r="AP137" s="324"/>
      <c r="AQ137" s="315"/>
      <c r="AR137" s="324"/>
      <c r="AS137" s="315"/>
      <c r="AT137" s="324"/>
      <c r="AU137" s="315"/>
      <c r="AV137" s="325"/>
      <c r="AW137" s="321" t="str">
        <f>IF(COUNTBLANK(BG126:BG155)=30,"","Moyenne de l'année :")</f>
        <v/>
      </c>
      <c r="AX137" s="322" t="str">
        <f>IF(COUNTBLANK(BG126:BG155)=30,"",CONCATENATE(TOTALGENERAL!$DK76," %"))</f>
        <v/>
      </c>
      <c r="AY137" s="336"/>
      <c r="AZ137" s="336"/>
      <c r="BA137" s="315"/>
      <c r="BB137" s="324"/>
      <c r="BC137" s="315"/>
      <c r="BD137" s="324"/>
      <c r="BE137" s="315"/>
      <c r="BF137" s="324"/>
      <c r="BG137" s="315"/>
      <c r="BH137" s="325"/>
      <c r="BI137" s="321" t="str">
        <f>IF(COUNTBLANK(BS126:BS155)=30,"","Moyenne de l'année :")</f>
        <v/>
      </c>
      <c r="BJ137" s="322" t="str">
        <f>IF(COUNTBLANK(BS126:BS155)=30,"",CONCATENATE(TOTALGENERAL!$DK80," %"))</f>
        <v/>
      </c>
      <c r="BK137" s="336"/>
      <c r="BL137" s="336"/>
      <c r="BM137" s="315"/>
      <c r="BN137" s="324"/>
      <c r="BO137" s="315"/>
      <c r="BP137" s="324"/>
      <c r="BQ137" s="315"/>
      <c r="BR137" s="324"/>
      <c r="BS137" s="315"/>
      <c r="BT137" s="325"/>
      <c r="BU137" s="321" t="str">
        <f>IF(COUNTBLANK(CE126:CE155)=30,"","Moyenne de l'année :")</f>
        <v/>
      </c>
      <c r="BV137" s="322" t="str">
        <f>IF(COUNTBLANK(CE126:CE155)=30,"",CONCATENATE(TOTALGENERAL!$DK84," %"))</f>
        <v/>
      </c>
      <c r="BW137" s="336"/>
      <c r="BX137" s="336"/>
      <c r="BY137" s="315"/>
      <c r="BZ137" s="324"/>
      <c r="CA137" s="315"/>
      <c r="CB137" s="324"/>
      <c r="CC137" s="315"/>
      <c r="CD137" s="324"/>
      <c r="CE137" s="315"/>
      <c r="CF137" s="325"/>
      <c r="CG137" s="321" t="str">
        <f>IF(COUNTBLANK(CQ126:CQ155)=30,"","Moyenne de l'année :")</f>
        <v/>
      </c>
      <c r="CH137" s="322" t="str">
        <f>IF(COUNTBLANK(CQ126:CQ155)=30,"",CONCATENATE(TOTALGENERAL!$DK88," %"))</f>
        <v/>
      </c>
      <c r="CI137" s="336"/>
      <c r="CJ137" s="336"/>
      <c r="CK137" s="315"/>
      <c r="CL137" s="324"/>
      <c r="CM137" s="315"/>
      <c r="CN137" s="324"/>
      <c r="CO137" s="315"/>
      <c r="CP137" s="324"/>
      <c r="CQ137" s="315"/>
      <c r="CR137" s="325"/>
      <c r="CS137" s="321" t="str">
        <f>IF(COUNTBLANK(DC126:DC155)=30,"","Moyenne de l'année :")</f>
        <v/>
      </c>
      <c r="CT137" s="322" t="str">
        <f>IF(COUNTBLANK(DC126:DC155)=30,"",CONCATENATE(TOTALGENERAL!$DK92," %"))</f>
        <v/>
      </c>
      <c r="CU137" s="336"/>
      <c r="CV137" s="336"/>
      <c r="CW137" s="315"/>
      <c r="CX137" s="324"/>
      <c r="CY137" s="315"/>
      <c r="CZ137" s="324"/>
      <c r="DA137" s="315"/>
      <c r="DB137" s="324"/>
      <c r="DC137" s="315"/>
      <c r="DD137" s="325"/>
      <c r="DE137" s="321" t="str">
        <f>IF(COUNTBLANK(DO126:DO155)=30,"","Moyenne de l'année :")</f>
        <v/>
      </c>
      <c r="DF137" s="322" t="str">
        <f>IF(COUNTBLANK(DO126:DO155)=30,"",CONCATENATE(TOTALGENERAL!$DK96," %"))</f>
        <v/>
      </c>
      <c r="DG137" s="336"/>
      <c r="DH137" s="336"/>
      <c r="DI137" s="315"/>
      <c r="DJ137" s="324"/>
      <c r="DK137" s="315"/>
      <c r="DL137" s="324"/>
      <c r="DM137" s="315"/>
      <c r="DN137" s="324"/>
      <c r="DO137" s="315"/>
      <c r="DP137" s="325"/>
    </row>
    <row r="138" spans="1:120">
      <c r="A138" s="326"/>
      <c r="B138" s="326"/>
      <c r="C138" s="327"/>
      <c r="D138" s="327"/>
      <c r="E138" s="315"/>
      <c r="G138" s="315"/>
      <c r="I138" s="315"/>
      <c r="K138" s="315"/>
      <c r="M138" s="326"/>
      <c r="N138" s="326"/>
      <c r="O138" s="327"/>
      <c r="P138" s="327"/>
      <c r="Q138" s="315"/>
      <c r="S138" s="315"/>
      <c r="U138" s="315"/>
      <c r="W138" s="315"/>
      <c r="Y138" s="326"/>
      <c r="Z138" s="326"/>
      <c r="AA138" s="327"/>
      <c r="AB138" s="327"/>
      <c r="AC138" s="315"/>
      <c r="AE138" s="315"/>
      <c r="AG138" s="315"/>
      <c r="AI138" s="315"/>
      <c r="AK138" s="326"/>
      <c r="AL138" s="326"/>
      <c r="AM138" s="327"/>
      <c r="AN138" s="327"/>
      <c r="AO138" s="315"/>
      <c r="AQ138" s="315"/>
      <c r="AS138" s="315"/>
      <c r="AU138" s="315"/>
      <c r="AW138" s="326"/>
      <c r="AX138" s="326"/>
      <c r="AY138" s="327"/>
      <c r="AZ138" s="327"/>
      <c r="BA138" s="315"/>
      <c r="BC138" s="315"/>
      <c r="BE138" s="315"/>
      <c r="BG138" s="315"/>
      <c r="BI138" s="326"/>
      <c r="BJ138" s="326"/>
      <c r="BK138" s="327"/>
      <c r="BL138" s="327"/>
      <c r="BM138" s="315"/>
      <c r="BO138" s="315"/>
      <c r="BQ138" s="315"/>
      <c r="BS138" s="315"/>
      <c r="BU138" s="326"/>
      <c r="BV138" s="326"/>
      <c r="BW138" s="327"/>
      <c r="BX138" s="327"/>
      <c r="BY138" s="315"/>
      <c r="CA138" s="315"/>
      <c r="CC138" s="315"/>
      <c r="CE138" s="315"/>
      <c r="CG138" s="326"/>
      <c r="CH138" s="326"/>
      <c r="CI138" s="327"/>
      <c r="CJ138" s="327"/>
      <c r="CK138" s="315"/>
      <c r="CM138" s="315"/>
      <c r="CO138" s="315"/>
      <c r="CQ138" s="315"/>
      <c r="CS138" s="326"/>
      <c r="CT138" s="326"/>
      <c r="CU138" s="327"/>
      <c r="CV138" s="327"/>
      <c r="CW138" s="315"/>
      <c r="CY138" s="315"/>
      <c r="DA138" s="315"/>
      <c r="DC138" s="315"/>
      <c r="DE138" s="326"/>
      <c r="DF138" s="326"/>
      <c r="DG138" s="327"/>
      <c r="DH138" s="327"/>
      <c r="DI138" s="315"/>
      <c r="DK138" s="315"/>
      <c r="DM138" s="315"/>
      <c r="DO138" s="315"/>
    </row>
    <row r="139" spans="1:120" ht="13.5">
      <c r="A139" s="552" t="s">
        <v>89</v>
      </c>
      <c r="B139" s="552"/>
      <c r="C139" s="327"/>
      <c r="D139" s="327"/>
      <c r="E139" s="315"/>
      <c r="G139" s="315"/>
      <c r="I139" s="315"/>
      <c r="K139" s="315"/>
      <c r="M139" s="552" t="s">
        <v>89</v>
      </c>
      <c r="N139" s="552"/>
      <c r="O139" s="327"/>
      <c r="P139" s="327"/>
      <c r="Q139" s="315"/>
      <c r="S139" s="315"/>
      <c r="U139" s="315"/>
      <c r="W139" s="315"/>
      <c r="Y139" s="552" t="s">
        <v>89</v>
      </c>
      <c r="Z139" s="552"/>
      <c r="AA139" s="327"/>
      <c r="AB139" s="327"/>
      <c r="AC139" s="315"/>
      <c r="AE139" s="315"/>
      <c r="AG139" s="315"/>
      <c r="AI139" s="315"/>
      <c r="AK139" s="552" t="s">
        <v>89</v>
      </c>
      <c r="AL139" s="552"/>
      <c r="AM139" s="327"/>
      <c r="AN139" s="327"/>
      <c r="AO139" s="315"/>
      <c r="AQ139" s="315"/>
      <c r="AS139" s="315"/>
      <c r="AU139" s="315"/>
      <c r="AW139" s="552" t="s">
        <v>89</v>
      </c>
      <c r="AX139" s="552"/>
      <c r="AY139" s="327"/>
      <c r="AZ139" s="327"/>
      <c r="BA139" s="315"/>
      <c r="BC139" s="315"/>
      <c r="BE139" s="315"/>
      <c r="BG139" s="315"/>
      <c r="BI139" s="552" t="s">
        <v>89</v>
      </c>
      <c r="BJ139" s="552"/>
      <c r="BK139" s="327"/>
      <c r="BL139" s="327"/>
      <c r="BM139" s="315"/>
      <c r="BO139" s="315"/>
      <c r="BQ139" s="315"/>
      <c r="BS139" s="315"/>
      <c r="BU139" s="552" t="s">
        <v>89</v>
      </c>
      <c r="BV139" s="552"/>
      <c r="BW139" s="327"/>
      <c r="BX139" s="327"/>
      <c r="BY139" s="315"/>
      <c r="CA139" s="315"/>
      <c r="CC139" s="315"/>
      <c r="CE139" s="315"/>
      <c r="CG139" s="552" t="s">
        <v>89</v>
      </c>
      <c r="CH139" s="552"/>
      <c r="CI139" s="327"/>
      <c r="CJ139" s="327"/>
      <c r="CK139" s="315"/>
      <c r="CM139" s="315"/>
      <c r="CO139" s="315"/>
      <c r="CQ139" s="315"/>
      <c r="CS139" s="552" t="s">
        <v>89</v>
      </c>
      <c r="CT139" s="552"/>
      <c r="CU139" s="327"/>
      <c r="CV139" s="327"/>
      <c r="CW139" s="315"/>
      <c r="CY139" s="315"/>
      <c r="DA139" s="315"/>
      <c r="DC139" s="315"/>
      <c r="DE139" s="552" t="s">
        <v>89</v>
      </c>
      <c r="DF139" s="552"/>
      <c r="DG139" s="327"/>
      <c r="DH139" s="327"/>
      <c r="DI139" s="315"/>
      <c r="DK139" s="315"/>
      <c r="DM139" s="315"/>
      <c r="DO139" s="315"/>
    </row>
    <row r="140" spans="1:120">
      <c r="A140" s="326"/>
      <c r="B140" s="326"/>
      <c r="C140" s="327"/>
      <c r="D140" s="327"/>
      <c r="E140" s="315"/>
      <c r="G140" s="315"/>
      <c r="I140" s="315"/>
      <c r="K140" s="315"/>
      <c r="M140" s="326"/>
      <c r="N140" s="326"/>
      <c r="O140" s="327"/>
      <c r="P140" s="327"/>
      <c r="Q140" s="315"/>
      <c r="S140" s="315"/>
      <c r="U140" s="315"/>
      <c r="W140" s="315"/>
      <c r="Y140" s="326"/>
      <c r="Z140" s="326"/>
      <c r="AA140" s="327"/>
      <c r="AB140" s="327"/>
      <c r="AC140" s="315"/>
      <c r="AE140" s="315"/>
      <c r="AG140" s="315"/>
      <c r="AI140" s="315"/>
      <c r="AK140" s="326"/>
      <c r="AL140" s="326"/>
      <c r="AM140" s="327"/>
      <c r="AN140" s="327"/>
      <c r="AO140" s="315"/>
      <c r="AQ140" s="315"/>
      <c r="AS140" s="315"/>
      <c r="AU140" s="315"/>
      <c r="AW140" s="326"/>
      <c r="AX140" s="326"/>
      <c r="AY140" s="327"/>
      <c r="AZ140" s="327"/>
      <c r="BA140" s="315"/>
      <c r="BC140" s="315"/>
      <c r="BE140" s="315"/>
      <c r="BG140" s="315"/>
      <c r="BI140" s="326"/>
      <c r="BJ140" s="326"/>
      <c r="BK140" s="327"/>
      <c r="BL140" s="327"/>
      <c r="BM140" s="315"/>
      <c r="BO140" s="315"/>
      <c r="BQ140" s="315"/>
      <c r="BS140" s="315"/>
      <c r="BU140" s="326"/>
      <c r="BV140" s="326"/>
      <c r="BW140" s="327"/>
      <c r="BX140" s="327"/>
      <c r="BY140" s="315"/>
      <c r="CA140" s="315"/>
      <c r="CC140" s="315"/>
      <c r="CE140" s="315"/>
      <c r="CG140" s="326"/>
      <c r="CH140" s="326"/>
      <c r="CI140" s="327"/>
      <c r="CJ140" s="327"/>
      <c r="CK140" s="315"/>
      <c r="CM140" s="315"/>
      <c r="CO140" s="315"/>
      <c r="CQ140" s="315"/>
      <c r="CS140" s="326"/>
      <c r="CT140" s="326"/>
      <c r="CU140" s="327"/>
      <c r="CV140" s="327"/>
      <c r="CW140" s="315"/>
      <c r="CY140" s="315"/>
      <c r="DA140" s="315"/>
      <c r="DC140" s="315"/>
      <c r="DE140" s="326"/>
      <c r="DF140" s="326"/>
      <c r="DG140" s="327"/>
      <c r="DH140" s="327"/>
      <c r="DI140" s="315"/>
      <c r="DK140" s="315"/>
      <c r="DM140" s="315"/>
      <c r="DO140" s="315"/>
    </row>
    <row r="141" spans="1:120">
      <c r="A141" s="553" t="str">
        <f>PARAMETRES!$F$11</f>
        <v>NOMBRES ET OPÉRATIONS</v>
      </c>
      <c r="B141" s="553"/>
      <c r="C141" s="328">
        <f>PARAMETRES!$G$11</f>
        <v>40</v>
      </c>
      <c r="D141" s="329"/>
      <c r="E141" s="330">
        <f>TOTALGENERAL!$O60</f>
        <v>39.700000000000003</v>
      </c>
      <c r="F141" s="331"/>
      <c r="G141" s="330" t="str">
        <f>TOTALGENERAL!$AP60</f>
        <v/>
      </c>
      <c r="H141" s="331"/>
      <c r="I141" s="330" t="str">
        <f>TOTALGENERAL!$BQ60</f>
        <v/>
      </c>
      <c r="J141" s="331"/>
      <c r="K141" s="330" t="str">
        <f>TOTALGENERAL!$CR60</f>
        <v/>
      </c>
      <c r="L141" s="332"/>
      <c r="M141" s="553" t="str">
        <f>PARAMETRES!$F$11</f>
        <v>NOMBRES ET OPÉRATIONS</v>
      </c>
      <c r="N141" s="553"/>
      <c r="O141" s="328">
        <f>PARAMETRES!$G$11</f>
        <v>40</v>
      </c>
      <c r="P141" s="329"/>
      <c r="Q141" s="330">
        <f>TOTALGENERAL!$O64</f>
        <v>40</v>
      </c>
      <c r="R141" s="331"/>
      <c r="S141" s="330" t="str">
        <f>TOTALGENERAL!$AP64</f>
        <v/>
      </c>
      <c r="T141" s="331"/>
      <c r="U141" s="330" t="str">
        <f>TOTALGENERAL!$BQ64</f>
        <v/>
      </c>
      <c r="V141" s="331"/>
      <c r="W141" s="330" t="str">
        <f>TOTALGENERAL!$CR64</f>
        <v/>
      </c>
      <c r="X141" s="332"/>
      <c r="Y141" s="553" t="str">
        <f>PARAMETRES!$F$11</f>
        <v>NOMBRES ET OPÉRATIONS</v>
      </c>
      <c r="Z141" s="553"/>
      <c r="AA141" s="328">
        <f>PARAMETRES!$G$11</f>
        <v>40</v>
      </c>
      <c r="AB141" s="329"/>
      <c r="AC141" s="330">
        <f>TOTALGENERAL!$O68</f>
        <v>40</v>
      </c>
      <c r="AD141" s="331"/>
      <c r="AE141" s="330" t="str">
        <f>TOTALGENERAL!$AP68</f>
        <v/>
      </c>
      <c r="AF141" s="331"/>
      <c r="AG141" s="330" t="str">
        <f>TOTALGENERAL!$BQ68</f>
        <v/>
      </c>
      <c r="AH141" s="331"/>
      <c r="AI141" s="330" t="str">
        <f>TOTALGENERAL!$CR68</f>
        <v/>
      </c>
      <c r="AJ141" s="332"/>
      <c r="AK141" s="553" t="str">
        <f>PARAMETRES!$F$11</f>
        <v>NOMBRES ET OPÉRATIONS</v>
      </c>
      <c r="AL141" s="553"/>
      <c r="AM141" s="328">
        <f>PARAMETRES!$G$11</f>
        <v>40</v>
      </c>
      <c r="AN141" s="329"/>
      <c r="AO141" s="330">
        <f>TOTALGENERAL!$O72</f>
        <v>37.300000000000004</v>
      </c>
      <c r="AP141" s="331"/>
      <c r="AQ141" s="330" t="str">
        <f>TOTALGENERAL!$AP72</f>
        <v/>
      </c>
      <c r="AR141" s="331"/>
      <c r="AS141" s="330" t="str">
        <f>TOTALGENERAL!$BQ72</f>
        <v/>
      </c>
      <c r="AT141" s="331"/>
      <c r="AU141" s="330" t="str">
        <f>TOTALGENERAL!$CR72</f>
        <v/>
      </c>
      <c r="AV141" s="332"/>
      <c r="AW141" s="553" t="str">
        <f>PARAMETRES!$F$11</f>
        <v>NOMBRES ET OPÉRATIONS</v>
      </c>
      <c r="AX141" s="553"/>
      <c r="AY141" s="328">
        <f>PARAMETRES!$G$11</f>
        <v>40</v>
      </c>
      <c r="AZ141" s="329"/>
      <c r="BA141" s="330">
        <f>TOTALGENERAL!$O76</f>
        <v>31.6</v>
      </c>
      <c r="BB141" s="331"/>
      <c r="BC141" s="330" t="str">
        <f>TOTALGENERAL!$AP76</f>
        <v/>
      </c>
      <c r="BD141" s="331"/>
      <c r="BE141" s="330" t="str">
        <f>TOTALGENERAL!$BQ76</f>
        <v/>
      </c>
      <c r="BF141" s="331"/>
      <c r="BG141" s="330" t="str">
        <f>TOTALGENERAL!$CR76</f>
        <v/>
      </c>
      <c r="BH141" s="332"/>
      <c r="BI141" s="553" t="str">
        <f>PARAMETRES!$F$11</f>
        <v>NOMBRES ET OPÉRATIONS</v>
      </c>
      <c r="BJ141" s="553"/>
      <c r="BK141" s="328">
        <f>PARAMETRES!$G$11</f>
        <v>40</v>
      </c>
      <c r="BL141" s="329"/>
      <c r="BM141" s="330">
        <f>TOTALGENERAL!$O80</f>
        <v>36.800000000000004</v>
      </c>
      <c r="BN141" s="331"/>
      <c r="BO141" s="330" t="str">
        <f>TOTALGENERAL!$AP80</f>
        <v/>
      </c>
      <c r="BP141" s="331"/>
      <c r="BQ141" s="330" t="str">
        <f>TOTALGENERAL!$BQ80</f>
        <v/>
      </c>
      <c r="BR141" s="331"/>
      <c r="BS141" s="330" t="str">
        <f>TOTALGENERAL!$CR80</f>
        <v/>
      </c>
      <c r="BT141" s="332"/>
      <c r="BU141" s="553" t="str">
        <f>PARAMETRES!$F$11</f>
        <v>NOMBRES ET OPÉRATIONS</v>
      </c>
      <c r="BV141" s="553"/>
      <c r="BW141" s="328">
        <f>PARAMETRES!$G$11</f>
        <v>40</v>
      </c>
      <c r="BX141" s="329"/>
      <c r="BY141" s="330">
        <f>TOTALGENERAL!$O84</f>
        <v>33.6</v>
      </c>
      <c r="BZ141" s="331"/>
      <c r="CA141" s="330" t="str">
        <f>TOTALGENERAL!$AP84</f>
        <v/>
      </c>
      <c r="CB141" s="331"/>
      <c r="CC141" s="330" t="str">
        <f>TOTALGENERAL!$BQ84</f>
        <v/>
      </c>
      <c r="CD141" s="331"/>
      <c r="CE141" s="330" t="str">
        <f>TOTALGENERAL!$CR84</f>
        <v/>
      </c>
      <c r="CF141" s="332"/>
      <c r="CG141" s="553" t="str">
        <f>PARAMETRES!$F$11</f>
        <v>NOMBRES ET OPÉRATIONS</v>
      </c>
      <c r="CH141" s="553"/>
      <c r="CI141" s="328">
        <f>PARAMETRES!$G$11</f>
        <v>40</v>
      </c>
      <c r="CJ141" s="329"/>
      <c r="CK141" s="330" t="str">
        <f>TOTALGENERAL!$O88</f>
        <v>-</v>
      </c>
      <c r="CL141" s="331"/>
      <c r="CM141" s="330" t="str">
        <f>TOTALGENERAL!$AP88</f>
        <v/>
      </c>
      <c r="CN141" s="331"/>
      <c r="CO141" s="330" t="str">
        <f>TOTALGENERAL!$BQ88</f>
        <v/>
      </c>
      <c r="CP141" s="331"/>
      <c r="CQ141" s="330" t="str">
        <f>TOTALGENERAL!$CR88</f>
        <v/>
      </c>
      <c r="CR141" s="332"/>
      <c r="CS141" s="553" t="str">
        <f>PARAMETRES!$F$11</f>
        <v>NOMBRES ET OPÉRATIONS</v>
      </c>
      <c r="CT141" s="553"/>
      <c r="CU141" s="328">
        <f>PARAMETRES!$G$11</f>
        <v>40</v>
      </c>
      <c r="CV141" s="329"/>
      <c r="CW141" s="330" t="str">
        <f>TOTALGENERAL!$O92</f>
        <v>-</v>
      </c>
      <c r="CX141" s="331"/>
      <c r="CY141" s="330" t="str">
        <f>TOTALGENERAL!$AP92</f>
        <v/>
      </c>
      <c r="CZ141" s="331"/>
      <c r="DA141" s="330" t="str">
        <f>TOTALGENERAL!$BQ92</f>
        <v/>
      </c>
      <c r="DB141" s="331"/>
      <c r="DC141" s="330" t="str">
        <f>TOTALGENERAL!$CR92</f>
        <v/>
      </c>
      <c r="DD141" s="332"/>
      <c r="DE141" s="553" t="str">
        <f>PARAMETRES!$F$11</f>
        <v>NOMBRES ET OPÉRATIONS</v>
      </c>
      <c r="DF141" s="553"/>
      <c r="DG141" s="328">
        <f>PARAMETRES!$G$11</f>
        <v>40</v>
      </c>
      <c r="DH141" s="329"/>
      <c r="DI141" s="330" t="str">
        <f>TOTALGENERAL!$O96</f>
        <v>-</v>
      </c>
      <c r="DJ141" s="331"/>
      <c r="DK141" s="330" t="str">
        <f>TOTALGENERAL!$AP96</f>
        <v/>
      </c>
      <c r="DL141" s="331"/>
      <c r="DM141" s="330" t="str">
        <f>TOTALGENERAL!$BQ96</f>
        <v/>
      </c>
      <c r="DN141" s="331"/>
      <c r="DO141" s="330" t="str">
        <f>TOTALGENERAL!$CR96</f>
        <v/>
      </c>
      <c r="DP141" s="332"/>
    </row>
    <row r="142" spans="1:120">
      <c r="A142" s="553" t="str">
        <f>PARAMETRES!$F$12</f>
        <v>GRANDEURS</v>
      </c>
      <c r="B142" s="553"/>
      <c r="C142" s="328">
        <f>PARAMETRES!$G$12</f>
        <v>30</v>
      </c>
      <c r="D142" s="329"/>
      <c r="E142" s="330" t="str">
        <f>TOTALGENERAL!$P60</f>
        <v/>
      </c>
      <c r="F142" s="331"/>
      <c r="G142" s="330" t="str">
        <f>TOTALGENERAL!$AQ60</f>
        <v/>
      </c>
      <c r="H142" s="331"/>
      <c r="I142" s="330" t="str">
        <f>TOTALGENERAL!$BR60</f>
        <v/>
      </c>
      <c r="J142" s="331"/>
      <c r="K142" s="330" t="str">
        <f>TOTALGENERAL!$CS60</f>
        <v/>
      </c>
      <c r="L142" s="332"/>
      <c r="M142" s="553" t="str">
        <f>PARAMETRES!$F$12</f>
        <v>GRANDEURS</v>
      </c>
      <c r="N142" s="553"/>
      <c r="O142" s="328">
        <f>PARAMETRES!$G$12</f>
        <v>30</v>
      </c>
      <c r="P142" s="329"/>
      <c r="Q142" s="330" t="str">
        <f>TOTALGENERAL!$P64</f>
        <v/>
      </c>
      <c r="R142" s="331"/>
      <c r="S142" s="330" t="str">
        <f>TOTALGENERAL!$AQ64</f>
        <v/>
      </c>
      <c r="T142" s="331"/>
      <c r="U142" s="330" t="str">
        <f>TOTALGENERAL!$BR64</f>
        <v/>
      </c>
      <c r="V142" s="331"/>
      <c r="W142" s="330" t="str">
        <f>TOTALGENERAL!$CS64</f>
        <v/>
      </c>
      <c r="X142" s="332"/>
      <c r="Y142" s="553" t="str">
        <f>PARAMETRES!$F$12</f>
        <v>GRANDEURS</v>
      </c>
      <c r="Z142" s="553"/>
      <c r="AA142" s="328">
        <f>PARAMETRES!$G$12</f>
        <v>30</v>
      </c>
      <c r="AB142" s="329"/>
      <c r="AC142" s="330" t="str">
        <f>TOTALGENERAL!$P68</f>
        <v/>
      </c>
      <c r="AD142" s="331"/>
      <c r="AE142" s="330" t="str">
        <f>TOTALGENERAL!$AQ68</f>
        <v/>
      </c>
      <c r="AF142" s="331"/>
      <c r="AG142" s="330" t="str">
        <f>TOTALGENERAL!$BR68</f>
        <v/>
      </c>
      <c r="AH142" s="331"/>
      <c r="AI142" s="330" t="str">
        <f>TOTALGENERAL!$CS68</f>
        <v/>
      </c>
      <c r="AJ142" s="332"/>
      <c r="AK142" s="553" t="str">
        <f>PARAMETRES!$F$12</f>
        <v>GRANDEURS</v>
      </c>
      <c r="AL142" s="553"/>
      <c r="AM142" s="328">
        <f>PARAMETRES!$G$12</f>
        <v>30</v>
      </c>
      <c r="AN142" s="329"/>
      <c r="AO142" s="330" t="str">
        <f>TOTALGENERAL!$P72</f>
        <v/>
      </c>
      <c r="AP142" s="331"/>
      <c r="AQ142" s="330" t="str">
        <f>TOTALGENERAL!$AQ72</f>
        <v/>
      </c>
      <c r="AR142" s="331"/>
      <c r="AS142" s="330" t="str">
        <f>TOTALGENERAL!$BR72</f>
        <v/>
      </c>
      <c r="AT142" s="331"/>
      <c r="AU142" s="330" t="str">
        <f>TOTALGENERAL!$CS72</f>
        <v/>
      </c>
      <c r="AV142" s="332"/>
      <c r="AW142" s="553" t="str">
        <f>PARAMETRES!$F$12</f>
        <v>GRANDEURS</v>
      </c>
      <c r="AX142" s="553"/>
      <c r="AY142" s="328">
        <f>PARAMETRES!$G$12</f>
        <v>30</v>
      </c>
      <c r="AZ142" s="329"/>
      <c r="BA142" s="330" t="str">
        <f>TOTALGENERAL!$P76</f>
        <v/>
      </c>
      <c r="BB142" s="331"/>
      <c r="BC142" s="330" t="str">
        <f>TOTALGENERAL!$AQ76</f>
        <v/>
      </c>
      <c r="BD142" s="331"/>
      <c r="BE142" s="330" t="str">
        <f>TOTALGENERAL!$BR76</f>
        <v/>
      </c>
      <c r="BF142" s="331"/>
      <c r="BG142" s="330" t="str">
        <f>TOTALGENERAL!$CS76</f>
        <v/>
      </c>
      <c r="BH142" s="332"/>
      <c r="BI142" s="553" t="str">
        <f>PARAMETRES!$F$12</f>
        <v>GRANDEURS</v>
      </c>
      <c r="BJ142" s="553"/>
      <c r="BK142" s="328">
        <f>PARAMETRES!$G$12</f>
        <v>30</v>
      </c>
      <c r="BL142" s="329"/>
      <c r="BM142" s="330" t="str">
        <f>TOTALGENERAL!$P80</f>
        <v/>
      </c>
      <c r="BN142" s="331"/>
      <c r="BO142" s="330" t="str">
        <f>TOTALGENERAL!$AQ80</f>
        <v/>
      </c>
      <c r="BP142" s="331"/>
      <c r="BQ142" s="330" t="str">
        <f>TOTALGENERAL!$BR80</f>
        <v/>
      </c>
      <c r="BR142" s="331"/>
      <c r="BS142" s="330" t="str">
        <f>TOTALGENERAL!$CS80</f>
        <v/>
      </c>
      <c r="BT142" s="332"/>
      <c r="BU142" s="553" t="str">
        <f>PARAMETRES!$F$12</f>
        <v>GRANDEURS</v>
      </c>
      <c r="BV142" s="553"/>
      <c r="BW142" s="328">
        <f>PARAMETRES!$G$12</f>
        <v>30</v>
      </c>
      <c r="BX142" s="329"/>
      <c r="BY142" s="330" t="str">
        <f>TOTALGENERAL!$P84</f>
        <v/>
      </c>
      <c r="BZ142" s="331"/>
      <c r="CA142" s="330" t="str">
        <f>TOTALGENERAL!$AQ84</f>
        <v/>
      </c>
      <c r="CB142" s="331"/>
      <c r="CC142" s="330" t="str">
        <f>TOTALGENERAL!$BR84</f>
        <v/>
      </c>
      <c r="CD142" s="331"/>
      <c r="CE142" s="330" t="str">
        <f>TOTALGENERAL!$CS84</f>
        <v/>
      </c>
      <c r="CF142" s="332"/>
      <c r="CG142" s="553" t="str">
        <f>PARAMETRES!$F$12</f>
        <v>GRANDEURS</v>
      </c>
      <c r="CH142" s="553"/>
      <c r="CI142" s="328">
        <f>PARAMETRES!$G$12</f>
        <v>30</v>
      </c>
      <c r="CJ142" s="329"/>
      <c r="CK142" s="330" t="str">
        <f>TOTALGENERAL!$P88</f>
        <v/>
      </c>
      <c r="CL142" s="331"/>
      <c r="CM142" s="330" t="str">
        <f>TOTALGENERAL!$AQ88</f>
        <v/>
      </c>
      <c r="CN142" s="331"/>
      <c r="CO142" s="330" t="str">
        <f>TOTALGENERAL!$BR88</f>
        <v/>
      </c>
      <c r="CP142" s="331"/>
      <c r="CQ142" s="330" t="str">
        <f>TOTALGENERAL!$CS88</f>
        <v/>
      </c>
      <c r="CR142" s="332"/>
      <c r="CS142" s="553" t="str">
        <f>PARAMETRES!$F$12</f>
        <v>GRANDEURS</v>
      </c>
      <c r="CT142" s="553"/>
      <c r="CU142" s="328">
        <f>PARAMETRES!$G$12</f>
        <v>30</v>
      </c>
      <c r="CV142" s="329"/>
      <c r="CW142" s="330" t="str">
        <f>TOTALGENERAL!$P92</f>
        <v/>
      </c>
      <c r="CX142" s="331"/>
      <c r="CY142" s="330" t="str">
        <f>TOTALGENERAL!$AQ92</f>
        <v/>
      </c>
      <c r="CZ142" s="331"/>
      <c r="DA142" s="330" t="str">
        <f>TOTALGENERAL!$BR92</f>
        <v/>
      </c>
      <c r="DB142" s="331"/>
      <c r="DC142" s="330" t="str">
        <f>TOTALGENERAL!$CS92</f>
        <v/>
      </c>
      <c r="DD142" s="332"/>
      <c r="DE142" s="553" t="str">
        <f>PARAMETRES!$F$12</f>
        <v>GRANDEURS</v>
      </c>
      <c r="DF142" s="553"/>
      <c r="DG142" s="328">
        <f>PARAMETRES!$G$12</f>
        <v>30</v>
      </c>
      <c r="DH142" s="329"/>
      <c r="DI142" s="330" t="str">
        <f>TOTALGENERAL!$P96</f>
        <v/>
      </c>
      <c r="DJ142" s="331"/>
      <c r="DK142" s="330" t="str">
        <f>TOTALGENERAL!$AQ96</f>
        <v/>
      </c>
      <c r="DL142" s="331"/>
      <c r="DM142" s="330" t="str">
        <f>TOTALGENERAL!$BR96</f>
        <v/>
      </c>
      <c r="DN142" s="331"/>
      <c r="DO142" s="330" t="str">
        <f>TOTALGENERAL!$CS96</f>
        <v/>
      </c>
      <c r="DP142" s="332"/>
    </row>
    <row r="143" spans="1:120">
      <c r="A143" s="553" t="str">
        <f>PARAMETRES!$F$13</f>
        <v>SOLIDES ET FIGURES</v>
      </c>
      <c r="B143" s="553"/>
      <c r="C143" s="328">
        <f>PARAMETRES!$G$13</f>
        <v>30</v>
      </c>
      <c r="D143" s="329"/>
      <c r="E143" s="330" t="str">
        <f>TOTALGENERAL!$Q60</f>
        <v/>
      </c>
      <c r="F143" s="331"/>
      <c r="G143" s="330" t="str">
        <f>TOTALGENERAL!$AR60</f>
        <v/>
      </c>
      <c r="H143" s="331"/>
      <c r="I143" s="330" t="str">
        <f>TOTALGENERAL!$BS60</f>
        <v/>
      </c>
      <c r="J143" s="331"/>
      <c r="K143" s="330" t="str">
        <f>TOTALGENERAL!$CT60</f>
        <v/>
      </c>
      <c r="L143" s="332"/>
      <c r="M143" s="553" t="str">
        <f>PARAMETRES!$F$13</f>
        <v>SOLIDES ET FIGURES</v>
      </c>
      <c r="N143" s="553"/>
      <c r="O143" s="328">
        <f>PARAMETRES!$G$13</f>
        <v>30</v>
      </c>
      <c r="P143" s="329"/>
      <c r="Q143" s="330" t="str">
        <f>TOTALGENERAL!$Q64</f>
        <v/>
      </c>
      <c r="R143" s="331"/>
      <c r="S143" s="330" t="str">
        <f>TOTALGENERAL!$AR64</f>
        <v/>
      </c>
      <c r="T143" s="331"/>
      <c r="U143" s="330" t="str">
        <f>TOTALGENERAL!$BS64</f>
        <v/>
      </c>
      <c r="V143" s="331"/>
      <c r="W143" s="330" t="str">
        <f>TOTALGENERAL!$CT64</f>
        <v/>
      </c>
      <c r="X143" s="332"/>
      <c r="Y143" s="553" t="str">
        <f>PARAMETRES!$F$13</f>
        <v>SOLIDES ET FIGURES</v>
      </c>
      <c r="Z143" s="553"/>
      <c r="AA143" s="328">
        <f>PARAMETRES!$G$13</f>
        <v>30</v>
      </c>
      <c r="AB143" s="329"/>
      <c r="AC143" s="330" t="str">
        <f>TOTALGENERAL!$Q68</f>
        <v/>
      </c>
      <c r="AD143" s="331"/>
      <c r="AE143" s="330" t="str">
        <f>TOTALGENERAL!$AR68</f>
        <v/>
      </c>
      <c r="AF143" s="331"/>
      <c r="AG143" s="330" t="str">
        <f>TOTALGENERAL!$BS68</f>
        <v/>
      </c>
      <c r="AH143" s="331"/>
      <c r="AI143" s="330" t="str">
        <f>TOTALGENERAL!$CT68</f>
        <v/>
      </c>
      <c r="AJ143" s="332"/>
      <c r="AK143" s="553" t="str">
        <f>PARAMETRES!$F$13</f>
        <v>SOLIDES ET FIGURES</v>
      </c>
      <c r="AL143" s="553"/>
      <c r="AM143" s="328">
        <f>PARAMETRES!$G$13</f>
        <v>30</v>
      </c>
      <c r="AN143" s="329"/>
      <c r="AO143" s="330" t="str">
        <f>TOTALGENERAL!$Q72</f>
        <v/>
      </c>
      <c r="AP143" s="331"/>
      <c r="AQ143" s="330" t="str">
        <f>TOTALGENERAL!$AR72</f>
        <v/>
      </c>
      <c r="AR143" s="331"/>
      <c r="AS143" s="330" t="str">
        <f>TOTALGENERAL!$BS72</f>
        <v/>
      </c>
      <c r="AT143" s="331"/>
      <c r="AU143" s="330" t="str">
        <f>TOTALGENERAL!$CT72</f>
        <v/>
      </c>
      <c r="AV143" s="332"/>
      <c r="AW143" s="553" t="str">
        <f>PARAMETRES!$F$13</f>
        <v>SOLIDES ET FIGURES</v>
      </c>
      <c r="AX143" s="553"/>
      <c r="AY143" s="328">
        <f>PARAMETRES!$G$13</f>
        <v>30</v>
      </c>
      <c r="AZ143" s="329"/>
      <c r="BA143" s="330" t="str">
        <f>TOTALGENERAL!$Q76</f>
        <v/>
      </c>
      <c r="BB143" s="331"/>
      <c r="BC143" s="330" t="str">
        <f>TOTALGENERAL!$AR76</f>
        <v/>
      </c>
      <c r="BD143" s="331"/>
      <c r="BE143" s="330" t="str">
        <f>TOTALGENERAL!$BS76</f>
        <v/>
      </c>
      <c r="BF143" s="331"/>
      <c r="BG143" s="330" t="str">
        <f>TOTALGENERAL!$CT76</f>
        <v/>
      </c>
      <c r="BH143" s="332"/>
      <c r="BI143" s="553" t="str">
        <f>PARAMETRES!$F$13</f>
        <v>SOLIDES ET FIGURES</v>
      </c>
      <c r="BJ143" s="553"/>
      <c r="BK143" s="328">
        <f>PARAMETRES!$G$13</f>
        <v>30</v>
      </c>
      <c r="BL143" s="329"/>
      <c r="BM143" s="330" t="str">
        <f>TOTALGENERAL!$Q80</f>
        <v/>
      </c>
      <c r="BN143" s="331"/>
      <c r="BO143" s="330" t="str">
        <f>TOTALGENERAL!$AR80</f>
        <v/>
      </c>
      <c r="BP143" s="331"/>
      <c r="BQ143" s="330" t="str">
        <f>TOTALGENERAL!$BS80</f>
        <v/>
      </c>
      <c r="BR143" s="331"/>
      <c r="BS143" s="330" t="str">
        <f>TOTALGENERAL!$CT80</f>
        <v/>
      </c>
      <c r="BT143" s="332"/>
      <c r="BU143" s="553" t="str">
        <f>PARAMETRES!$F$13</f>
        <v>SOLIDES ET FIGURES</v>
      </c>
      <c r="BV143" s="553"/>
      <c r="BW143" s="328">
        <f>PARAMETRES!$G$13</f>
        <v>30</v>
      </c>
      <c r="BX143" s="329"/>
      <c r="BY143" s="330" t="str">
        <f>TOTALGENERAL!$Q84</f>
        <v/>
      </c>
      <c r="BZ143" s="331"/>
      <c r="CA143" s="330" t="str">
        <f>TOTALGENERAL!$AR84</f>
        <v/>
      </c>
      <c r="CB143" s="331"/>
      <c r="CC143" s="330" t="str">
        <f>TOTALGENERAL!$BS84</f>
        <v/>
      </c>
      <c r="CD143" s="331"/>
      <c r="CE143" s="330" t="str">
        <f>TOTALGENERAL!$CT84</f>
        <v/>
      </c>
      <c r="CF143" s="332"/>
      <c r="CG143" s="553" t="str">
        <f>PARAMETRES!$F$13</f>
        <v>SOLIDES ET FIGURES</v>
      </c>
      <c r="CH143" s="553"/>
      <c r="CI143" s="328">
        <f>PARAMETRES!$G$13</f>
        <v>30</v>
      </c>
      <c r="CJ143" s="329"/>
      <c r="CK143" s="330" t="str">
        <f>TOTALGENERAL!$Q88</f>
        <v/>
      </c>
      <c r="CL143" s="331"/>
      <c r="CM143" s="330" t="str">
        <f>TOTALGENERAL!$AR88</f>
        <v/>
      </c>
      <c r="CN143" s="331"/>
      <c r="CO143" s="330" t="str">
        <f>TOTALGENERAL!$BS88</f>
        <v/>
      </c>
      <c r="CP143" s="331"/>
      <c r="CQ143" s="330" t="str">
        <f>TOTALGENERAL!$CT88</f>
        <v/>
      </c>
      <c r="CR143" s="332"/>
      <c r="CS143" s="553" t="str">
        <f>PARAMETRES!$F$13</f>
        <v>SOLIDES ET FIGURES</v>
      </c>
      <c r="CT143" s="553"/>
      <c r="CU143" s="328">
        <f>PARAMETRES!$G$13</f>
        <v>30</v>
      </c>
      <c r="CV143" s="329"/>
      <c r="CW143" s="330" t="str">
        <f>TOTALGENERAL!$Q92</f>
        <v/>
      </c>
      <c r="CX143" s="331"/>
      <c r="CY143" s="330" t="str">
        <f>TOTALGENERAL!$AR92</f>
        <v/>
      </c>
      <c r="CZ143" s="331"/>
      <c r="DA143" s="330" t="str">
        <f>TOTALGENERAL!$BS92</f>
        <v/>
      </c>
      <c r="DB143" s="331"/>
      <c r="DC143" s="330" t="str">
        <f>TOTALGENERAL!$CT92</f>
        <v/>
      </c>
      <c r="DD143" s="332"/>
      <c r="DE143" s="553" t="str">
        <f>PARAMETRES!$F$13</f>
        <v>SOLIDES ET FIGURES</v>
      </c>
      <c r="DF143" s="553"/>
      <c r="DG143" s="328">
        <f>PARAMETRES!$G$13</f>
        <v>30</v>
      </c>
      <c r="DH143" s="329"/>
      <c r="DI143" s="330" t="str">
        <f>TOTALGENERAL!$Q96</f>
        <v/>
      </c>
      <c r="DJ143" s="331"/>
      <c r="DK143" s="330" t="str">
        <f>TOTALGENERAL!$AR96</f>
        <v/>
      </c>
      <c r="DL143" s="331"/>
      <c r="DM143" s="330" t="str">
        <f>TOTALGENERAL!$BS96</f>
        <v/>
      </c>
      <c r="DN143" s="331"/>
      <c r="DO143" s="330" t="str">
        <f>TOTALGENERAL!$CT96</f>
        <v/>
      </c>
      <c r="DP143" s="332"/>
    </row>
    <row r="144" spans="1:120">
      <c r="A144" s="326"/>
      <c r="B144" s="326"/>
      <c r="C144" s="327"/>
      <c r="D144" s="327"/>
      <c r="E144" s="315"/>
      <c r="G144" s="315"/>
      <c r="I144" s="315"/>
      <c r="K144" s="315"/>
      <c r="M144" s="326"/>
      <c r="N144" s="326"/>
      <c r="O144" s="327"/>
      <c r="P144" s="327"/>
      <c r="Q144" s="315"/>
      <c r="S144" s="315"/>
      <c r="U144" s="315"/>
      <c r="W144" s="315"/>
      <c r="Y144" s="326"/>
      <c r="Z144" s="326"/>
      <c r="AA144" s="327"/>
      <c r="AB144" s="327"/>
      <c r="AC144" s="315"/>
      <c r="AE144" s="315"/>
      <c r="AG144" s="315"/>
      <c r="AI144" s="315"/>
      <c r="AK144" s="326"/>
      <c r="AL144" s="326"/>
      <c r="AM144" s="327"/>
      <c r="AN144" s="327"/>
      <c r="AO144" s="315"/>
      <c r="AQ144" s="315"/>
      <c r="AS144" s="315"/>
      <c r="AU144" s="315"/>
      <c r="AW144" s="326"/>
      <c r="AX144" s="326"/>
      <c r="AY144" s="327"/>
      <c r="AZ144" s="327"/>
      <c r="BA144" s="315"/>
      <c r="BC144" s="315"/>
      <c r="BE144" s="315"/>
      <c r="BG144" s="315"/>
      <c r="BI144" s="326"/>
      <c r="BJ144" s="326"/>
      <c r="BK144" s="327"/>
      <c r="BL144" s="327"/>
      <c r="BM144" s="315"/>
      <c r="BO144" s="315"/>
      <c r="BQ144" s="315"/>
      <c r="BS144" s="315"/>
      <c r="BU144" s="326"/>
      <c r="BV144" s="326"/>
      <c r="BW144" s="327"/>
      <c r="BX144" s="327"/>
      <c r="BY144" s="315"/>
      <c r="CA144" s="315"/>
      <c r="CC144" s="315"/>
      <c r="CE144" s="315"/>
      <c r="CG144" s="326"/>
      <c r="CH144" s="326"/>
      <c r="CI144" s="327"/>
      <c r="CJ144" s="327"/>
      <c r="CK144" s="315"/>
      <c r="CM144" s="315"/>
      <c r="CO144" s="315"/>
      <c r="CQ144" s="315"/>
      <c r="CS144" s="326"/>
      <c r="CT144" s="326"/>
      <c r="CU144" s="327"/>
      <c r="CV144" s="327"/>
      <c r="CW144" s="315"/>
      <c r="CY144" s="315"/>
      <c r="DA144" s="315"/>
      <c r="DC144" s="315"/>
      <c r="DE144" s="326"/>
      <c r="DF144" s="326"/>
      <c r="DG144" s="327"/>
      <c r="DH144" s="327"/>
      <c r="DI144" s="315"/>
      <c r="DK144" s="315"/>
      <c r="DM144" s="315"/>
      <c r="DO144" s="315"/>
    </row>
    <row r="145" spans="1:120" ht="13.5">
      <c r="A145" s="554" t="str">
        <f>PARAMETRES!$F$14</f>
        <v>TOTAL MATHÉMATIQUE</v>
      </c>
      <c r="B145" s="554"/>
      <c r="C145" s="333">
        <f>PARAMETRES!$G$14</f>
        <v>100</v>
      </c>
      <c r="D145" s="334"/>
      <c r="E145" s="335">
        <f>TOTALGENERAL!$R60</f>
        <v>99.199999999999989</v>
      </c>
      <c r="F145" s="319"/>
      <c r="G145" s="335" t="str">
        <f>TOTALGENERAL!$AS60</f>
        <v/>
      </c>
      <c r="H145" s="319"/>
      <c r="I145" s="335" t="str">
        <f>TOTALGENERAL!$BT60</f>
        <v/>
      </c>
      <c r="J145" s="319"/>
      <c r="K145" s="335" t="str">
        <f>TOTALGENERAL!$CU60</f>
        <v/>
      </c>
      <c r="L145" s="320"/>
      <c r="M145" s="554" t="str">
        <f>PARAMETRES!$F$14</f>
        <v>TOTAL MATHÉMATIQUE</v>
      </c>
      <c r="N145" s="554"/>
      <c r="O145" s="333">
        <f>PARAMETRES!$G$14</f>
        <v>100</v>
      </c>
      <c r="P145" s="334"/>
      <c r="Q145" s="335">
        <f>TOTALGENERAL!$R64</f>
        <v>100</v>
      </c>
      <c r="R145" s="319"/>
      <c r="S145" s="335" t="str">
        <f>TOTALGENERAL!$AS64</f>
        <v/>
      </c>
      <c r="T145" s="319"/>
      <c r="U145" s="335" t="str">
        <f>TOTALGENERAL!$BT64</f>
        <v/>
      </c>
      <c r="V145" s="319"/>
      <c r="W145" s="335" t="str">
        <f>TOTALGENERAL!$CU64</f>
        <v/>
      </c>
      <c r="X145" s="320"/>
      <c r="Y145" s="554" t="str">
        <f>PARAMETRES!$F$14</f>
        <v>TOTAL MATHÉMATIQUE</v>
      </c>
      <c r="Z145" s="554"/>
      <c r="AA145" s="333">
        <f>PARAMETRES!$G$14</f>
        <v>100</v>
      </c>
      <c r="AB145" s="334"/>
      <c r="AC145" s="335">
        <f>TOTALGENERAL!$R68</f>
        <v>100</v>
      </c>
      <c r="AD145" s="319"/>
      <c r="AE145" s="335" t="str">
        <f>TOTALGENERAL!$AS68</f>
        <v/>
      </c>
      <c r="AF145" s="319"/>
      <c r="AG145" s="335" t="str">
        <f>TOTALGENERAL!$BT68</f>
        <v/>
      </c>
      <c r="AH145" s="319"/>
      <c r="AI145" s="335" t="str">
        <f>TOTALGENERAL!$CU68</f>
        <v/>
      </c>
      <c r="AJ145" s="320"/>
      <c r="AK145" s="554" t="str">
        <f>PARAMETRES!$F$14</f>
        <v>TOTAL MATHÉMATIQUE</v>
      </c>
      <c r="AL145" s="554"/>
      <c r="AM145" s="333">
        <f>PARAMETRES!$G$14</f>
        <v>100</v>
      </c>
      <c r="AN145" s="334"/>
      <c r="AO145" s="335">
        <f>TOTALGENERAL!$R72</f>
        <v>93.3</v>
      </c>
      <c r="AP145" s="319"/>
      <c r="AQ145" s="335" t="str">
        <f>TOTALGENERAL!$AS72</f>
        <v/>
      </c>
      <c r="AR145" s="319"/>
      <c r="AS145" s="335" t="str">
        <f>TOTALGENERAL!$BT72</f>
        <v/>
      </c>
      <c r="AT145" s="319"/>
      <c r="AU145" s="335" t="str">
        <f>TOTALGENERAL!$CU72</f>
        <v/>
      </c>
      <c r="AV145" s="320"/>
      <c r="AW145" s="554" t="str">
        <f>PARAMETRES!$F$14</f>
        <v>TOTAL MATHÉMATIQUE</v>
      </c>
      <c r="AX145" s="554"/>
      <c r="AY145" s="333">
        <f>PARAMETRES!$G$14</f>
        <v>100</v>
      </c>
      <c r="AZ145" s="334"/>
      <c r="BA145" s="335">
        <f>TOTALGENERAL!$R76</f>
        <v>78.899999999999991</v>
      </c>
      <c r="BB145" s="319"/>
      <c r="BC145" s="335" t="str">
        <f>TOTALGENERAL!$AS76</f>
        <v/>
      </c>
      <c r="BD145" s="319"/>
      <c r="BE145" s="335" t="str">
        <f>TOTALGENERAL!$BT76</f>
        <v/>
      </c>
      <c r="BF145" s="319"/>
      <c r="BG145" s="335" t="str">
        <f>TOTALGENERAL!$CU76</f>
        <v/>
      </c>
      <c r="BH145" s="320"/>
      <c r="BI145" s="554" t="str">
        <f>PARAMETRES!$F$14</f>
        <v>TOTAL MATHÉMATIQUE</v>
      </c>
      <c r="BJ145" s="554"/>
      <c r="BK145" s="333">
        <f>PARAMETRES!$G$14</f>
        <v>100</v>
      </c>
      <c r="BL145" s="334"/>
      <c r="BM145" s="335">
        <f>TOTALGENERAL!$R80</f>
        <v>92</v>
      </c>
      <c r="BN145" s="319"/>
      <c r="BO145" s="335" t="str">
        <f>TOTALGENERAL!$AS80</f>
        <v/>
      </c>
      <c r="BP145" s="319"/>
      <c r="BQ145" s="335" t="str">
        <f>TOTALGENERAL!$BT80</f>
        <v/>
      </c>
      <c r="BR145" s="319"/>
      <c r="BS145" s="335" t="str">
        <f>TOTALGENERAL!$CU80</f>
        <v/>
      </c>
      <c r="BT145" s="320"/>
      <c r="BU145" s="554" t="str">
        <f>PARAMETRES!$F$14</f>
        <v>TOTAL MATHÉMATIQUE</v>
      </c>
      <c r="BV145" s="554"/>
      <c r="BW145" s="333">
        <f>PARAMETRES!$G$14</f>
        <v>100</v>
      </c>
      <c r="BX145" s="334"/>
      <c r="BY145" s="335">
        <f>TOTALGENERAL!$R84</f>
        <v>83.899999999999991</v>
      </c>
      <c r="BZ145" s="319"/>
      <c r="CA145" s="335" t="str">
        <f>TOTALGENERAL!$AS84</f>
        <v/>
      </c>
      <c r="CB145" s="319"/>
      <c r="CC145" s="335" t="str">
        <f>TOTALGENERAL!$BT84</f>
        <v/>
      </c>
      <c r="CD145" s="319"/>
      <c r="CE145" s="335" t="str">
        <f>TOTALGENERAL!$CU84</f>
        <v/>
      </c>
      <c r="CF145" s="320"/>
      <c r="CG145" s="554" t="str">
        <f>PARAMETRES!$F$14</f>
        <v>TOTAL MATHÉMATIQUE</v>
      </c>
      <c r="CH145" s="554"/>
      <c r="CI145" s="333">
        <f>PARAMETRES!$G$14</f>
        <v>100</v>
      </c>
      <c r="CJ145" s="334"/>
      <c r="CK145" s="335" t="str">
        <f>TOTALGENERAL!$R88</f>
        <v>-</v>
      </c>
      <c r="CL145" s="319"/>
      <c r="CM145" s="335" t="str">
        <f>TOTALGENERAL!$AS88</f>
        <v/>
      </c>
      <c r="CN145" s="319"/>
      <c r="CO145" s="335" t="str">
        <f>TOTALGENERAL!$BT88</f>
        <v/>
      </c>
      <c r="CP145" s="319"/>
      <c r="CQ145" s="335" t="str">
        <f>TOTALGENERAL!$CU88</f>
        <v/>
      </c>
      <c r="CR145" s="320"/>
      <c r="CS145" s="554" t="str">
        <f>PARAMETRES!$F$14</f>
        <v>TOTAL MATHÉMATIQUE</v>
      </c>
      <c r="CT145" s="554"/>
      <c r="CU145" s="333">
        <f>PARAMETRES!$G$14</f>
        <v>100</v>
      </c>
      <c r="CV145" s="334"/>
      <c r="CW145" s="335" t="str">
        <f>TOTALGENERAL!$R92</f>
        <v>-</v>
      </c>
      <c r="CX145" s="319"/>
      <c r="CY145" s="335" t="str">
        <f>TOTALGENERAL!$AS92</f>
        <v/>
      </c>
      <c r="CZ145" s="319"/>
      <c r="DA145" s="335" t="str">
        <f>TOTALGENERAL!$BT92</f>
        <v/>
      </c>
      <c r="DB145" s="319"/>
      <c r="DC145" s="335" t="str">
        <f>TOTALGENERAL!$CU92</f>
        <v/>
      </c>
      <c r="DD145" s="320"/>
      <c r="DE145" s="554" t="str">
        <f>PARAMETRES!$F$14</f>
        <v>TOTAL MATHÉMATIQUE</v>
      </c>
      <c r="DF145" s="554"/>
      <c r="DG145" s="333">
        <f>PARAMETRES!$G$14</f>
        <v>100</v>
      </c>
      <c r="DH145" s="334"/>
      <c r="DI145" s="335" t="str">
        <f>TOTALGENERAL!$R96</f>
        <v>-</v>
      </c>
      <c r="DJ145" s="319"/>
      <c r="DK145" s="335" t="str">
        <f>TOTALGENERAL!$AS96</f>
        <v/>
      </c>
      <c r="DL145" s="319"/>
      <c r="DM145" s="335" t="str">
        <f>TOTALGENERAL!$BT96</f>
        <v/>
      </c>
      <c r="DN145" s="319"/>
      <c r="DO145" s="335" t="str">
        <f>TOTALGENERAL!$CU96</f>
        <v/>
      </c>
      <c r="DP145" s="320"/>
    </row>
    <row r="146" spans="1:120" ht="13.5">
      <c r="A146" s="321" t="str">
        <f>IF(COUNTBLANK(K126:K155)=30,"","Moyenne de l'année :")</f>
        <v/>
      </c>
      <c r="B146" s="322" t="str">
        <f>IF(COUNTBLANK(K126:K155)=30,"",CONCATENATE(TOTALGENERAL!$DL60," %"))</f>
        <v/>
      </c>
      <c r="C146" s="336"/>
      <c r="D146" s="336"/>
      <c r="E146" s="315"/>
      <c r="F146" s="324"/>
      <c r="G146" s="315"/>
      <c r="H146" s="324"/>
      <c r="I146" s="315"/>
      <c r="J146" s="324"/>
      <c r="K146" s="315"/>
      <c r="L146" s="325"/>
      <c r="M146" s="321" t="str">
        <f>IF(COUNTBLANK(W126:W155)=30,"","Moyenne de l'année :")</f>
        <v/>
      </c>
      <c r="N146" s="322" t="str">
        <f>IF(COUNTBLANK(W126:W155)=30,"",CONCATENATE(TOTALGENERAL!$DL64," %"))</f>
        <v/>
      </c>
      <c r="O146" s="336"/>
      <c r="P146" s="336"/>
      <c r="Q146" s="315"/>
      <c r="R146" s="324"/>
      <c r="S146" s="315"/>
      <c r="T146" s="324"/>
      <c r="U146" s="315"/>
      <c r="V146" s="324"/>
      <c r="W146" s="315"/>
      <c r="X146" s="325"/>
      <c r="Y146" s="321" t="str">
        <f>IF(COUNTBLANK(AI126:AI155)=30,"","Moyenne de l'année :")</f>
        <v/>
      </c>
      <c r="Z146" s="322" t="str">
        <f>IF(COUNTBLANK(AI126:AI155)=30,"",CONCATENATE(TOTALGENERAL!$DL68," %"))</f>
        <v/>
      </c>
      <c r="AA146" s="336"/>
      <c r="AB146" s="336"/>
      <c r="AC146" s="315"/>
      <c r="AD146" s="324"/>
      <c r="AE146" s="315"/>
      <c r="AF146" s="324"/>
      <c r="AG146" s="315"/>
      <c r="AH146" s="324"/>
      <c r="AI146" s="315"/>
      <c r="AJ146" s="325"/>
      <c r="AK146" s="321" t="str">
        <f>IF(COUNTBLANK(AU126:AU155)=30,"","Moyenne de l'année :")</f>
        <v/>
      </c>
      <c r="AL146" s="322" t="str">
        <f>IF(COUNTBLANK(AU126:AU155)=30,"",CONCATENATE(TOTALGENERAL!$DL72," %"))</f>
        <v/>
      </c>
      <c r="AM146" s="336"/>
      <c r="AN146" s="336"/>
      <c r="AO146" s="315"/>
      <c r="AP146" s="324"/>
      <c r="AQ146" s="315"/>
      <c r="AR146" s="324"/>
      <c r="AS146" s="315"/>
      <c r="AT146" s="324"/>
      <c r="AU146" s="315"/>
      <c r="AV146" s="325"/>
      <c r="AW146" s="321" t="str">
        <f>IF(COUNTBLANK(BG126:BG155)=30,"","Moyenne de l'année :")</f>
        <v/>
      </c>
      <c r="AX146" s="322" t="str">
        <f>IF(COUNTBLANK(BG126:BG155)=30,"",CONCATENATE(TOTALGENERAL!$DL76," %"))</f>
        <v/>
      </c>
      <c r="AY146" s="336"/>
      <c r="AZ146" s="336"/>
      <c r="BA146" s="315"/>
      <c r="BB146" s="324"/>
      <c r="BC146" s="315"/>
      <c r="BD146" s="324"/>
      <c r="BE146" s="315"/>
      <c r="BF146" s="324"/>
      <c r="BG146" s="315"/>
      <c r="BH146" s="325"/>
      <c r="BI146" s="321" t="str">
        <f>IF(COUNTBLANK(BS126:BS155)=30,"","Moyenne de l'année :")</f>
        <v/>
      </c>
      <c r="BJ146" s="322" t="str">
        <f>IF(COUNTBLANK(BS126:BS155)=30,"",CONCATENATE(TOTALGENERAL!$DL80," %"))</f>
        <v/>
      </c>
      <c r="BK146" s="336"/>
      <c r="BL146" s="336"/>
      <c r="BM146" s="315"/>
      <c r="BN146" s="324"/>
      <c r="BO146" s="315"/>
      <c r="BP146" s="324"/>
      <c r="BQ146" s="315"/>
      <c r="BR146" s="324"/>
      <c r="BS146" s="315"/>
      <c r="BT146" s="325"/>
      <c r="BU146" s="321" t="str">
        <f>IF(COUNTBLANK(CE126:CE155)=30,"","Moyenne de l'année :")</f>
        <v/>
      </c>
      <c r="BV146" s="322" t="str">
        <f>IF(COUNTBLANK(CE126:CE155)=30,"",CONCATENATE(TOTALGENERAL!$DL84," %"))</f>
        <v/>
      </c>
      <c r="BW146" s="336"/>
      <c r="BX146" s="336"/>
      <c r="BY146" s="315"/>
      <c r="BZ146" s="324"/>
      <c r="CA146" s="315"/>
      <c r="CB146" s="324"/>
      <c r="CC146" s="315"/>
      <c r="CD146" s="324"/>
      <c r="CE146" s="315"/>
      <c r="CF146" s="325"/>
      <c r="CG146" s="321" t="str">
        <f>IF(COUNTBLANK(CQ126:CQ155)=30,"","Moyenne de l'année :")</f>
        <v/>
      </c>
      <c r="CH146" s="322" t="str">
        <f>IF(COUNTBLANK(CQ126:CQ155)=30,"",CONCATENATE(TOTALGENERAL!$DL88," %"))</f>
        <v/>
      </c>
      <c r="CI146" s="336"/>
      <c r="CJ146" s="336"/>
      <c r="CK146" s="315"/>
      <c r="CL146" s="324"/>
      <c r="CM146" s="315"/>
      <c r="CN146" s="324"/>
      <c r="CO146" s="315"/>
      <c r="CP146" s="324"/>
      <c r="CQ146" s="315"/>
      <c r="CR146" s="325"/>
      <c r="CS146" s="321" t="str">
        <f>IF(COUNTBLANK(DC126:DC155)=30,"","Moyenne de l'année :")</f>
        <v/>
      </c>
      <c r="CT146" s="322" t="str">
        <f>IF(COUNTBLANK(DC126:DC155)=30,"",CONCATENATE(TOTALGENERAL!$DL92," %"))</f>
        <v/>
      </c>
      <c r="CU146" s="336"/>
      <c r="CV146" s="336"/>
      <c r="CW146" s="315"/>
      <c r="CX146" s="324"/>
      <c r="CY146" s="315"/>
      <c r="CZ146" s="324"/>
      <c r="DA146" s="315"/>
      <c r="DB146" s="324"/>
      <c r="DC146" s="315"/>
      <c r="DD146" s="325"/>
      <c r="DE146" s="321" t="str">
        <f>IF(COUNTBLANK(DO126:DO155)=30,"","Moyenne de l'année :")</f>
        <v/>
      </c>
      <c r="DF146" s="322" t="str">
        <f>IF(COUNTBLANK(DO126:DO155)=30,"",CONCATENATE(TOTALGENERAL!$DL96," %"))</f>
        <v/>
      </c>
      <c r="DG146" s="336"/>
      <c r="DH146" s="336"/>
      <c r="DI146" s="315"/>
      <c r="DJ146" s="324"/>
      <c r="DK146" s="315"/>
      <c r="DL146" s="324"/>
      <c r="DM146" s="315"/>
      <c r="DN146" s="324"/>
      <c r="DO146" s="315"/>
      <c r="DP146" s="325"/>
    </row>
    <row r="147" spans="1:120">
      <c r="A147" s="326"/>
      <c r="B147" s="326"/>
      <c r="C147" s="327"/>
      <c r="D147" s="327"/>
      <c r="E147" s="315"/>
      <c r="G147" s="315"/>
      <c r="I147" s="315"/>
      <c r="K147" s="315"/>
      <c r="M147" s="326"/>
      <c r="N147" s="326"/>
      <c r="O147" s="327"/>
      <c r="P147" s="327"/>
      <c r="Q147" s="315"/>
      <c r="S147" s="315"/>
      <c r="U147" s="315"/>
      <c r="W147" s="315"/>
      <c r="Y147" s="326"/>
      <c r="Z147" s="326"/>
      <c r="AA147" s="327"/>
      <c r="AB147" s="327"/>
      <c r="AC147" s="315"/>
      <c r="AE147" s="315"/>
      <c r="AG147" s="315"/>
      <c r="AI147" s="315"/>
      <c r="AK147" s="326"/>
      <c r="AL147" s="326"/>
      <c r="AM147" s="327"/>
      <c r="AN147" s="327"/>
      <c r="AO147" s="315"/>
      <c r="AQ147" s="315"/>
      <c r="AS147" s="315"/>
      <c r="AU147" s="315"/>
      <c r="AW147" s="326"/>
      <c r="AX147" s="326"/>
      <c r="AY147" s="327"/>
      <c r="AZ147" s="327"/>
      <c r="BA147" s="315"/>
      <c r="BC147" s="315"/>
      <c r="BE147" s="315"/>
      <c r="BG147" s="315"/>
      <c r="BI147" s="326"/>
      <c r="BJ147" s="326"/>
      <c r="BK147" s="327"/>
      <c r="BL147" s="327"/>
      <c r="BM147" s="315"/>
      <c r="BO147" s="315"/>
      <c r="BQ147" s="315"/>
      <c r="BS147" s="315"/>
      <c r="BU147" s="326"/>
      <c r="BV147" s="326"/>
      <c r="BW147" s="327"/>
      <c r="BX147" s="327"/>
      <c r="BY147" s="315"/>
      <c r="CA147" s="315"/>
      <c r="CC147" s="315"/>
      <c r="CE147" s="315"/>
      <c r="CG147" s="326"/>
      <c r="CH147" s="326"/>
      <c r="CI147" s="327"/>
      <c r="CJ147" s="327"/>
      <c r="CK147" s="315"/>
      <c r="CM147" s="315"/>
      <c r="CO147" s="315"/>
      <c r="CQ147" s="315"/>
      <c r="CS147" s="326"/>
      <c r="CT147" s="326"/>
      <c r="CU147" s="327"/>
      <c r="CV147" s="327"/>
      <c r="CW147" s="315"/>
      <c r="CY147" s="315"/>
      <c r="DA147" s="315"/>
      <c r="DC147" s="315"/>
      <c r="DE147" s="326"/>
      <c r="DF147" s="326"/>
      <c r="DG147" s="327"/>
      <c r="DH147" s="327"/>
      <c r="DI147" s="315"/>
      <c r="DK147" s="315"/>
      <c r="DM147" s="315"/>
      <c r="DO147" s="315"/>
    </row>
    <row r="148" spans="1:120">
      <c r="A148" s="551" t="str">
        <f>PARAMETRES!$F$16</f>
        <v>ÉVEIL</v>
      </c>
      <c r="B148" s="551"/>
      <c r="C148" s="316">
        <f>PARAMETRES!$G$16</f>
        <v>30</v>
      </c>
      <c r="D148" s="317"/>
      <c r="E148" s="318">
        <f>TOTALGENERAL!$U60</f>
        <v>28.2</v>
      </c>
      <c r="F148" s="319"/>
      <c r="G148" s="318" t="str">
        <f>TOTALGENERAL!$AV60</f>
        <v/>
      </c>
      <c r="H148" s="319"/>
      <c r="I148" s="318" t="str">
        <f>TOTALGENERAL!$BW60</f>
        <v/>
      </c>
      <c r="J148" s="319"/>
      <c r="K148" s="318" t="str">
        <f>TOTALGENERAL!$CX60</f>
        <v/>
      </c>
      <c r="L148" s="320"/>
      <c r="M148" s="551" t="str">
        <f>PARAMETRES!$F$16</f>
        <v>ÉVEIL</v>
      </c>
      <c r="N148" s="551"/>
      <c r="O148" s="316">
        <f>PARAMETRES!$G$16</f>
        <v>30</v>
      </c>
      <c r="P148" s="317"/>
      <c r="Q148" s="318">
        <f>TOTALGENERAL!$U64</f>
        <v>29.4</v>
      </c>
      <c r="R148" s="319"/>
      <c r="S148" s="318" t="str">
        <f>TOTALGENERAL!$AV64</f>
        <v/>
      </c>
      <c r="T148" s="319"/>
      <c r="U148" s="318" t="str">
        <f>TOTALGENERAL!$BW64</f>
        <v/>
      </c>
      <c r="V148" s="319"/>
      <c r="W148" s="318" t="str">
        <f>TOTALGENERAL!$CX64</f>
        <v/>
      </c>
      <c r="X148" s="320"/>
      <c r="Y148" s="551" t="str">
        <f>PARAMETRES!$F$16</f>
        <v>ÉVEIL</v>
      </c>
      <c r="Z148" s="551"/>
      <c r="AA148" s="316">
        <f>PARAMETRES!$G$16</f>
        <v>30</v>
      </c>
      <c r="AB148" s="317"/>
      <c r="AC148" s="318">
        <f>TOTALGENERAL!$U68</f>
        <v>27</v>
      </c>
      <c r="AD148" s="319"/>
      <c r="AE148" s="318" t="str">
        <f>TOTALGENERAL!$AV68</f>
        <v/>
      </c>
      <c r="AF148" s="319"/>
      <c r="AG148" s="318" t="str">
        <f>TOTALGENERAL!$BW68</f>
        <v/>
      </c>
      <c r="AH148" s="319"/>
      <c r="AI148" s="318" t="str">
        <f>TOTALGENERAL!$CX68</f>
        <v/>
      </c>
      <c r="AJ148" s="320"/>
      <c r="AK148" s="551" t="str">
        <f>PARAMETRES!$F$16</f>
        <v>ÉVEIL</v>
      </c>
      <c r="AL148" s="551"/>
      <c r="AM148" s="316">
        <f>PARAMETRES!$G$16</f>
        <v>30</v>
      </c>
      <c r="AN148" s="317"/>
      <c r="AO148" s="318">
        <f>TOTALGENERAL!$U72</f>
        <v>25.8</v>
      </c>
      <c r="AP148" s="319"/>
      <c r="AQ148" s="318" t="str">
        <f>TOTALGENERAL!$AV72</f>
        <v/>
      </c>
      <c r="AR148" s="319"/>
      <c r="AS148" s="318" t="str">
        <f>TOTALGENERAL!$BW72</f>
        <v/>
      </c>
      <c r="AT148" s="319"/>
      <c r="AU148" s="318" t="str">
        <f>TOTALGENERAL!$CX72</f>
        <v/>
      </c>
      <c r="AV148" s="320"/>
      <c r="AW148" s="551" t="str">
        <f>PARAMETRES!$F$16</f>
        <v>ÉVEIL</v>
      </c>
      <c r="AX148" s="551"/>
      <c r="AY148" s="316">
        <f>PARAMETRES!$G$16</f>
        <v>30</v>
      </c>
      <c r="AZ148" s="317"/>
      <c r="BA148" s="318">
        <f>TOTALGENERAL!$U76</f>
        <v>24.3</v>
      </c>
      <c r="BB148" s="319"/>
      <c r="BC148" s="318" t="str">
        <f>TOTALGENERAL!$AV76</f>
        <v/>
      </c>
      <c r="BD148" s="319"/>
      <c r="BE148" s="318" t="str">
        <f>TOTALGENERAL!$BW76</f>
        <v/>
      </c>
      <c r="BF148" s="319"/>
      <c r="BG148" s="318" t="str">
        <f>TOTALGENERAL!$CX76</f>
        <v/>
      </c>
      <c r="BH148" s="320"/>
      <c r="BI148" s="551" t="str">
        <f>PARAMETRES!$F$16</f>
        <v>ÉVEIL</v>
      </c>
      <c r="BJ148" s="551"/>
      <c r="BK148" s="316">
        <f>PARAMETRES!$G$16</f>
        <v>30</v>
      </c>
      <c r="BL148" s="317"/>
      <c r="BM148" s="318">
        <f>TOTALGENERAL!$U80</f>
        <v>18.600000000000001</v>
      </c>
      <c r="BN148" s="319"/>
      <c r="BO148" s="318" t="str">
        <f>TOTALGENERAL!$AV80</f>
        <v/>
      </c>
      <c r="BP148" s="319"/>
      <c r="BQ148" s="318" t="str">
        <f>TOTALGENERAL!$BW80</f>
        <v/>
      </c>
      <c r="BR148" s="319"/>
      <c r="BS148" s="318" t="str">
        <f>TOTALGENERAL!$CX80</f>
        <v/>
      </c>
      <c r="BT148" s="320"/>
      <c r="BU148" s="551" t="str">
        <f>PARAMETRES!$F$16</f>
        <v>ÉVEIL</v>
      </c>
      <c r="BV148" s="551"/>
      <c r="BW148" s="316">
        <f>PARAMETRES!$G$16</f>
        <v>30</v>
      </c>
      <c r="BX148" s="317"/>
      <c r="BY148" s="318">
        <f>TOTALGENERAL!$U84</f>
        <v>23.1</v>
      </c>
      <c r="BZ148" s="319"/>
      <c r="CA148" s="318" t="str">
        <f>TOTALGENERAL!$AV84</f>
        <v/>
      </c>
      <c r="CB148" s="319"/>
      <c r="CC148" s="318" t="str">
        <f>TOTALGENERAL!$BW84</f>
        <v/>
      </c>
      <c r="CD148" s="319"/>
      <c r="CE148" s="318" t="str">
        <f>TOTALGENERAL!$CX84</f>
        <v/>
      </c>
      <c r="CF148" s="320"/>
      <c r="CG148" s="551" t="str">
        <f>PARAMETRES!$F$16</f>
        <v>ÉVEIL</v>
      </c>
      <c r="CH148" s="551"/>
      <c r="CI148" s="316">
        <f>PARAMETRES!$G$16</f>
        <v>30</v>
      </c>
      <c r="CJ148" s="317"/>
      <c r="CK148" s="318" t="str">
        <f>TOTALGENERAL!$U88</f>
        <v>-</v>
      </c>
      <c r="CL148" s="319"/>
      <c r="CM148" s="318" t="str">
        <f>TOTALGENERAL!$AV88</f>
        <v/>
      </c>
      <c r="CN148" s="319"/>
      <c r="CO148" s="318" t="str">
        <f>TOTALGENERAL!$BW88</f>
        <v/>
      </c>
      <c r="CP148" s="319"/>
      <c r="CQ148" s="318" t="str">
        <f>TOTALGENERAL!$CX88</f>
        <v/>
      </c>
      <c r="CR148" s="320"/>
      <c r="CS148" s="551" t="str">
        <f>PARAMETRES!$F$16</f>
        <v>ÉVEIL</v>
      </c>
      <c r="CT148" s="551"/>
      <c r="CU148" s="316">
        <f>PARAMETRES!$G$16</f>
        <v>30</v>
      </c>
      <c r="CV148" s="317"/>
      <c r="CW148" s="318" t="str">
        <f>TOTALGENERAL!$U92</f>
        <v>-</v>
      </c>
      <c r="CX148" s="319"/>
      <c r="CY148" s="318" t="str">
        <f>TOTALGENERAL!$AV92</f>
        <v/>
      </c>
      <c r="CZ148" s="319"/>
      <c r="DA148" s="318" t="str">
        <f>TOTALGENERAL!$BW92</f>
        <v/>
      </c>
      <c r="DB148" s="319"/>
      <c r="DC148" s="318" t="str">
        <f>TOTALGENERAL!$CX92</f>
        <v/>
      </c>
      <c r="DD148" s="320"/>
      <c r="DE148" s="551" t="str">
        <f>PARAMETRES!$F$16</f>
        <v>ÉVEIL</v>
      </c>
      <c r="DF148" s="551"/>
      <c r="DG148" s="316">
        <f>PARAMETRES!$G$16</f>
        <v>30</v>
      </c>
      <c r="DH148" s="317"/>
      <c r="DI148" s="318" t="str">
        <f>TOTALGENERAL!$U96</f>
        <v>-</v>
      </c>
      <c r="DJ148" s="319"/>
      <c r="DK148" s="318" t="str">
        <f>TOTALGENERAL!$AV96</f>
        <v/>
      </c>
      <c r="DL148" s="319"/>
      <c r="DM148" s="318" t="str">
        <f>TOTALGENERAL!$BW96</f>
        <v/>
      </c>
      <c r="DN148" s="319"/>
      <c r="DO148" s="318" t="str">
        <f>TOTALGENERAL!$CX96</f>
        <v/>
      </c>
      <c r="DP148" s="320"/>
    </row>
    <row r="149" spans="1:120">
      <c r="A149" s="321" t="str">
        <f>IF(COUNTBLANK(K126:K155)=30,"","Moyenne de l'année :")</f>
        <v/>
      </c>
      <c r="B149" s="322" t="str">
        <f>IF(COUNTBLANK(K126:K155)=30,"",CONCATENATE(TOTALGENERAL!$DM60," %"))</f>
        <v/>
      </c>
      <c r="C149" s="323"/>
      <c r="D149" s="323"/>
      <c r="E149" s="315"/>
      <c r="F149" s="324"/>
      <c r="G149" s="315"/>
      <c r="H149" s="324"/>
      <c r="I149" s="315"/>
      <c r="J149" s="324"/>
      <c r="K149" s="315"/>
      <c r="L149" s="325"/>
      <c r="M149" s="321" t="str">
        <f>IF(COUNTBLANK(W126:W155)=30,"","Moyenne de l'année :")</f>
        <v/>
      </c>
      <c r="N149" s="322" t="str">
        <f>IF(COUNTBLANK(W126:W155)=30,"",CONCATENATE(TOTALGENERAL!$DM64," %"))</f>
        <v/>
      </c>
      <c r="O149" s="323"/>
      <c r="P149" s="323"/>
      <c r="Q149" s="315"/>
      <c r="R149" s="324"/>
      <c r="S149" s="315"/>
      <c r="T149" s="324"/>
      <c r="U149" s="315"/>
      <c r="V149" s="324"/>
      <c r="W149" s="315"/>
      <c r="X149" s="325"/>
      <c r="Y149" s="321" t="str">
        <f>IF(COUNTBLANK(AI126:AI155)=30,"","Moyenne de l'année :")</f>
        <v/>
      </c>
      <c r="Z149" s="322" t="str">
        <f>IF(COUNTBLANK(AI126:AI155)=30,"",CONCATENATE(TOTALGENERAL!$DM68," %"))</f>
        <v/>
      </c>
      <c r="AA149" s="323"/>
      <c r="AB149" s="323"/>
      <c r="AC149" s="315"/>
      <c r="AD149" s="324"/>
      <c r="AE149" s="315"/>
      <c r="AF149" s="324"/>
      <c r="AG149" s="315"/>
      <c r="AH149" s="324"/>
      <c r="AI149" s="315"/>
      <c r="AJ149" s="325"/>
      <c r="AK149" s="321" t="str">
        <f>IF(COUNTBLANK(AU126:AU155)=30,"","Moyenne de l'année :")</f>
        <v/>
      </c>
      <c r="AL149" s="322" t="str">
        <f>IF(COUNTBLANK(AU126:AU155)=30,"",CONCATENATE(TOTALGENERAL!$DM72," %"))</f>
        <v/>
      </c>
      <c r="AM149" s="323"/>
      <c r="AN149" s="323"/>
      <c r="AO149" s="315"/>
      <c r="AP149" s="324"/>
      <c r="AQ149" s="315"/>
      <c r="AR149" s="324"/>
      <c r="AS149" s="315"/>
      <c r="AT149" s="324"/>
      <c r="AU149" s="315"/>
      <c r="AV149" s="325"/>
      <c r="AW149" s="321" t="str">
        <f>IF(COUNTBLANK(BG126:BG155)=30,"","Moyenne de l'année :")</f>
        <v/>
      </c>
      <c r="AX149" s="322" t="str">
        <f>IF(COUNTBLANK(BG126:BG155)=30,"",CONCATENATE(TOTALGENERAL!$DM76," %"))</f>
        <v/>
      </c>
      <c r="AY149" s="323"/>
      <c r="AZ149" s="323"/>
      <c r="BA149" s="315"/>
      <c r="BB149" s="324"/>
      <c r="BC149" s="315"/>
      <c r="BD149" s="324"/>
      <c r="BE149" s="315"/>
      <c r="BF149" s="324"/>
      <c r="BG149" s="315"/>
      <c r="BH149" s="325"/>
      <c r="BI149" s="321" t="str">
        <f>IF(COUNTBLANK(BS126:BS155)=30,"","Moyenne de l'année :")</f>
        <v/>
      </c>
      <c r="BJ149" s="322" t="str">
        <f>IF(COUNTBLANK(BS126:BS155)=30,"",CONCATENATE(TOTALGENERAL!$DM80," %"))</f>
        <v/>
      </c>
      <c r="BK149" s="323"/>
      <c r="BL149" s="323"/>
      <c r="BM149" s="315"/>
      <c r="BN149" s="324"/>
      <c r="BO149" s="315"/>
      <c r="BP149" s="324"/>
      <c r="BQ149" s="315"/>
      <c r="BR149" s="324"/>
      <c r="BS149" s="315"/>
      <c r="BT149" s="325"/>
      <c r="BU149" s="321" t="str">
        <f>IF(COUNTBLANK(CE126:CE155)=30,"","Moyenne de l'année :")</f>
        <v/>
      </c>
      <c r="BV149" s="322" t="str">
        <f>IF(COUNTBLANK(CE126:CE155)=30,"",CONCATENATE(TOTALGENERAL!$DM84," %"))</f>
        <v/>
      </c>
      <c r="BW149" s="323"/>
      <c r="BX149" s="323"/>
      <c r="BY149" s="315"/>
      <c r="BZ149" s="324"/>
      <c r="CA149" s="315"/>
      <c r="CB149" s="324"/>
      <c r="CC149" s="315"/>
      <c r="CD149" s="324"/>
      <c r="CE149" s="315"/>
      <c r="CF149" s="325"/>
      <c r="CG149" s="321" t="str">
        <f>IF(COUNTBLANK(CQ126:CQ155)=30,"","Moyenne de l'année :")</f>
        <v/>
      </c>
      <c r="CH149" s="322" t="str">
        <f>IF(COUNTBLANK(CQ126:CQ155)=30,"",CONCATENATE(TOTALGENERAL!$DM88," %"))</f>
        <v/>
      </c>
      <c r="CI149" s="323"/>
      <c r="CJ149" s="323"/>
      <c r="CK149" s="315"/>
      <c r="CL149" s="324"/>
      <c r="CM149" s="315"/>
      <c r="CN149" s="324"/>
      <c r="CO149" s="315"/>
      <c r="CP149" s="324"/>
      <c r="CQ149" s="315"/>
      <c r="CR149" s="325"/>
      <c r="CS149" s="321" t="str">
        <f>IF(COUNTBLANK(DC126:DC155)=30,"","Moyenne de l'année :")</f>
        <v/>
      </c>
      <c r="CT149" s="322" t="str">
        <f>IF(COUNTBLANK(DC126:DC155)=30,"",CONCATENATE(TOTALGENERAL!$DM92," %"))</f>
        <v/>
      </c>
      <c r="CU149" s="323"/>
      <c r="CV149" s="323"/>
      <c r="CW149" s="315"/>
      <c r="CX149" s="324"/>
      <c r="CY149" s="315"/>
      <c r="CZ149" s="324"/>
      <c r="DA149" s="315"/>
      <c r="DB149" s="324"/>
      <c r="DC149" s="315"/>
      <c r="DD149" s="325"/>
      <c r="DE149" s="321" t="str">
        <f>IF(COUNTBLANK(DO126:DO155)=30,"","Moyenne de l'année :")</f>
        <v/>
      </c>
      <c r="DF149" s="322" t="str">
        <f>IF(COUNTBLANK(DO126:DO155)=30,"",CONCATENATE(TOTALGENERAL!$DM96," %"))</f>
        <v/>
      </c>
      <c r="DG149" s="323"/>
      <c r="DH149" s="323"/>
      <c r="DI149" s="315"/>
      <c r="DJ149" s="324"/>
      <c r="DK149" s="315"/>
      <c r="DL149" s="324"/>
      <c r="DM149" s="315"/>
      <c r="DN149" s="324"/>
      <c r="DO149" s="315"/>
      <c r="DP149" s="325"/>
    </row>
    <row r="150" spans="1:120">
      <c r="A150" s="321"/>
      <c r="B150" s="322"/>
      <c r="C150" s="323"/>
      <c r="D150" s="323"/>
      <c r="E150" s="315"/>
      <c r="F150" s="324"/>
      <c r="G150" s="315"/>
      <c r="H150" s="324"/>
      <c r="I150" s="315"/>
      <c r="J150" s="324"/>
      <c r="K150" s="315"/>
      <c r="L150" s="325"/>
      <c r="M150" s="321"/>
      <c r="N150" s="322"/>
      <c r="O150" s="323"/>
      <c r="P150" s="323"/>
      <c r="Q150" s="315"/>
      <c r="R150" s="324"/>
      <c r="S150" s="315"/>
      <c r="T150" s="324"/>
      <c r="U150" s="315"/>
      <c r="V150" s="324"/>
      <c r="W150" s="315"/>
      <c r="X150" s="325"/>
      <c r="Y150" s="321"/>
      <c r="Z150" s="322"/>
      <c r="AA150" s="323"/>
      <c r="AB150" s="323"/>
      <c r="AC150" s="315"/>
      <c r="AD150" s="324"/>
      <c r="AE150" s="315"/>
      <c r="AF150" s="324"/>
      <c r="AG150" s="315"/>
      <c r="AH150" s="324"/>
      <c r="AI150" s="315"/>
      <c r="AJ150" s="325"/>
      <c r="AK150" s="321"/>
      <c r="AL150" s="322"/>
      <c r="AM150" s="323"/>
      <c r="AN150" s="323"/>
      <c r="AO150" s="315"/>
      <c r="AP150" s="324"/>
      <c r="AQ150" s="315"/>
      <c r="AR150" s="324"/>
      <c r="AS150" s="315"/>
      <c r="AT150" s="324"/>
      <c r="AU150" s="315"/>
      <c r="AV150" s="325"/>
      <c r="AW150" s="321"/>
      <c r="AX150" s="322"/>
      <c r="AY150" s="323"/>
      <c r="AZ150" s="323"/>
      <c r="BA150" s="315"/>
      <c r="BB150" s="324"/>
      <c r="BC150" s="315"/>
      <c r="BD150" s="324"/>
      <c r="BE150" s="315"/>
      <c r="BF150" s="324"/>
      <c r="BG150" s="315"/>
      <c r="BH150" s="325"/>
      <c r="BI150" s="321"/>
      <c r="BJ150" s="322"/>
      <c r="BK150" s="323"/>
      <c r="BL150" s="323"/>
      <c r="BM150" s="315"/>
      <c r="BN150" s="324"/>
      <c r="BO150" s="315"/>
      <c r="BP150" s="324"/>
      <c r="BQ150" s="315"/>
      <c r="BR150" s="324"/>
      <c r="BS150" s="315"/>
      <c r="BT150" s="325"/>
      <c r="BU150" s="321"/>
      <c r="BV150" s="322"/>
      <c r="BW150" s="323"/>
      <c r="BX150" s="323"/>
      <c r="BY150" s="315"/>
      <c r="BZ150" s="324"/>
      <c r="CA150" s="315"/>
      <c r="CB150" s="324"/>
      <c r="CC150" s="315"/>
      <c r="CD150" s="324"/>
      <c r="CE150" s="315"/>
      <c r="CF150" s="325"/>
      <c r="CG150" s="321"/>
      <c r="CH150" s="322"/>
      <c r="CI150" s="323"/>
      <c r="CJ150" s="323"/>
      <c r="CK150" s="315"/>
      <c r="CL150" s="324"/>
      <c r="CM150" s="315"/>
      <c r="CN150" s="324"/>
      <c r="CO150" s="315"/>
      <c r="CP150" s="324"/>
      <c r="CQ150" s="315"/>
      <c r="CR150" s="325"/>
      <c r="CS150" s="321"/>
      <c r="CT150" s="322"/>
      <c r="CU150" s="323"/>
      <c r="CV150" s="323"/>
      <c r="CW150" s="315"/>
      <c r="CX150" s="324"/>
      <c r="CY150" s="315"/>
      <c r="CZ150" s="324"/>
      <c r="DA150" s="315"/>
      <c r="DB150" s="324"/>
      <c r="DC150" s="315"/>
      <c r="DD150" s="325"/>
      <c r="DE150" s="321"/>
      <c r="DF150" s="322"/>
      <c r="DG150" s="323"/>
      <c r="DH150" s="323"/>
      <c r="DI150" s="315"/>
      <c r="DJ150" s="324"/>
      <c r="DK150" s="315"/>
      <c r="DL150" s="324"/>
      <c r="DM150" s="315"/>
      <c r="DN150" s="324"/>
      <c r="DO150" s="315"/>
      <c r="DP150" s="325"/>
    </row>
    <row r="151" spans="1:120">
      <c r="A151" s="551" t="str">
        <f>IF(PARAMETRES!$D7="-",PARAMETRES!$F$17,CONCATENATE(UPPER(PARAMETRES!$D7)," (",LOWER(PARAMETRES!$F$17),")"))</f>
        <v>ANGLAIS (seconde langue)</v>
      </c>
      <c r="B151" s="551"/>
      <c r="C151" s="316">
        <f>PARAMETRES!$G$17</f>
        <v>30</v>
      </c>
      <c r="D151" s="317"/>
      <c r="E151" s="318" t="str">
        <f>TOTALGENERAL!$X60</f>
        <v/>
      </c>
      <c r="F151" s="319"/>
      <c r="G151" s="318" t="str">
        <f>TOTALGENERAL!$AY60</f>
        <v/>
      </c>
      <c r="H151" s="319"/>
      <c r="I151" s="318" t="str">
        <f>TOTALGENERAL!$BZ60</f>
        <v/>
      </c>
      <c r="J151" s="319"/>
      <c r="K151" s="318" t="str">
        <f>TOTALGENERAL!$DA60</f>
        <v/>
      </c>
      <c r="L151" s="320"/>
      <c r="M151" s="551" t="str">
        <f>IF(PARAMETRES!$D11="-",PARAMETRES!$F$17,CONCATENATE(UPPER(PARAMETRES!$D11)," (",LOWER(PARAMETRES!$F$17),")"))</f>
        <v>ANGLAIS (seconde langue)</v>
      </c>
      <c r="N151" s="551"/>
      <c r="O151" s="316">
        <f>PARAMETRES!$G$17</f>
        <v>30</v>
      </c>
      <c r="P151" s="317"/>
      <c r="Q151" s="318" t="str">
        <f>TOTALGENERAL!$X64</f>
        <v/>
      </c>
      <c r="R151" s="319"/>
      <c r="S151" s="318" t="str">
        <f>TOTALGENERAL!$AY64</f>
        <v/>
      </c>
      <c r="T151" s="319"/>
      <c r="U151" s="318" t="str">
        <f>TOTALGENERAL!$BZ64</f>
        <v/>
      </c>
      <c r="V151" s="319"/>
      <c r="W151" s="318" t="str">
        <f>TOTALGENERAL!$DA64</f>
        <v/>
      </c>
      <c r="X151" s="320"/>
      <c r="Y151" s="551" t="str">
        <f>IF(PARAMETRES!$D15="-",PARAMETRES!$F$17,CONCATENATE(UPPER(PARAMETRES!$D15)," (",LOWER(PARAMETRES!$F$17),")"))</f>
        <v>ANGLAIS (seconde langue)</v>
      </c>
      <c r="Z151" s="551"/>
      <c r="AA151" s="316">
        <f>PARAMETRES!$G$17</f>
        <v>30</v>
      </c>
      <c r="AB151" s="317"/>
      <c r="AC151" s="318" t="str">
        <f>TOTALGENERAL!$X68</f>
        <v/>
      </c>
      <c r="AD151" s="319"/>
      <c r="AE151" s="318" t="str">
        <f>TOTALGENERAL!$AY68</f>
        <v/>
      </c>
      <c r="AF151" s="319"/>
      <c r="AG151" s="318" t="str">
        <f>TOTALGENERAL!$BZ68</f>
        <v/>
      </c>
      <c r="AH151" s="319"/>
      <c r="AI151" s="318" t="str">
        <f>TOTALGENERAL!$DA68</f>
        <v/>
      </c>
      <c r="AJ151" s="320"/>
      <c r="AK151" s="551" t="str">
        <f>IF(PARAMETRES!$D19="-",PARAMETRES!$F$17,CONCATENATE(UPPER(PARAMETRES!$D19)," (",LOWER(PARAMETRES!$F$17),")"))</f>
        <v>ANGLAIS (seconde langue)</v>
      </c>
      <c r="AL151" s="551"/>
      <c r="AM151" s="316">
        <f>PARAMETRES!$G$17</f>
        <v>30</v>
      </c>
      <c r="AN151" s="317"/>
      <c r="AO151" s="318" t="str">
        <f>TOTALGENERAL!$X72</f>
        <v/>
      </c>
      <c r="AP151" s="319"/>
      <c r="AQ151" s="318" t="str">
        <f>TOTALGENERAL!$AY72</f>
        <v/>
      </c>
      <c r="AR151" s="319"/>
      <c r="AS151" s="318" t="str">
        <f>TOTALGENERAL!$BZ72</f>
        <v/>
      </c>
      <c r="AT151" s="319"/>
      <c r="AU151" s="318" t="str">
        <f>TOTALGENERAL!$DA72</f>
        <v/>
      </c>
      <c r="AV151" s="320"/>
      <c r="AW151" s="551" t="str">
        <f>IF(PARAMETRES!$D23="-",PARAMETRES!$F$17,CONCATENATE(UPPER(PARAMETRES!$D23)," (",LOWER(PARAMETRES!$F$17),")"))</f>
        <v>ANGLAIS (seconde langue)</v>
      </c>
      <c r="AX151" s="551"/>
      <c r="AY151" s="316">
        <f>PARAMETRES!$G$17</f>
        <v>30</v>
      </c>
      <c r="AZ151" s="317"/>
      <c r="BA151" s="318" t="str">
        <f>TOTALGENERAL!$X76</f>
        <v/>
      </c>
      <c r="BB151" s="319"/>
      <c r="BC151" s="318" t="str">
        <f>TOTALGENERAL!$AY76</f>
        <v/>
      </c>
      <c r="BD151" s="319"/>
      <c r="BE151" s="318" t="str">
        <f>TOTALGENERAL!$BZ76</f>
        <v/>
      </c>
      <c r="BF151" s="319"/>
      <c r="BG151" s="318" t="str">
        <f>TOTALGENERAL!$DA76</f>
        <v/>
      </c>
      <c r="BH151" s="320"/>
      <c r="BI151" s="551" t="str">
        <f>IF(PARAMETRES!$D27="-",PARAMETRES!$F$17,CONCATENATE(UPPER(PARAMETRES!$D27)," (",LOWER(PARAMETRES!$F$17),")"))</f>
        <v>NÉERLANDAIS (seconde langue)</v>
      </c>
      <c r="BJ151" s="551"/>
      <c r="BK151" s="316">
        <f>PARAMETRES!$G$17</f>
        <v>30</v>
      </c>
      <c r="BL151" s="317"/>
      <c r="BM151" s="318" t="str">
        <f>TOTALGENERAL!$X80</f>
        <v/>
      </c>
      <c r="BN151" s="319"/>
      <c r="BO151" s="318" t="str">
        <f>TOTALGENERAL!$AY80</f>
        <v/>
      </c>
      <c r="BP151" s="319"/>
      <c r="BQ151" s="318" t="str">
        <f>TOTALGENERAL!$BZ80</f>
        <v/>
      </c>
      <c r="BR151" s="319"/>
      <c r="BS151" s="318" t="str">
        <f>TOTALGENERAL!$DA80</f>
        <v/>
      </c>
      <c r="BT151" s="320"/>
      <c r="BU151" s="551" t="str">
        <f>IF(PARAMETRES!$D30="-",PARAMETRES!$F$17,CONCATENATE(UPPER(PARAMETRES!$D30)," (",LOWER(PARAMETRES!$F$17),")"))</f>
        <v>ANGLAIS (seconde langue)</v>
      </c>
      <c r="BV151" s="551"/>
      <c r="BW151" s="316">
        <f>PARAMETRES!$G$17</f>
        <v>30</v>
      </c>
      <c r="BX151" s="317"/>
      <c r="BY151" s="318" t="str">
        <f>TOTALGENERAL!$X84</f>
        <v/>
      </c>
      <c r="BZ151" s="319"/>
      <c r="CA151" s="318" t="str">
        <f>TOTALGENERAL!$AY84</f>
        <v/>
      </c>
      <c r="CB151" s="319"/>
      <c r="CC151" s="318" t="str">
        <f>TOTALGENERAL!$BZ84</f>
        <v/>
      </c>
      <c r="CD151" s="319"/>
      <c r="CE151" s="318" t="str">
        <f>TOTALGENERAL!$DA84</f>
        <v/>
      </c>
      <c r="CF151" s="320"/>
      <c r="CG151" s="551" t="str">
        <f>IF(PARAMETRES!$D35="-",PARAMETRES!$F$17,CONCATENATE(UPPER(PARAMETRES!$D35)," (",LOWER(PARAMETRES!$F$17),")"))</f>
        <v>SECONDE LANGUE</v>
      </c>
      <c r="CH151" s="551"/>
      <c r="CI151" s="316">
        <f>PARAMETRES!$G$17</f>
        <v>30</v>
      </c>
      <c r="CJ151" s="316"/>
      <c r="CK151" s="318" t="str">
        <f>TOTALGENERAL!$X88</f>
        <v/>
      </c>
      <c r="CL151" s="319"/>
      <c r="CM151" s="318" t="str">
        <f>TOTALGENERAL!$AY88</f>
        <v/>
      </c>
      <c r="CN151" s="319"/>
      <c r="CO151" s="318" t="str">
        <f>TOTALGENERAL!$BZ88</f>
        <v/>
      </c>
      <c r="CP151" s="319"/>
      <c r="CQ151" s="318" t="str">
        <f>TOTALGENERAL!$DA88</f>
        <v/>
      </c>
      <c r="CR151" s="320"/>
      <c r="CS151" s="551" t="str">
        <f>IF(PARAMETRES!$D39="-",PARAMETRES!$F$17,CONCATENATE(UPPER(PARAMETRES!$D39)," (",LOWER(PARAMETRES!$F$17),")"))</f>
        <v>SECONDE LANGUE</v>
      </c>
      <c r="CT151" s="551"/>
      <c r="CU151" s="316">
        <f>PARAMETRES!$G$17</f>
        <v>30</v>
      </c>
      <c r="CV151" s="317"/>
      <c r="CW151" s="318" t="str">
        <f>TOTALGENERAL!$X92</f>
        <v/>
      </c>
      <c r="CX151" s="319"/>
      <c r="CY151" s="318" t="str">
        <f>TOTALGENERAL!$AY92</f>
        <v/>
      </c>
      <c r="CZ151" s="319"/>
      <c r="DA151" s="318" t="str">
        <f>TOTALGENERAL!$BZ92</f>
        <v/>
      </c>
      <c r="DB151" s="319"/>
      <c r="DC151" s="318" t="str">
        <f>TOTALGENERAL!$DA92</f>
        <v/>
      </c>
      <c r="DD151" s="320"/>
      <c r="DE151" s="551" t="str">
        <f>IF(PARAMETRES!$D43="-",PARAMETRES!$F$17,CONCATENATE(UPPER(PARAMETRES!$D43)," (",LOWER(PARAMETRES!$F$17),")"))</f>
        <v>SECONDE LANGUE</v>
      </c>
      <c r="DF151" s="551"/>
      <c r="DG151" s="316">
        <f>PARAMETRES!$G$17</f>
        <v>30</v>
      </c>
      <c r="DH151" s="317"/>
      <c r="DI151" s="318" t="str">
        <f>TOTALGENERAL!$X96</f>
        <v/>
      </c>
      <c r="DJ151" s="319"/>
      <c r="DK151" s="318" t="str">
        <f>TOTALGENERAL!$AY96</f>
        <v/>
      </c>
      <c r="DL151" s="319"/>
      <c r="DM151" s="318" t="str">
        <f>TOTALGENERAL!$BZ96</f>
        <v/>
      </c>
      <c r="DN151" s="319"/>
      <c r="DO151" s="318" t="str">
        <f>TOTALGENERAL!$DA96</f>
        <v/>
      </c>
      <c r="DP151" s="320"/>
    </row>
    <row r="152" spans="1:120">
      <c r="A152" s="321" t="str">
        <f>IF(COUNTBLANK(K126:K155)=30,"","Moyenne de l'année :")</f>
        <v/>
      </c>
      <c r="B152" s="322" t="str">
        <f>IF(COUNTBLANK(K126:K155)=30,"",CONCATENATE(TOTALGENERAL!$DN60," %"))</f>
        <v/>
      </c>
      <c r="C152" s="323"/>
      <c r="D152" s="323"/>
      <c r="E152" s="315"/>
      <c r="F152" s="324"/>
      <c r="G152" s="315"/>
      <c r="H152" s="324"/>
      <c r="I152" s="315"/>
      <c r="J152" s="324"/>
      <c r="K152" s="315"/>
      <c r="L152" s="325"/>
      <c r="M152" s="321" t="str">
        <f>IF(COUNTBLANK(W126:W155)=30,"","Moyenne de l'année :")</f>
        <v/>
      </c>
      <c r="N152" s="322" t="str">
        <f>IF(COUNTBLANK(W126:W155)=30,"",CONCATENATE(TOTALGENERAL!$DN64," %"))</f>
        <v/>
      </c>
      <c r="O152" s="323"/>
      <c r="P152" s="323"/>
      <c r="Q152" s="315"/>
      <c r="R152" s="324"/>
      <c r="S152" s="315"/>
      <c r="T152" s="324"/>
      <c r="U152" s="315"/>
      <c r="V152" s="324"/>
      <c r="W152" s="315"/>
      <c r="X152" s="325"/>
      <c r="Y152" s="321" t="str">
        <f>IF(COUNTBLANK(AI126:AI155)=30,"","Moyenne de l'année :")</f>
        <v/>
      </c>
      <c r="Z152" s="322" t="str">
        <f>IF(COUNTBLANK(AI126:AI155)=30,"",CONCATENATE(TOTALGENERAL!$DN68," %"))</f>
        <v/>
      </c>
      <c r="AA152" s="323"/>
      <c r="AB152" s="323"/>
      <c r="AC152" s="315"/>
      <c r="AD152" s="324"/>
      <c r="AE152" s="315"/>
      <c r="AF152" s="324"/>
      <c r="AG152" s="315"/>
      <c r="AH152" s="324"/>
      <c r="AI152" s="315"/>
      <c r="AJ152" s="325"/>
      <c r="AK152" s="321" t="str">
        <f>IF(COUNTBLANK(AU126:AU155)=30,"","Moyenne de l'année :")</f>
        <v/>
      </c>
      <c r="AL152" s="322" t="str">
        <f>IF(COUNTBLANK(AU126:AU155)=30,"",CONCATENATE(TOTALGENERAL!$DN72," %"))</f>
        <v/>
      </c>
      <c r="AM152" s="323"/>
      <c r="AN152" s="323"/>
      <c r="AO152" s="315"/>
      <c r="AP152" s="324"/>
      <c r="AQ152" s="315"/>
      <c r="AR152" s="324"/>
      <c r="AS152" s="315"/>
      <c r="AT152" s="324"/>
      <c r="AU152" s="315"/>
      <c r="AV152" s="325"/>
      <c r="AW152" s="321" t="str">
        <f>IF(COUNTBLANK(BG126:BG155)=30,"","Moyenne de l'année :")</f>
        <v/>
      </c>
      <c r="AX152" s="322" t="str">
        <f>IF(COUNTBLANK(BG126:BG155)=30,"",CONCATENATE(TOTALGENERAL!$DN76," %"))</f>
        <v/>
      </c>
      <c r="AY152" s="323"/>
      <c r="AZ152" s="323"/>
      <c r="BA152" s="315"/>
      <c r="BB152" s="324"/>
      <c r="BC152" s="315"/>
      <c r="BD152" s="324"/>
      <c r="BE152" s="315"/>
      <c r="BF152" s="324"/>
      <c r="BG152" s="315"/>
      <c r="BH152" s="325"/>
      <c r="BI152" s="321" t="str">
        <f>IF(COUNTBLANK(BS126:BS155)=30,"","Moyenne de l'année :")</f>
        <v/>
      </c>
      <c r="BJ152" s="322" t="str">
        <f>IF(COUNTBLANK(BS126:BS155)=30,"",CONCATENATE(TOTALGENERAL!$DN80," %"))</f>
        <v/>
      </c>
      <c r="BK152" s="323"/>
      <c r="BL152" s="323"/>
      <c r="BM152" s="315"/>
      <c r="BN152" s="324"/>
      <c r="BO152" s="315"/>
      <c r="BP152" s="324"/>
      <c r="BQ152" s="315"/>
      <c r="BR152" s="324"/>
      <c r="BS152" s="315"/>
      <c r="BT152" s="325"/>
      <c r="BU152" s="321" t="str">
        <f>IF(COUNTBLANK(CE126:CE155)=30,"","Moyenne de l'année :")</f>
        <v/>
      </c>
      <c r="BV152" s="322" t="str">
        <f>IF(COUNTBLANK(CE126:CE155)=30,"",CONCATENATE(TOTALGENERAL!$DN84," %"))</f>
        <v/>
      </c>
      <c r="BW152" s="323"/>
      <c r="BX152" s="323"/>
      <c r="BY152" s="315"/>
      <c r="BZ152" s="324"/>
      <c r="CA152" s="315"/>
      <c r="CB152" s="324"/>
      <c r="CC152" s="315"/>
      <c r="CD152" s="324"/>
      <c r="CE152" s="315"/>
      <c r="CF152" s="325"/>
      <c r="CG152" s="321" t="str">
        <f>IF(COUNTBLANK(CQ126:CQ155)=30,"","Moyenne de l'année :")</f>
        <v/>
      </c>
      <c r="CH152" s="322" t="str">
        <f>IF(COUNTBLANK(CQ126:CQ155)=30,"",CONCATENATE(TOTALGENERAL!$DN88," %"))</f>
        <v/>
      </c>
      <c r="CI152" s="323"/>
      <c r="CJ152" s="323"/>
      <c r="CK152" s="315"/>
      <c r="CL152" s="324"/>
      <c r="CM152" s="315"/>
      <c r="CN152" s="324"/>
      <c r="CO152" s="315"/>
      <c r="CP152" s="324"/>
      <c r="CQ152" s="315"/>
      <c r="CR152" s="325"/>
      <c r="CS152" s="321" t="str">
        <f>IF(COUNTBLANK(DC126:DC155)=30,"","Moyenne de l'année :")</f>
        <v/>
      </c>
      <c r="CT152" s="322" t="str">
        <f>IF(COUNTBLANK(DC126:DC155)=30,"",CONCATENATE(TOTALGENERAL!$DN92," %"))</f>
        <v/>
      </c>
      <c r="CU152" s="323"/>
      <c r="CV152" s="323"/>
      <c r="CW152" s="315"/>
      <c r="CX152" s="324"/>
      <c r="CY152" s="315"/>
      <c r="CZ152" s="324"/>
      <c r="DA152" s="315"/>
      <c r="DB152" s="324"/>
      <c r="DC152" s="315"/>
      <c r="DD152" s="325"/>
      <c r="DE152" s="321" t="str">
        <f>IF(COUNTBLANK(DO126:DO155)=30,"","Moyenne de l'année :")</f>
        <v/>
      </c>
      <c r="DF152" s="322" t="str">
        <f>IF(COUNTBLANK(DO126:DO155)=30,"",CONCATENATE(TOTALGENERAL!$DN96," %"))</f>
        <v/>
      </c>
      <c r="DG152" s="323"/>
      <c r="DH152" s="323"/>
      <c r="DI152" s="315"/>
      <c r="DJ152" s="324"/>
      <c r="DK152" s="315"/>
      <c r="DL152" s="324"/>
      <c r="DM152" s="315"/>
      <c r="DN152" s="324"/>
      <c r="DO152" s="315"/>
      <c r="DP152" s="325"/>
    </row>
    <row r="153" spans="1:120" ht="22.5" customHeight="1">
      <c r="A153" s="338"/>
      <c r="B153" s="338"/>
      <c r="C153" s="338"/>
      <c r="D153" s="339"/>
      <c r="E153" s="340"/>
      <c r="F153" s="324"/>
      <c r="G153" s="340"/>
      <c r="H153" s="324"/>
      <c r="I153" s="340"/>
      <c r="J153" s="324"/>
      <c r="K153" s="340"/>
      <c r="L153" s="325"/>
      <c r="M153" s="338"/>
      <c r="N153" s="338"/>
      <c r="O153" s="338"/>
      <c r="P153" s="339"/>
      <c r="Q153" s="340"/>
      <c r="R153" s="324"/>
      <c r="S153" s="340"/>
      <c r="T153" s="324"/>
      <c r="U153" s="340"/>
      <c r="V153" s="324"/>
      <c r="W153" s="340"/>
      <c r="X153" s="325"/>
      <c r="Y153" s="337"/>
      <c r="Z153" s="338"/>
      <c r="AA153" s="338"/>
      <c r="AB153" s="339"/>
      <c r="AC153" s="340"/>
      <c r="AD153" s="324"/>
      <c r="AE153" s="340"/>
      <c r="AF153" s="324"/>
      <c r="AG153" s="340"/>
      <c r="AH153" s="324"/>
      <c r="AI153" s="340"/>
      <c r="AJ153" s="325"/>
      <c r="AK153" s="338"/>
      <c r="AL153" s="338"/>
      <c r="AM153" s="338"/>
      <c r="AN153" s="339"/>
      <c r="AO153" s="340"/>
      <c r="AP153" s="324"/>
      <c r="AQ153" s="340"/>
      <c r="AR153" s="324"/>
      <c r="AS153" s="340"/>
      <c r="AT153" s="324"/>
      <c r="AU153" s="340"/>
      <c r="AV153" s="325"/>
      <c r="AW153" s="338"/>
      <c r="AX153" s="338"/>
      <c r="AY153" s="338"/>
      <c r="AZ153" s="339"/>
      <c r="BA153" s="340"/>
      <c r="BB153" s="324"/>
      <c r="BC153" s="340"/>
      <c r="BD153" s="324"/>
      <c r="BE153" s="340"/>
      <c r="BF153" s="324"/>
      <c r="BG153" s="340"/>
      <c r="BH153" s="325"/>
      <c r="BI153" s="338"/>
      <c r="BJ153" s="338"/>
      <c r="BK153" s="338"/>
      <c r="BL153" s="339"/>
      <c r="BM153" s="340"/>
      <c r="BN153" s="324"/>
      <c r="BO153" s="340"/>
      <c r="BP153" s="324"/>
      <c r="BQ153" s="340"/>
      <c r="BR153" s="324"/>
      <c r="BS153" s="340"/>
      <c r="BT153" s="325"/>
      <c r="BU153" s="338"/>
      <c r="BV153" s="338"/>
      <c r="BW153" s="338"/>
      <c r="BX153" s="339"/>
      <c r="BY153" s="340"/>
      <c r="BZ153" s="324"/>
      <c r="CA153" s="340"/>
      <c r="CB153" s="324"/>
      <c r="CC153" s="340"/>
      <c r="CD153" s="324"/>
      <c r="CE153" s="340"/>
      <c r="CF153" s="325"/>
      <c r="CG153" s="338"/>
      <c r="CH153" s="338"/>
      <c r="CI153" s="338"/>
      <c r="CJ153" s="339"/>
      <c r="CK153" s="340"/>
      <c r="CL153" s="324"/>
      <c r="CM153" s="340"/>
      <c r="CN153" s="324"/>
      <c r="CO153" s="340"/>
      <c r="CP153" s="324"/>
      <c r="CQ153" s="340"/>
      <c r="CR153" s="325"/>
      <c r="CS153" s="338"/>
      <c r="CT153" s="338"/>
      <c r="CU153" s="338"/>
      <c r="CV153" s="339"/>
      <c r="CW153" s="340"/>
      <c r="CX153" s="324"/>
      <c r="CY153" s="340"/>
      <c r="CZ153" s="324"/>
      <c r="DA153" s="340"/>
      <c r="DB153" s="324"/>
      <c r="DC153" s="340"/>
      <c r="DD153" s="325"/>
      <c r="DE153" s="338"/>
      <c r="DF153" s="338"/>
      <c r="DG153" s="338"/>
      <c r="DH153" s="339"/>
      <c r="DI153" s="340"/>
      <c r="DJ153" s="324"/>
      <c r="DK153" s="340"/>
      <c r="DL153" s="324"/>
      <c r="DM153" s="340"/>
      <c r="DN153" s="324"/>
      <c r="DO153" s="340"/>
      <c r="DP153" s="325"/>
    </row>
    <row r="154" spans="1:120" ht="4.5" customHeight="1">
      <c r="A154" s="326"/>
      <c r="B154" s="326"/>
      <c r="C154" s="327"/>
      <c r="D154" s="327"/>
      <c r="M154" s="326"/>
      <c r="N154" s="326"/>
      <c r="O154" s="327"/>
      <c r="P154" s="327"/>
      <c r="Y154" s="326"/>
      <c r="Z154" s="326"/>
      <c r="AA154" s="327"/>
      <c r="AB154" s="327"/>
      <c r="AK154" s="326"/>
      <c r="AL154" s="326"/>
      <c r="AM154" s="327"/>
      <c r="AN154" s="327"/>
      <c r="AW154" s="326"/>
      <c r="AX154" s="326"/>
      <c r="AY154" s="327"/>
      <c r="AZ154" s="327"/>
      <c r="BI154" s="326"/>
      <c r="BJ154" s="326"/>
      <c r="BK154" s="327"/>
      <c r="BL154" s="327"/>
      <c r="BU154" s="326"/>
      <c r="BV154" s="326"/>
      <c r="BW154" s="327"/>
      <c r="BX154" s="327"/>
      <c r="CG154" s="326"/>
      <c r="CH154" s="326"/>
      <c r="CI154" s="327"/>
      <c r="CJ154" s="327"/>
      <c r="CS154" s="326"/>
      <c r="CT154" s="326"/>
      <c r="CU154" s="327"/>
      <c r="CV154" s="327"/>
      <c r="DE154" s="326"/>
      <c r="DF154" s="326"/>
      <c r="DG154" s="327"/>
      <c r="DH154" s="327"/>
    </row>
    <row r="155" spans="1:120" ht="25.5" customHeight="1">
      <c r="A155" s="555" t="str">
        <f>PARAMETRES!$F$19</f>
        <v>TOTAL DE LA PÉRIODE</v>
      </c>
      <c r="B155" s="555"/>
      <c r="C155" s="341">
        <f>PARAMETRES!$G$19</f>
        <v>100</v>
      </c>
      <c r="D155" s="342"/>
      <c r="E155" s="343">
        <f>TOTALGENERAL!$AA60</f>
        <v>91.5</v>
      </c>
      <c r="F155" s="344"/>
      <c r="G155" s="343" t="str">
        <f>TOTALGENERAL!$BB60</f>
        <v/>
      </c>
      <c r="H155" s="344"/>
      <c r="I155" s="343" t="str">
        <f>TOTALGENERAL!$CC60</f>
        <v/>
      </c>
      <c r="J155" s="344"/>
      <c r="K155" s="343" t="str">
        <f>TOTALGENERAL!$DD60</f>
        <v/>
      </c>
      <c r="M155" s="555" t="str">
        <f>PARAMETRES!$F$19</f>
        <v>TOTAL DE LA PÉRIODE</v>
      </c>
      <c r="N155" s="555"/>
      <c r="O155" s="341">
        <f>PARAMETRES!$G$19</f>
        <v>100</v>
      </c>
      <c r="P155" s="342"/>
      <c r="Q155" s="343">
        <f>TOTALGENERAL!$AA64</f>
        <v>97.3</v>
      </c>
      <c r="R155" s="344"/>
      <c r="S155" s="343" t="str">
        <f>TOTALGENERAL!$BB64</f>
        <v/>
      </c>
      <c r="T155" s="344"/>
      <c r="U155" s="343" t="str">
        <f>TOTALGENERAL!$CC64</f>
        <v/>
      </c>
      <c r="V155" s="344"/>
      <c r="W155" s="343" t="str">
        <f>TOTALGENERAL!$DD64</f>
        <v/>
      </c>
      <c r="Y155" s="555" t="str">
        <f>PARAMETRES!$F$19</f>
        <v>TOTAL DE LA PÉRIODE</v>
      </c>
      <c r="Z155" s="555"/>
      <c r="AA155" s="341">
        <f>PARAMETRES!$G$19</f>
        <v>100</v>
      </c>
      <c r="AB155" s="342"/>
      <c r="AC155" s="343">
        <f>TOTALGENERAL!$AA68</f>
        <v>91.199999999999989</v>
      </c>
      <c r="AD155" s="344"/>
      <c r="AE155" s="343" t="str">
        <f>TOTALGENERAL!$BB68</f>
        <v/>
      </c>
      <c r="AF155" s="344"/>
      <c r="AG155" s="343" t="str">
        <f>TOTALGENERAL!$CC68</f>
        <v/>
      </c>
      <c r="AH155" s="344"/>
      <c r="AI155" s="343" t="str">
        <f>TOTALGENERAL!$DD68</f>
        <v/>
      </c>
      <c r="AK155" s="555" t="str">
        <f>PARAMETRES!$F$19</f>
        <v>TOTAL DE LA PÉRIODE</v>
      </c>
      <c r="AL155" s="555"/>
      <c r="AM155" s="341">
        <f>PARAMETRES!$G$19</f>
        <v>100</v>
      </c>
      <c r="AN155" s="342"/>
      <c r="AO155" s="343">
        <f>TOTALGENERAL!$AA72</f>
        <v>88.1</v>
      </c>
      <c r="AP155" s="344"/>
      <c r="AQ155" s="343" t="str">
        <f>TOTALGENERAL!$BB72</f>
        <v/>
      </c>
      <c r="AR155" s="344"/>
      <c r="AS155" s="343" t="str">
        <f>TOTALGENERAL!$CC72</f>
        <v/>
      </c>
      <c r="AT155" s="344"/>
      <c r="AU155" s="343" t="str">
        <f>TOTALGENERAL!$DD72</f>
        <v/>
      </c>
      <c r="AW155" s="555" t="str">
        <f>PARAMETRES!$F$19</f>
        <v>TOTAL DE LA PÉRIODE</v>
      </c>
      <c r="AX155" s="555"/>
      <c r="AY155" s="341">
        <f>PARAMETRES!$G$19</f>
        <v>100</v>
      </c>
      <c r="AZ155" s="342"/>
      <c r="BA155" s="343">
        <f>TOTALGENERAL!$AA76</f>
        <v>75.399999999999991</v>
      </c>
      <c r="BB155" s="344"/>
      <c r="BC155" s="343" t="str">
        <f>TOTALGENERAL!$BB76</f>
        <v/>
      </c>
      <c r="BD155" s="344"/>
      <c r="BE155" s="343" t="str">
        <f>TOTALGENERAL!$CC76</f>
        <v/>
      </c>
      <c r="BF155" s="344"/>
      <c r="BG155" s="343" t="str">
        <f>TOTALGENERAL!$DD76</f>
        <v/>
      </c>
      <c r="BI155" s="555" t="str">
        <f>PARAMETRES!$F$19</f>
        <v>TOTAL DE LA PÉRIODE</v>
      </c>
      <c r="BJ155" s="555"/>
      <c r="BK155" s="341">
        <f>PARAMETRES!$G$19</f>
        <v>100</v>
      </c>
      <c r="BL155" s="342"/>
      <c r="BM155" s="343">
        <f>TOTALGENERAL!$AA80</f>
        <v>73.199999999999989</v>
      </c>
      <c r="BN155" s="344"/>
      <c r="BO155" s="343" t="str">
        <f>TOTALGENERAL!$BB80</f>
        <v/>
      </c>
      <c r="BP155" s="344"/>
      <c r="BQ155" s="343" t="str">
        <f>TOTALGENERAL!$CC80</f>
        <v/>
      </c>
      <c r="BR155" s="344"/>
      <c r="BS155" s="343" t="str">
        <f>TOTALGENERAL!$DD80</f>
        <v/>
      </c>
      <c r="BU155" s="555" t="str">
        <f>PARAMETRES!$F$19</f>
        <v>TOTAL DE LA PÉRIODE</v>
      </c>
      <c r="BV155" s="555"/>
      <c r="BW155" s="341">
        <f>PARAMETRES!$G$19</f>
        <v>100</v>
      </c>
      <c r="BX155" s="342"/>
      <c r="BY155" s="343">
        <f>TOTALGENERAL!$AA84</f>
        <v>84.199999999999989</v>
      </c>
      <c r="BZ155" s="344"/>
      <c r="CA155" s="343" t="str">
        <f>TOTALGENERAL!$BB84</f>
        <v/>
      </c>
      <c r="CB155" s="344"/>
      <c r="CC155" s="343" t="str">
        <f>TOTALGENERAL!$CC84</f>
        <v/>
      </c>
      <c r="CD155" s="344"/>
      <c r="CE155" s="343" t="str">
        <f>TOTALGENERAL!$DD84</f>
        <v/>
      </c>
      <c r="CG155" s="555" t="str">
        <f>PARAMETRES!$F$19</f>
        <v>TOTAL DE LA PÉRIODE</v>
      </c>
      <c r="CH155" s="555"/>
      <c r="CI155" s="341">
        <f>PARAMETRES!$G$19</f>
        <v>100</v>
      </c>
      <c r="CJ155" s="342"/>
      <c r="CK155" s="343" t="str">
        <f>TOTALGENERAL!$AA88</f>
        <v/>
      </c>
      <c r="CL155" s="344"/>
      <c r="CM155" s="343" t="str">
        <f>TOTALGENERAL!$BB88</f>
        <v/>
      </c>
      <c r="CN155" s="344"/>
      <c r="CO155" s="343" t="str">
        <f>TOTALGENERAL!$CC88</f>
        <v/>
      </c>
      <c r="CP155" s="344"/>
      <c r="CQ155" s="343" t="str">
        <f>TOTALGENERAL!$DD88</f>
        <v/>
      </c>
      <c r="CS155" s="555" t="str">
        <f>PARAMETRES!$F$19</f>
        <v>TOTAL DE LA PÉRIODE</v>
      </c>
      <c r="CT155" s="555"/>
      <c r="CU155" s="341">
        <f>PARAMETRES!$G$19</f>
        <v>100</v>
      </c>
      <c r="CV155" s="342"/>
      <c r="CW155" s="343" t="str">
        <f>TOTALGENERAL!$AA92</f>
        <v/>
      </c>
      <c r="CX155" s="344"/>
      <c r="CY155" s="343" t="str">
        <f>TOTALGENERAL!$BB92</f>
        <v/>
      </c>
      <c r="CZ155" s="344"/>
      <c r="DA155" s="343" t="str">
        <f>TOTALGENERAL!$CC92</f>
        <v/>
      </c>
      <c r="DB155" s="344"/>
      <c r="DC155" s="343" t="str">
        <f>TOTALGENERAL!$DD92</f>
        <v/>
      </c>
      <c r="DE155" s="555" t="str">
        <f>PARAMETRES!$F$19</f>
        <v>TOTAL DE LA PÉRIODE</v>
      </c>
      <c r="DF155" s="555"/>
      <c r="DG155" s="341">
        <f>PARAMETRES!$G$19</f>
        <v>100</v>
      </c>
      <c r="DH155" s="342"/>
      <c r="DI155" s="343" t="str">
        <f>TOTALGENERAL!$AA96</f>
        <v/>
      </c>
      <c r="DJ155" s="344"/>
      <c r="DK155" s="343" t="str">
        <f>TOTALGENERAL!$BB96</f>
        <v/>
      </c>
      <c r="DL155" s="344"/>
      <c r="DM155" s="343" t="str">
        <f>TOTALGENERAL!$CC96</f>
        <v/>
      </c>
      <c r="DN155" s="344"/>
      <c r="DO155" s="343" t="str">
        <f>TOTALGENERAL!$DD96</f>
        <v/>
      </c>
    </row>
    <row r="156" spans="1:120" ht="3.75" customHeight="1">
      <c r="G156" s="345"/>
      <c r="J156" s="345"/>
      <c r="S156" s="345"/>
      <c r="V156" s="345"/>
      <c r="AE156" s="345"/>
      <c r="AH156" s="345"/>
      <c r="AQ156" s="345"/>
      <c r="AT156" s="345"/>
      <c r="BC156" s="345"/>
      <c r="BF156" s="345"/>
      <c r="BO156" s="345"/>
      <c r="BR156" s="345"/>
      <c r="CA156" s="345"/>
      <c r="CD156" s="345"/>
      <c r="CM156" s="345"/>
      <c r="CP156" s="345"/>
      <c r="CY156" s="345"/>
      <c r="DB156" s="345"/>
      <c r="DK156" s="345"/>
      <c r="DN156" s="345"/>
    </row>
    <row r="157" spans="1:120">
      <c r="G157" s="556" t="str">
        <f>IF(COUNTBLANK(K126:K155)=30,"","Moyenne de l'année : ")</f>
        <v/>
      </c>
      <c r="H157" s="556"/>
      <c r="I157" s="556"/>
      <c r="J157" s="556"/>
      <c r="K157" s="346" t="str">
        <f>IF(COUNTBLANK(K126:K155)=30,"",CONCATENATE(TOTALGENERAL!$DO60," %"))</f>
        <v/>
      </c>
      <c r="S157" s="556" t="str">
        <f>IF(COUNTBLANK(W126:W155)=30,"","Moyenne de l'année : ")</f>
        <v/>
      </c>
      <c r="T157" s="556"/>
      <c r="U157" s="556"/>
      <c r="V157" s="556"/>
      <c r="W157" s="346" t="str">
        <f>IF(COUNTBLANK(W126:W155)=30,"",CONCATENATE(TOTALGENERAL!$DO64," %"))</f>
        <v/>
      </c>
      <c r="AE157" s="556" t="str">
        <f>IF(COUNTBLANK(AI126:AI155)=30,"","Moyenne de l'année : ")</f>
        <v/>
      </c>
      <c r="AF157" s="556"/>
      <c r="AG157" s="556"/>
      <c r="AH157" s="556"/>
      <c r="AI157" s="346" t="str">
        <f>IF(COUNTBLANK(AI126:AI155)=30,"",CONCATENATE(TOTALGENERAL!$DO68," %"))</f>
        <v/>
      </c>
      <c r="AQ157" s="556" t="str">
        <f>IF(COUNTBLANK(AU126:AU155)=30,"","Moyenne de l'année : ")</f>
        <v/>
      </c>
      <c r="AR157" s="556"/>
      <c r="AS157" s="556"/>
      <c r="AT157" s="556"/>
      <c r="AU157" s="346" t="str">
        <f>IF(COUNTBLANK(AU126:AU155)=30,"",CONCATENATE(TOTALGENERAL!$DO72," %"))</f>
        <v/>
      </c>
      <c r="BC157" s="556" t="str">
        <f>IF(COUNTBLANK(BG126:BG155)=30,"","Moyenne de l'année : ")</f>
        <v/>
      </c>
      <c r="BD157" s="556"/>
      <c r="BE157" s="556"/>
      <c r="BF157" s="556"/>
      <c r="BG157" s="346" t="str">
        <f>IF(COUNTBLANK(BG126:BG155)=30,"",CONCATENATE(TOTALGENERAL!$DO76," %"))</f>
        <v/>
      </c>
      <c r="BO157" s="556" t="str">
        <f>IF(COUNTBLANK(BS126:BS155)=30,"","Moyenne de l'année : ")</f>
        <v/>
      </c>
      <c r="BP157" s="556"/>
      <c r="BQ157" s="556"/>
      <c r="BR157" s="556"/>
      <c r="BS157" s="346" t="str">
        <f>IF(COUNTBLANK(BS126:BS155)=30,"",CONCATENATE(TOTALGENERAL!$DO80," %"))</f>
        <v/>
      </c>
      <c r="CA157" s="556" t="str">
        <f>IF(COUNTBLANK(CE126:CE155)=30,"","Moyenne de l'année : ")</f>
        <v/>
      </c>
      <c r="CB157" s="556"/>
      <c r="CC157" s="556"/>
      <c r="CD157" s="556"/>
      <c r="CE157" s="346" t="str">
        <f>IF(COUNTBLANK(CE126:CE155)=30,"",CONCATENATE(TOTALGENERAL!$DO84," %"))</f>
        <v/>
      </c>
      <c r="CM157" s="556" t="str">
        <f>IF(COUNTBLANK(CQ126:CQ155)=30,"","Moyenne de l'année : ")</f>
        <v/>
      </c>
      <c r="CN157" s="556"/>
      <c r="CO157" s="556"/>
      <c r="CP157" s="556"/>
      <c r="CQ157" s="346" t="str">
        <f>IF(COUNTBLANK(CQ126:CQ155)=30,"",CONCATENATE(TOTALGENERAL!$DO88," %"))</f>
        <v/>
      </c>
      <c r="CY157" s="556" t="str">
        <f>IF(COUNTBLANK(DC126:DC155)=30,"","Moyenne de l'année : ")</f>
        <v/>
      </c>
      <c r="CZ157" s="556"/>
      <c r="DA157" s="556"/>
      <c r="DB157" s="556"/>
      <c r="DC157" s="346" t="str">
        <f>IF(COUNTBLANK(DC126:DC155)=30,"",CONCATENATE(TOTALGENERAL!$DO92," %"))</f>
        <v/>
      </c>
      <c r="DK157" s="556" t="str">
        <f>IF(COUNTBLANK(DO126:DO155)=30,"","Moyenne de l'année : ")</f>
        <v/>
      </c>
      <c r="DL157" s="556"/>
      <c r="DM157" s="556"/>
      <c r="DN157" s="556"/>
      <c r="DO157" s="346" t="str">
        <f>IF(COUNTBLANK(DO126:DO155)=30,"",CONCATENATE(TOTALGENERAL!$DO96," %"))</f>
        <v/>
      </c>
    </row>
    <row r="158" spans="1:120">
      <c r="G158" s="420"/>
      <c r="H158" s="420"/>
      <c r="I158" s="420"/>
      <c r="J158" s="420"/>
      <c r="K158" s="346"/>
      <c r="S158" s="420"/>
      <c r="T158" s="420"/>
      <c r="U158" s="420"/>
      <c r="V158" s="420"/>
      <c r="W158" s="346"/>
      <c r="AE158" s="420"/>
      <c r="AF158" s="420"/>
      <c r="AG158" s="420"/>
      <c r="AH158" s="420"/>
      <c r="AI158" s="346"/>
      <c r="AQ158" s="420"/>
      <c r="AR158" s="420"/>
      <c r="AS158" s="420"/>
      <c r="AT158" s="420"/>
      <c r="AU158" s="346"/>
      <c r="BC158" s="420"/>
      <c r="BD158" s="420"/>
      <c r="BE158" s="420"/>
      <c r="BF158" s="420"/>
      <c r="BG158" s="346"/>
      <c r="BO158" s="420"/>
      <c r="BP158" s="420"/>
      <c r="BQ158" s="420"/>
      <c r="BR158" s="420"/>
      <c r="BS158" s="346"/>
      <c r="CA158" s="420"/>
      <c r="CB158" s="420"/>
      <c r="CC158" s="420"/>
      <c r="CD158" s="420"/>
      <c r="CE158" s="346"/>
      <c r="CM158" s="420"/>
      <c r="CN158" s="420"/>
      <c r="CO158" s="420"/>
      <c r="CP158" s="420"/>
      <c r="CQ158" s="346"/>
      <c r="CY158" s="420"/>
      <c r="CZ158" s="420"/>
      <c r="DA158" s="420"/>
      <c r="DB158" s="420"/>
      <c r="DC158" s="346"/>
      <c r="DK158" s="420"/>
      <c r="DL158" s="420"/>
      <c r="DM158" s="420"/>
      <c r="DN158" s="420"/>
      <c r="DO158" s="346"/>
    </row>
    <row r="161" spans="2:118" ht="30">
      <c r="B161" s="550" t="str">
        <f>PARAMETRES!$C8</f>
        <v>S</v>
      </c>
      <c r="C161" s="550"/>
      <c r="D161" s="550"/>
      <c r="E161" s="550"/>
      <c r="F161" s="550"/>
      <c r="G161" s="550"/>
      <c r="H161" s="550"/>
      <c r="I161" s="547" t="str">
        <f>IF(COUNTBLANK(K180:K209)=30,"",PARAMETRES!$F$22)</f>
        <v/>
      </c>
      <c r="J161" s="548" t="str">
        <f>IF(COUNTBLANK(K180:K209)=30,"",PARAMETRES!$F$23)</f>
        <v/>
      </c>
      <c r="M161" s="347"/>
      <c r="N161" s="550" t="str">
        <f>PARAMETRES!$C12</f>
        <v>L</v>
      </c>
      <c r="O161" s="550"/>
      <c r="P161" s="550"/>
      <c r="Q161" s="550"/>
      <c r="R161" s="550"/>
      <c r="S161" s="550"/>
      <c r="T161" s="550"/>
      <c r="U161" s="547" t="str">
        <f>IF(COUNTBLANK(W180:W209)=30,"",PARAMETRES!$F$22)</f>
        <v/>
      </c>
      <c r="V161" s="548" t="str">
        <f>IF(COUNTBLANK(W180:W209)=30,"",PARAMETRES!$F$23)</f>
        <v/>
      </c>
      <c r="Y161" s="347"/>
      <c r="Z161" s="550" t="str">
        <f>PARAMETRES!$C16</f>
        <v>L</v>
      </c>
      <c r="AA161" s="550"/>
      <c r="AB161" s="550"/>
      <c r="AC161" s="550"/>
      <c r="AD161" s="550"/>
      <c r="AE161" s="550"/>
      <c r="AF161" s="550"/>
      <c r="AG161" s="547" t="str">
        <f>IF(COUNTBLANK(AI180:AI209)=30,"",PARAMETRES!$F$22)</f>
        <v/>
      </c>
      <c r="AH161" s="548" t="str">
        <f>IF(COUNTBLANK(AI180:AI209)=30,"",PARAMETRES!$F$23)</f>
        <v/>
      </c>
      <c r="AL161" s="550" t="str">
        <f>PARAMETRES!$C20</f>
        <v>D</v>
      </c>
      <c r="AM161" s="550"/>
      <c r="AN161" s="550"/>
      <c r="AO161" s="550"/>
      <c r="AP161" s="550"/>
      <c r="AQ161" s="550"/>
      <c r="AR161" s="550"/>
      <c r="AS161" s="547" t="str">
        <f>IF(COUNTBLANK(AU180:AU209)=30,"",PARAMETRES!$F$22)</f>
        <v/>
      </c>
      <c r="AT161" s="548" t="str">
        <f>IF(COUNTBLANK(AU180:AU209)=30,"",PARAMETRES!$F$23)</f>
        <v/>
      </c>
      <c r="AW161" s="347"/>
      <c r="AX161" s="550" t="str">
        <f>PARAMETRES!$C24</f>
        <v>N</v>
      </c>
      <c r="AY161" s="550"/>
      <c r="AZ161" s="550"/>
      <c r="BA161" s="550"/>
      <c r="BB161" s="550"/>
      <c r="BC161" s="550"/>
      <c r="BD161" s="550"/>
      <c r="BE161" s="547" t="str">
        <f>IF(COUNTBLANK(BG180:BG209)=30,"",PARAMETRES!$F$22)</f>
        <v/>
      </c>
      <c r="BF161" s="548" t="str">
        <f>IF(COUNTBLANK(BG180:BG209)=30,"",PARAMETRES!$F$23)</f>
        <v/>
      </c>
      <c r="BJ161" s="550" t="str">
        <f>PARAMETRES!$C28</f>
        <v>T</v>
      </c>
      <c r="BK161" s="550"/>
      <c r="BL161" s="550"/>
      <c r="BM161" s="550"/>
      <c r="BN161" s="550"/>
      <c r="BO161" s="550"/>
      <c r="BP161" s="550"/>
      <c r="BQ161" s="547" t="str">
        <f>IF(COUNTBLANK(BS180:BS209)=30,"",PARAMETRES!$F$22)</f>
        <v/>
      </c>
      <c r="BR161" s="548" t="str">
        <f>IF(COUNTBLANK(BS180:BS209)=30,"",PARAMETRES!$F$23)</f>
        <v/>
      </c>
      <c r="BV161" s="550" t="str">
        <f>PARAMETRES!$C32</f>
        <v>B</v>
      </c>
      <c r="BW161" s="550"/>
      <c r="BX161" s="550"/>
      <c r="BY161" s="550"/>
      <c r="BZ161" s="550"/>
      <c r="CA161" s="550"/>
      <c r="CB161" s="550"/>
      <c r="CC161" s="547" t="str">
        <f>IF(COUNTBLANK(CE180:CE209)=30,"",PARAMETRES!$F$22)</f>
        <v/>
      </c>
      <c r="CD161" s="548" t="str">
        <f>IF(COUNTBLANK(CE180:CE209)=30,"",PARAMETRES!$F$23)</f>
        <v/>
      </c>
      <c r="CH161" s="550" t="str">
        <f>PARAMETRES!$C36</f>
        <v>-</v>
      </c>
      <c r="CI161" s="550"/>
      <c r="CJ161" s="550"/>
      <c r="CK161" s="550"/>
      <c r="CL161" s="550"/>
      <c r="CM161" s="550"/>
      <c r="CN161" s="550"/>
      <c r="CO161" s="547" t="str">
        <f>IF(COUNTBLANK(CQ180:CQ209)=30,"",PARAMETRES!$F$22)</f>
        <v/>
      </c>
      <c r="CP161" s="548" t="str">
        <f>IF(COUNTBLANK(CQ180:CQ209)=30,"",PARAMETRES!$F$23)</f>
        <v/>
      </c>
      <c r="CT161" s="550" t="str">
        <f>PARAMETRES!$C40</f>
        <v>-</v>
      </c>
      <c r="CU161" s="550"/>
      <c r="CV161" s="550"/>
      <c r="CW161" s="550"/>
      <c r="CX161" s="550"/>
      <c r="CY161" s="550"/>
      <c r="CZ161" s="550"/>
      <c r="DA161" s="547" t="str">
        <f>IF(COUNTBLANK(DC180:DC209)=30,"",PARAMETRES!$F$22)</f>
        <v/>
      </c>
      <c r="DB161" s="548" t="str">
        <f>IF(COUNTBLANK(DC180:DC209)=30,"",PARAMETRES!$F$23)</f>
        <v/>
      </c>
      <c r="DF161" s="550" t="str">
        <f>PARAMETRES!$C44</f>
        <v>-</v>
      </c>
      <c r="DG161" s="550"/>
      <c r="DH161" s="550"/>
      <c r="DI161" s="550"/>
      <c r="DJ161" s="550"/>
      <c r="DK161" s="550"/>
      <c r="DL161" s="550"/>
      <c r="DM161" s="547" t="str">
        <f>IF(COUNTBLANK(DO180:DO209)=30,"",PARAMETRES!$F$22)</f>
        <v/>
      </c>
      <c r="DN161" s="548" t="str">
        <f>IF(COUNTBLANK(DO180:DO209)=30,"",PARAMETRES!$F$23)</f>
        <v/>
      </c>
    </row>
    <row r="162" spans="2:118" ht="20.25">
      <c r="B162" s="549" t="str">
        <f>PARAMETRES!$B8</f>
        <v>B</v>
      </c>
      <c r="C162" s="549"/>
      <c r="D162" s="549"/>
      <c r="E162" s="549"/>
      <c r="F162" s="549"/>
      <c r="G162" s="549"/>
      <c r="H162" s="549"/>
      <c r="I162" s="547"/>
      <c r="J162" s="548"/>
      <c r="N162" s="549" t="str">
        <f>PARAMETRES!$B12</f>
        <v>D</v>
      </c>
      <c r="O162" s="549"/>
      <c r="P162" s="549"/>
      <c r="Q162" s="549"/>
      <c r="R162" s="549"/>
      <c r="S162" s="549"/>
      <c r="T162" s="549"/>
      <c r="U162" s="547"/>
      <c r="V162" s="548"/>
      <c r="Z162" s="549" t="str">
        <f>PARAMETRES!$B16</f>
        <v>H</v>
      </c>
      <c r="AA162" s="549"/>
      <c r="AB162" s="549"/>
      <c r="AC162" s="549"/>
      <c r="AD162" s="549"/>
      <c r="AE162" s="549"/>
      <c r="AF162" s="549"/>
      <c r="AG162" s="547"/>
      <c r="AH162" s="548"/>
      <c r="AL162" s="549" t="str">
        <f>PARAMETRES!$B20</f>
        <v>M</v>
      </c>
      <c r="AM162" s="549"/>
      <c r="AN162" s="549"/>
      <c r="AO162" s="549"/>
      <c r="AP162" s="549"/>
      <c r="AQ162" s="549"/>
      <c r="AR162" s="549"/>
      <c r="AS162" s="547"/>
      <c r="AT162" s="548"/>
      <c r="AX162" s="549" t="str">
        <f>PARAMETRES!$B24</f>
        <v>R</v>
      </c>
      <c r="AY162" s="549"/>
      <c r="AZ162" s="549"/>
      <c r="BA162" s="549"/>
      <c r="BB162" s="549"/>
      <c r="BC162" s="549"/>
      <c r="BD162" s="549"/>
      <c r="BE162" s="547"/>
      <c r="BF162" s="548"/>
      <c r="BJ162" s="549" t="str">
        <f>PARAMETRES!$B28</f>
        <v>S</v>
      </c>
      <c r="BK162" s="549"/>
      <c r="BL162" s="549"/>
      <c r="BM162" s="549"/>
      <c r="BN162" s="549"/>
      <c r="BO162" s="549"/>
      <c r="BP162" s="549"/>
      <c r="BQ162" s="547"/>
      <c r="BR162" s="548"/>
      <c r="BV162" s="549" t="str">
        <f>PARAMETRES!$B32</f>
        <v>V</v>
      </c>
      <c r="BW162" s="549"/>
      <c r="BX162" s="549"/>
      <c r="BY162" s="549"/>
      <c r="BZ162" s="549"/>
      <c r="CA162" s="549"/>
      <c r="CB162" s="549"/>
      <c r="CC162" s="547"/>
      <c r="CD162" s="548"/>
      <c r="CH162" s="549" t="str">
        <f>PARAMETRES!$B36</f>
        <v>-</v>
      </c>
      <c r="CI162" s="549"/>
      <c r="CJ162" s="549"/>
      <c r="CK162" s="549"/>
      <c r="CL162" s="549"/>
      <c r="CM162" s="549"/>
      <c r="CN162" s="549"/>
      <c r="CO162" s="547"/>
      <c r="CP162" s="548"/>
      <c r="CT162" s="549" t="str">
        <f>PARAMETRES!$B40</f>
        <v>-</v>
      </c>
      <c r="CU162" s="549"/>
      <c r="CV162" s="549"/>
      <c r="CW162" s="549"/>
      <c r="CX162" s="549"/>
      <c r="CY162" s="549"/>
      <c r="CZ162" s="549"/>
      <c r="DA162" s="547"/>
      <c r="DB162" s="548"/>
      <c r="DF162" s="549" t="str">
        <f>PARAMETRES!$B44</f>
        <v>-</v>
      </c>
      <c r="DG162" s="549"/>
      <c r="DH162" s="549"/>
      <c r="DI162" s="549"/>
      <c r="DJ162" s="549"/>
      <c r="DK162" s="549"/>
      <c r="DL162" s="549"/>
      <c r="DM162" s="547"/>
      <c r="DN162" s="548"/>
    </row>
    <row r="163" spans="2:118" ht="21.75" customHeight="1"/>
    <row r="164" spans="2:118">
      <c r="B164" s="313"/>
      <c r="C164" s="313"/>
      <c r="D164" s="313"/>
      <c r="N164" s="313"/>
      <c r="O164" s="313"/>
      <c r="P164" s="313"/>
      <c r="Z164" s="313"/>
      <c r="AA164" s="313"/>
      <c r="AB164" s="313"/>
      <c r="AL164" s="313"/>
      <c r="AM164" s="313"/>
      <c r="AN164" s="313"/>
      <c r="AX164" s="313"/>
      <c r="AY164" s="313"/>
      <c r="AZ164" s="313"/>
      <c r="BJ164" s="313"/>
      <c r="BK164" s="313"/>
      <c r="BL164" s="313"/>
      <c r="BV164" s="313"/>
      <c r="BW164" s="313"/>
      <c r="BX164" s="313"/>
      <c r="CH164" s="313"/>
      <c r="CI164" s="313"/>
      <c r="CJ164" s="313"/>
      <c r="CT164" s="313"/>
      <c r="CU164" s="313"/>
      <c r="CV164" s="313"/>
      <c r="DF164" s="313"/>
      <c r="DG164" s="313"/>
      <c r="DH164" s="313"/>
    </row>
    <row r="178" spans="1:120" ht="25.5" customHeight="1">
      <c r="E178" s="314" t="s">
        <v>84</v>
      </c>
      <c r="G178" s="314" t="s">
        <v>85</v>
      </c>
      <c r="I178" s="314" t="s">
        <v>86</v>
      </c>
      <c r="K178" s="314" t="s">
        <v>87</v>
      </c>
      <c r="Q178" s="314" t="s">
        <v>84</v>
      </c>
      <c r="S178" s="314" t="s">
        <v>85</v>
      </c>
      <c r="U178" s="314" t="s">
        <v>86</v>
      </c>
      <c r="W178" s="314" t="s">
        <v>87</v>
      </c>
      <c r="AC178" s="314" t="s">
        <v>84</v>
      </c>
      <c r="AE178" s="314" t="s">
        <v>85</v>
      </c>
      <c r="AG178" s="314" t="s">
        <v>86</v>
      </c>
      <c r="AI178" s="314" t="s">
        <v>87</v>
      </c>
      <c r="AO178" s="314" t="s">
        <v>84</v>
      </c>
      <c r="AQ178" s="314" t="s">
        <v>85</v>
      </c>
      <c r="AS178" s="314" t="s">
        <v>86</v>
      </c>
      <c r="AU178" s="314" t="s">
        <v>87</v>
      </c>
      <c r="BA178" s="314" t="s">
        <v>84</v>
      </c>
      <c r="BC178" s="314" t="s">
        <v>85</v>
      </c>
      <c r="BE178" s="314" t="s">
        <v>86</v>
      </c>
      <c r="BG178" s="314" t="s">
        <v>87</v>
      </c>
      <c r="BM178" s="314" t="s">
        <v>84</v>
      </c>
      <c r="BO178" s="314" t="s">
        <v>85</v>
      </c>
      <c r="BQ178" s="314" t="s">
        <v>86</v>
      </c>
      <c r="BS178" s="314" t="s">
        <v>87</v>
      </c>
      <c r="BY178" s="314" t="s">
        <v>84</v>
      </c>
      <c r="CA178" s="314" t="s">
        <v>85</v>
      </c>
      <c r="CC178" s="314" t="s">
        <v>86</v>
      </c>
      <c r="CE178" s="314" t="s">
        <v>87</v>
      </c>
      <c r="CK178" s="314" t="s">
        <v>84</v>
      </c>
      <c r="CM178" s="314" t="s">
        <v>85</v>
      </c>
      <c r="CO178" s="314" t="s">
        <v>86</v>
      </c>
      <c r="CQ178" s="314" t="s">
        <v>87</v>
      </c>
      <c r="CW178" s="314" t="s">
        <v>84</v>
      </c>
      <c r="CY178" s="314" t="s">
        <v>85</v>
      </c>
      <c r="DA178" s="314" t="s">
        <v>86</v>
      </c>
      <c r="DC178" s="314" t="s">
        <v>87</v>
      </c>
      <c r="DI178" s="314" t="s">
        <v>84</v>
      </c>
      <c r="DK178" s="314" t="s">
        <v>85</v>
      </c>
      <c r="DM178" s="314" t="s">
        <v>86</v>
      </c>
      <c r="DO178" s="314" t="s">
        <v>87</v>
      </c>
    </row>
    <row r="179" spans="1:120">
      <c r="E179" s="315"/>
      <c r="G179" s="315"/>
      <c r="I179" s="315"/>
      <c r="K179" s="315"/>
      <c r="Q179" s="315"/>
      <c r="S179" s="315"/>
      <c r="U179" s="315"/>
      <c r="W179" s="315"/>
      <c r="AC179" s="315"/>
      <c r="AE179" s="315"/>
      <c r="AG179" s="315"/>
      <c r="AI179" s="315"/>
      <c r="AO179" s="315"/>
      <c r="AQ179" s="315"/>
      <c r="AS179" s="315"/>
      <c r="AU179" s="315"/>
      <c r="BA179" s="315"/>
      <c r="BC179" s="315"/>
      <c r="BE179" s="315"/>
      <c r="BG179" s="315"/>
      <c r="BM179" s="315"/>
      <c r="BO179" s="315"/>
      <c r="BQ179" s="315"/>
      <c r="BS179" s="315"/>
      <c r="BY179" s="315"/>
      <c r="CA179" s="315"/>
      <c r="CC179" s="315"/>
      <c r="CE179" s="315"/>
      <c r="CK179" s="315"/>
      <c r="CM179" s="315"/>
      <c r="CO179" s="315"/>
      <c r="CQ179" s="315"/>
      <c r="CW179" s="315"/>
      <c r="CY179" s="315"/>
      <c r="DA179" s="315"/>
      <c r="DC179" s="315"/>
      <c r="DI179" s="315"/>
      <c r="DK179" s="315"/>
      <c r="DM179" s="315"/>
      <c r="DO179" s="315"/>
    </row>
    <row r="180" spans="1:120">
      <c r="A180" s="551" t="str">
        <f>PARAMETRES!$F$3</f>
        <v>RELIGION</v>
      </c>
      <c r="B180" s="551"/>
      <c r="C180" s="316">
        <f>PARAMETRES!$G$3</f>
        <v>20</v>
      </c>
      <c r="D180" s="317"/>
      <c r="E180" s="318" t="str">
        <f>TOTALGENERAL!$E61</f>
        <v>-</v>
      </c>
      <c r="F180" s="319"/>
      <c r="G180" s="318" t="str">
        <f>TOTALGENERAL!$AF61</f>
        <v/>
      </c>
      <c r="H180" s="319"/>
      <c r="I180" s="318" t="str">
        <f>TOTALGENERAL!$BG61</f>
        <v/>
      </c>
      <c r="J180" s="319"/>
      <c r="K180" s="318" t="str">
        <f>TOTALGENERAL!$CH61</f>
        <v/>
      </c>
      <c r="L180" s="320"/>
      <c r="M180" s="551" t="str">
        <f>PARAMETRES!$F$3</f>
        <v>RELIGION</v>
      </c>
      <c r="N180" s="551"/>
      <c r="O180" s="316">
        <f>PARAMETRES!$G$3</f>
        <v>20</v>
      </c>
      <c r="P180" s="317"/>
      <c r="Q180" s="318">
        <f>TOTALGENERAL!$E65</f>
        <v>10.6</v>
      </c>
      <c r="R180" s="319"/>
      <c r="S180" s="318" t="str">
        <f>TOTALGENERAL!$AF65</f>
        <v/>
      </c>
      <c r="T180" s="319"/>
      <c r="U180" s="318" t="str">
        <f>TOTALGENERAL!$BG65</f>
        <v/>
      </c>
      <c r="V180" s="319"/>
      <c r="W180" s="318" t="str">
        <f>TOTALGENERAL!$CH65</f>
        <v/>
      </c>
      <c r="X180" s="320"/>
      <c r="Y180" s="551" t="str">
        <f>PARAMETRES!$F$3</f>
        <v>RELIGION</v>
      </c>
      <c r="Z180" s="551"/>
      <c r="AA180" s="316">
        <f>PARAMETRES!$G$3</f>
        <v>20</v>
      </c>
      <c r="AB180" s="317"/>
      <c r="AC180" s="318">
        <f>TOTALGENERAL!$E69</f>
        <v>11.6</v>
      </c>
      <c r="AD180" s="319"/>
      <c r="AE180" s="318" t="str">
        <f>TOTALGENERAL!$AF69</f>
        <v/>
      </c>
      <c r="AF180" s="319"/>
      <c r="AG180" s="318" t="str">
        <f>TOTALGENERAL!$BG69</f>
        <v/>
      </c>
      <c r="AH180" s="319"/>
      <c r="AI180" s="318" t="str">
        <f>TOTALGENERAL!$CH69</f>
        <v/>
      </c>
      <c r="AJ180" s="320"/>
      <c r="AK180" s="551" t="str">
        <f>PARAMETRES!$F$3</f>
        <v>RELIGION</v>
      </c>
      <c r="AL180" s="551"/>
      <c r="AM180" s="316">
        <f>PARAMETRES!$G$3</f>
        <v>20</v>
      </c>
      <c r="AN180" s="317"/>
      <c r="AO180" s="318">
        <f>TOTALGENERAL!$E73</f>
        <v>16.900000000000002</v>
      </c>
      <c r="AP180" s="319"/>
      <c r="AQ180" s="318" t="str">
        <f>TOTALGENERAL!$AF73</f>
        <v/>
      </c>
      <c r="AR180" s="319"/>
      <c r="AS180" s="318" t="str">
        <f>TOTALGENERAL!$BG73</f>
        <v/>
      </c>
      <c r="AT180" s="319"/>
      <c r="AU180" s="318" t="str">
        <f>TOTALGENERAL!$CH73</f>
        <v/>
      </c>
      <c r="AV180" s="320"/>
      <c r="AW180" s="551" t="str">
        <f>PARAMETRES!$F$3</f>
        <v>RELIGION</v>
      </c>
      <c r="AX180" s="551"/>
      <c r="AY180" s="316">
        <f>PARAMETRES!$G$3</f>
        <v>20</v>
      </c>
      <c r="AZ180" s="317"/>
      <c r="BA180" s="318">
        <f>TOTALGENERAL!$E77</f>
        <v>20</v>
      </c>
      <c r="BB180" s="319"/>
      <c r="BC180" s="318" t="str">
        <f>TOTALGENERAL!$AF77</f>
        <v/>
      </c>
      <c r="BD180" s="319"/>
      <c r="BE180" s="318" t="str">
        <f>TOTALGENERAL!$BG77</f>
        <v/>
      </c>
      <c r="BF180" s="319"/>
      <c r="BG180" s="318" t="str">
        <f>TOTALGENERAL!$CH77</f>
        <v/>
      </c>
      <c r="BH180" s="320"/>
      <c r="BI180" s="551" t="str">
        <f>PARAMETRES!$F$3</f>
        <v>RELIGION</v>
      </c>
      <c r="BJ180" s="551"/>
      <c r="BK180" s="316">
        <f>PARAMETRES!$G$3</f>
        <v>20</v>
      </c>
      <c r="BL180" s="317"/>
      <c r="BM180" s="318">
        <f>TOTALGENERAL!$E81</f>
        <v>14.799999999999999</v>
      </c>
      <c r="BN180" s="319"/>
      <c r="BO180" s="318" t="str">
        <f>TOTALGENERAL!$AF81</f>
        <v/>
      </c>
      <c r="BP180" s="319"/>
      <c r="BQ180" s="318" t="str">
        <f>TOTALGENERAL!$BG81</f>
        <v/>
      </c>
      <c r="BR180" s="319"/>
      <c r="BS180" s="318" t="str">
        <f>TOTALGENERAL!$CH81</f>
        <v/>
      </c>
      <c r="BT180" s="320"/>
      <c r="BU180" s="551" t="str">
        <f>PARAMETRES!$F$3</f>
        <v>RELIGION</v>
      </c>
      <c r="BV180" s="551"/>
      <c r="BW180" s="316">
        <f>PARAMETRES!$G$3</f>
        <v>20</v>
      </c>
      <c r="BX180" s="317"/>
      <c r="BY180" s="318">
        <f>TOTALGENERAL!$E85</f>
        <v>19</v>
      </c>
      <c r="BZ180" s="319"/>
      <c r="CA180" s="318" t="str">
        <f>TOTALGENERAL!$AF85</f>
        <v/>
      </c>
      <c r="CB180" s="319"/>
      <c r="CC180" s="318" t="str">
        <f>TOTALGENERAL!$BG85</f>
        <v/>
      </c>
      <c r="CD180" s="319"/>
      <c r="CE180" s="318" t="str">
        <f>TOTALGENERAL!$CH85</f>
        <v/>
      </c>
      <c r="CF180" s="320"/>
      <c r="CG180" s="551" t="str">
        <f>PARAMETRES!$F$3</f>
        <v>RELIGION</v>
      </c>
      <c r="CH180" s="551"/>
      <c r="CI180" s="316">
        <f>PARAMETRES!$G$3</f>
        <v>20</v>
      </c>
      <c r="CJ180" s="317"/>
      <c r="CK180" s="318" t="str">
        <f>TOTALGENERAL!$E89</f>
        <v>-</v>
      </c>
      <c r="CL180" s="319"/>
      <c r="CM180" s="318" t="str">
        <f>TOTALGENERAL!$AF89</f>
        <v/>
      </c>
      <c r="CN180" s="319"/>
      <c r="CO180" s="318" t="str">
        <f>TOTALGENERAL!$BG89</f>
        <v/>
      </c>
      <c r="CP180" s="319"/>
      <c r="CQ180" s="318" t="str">
        <f>TOTALGENERAL!$CH89</f>
        <v/>
      </c>
      <c r="CR180" s="320"/>
      <c r="CS180" s="551" t="str">
        <f>PARAMETRES!$F$3</f>
        <v>RELIGION</v>
      </c>
      <c r="CT180" s="551"/>
      <c r="CU180" s="316">
        <f>PARAMETRES!$G$3</f>
        <v>20</v>
      </c>
      <c r="CV180" s="317"/>
      <c r="CW180" s="318" t="str">
        <f>TOTALGENERAL!$E93</f>
        <v>-</v>
      </c>
      <c r="CX180" s="319"/>
      <c r="CY180" s="318" t="str">
        <f>TOTALGENERAL!$AF93</f>
        <v/>
      </c>
      <c r="CZ180" s="319"/>
      <c r="DA180" s="318" t="str">
        <f>TOTALGENERAL!$BG93</f>
        <v/>
      </c>
      <c r="DB180" s="319"/>
      <c r="DC180" s="318" t="str">
        <f>TOTALGENERAL!$CH93</f>
        <v/>
      </c>
      <c r="DD180" s="320"/>
      <c r="DE180" s="551" t="str">
        <f>PARAMETRES!$F$3</f>
        <v>RELIGION</v>
      </c>
      <c r="DF180" s="551"/>
      <c r="DG180" s="316">
        <f>PARAMETRES!$G$3</f>
        <v>20</v>
      </c>
      <c r="DH180" s="317"/>
      <c r="DI180" s="318" t="str">
        <f>TOTALGENERAL!$E97</f>
        <v>-</v>
      </c>
      <c r="DJ180" s="319"/>
      <c r="DK180" s="318" t="str">
        <f>TOTALGENERAL!$AF97</f>
        <v/>
      </c>
      <c r="DL180" s="319"/>
      <c r="DM180" s="318" t="str">
        <f>TOTALGENERAL!$BG97</f>
        <v/>
      </c>
      <c r="DN180" s="319"/>
      <c r="DO180" s="318" t="str">
        <f>TOTALGENERAL!$CH97</f>
        <v/>
      </c>
      <c r="DP180" s="320"/>
    </row>
    <row r="181" spans="1:120">
      <c r="A181" s="321" t="str">
        <f>IF(COUNTBLANK(K180:K209)=30,"","Moyenne de l'année :")</f>
        <v/>
      </c>
      <c r="B181" s="322" t="str">
        <f>IF(COUNTBLANK(K180:K209)=30,"",CONCATENATE(TOTALGENERAL!$DJ61," %"))</f>
        <v/>
      </c>
      <c r="C181" s="323"/>
      <c r="D181" s="323"/>
      <c r="E181" s="315"/>
      <c r="F181" s="324"/>
      <c r="G181" s="315"/>
      <c r="H181" s="324"/>
      <c r="I181" s="315"/>
      <c r="J181" s="324"/>
      <c r="K181" s="315"/>
      <c r="L181" s="325"/>
      <c r="M181" s="321" t="str">
        <f>IF(COUNTBLANK(W180:W209)=30,"","Moyenne de l'année :")</f>
        <v/>
      </c>
      <c r="N181" s="322" t="str">
        <f>IF(COUNTBLANK(W180:W209)=30,"",CONCATENATE(TOTALGENERAL!$DJ65," %"))</f>
        <v/>
      </c>
      <c r="O181" s="323"/>
      <c r="P181" s="323"/>
      <c r="Q181" s="315"/>
      <c r="R181" s="324"/>
      <c r="S181" s="315"/>
      <c r="T181" s="324"/>
      <c r="U181" s="315"/>
      <c r="V181" s="324"/>
      <c r="W181" s="315"/>
      <c r="X181" s="325"/>
      <c r="Y181" s="321" t="str">
        <f>IF(COUNTBLANK(AI180:AI209)=30,"","Moyenne de l'année :")</f>
        <v/>
      </c>
      <c r="Z181" s="322" t="str">
        <f>IF(COUNTBLANK(AI180:AI209)=30,"",CONCATENATE(TOTALGENERAL!$DJ69," %"))</f>
        <v/>
      </c>
      <c r="AA181" s="323"/>
      <c r="AB181" s="323"/>
      <c r="AC181" s="315"/>
      <c r="AD181" s="324"/>
      <c r="AE181" s="315"/>
      <c r="AF181" s="324"/>
      <c r="AG181" s="315"/>
      <c r="AH181" s="324"/>
      <c r="AI181" s="315"/>
      <c r="AJ181" s="325"/>
      <c r="AK181" s="321" t="str">
        <f>IF(COUNTBLANK(AU180:AU209)=30,"","Moyenne de l'année :")</f>
        <v/>
      </c>
      <c r="AL181" s="322" t="str">
        <f>IF(COUNTBLANK(AU180:AU209)=30,"",CONCATENATE(TOTALGENERAL!$DJ73," %"))</f>
        <v/>
      </c>
      <c r="AM181" s="323"/>
      <c r="AN181" s="323"/>
      <c r="AO181" s="315"/>
      <c r="AP181" s="324"/>
      <c r="AQ181" s="315"/>
      <c r="AR181" s="324"/>
      <c r="AS181" s="315"/>
      <c r="AT181" s="324"/>
      <c r="AU181" s="315"/>
      <c r="AV181" s="325"/>
      <c r="AW181" s="321" t="str">
        <f>IF(COUNTBLANK(BG180:BG209)=30,"","Moyenne de l'année :")</f>
        <v/>
      </c>
      <c r="AX181" s="322" t="str">
        <f>IF(COUNTBLANK(BG180:BG209)=30,"",CONCATENATE(TOTALGENERAL!$DJ77," %"))</f>
        <v/>
      </c>
      <c r="AY181" s="323"/>
      <c r="AZ181" s="323"/>
      <c r="BA181" s="315"/>
      <c r="BB181" s="324"/>
      <c r="BC181" s="315"/>
      <c r="BD181" s="324"/>
      <c r="BE181" s="315"/>
      <c r="BF181" s="324"/>
      <c r="BG181" s="315"/>
      <c r="BH181" s="325"/>
      <c r="BI181" s="321" t="str">
        <f>IF(COUNTBLANK(BS180:BS209)=30,"","Moyenne de l'année :")</f>
        <v/>
      </c>
      <c r="BJ181" s="322" t="str">
        <f>IF(COUNTBLANK(BS180:BS209)=30,"",CONCATENATE(TOTALGENERAL!$DJ81," %"))</f>
        <v/>
      </c>
      <c r="BK181" s="323"/>
      <c r="BL181" s="323"/>
      <c r="BM181" s="315"/>
      <c r="BN181" s="324"/>
      <c r="BO181" s="315"/>
      <c r="BP181" s="324"/>
      <c r="BQ181" s="315"/>
      <c r="BR181" s="324"/>
      <c r="BS181" s="315"/>
      <c r="BT181" s="325"/>
      <c r="BU181" s="321" t="str">
        <f>IF(COUNTBLANK(CE180:CE209)=30,"","Moyenne de l'année :")</f>
        <v/>
      </c>
      <c r="BV181" s="322" t="str">
        <f>IF(COUNTBLANK(CE180:CE209)=30,"",CONCATENATE(TOTALGENERAL!$DJ85," %"))</f>
        <v/>
      </c>
      <c r="BW181" s="323"/>
      <c r="BX181" s="323"/>
      <c r="BY181" s="315"/>
      <c r="BZ181" s="324"/>
      <c r="CA181" s="315"/>
      <c r="CB181" s="324"/>
      <c r="CC181" s="315"/>
      <c r="CD181" s="324"/>
      <c r="CE181" s="315"/>
      <c r="CF181" s="325"/>
      <c r="CG181" s="321" t="str">
        <f>IF(COUNTBLANK(CQ180:CQ209)=30,"","Moyenne de l'année :")</f>
        <v/>
      </c>
      <c r="CH181" s="322" t="str">
        <f>IF(COUNTBLANK(CQ180:CQ209)=30,"",CONCATENATE(TOTALGENERAL!$DJ89," %"))</f>
        <v/>
      </c>
      <c r="CI181" s="323"/>
      <c r="CJ181" s="323"/>
      <c r="CK181" s="315"/>
      <c r="CL181" s="324"/>
      <c r="CM181" s="315"/>
      <c r="CN181" s="324"/>
      <c r="CO181" s="315"/>
      <c r="CP181" s="324"/>
      <c r="CQ181" s="315"/>
      <c r="CR181" s="325"/>
      <c r="CS181" s="321" t="str">
        <f>IF(COUNTBLANK(DC180:DC209)=30,"","Moyenne de l'année :")</f>
        <v/>
      </c>
      <c r="CT181" s="322" t="str">
        <f>IF(COUNTBLANK(DC180:DC209)=30,"",CONCATENATE(TOTALGENERAL!$DJ93," %"))</f>
        <v/>
      </c>
      <c r="CU181" s="323"/>
      <c r="CV181" s="323"/>
      <c r="CW181" s="315"/>
      <c r="CX181" s="324"/>
      <c r="CY181" s="315"/>
      <c r="CZ181" s="324"/>
      <c r="DA181" s="315"/>
      <c r="DB181" s="324"/>
      <c r="DC181" s="315"/>
      <c r="DD181" s="325"/>
      <c r="DE181" s="321" t="str">
        <f>IF(COUNTBLANK(DO180:DO209)=30,"","Moyenne de l'année :")</f>
        <v/>
      </c>
      <c r="DF181" s="322" t="str">
        <f>IF(COUNTBLANK(DO180:DO209)=30,"",CONCATENATE(TOTALGENERAL!$DJ97," %"))</f>
        <v/>
      </c>
      <c r="DG181" s="323"/>
      <c r="DH181" s="323"/>
      <c r="DI181" s="315"/>
      <c r="DJ181" s="324"/>
      <c r="DK181" s="315"/>
      <c r="DL181" s="324"/>
      <c r="DM181" s="315"/>
      <c r="DN181" s="324"/>
      <c r="DO181" s="315"/>
      <c r="DP181" s="325"/>
    </row>
    <row r="182" spans="1:120">
      <c r="A182" s="326"/>
      <c r="B182" s="326"/>
      <c r="C182" s="327"/>
      <c r="D182" s="327"/>
      <c r="E182" s="315"/>
      <c r="G182" s="315"/>
      <c r="I182" s="315"/>
      <c r="K182" s="315"/>
      <c r="M182" s="326"/>
      <c r="N182" s="326"/>
      <c r="O182" s="327"/>
      <c r="P182" s="327"/>
      <c r="Q182" s="315"/>
      <c r="S182" s="315"/>
      <c r="U182" s="315"/>
      <c r="W182" s="315"/>
      <c r="Y182" s="326"/>
      <c r="Z182" s="326"/>
      <c r="AA182" s="327"/>
      <c r="AB182" s="327"/>
      <c r="AC182" s="315"/>
      <c r="AE182" s="315"/>
      <c r="AG182" s="315"/>
      <c r="AI182" s="315"/>
      <c r="AK182" s="326"/>
      <c r="AL182" s="326"/>
      <c r="AM182" s="327"/>
      <c r="AN182" s="327"/>
      <c r="AO182" s="315"/>
      <c r="AQ182" s="315"/>
      <c r="AS182" s="315"/>
      <c r="AU182" s="315"/>
      <c r="AW182" s="326"/>
      <c r="AX182" s="326"/>
      <c r="AY182" s="327"/>
      <c r="AZ182" s="327"/>
      <c r="BA182" s="315"/>
      <c r="BC182" s="315"/>
      <c r="BE182" s="315"/>
      <c r="BG182" s="315"/>
      <c r="BI182" s="326"/>
      <c r="BJ182" s="326"/>
      <c r="BK182" s="327"/>
      <c r="BL182" s="327"/>
      <c r="BM182" s="315"/>
      <c r="BO182" s="315"/>
      <c r="BQ182" s="315"/>
      <c r="BS182" s="315"/>
      <c r="BU182" s="326"/>
      <c r="BV182" s="326"/>
      <c r="BW182" s="327"/>
      <c r="BX182" s="327"/>
      <c r="BY182" s="315"/>
      <c r="CA182" s="315"/>
      <c r="CC182" s="315"/>
      <c r="CE182" s="315"/>
      <c r="CG182" s="326"/>
      <c r="CH182" s="326"/>
      <c r="CI182" s="327"/>
      <c r="CJ182" s="327"/>
      <c r="CK182" s="315"/>
      <c r="CM182" s="315"/>
      <c r="CO182" s="315"/>
      <c r="CQ182" s="315"/>
      <c r="CS182" s="326"/>
      <c r="CT182" s="326"/>
      <c r="CU182" s="327"/>
      <c r="CV182" s="327"/>
      <c r="CW182" s="315"/>
      <c r="CY182" s="315"/>
      <c r="DA182" s="315"/>
      <c r="DC182" s="315"/>
      <c r="DE182" s="326"/>
      <c r="DF182" s="326"/>
      <c r="DG182" s="327"/>
      <c r="DH182" s="327"/>
      <c r="DI182" s="315"/>
      <c r="DK182" s="315"/>
      <c r="DM182" s="315"/>
      <c r="DO182" s="315"/>
    </row>
    <row r="183" spans="1:120" ht="13.5">
      <c r="A183" s="552" t="s">
        <v>88</v>
      </c>
      <c r="B183" s="552"/>
      <c r="C183" s="327"/>
      <c r="D183" s="327"/>
      <c r="E183" s="315"/>
      <c r="G183" s="315"/>
      <c r="I183" s="315"/>
      <c r="K183" s="315"/>
      <c r="M183" s="552" t="s">
        <v>88</v>
      </c>
      <c r="N183" s="552"/>
      <c r="O183" s="327"/>
      <c r="P183" s="327"/>
      <c r="Q183" s="315"/>
      <c r="S183" s="315"/>
      <c r="U183" s="315"/>
      <c r="W183" s="315"/>
      <c r="Y183" s="552" t="s">
        <v>88</v>
      </c>
      <c r="Z183" s="552"/>
      <c r="AA183" s="327"/>
      <c r="AB183" s="327"/>
      <c r="AC183" s="315"/>
      <c r="AE183" s="315"/>
      <c r="AG183" s="315"/>
      <c r="AI183" s="315"/>
      <c r="AK183" s="552" t="s">
        <v>88</v>
      </c>
      <c r="AL183" s="552"/>
      <c r="AM183" s="327"/>
      <c r="AN183" s="327"/>
      <c r="AO183" s="315"/>
      <c r="AQ183" s="315"/>
      <c r="AS183" s="315"/>
      <c r="AU183" s="315"/>
      <c r="AW183" s="552" t="s">
        <v>88</v>
      </c>
      <c r="AX183" s="552"/>
      <c r="AY183" s="327"/>
      <c r="AZ183" s="327"/>
      <c r="BA183" s="315"/>
      <c r="BC183" s="315"/>
      <c r="BE183" s="315"/>
      <c r="BG183" s="315"/>
      <c r="BI183" s="552" t="s">
        <v>88</v>
      </c>
      <c r="BJ183" s="552"/>
      <c r="BK183" s="327"/>
      <c r="BL183" s="327"/>
      <c r="BM183" s="315"/>
      <c r="BO183" s="315"/>
      <c r="BQ183" s="315"/>
      <c r="BS183" s="315"/>
      <c r="BU183" s="552" t="s">
        <v>88</v>
      </c>
      <c r="BV183" s="552"/>
      <c r="BW183" s="327"/>
      <c r="BX183" s="327"/>
      <c r="BY183" s="315"/>
      <c r="CA183" s="315"/>
      <c r="CC183" s="315"/>
      <c r="CE183" s="315"/>
      <c r="CG183" s="552" t="s">
        <v>88</v>
      </c>
      <c r="CH183" s="552"/>
      <c r="CI183" s="327"/>
      <c r="CJ183" s="327"/>
      <c r="CK183" s="315"/>
      <c r="CM183" s="315"/>
      <c r="CO183" s="315"/>
      <c r="CQ183" s="315"/>
      <c r="CS183" s="552" t="s">
        <v>88</v>
      </c>
      <c r="CT183" s="552"/>
      <c r="CU183" s="327"/>
      <c r="CV183" s="327"/>
      <c r="CW183" s="315"/>
      <c r="CY183" s="315"/>
      <c r="DA183" s="315"/>
      <c r="DC183" s="315"/>
      <c r="DE183" s="552" t="s">
        <v>88</v>
      </c>
      <c r="DF183" s="552"/>
      <c r="DG183" s="327"/>
      <c r="DH183" s="327"/>
      <c r="DI183" s="315"/>
      <c r="DK183" s="315"/>
      <c r="DM183" s="315"/>
      <c r="DO183" s="315"/>
    </row>
    <row r="184" spans="1:120">
      <c r="A184" s="326"/>
      <c r="B184" s="326"/>
      <c r="C184" s="327"/>
      <c r="D184" s="327"/>
      <c r="E184" s="315"/>
      <c r="G184" s="315"/>
      <c r="I184" s="315"/>
      <c r="K184" s="315"/>
      <c r="M184" s="326"/>
      <c r="N184" s="326"/>
      <c r="O184" s="327"/>
      <c r="P184" s="327"/>
      <c r="Q184" s="315"/>
      <c r="S184" s="315"/>
      <c r="U184" s="315"/>
      <c r="W184" s="315"/>
      <c r="Y184" s="326"/>
      <c r="Z184" s="326"/>
      <c r="AA184" s="327"/>
      <c r="AB184" s="327"/>
      <c r="AC184" s="315"/>
      <c r="AE184" s="315"/>
      <c r="AG184" s="315"/>
      <c r="AI184" s="315"/>
      <c r="AK184" s="326"/>
      <c r="AL184" s="326"/>
      <c r="AM184" s="327"/>
      <c r="AN184" s="327"/>
      <c r="AO184" s="315"/>
      <c r="AQ184" s="315"/>
      <c r="AS184" s="315"/>
      <c r="AU184" s="315"/>
      <c r="AW184" s="326"/>
      <c r="AX184" s="326"/>
      <c r="AY184" s="348"/>
      <c r="AZ184" s="327"/>
      <c r="BA184" s="315"/>
      <c r="BC184" s="315"/>
      <c r="BE184" s="315"/>
      <c r="BG184" s="315"/>
      <c r="BI184" s="326"/>
      <c r="BJ184" s="326"/>
      <c r="BK184" s="327"/>
      <c r="BL184" s="327"/>
      <c r="BM184" s="315"/>
      <c r="BO184" s="315"/>
      <c r="BQ184" s="315"/>
      <c r="BS184" s="315"/>
      <c r="BU184" s="326"/>
      <c r="BV184" s="326"/>
      <c r="BW184" s="327"/>
      <c r="BX184" s="327"/>
      <c r="BY184" s="315"/>
      <c r="CA184" s="315"/>
      <c r="CC184" s="315"/>
      <c r="CE184" s="315"/>
      <c r="CG184" s="326"/>
      <c r="CH184" s="326"/>
      <c r="CI184" s="327"/>
      <c r="CJ184" s="327"/>
      <c r="CK184" s="315"/>
      <c r="CM184" s="315"/>
      <c r="CO184" s="315"/>
      <c r="CQ184" s="315"/>
      <c r="CS184" s="326"/>
      <c r="CT184" s="326"/>
      <c r="CU184" s="327"/>
      <c r="CV184" s="327"/>
      <c r="CW184" s="315"/>
      <c r="CY184" s="315"/>
      <c r="DA184" s="315"/>
      <c r="DC184" s="315"/>
      <c r="DE184" s="326"/>
      <c r="DF184" s="326"/>
      <c r="DG184" s="327"/>
      <c r="DH184" s="327"/>
      <c r="DI184" s="315"/>
      <c r="DK184" s="315"/>
      <c r="DM184" s="315"/>
      <c r="DO184" s="315"/>
    </row>
    <row r="185" spans="1:120">
      <c r="A185" s="553" t="str">
        <f>PARAMETRES!$F$5</f>
        <v>LIRE</v>
      </c>
      <c r="B185" s="553"/>
      <c r="C185" s="328">
        <f>PARAMETRES!$G$5</f>
        <v>25</v>
      </c>
      <c r="D185" s="329"/>
      <c r="E185" s="330">
        <f>TOTALGENERAL!$H61</f>
        <v>22.200000000000003</v>
      </c>
      <c r="F185" s="331"/>
      <c r="G185" s="330" t="str">
        <f>TOTALGENERAL!$AI61</f>
        <v/>
      </c>
      <c r="H185" s="331"/>
      <c r="I185" s="330" t="str">
        <f>TOTALGENERAL!$BJ61</f>
        <v/>
      </c>
      <c r="J185" s="331"/>
      <c r="K185" s="330" t="str">
        <f>TOTALGENERAL!$CK61</f>
        <v/>
      </c>
      <c r="L185" s="332"/>
      <c r="M185" s="553" t="str">
        <f>PARAMETRES!$F$5</f>
        <v>LIRE</v>
      </c>
      <c r="N185" s="553"/>
      <c r="O185" s="328">
        <f>PARAMETRES!$G$5</f>
        <v>25</v>
      </c>
      <c r="P185" s="329"/>
      <c r="Q185" s="330">
        <f>TOTALGENERAL!$H65</f>
        <v>19.3</v>
      </c>
      <c r="R185" s="331"/>
      <c r="S185" s="330" t="str">
        <f>TOTALGENERAL!$AI65</f>
        <v/>
      </c>
      <c r="T185" s="331"/>
      <c r="U185" s="330" t="str">
        <f>TOTALGENERAL!$BJ65</f>
        <v/>
      </c>
      <c r="V185" s="331"/>
      <c r="W185" s="330" t="str">
        <f>TOTALGENERAL!$CK65</f>
        <v/>
      </c>
      <c r="X185" s="332"/>
      <c r="Y185" s="553" t="str">
        <f>PARAMETRES!$F$5</f>
        <v>LIRE</v>
      </c>
      <c r="Z185" s="553"/>
      <c r="AA185" s="328">
        <f>PARAMETRES!$G$5</f>
        <v>25</v>
      </c>
      <c r="AB185" s="329"/>
      <c r="AC185" s="330">
        <f>TOTALGENERAL!$H69</f>
        <v>20.400000000000002</v>
      </c>
      <c r="AD185" s="331"/>
      <c r="AE185" s="330" t="str">
        <f>TOTALGENERAL!$AI69</f>
        <v/>
      </c>
      <c r="AF185" s="331"/>
      <c r="AG185" s="330" t="str">
        <f>TOTALGENERAL!$BJ69</f>
        <v/>
      </c>
      <c r="AH185" s="331"/>
      <c r="AI185" s="330" t="str">
        <f>TOTALGENERAL!$CK69</f>
        <v/>
      </c>
      <c r="AJ185" s="332"/>
      <c r="AK185" s="553" t="str">
        <f>PARAMETRES!$F$5</f>
        <v>LIRE</v>
      </c>
      <c r="AL185" s="553"/>
      <c r="AM185" s="328">
        <f>PARAMETRES!$G$5</f>
        <v>25</v>
      </c>
      <c r="AN185" s="329"/>
      <c r="AO185" s="330">
        <f>TOTALGENERAL!$H73</f>
        <v>21.700000000000003</v>
      </c>
      <c r="AP185" s="331"/>
      <c r="AQ185" s="330" t="str">
        <f>TOTALGENERAL!$AI73</f>
        <v/>
      </c>
      <c r="AR185" s="331"/>
      <c r="AS185" s="330" t="str">
        <f>TOTALGENERAL!$BJ73</f>
        <v/>
      </c>
      <c r="AT185" s="331"/>
      <c r="AU185" s="330" t="str">
        <f>TOTALGENERAL!$CK73</f>
        <v/>
      </c>
      <c r="AV185" s="332"/>
      <c r="AW185" s="553" t="str">
        <f>PARAMETRES!$F$5</f>
        <v>LIRE</v>
      </c>
      <c r="AX185" s="553"/>
      <c r="AY185" s="328">
        <f>PARAMETRES!$G$5</f>
        <v>25</v>
      </c>
      <c r="AZ185" s="329"/>
      <c r="BA185" s="330">
        <f>TOTALGENERAL!$H77</f>
        <v>24</v>
      </c>
      <c r="BB185" s="331"/>
      <c r="BC185" s="330" t="str">
        <f>TOTALGENERAL!$AI77</f>
        <v/>
      </c>
      <c r="BD185" s="331"/>
      <c r="BE185" s="330" t="str">
        <f>TOTALGENERAL!$BJ77</f>
        <v/>
      </c>
      <c r="BF185" s="331"/>
      <c r="BG185" s="330" t="str">
        <f>TOTALGENERAL!$CK77</f>
        <v/>
      </c>
      <c r="BH185" s="332"/>
      <c r="BI185" s="553" t="str">
        <f>PARAMETRES!$F$5</f>
        <v>LIRE</v>
      </c>
      <c r="BJ185" s="553"/>
      <c r="BK185" s="328">
        <f>PARAMETRES!$G$5</f>
        <v>25</v>
      </c>
      <c r="BL185" s="329"/>
      <c r="BM185" s="330">
        <f>TOTALGENERAL!$H81</f>
        <v>23</v>
      </c>
      <c r="BN185" s="331"/>
      <c r="BO185" s="330" t="str">
        <f>TOTALGENERAL!$AI81</f>
        <v/>
      </c>
      <c r="BP185" s="331"/>
      <c r="BQ185" s="330" t="str">
        <f>TOTALGENERAL!$BJ81</f>
        <v/>
      </c>
      <c r="BR185" s="331"/>
      <c r="BS185" s="330" t="str">
        <f>TOTALGENERAL!$CK81</f>
        <v/>
      </c>
      <c r="BT185" s="332"/>
      <c r="BU185" s="553" t="str">
        <f>PARAMETRES!$F$5</f>
        <v>LIRE</v>
      </c>
      <c r="BV185" s="553"/>
      <c r="BW185" s="328">
        <f>PARAMETRES!$G$5</f>
        <v>25</v>
      </c>
      <c r="BX185" s="329"/>
      <c r="BY185" s="330">
        <f>TOTALGENERAL!$H85</f>
        <v>20.6</v>
      </c>
      <c r="BZ185" s="331"/>
      <c r="CA185" s="330" t="str">
        <f>TOTALGENERAL!$AI85</f>
        <v/>
      </c>
      <c r="CB185" s="331"/>
      <c r="CC185" s="330" t="str">
        <f>TOTALGENERAL!$BJ85</f>
        <v/>
      </c>
      <c r="CD185" s="331"/>
      <c r="CE185" s="330" t="str">
        <f>TOTALGENERAL!$CK85</f>
        <v/>
      </c>
      <c r="CF185" s="332"/>
      <c r="CG185" s="553" t="str">
        <f>PARAMETRES!$F$5</f>
        <v>LIRE</v>
      </c>
      <c r="CH185" s="553"/>
      <c r="CI185" s="328">
        <f>PARAMETRES!$G$5</f>
        <v>25</v>
      </c>
      <c r="CJ185" s="329"/>
      <c r="CK185" s="330" t="str">
        <f>TOTALGENERAL!$H89</f>
        <v>-</v>
      </c>
      <c r="CL185" s="331"/>
      <c r="CM185" s="330" t="str">
        <f>TOTALGENERAL!$AI89</f>
        <v/>
      </c>
      <c r="CN185" s="331"/>
      <c r="CO185" s="330" t="str">
        <f>TOTALGENERAL!$BJ89</f>
        <v/>
      </c>
      <c r="CP185" s="331"/>
      <c r="CQ185" s="330" t="str">
        <f>TOTALGENERAL!$CK89</f>
        <v/>
      </c>
      <c r="CR185" s="332"/>
      <c r="CS185" s="553" t="str">
        <f>PARAMETRES!$F$5</f>
        <v>LIRE</v>
      </c>
      <c r="CT185" s="553"/>
      <c r="CU185" s="328">
        <f>PARAMETRES!$G$5</f>
        <v>25</v>
      </c>
      <c r="CV185" s="329"/>
      <c r="CW185" s="330" t="str">
        <f>TOTALGENERAL!$H93</f>
        <v>-</v>
      </c>
      <c r="CX185" s="331"/>
      <c r="CY185" s="330" t="str">
        <f>TOTALGENERAL!$AI93</f>
        <v/>
      </c>
      <c r="CZ185" s="331"/>
      <c r="DA185" s="330" t="str">
        <f>TOTALGENERAL!$BJ93</f>
        <v/>
      </c>
      <c r="DB185" s="331"/>
      <c r="DC185" s="330" t="str">
        <f>TOTALGENERAL!$CK93</f>
        <v/>
      </c>
      <c r="DD185" s="332"/>
      <c r="DE185" s="553" t="str">
        <f>PARAMETRES!$F$5</f>
        <v>LIRE</v>
      </c>
      <c r="DF185" s="553"/>
      <c r="DG185" s="328">
        <f>PARAMETRES!$G$5</f>
        <v>25</v>
      </c>
      <c r="DH185" s="329"/>
      <c r="DI185" s="330" t="str">
        <f>TOTALGENERAL!$H97</f>
        <v>-</v>
      </c>
      <c r="DJ185" s="331"/>
      <c r="DK185" s="330" t="str">
        <f>TOTALGENERAL!$AI97</f>
        <v/>
      </c>
      <c r="DL185" s="331"/>
      <c r="DM185" s="330" t="str">
        <f>TOTALGENERAL!$BJ97</f>
        <v/>
      </c>
      <c r="DN185" s="331"/>
      <c r="DO185" s="330" t="str">
        <f>TOTALGENERAL!$CK97</f>
        <v/>
      </c>
      <c r="DP185" s="332"/>
    </row>
    <row r="186" spans="1:120">
      <c r="A186" s="553" t="str">
        <f>PARAMETRES!$F$6</f>
        <v>ÉCRIRE (dictées, orthographe, rédactions)</v>
      </c>
      <c r="B186" s="553"/>
      <c r="C186" s="328">
        <f>PARAMETRES!$G$6</f>
        <v>25</v>
      </c>
      <c r="D186" s="329"/>
      <c r="E186" s="330">
        <f>TOTALGENERAL!$I61</f>
        <v>22.200000000000003</v>
      </c>
      <c r="F186" s="331"/>
      <c r="G186" s="330" t="str">
        <f>TOTALGENERAL!$AJ61</f>
        <v/>
      </c>
      <c r="H186" s="331"/>
      <c r="I186" s="330" t="str">
        <f>TOTALGENERAL!$BK61</f>
        <v/>
      </c>
      <c r="J186" s="331"/>
      <c r="K186" s="330" t="str">
        <f>TOTALGENERAL!$CL61</f>
        <v/>
      </c>
      <c r="L186" s="332"/>
      <c r="M186" s="553" t="str">
        <f>PARAMETRES!$F$6</f>
        <v>ÉCRIRE (dictées, orthographe, rédactions)</v>
      </c>
      <c r="N186" s="553"/>
      <c r="O186" s="328">
        <f>PARAMETRES!$G$6</f>
        <v>25</v>
      </c>
      <c r="P186" s="329"/>
      <c r="Q186" s="330">
        <f>TOTALGENERAL!$I65</f>
        <v>23.900000000000002</v>
      </c>
      <c r="R186" s="331"/>
      <c r="S186" s="330" t="str">
        <f>TOTALGENERAL!$AJ65</f>
        <v/>
      </c>
      <c r="T186" s="331"/>
      <c r="U186" s="330" t="str">
        <f>TOTALGENERAL!$BK65</f>
        <v/>
      </c>
      <c r="V186" s="331"/>
      <c r="W186" s="330" t="str">
        <f>TOTALGENERAL!$CL65</f>
        <v/>
      </c>
      <c r="X186" s="332"/>
      <c r="Y186" s="553" t="str">
        <f>PARAMETRES!$F$6</f>
        <v>ÉCRIRE (dictées, orthographe, rédactions)</v>
      </c>
      <c r="Z186" s="553"/>
      <c r="AA186" s="328">
        <f>PARAMETRES!$G$6</f>
        <v>25</v>
      </c>
      <c r="AB186" s="329"/>
      <c r="AC186" s="330">
        <f>TOTALGENERAL!$I69</f>
        <v>19</v>
      </c>
      <c r="AD186" s="331"/>
      <c r="AE186" s="330" t="str">
        <f>TOTALGENERAL!$AJ69</f>
        <v/>
      </c>
      <c r="AF186" s="331"/>
      <c r="AG186" s="330" t="str">
        <f>TOTALGENERAL!$BK69</f>
        <v/>
      </c>
      <c r="AH186" s="331"/>
      <c r="AI186" s="330" t="str">
        <f>TOTALGENERAL!$CL69</f>
        <v/>
      </c>
      <c r="AJ186" s="332"/>
      <c r="AK186" s="553" t="str">
        <f>PARAMETRES!$F$6</f>
        <v>ÉCRIRE (dictées, orthographe, rédactions)</v>
      </c>
      <c r="AL186" s="553"/>
      <c r="AM186" s="328">
        <f>PARAMETRES!$G$6</f>
        <v>25</v>
      </c>
      <c r="AN186" s="329"/>
      <c r="AO186" s="330">
        <f>TOTALGENERAL!$I73</f>
        <v>18.8</v>
      </c>
      <c r="AP186" s="331"/>
      <c r="AQ186" s="330" t="str">
        <f>TOTALGENERAL!$AJ73</f>
        <v/>
      </c>
      <c r="AR186" s="331"/>
      <c r="AS186" s="330" t="str">
        <f>TOTALGENERAL!$BK73</f>
        <v/>
      </c>
      <c r="AT186" s="331"/>
      <c r="AU186" s="330" t="str">
        <f>TOTALGENERAL!$CL73</f>
        <v/>
      </c>
      <c r="AV186" s="332"/>
      <c r="AW186" s="553" t="str">
        <f>PARAMETRES!$F$6</f>
        <v>ÉCRIRE (dictées, orthographe, rédactions)</v>
      </c>
      <c r="AX186" s="553"/>
      <c r="AY186" s="328">
        <f>PARAMETRES!$G$6</f>
        <v>25</v>
      </c>
      <c r="AZ186" s="329"/>
      <c r="BA186" s="330">
        <f>TOTALGENERAL!$I77</f>
        <v>20</v>
      </c>
      <c r="BB186" s="331"/>
      <c r="BC186" s="330" t="str">
        <f>TOTALGENERAL!$AJ77</f>
        <v/>
      </c>
      <c r="BD186" s="331"/>
      <c r="BE186" s="330" t="str">
        <f>TOTALGENERAL!$BK77</f>
        <v/>
      </c>
      <c r="BF186" s="331"/>
      <c r="BG186" s="330" t="str">
        <f>TOTALGENERAL!$CL77</f>
        <v/>
      </c>
      <c r="BH186" s="332"/>
      <c r="BI186" s="553" t="str">
        <f>PARAMETRES!$F$6</f>
        <v>ÉCRIRE (dictées, orthographe, rédactions)</v>
      </c>
      <c r="BJ186" s="553"/>
      <c r="BK186" s="328">
        <f>PARAMETRES!$G$6</f>
        <v>25</v>
      </c>
      <c r="BL186" s="329"/>
      <c r="BM186" s="330">
        <f>TOTALGENERAL!$I81</f>
        <v>22.8</v>
      </c>
      <c r="BN186" s="331"/>
      <c r="BO186" s="330" t="str">
        <f>TOTALGENERAL!$AJ81</f>
        <v/>
      </c>
      <c r="BP186" s="331"/>
      <c r="BQ186" s="330" t="str">
        <f>TOTALGENERAL!$BK81</f>
        <v/>
      </c>
      <c r="BR186" s="331"/>
      <c r="BS186" s="330" t="str">
        <f>TOTALGENERAL!$CL81</f>
        <v/>
      </c>
      <c r="BT186" s="332"/>
      <c r="BU186" s="553" t="str">
        <f>PARAMETRES!$F$6</f>
        <v>ÉCRIRE (dictées, orthographe, rédactions)</v>
      </c>
      <c r="BV186" s="553"/>
      <c r="BW186" s="328">
        <f>PARAMETRES!$G$6</f>
        <v>25</v>
      </c>
      <c r="BX186" s="329"/>
      <c r="BY186" s="330">
        <f>TOTALGENERAL!$I85</f>
        <v>16.5</v>
      </c>
      <c r="BZ186" s="331"/>
      <c r="CA186" s="330" t="str">
        <f>TOTALGENERAL!$AJ85</f>
        <v/>
      </c>
      <c r="CB186" s="331"/>
      <c r="CC186" s="330" t="str">
        <f>TOTALGENERAL!$BK85</f>
        <v/>
      </c>
      <c r="CD186" s="331"/>
      <c r="CE186" s="330" t="str">
        <f>TOTALGENERAL!$CL85</f>
        <v/>
      </c>
      <c r="CF186" s="332"/>
      <c r="CG186" s="553" t="str">
        <f>PARAMETRES!$F$6</f>
        <v>ÉCRIRE (dictées, orthographe, rédactions)</v>
      </c>
      <c r="CH186" s="553"/>
      <c r="CI186" s="328">
        <f>PARAMETRES!$G$6</f>
        <v>25</v>
      </c>
      <c r="CJ186" s="329"/>
      <c r="CK186" s="330" t="str">
        <f>TOTALGENERAL!$I89</f>
        <v>-</v>
      </c>
      <c r="CL186" s="331"/>
      <c r="CM186" s="330" t="str">
        <f>TOTALGENERAL!$AJ89</f>
        <v/>
      </c>
      <c r="CN186" s="331"/>
      <c r="CO186" s="330" t="str">
        <f>TOTALGENERAL!$BK89</f>
        <v/>
      </c>
      <c r="CP186" s="331"/>
      <c r="CQ186" s="330" t="str">
        <f>TOTALGENERAL!$CL89</f>
        <v/>
      </c>
      <c r="CR186" s="332"/>
      <c r="CS186" s="553" t="str">
        <f>PARAMETRES!$F$6</f>
        <v>ÉCRIRE (dictées, orthographe, rédactions)</v>
      </c>
      <c r="CT186" s="553"/>
      <c r="CU186" s="328">
        <f>PARAMETRES!$G$6</f>
        <v>25</v>
      </c>
      <c r="CV186" s="329"/>
      <c r="CW186" s="330" t="str">
        <f>TOTALGENERAL!$I93</f>
        <v>-</v>
      </c>
      <c r="CX186" s="331"/>
      <c r="CY186" s="330" t="str">
        <f>TOTALGENERAL!$AJ93</f>
        <v/>
      </c>
      <c r="CZ186" s="331"/>
      <c r="DA186" s="330" t="str">
        <f>TOTALGENERAL!$BK93</f>
        <v/>
      </c>
      <c r="DB186" s="331"/>
      <c r="DC186" s="330" t="str">
        <f>TOTALGENERAL!$CL93</f>
        <v/>
      </c>
      <c r="DD186" s="332"/>
      <c r="DE186" s="553" t="str">
        <f>PARAMETRES!$F$6</f>
        <v>ÉCRIRE (dictées, orthographe, rédactions)</v>
      </c>
      <c r="DF186" s="553"/>
      <c r="DG186" s="328">
        <f>PARAMETRES!$G$6</f>
        <v>25</v>
      </c>
      <c r="DH186" s="329"/>
      <c r="DI186" s="330" t="str">
        <f>TOTALGENERAL!$I97</f>
        <v>-</v>
      </c>
      <c r="DJ186" s="331"/>
      <c r="DK186" s="330" t="str">
        <f>TOTALGENERAL!$AJ97</f>
        <v/>
      </c>
      <c r="DL186" s="331"/>
      <c r="DM186" s="330" t="str">
        <f>TOTALGENERAL!$BK97</f>
        <v/>
      </c>
      <c r="DN186" s="331"/>
      <c r="DO186" s="330" t="str">
        <f>TOTALGENERAL!$CL97</f>
        <v/>
      </c>
      <c r="DP186" s="332"/>
    </row>
    <row r="187" spans="1:120">
      <c r="A187" s="553" t="str">
        <f>PARAMETRES!$F$7</f>
        <v>ÉCOUTER / PARLER</v>
      </c>
      <c r="B187" s="553"/>
      <c r="C187" s="328">
        <f>PARAMETRES!$G$7</f>
        <v>25</v>
      </c>
      <c r="D187" s="329"/>
      <c r="E187" s="330">
        <f>TOTALGENERAL!$J61</f>
        <v>19.8</v>
      </c>
      <c r="F187" s="331"/>
      <c r="G187" s="330" t="str">
        <f>TOTALGENERAL!$AK61</f>
        <v/>
      </c>
      <c r="H187" s="331"/>
      <c r="I187" s="330" t="str">
        <f>TOTALGENERAL!$BL61</f>
        <v/>
      </c>
      <c r="J187" s="331"/>
      <c r="K187" s="330" t="str">
        <f>TOTALGENERAL!$CM61</f>
        <v/>
      </c>
      <c r="L187" s="332"/>
      <c r="M187" s="553" t="str">
        <f>PARAMETRES!$F$7</f>
        <v>ÉCOUTER / PARLER</v>
      </c>
      <c r="N187" s="553"/>
      <c r="O187" s="328">
        <f>PARAMETRES!$G$7</f>
        <v>25</v>
      </c>
      <c r="P187" s="329"/>
      <c r="Q187" s="330">
        <f>TOTALGENERAL!$J65</f>
        <v>14.5</v>
      </c>
      <c r="R187" s="331"/>
      <c r="S187" s="330" t="str">
        <f>TOTALGENERAL!$AK65</f>
        <v/>
      </c>
      <c r="T187" s="331"/>
      <c r="U187" s="330" t="str">
        <f>TOTALGENERAL!$BL65</f>
        <v/>
      </c>
      <c r="V187" s="331"/>
      <c r="W187" s="330" t="str">
        <f>TOTALGENERAL!$CM65</f>
        <v/>
      </c>
      <c r="X187" s="332"/>
      <c r="Y187" s="553" t="str">
        <f>PARAMETRES!$F$7</f>
        <v>ÉCOUTER / PARLER</v>
      </c>
      <c r="Z187" s="553"/>
      <c r="AA187" s="328">
        <f>PARAMETRES!$G$7</f>
        <v>25</v>
      </c>
      <c r="AB187" s="329"/>
      <c r="AC187" s="330">
        <f>TOTALGENERAL!$J69</f>
        <v>14.799999999999999</v>
      </c>
      <c r="AD187" s="331"/>
      <c r="AE187" s="330" t="str">
        <f>TOTALGENERAL!$AK69</f>
        <v/>
      </c>
      <c r="AF187" s="331"/>
      <c r="AG187" s="330" t="str">
        <f>TOTALGENERAL!$BL69</f>
        <v/>
      </c>
      <c r="AH187" s="331"/>
      <c r="AI187" s="330" t="str">
        <f>TOTALGENERAL!$CM69</f>
        <v/>
      </c>
      <c r="AJ187" s="332"/>
      <c r="AK187" s="553" t="str">
        <f>PARAMETRES!$F$7</f>
        <v>ÉCOUTER / PARLER</v>
      </c>
      <c r="AL187" s="553"/>
      <c r="AM187" s="328">
        <f>PARAMETRES!$G$7</f>
        <v>25</v>
      </c>
      <c r="AN187" s="329"/>
      <c r="AO187" s="330">
        <f>TOTALGENERAL!$J73</f>
        <v>18.100000000000001</v>
      </c>
      <c r="AP187" s="331"/>
      <c r="AQ187" s="330" t="str">
        <f>TOTALGENERAL!$AK73</f>
        <v/>
      </c>
      <c r="AR187" s="331"/>
      <c r="AS187" s="330" t="str">
        <f>TOTALGENERAL!$BL73</f>
        <v/>
      </c>
      <c r="AT187" s="331"/>
      <c r="AU187" s="330" t="str">
        <f>TOTALGENERAL!$CM73</f>
        <v/>
      </c>
      <c r="AV187" s="332"/>
      <c r="AW187" s="553" t="str">
        <f>PARAMETRES!$F$7</f>
        <v>ÉCOUTER / PARLER</v>
      </c>
      <c r="AX187" s="553"/>
      <c r="AY187" s="328">
        <f>PARAMETRES!$G$7</f>
        <v>25</v>
      </c>
      <c r="AZ187" s="329"/>
      <c r="BA187" s="330">
        <f>TOTALGENERAL!$J77</f>
        <v>19.5</v>
      </c>
      <c r="BB187" s="331"/>
      <c r="BC187" s="330" t="str">
        <f>TOTALGENERAL!$AK77</f>
        <v/>
      </c>
      <c r="BD187" s="331"/>
      <c r="BE187" s="330" t="str">
        <f>TOTALGENERAL!$BL77</f>
        <v/>
      </c>
      <c r="BF187" s="331"/>
      <c r="BG187" s="330" t="str">
        <f>TOTALGENERAL!$CM77</f>
        <v/>
      </c>
      <c r="BH187" s="332"/>
      <c r="BI187" s="553" t="str">
        <f>PARAMETRES!$F$7</f>
        <v>ÉCOUTER / PARLER</v>
      </c>
      <c r="BJ187" s="553"/>
      <c r="BK187" s="328">
        <f>PARAMETRES!$G$7</f>
        <v>25</v>
      </c>
      <c r="BL187" s="329"/>
      <c r="BM187" s="330">
        <f>TOTALGENERAL!$J81</f>
        <v>17.8</v>
      </c>
      <c r="BN187" s="331"/>
      <c r="BO187" s="330" t="str">
        <f>TOTALGENERAL!$AK81</f>
        <v/>
      </c>
      <c r="BP187" s="331"/>
      <c r="BQ187" s="330" t="str">
        <f>TOTALGENERAL!$BL81</f>
        <v/>
      </c>
      <c r="BR187" s="331"/>
      <c r="BS187" s="330" t="str">
        <f>TOTALGENERAL!$CM81</f>
        <v/>
      </c>
      <c r="BT187" s="332"/>
      <c r="BU187" s="553" t="str">
        <f>PARAMETRES!$F$7</f>
        <v>ÉCOUTER / PARLER</v>
      </c>
      <c r="BV187" s="553"/>
      <c r="BW187" s="328">
        <f>PARAMETRES!$G$7</f>
        <v>25</v>
      </c>
      <c r="BX187" s="329"/>
      <c r="BY187" s="330">
        <f>TOTALGENERAL!$J85</f>
        <v>15</v>
      </c>
      <c r="BZ187" s="331"/>
      <c r="CA187" s="330" t="str">
        <f>TOTALGENERAL!$AK85</f>
        <v/>
      </c>
      <c r="CB187" s="331"/>
      <c r="CC187" s="330" t="str">
        <f>TOTALGENERAL!$BL85</f>
        <v/>
      </c>
      <c r="CD187" s="331"/>
      <c r="CE187" s="330" t="str">
        <f>TOTALGENERAL!$CM85</f>
        <v/>
      </c>
      <c r="CF187" s="332"/>
      <c r="CG187" s="553" t="str">
        <f>PARAMETRES!$F$7</f>
        <v>ÉCOUTER / PARLER</v>
      </c>
      <c r="CH187" s="553"/>
      <c r="CI187" s="328">
        <f>PARAMETRES!$G$7</f>
        <v>25</v>
      </c>
      <c r="CJ187" s="329"/>
      <c r="CK187" s="330" t="str">
        <f>TOTALGENERAL!$J89</f>
        <v>-</v>
      </c>
      <c r="CL187" s="331"/>
      <c r="CM187" s="330" t="str">
        <f>TOTALGENERAL!$AK89</f>
        <v/>
      </c>
      <c r="CN187" s="331"/>
      <c r="CO187" s="330" t="str">
        <f>TOTALGENERAL!$BL89</f>
        <v/>
      </c>
      <c r="CP187" s="331"/>
      <c r="CQ187" s="330" t="str">
        <f>TOTALGENERAL!$CM89</f>
        <v/>
      </c>
      <c r="CR187" s="332"/>
      <c r="CS187" s="553" t="str">
        <f>PARAMETRES!$F$7</f>
        <v>ÉCOUTER / PARLER</v>
      </c>
      <c r="CT187" s="553"/>
      <c r="CU187" s="328">
        <f>PARAMETRES!$G$7</f>
        <v>25</v>
      </c>
      <c r="CV187" s="329"/>
      <c r="CW187" s="330" t="str">
        <f>TOTALGENERAL!$J93</f>
        <v>-</v>
      </c>
      <c r="CX187" s="331"/>
      <c r="CY187" s="330" t="str">
        <f>TOTALGENERAL!$AK93</f>
        <v/>
      </c>
      <c r="CZ187" s="331"/>
      <c r="DA187" s="330" t="str">
        <f>TOTALGENERAL!$BL93</f>
        <v/>
      </c>
      <c r="DB187" s="331"/>
      <c r="DC187" s="330" t="str">
        <f>TOTALGENERAL!$CM93</f>
        <v/>
      </c>
      <c r="DD187" s="332"/>
      <c r="DE187" s="553" t="str">
        <f>PARAMETRES!$F$7</f>
        <v>ÉCOUTER / PARLER</v>
      </c>
      <c r="DF187" s="553"/>
      <c r="DG187" s="328">
        <f>PARAMETRES!$G$7</f>
        <v>25</v>
      </c>
      <c r="DH187" s="329"/>
      <c r="DI187" s="330" t="str">
        <f>TOTALGENERAL!$J97</f>
        <v>-</v>
      </c>
      <c r="DJ187" s="331"/>
      <c r="DK187" s="330" t="str">
        <f>TOTALGENERAL!$AK97</f>
        <v/>
      </c>
      <c r="DL187" s="331"/>
      <c r="DM187" s="330" t="str">
        <f>TOTALGENERAL!$BL97</f>
        <v/>
      </c>
      <c r="DN187" s="331"/>
      <c r="DO187" s="330" t="str">
        <f>TOTALGENERAL!$CM97</f>
        <v/>
      </c>
      <c r="DP187" s="332"/>
    </row>
    <row r="188" spans="1:120">
      <c r="A188" s="553" t="str">
        <f>PARAMETRES!$F$8</f>
        <v>LIRE-ÉCRIRE (conjugaison, grammaire, …)</v>
      </c>
      <c r="B188" s="553"/>
      <c r="C188" s="328">
        <f>PARAMETRES!$G$8</f>
        <v>25</v>
      </c>
      <c r="D188" s="329"/>
      <c r="E188" s="330">
        <f>TOTALGENERAL!$K61</f>
        <v>15.9</v>
      </c>
      <c r="F188" s="331"/>
      <c r="G188" s="330" t="str">
        <f>TOTALGENERAL!$AL61</f>
        <v/>
      </c>
      <c r="H188" s="331"/>
      <c r="I188" s="330" t="str">
        <f>TOTALGENERAL!$BM61</f>
        <v/>
      </c>
      <c r="J188" s="331"/>
      <c r="K188" s="330" t="str">
        <f>TOTALGENERAL!$CN61</f>
        <v/>
      </c>
      <c r="L188" s="332"/>
      <c r="M188" s="553" t="str">
        <f>PARAMETRES!$F$8</f>
        <v>LIRE-ÉCRIRE (conjugaison, grammaire, …)</v>
      </c>
      <c r="N188" s="553"/>
      <c r="O188" s="328">
        <f>PARAMETRES!$G$8</f>
        <v>25</v>
      </c>
      <c r="P188" s="329"/>
      <c r="Q188" s="330">
        <f>TOTALGENERAL!$K65</f>
        <v>16.600000000000001</v>
      </c>
      <c r="R188" s="331"/>
      <c r="S188" s="330" t="str">
        <f>TOTALGENERAL!$AL65</f>
        <v/>
      </c>
      <c r="T188" s="331"/>
      <c r="U188" s="330" t="str">
        <f>TOTALGENERAL!$BM65</f>
        <v/>
      </c>
      <c r="V188" s="331"/>
      <c r="W188" s="330" t="str">
        <f>TOTALGENERAL!$CN65</f>
        <v/>
      </c>
      <c r="X188" s="332"/>
      <c r="Y188" s="553" t="str">
        <f>PARAMETRES!$F$8</f>
        <v>LIRE-ÉCRIRE (conjugaison, grammaire, …)</v>
      </c>
      <c r="Z188" s="553"/>
      <c r="AA188" s="328">
        <f>PARAMETRES!$G$8</f>
        <v>25</v>
      </c>
      <c r="AB188" s="329"/>
      <c r="AC188" s="330">
        <f>TOTALGENERAL!$K69</f>
        <v>13.2</v>
      </c>
      <c r="AD188" s="331"/>
      <c r="AE188" s="330" t="str">
        <f>TOTALGENERAL!$AL69</f>
        <v/>
      </c>
      <c r="AF188" s="331"/>
      <c r="AG188" s="330" t="str">
        <f>TOTALGENERAL!$BM69</f>
        <v/>
      </c>
      <c r="AH188" s="331"/>
      <c r="AI188" s="330" t="str">
        <f>TOTALGENERAL!$CN69</f>
        <v/>
      </c>
      <c r="AJ188" s="332"/>
      <c r="AK188" s="553" t="str">
        <f>PARAMETRES!$F$8</f>
        <v>LIRE-ÉCRIRE (conjugaison, grammaire, …)</v>
      </c>
      <c r="AL188" s="553"/>
      <c r="AM188" s="328">
        <f>PARAMETRES!$G$8</f>
        <v>25</v>
      </c>
      <c r="AN188" s="329"/>
      <c r="AO188" s="330">
        <f>TOTALGENERAL!$K73</f>
        <v>12.5</v>
      </c>
      <c r="AP188" s="331"/>
      <c r="AQ188" s="330" t="str">
        <f>TOTALGENERAL!$AL73</f>
        <v/>
      </c>
      <c r="AR188" s="331"/>
      <c r="AS188" s="330" t="str">
        <f>TOTALGENERAL!$BM73</f>
        <v/>
      </c>
      <c r="AT188" s="331"/>
      <c r="AU188" s="330" t="str">
        <f>TOTALGENERAL!$CN73</f>
        <v/>
      </c>
      <c r="AV188" s="332"/>
      <c r="AW188" s="553" t="str">
        <f>PARAMETRES!$F$8</f>
        <v>LIRE-ÉCRIRE (conjugaison, grammaire, …)</v>
      </c>
      <c r="AX188" s="553"/>
      <c r="AY188" s="328">
        <f>PARAMETRES!$G$8</f>
        <v>25</v>
      </c>
      <c r="AZ188" s="329"/>
      <c r="BA188" s="330">
        <f>TOTALGENERAL!$K77</f>
        <v>16.400000000000002</v>
      </c>
      <c r="BB188" s="331"/>
      <c r="BC188" s="330" t="str">
        <f>TOTALGENERAL!$AL77</f>
        <v/>
      </c>
      <c r="BD188" s="331"/>
      <c r="BE188" s="330" t="str">
        <f>TOTALGENERAL!$BM77</f>
        <v/>
      </c>
      <c r="BF188" s="331"/>
      <c r="BG188" s="330" t="str">
        <f>TOTALGENERAL!$CN77</f>
        <v/>
      </c>
      <c r="BH188" s="332"/>
      <c r="BI188" s="553" t="str">
        <f>PARAMETRES!$F$8</f>
        <v>LIRE-ÉCRIRE (conjugaison, grammaire, …)</v>
      </c>
      <c r="BJ188" s="553"/>
      <c r="BK188" s="328">
        <f>PARAMETRES!$G$8</f>
        <v>25</v>
      </c>
      <c r="BL188" s="329"/>
      <c r="BM188" s="330">
        <f>TOTALGENERAL!$K81</f>
        <v>19.400000000000002</v>
      </c>
      <c r="BN188" s="331"/>
      <c r="BO188" s="330" t="str">
        <f>TOTALGENERAL!$AL81</f>
        <v/>
      </c>
      <c r="BP188" s="331"/>
      <c r="BQ188" s="330" t="str">
        <f>TOTALGENERAL!$BM81</f>
        <v/>
      </c>
      <c r="BR188" s="331"/>
      <c r="BS188" s="330" t="str">
        <f>TOTALGENERAL!$CN81</f>
        <v/>
      </c>
      <c r="BT188" s="332"/>
      <c r="BU188" s="553" t="str">
        <f>PARAMETRES!$F$8</f>
        <v>LIRE-ÉCRIRE (conjugaison, grammaire, …)</v>
      </c>
      <c r="BV188" s="553"/>
      <c r="BW188" s="328">
        <f>PARAMETRES!$G$8</f>
        <v>25</v>
      </c>
      <c r="BX188" s="329"/>
      <c r="BY188" s="330">
        <f>TOTALGENERAL!$K85</f>
        <v>16.400000000000002</v>
      </c>
      <c r="BZ188" s="331"/>
      <c r="CA188" s="330" t="str">
        <f>TOTALGENERAL!$AL85</f>
        <v/>
      </c>
      <c r="CB188" s="331"/>
      <c r="CC188" s="330" t="str">
        <f>TOTALGENERAL!$BM85</f>
        <v/>
      </c>
      <c r="CD188" s="331"/>
      <c r="CE188" s="330" t="str">
        <f>TOTALGENERAL!$CN85</f>
        <v/>
      </c>
      <c r="CF188" s="332"/>
      <c r="CG188" s="553" t="str">
        <f>PARAMETRES!$F$8</f>
        <v>LIRE-ÉCRIRE (conjugaison, grammaire, …)</v>
      </c>
      <c r="CH188" s="553"/>
      <c r="CI188" s="328">
        <f>PARAMETRES!$G$8</f>
        <v>25</v>
      </c>
      <c r="CJ188" s="329"/>
      <c r="CK188" s="330" t="str">
        <f>TOTALGENERAL!$K89</f>
        <v>-</v>
      </c>
      <c r="CL188" s="331"/>
      <c r="CM188" s="330" t="str">
        <f>TOTALGENERAL!$AL89</f>
        <v/>
      </c>
      <c r="CN188" s="331"/>
      <c r="CO188" s="330" t="str">
        <f>TOTALGENERAL!$BM89</f>
        <v/>
      </c>
      <c r="CP188" s="331"/>
      <c r="CQ188" s="330" t="str">
        <f>TOTALGENERAL!$CN89</f>
        <v/>
      </c>
      <c r="CR188" s="332"/>
      <c r="CS188" s="553" t="str">
        <f>PARAMETRES!$F$8</f>
        <v>LIRE-ÉCRIRE (conjugaison, grammaire, …)</v>
      </c>
      <c r="CT188" s="553"/>
      <c r="CU188" s="328">
        <f>PARAMETRES!$G$8</f>
        <v>25</v>
      </c>
      <c r="CV188" s="329"/>
      <c r="CW188" s="330" t="str">
        <f>TOTALGENERAL!$K93</f>
        <v>-</v>
      </c>
      <c r="CX188" s="331"/>
      <c r="CY188" s="330" t="str">
        <f>TOTALGENERAL!$AL93</f>
        <v/>
      </c>
      <c r="CZ188" s="331"/>
      <c r="DA188" s="330" t="str">
        <f>TOTALGENERAL!$BM93</f>
        <v/>
      </c>
      <c r="DB188" s="331"/>
      <c r="DC188" s="330" t="str">
        <f>TOTALGENERAL!$CN93</f>
        <v/>
      </c>
      <c r="DD188" s="332"/>
      <c r="DE188" s="553" t="str">
        <f>PARAMETRES!$F$8</f>
        <v>LIRE-ÉCRIRE (conjugaison, grammaire, …)</v>
      </c>
      <c r="DF188" s="553"/>
      <c r="DG188" s="328">
        <f>PARAMETRES!$G$8</f>
        <v>25</v>
      </c>
      <c r="DH188" s="329"/>
      <c r="DI188" s="330" t="str">
        <f>TOTALGENERAL!$K97</f>
        <v>-</v>
      </c>
      <c r="DJ188" s="331"/>
      <c r="DK188" s="330" t="str">
        <f>TOTALGENERAL!$AL97</f>
        <v/>
      </c>
      <c r="DL188" s="331"/>
      <c r="DM188" s="330" t="str">
        <f>TOTALGENERAL!$BM97</f>
        <v/>
      </c>
      <c r="DN188" s="331"/>
      <c r="DO188" s="330" t="str">
        <f>TOTALGENERAL!$CN97</f>
        <v/>
      </c>
      <c r="DP188" s="332"/>
    </row>
    <row r="189" spans="1:120">
      <c r="A189" s="326"/>
      <c r="B189" s="326"/>
      <c r="C189" s="327"/>
      <c r="D189" s="327"/>
      <c r="E189" s="315"/>
      <c r="G189" s="315"/>
      <c r="I189" s="315"/>
      <c r="K189" s="315"/>
      <c r="M189" s="326"/>
      <c r="N189" s="326"/>
      <c r="O189" s="327"/>
      <c r="P189" s="327"/>
      <c r="Q189" s="315"/>
      <c r="S189" s="315"/>
      <c r="U189" s="315"/>
      <c r="W189" s="315"/>
      <c r="Y189" s="326"/>
      <c r="Z189" s="326"/>
      <c r="AA189" s="327"/>
      <c r="AB189" s="327"/>
      <c r="AC189" s="315"/>
      <c r="AE189" s="315"/>
      <c r="AG189" s="315"/>
      <c r="AI189" s="315"/>
      <c r="AK189" s="326"/>
      <c r="AL189" s="326"/>
      <c r="AM189" s="327"/>
      <c r="AN189" s="327"/>
      <c r="AO189" s="315"/>
      <c r="AQ189" s="315"/>
      <c r="AS189" s="315"/>
      <c r="AU189" s="315"/>
      <c r="AW189" s="326"/>
      <c r="AX189" s="326"/>
      <c r="AY189" s="327"/>
      <c r="AZ189" s="327"/>
      <c r="BA189" s="315"/>
      <c r="BC189" s="315"/>
      <c r="BE189" s="315"/>
      <c r="BG189" s="315"/>
      <c r="BI189" s="326"/>
      <c r="BJ189" s="326"/>
      <c r="BK189" s="327"/>
      <c r="BL189" s="327"/>
      <c r="BM189" s="315"/>
      <c r="BO189" s="315"/>
      <c r="BQ189" s="315"/>
      <c r="BS189" s="315"/>
      <c r="BU189" s="326"/>
      <c r="BV189" s="326"/>
      <c r="BW189" s="327"/>
      <c r="BX189" s="327"/>
      <c r="BY189" s="315"/>
      <c r="CA189" s="315"/>
      <c r="CC189" s="315"/>
      <c r="CE189" s="315"/>
      <c r="CG189" s="326"/>
      <c r="CH189" s="326"/>
      <c r="CI189" s="327"/>
      <c r="CJ189" s="327"/>
      <c r="CK189" s="315"/>
      <c r="CM189" s="315"/>
      <c r="CO189" s="315"/>
      <c r="CQ189" s="315"/>
      <c r="CS189" s="326"/>
      <c r="CT189" s="326"/>
      <c r="CU189" s="327"/>
      <c r="CV189" s="327"/>
      <c r="CW189" s="315"/>
      <c r="CY189" s="315"/>
      <c r="DA189" s="315"/>
      <c r="DC189" s="315"/>
      <c r="DE189" s="326"/>
      <c r="DF189" s="326"/>
      <c r="DG189" s="327"/>
      <c r="DH189" s="327"/>
      <c r="DI189" s="315"/>
      <c r="DK189" s="315"/>
      <c r="DM189" s="315"/>
      <c r="DO189" s="315"/>
    </row>
    <row r="190" spans="1:120" ht="13.5">
      <c r="A190" s="554" t="str">
        <f>PARAMETRES!$F$9</f>
        <v>TOTAL LANGUE MATERNELLE</v>
      </c>
      <c r="B190" s="554"/>
      <c r="C190" s="333">
        <f>PARAMETRES!$G$9</f>
        <v>100</v>
      </c>
      <c r="D190" s="334"/>
      <c r="E190" s="335">
        <f>TOTALGENERAL!$L61</f>
        <v>79.899999999999991</v>
      </c>
      <c r="F190" s="319"/>
      <c r="G190" s="335" t="str">
        <f>TOTALGENERAL!$AM61</f>
        <v/>
      </c>
      <c r="H190" s="319"/>
      <c r="I190" s="335" t="str">
        <f>TOTALGENERAL!$BN61</f>
        <v/>
      </c>
      <c r="J190" s="319"/>
      <c r="K190" s="335" t="str">
        <f>TOTALGENERAL!$CO61</f>
        <v/>
      </c>
      <c r="L190" s="320"/>
      <c r="M190" s="554" t="str">
        <f>PARAMETRES!$F$9</f>
        <v>TOTAL LANGUE MATERNELLE</v>
      </c>
      <c r="N190" s="554"/>
      <c r="O190" s="333">
        <f>PARAMETRES!$G$9</f>
        <v>100</v>
      </c>
      <c r="P190" s="334"/>
      <c r="Q190" s="335">
        <f>TOTALGENERAL!$L65</f>
        <v>74.099999999999994</v>
      </c>
      <c r="R190" s="319"/>
      <c r="S190" s="335" t="str">
        <f>TOTALGENERAL!$AM65</f>
        <v/>
      </c>
      <c r="T190" s="319"/>
      <c r="U190" s="335" t="str">
        <f>TOTALGENERAL!$BN65</f>
        <v/>
      </c>
      <c r="V190" s="319"/>
      <c r="W190" s="335" t="str">
        <f>TOTALGENERAL!$CO65</f>
        <v/>
      </c>
      <c r="X190" s="320"/>
      <c r="Y190" s="554" t="str">
        <f>PARAMETRES!$F$9</f>
        <v>TOTAL LANGUE MATERNELLE</v>
      </c>
      <c r="Z190" s="554"/>
      <c r="AA190" s="333">
        <f>PARAMETRES!$G$9</f>
        <v>100</v>
      </c>
      <c r="AB190" s="334"/>
      <c r="AC190" s="335">
        <f>TOTALGENERAL!$L69</f>
        <v>67.099999999999994</v>
      </c>
      <c r="AD190" s="319"/>
      <c r="AE190" s="335" t="str">
        <f>TOTALGENERAL!$AM69</f>
        <v/>
      </c>
      <c r="AF190" s="319"/>
      <c r="AG190" s="335" t="str">
        <f>TOTALGENERAL!$BN69</f>
        <v/>
      </c>
      <c r="AH190" s="319"/>
      <c r="AI190" s="335" t="str">
        <f>TOTALGENERAL!$CO69</f>
        <v/>
      </c>
      <c r="AJ190" s="320"/>
      <c r="AK190" s="554" t="str">
        <f>PARAMETRES!$F$9</f>
        <v>TOTAL LANGUE MATERNELLE</v>
      </c>
      <c r="AL190" s="554"/>
      <c r="AM190" s="333">
        <f>PARAMETRES!$G$9</f>
        <v>100</v>
      </c>
      <c r="AN190" s="334"/>
      <c r="AO190" s="335">
        <f>TOTALGENERAL!$L73</f>
        <v>70.899999999999991</v>
      </c>
      <c r="AP190" s="319"/>
      <c r="AQ190" s="335" t="str">
        <f>TOTALGENERAL!$AM73</f>
        <v/>
      </c>
      <c r="AR190" s="319"/>
      <c r="AS190" s="335" t="str">
        <f>TOTALGENERAL!$BN73</f>
        <v/>
      </c>
      <c r="AT190" s="319"/>
      <c r="AU190" s="335" t="str">
        <f>TOTALGENERAL!$CO73</f>
        <v/>
      </c>
      <c r="AV190" s="320"/>
      <c r="AW190" s="554" t="str">
        <f>PARAMETRES!$F$9</f>
        <v>TOTAL LANGUE MATERNELLE</v>
      </c>
      <c r="AX190" s="554"/>
      <c r="AY190" s="333">
        <f>PARAMETRES!$G$9</f>
        <v>100</v>
      </c>
      <c r="AZ190" s="334"/>
      <c r="BA190" s="335">
        <f>TOTALGENERAL!$L77</f>
        <v>79.8</v>
      </c>
      <c r="BB190" s="319"/>
      <c r="BC190" s="335" t="str">
        <f>TOTALGENERAL!$AM77</f>
        <v/>
      </c>
      <c r="BD190" s="319"/>
      <c r="BE190" s="335" t="str">
        <f>TOTALGENERAL!$BN77</f>
        <v/>
      </c>
      <c r="BF190" s="319"/>
      <c r="BG190" s="335" t="str">
        <f>TOTALGENERAL!$CO77</f>
        <v/>
      </c>
      <c r="BH190" s="320"/>
      <c r="BI190" s="554" t="str">
        <f>PARAMETRES!$F$9</f>
        <v>TOTAL LANGUE MATERNELLE</v>
      </c>
      <c r="BJ190" s="554"/>
      <c r="BK190" s="333">
        <f>PARAMETRES!$G$9</f>
        <v>100</v>
      </c>
      <c r="BL190" s="334"/>
      <c r="BM190" s="335">
        <f>TOTALGENERAL!$L81</f>
        <v>82.899999999999991</v>
      </c>
      <c r="BN190" s="319"/>
      <c r="BO190" s="335" t="str">
        <f>TOTALGENERAL!$AM81</f>
        <v/>
      </c>
      <c r="BP190" s="319"/>
      <c r="BQ190" s="335" t="str">
        <f>TOTALGENERAL!$BN81</f>
        <v/>
      </c>
      <c r="BR190" s="319"/>
      <c r="BS190" s="335" t="str">
        <f>TOTALGENERAL!$CO81</f>
        <v/>
      </c>
      <c r="BT190" s="320"/>
      <c r="BU190" s="554" t="str">
        <f>PARAMETRES!$F$9</f>
        <v>TOTAL LANGUE MATERNELLE</v>
      </c>
      <c r="BV190" s="554"/>
      <c r="BW190" s="333">
        <f>PARAMETRES!$G$9</f>
        <v>100</v>
      </c>
      <c r="BX190" s="334"/>
      <c r="BY190" s="335">
        <f>TOTALGENERAL!$L85</f>
        <v>68.399999999999991</v>
      </c>
      <c r="BZ190" s="319"/>
      <c r="CA190" s="335" t="str">
        <f>TOTALGENERAL!$AM85</f>
        <v/>
      </c>
      <c r="CB190" s="319"/>
      <c r="CC190" s="335" t="str">
        <f>TOTALGENERAL!$BN85</f>
        <v/>
      </c>
      <c r="CD190" s="319"/>
      <c r="CE190" s="335" t="str">
        <f>TOTALGENERAL!$CO85</f>
        <v/>
      </c>
      <c r="CF190" s="320"/>
      <c r="CG190" s="554" t="str">
        <f>PARAMETRES!$F$9</f>
        <v>TOTAL LANGUE MATERNELLE</v>
      </c>
      <c r="CH190" s="554"/>
      <c r="CI190" s="333">
        <f>PARAMETRES!$G$9</f>
        <v>100</v>
      </c>
      <c r="CJ190" s="334"/>
      <c r="CK190" s="335" t="str">
        <f>TOTALGENERAL!$L89</f>
        <v>-</v>
      </c>
      <c r="CL190" s="319"/>
      <c r="CM190" s="335" t="str">
        <f>TOTALGENERAL!$AM89</f>
        <v/>
      </c>
      <c r="CN190" s="319"/>
      <c r="CO190" s="335" t="str">
        <f>TOTALGENERAL!$BN89</f>
        <v/>
      </c>
      <c r="CP190" s="319"/>
      <c r="CQ190" s="335" t="str">
        <f>TOTALGENERAL!$CO89</f>
        <v/>
      </c>
      <c r="CR190" s="320"/>
      <c r="CS190" s="554" t="str">
        <f>PARAMETRES!$F$9</f>
        <v>TOTAL LANGUE MATERNELLE</v>
      </c>
      <c r="CT190" s="554"/>
      <c r="CU190" s="333">
        <f>PARAMETRES!$G$9</f>
        <v>100</v>
      </c>
      <c r="CV190" s="334"/>
      <c r="CW190" s="335" t="str">
        <f>TOTALGENERAL!$L93</f>
        <v>-</v>
      </c>
      <c r="CX190" s="319"/>
      <c r="CY190" s="335" t="str">
        <f>TOTALGENERAL!$AM93</f>
        <v/>
      </c>
      <c r="CZ190" s="319"/>
      <c r="DA190" s="335" t="str">
        <f>TOTALGENERAL!$BN93</f>
        <v/>
      </c>
      <c r="DB190" s="319"/>
      <c r="DC190" s="335" t="str">
        <f>TOTALGENERAL!$CO93</f>
        <v/>
      </c>
      <c r="DD190" s="320"/>
      <c r="DE190" s="554" t="str">
        <f>PARAMETRES!$F$9</f>
        <v>TOTAL LANGUE MATERNELLE</v>
      </c>
      <c r="DF190" s="554"/>
      <c r="DG190" s="333">
        <f>PARAMETRES!$G$9</f>
        <v>100</v>
      </c>
      <c r="DH190" s="334"/>
      <c r="DI190" s="335" t="str">
        <f>TOTALGENERAL!$L97</f>
        <v>-</v>
      </c>
      <c r="DJ190" s="319"/>
      <c r="DK190" s="335" t="str">
        <f>TOTALGENERAL!$AM97</f>
        <v/>
      </c>
      <c r="DL190" s="319"/>
      <c r="DM190" s="335" t="str">
        <f>TOTALGENERAL!$BN97</f>
        <v/>
      </c>
      <c r="DN190" s="319"/>
      <c r="DO190" s="335" t="str">
        <f>TOTALGENERAL!$CO97</f>
        <v/>
      </c>
      <c r="DP190" s="320"/>
    </row>
    <row r="191" spans="1:120" ht="13.5">
      <c r="A191" s="321" t="str">
        <f>IF(COUNTBLANK(K180:K209)=30,"","Moyenne de l'année :")</f>
        <v/>
      </c>
      <c r="B191" s="322" t="str">
        <f>IF(COUNTBLANK(K180:K209)=30,"",CONCATENATE(TOTALGENERAL!$DK61," %"))</f>
        <v/>
      </c>
      <c r="C191" s="336"/>
      <c r="D191" s="336"/>
      <c r="E191" s="315"/>
      <c r="F191" s="324"/>
      <c r="G191" s="315"/>
      <c r="H191" s="324"/>
      <c r="I191" s="315"/>
      <c r="J191" s="324"/>
      <c r="K191" s="315"/>
      <c r="L191" s="325"/>
      <c r="M191" s="321" t="str">
        <f>IF(COUNTBLANK(W180:W209)=30,"","Moyenne de l'année :")</f>
        <v/>
      </c>
      <c r="N191" s="322" t="str">
        <f>IF(COUNTBLANK(W180:W209)=30,"",CONCATENATE(TOTALGENERAL!$DK65," %"))</f>
        <v/>
      </c>
      <c r="O191" s="336"/>
      <c r="P191" s="336"/>
      <c r="Q191" s="315"/>
      <c r="R191" s="324"/>
      <c r="S191" s="315"/>
      <c r="T191" s="324"/>
      <c r="U191" s="315"/>
      <c r="V191" s="324"/>
      <c r="W191" s="315"/>
      <c r="X191" s="325"/>
      <c r="Y191" s="321" t="str">
        <f>IF(COUNTBLANK(AI180:AI209)=30,"","Moyenne de l'année :")</f>
        <v/>
      </c>
      <c r="Z191" s="322" t="str">
        <f>IF(COUNTBLANK(AI180:AI209)=30,"",CONCATENATE(TOTALGENERAL!$DK69," %"))</f>
        <v/>
      </c>
      <c r="AA191" s="336"/>
      <c r="AB191" s="336"/>
      <c r="AC191" s="315"/>
      <c r="AD191" s="324"/>
      <c r="AE191" s="315"/>
      <c r="AF191" s="324"/>
      <c r="AG191" s="315"/>
      <c r="AH191" s="324"/>
      <c r="AI191" s="315"/>
      <c r="AJ191" s="325"/>
      <c r="AK191" s="321" t="str">
        <f>IF(COUNTBLANK(AU180:AU209)=30,"","Moyenne de l'année :")</f>
        <v/>
      </c>
      <c r="AL191" s="322" t="str">
        <f>IF(COUNTBLANK(AU180:AU209)=30,"",CONCATENATE(TOTALGENERAL!$DK73," %"))</f>
        <v/>
      </c>
      <c r="AM191" s="336"/>
      <c r="AN191" s="336"/>
      <c r="AO191" s="315"/>
      <c r="AP191" s="324"/>
      <c r="AQ191" s="315"/>
      <c r="AR191" s="324"/>
      <c r="AS191" s="315"/>
      <c r="AT191" s="324"/>
      <c r="AU191" s="315"/>
      <c r="AV191" s="325"/>
      <c r="AW191" s="321" t="str">
        <f>IF(COUNTBLANK(BG180:BG209)=30,"","Moyenne de l'année :")</f>
        <v/>
      </c>
      <c r="AX191" s="322" t="str">
        <f>IF(COUNTBLANK(BG180:BG209)=30,"",CONCATENATE(TOTALGENERAL!$DK77," %"))</f>
        <v/>
      </c>
      <c r="AY191" s="336"/>
      <c r="AZ191" s="336"/>
      <c r="BA191" s="315"/>
      <c r="BB191" s="324"/>
      <c r="BC191" s="315"/>
      <c r="BD191" s="324"/>
      <c r="BE191" s="315"/>
      <c r="BF191" s="324"/>
      <c r="BG191" s="315"/>
      <c r="BH191" s="325"/>
      <c r="BI191" s="321" t="str">
        <f>IF(COUNTBLANK(BS180:BS209)=30,"","Moyenne de l'année :")</f>
        <v/>
      </c>
      <c r="BJ191" s="322" t="str">
        <f>IF(COUNTBLANK(BS180:BS209)=30,"",CONCATENATE(TOTALGENERAL!$DK81," %"))</f>
        <v/>
      </c>
      <c r="BK191" s="336"/>
      <c r="BL191" s="336"/>
      <c r="BM191" s="315"/>
      <c r="BN191" s="324"/>
      <c r="BO191" s="315"/>
      <c r="BP191" s="324"/>
      <c r="BQ191" s="315"/>
      <c r="BR191" s="324"/>
      <c r="BS191" s="315"/>
      <c r="BT191" s="325"/>
      <c r="BU191" s="321" t="str">
        <f>IF(COUNTBLANK(CE180:CE209)=30,"","Moyenne de l'année :")</f>
        <v/>
      </c>
      <c r="BV191" s="322" t="str">
        <f>IF(COUNTBLANK(CE180:CE209)=30,"",CONCATENATE(TOTALGENERAL!$DK85," %"))</f>
        <v/>
      </c>
      <c r="BW191" s="336"/>
      <c r="BX191" s="336"/>
      <c r="BY191" s="315"/>
      <c r="BZ191" s="324"/>
      <c r="CA191" s="315"/>
      <c r="CB191" s="324"/>
      <c r="CC191" s="315"/>
      <c r="CD191" s="324"/>
      <c r="CE191" s="315"/>
      <c r="CF191" s="325"/>
      <c r="CG191" s="321" t="str">
        <f>IF(COUNTBLANK(CQ180:CQ209)=30,"","Moyenne de l'année :")</f>
        <v/>
      </c>
      <c r="CH191" s="322" t="str">
        <f>IF(COUNTBLANK(CQ180:CQ209)=30,"",CONCATENATE(TOTALGENERAL!$DK89," %"))</f>
        <v/>
      </c>
      <c r="CI191" s="336"/>
      <c r="CJ191" s="336"/>
      <c r="CK191" s="315"/>
      <c r="CL191" s="324"/>
      <c r="CM191" s="315"/>
      <c r="CN191" s="324"/>
      <c r="CO191" s="315"/>
      <c r="CP191" s="324"/>
      <c r="CQ191" s="315"/>
      <c r="CR191" s="325"/>
      <c r="CS191" s="321" t="str">
        <f>IF(COUNTBLANK(DC180:DC209)=30,"","Moyenne de l'année :")</f>
        <v/>
      </c>
      <c r="CT191" s="322" t="str">
        <f>IF(COUNTBLANK(DC180:DC209)=30,"",CONCATENATE(TOTALGENERAL!$DK93," %"))</f>
        <v/>
      </c>
      <c r="CU191" s="336"/>
      <c r="CV191" s="336"/>
      <c r="CW191" s="315"/>
      <c r="CX191" s="324"/>
      <c r="CY191" s="315"/>
      <c r="CZ191" s="324"/>
      <c r="DA191" s="315"/>
      <c r="DB191" s="324"/>
      <c r="DC191" s="315"/>
      <c r="DD191" s="325"/>
      <c r="DE191" s="321" t="str">
        <f>IF(COUNTBLANK(DO180:DO209)=30,"","Moyenne de l'année :")</f>
        <v/>
      </c>
      <c r="DF191" s="322" t="str">
        <f>IF(COUNTBLANK(DO180:DO209)=30,"",CONCATENATE(TOTALGENERAL!$DK97," %"))</f>
        <v/>
      </c>
      <c r="DG191" s="336"/>
      <c r="DH191" s="336"/>
      <c r="DI191" s="315"/>
      <c r="DJ191" s="324"/>
      <c r="DK191" s="315"/>
      <c r="DL191" s="324"/>
      <c r="DM191" s="315"/>
      <c r="DN191" s="324"/>
      <c r="DO191" s="315"/>
      <c r="DP191" s="325"/>
    </row>
    <row r="192" spans="1:120">
      <c r="A192" s="326"/>
      <c r="B192" s="326"/>
      <c r="C192" s="327"/>
      <c r="D192" s="327"/>
      <c r="E192" s="315"/>
      <c r="G192" s="315"/>
      <c r="I192" s="315"/>
      <c r="K192" s="315"/>
      <c r="M192" s="326"/>
      <c r="N192" s="326"/>
      <c r="O192" s="327"/>
      <c r="P192" s="327"/>
      <c r="Q192" s="315"/>
      <c r="S192" s="315"/>
      <c r="U192" s="315"/>
      <c r="W192" s="315"/>
      <c r="Y192" s="326"/>
      <c r="Z192" s="326"/>
      <c r="AA192" s="327"/>
      <c r="AB192" s="327"/>
      <c r="AC192" s="315"/>
      <c r="AE192" s="315"/>
      <c r="AG192" s="315"/>
      <c r="AI192" s="315"/>
      <c r="AK192" s="326"/>
      <c r="AL192" s="326"/>
      <c r="AM192" s="327"/>
      <c r="AN192" s="327"/>
      <c r="AO192" s="315"/>
      <c r="AQ192" s="315"/>
      <c r="AS192" s="315"/>
      <c r="AU192" s="315"/>
      <c r="AW192" s="326"/>
      <c r="AX192" s="326"/>
      <c r="AY192" s="327"/>
      <c r="AZ192" s="327"/>
      <c r="BA192" s="315"/>
      <c r="BC192" s="315"/>
      <c r="BE192" s="315"/>
      <c r="BG192" s="315"/>
      <c r="BI192" s="326"/>
      <c r="BJ192" s="326"/>
      <c r="BK192" s="327"/>
      <c r="BL192" s="327"/>
      <c r="BM192" s="315"/>
      <c r="BO192" s="315"/>
      <c r="BQ192" s="315"/>
      <c r="BS192" s="315"/>
      <c r="BU192" s="326"/>
      <c r="BV192" s="326"/>
      <c r="BW192" s="327"/>
      <c r="BX192" s="327"/>
      <c r="BY192" s="315"/>
      <c r="CA192" s="315"/>
      <c r="CC192" s="315"/>
      <c r="CE192" s="315"/>
      <c r="CG192" s="326"/>
      <c r="CH192" s="326"/>
      <c r="CI192" s="327"/>
      <c r="CJ192" s="327"/>
      <c r="CK192" s="315"/>
      <c r="CM192" s="315"/>
      <c r="CO192" s="315"/>
      <c r="CQ192" s="315"/>
      <c r="CS192" s="326"/>
      <c r="CT192" s="326"/>
      <c r="CU192" s="327"/>
      <c r="CV192" s="327"/>
      <c r="CW192" s="315"/>
      <c r="CY192" s="315"/>
      <c r="DA192" s="315"/>
      <c r="DC192" s="315"/>
      <c r="DE192" s="326"/>
      <c r="DF192" s="326"/>
      <c r="DG192" s="327"/>
      <c r="DH192" s="327"/>
      <c r="DI192" s="315"/>
      <c r="DK192" s="315"/>
      <c r="DM192" s="315"/>
      <c r="DO192" s="315"/>
    </row>
    <row r="193" spans="1:120" ht="13.5">
      <c r="A193" s="552" t="s">
        <v>89</v>
      </c>
      <c r="B193" s="552"/>
      <c r="C193" s="327"/>
      <c r="D193" s="327"/>
      <c r="E193" s="315"/>
      <c r="G193" s="315"/>
      <c r="I193" s="315"/>
      <c r="K193" s="315"/>
      <c r="M193" s="552" t="s">
        <v>89</v>
      </c>
      <c r="N193" s="552"/>
      <c r="O193" s="327"/>
      <c r="P193" s="327"/>
      <c r="Q193" s="315"/>
      <c r="S193" s="315"/>
      <c r="U193" s="315"/>
      <c r="W193" s="315"/>
      <c r="Y193" s="552" t="s">
        <v>89</v>
      </c>
      <c r="Z193" s="552"/>
      <c r="AA193" s="327"/>
      <c r="AB193" s="327"/>
      <c r="AC193" s="315"/>
      <c r="AE193" s="315"/>
      <c r="AG193" s="315"/>
      <c r="AI193" s="315"/>
      <c r="AK193" s="552" t="s">
        <v>89</v>
      </c>
      <c r="AL193" s="552"/>
      <c r="AM193" s="327"/>
      <c r="AN193" s="327"/>
      <c r="AO193" s="315"/>
      <c r="AQ193" s="315"/>
      <c r="AS193" s="315"/>
      <c r="AU193" s="315"/>
      <c r="AW193" s="552" t="s">
        <v>89</v>
      </c>
      <c r="AX193" s="552"/>
      <c r="AY193" s="327"/>
      <c r="AZ193" s="327"/>
      <c r="BA193" s="315"/>
      <c r="BC193" s="315"/>
      <c r="BE193" s="315"/>
      <c r="BG193" s="315"/>
      <c r="BI193" s="552" t="s">
        <v>89</v>
      </c>
      <c r="BJ193" s="552"/>
      <c r="BK193" s="327"/>
      <c r="BL193" s="327"/>
      <c r="BM193" s="315"/>
      <c r="BO193" s="315"/>
      <c r="BQ193" s="315"/>
      <c r="BS193" s="315"/>
      <c r="BU193" s="552" t="s">
        <v>89</v>
      </c>
      <c r="BV193" s="552"/>
      <c r="BW193" s="327"/>
      <c r="BX193" s="327"/>
      <c r="BY193" s="315"/>
      <c r="CA193" s="315"/>
      <c r="CC193" s="315"/>
      <c r="CE193" s="315"/>
      <c r="CG193" s="552" t="s">
        <v>89</v>
      </c>
      <c r="CH193" s="552"/>
      <c r="CI193" s="327"/>
      <c r="CJ193" s="327"/>
      <c r="CK193" s="315"/>
      <c r="CM193" s="315"/>
      <c r="CO193" s="315"/>
      <c r="CQ193" s="315"/>
      <c r="CS193" s="552" t="s">
        <v>89</v>
      </c>
      <c r="CT193" s="552"/>
      <c r="CU193" s="327"/>
      <c r="CV193" s="327"/>
      <c r="CW193" s="315"/>
      <c r="CY193" s="315"/>
      <c r="DA193" s="315"/>
      <c r="DC193" s="315"/>
      <c r="DE193" s="552" t="s">
        <v>89</v>
      </c>
      <c r="DF193" s="552"/>
      <c r="DG193" s="327"/>
      <c r="DH193" s="327"/>
      <c r="DI193" s="315"/>
      <c r="DK193" s="315"/>
      <c r="DM193" s="315"/>
      <c r="DO193" s="315"/>
    </row>
    <row r="194" spans="1:120">
      <c r="A194" s="326"/>
      <c r="B194" s="326"/>
      <c r="C194" s="327"/>
      <c r="D194" s="327"/>
      <c r="E194" s="315"/>
      <c r="G194" s="315"/>
      <c r="I194" s="315"/>
      <c r="K194" s="315"/>
      <c r="M194" s="326"/>
      <c r="N194" s="326"/>
      <c r="O194" s="327"/>
      <c r="P194" s="327"/>
      <c r="Q194" s="315"/>
      <c r="S194" s="315"/>
      <c r="U194" s="315"/>
      <c r="W194" s="315"/>
      <c r="Y194" s="326"/>
      <c r="Z194" s="326"/>
      <c r="AA194" s="327"/>
      <c r="AB194" s="327"/>
      <c r="AC194" s="315"/>
      <c r="AE194" s="315"/>
      <c r="AG194" s="315"/>
      <c r="AI194" s="315"/>
      <c r="AK194" s="326"/>
      <c r="AL194" s="326"/>
      <c r="AM194" s="327"/>
      <c r="AN194" s="327"/>
      <c r="AO194" s="315"/>
      <c r="AQ194" s="315"/>
      <c r="AS194" s="315"/>
      <c r="AU194" s="315"/>
      <c r="AW194" s="326"/>
      <c r="AX194" s="326"/>
      <c r="AY194" s="327"/>
      <c r="AZ194" s="327"/>
      <c r="BA194" s="315"/>
      <c r="BC194" s="315"/>
      <c r="BE194" s="315"/>
      <c r="BG194" s="315"/>
      <c r="BI194" s="326"/>
      <c r="BJ194" s="326"/>
      <c r="BK194" s="327"/>
      <c r="BL194" s="327"/>
      <c r="BM194" s="315"/>
      <c r="BO194" s="315"/>
      <c r="BQ194" s="315"/>
      <c r="BS194" s="315"/>
      <c r="BU194" s="326"/>
      <c r="BV194" s="326"/>
      <c r="BW194" s="327"/>
      <c r="BX194" s="327"/>
      <c r="BY194" s="315"/>
      <c r="CA194" s="315"/>
      <c r="CC194" s="315"/>
      <c r="CE194" s="315"/>
      <c r="CG194" s="326"/>
      <c r="CH194" s="326"/>
      <c r="CI194" s="327"/>
      <c r="CJ194" s="327"/>
      <c r="CK194" s="315"/>
      <c r="CM194" s="315"/>
      <c r="CO194" s="315"/>
      <c r="CQ194" s="315"/>
      <c r="CS194" s="326"/>
      <c r="CT194" s="326"/>
      <c r="CU194" s="327"/>
      <c r="CV194" s="327"/>
      <c r="CW194" s="315"/>
      <c r="CY194" s="315"/>
      <c r="DA194" s="315"/>
      <c r="DC194" s="315"/>
      <c r="DE194" s="326"/>
      <c r="DF194" s="326"/>
      <c r="DG194" s="327"/>
      <c r="DH194" s="327"/>
      <c r="DI194" s="315"/>
      <c r="DK194" s="315"/>
      <c r="DM194" s="315"/>
      <c r="DO194" s="315"/>
    </row>
    <row r="195" spans="1:120">
      <c r="A195" s="553" t="str">
        <f>PARAMETRES!$F$11</f>
        <v>NOMBRES ET OPÉRATIONS</v>
      </c>
      <c r="B195" s="553"/>
      <c r="C195" s="328">
        <f>PARAMETRES!$G$11</f>
        <v>40</v>
      </c>
      <c r="D195" s="329"/>
      <c r="E195" s="330">
        <f>TOTALGENERAL!$O61</f>
        <v>36.800000000000004</v>
      </c>
      <c r="F195" s="331"/>
      <c r="G195" s="330" t="str">
        <f>TOTALGENERAL!$AP61</f>
        <v/>
      </c>
      <c r="H195" s="331"/>
      <c r="I195" s="330" t="str">
        <f>TOTALGENERAL!$BQ61</f>
        <v/>
      </c>
      <c r="J195" s="331"/>
      <c r="K195" s="330" t="str">
        <f>TOTALGENERAL!$CR61</f>
        <v/>
      </c>
      <c r="L195" s="332"/>
      <c r="M195" s="553" t="str">
        <f>PARAMETRES!$F$11</f>
        <v>NOMBRES ET OPÉRATIONS</v>
      </c>
      <c r="N195" s="553"/>
      <c r="O195" s="328">
        <f>PARAMETRES!$G$11</f>
        <v>40</v>
      </c>
      <c r="P195" s="329"/>
      <c r="Q195" s="330">
        <f>TOTALGENERAL!$O65</f>
        <v>33.5</v>
      </c>
      <c r="R195" s="331"/>
      <c r="S195" s="330" t="str">
        <f>TOTALGENERAL!$AP65</f>
        <v/>
      </c>
      <c r="T195" s="331"/>
      <c r="U195" s="330" t="str">
        <f>TOTALGENERAL!$BQ65</f>
        <v/>
      </c>
      <c r="V195" s="331"/>
      <c r="W195" s="330" t="str">
        <f>TOTALGENERAL!$CR65</f>
        <v/>
      </c>
      <c r="X195" s="332"/>
      <c r="Y195" s="553" t="str">
        <f>PARAMETRES!$F$11</f>
        <v>NOMBRES ET OPÉRATIONS</v>
      </c>
      <c r="Z195" s="553"/>
      <c r="AA195" s="328">
        <f>PARAMETRES!$G$11</f>
        <v>40</v>
      </c>
      <c r="AB195" s="329"/>
      <c r="AC195" s="330">
        <f>TOTALGENERAL!$O69</f>
        <v>32.800000000000004</v>
      </c>
      <c r="AD195" s="331"/>
      <c r="AE195" s="330" t="str">
        <f>TOTALGENERAL!$AP69</f>
        <v/>
      </c>
      <c r="AF195" s="331"/>
      <c r="AG195" s="330" t="str">
        <f>TOTALGENERAL!$BQ69</f>
        <v/>
      </c>
      <c r="AH195" s="331"/>
      <c r="AI195" s="330" t="str">
        <f>TOTALGENERAL!$CR69</f>
        <v/>
      </c>
      <c r="AJ195" s="332"/>
      <c r="AK195" s="553" t="str">
        <f>PARAMETRES!$F$11</f>
        <v>NOMBRES ET OPÉRATIONS</v>
      </c>
      <c r="AL195" s="553"/>
      <c r="AM195" s="328">
        <f>PARAMETRES!$G$11</f>
        <v>40</v>
      </c>
      <c r="AN195" s="329"/>
      <c r="AO195" s="330">
        <f>TOTALGENERAL!$O73</f>
        <v>36</v>
      </c>
      <c r="AP195" s="331"/>
      <c r="AQ195" s="330" t="str">
        <f>TOTALGENERAL!$AP73</f>
        <v/>
      </c>
      <c r="AR195" s="331"/>
      <c r="AS195" s="330" t="str">
        <f>TOTALGENERAL!$BQ73</f>
        <v/>
      </c>
      <c r="AT195" s="331"/>
      <c r="AU195" s="330" t="str">
        <f>TOTALGENERAL!$CR73</f>
        <v/>
      </c>
      <c r="AV195" s="332"/>
      <c r="AW195" s="553" t="str">
        <f>PARAMETRES!$F$11</f>
        <v>NOMBRES ET OPÉRATIONS</v>
      </c>
      <c r="AX195" s="553"/>
      <c r="AY195" s="328">
        <f>PARAMETRES!$G$11</f>
        <v>40</v>
      </c>
      <c r="AZ195" s="329"/>
      <c r="BA195" s="330">
        <f>TOTALGENERAL!$O77</f>
        <v>34.5</v>
      </c>
      <c r="BB195" s="331"/>
      <c r="BC195" s="330" t="str">
        <f>TOTALGENERAL!$AP77</f>
        <v/>
      </c>
      <c r="BD195" s="331"/>
      <c r="BE195" s="330" t="str">
        <f>TOTALGENERAL!$BQ77</f>
        <v/>
      </c>
      <c r="BF195" s="331"/>
      <c r="BG195" s="330" t="str">
        <f>TOTALGENERAL!$CR77</f>
        <v/>
      </c>
      <c r="BH195" s="332"/>
      <c r="BI195" s="553" t="str">
        <f>PARAMETRES!$F$11</f>
        <v>NOMBRES ET OPÉRATIONS</v>
      </c>
      <c r="BJ195" s="553"/>
      <c r="BK195" s="328">
        <f>PARAMETRES!$G$11</f>
        <v>40</v>
      </c>
      <c r="BL195" s="329"/>
      <c r="BM195" s="330">
        <f>TOTALGENERAL!$O81</f>
        <v>32.800000000000004</v>
      </c>
      <c r="BN195" s="331"/>
      <c r="BO195" s="330" t="str">
        <f>TOTALGENERAL!$AP81</f>
        <v/>
      </c>
      <c r="BP195" s="331"/>
      <c r="BQ195" s="330" t="str">
        <f>TOTALGENERAL!$BQ81</f>
        <v/>
      </c>
      <c r="BR195" s="331"/>
      <c r="BS195" s="330" t="str">
        <f>TOTALGENERAL!$CR81</f>
        <v/>
      </c>
      <c r="BT195" s="332"/>
      <c r="BU195" s="553" t="str">
        <f>PARAMETRES!$F$11</f>
        <v>NOMBRES ET OPÉRATIONS</v>
      </c>
      <c r="BV195" s="553"/>
      <c r="BW195" s="328">
        <f>PARAMETRES!$G$11</f>
        <v>40</v>
      </c>
      <c r="BX195" s="329"/>
      <c r="BY195" s="330">
        <f>TOTALGENERAL!$O85</f>
        <v>36.800000000000004</v>
      </c>
      <c r="BZ195" s="331"/>
      <c r="CA195" s="330" t="str">
        <f>TOTALGENERAL!$AP85</f>
        <v/>
      </c>
      <c r="CB195" s="331"/>
      <c r="CC195" s="330" t="str">
        <f>TOTALGENERAL!$BQ85</f>
        <v/>
      </c>
      <c r="CD195" s="331"/>
      <c r="CE195" s="330" t="str">
        <f>TOTALGENERAL!$CR85</f>
        <v/>
      </c>
      <c r="CF195" s="332"/>
      <c r="CG195" s="553" t="str">
        <f>PARAMETRES!$F$11</f>
        <v>NOMBRES ET OPÉRATIONS</v>
      </c>
      <c r="CH195" s="553"/>
      <c r="CI195" s="328">
        <f>PARAMETRES!$G$11</f>
        <v>40</v>
      </c>
      <c r="CJ195" s="329"/>
      <c r="CK195" s="330" t="str">
        <f>TOTALGENERAL!$O89</f>
        <v>-</v>
      </c>
      <c r="CL195" s="331"/>
      <c r="CM195" s="330" t="str">
        <f>TOTALGENERAL!$AP89</f>
        <v/>
      </c>
      <c r="CN195" s="331"/>
      <c r="CO195" s="330" t="str">
        <f>TOTALGENERAL!$BQ89</f>
        <v/>
      </c>
      <c r="CP195" s="331"/>
      <c r="CQ195" s="330" t="str">
        <f>TOTALGENERAL!$CR89</f>
        <v/>
      </c>
      <c r="CR195" s="332"/>
      <c r="CS195" s="553" t="str">
        <f>PARAMETRES!$F$11</f>
        <v>NOMBRES ET OPÉRATIONS</v>
      </c>
      <c r="CT195" s="553"/>
      <c r="CU195" s="328">
        <f>PARAMETRES!$G$11</f>
        <v>40</v>
      </c>
      <c r="CV195" s="329"/>
      <c r="CW195" s="330" t="str">
        <f>TOTALGENERAL!$O93</f>
        <v>-</v>
      </c>
      <c r="CX195" s="331"/>
      <c r="CY195" s="330" t="str">
        <f>TOTALGENERAL!$AP93</f>
        <v/>
      </c>
      <c r="CZ195" s="331"/>
      <c r="DA195" s="330" t="str">
        <f>TOTALGENERAL!$BQ93</f>
        <v/>
      </c>
      <c r="DB195" s="331"/>
      <c r="DC195" s="330" t="str">
        <f>TOTALGENERAL!$CR93</f>
        <v/>
      </c>
      <c r="DD195" s="332"/>
      <c r="DE195" s="553" t="str">
        <f>PARAMETRES!$F$11</f>
        <v>NOMBRES ET OPÉRATIONS</v>
      </c>
      <c r="DF195" s="553"/>
      <c r="DG195" s="328">
        <f>PARAMETRES!$G$11</f>
        <v>40</v>
      </c>
      <c r="DH195" s="329"/>
      <c r="DI195" s="330" t="str">
        <f>TOTALGENERAL!$O97</f>
        <v>-</v>
      </c>
      <c r="DJ195" s="331"/>
      <c r="DK195" s="330" t="str">
        <f>TOTALGENERAL!$AP97</f>
        <v/>
      </c>
      <c r="DL195" s="331"/>
      <c r="DM195" s="330" t="str">
        <f>TOTALGENERAL!$BQ97</f>
        <v/>
      </c>
      <c r="DN195" s="331"/>
      <c r="DO195" s="330" t="str">
        <f>TOTALGENERAL!$CR97</f>
        <v/>
      </c>
      <c r="DP195" s="332"/>
    </row>
    <row r="196" spans="1:120">
      <c r="A196" s="553" t="str">
        <f>PARAMETRES!$F$12</f>
        <v>GRANDEURS</v>
      </c>
      <c r="B196" s="553"/>
      <c r="C196" s="328">
        <f>PARAMETRES!$G$12</f>
        <v>30</v>
      </c>
      <c r="D196" s="329"/>
      <c r="E196" s="330" t="str">
        <f>TOTALGENERAL!$P61</f>
        <v/>
      </c>
      <c r="F196" s="331"/>
      <c r="G196" s="330" t="str">
        <f>TOTALGENERAL!$AQ61</f>
        <v/>
      </c>
      <c r="H196" s="331"/>
      <c r="I196" s="330" t="str">
        <f>TOTALGENERAL!$BR61</f>
        <v/>
      </c>
      <c r="J196" s="331"/>
      <c r="K196" s="330" t="str">
        <f>TOTALGENERAL!$CS61</f>
        <v/>
      </c>
      <c r="L196" s="332"/>
      <c r="M196" s="553" t="str">
        <f>PARAMETRES!$F$12</f>
        <v>GRANDEURS</v>
      </c>
      <c r="N196" s="553"/>
      <c r="O196" s="328">
        <f>PARAMETRES!$G$12</f>
        <v>30</v>
      </c>
      <c r="P196" s="329"/>
      <c r="Q196" s="330" t="str">
        <f>TOTALGENERAL!$P65</f>
        <v/>
      </c>
      <c r="R196" s="331"/>
      <c r="S196" s="330" t="str">
        <f>TOTALGENERAL!$AQ65</f>
        <v/>
      </c>
      <c r="T196" s="331"/>
      <c r="U196" s="330" t="str">
        <f>TOTALGENERAL!$BR65</f>
        <v/>
      </c>
      <c r="V196" s="331"/>
      <c r="W196" s="330" t="str">
        <f>TOTALGENERAL!$CS65</f>
        <v/>
      </c>
      <c r="X196" s="332"/>
      <c r="Y196" s="553" t="str">
        <f>PARAMETRES!$F$12</f>
        <v>GRANDEURS</v>
      </c>
      <c r="Z196" s="553"/>
      <c r="AA196" s="328">
        <f>PARAMETRES!$G$12</f>
        <v>30</v>
      </c>
      <c r="AB196" s="329"/>
      <c r="AC196" s="330" t="str">
        <f>TOTALGENERAL!$P69</f>
        <v/>
      </c>
      <c r="AD196" s="331"/>
      <c r="AE196" s="330" t="str">
        <f>TOTALGENERAL!$AQ69</f>
        <v/>
      </c>
      <c r="AF196" s="331"/>
      <c r="AG196" s="330" t="str">
        <f>TOTALGENERAL!$BR69</f>
        <v/>
      </c>
      <c r="AH196" s="331"/>
      <c r="AI196" s="330" t="str">
        <f>TOTALGENERAL!$CS69</f>
        <v/>
      </c>
      <c r="AJ196" s="332"/>
      <c r="AK196" s="553" t="str">
        <f>PARAMETRES!$F$12</f>
        <v>GRANDEURS</v>
      </c>
      <c r="AL196" s="553"/>
      <c r="AM196" s="328">
        <f>PARAMETRES!$G$12</f>
        <v>30</v>
      </c>
      <c r="AN196" s="329"/>
      <c r="AO196" s="330" t="str">
        <f>TOTALGENERAL!$P73</f>
        <v/>
      </c>
      <c r="AP196" s="331"/>
      <c r="AQ196" s="330" t="str">
        <f>TOTALGENERAL!$AQ73</f>
        <v/>
      </c>
      <c r="AR196" s="331"/>
      <c r="AS196" s="330" t="str">
        <f>TOTALGENERAL!$BR73</f>
        <v/>
      </c>
      <c r="AT196" s="331"/>
      <c r="AU196" s="330" t="str">
        <f>TOTALGENERAL!$CS73</f>
        <v/>
      </c>
      <c r="AV196" s="332"/>
      <c r="AW196" s="553" t="str">
        <f>PARAMETRES!$F$12</f>
        <v>GRANDEURS</v>
      </c>
      <c r="AX196" s="553"/>
      <c r="AY196" s="328">
        <f>PARAMETRES!$G$12</f>
        <v>30</v>
      </c>
      <c r="AZ196" s="329"/>
      <c r="BA196" s="330" t="str">
        <f>TOTALGENERAL!$P77</f>
        <v/>
      </c>
      <c r="BB196" s="331"/>
      <c r="BC196" s="330" t="str">
        <f>TOTALGENERAL!$AQ77</f>
        <v/>
      </c>
      <c r="BD196" s="331"/>
      <c r="BE196" s="330" t="str">
        <f>TOTALGENERAL!$BR77</f>
        <v/>
      </c>
      <c r="BF196" s="331"/>
      <c r="BG196" s="330" t="str">
        <f>TOTALGENERAL!$CS77</f>
        <v/>
      </c>
      <c r="BH196" s="332"/>
      <c r="BI196" s="553" t="str">
        <f>PARAMETRES!$F$12</f>
        <v>GRANDEURS</v>
      </c>
      <c r="BJ196" s="553"/>
      <c r="BK196" s="328">
        <f>PARAMETRES!$G$12</f>
        <v>30</v>
      </c>
      <c r="BL196" s="329"/>
      <c r="BM196" s="330" t="str">
        <f>TOTALGENERAL!$P81</f>
        <v/>
      </c>
      <c r="BN196" s="331"/>
      <c r="BO196" s="330" t="str">
        <f>TOTALGENERAL!$AQ81</f>
        <v/>
      </c>
      <c r="BP196" s="331"/>
      <c r="BQ196" s="330" t="str">
        <f>TOTALGENERAL!$BR81</f>
        <v/>
      </c>
      <c r="BR196" s="331"/>
      <c r="BS196" s="330" t="str">
        <f>TOTALGENERAL!$CS81</f>
        <v/>
      </c>
      <c r="BT196" s="332"/>
      <c r="BU196" s="553" t="str">
        <f>PARAMETRES!$F$12</f>
        <v>GRANDEURS</v>
      </c>
      <c r="BV196" s="553"/>
      <c r="BW196" s="328">
        <f>PARAMETRES!$G$12</f>
        <v>30</v>
      </c>
      <c r="BX196" s="329"/>
      <c r="BY196" s="330" t="str">
        <f>TOTALGENERAL!$P85</f>
        <v/>
      </c>
      <c r="BZ196" s="331"/>
      <c r="CA196" s="330" t="str">
        <f>TOTALGENERAL!$AQ85</f>
        <v/>
      </c>
      <c r="CB196" s="331"/>
      <c r="CC196" s="330" t="str">
        <f>TOTALGENERAL!$BR85</f>
        <v/>
      </c>
      <c r="CD196" s="331"/>
      <c r="CE196" s="330" t="str">
        <f>TOTALGENERAL!$CS85</f>
        <v/>
      </c>
      <c r="CF196" s="332"/>
      <c r="CG196" s="553" t="str">
        <f>PARAMETRES!$F$12</f>
        <v>GRANDEURS</v>
      </c>
      <c r="CH196" s="553"/>
      <c r="CI196" s="328">
        <f>PARAMETRES!$G$12</f>
        <v>30</v>
      </c>
      <c r="CJ196" s="329"/>
      <c r="CK196" s="330" t="str">
        <f>TOTALGENERAL!$P89</f>
        <v/>
      </c>
      <c r="CL196" s="331"/>
      <c r="CM196" s="330" t="str">
        <f>TOTALGENERAL!$AQ89</f>
        <v/>
      </c>
      <c r="CN196" s="331"/>
      <c r="CO196" s="330" t="str">
        <f>TOTALGENERAL!$BR89</f>
        <v/>
      </c>
      <c r="CP196" s="331"/>
      <c r="CQ196" s="330" t="str">
        <f>TOTALGENERAL!$CS89</f>
        <v/>
      </c>
      <c r="CR196" s="332"/>
      <c r="CS196" s="553" t="str">
        <f>PARAMETRES!$F$12</f>
        <v>GRANDEURS</v>
      </c>
      <c r="CT196" s="553"/>
      <c r="CU196" s="328">
        <f>PARAMETRES!$G$12</f>
        <v>30</v>
      </c>
      <c r="CV196" s="329"/>
      <c r="CW196" s="330" t="str">
        <f>TOTALGENERAL!$P93</f>
        <v/>
      </c>
      <c r="CX196" s="331"/>
      <c r="CY196" s="330" t="str">
        <f>TOTALGENERAL!$AQ93</f>
        <v/>
      </c>
      <c r="CZ196" s="331"/>
      <c r="DA196" s="330" t="str">
        <f>TOTALGENERAL!$BR93</f>
        <v/>
      </c>
      <c r="DB196" s="331"/>
      <c r="DC196" s="330" t="str">
        <f>TOTALGENERAL!$CS93</f>
        <v/>
      </c>
      <c r="DD196" s="332"/>
      <c r="DE196" s="553" t="str">
        <f>PARAMETRES!$F$12</f>
        <v>GRANDEURS</v>
      </c>
      <c r="DF196" s="553"/>
      <c r="DG196" s="328">
        <f>PARAMETRES!$G$12</f>
        <v>30</v>
      </c>
      <c r="DH196" s="329"/>
      <c r="DI196" s="330" t="str">
        <f>TOTALGENERAL!$P97</f>
        <v/>
      </c>
      <c r="DJ196" s="331"/>
      <c r="DK196" s="330" t="str">
        <f>TOTALGENERAL!$AQ97</f>
        <v/>
      </c>
      <c r="DL196" s="331"/>
      <c r="DM196" s="330" t="str">
        <f>TOTALGENERAL!$BR97</f>
        <v/>
      </c>
      <c r="DN196" s="331"/>
      <c r="DO196" s="330" t="str">
        <f>TOTALGENERAL!$CS97</f>
        <v/>
      </c>
      <c r="DP196" s="332"/>
    </row>
    <row r="197" spans="1:120">
      <c r="A197" s="553" t="str">
        <f>PARAMETRES!$F$13</f>
        <v>SOLIDES ET FIGURES</v>
      </c>
      <c r="B197" s="553"/>
      <c r="C197" s="328">
        <f>PARAMETRES!$G$13</f>
        <v>30</v>
      </c>
      <c r="D197" s="329"/>
      <c r="E197" s="330" t="str">
        <f>TOTALGENERAL!$Q61</f>
        <v/>
      </c>
      <c r="F197" s="331"/>
      <c r="G197" s="330" t="str">
        <f>TOTALGENERAL!$AR61</f>
        <v/>
      </c>
      <c r="H197" s="331"/>
      <c r="I197" s="330" t="str">
        <f>TOTALGENERAL!$BS61</f>
        <v/>
      </c>
      <c r="J197" s="331"/>
      <c r="K197" s="330" t="str">
        <f>TOTALGENERAL!$CT61</f>
        <v/>
      </c>
      <c r="L197" s="332"/>
      <c r="M197" s="553" t="str">
        <f>PARAMETRES!$F$13</f>
        <v>SOLIDES ET FIGURES</v>
      </c>
      <c r="N197" s="553"/>
      <c r="O197" s="328">
        <f>PARAMETRES!$G$13</f>
        <v>30</v>
      </c>
      <c r="P197" s="329"/>
      <c r="Q197" s="330" t="str">
        <f>TOTALGENERAL!$Q65</f>
        <v/>
      </c>
      <c r="R197" s="331"/>
      <c r="S197" s="330" t="str">
        <f>TOTALGENERAL!$AR65</f>
        <v/>
      </c>
      <c r="T197" s="331"/>
      <c r="U197" s="330" t="str">
        <f>TOTALGENERAL!$BS65</f>
        <v/>
      </c>
      <c r="V197" s="331"/>
      <c r="W197" s="330" t="str">
        <f>TOTALGENERAL!$CT65</f>
        <v/>
      </c>
      <c r="X197" s="332"/>
      <c r="Y197" s="553" t="str">
        <f>PARAMETRES!$F$13</f>
        <v>SOLIDES ET FIGURES</v>
      </c>
      <c r="Z197" s="553"/>
      <c r="AA197" s="328">
        <f>PARAMETRES!$G$13</f>
        <v>30</v>
      </c>
      <c r="AB197" s="329"/>
      <c r="AC197" s="330" t="str">
        <f>TOTALGENERAL!$Q69</f>
        <v/>
      </c>
      <c r="AD197" s="331"/>
      <c r="AE197" s="330" t="str">
        <f>TOTALGENERAL!$AR69</f>
        <v/>
      </c>
      <c r="AF197" s="331"/>
      <c r="AG197" s="330" t="str">
        <f>TOTALGENERAL!$BS69</f>
        <v/>
      </c>
      <c r="AH197" s="331"/>
      <c r="AI197" s="330" t="str">
        <f>TOTALGENERAL!$CT69</f>
        <v/>
      </c>
      <c r="AJ197" s="332"/>
      <c r="AK197" s="553" t="str">
        <f>PARAMETRES!$F$13</f>
        <v>SOLIDES ET FIGURES</v>
      </c>
      <c r="AL197" s="553"/>
      <c r="AM197" s="328">
        <f>PARAMETRES!$G$13</f>
        <v>30</v>
      </c>
      <c r="AN197" s="329"/>
      <c r="AO197" s="330" t="str">
        <f>TOTALGENERAL!$Q73</f>
        <v/>
      </c>
      <c r="AP197" s="331"/>
      <c r="AQ197" s="330" t="str">
        <f>TOTALGENERAL!$AR73</f>
        <v/>
      </c>
      <c r="AR197" s="331"/>
      <c r="AS197" s="330" t="str">
        <f>TOTALGENERAL!$BS73</f>
        <v/>
      </c>
      <c r="AT197" s="331"/>
      <c r="AU197" s="330" t="str">
        <f>TOTALGENERAL!$CT73</f>
        <v/>
      </c>
      <c r="AV197" s="332"/>
      <c r="AW197" s="553" t="str">
        <f>PARAMETRES!$F$13</f>
        <v>SOLIDES ET FIGURES</v>
      </c>
      <c r="AX197" s="553"/>
      <c r="AY197" s="328">
        <f>PARAMETRES!$G$13</f>
        <v>30</v>
      </c>
      <c r="AZ197" s="329"/>
      <c r="BA197" s="330" t="str">
        <f>TOTALGENERAL!$Q77</f>
        <v/>
      </c>
      <c r="BB197" s="331"/>
      <c r="BC197" s="330" t="str">
        <f>TOTALGENERAL!$AR77</f>
        <v/>
      </c>
      <c r="BD197" s="331"/>
      <c r="BE197" s="330" t="str">
        <f>TOTALGENERAL!$BS77</f>
        <v/>
      </c>
      <c r="BF197" s="331"/>
      <c r="BG197" s="330" t="str">
        <f>TOTALGENERAL!$CT77</f>
        <v/>
      </c>
      <c r="BH197" s="332"/>
      <c r="BI197" s="553" t="str">
        <f>PARAMETRES!$F$13</f>
        <v>SOLIDES ET FIGURES</v>
      </c>
      <c r="BJ197" s="553"/>
      <c r="BK197" s="328">
        <f>PARAMETRES!$G$13</f>
        <v>30</v>
      </c>
      <c r="BL197" s="329"/>
      <c r="BM197" s="330" t="str">
        <f>TOTALGENERAL!$Q81</f>
        <v/>
      </c>
      <c r="BN197" s="331"/>
      <c r="BO197" s="330" t="str">
        <f>TOTALGENERAL!$AR81</f>
        <v/>
      </c>
      <c r="BP197" s="331"/>
      <c r="BQ197" s="330" t="str">
        <f>TOTALGENERAL!$BS81</f>
        <v/>
      </c>
      <c r="BR197" s="331"/>
      <c r="BS197" s="330" t="str">
        <f>TOTALGENERAL!$CT81</f>
        <v/>
      </c>
      <c r="BT197" s="332"/>
      <c r="BU197" s="553" t="str">
        <f>PARAMETRES!$F$13</f>
        <v>SOLIDES ET FIGURES</v>
      </c>
      <c r="BV197" s="553"/>
      <c r="BW197" s="328">
        <f>PARAMETRES!$G$13</f>
        <v>30</v>
      </c>
      <c r="BX197" s="329"/>
      <c r="BY197" s="330" t="str">
        <f>TOTALGENERAL!$Q85</f>
        <v/>
      </c>
      <c r="BZ197" s="331"/>
      <c r="CA197" s="330" t="str">
        <f>TOTALGENERAL!$AR85</f>
        <v/>
      </c>
      <c r="CB197" s="331"/>
      <c r="CC197" s="330" t="str">
        <f>TOTALGENERAL!$BS85</f>
        <v/>
      </c>
      <c r="CD197" s="331"/>
      <c r="CE197" s="330" t="str">
        <f>TOTALGENERAL!$CT85</f>
        <v/>
      </c>
      <c r="CF197" s="332"/>
      <c r="CG197" s="553" t="str">
        <f>PARAMETRES!$F$13</f>
        <v>SOLIDES ET FIGURES</v>
      </c>
      <c r="CH197" s="553"/>
      <c r="CI197" s="328">
        <f>PARAMETRES!$G$13</f>
        <v>30</v>
      </c>
      <c r="CJ197" s="329"/>
      <c r="CK197" s="330" t="str">
        <f>TOTALGENERAL!$Q89</f>
        <v/>
      </c>
      <c r="CL197" s="331"/>
      <c r="CM197" s="330" t="str">
        <f>TOTALGENERAL!$AR89</f>
        <v/>
      </c>
      <c r="CN197" s="331"/>
      <c r="CO197" s="330" t="str">
        <f>TOTALGENERAL!$BS89</f>
        <v/>
      </c>
      <c r="CP197" s="331"/>
      <c r="CQ197" s="330" t="str">
        <f>TOTALGENERAL!$CT89</f>
        <v/>
      </c>
      <c r="CR197" s="332"/>
      <c r="CS197" s="553" t="str">
        <f>PARAMETRES!$F$13</f>
        <v>SOLIDES ET FIGURES</v>
      </c>
      <c r="CT197" s="553"/>
      <c r="CU197" s="328">
        <f>PARAMETRES!$G$13</f>
        <v>30</v>
      </c>
      <c r="CV197" s="329"/>
      <c r="CW197" s="330" t="str">
        <f>TOTALGENERAL!$Q93</f>
        <v/>
      </c>
      <c r="CX197" s="331"/>
      <c r="CY197" s="330" t="str">
        <f>TOTALGENERAL!$AR93</f>
        <v/>
      </c>
      <c r="CZ197" s="331"/>
      <c r="DA197" s="330" t="str">
        <f>TOTALGENERAL!$BS93</f>
        <v/>
      </c>
      <c r="DB197" s="331"/>
      <c r="DC197" s="330" t="str">
        <f>TOTALGENERAL!$CT93</f>
        <v/>
      </c>
      <c r="DD197" s="332"/>
      <c r="DE197" s="553" t="str">
        <f>PARAMETRES!$F$13</f>
        <v>SOLIDES ET FIGURES</v>
      </c>
      <c r="DF197" s="553"/>
      <c r="DG197" s="328">
        <f>PARAMETRES!$G$13</f>
        <v>30</v>
      </c>
      <c r="DH197" s="329"/>
      <c r="DI197" s="330" t="str">
        <f>TOTALGENERAL!$Q97</f>
        <v/>
      </c>
      <c r="DJ197" s="331"/>
      <c r="DK197" s="330" t="str">
        <f>TOTALGENERAL!$AR97</f>
        <v/>
      </c>
      <c r="DL197" s="331"/>
      <c r="DM197" s="330" t="str">
        <f>TOTALGENERAL!$BS97</f>
        <v/>
      </c>
      <c r="DN197" s="331"/>
      <c r="DO197" s="330" t="str">
        <f>TOTALGENERAL!$CT97</f>
        <v/>
      </c>
      <c r="DP197" s="332"/>
    </row>
    <row r="198" spans="1:120">
      <c r="A198" s="326"/>
      <c r="B198" s="326"/>
      <c r="C198" s="327"/>
      <c r="D198" s="327"/>
      <c r="E198" s="315"/>
      <c r="G198" s="315"/>
      <c r="I198" s="315"/>
      <c r="K198" s="315"/>
      <c r="M198" s="326"/>
      <c r="N198" s="326"/>
      <c r="O198" s="327"/>
      <c r="P198" s="327"/>
      <c r="Q198" s="315"/>
      <c r="S198" s="315"/>
      <c r="U198" s="315"/>
      <c r="W198" s="315"/>
      <c r="Y198" s="326"/>
      <c r="Z198" s="326"/>
      <c r="AA198" s="327"/>
      <c r="AB198" s="327"/>
      <c r="AC198" s="315"/>
      <c r="AE198" s="315"/>
      <c r="AG198" s="315"/>
      <c r="AI198" s="315"/>
      <c r="AK198" s="326"/>
      <c r="AL198" s="326"/>
      <c r="AM198" s="327"/>
      <c r="AN198" s="327"/>
      <c r="AO198" s="315"/>
      <c r="AQ198" s="315"/>
      <c r="AS198" s="315"/>
      <c r="AU198" s="315"/>
      <c r="AW198" s="326"/>
      <c r="AX198" s="326"/>
      <c r="AY198" s="327"/>
      <c r="AZ198" s="327"/>
      <c r="BA198" s="315"/>
      <c r="BC198" s="315"/>
      <c r="BE198" s="315"/>
      <c r="BG198" s="315"/>
      <c r="BI198" s="326"/>
      <c r="BJ198" s="326"/>
      <c r="BK198" s="327"/>
      <c r="BL198" s="327"/>
      <c r="BM198" s="315"/>
      <c r="BO198" s="315"/>
      <c r="BQ198" s="315"/>
      <c r="BS198" s="315"/>
      <c r="BU198" s="326"/>
      <c r="BV198" s="326"/>
      <c r="BW198" s="327"/>
      <c r="BX198" s="327"/>
      <c r="BY198" s="315"/>
      <c r="CA198" s="315"/>
      <c r="CC198" s="315"/>
      <c r="CE198" s="315"/>
      <c r="CG198" s="326"/>
      <c r="CH198" s="326"/>
      <c r="CI198" s="327"/>
      <c r="CJ198" s="327"/>
      <c r="CK198" s="315"/>
      <c r="CM198" s="315"/>
      <c r="CO198" s="315"/>
      <c r="CQ198" s="315"/>
      <c r="CS198" s="326"/>
      <c r="CT198" s="326"/>
      <c r="CU198" s="327"/>
      <c r="CV198" s="327"/>
      <c r="CW198" s="315"/>
      <c r="CY198" s="315"/>
      <c r="DA198" s="315"/>
      <c r="DC198" s="315"/>
      <c r="DE198" s="326"/>
      <c r="DF198" s="326"/>
      <c r="DG198" s="327"/>
      <c r="DH198" s="327"/>
      <c r="DI198" s="315"/>
      <c r="DK198" s="315"/>
      <c r="DM198" s="315"/>
      <c r="DO198" s="315"/>
    </row>
    <row r="199" spans="1:120" ht="13.5">
      <c r="A199" s="554" t="str">
        <f>PARAMETRES!$F$14</f>
        <v>TOTAL MATHÉMATIQUE</v>
      </c>
      <c r="B199" s="554"/>
      <c r="C199" s="333">
        <f>PARAMETRES!$G$14</f>
        <v>100</v>
      </c>
      <c r="D199" s="334"/>
      <c r="E199" s="335">
        <f>TOTALGENERAL!$R61</f>
        <v>92</v>
      </c>
      <c r="F199" s="319"/>
      <c r="G199" s="335" t="str">
        <f>TOTALGENERAL!$AS61</f>
        <v/>
      </c>
      <c r="H199" s="319"/>
      <c r="I199" s="335" t="str">
        <f>TOTALGENERAL!$BT61</f>
        <v/>
      </c>
      <c r="J199" s="319"/>
      <c r="K199" s="335" t="str">
        <f>TOTALGENERAL!$CU61</f>
        <v/>
      </c>
      <c r="L199" s="320"/>
      <c r="M199" s="554" t="str">
        <f>PARAMETRES!$F$14</f>
        <v>TOTAL MATHÉMATIQUE</v>
      </c>
      <c r="N199" s="554"/>
      <c r="O199" s="333">
        <f>PARAMETRES!$G$14</f>
        <v>100</v>
      </c>
      <c r="P199" s="334"/>
      <c r="Q199" s="335">
        <f>TOTALGENERAL!$R65</f>
        <v>83.699999999999989</v>
      </c>
      <c r="R199" s="319"/>
      <c r="S199" s="335" t="str">
        <f>TOTALGENERAL!$AS65</f>
        <v/>
      </c>
      <c r="T199" s="319"/>
      <c r="U199" s="335" t="str">
        <f>TOTALGENERAL!$BT65</f>
        <v/>
      </c>
      <c r="V199" s="319"/>
      <c r="W199" s="335" t="str">
        <f>TOTALGENERAL!$CU65</f>
        <v/>
      </c>
      <c r="X199" s="320"/>
      <c r="Y199" s="554" t="str">
        <f>PARAMETRES!$F$14</f>
        <v>TOTAL MATHÉMATIQUE</v>
      </c>
      <c r="Z199" s="554"/>
      <c r="AA199" s="333">
        <f>PARAMETRES!$G$14</f>
        <v>100</v>
      </c>
      <c r="AB199" s="334"/>
      <c r="AC199" s="335">
        <f>TOTALGENERAL!$R69</f>
        <v>81.8</v>
      </c>
      <c r="AD199" s="319"/>
      <c r="AE199" s="335" t="str">
        <f>TOTALGENERAL!$AS69</f>
        <v/>
      </c>
      <c r="AF199" s="319"/>
      <c r="AG199" s="335" t="str">
        <f>TOTALGENERAL!$BT69</f>
        <v/>
      </c>
      <c r="AH199" s="319"/>
      <c r="AI199" s="335" t="str">
        <f>TOTALGENERAL!$CU69</f>
        <v/>
      </c>
      <c r="AJ199" s="320"/>
      <c r="AK199" s="554" t="str">
        <f>PARAMETRES!$F$14</f>
        <v>TOTAL MATHÉMATIQUE</v>
      </c>
      <c r="AL199" s="554"/>
      <c r="AM199" s="333">
        <f>PARAMETRES!$G$14</f>
        <v>100</v>
      </c>
      <c r="AN199" s="334"/>
      <c r="AO199" s="335">
        <f>TOTALGENERAL!$R73</f>
        <v>89.899999999999991</v>
      </c>
      <c r="AP199" s="319"/>
      <c r="AQ199" s="335" t="str">
        <f>TOTALGENERAL!$AS73</f>
        <v/>
      </c>
      <c r="AR199" s="319"/>
      <c r="AS199" s="335" t="str">
        <f>TOTALGENERAL!$BT73</f>
        <v/>
      </c>
      <c r="AT199" s="319"/>
      <c r="AU199" s="335" t="str">
        <f>TOTALGENERAL!$CU73</f>
        <v/>
      </c>
      <c r="AV199" s="320"/>
      <c r="AW199" s="554" t="str">
        <f>PARAMETRES!$F$14</f>
        <v>TOTAL MATHÉMATIQUE</v>
      </c>
      <c r="AX199" s="554"/>
      <c r="AY199" s="333">
        <f>PARAMETRES!$G$14</f>
        <v>100</v>
      </c>
      <c r="AZ199" s="334"/>
      <c r="BA199" s="335">
        <f>TOTALGENERAL!$R77</f>
        <v>86.3</v>
      </c>
      <c r="BB199" s="319"/>
      <c r="BC199" s="335" t="str">
        <f>TOTALGENERAL!$AS77</f>
        <v/>
      </c>
      <c r="BD199" s="319"/>
      <c r="BE199" s="335" t="str">
        <f>TOTALGENERAL!$BT77</f>
        <v/>
      </c>
      <c r="BF199" s="319"/>
      <c r="BG199" s="335" t="str">
        <f>TOTALGENERAL!$CU77</f>
        <v/>
      </c>
      <c r="BH199" s="320"/>
      <c r="BI199" s="554" t="str">
        <f>PARAMETRES!$F$14</f>
        <v>TOTAL MATHÉMATIQUE</v>
      </c>
      <c r="BJ199" s="554"/>
      <c r="BK199" s="333">
        <f>PARAMETRES!$G$14</f>
        <v>100</v>
      </c>
      <c r="BL199" s="334"/>
      <c r="BM199" s="335">
        <f>TOTALGENERAL!$R81</f>
        <v>81.8</v>
      </c>
      <c r="BN199" s="319"/>
      <c r="BO199" s="335" t="str">
        <f>TOTALGENERAL!$AS81</f>
        <v/>
      </c>
      <c r="BP199" s="319"/>
      <c r="BQ199" s="335" t="str">
        <f>TOTALGENERAL!$BT81</f>
        <v/>
      </c>
      <c r="BR199" s="319"/>
      <c r="BS199" s="335" t="str">
        <f>TOTALGENERAL!$CU81</f>
        <v/>
      </c>
      <c r="BT199" s="320"/>
      <c r="BU199" s="554" t="str">
        <f>PARAMETRES!$F$14</f>
        <v>TOTAL MATHÉMATIQUE</v>
      </c>
      <c r="BV199" s="554"/>
      <c r="BW199" s="333">
        <f>PARAMETRES!$G$14</f>
        <v>100</v>
      </c>
      <c r="BX199" s="334"/>
      <c r="BY199" s="335">
        <f>TOTALGENERAL!$R85</f>
        <v>92</v>
      </c>
      <c r="BZ199" s="319"/>
      <c r="CA199" s="335" t="str">
        <f>TOTALGENERAL!$AS85</f>
        <v/>
      </c>
      <c r="CB199" s="319"/>
      <c r="CC199" s="335" t="str">
        <f>TOTALGENERAL!$BT85</f>
        <v/>
      </c>
      <c r="CD199" s="319"/>
      <c r="CE199" s="335" t="str">
        <f>TOTALGENERAL!$CU85</f>
        <v/>
      </c>
      <c r="CF199" s="320"/>
      <c r="CG199" s="554" t="str">
        <f>PARAMETRES!$F$14</f>
        <v>TOTAL MATHÉMATIQUE</v>
      </c>
      <c r="CH199" s="554"/>
      <c r="CI199" s="333">
        <f>PARAMETRES!$G$14</f>
        <v>100</v>
      </c>
      <c r="CJ199" s="334"/>
      <c r="CK199" s="335" t="str">
        <f>TOTALGENERAL!$R89</f>
        <v>-</v>
      </c>
      <c r="CL199" s="319"/>
      <c r="CM199" s="335" t="str">
        <f>TOTALGENERAL!$AS89</f>
        <v/>
      </c>
      <c r="CN199" s="319"/>
      <c r="CO199" s="335" t="str">
        <f>TOTALGENERAL!$BT89</f>
        <v/>
      </c>
      <c r="CP199" s="319"/>
      <c r="CQ199" s="335" t="str">
        <f>TOTALGENERAL!$CU89</f>
        <v/>
      </c>
      <c r="CR199" s="320"/>
      <c r="CS199" s="554" t="str">
        <f>PARAMETRES!$F$14</f>
        <v>TOTAL MATHÉMATIQUE</v>
      </c>
      <c r="CT199" s="554"/>
      <c r="CU199" s="333">
        <f>PARAMETRES!$G$14</f>
        <v>100</v>
      </c>
      <c r="CV199" s="334"/>
      <c r="CW199" s="335" t="str">
        <f>TOTALGENERAL!$R93</f>
        <v>-</v>
      </c>
      <c r="CX199" s="319"/>
      <c r="CY199" s="335" t="str">
        <f>TOTALGENERAL!$AS93</f>
        <v/>
      </c>
      <c r="CZ199" s="319"/>
      <c r="DA199" s="335" t="str">
        <f>TOTALGENERAL!$BT93</f>
        <v/>
      </c>
      <c r="DB199" s="319"/>
      <c r="DC199" s="335" t="str">
        <f>TOTALGENERAL!$CU93</f>
        <v/>
      </c>
      <c r="DD199" s="320"/>
      <c r="DE199" s="554" t="str">
        <f>PARAMETRES!$F$14</f>
        <v>TOTAL MATHÉMATIQUE</v>
      </c>
      <c r="DF199" s="554"/>
      <c r="DG199" s="333">
        <f>PARAMETRES!$G$14</f>
        <v>100</v>
      </c>
      <c r="DH199" s="334"/>
      <c r="DI199" s="335" t="str">
        <f>TOTALGENERAL!$R97</f>
        <v>-</v>
      </c>
      <c r="DJ199" s="319"/>
      <c r="DK199" s="335" t="str">
        <f>TOTALGENERAL!$AS97</f>
        <v/>
      </c>
      <c r="DL199" s="319"/>
      <c r="DM199" s="335" t="str">
        <f>TOTALGENERAL!$BT97</f>
        <v/>
      </c>
      <c r="DN199" s="319"/>
      <c r="DO199" s="335" t="str">
        <f>TOTALGENERAL!$CU97</f>
        <v/>
      </c>
      <c r="DP199" s="320"/>
    </row>
    <row r="200" spans="1:120" ht="13.5">
      <c r="A200" s="321" t="str">
        <f>IF(COUNTBLANK(K180:K209)=30,"","Moyenne de l'année :")</f>
        <v/>
      </c>
      <c r="B200" s="322" t="str">
        <f>IF(COUNTBLANK(K180:K209)=30,"",CONCATENATE(TOTALGENERAL!$DL61," %"))</f>
        <v/>
      </c>
      <c r="C200" s="336"/>
      <c r="D200" s="336"/>
      <c r="E200" s="315"/>
      <c r="F200" s="324"/>
      <c r="G200" s="315"/>
      <c r="H200" s="324"/>
      <c r="I200" s="315"/>
      <c r="J200" s="324"/>
      <c r="K200" s="315"/>
      <c r="L200" s="325"/>
      <c r="M200" s="321" t="str">
        <f>IF(COUNTBLANK(W180:W209)=30,"","Moyenne de l'année :")</f>
        <v/>
      </c>
      <c r="N200" s="322" t="str">
        <f>IF(COUNTBLANK(W180:W209)=30,"",CONCATENATE(TOTALGENERAL!$DL65," %"))</f>
        <v/>
      </c>
      <c r="O200" s="336"/>
      <c r="P200" s="336"/>
      <c r="Q200" s="315"/>
      <c r="R200" s="324"/>
      <c r="S200" s="315"/>
      <c r="T200" s="324"/>
      <c r="U200" s="315"/>
      <c r="V200" s="324"/>
      <c r="W200" s="315"/>
      <c r="X200" s="325"/>
      <c r="Y200" s="321" t="str">
        <f>IF(COUNTBLANK(AI180:AI209)=30,"","Moyenne de l'année :")</f>
        <v/>
      </c>
      <c r="Z200" s="322" t="str">
        <f>IF(COUNTBLANK(AI180:AI209)=30,"",CONCATENATE(TOTALGENERAL!$DL69," %"))</f>
        <v/>
      </c>
      <c r="AA200" s="336"/>
      <c r="AB200" s="336"/>
      <c r="AC200" s="315"/>
      <c r="AD200" s="324"/>
      <c r="AE200" s="315"/>
      <c r="AF200" s="324"/>
      <c r="AG200" s="315"/>
      <c r="AH200" s="324"/>
      <c r="AI200" s="315"/>
      <c r="AJ200" s="325"/>
      <c r="AK200" s="321" t="str">
        <f>IF(COUNTBLANK(AU180:AU209)=30,"","Moyenne de l'année :")</f>
        <v/>
      </c>
      <c r="AL200" s="322" t="str">
        <f>IF(COUNTBLANK(AU180:AU209)=30,"",CONCATENATE(TOTALGENERAL!$DL73," %"))</f>
        <v/>
      </c>
      <c r="AM200" s="336"/>
      <c r="AN200" s="336"/>
      <c r="AO200" s="315"/>
      <c r="AP200" s="324"/>
      <c r="AQ200" s="315"/>
      <c r="AR200" s="324"/>
      <c r="AS200" s="315"/>
      <c r="AT200" s="324"/>
      <c r="AU200" s="315"/>
      <c r="AV200" s="325"/>
      <c r="AW200" s="321" t="str">
        <f>IF(COUNTBLANK(BG180:BG209)=30,"","Moyenne de l'année :")</f>
        <v/>
      </c>
      <c r="AX200" s="322" t="str">
        <f>IF(COUNTBLANK(BG180:BG209)=30,"",CONCATENATE(TOTALGENERAL!$DL77," %"))</f>
        <v/>
      </c>
      <c r="AY200" s="336"/>
      <c r="AZ200" s="336"/>
      <c r="BA200" s="315"/>
      <c r="BB200" s="324"/>
      <c r="BC200" s="315"/>
      <c r="BD200" s="324"/>
      <c r="BE200" s="315"/>
      <c r="BF200" s="324"/>
      <c r="BG200" s="315"/>
      <c r="BH200" s="325"/>
      <c r="BI200" s="321" t="str">
        <f>IF(COUNTBLANK(BS180:BS209)=30,"","Moyenne de l'année :")</f>
        <v/>
      </c>
      <c r="BJ200" s="322" t="str">
        <f>IF(COUNTBLANK(BS180:BS209)=30,"",CONCATENATE(TOTALGENERAL!$DL81," %"))</f>
        <v/>
      </c>
      <c r="BK200" s="336"/>
      <c r="BL200" s="336"/>
      <c r="BM200" s="315"/>
      <c r="BN200" s="324"/>
      <c r="BO200" s="315"/>
      <c r="BP200" s="324"/>
      <c r="BQ200" s="315"/>
      <c r="BR200" s="324"/>
      <c r="BS200" s="315"/>
      <c r="BT200" s="325"/>
      <c r="BU200" s="321" t="str">
        <f>IF(COUNTBLANK(CE180:CE209)=30,"","Moyenne de l'année :")</f>
        <v/>
      </c>
      <c r="BV200" s="322" t="str">
        <f>IF(COUNTBLANK(CE180:CE209)=30,"",CONCATENATE(TOTALGENERAL!$DL85," %"))</f>
        <v/>
      </c>
      <c r="BW200" s="336"/>
      <c r="BX200" s="336"/>
      <c r="BY200" s="315"/>
      <c r="BZ200" s="324"/>
      <c r="CA200" s="315"/>
      <c r="CB200" s="324"/>
      <c r="CC200" s="315"/>
      <c r="CD200" s="324"/>
      <c r="CE200" s="315"/>
      <c r="CF200" s="325"/>
      <c r="CG200" s="321" t="str">
        <f>IF(COUNTBLANK(CQ180:CQ209)=30,"","Moyenne de l'année :")</f>
        <v/>
      </c>
      <c r="CH200" s="322" t="str">
        <f>IF(COUNTBLANK(CQ180:CQ209)=30,"",CONCATENATE(TOTALGENERAL!$DL89," %"))</f>
        <v/>
      </c>
      <c r="CI200" s="336"/>
      <c r="CJ200" s="336"/>
      <c r="CK200" s="315"/>
      <c r="CL200" s="324"/>
      <c r="CM200" s="315"/>
      <c r="CN200" s="324"/>
      <c r="CO200" s="315"/>
      <c r="CP200" s="324"/>
      <c r="CQ200" s="315"/>
      <c r="CR200" s="325"/>
      <c r="CS200" s="321" t="str">
        <f>IF(COUNTBLANK(DC180:DC209)=30,"","Moyenne de l'année :")</f>
        <v/>
      </c>
      <c r="CT200" s="322" t="str">
        <f>IF(COUNTBLANK(DC180:DC209)=30,"",CONCATENATE(TOTALGENERAL!$DL93," %"))</f>
        <v/>
      </c>
      <c r="CU200" s="336"/>
      <c r="CV200" s="336"/>
      <c r="CW200" s="315"/>
      <c r="CX200" s="324"/>
      <c r="CY200" s="315"/>
      <c r="CZ200" s="324"/>
      <c r="DA200" s="315"/>
      <c r="DB200" s="324"/>
      <c r="DC200" s="315"/>
      <c r="DD200" s="325"/>
      <c r="DE200" s="321" t="str">
        <f>IF(COUNTBLANK(DO180:DO209)=30,"","Moyenne de l'année :")</f>
        <v/>
      </c>
      <c r="DF200" s="322" t="str">
        <f>IF(COUNTBLANK(DO180:DO209)=30,"",CONCATENATE(TOTALGENERAL!$DL97," %"))</f>
        <v/>
      </c>
      <c r="DG200" s="336"/>
      <c r="DH200" s="336"/>
      <c r="DI200" s="315"/>
      <c r="DJ200" s="324"/>
      <c r="DK200" s="315"/>
      <c r="DL200" s="324"/>
      <c r="DM200" s="315"/>
      <c r="DN200" s="324"/>
      <c r="DO200" s="315"/>
      <c r="DP200" s="325"/>
    </row>
    <row r="201" spans="1:120">
      <c r="A201" s="326"/>
      <c r="B201" s="326"/>
      <c r="C201" s="327"/>
      <c r="D201" s="327"/>
      <c r="E201" s="315"/>
      <c r="G201" s="315"/>
      <c r="I201" s="315"/>
      <c r="K201" s="315"/>
      <c r="M201" s="326"/>
      <c r="N201" s="326"/>
      <c r="O201" s="327"/>
      <c r="P201" s="327"/>
      <c r="Q201" s="315"/>
      <c r="S201" s="315"/>
      <c r="U201" s="315"/>
      <c r="W201" s="315"/>
      <c r="Y201" s="326"/>
      <c r="Z201" s="326"/>
      <c r="AA201" s="327"/>
      <c r="AB201" s="327"/>
      <c r="AC201" s="315"/>
      <c r="AE201" s="315"/>
      <c r="AG201" s="315"/>
      <c r="AI201" s="315"/>
      <c r="AK201" s="326"/>
      <c r="AL201" s="326"/>
      <c r="AM201" s="327"/>
      <c r="AN201" s="327"/>
      <c r="AO201" s="315"/>
      <c r="AQ201" s="315"/>
      <c r="AS201" s="315"/>
      <c r="AU201" s="315"/>
      <c r="AW201" s="326"/>
      <c r="AX201" s="326"/>
      <c r="AY201" s="327"/>
      <c r="AZ201" s="327"/>
      <c r="BA201" s="315"/>
      <c r="BC201" s="315"/>
      <c r="BE201" s="315"/>
      <c r="BG201" s="315"/>
      <c r="BI201" s="326"/>
      <c r="BJ201" s="326"/>
      <c r="BK201" s="327"/>
      <c r="BL201" s="327"/>
      <c r="BM201" s="315"/>
      <c r="BO201" s="315"/>
      <c r="BQ201" s="315"/>
      <c r="BS201" s="315"/>
      <c r="BU201" s="326"/>
      <c r="BV201" s="326"/>
      <c r="BW201" s="327"/>
      <c r="BX201" s="327"/>
      <c r="BY201" s="315"/>
      <c r="CA201" s="315"/>
      <c r="CC201" s="315"/>
      <c r="CE201" s="315"/>
      <c r="CG201" s="326"/>
      <c r="CH201" s="326"/>
      <c r="CI201" s="327"/>
      <c r="CJ201" s="327"/>
      <c r="CK201" s="315"/>
      <c r="CM201" s="315"/>
      <c r="CO201" s="315"/>
      <c r="CQ201" s="315"/>
      <c r="CS201" s="326"/>
      <c r="CT201" s="326"/>
      <c r="CU201" s="327"/>
      <c r="CV201" s="327"/>
      <c r="CW201" s="315"/>
      <c r="CY201" s="315"/>
      <c r="DA201" s="315"/>
      <c r="DC201" s="315"/>
      <c r="DE201" s="326"/>
      <c r="DF201" s="326"/>
      <c r="DG201" s="327"/>
      <c r="DH201" s="327"/>
      <c r="DI201" s="315"/>
      <c r="DK201" s="315"/>
      <c r="DM201" s="315"/>
      <c r="DO201" s="315"/>
    </row>
    <row r="202" spans="1:120">
      <c r="A202" s="551" t="str">
        <f>PARAMETRES!$F$16</f>
        <v>ÉVEIL</v>
      </c>
      <c r="B202" s="551"/>
      <c r="C202" s="316">
        <f>PARAMETRES!$G$16</f>
        <v>30</v>
      </c>
      <c r="D202" s="317"/>
      <c r="E202" s="318">
        <f>TOTALGENERAL!$U61</f>
        <v>24</v>
      </c>
      <c r="F202" s="319"/>
      <c r="G202" s="318" t="str">
        <f>TOTALGENERAL!$AV61</f>
        <v/>
      </c>
      <c r="H202" s="319"/>
      <c r="I202" s="318" t="str">
        <f>TOTALGENERAL!$BW61</f>
        <v/>
      </c>
      <c r="J202" s="319"/>
      <c r="K202" s="318" t="str">
        <f>TOTALGENERAL!$CX61</f>
        <v/>
      </c>
      <c r="L202" s="320"/>
      <c r="M202" s="551" t="str">
        <f>PARAMETRES!$F$16</f>
        <v>ÉVEIL</v>
      </c>
      <c r="N202" s="551"/>
      <c r="O202" s="316">
        <f>PARAMETRES!$G$16</f>
        <v>30</v>
      </c>
      <c r="P202" s="317"/>
      <c r="Q202" s="318">
        <f>TOTALGENERAL!$U65</f>
        <v>22.8</v>
      </c>
      <c r="R202" s="319"/>
      <c r="S202" s="318" t="str">
        <f>TOTALGENERAL!$AV65</f>
        <v/>
      </c>
      <c r="T202" s="319"/>
      <c r="U202" s="318" t="str">
        <f>TOTALGENERAL!$BW65</f>
        <v/>
      </c>
      <c r="V202" s="319"/>
      <c r="W202" s="318" t="str">
        <f>TOTALGENERAL!$CX65</f>
        <v/>
      </c>
      <c r="X202" s="320"/>
      <c r="Y202" s="551" t="str">
        <f>PARAMETRES!$F$16</f>
        <v>ÉVEIL</v>
      </c>
      <c r="Z202" s="551"/>
      <c r="AA202" s="316">
        <f>PARAMETRES!$G$16</f>
        <v>30</v>
      </c>
      <c r="AB202" s="317"/>
      <c r="AC202" s="318">
        <f>TOTALGENERAL!$U69</f>
        <v>22.8</v>
      </c>
      <c r="AD202" s="319"/>
      <c r="AE202" s="318" t="str">
        <f>TOTALGENERAL!$AV69</f>
        <v/>
      </c>
      <c r="AF202" s="319"/>
      <c r="AG202" s="318" t="str">
        <f>TOTALGENERAL!$BW69</f>
        <v/>
      </c>
      <c r="AH202" s="319"/>
      <c r="AI202" s="318" t="str">
        <f>TOTALGENERAL!$CX69</f>
        <v/>
      </c>
      <c r="AJ202" s="320"/>
      <c r="AK202" s="551" t="str">
        <f>PARAMETRES!$F$16</f>
        <v>ÉVEIL</v>
      </c>
      <c r="AL202" s="551"/>
      <c r="AM202" s="316">
        <f>PARAMETRES!$G$16</f>
        <v>30</v>
      </c>
      <c r="AN202" s="317"/>
      <c r="AO202" s="318">
        <f>TOTALGENERAL!$U73</f>
        <v>24.6</v>
      </c>
      <c r="AP202" s="319"/>
      <c r="AQ202" s="318" t="str">
        <f>TOTALGENERAL!$AV73</f>
        <v/>
      </c>
      <c r="AR202" s="319"/>
      <c r="AS202" s="318" t="str">
        <f>TOTALGENERAL!$BW73</f>
        <v/>
      </c>
      <c r="AT202" s="319"/>
      <c r="AU202" s="318" t="str">
        <f>TOTALGENERAL!$CX73</f>
        <v/>
      </c>
      <c r="AV202" s="320"/>
      <c r="AW202" s="551" t="str">
        <f>PARAMETRES!$F$16</f>
        <v>ÉVEIL</v>
      </c>
      <c r="AX202" s="551"/>
      <c r="AY202" s="316">
        <f>PARAMETRES!$G$16</f>
        <v>30</v>
      </c>
      <c r="AZ202" s="317"/>
      <c r="BA202" s="318">
        <f>TOTALGENERAL!$U77</f>
        <v>30</v>
      </c>
      <c r="BB202" s="319"/>
      <c r="BC202" s="318" t="str">
        <f>TOTALGENERAL!$AV77</f>
        <v/>
      </c>
      <c r="BD202" s="319"/>
      <c r="BE202" s="318" t="str">
        <f>TOTALGENERAL!$BW77</f>
        <v/>
      </c>
      <c r="BF202" s="319"/>
      <c r="BG202" s="318" t="str">
        <f>TOTALGENERAL!$CX77</f>
        <v/>
      </c>
      <c r="BH202" s="320"/>
      <c r="BI202" s="551" t="str">
        <f>PARAMETRES!$F$16</f>
        <v>ÉVEIL</v>
      </c>
      <c r="BJ202" s="551"/>
      <c r="BK202" s="316">
        <f>PARAMETRES!$G$16</f>
        <v>30</v>
      </c>
      <c r="BL202" s="317"/>
      <c r="BM202" s="318">
        <f>TOTALGENERAL!$U81</f>
        <v>26.4</v>
      </c>
      <c r="BN202" s="319"/>
      <c r="BO202" s="318" t="str">
        <f>TOTALGENERAL!$AV81</f>
        <v/>
      </c>
      <c r="BP202" s="319"/>
      <c r="BQ202" s="318" t="str">
        <f>TOTALGENERAL!$BW81</f>
        <v/>
      </c>
      <c r="BR202" s="319"/>
      <c r="BS202" s="318" t="str">
        <f>TOTALGENERAL!$CX81</f>
        <v/>
      </c>
      <c r="BT202" s="320"/>
      <c r="BU202" s="551" t="str">
        <f>PARAMETRES!$F$16</f>
        <v>ÉVEIL</v>
      </c>
      <c r="BV202" s="551"/>
      <c r="BW202" s="316">
        <f>PARAMETRES!$G$16</f>
        <v>30</v>
      </c>
      <c r="BX202" s="317"/>
      <c r="BY202" s="318">
        <f>TOTALGENERAL!$U85</f>
        <v>24.9</v>
      </c>
      <c r="BZ202" s="319"/>
      <c r="CA202" s="318" t="str">
        <f>TOTALGENERAL!$AV85</f>
        <v/>
      </c>
      <c r="CB202" s="319"/>
      <c r="CC202" s="318" t="str">
        <f>TOTALGENERAL!$BW85</f>
        <v/>
      </c>
      <c r="CD202" s="319"/>
      <c r="CE202" s="318" t="str">
        <f>TOTALGENERAL!$CX85</f>
        <v/>
      </c>
      <c r="CF202" s="320"/>
      <c r="CG202" s="551" t="str">
        <f>PARAMETRES!$F$16</f>
        <v>ÉVEIL</v>
      </c>
      <c r="CH202" s="551"/>
      <c r="CI202" s="316">
        <f>PARAMETRES!$G$16</f>
        <v>30</v>
      </c>
      <c r="CJ202" s="317"/>
      <c r="CK202" s="318" t="str">
        <f>TOTALGENERAL!$U89</f>
        <v>-</v>
      </c>
      <c r="CL202" s="319"/>
      <c r="CM202" s="318" t="str">
        <f>TOTALGENERAL!$AV89</f>
        <v/>
      </c>
      <c r="CN202" s="319"/>
      <c r="CO202" s="318" t="str">
        <f>TOTALGENERAL!$BW89</f>
        <v/>
      </c>
      <c r="CP202" s="319"/>
      <c r="CQ202" s="318" t="str">
        <f>TOTALGENERAL!$CX89</f>
        <v/>
      </c>
      <c r="CR202" s="320"/>
      <c r="CS202" s="551" t="str">
        <f>PARAMETRES!$F$16</f>
        <v>ÉVEIL</v>
      </c>
      <c r="CT202" s="551"/>
      <c r="CU202" s="316">
        <f>PARAMETRES!$G$16</f>
        <v>30</v>
      </c>
      <c r="CV202" s="317"/>
      <c r="CW202" s="318" t="str">
        <f>TOTALGENERAL!$U93</f>
        <v>-</v>
      </c>
      <c r="CX202" s="319"/>
      <c r="CY202" s="318" t="str">
        <f>TOTALGENERAL!$AV93</f>
        <v/>
      </c>
      <c r="CZ202" s="319"/>
      <c r="DA202" s="318" t="str">
        <f>TOTALGENERAL!$BW93</f>
        <v/>
      </c>
      <c r="DB202" s="319"/>
      <c r="DC202" s="318" t="str">
        <f>TOTALGENERAL!$CX93</f>
        <v/>
      </c>
      <c r="DD202" s="320"/>
      <c r="DE202" s="551" t="str">
        <f>PARAMETRES!$F$16</f>
        <v>ÉVEIL</v>
      </c>
      <c r="DF202" s="551"/>
      <c r="DG202" s="316">
        <f>PARAMETRES!$G$16</f>
        <v>30</v>
      </c>
      <c r="DH202" s="317"/>
      <c r="DI202" s="318" t="str">
        <f>TOTALGENERAL!$U97</f>
        <v>-</v>
      </c>
      <c r="DJ202" s="319"/>
      <c r="DK202" s="318" t="str">
        <f>TOTALGENERAL!$AV97</f>
        <v/>
      </c>
      <c r="DL202" s="319"/>
      <c r="DM202" s="318" t="str">
        <f>TOTALGENERAL!$BW97</f>
        <v/>
      </c>
      <c r="DN202" s="319"/>
      <c r="DO202" s="318" t="str">
        <f>TOTALGENERAL!$CX97</f>
        <v/>
      </c>
      <c r="DP202" s="320"/>
    </row>
    <row r="203" spans="1:120">
      <c r="A203" s="321" t="str">
        <f>IF(COUNTBLANK(K180:K209)=30,"","Moyenne de l'année :")</f>
        <v/>
      </c>
      <c r="B203" s="322" t="str">
        <f>IF(COUNTBLANK(K180:K209)=30,"",CONCATENATE(TOTALGENERAL!$DM61," %"))</f>
        <v/>
      </c>
      <c r="C203" s="323"/>
      <c r="D203" s="323"/>
      <c r="E203" s="315"/>
      <c r="F203" s="324"/>
      <c r="G203" s="315"/>
      <c r="H203" s="324"/>
      <c r="I203" s="315"/>
      <c r="J203" s="324"/>
      <c r="K203" s="315"/>
      <c r="L203" s="325"/>
      <c r="M203" s="321" t="str">
        <f>IF(COUNTBLANK(W180:W209)=30,"","Moyenne de l'année :")</f>
        <v/>
      </c>
      <c r="N203" s="322" t="str">
        <f>IF(COUNTBLANK(W180:W209)=30,"",CONCATENATE(TOTALGENERAL!$DM65," %"))</f>
        <v/>
      </c>
      <c r="O203" s="323"/>
      <c r="P203" s="323"/>
      <c r="Q203" s="315"/>
      <c r="R203" s="324"/>
      <c r="S203" s="315"/>
      <c r="T203" s="324"/>
      <c r="U203" s="315"/>
      <c r="V203" s="324"/>
      <c r="W203" s="315"/>
      <c r="X203" s="325"/>
      <c r="Y203" s="321" t="str">
        <f>IF(COUNTBLANK(AI180:AI209)=30,"","Moyenne de l'année :")</f>
        <v/>
      </c>
      <c r="Z203" s="322" t="str">
        <f>IF(COUNTBLANK(AI180:AI209)=30,"",CONCATENATE(TOTALGENERAL!$DM69," %"))</f>
        <v/>
      </c>
      <c r="AA203" s="323"/>
      <c r="AB203" s="323"/>
      <c r="AC203" s="315"/>
      <c r="AD203" s="324"/>
      <c r="AE203" s="315"/>
      <c r="AF203" s="324"/>
      <c r="AG203" s="315"/>
      <c r="AH203" s="324"/>
      <c r="AI203" s="315"/>
      <c r="AJ203" s="325"/>
      <c r="AK203" s="321" t="str">
        <f>IF(COUNTBLANK(AU180:AU209)=30,"","Moyenne de l'année :")</f>
        <v/>
      </c>
      <c r="AL203" s="322" t="str">
        <f>IF(COUNTBLANK(AU180:AU209)=30,"",CONCATENATE(TOTALGENERAL!$DM73," %"))</f>
        <v/>
      </c>
      <c r="AM203" s="323"/>
      <c r="AN203" s="323"/>
      <c r="AO203" s="315"/>
      <c r="AP203" s="324"/>
      <c r="AQ203" s="315"/>
      <c r="AR203" s="324"/>
      <c r="AS203" s="315"/>
      <c r="AT203" s="324"/>
      <c r="AU203" s="315"/>
      <c r="AV203" s="325"/>
      <c r="AW203" s="321" t="str">
        <f>IF(COUNTBLANK(BG180:BG209)=30,"","Moyenne de l'année :")</f>
        <v/>
      </c>
      <c r="AX203" s="322" t="str">
        <f>IF(COUNTBLANK(BG180:BG209)=30,"",CONCATENATE(TOTALGENERAL!$DM77," %"))</f>
        <v/>
      </c>
      <c r="AY203" s="323"/>
      <c r="AZ203" s="323"/>
      <c r="BA203" s="315"/>
      <c r="BB203" s="324"/>
      <c r="BC203" s="315"/>
      <c r="BD203" s="324"/>
      <c r="BE203" s="315"/>
      <c r="BF203" s="324"/>
      <c r="BG203" s="315"/>
      <c r="BH203" s="325"/>
      <c r="BI203" s="321" t="str">
        <f>IF(COUNTBLANK(BS180:BS209)=30,"","Moyenne de l'année :")</f>
        <v/>
      </c>
      <c r="BJ203" s="322" t="str">
        <f>IF(COUNTBLANK(BS180:BS209)=30,"",CONCATENATE(TOTALGENERAL!$DM81," %"))</f>
        <v/>
      </c>
      <c r="BK203" s="323"/>
      <c r="BL203" s="323"/>
      <c r="BM203" s="315"/>
      <c r="BN203" s="324"/>
      <c r="BO203" s="315"/>
      <c r="BP203" s="324"/>
      <c r="BQ203" s="315"/>
      <c r="BR203" s="324"/>
      <c r="BS203" s="315"/>
      <c r="BT203" s="325"/>
      <c r="BU203" s="321" t="str">
        <f>IF(COUNTBLANK(CE180:CE209)=30,"","Moyenne de l'année :")</f>
        <v/>
      </c>
      <c r="BV203" s="322" t="str">
        <f>IF(COUNTBLANK(CE180:CE209)=30,"",CONCATENATE(TOTALGENERAL!$DM85," %"))</f>
        <v/>
      </c>
      <c r="BW203" s="323"/>
      <c r="BX203" s="323"/>
      <c r="BY203" s="315"/>
      <c r="BZ203" s="324"/>
      <c r="CA203" s="315"/>
      <c r="CB203" s="324"/>
      <c r="CC203" s="315"/>
      <c r="CD203" s="324"/>
      <c r="CE203" s="315"/>
      <c r="CF203" s="325"/>
      <c r="CG203" s="321" t="str">
        <f>IF(COUNTBLANK(CQ180:CQ209)=30,"","Moyenne de l'année :")</f>
        <v/>
      </c>
      <c r="CH203" s="322" t="str">
        <f>IF(COUNTBLANK(CQ180:CQ209)=30,"",CONCATENATE(TOTALGENERAL!$DM89," %"))</f>
        <v/>
      </c>
      <c r="CI203" s="323"/>
      <c r="CJ203" s="323"/>
      <c r="CK203" s="315"/>
      <c r="CL203" s="324"/>
      <c r="CM203" s="315"/>
      <c r="CN203" s="324"/>
      <c r="CO203" s="315"/>
      <c r="CP203" s="324"/>
      <c r="CQ203" s="315"/>
      <c r="CR203" s="325"/>
      <c r="CS203" s="321" t="str">
        <f>IF(COUNTBLANK(DC180:DC209)=30,"","Moyenne de l'année :")</f>
        <v/>
      </c>
      <c r="CT203" s="322" t="str">
        <f>IF(COUNTBLANK(DC180:DC209)=30,"",CONCATENATE(TOTALGENERAL!$DM93," %"))</f>
        <v/>
      </c>
      <c r="CU203" s="323"/>
      <c r="CV203" s="323"/>
      <c r="CW203" s="315"/>
      <c r="CX203" s="324"/>
      <c r="CY203" s="315"/>
      <c r="CZ203" s="324"/>
      <c r="DA203" s="315"/>
      <c r="DB203" s="324"/>
      <c r="DC203" s="315"/>
      <c r="DD203" s="325"/>
      <c r="DE203" s="321" t="str">
        <f>IF(COUNTBLANK(DO180:DO209)=30,"","Moyenne de l'année :")</f>
        <v/>
      </c>
      <c r="DF203" s="322" t="str">
        <f>IF(COUNTBLANK(DO180:DO209)=30,"",CONCATENATE(TOTALGENERAL!$DM97," %"))</f>
        <v/>
      </c>
      <c r="DG203" s="323"/>
      <c r="DH203" s="323"/>
      <c r="DI203" s="315"/>
      <c r="DJ203" s="324"/>
      <c r="DK203" s="315"/>
      <c r="DL203" s="324"/>
      <c r="DM203" s="315"/>
      <c r="DN203" s="324"/>
      <c r="DO203" s="315"/>
      <c r="DP203" s="325"/>
    </row>
    <row r="204" spans="1:120">
      <c r="A204" s="321"/>
      <c r="B204" s="322"/>
      <c r="C204" s="323"/>
      <c r="D204" s="323"/>
      <c r="E204" s="315"/>
      <c r="F204" s="324"/>
      <c r="G204" s="315"/>
      <c r="H204" s="324"/>
      <c r="I204" s="315"/>
      <c r="J204" s="324"/>
      <c r="K204" s="315"/>
      <c r="L204" s="325"/>
      <c r="M204" s="321"/>
      <c r="N204" s="322"/>
      <c r="O204" s="323"/>
      <c r="P204" s="323"/>
      <c r="Q204" s="315"/>
      <c r="R204" s="324"/>
      <c r="S204" s="315"/>
      <c r="T204" s="324"/>
      <c r="U204" s="315"/>
      <c r="V204" s="324"/>
      <c r="W204" s="315"/>
      <c r="X204" s="325"/>
      <c r="Y204" s="321"/>
      <c r="Z204" s="322"/>
      <c r="AA204" s="323"/>
      <c r="AB204" s="323"/>
      <c r="AC204" s="315"/>
      <c r="AD204" s="324"/>
      <c r="AE204" s="315"/>
      <c r="AF204" s="324"/>
      <c r="AG204" s="315"/>
      <c r="AH204" s="324"/>
      <c r="AI204" s="315"/>
      <c r="AJ204" s="325"/>
      <c r="AK204" s="321"/>
      <c r="AL204" s="322"/>
      <c r="AM204" s="323"/>
      <c r="AN204" s="323"/>
      <c r="AO204" s="315"/>
      <c r="AP204" s="324"/>
      <c r="AQ204" s="315"/>
      <c r="AR204" s="324"/>
      <c r="AS204" s="315"/>
      <c r="AT204" s="324"/>
      <c r="AU204" s="315"/>
      <c r="AV204" s="325"/>
      <c r="AW204" s="321"/>
      <c r="AX204" s="322"/>
      <c r="AY204" s="323"/>
      <c r="AZ204" s="323"/>
      <c r="BA204" s="315"/>
      <c r="BB204" s="324"/>
      <c r="BC204" s="315"/>
      <c r="BD204" s="324"/>
      <c r="BE204" s="315"/>
      <c r="BF204" s="324"/>
      <c r="BG204" s="315"/>
      <c r="BH204" s="325"/>
      <c r="BI204" s="321"/>
      <c r="BJ204" s="322"/>
      <c r="BK204" s="323"/>
      <c r="BL204" s="323"/>
      <c r="BM204" s="315"/>
      <c r="BN204" s="324"/>
      <c r="BO204" s="315"/>
      <c r="BP204" s="324"/>
      <c r="BQ204" s="315"/>
      <c r="BR204" s="324"/>
      <c r="BS204" s="315"/>
      <c r="BT204" s="325"/>
      <c r="BU204" s="321"/>
      <c r="BV204" s="322"/>
      <c r="BW204" s="323"/>
      <c r="BX204" s="323"/>
      <c r="BY204" s="315"/>
      <c r="BZ204" s="324"/>
      <c r="CA204" s="315"/>
      <c r="CB204" s="324"/>
      <c r="CC204" s="315"/>
      <c r="CD204" s="324"/>
      <c r="CE204" s="315"/>
      <c r="CF204" s="325"/>
      <c r="CG204" s="321"/>
      <c r="CH204" s="322"/>
      <c r="CI204" s="323"/>
      <c r="CJ204" s="323"/>
      <c r="CK204" s="315"/>
      <c r="CL204" s="324"/>
      <c r="CM204" s="315"/>
      <c r="CN204" s="324"/>
      <c r="CO204" s="315"/>
      <c r="CP204" s="324"/>
      <c r="CQ204" s="315"/>
      <c r="CR204" s="325"/>
      <c r="CS204" s="321"/>
      <c r="CT204" s="322"/>
      <c r="CU204" s="323"/>
      <c r="CV204" s="323"/>
      <c r="CW204" s="315"/>
      <c r="CX204" s="324"/>
      <c r="CY204" s="315"/>
      <c r="CZ204" s="324"/>
      <c r="DA204" s="315"/>
      <c r="DB204" s="324"/>
      <c r="DC204" s="315"/>
      <c r="DD204" s="325"/>
      <c r="DE204" s="321"/>
      <c r="DF204" s="322"/>
      <c r="DG204" s="323"/>
      <c r="DH204" s="323"/>
      <c r="DI204" s="315"/>
      <c r="DJ204" s="324"/>
      <c r="DK204" s="315"/>
      <c r="DL204" s="324"/>
      <c r="DM204" s="315"/>
      <c r="DN204" s="324"/>
      <c r="DO204" s="315"/>
      <c r="DP204" s="325"/>
    </row>
    <row r="205" spans="1:120">
      <c r="A205" s="551" t="str">
        <f>IF(PARAMETRES!$D8="-",PARAMETRES!$F$17,CONCATENATE(UPPER(PARAMETRES!$D8)," (",LOWER(PARAMETRES!$F$17),")"))</f>
        <v>ANGLAIS (seconde langue)</v>
      </c>
      <c r="B205" s="551"/>
      <c r="C205" s="316">
        <f>PARAMETRES!$G$17</f>
        <v>30</v>
      </c>
      <c r="D205" s="317"/>
      <c r="E205" s="318" t="str">
        <f>TOTALGENERAL!$X61</f>
        <v/>
      </c>
      <c r="F205" s="319"/>
      <c r="G205" s="318" t="str">
        <f>TOTALGENERAL!$AY61</f>
        <v/>
      </c>
      <c r="H205" s="319"/>
      <c r="I205" s="318" t="str">
        <f>TOTALGENERAL!$BZ61</f>
        <v/>
      </c>
      <c r="J205" s="319"/>
      <c r="K205" s="318" t="str">
        <f>TOTALGENERAL!$DA61</f>
        <v/>
      </c>
      <c r="L205" s="320"/>
      <c r="M205" s="551" t="str">
        <f>IF(PARAMETRES!$D12="-",PARAMETRES!$F$17,CONCATENATE(UPPER(PARAMETRES!$D12)," (",LOWER(PARAMETRES!$F$17),")"))</f>
        <v>ANGLAIS (seconde langue)</v>
      </c>
      <c r="N205" s="551"/>
      <c r="O205" s="316">
        <f>PARAMETRES!$G$17</f>
        <v>30</v>
      </c>
      <c r="P205" s="317"/>
      <c r="Q205" s="318" t="str">
        <f>TOTALGENERAL!$X65</f>
        <v/>
      </c>
      <c r="R205" s="319"/>
      <c r="S205" s="318" t="str">
        <f>TOTALGENERAL!$AY65</f>
        <v/>
      </c>
      <c r="T205" s="319"/>
      <c r="U205" s="318" t="str">
        <f>TOTALGENERAL!$BZ65</f>
        <v/>
      </c>
      <c r="V205" s="319"/>
      <c r="W205" s="318" t="str">
        <f>TOTALGENERAL!$DA65</f>
        <v/>
      </c>
      <c r="X205" s="320"/>
      <c r="Y205" s="551" t="str">
        <f>IF(PARAMETRES!$D16="-",PARAMETRES!$F$17,CONCATENATE(UPPER(PARAMETRES!$D16)," (",LOWER(PARAMETRES!$F$17),")"))</f>
        <v>ANGLAIS (seconde langue)</v>
      </c>
      <c r="Z205" s="551"/>
      <c r="AA205" s="316">
        <f>PARAMETRES!$G$17</f>
        <v>30</v>
      </c>
      <c r="AB205" s="317"/>
      <c r="AC205" s="318" t="str">
        <f>TOTALGENERAL!$X69</f>
        <v/>
      </c>
      <c r="AD205" s="319"/>
      <c r="AE205" s="318" t="str">
        <f>TOTALGENERAL!$AY69</f>
        <v/>
      </c>
      <c r="AF205" s="319"/>
      <c r="AG205" s="318" t="str">
        <f>TOTALGENERAL!$BZ69</f>
        <v/>
      </c>
      <c r="AH205" s="319"/>
      <c r="AI205" s="318" t="str">
        <f>TOTALGENERAL!$DA69</f>
        <v/>
      </c>
      <c r="AJ205" s="320"/>
      <c r="AK205" s="551" t="str">
        <f>IF(PARAMETRES!$D20="-",PARAMETRES!$F$17,CONCATENATE(UPPER(PARAMETRES!$D20)," (",LOWER(PARAMETRES!$F$17),")"))</f>
        <v>ANGLAIS (seconde langue)</v>
      </c>
      <c r="AL205" s="551"/>
      <c r="AM205" s="316">
        <f>PARAMETRES!$G$17</f>
        <v>30</v>
      </c>
      <c r="AN205" s="317"/>
      <c r="AO205" s="318" t="str">
        <f>TOTALGENERAL!$X73</f>
        <v/>
      </c>
      <c r="AP205" s="319"/>
      <c r="AQ205" s="318" t="str">
        <f>TOTALGENERAL!$AY73</f>
        <v/>
      </c>
      <c r="AR205" s="319"/>
      <c r="AS205" s="318" t="str">
        <f>TOTALGENERAL!$BZ73</f>
        <v/>
      </c>
      <c r="AT205" s="319"/>
      <c r="AU205" s="318" t="str">
        <f>TOTALGENERAL!$DA73</f>
        <v/>
      </c>
      <c r="AV205" s="320"/>
      <c r="AW205" s="551" t="str">
        <f>IF(PARAMETRES!$D24="-",PARAMETRES!$F$17,CONCATENATE(UPPER(PARAMETRES!$D24)," (",LOWER(PARAMETRES!$F$17),")"))</f>
        <v>ANGLAIS (seconde langue)</v>
      </c>
      <c r="AX205" s="551"/>
      <c r="AY205" s="316">
        <f>PARAMETRES!$G$17</f>
        <v>30</v>
      </c>
      <c r="AZ205" s="317"/>
      <c r="BA205" s="318" t="str">
        <f>TOTALGENERAL!$X77</f>
        <v/>
      </c>
      <c r="BB205" s="319"/>
      <c r="BC205" s="318" t="str">
        <f>TOTALGENERAL!$AY77</f>
        <v/>
      </c>
      <c r="BD205" s="319"/>
      <c r="BE205" s="318" t="str">
        <f>TOTALGENERAL!$BZ77</f>
        <v/>
      </c>
      <c r="BF205" s="319"/>
      <c r="BG205" s="318" t="str">
        <f>TOTALGENERAL!$DA77</f>
        <v/>
      </c>
      <c r="BH205" s="320"/>
      <c r="BI205" s="551" t="str">
        <f>IF(PARAMETRES!$D28="-",PARAMETRES!$F$17,CONCATENATE(UPPER(PARAMETRES!$D28)," (",LOWER(PARAMETRES!$F$17),")"))</f>
        <v>ANGLAIS (seconde langue)</v>
      </c>
      <c r="BJ205" s="551"/>
      <c r="BK205" s="316">
        <f>PARAMETRES!$G$17</f>
        <v>30</v>
      </c>
      <c r="BL205" s="317"/>
      <c r="BM205" s="318" t="str">
        <f>TOTALGENERAL!$X81</f>
        <v/>
      </c>
      <c r="BN205" s="319"/>
      <c r="BO205" s="318" t="str">
        <f>TOTALGENERAL!$AY81</f>
        <v/>
      </c>
      <c r="BP205" s="319"/>
      <c r="BQ205" s="318" t="str">
        <f>TOTALGENERAL!$BZ81</f>
        <v/>
      </c>
      <c r="BR205" s="319"/>
      <c r="BS205" s="318" t="str">
        <f>TOTALGENERAL!$DA81</f>
        <v/>
      </c>
      <c r="BT205" s="320"/>
      <c r="BU205" s="551" t="str">
        <f>IF(PARAMETRES!$D32="-",PARAMETRES!$F$17,CONCATENATE(UPPER(PARAMETRES!$D32)," (",LOWER(PARAMETRES!$F$17),")"))</f>
        <v>ANGLAIS (seconde langue)</v>
      </c>
      <c r="BV205" s="551"/>
      <c r="BW205" s="316">
        <f>PARAMETRES!$G$17</f>
        <v>30</v>
      </c>
      <c r="BX205" s="317"/>
      <c r="BY205" s="318" t="str">
        <f>TOTALGENERAL!$X85</f>
        <v/>
      </c>
      <c r="BZ205" s="319"/>
      <c r="CA205" s="318" t="str">
        <f>TOTALGENERAL!$AY85</f>
        <v/>
      </c>
      <c r="CB205" s="319"/>
      <c r="CC205" s="318" t="str">
        <f>TOTALGENERAL!$BZ85</f>
        <v/>
      </c>
      <c r="CD205" s="319"/>
      <c r="CE205" s="318" t="str">
        <f>TOTALGENERAL!$DA85</f>
        <v/>
      </c>
      <c r="CF205" s="320"/>
      <c r="CG205" s="551" t="str">
        <f>IF(PARAMETRES!$D36="-",PARAMETRES!$F$17,CONCATENATE(UPPER(PARAMETRES!$D36)," (",LOWER(PARAMETRES!$F$17),")"))</f>
        <v>SECONDE LANGUE</v>
      </c>
      <c r="CH205" s="551"/>
      <c r="CI205" s="316">
        <f>PARAMETRES!$G$17</f>
        <v>30</v>
      </c>
      <c r="CJ205" s="317"/>
      <c r="CK205" s="318" t="str">
        <f>TOTALGENERAL!$X89</f>
        <v/>
      </c>
      <c r="CL205" s="319"/>
      <c r="CM205" s="318" t="str">
        <f>TOTALGENERAL!$AY89</f>
        <v/>
      </c>
      <c r="CN205" s="319"/>
      <c r="CO205" s="318" t="str">
        <f>TOTALGENERAL!$BZ89</f>
        <v/>
      </c>
      <c r="CP205" s="319"/>
      <c r="CQ205" s="318" t="str">
        <f>TOTALGENERAL!$DA89</f>
        <v/>
      </c>
      <c r="CR205" s="320"/>
      <c r="CS205" s="551" t="str">
        <f>IF(PARAMETRES!$D40="-",PARAMETRES!$F$17,CONCATENATE(UPPER(PARAMETRES!$D40)," (",LOWER(PARAMETRES!$F$17),")"))</f>
        <v>SECONDE LANGUE</v>
      </c>
      <c r="CT205" s="551"/>
      <c r="CU205" s="316">
        <f>PARAMETRES!$G$17</f>
        <v>30</v>
      </c>
      <c r="CV205" s="317"/>
      <c r="CW205" s="318" t="str">
        <f>TOTALGENERAL!$X93</f>
        <v/>
      </c>
      <c r="CX205" s="319"/>
      <c r="CY205" s="318" t="str">
        <f>TOTALGENERAL!$AY93</f>
        <v/>
      </c>
      <c r="CZ205" s="319"/>
      <c r="DA205" s="318" t="str">
        <f>TOTALGENERAL!$BZ93</f>
        <v/>
      </c>
      <c r="DB205" s="319"/>
      <c r="DC205" s="318" t="str">
        <f>TOTALGENERAL!$DA93</f>
        <v/>
      </c>
      <c r="DD205" s="320"/>
      <c r="DE205" s="551" t="str">
        <f>IF(PARAMETRES!$D44="-",PARAMETRES!$F$17,CONCATENATE(UPPER(PARAMETRES!$D44)," (",LOWER(PARAMETRES!$F$17),")"))</f>
        <v>SECONDE LANGUE</v>
      </c>
      <c r="DF205" s="551"/>
      <c r="DG205" s="316">
        <f>PARAMETRES!$G$17</f>
        <v>30</v>
      </c>
      <c r="DH205" s="317"/>
      <c r="DI205" s="318" t="str">
        <f>TOTALGENERAL!$X97</f>
        <v/>
      </c>
      <c r="DJ205" s="319"/>
      <c r="DK205" s="318" t="str">
        <f>TOTALGENERAL!$AY97</f>
        <v/>
      </c>
      <c r="DL205" s="319"/>
      <c r="DM205" s="318" t="str">
        <f>TOTALGENERAL!$BZ97</f>
        <v/>
      </c>
      <c r="DN205" s="319"/>
      <c r="DO205" s="318" t="str">
        <f>TOTALGENERAL!$DA97</f>
        <v/>
      </c>
      <c r="DP205" s="320"/>
    </row>
    <row r="206" spans="1:120">
      <c r="A206" s="321" t="str">
        <f>IF(COUNTBLANK(K180:K209)=30,"","Moyenne de l'année :")</f>
        <v/>
      </c>
      <c r="B206" s="322" t="str">
        <f>IF(COUNTBLANK(K180:K209)=30,"",CONCATENATE(TOTALGENERAL!$DN61," %"))</f>
        <v/>
      </c>
      <c r="C206" s="323"/>
      <c r="D206" s="323"/>
      <c r="E206" s="315"/>
      <c r="F206" s="324"/>
      <c r="G206" s="315"/>
      <c r="H206" s="324"/>
      <c r="I206" s="315"/>
      <c r="J206" s="324"/>
      <c r="K206" s="315"/>
      <c r="L206" s="325"/>
      <c r="M206" s="321" t="str">
        <f>IF(COUNTBLANK(W180:W209)=30,"","Moyenne de l'année :")</f>
        <v/>
      </c>
      <c r="N206" s="322" t="str">
        <f>IF(COUNTBLANK(W180:W209)=30,"",CONCATENATE(TOTALGENERAL!$DN65," %"))</f>
        <v/>
      </c>
      <c r="O206" s="323"/>
      <c r="P206" s="323"/>
      <c r="Q206" s="315"/>
      <c r="R206" s="324"/>
      <c r="S206" s="315"/>
      <c r="T206" s="324"/>
      <c r="U206" s="315"/>
      <c r="V206" s="324"/>
      <c r="W206" s="315"/>
      <c r="X206" s="325"/>
      <c r="Y206" s="321" t="str">
        <f>IF(COUNTBLANK(AI180:AI209)=30,"","Moyenne de l'année :")</f>
        <v/>
      </c>
      <c r="Z206" s="322" t="str">
        <f>IF(COUNTBLANK(AI180:AI209)=30,"",CONCATENATE(TOTALGENERAL!$DN69," %"))</f>
        <v/>
      </c>
      <c r="AA206" s="323"/>
      <c r="AB206" s="323"/>
      <c r="AC206" s="315"/>
      <c r="AD206" s="324"/>
      <c r="AE206" s="315"/>
      <c r="AF206" s="324"/>
      <c r="AG206" s="315"/>
      <c r="AH206" s="324"/>
      <c r="AI206" s="315"/>
      <c r="AJ206" s="325"/>
      <c r="AK206" s="321" t="str">
        <f>IF(COUNTBLANK(AU180:AU209)=30,"","Moyenne de l'année :")</f>
        <v/>
      </c>
      <c r="AL206" s="322" t="str">
        <f>IF(COUNTBLANK(AU180:AU209)=30,"",CONCATENATE(TOTALGENERAL!$DN73," %"))</f>
        <v/>
      </c>
      <c r="AM206" s="323"/>
      <c r="AN206" s="323"/>
      <c r="AO206" s="315"/>
      <c r="AP206" s="324"/>
      <c r="AQ206" s="315"/>
      <c r="AR206" s="324"/>
      <c r="AS206" s="315"/>
      <c r="AT206" s="324"/>
      <c r="AU206" s="315"/>
      <c r="AV206" s="325"/>
      <c r="AW206" s="321" t="str">
        <f>IF(COUNTBLANK(BG180:BG209)=30,"","Moyenne de l'année :")</f>
        <v/>
      </c>
      <c r="AX206" s="322" t="str">
        <f>IF(COUNTBLANK(BG180:BG209)=30,"",CONCATENATE(TOTALGENERAL!$DN77," %"))</f>
        <v/>
      </c>
      <c r="AY206" s="323"/>
      <c r="AZ206" s="323"/>
      <c r="BA206" s="315"/>
      <c r="BB206" s="324"/>
      <c r="BC206" s="315"/>
      <c r="BD206" s="324"/>
      <c r="BE206" s="315"/>
      <c r="BF206" s="324"/>
      <c r="BG206" s="315"/>
      <c r="BH206" s="325"/>
      <c r="BI206" s="321" t="str">
        <f>IF(COUNTBLANK(BS180:BS209)=30,"","Moyenne de l'année :")</f>
        <v/>
      </c>
      <c r="BJ206" s="322" t="str">
        <f>IF(COUNTBLANK(BS180:BS209)=30,"",CONCATENATE(TOTALGENERAL!$DN81," %"))</f>
        <v/>
      </c>
      <c r="BK206" s="323"/>
      <c r="BL206" s="323"/>
      <c r="BM206" s="315"/>
      <c r="BN206" s="324"/>
      <c r="BO206" s="315"/>
      <c r="BP206" s="324"/>
      <c r="BQ206" s="315"/>
      <c r="BR206" s="324"/>
      <c r="BS206" s="315"/>
      <c r="BT206" s="325"/>
      <c r="BU206" s="321" t="str">
        <f>IF(COUNTBLANK(CE180:CE209)=30,"","Moyenne de l'année :")</f>
        <v/>
      </c>
      <c r="BV206" s="322" t="str">
        <f>IF(COUNTBLANK(CE180:CE209)=30,"",CONCATENATE(TOTALGENERAL!$DN85," %"))</f>
        <v/>
      </c>
      <c r="BW206" s="323"/>
      <c r="BX206" s="323"/>
      <c r="BY206" s="315"/>
      <c r="BZ206" s="324"/>
      <c r="CA206" s="315"/>
      <c r="CB206" s="324"/>
      <c r="CC206" s="315"/>
      <c r="CD206" s="324"/>
      <c r="CE206" s="315"/>
      <c r="CF206" s="325"/>
      <c r="CG206" s="321" t="str">
        <f>IF(COUNTBLANK(CQ180:CQ209)=30,"","Moyenne de l'année :")</f>
        <v/>
      </c>
      <c r="CH206" s="322" t="str">
        <f>IF(COUNTBLANK(CQ180:CQ209)=30,"",CONCATENATE(TOTALGENERAL!$DN89," %"))</f>
        <v/>
      </c>
      <c r="CI206" s="323"/>
      <c r="CJ206" s="323"/>
      <c r="CK206" s="315"/>
      <c r="CL206" s="324"/>
      <c r="CM206" s="315"/>
      <c r="CN206" s="324"/>
      <c r="CO206" s="315"/>
      <c r="CP206" s="324"/>
      <c r="CQ206" s="315"/>
      <c r="CR206" s="325"/>
      <c r="CS206" s="321" t="str">
        <f>IF(COUNTBLANK(DC180:DC209)=30,"","Moyenne de l'année :")</f>
        <v/>
      </c>
      <c r="CT206" s="322" t="str">
        <f>IF(COUNTBLANK(DC180:DC209)=30,"",CONCATENATE(TOTALGENERAL!$DN93," %"))</f>
        <v/>
      </c>
      <c r="CU206" s="323"/>
      <c r="CV206" s="323"/>
      <c r="CW206" s="315"/>
      <c r="CX206" s="324"/>
      <c r="CY206" s="315"/>
      <c r="CZ206" s="324"/>
      <c r="DA206" s="315"/>
      <c r="DB206" s="324"/>
      <c r="DC206" s="315"/>
      <c r="DD206" s="325"/>
      <c r="DE206" s="321" t="str">
        <f>IF(COUNTBLANK(DO180:DO209)=30,"","Moyenne de l'année :")</f>
        <v/>
      </c>
      <c r="DF206" s="322" t="str">
        <f>IF(COUNTBLANK(DO180:DO209)=30,"",CONCATENATE(TOTALGENERAL!$DN97," %"))</f>
        <v/>
      </c>
      <c r="DG206" s="323"/>
      <c r="DH206" s="323"/>
      <c r="DI206" s="315"/>
      <c r="DJ206" s="324"/>
      <c r="DK206" s="315"/>
      <c r="DL206" s="324"/>
      <c r="DM206" s="315"/>
      <c r="DN206" s="324"/>
      <c r="DO206" s="315"/>
      <c r="DP206" s="325"/>
    </row>
    <row r="207" spans="1:120" ht="22.5" customHeight="1">
      <c r="A207" s="337"/>
      <c r="B207" s="338"/>
      <c r="C207" s="338"/>
      <c r="D207" s="339"/>
      <c r="E207" s="340"/>
      <c r="F207" s="324"/>
      <c r="G207" s="340"/>
      <c r="H207" s="324"/>
      <c r="I207" s="340"/>
      <c r="J207" s="324"/>
      <c r="K207" s="340"/>
      <c r="L207" s="325"/>
      <c r="M207" s="337"/>
      <c r="N207" s="338"/>
      <c r="O207" s="338"/>
      <c r="P207" s="339"/>
      <c r="Q207" s="340"/>
      <c r="R207" s="324"/>
      <c r="S207" s="340"/>
      <c r="T207" s="324"/>
      <c r="U207" s="340"/>
      <c r="V207" s="324"/>
      <c r="W207" s="340"/>
      <c r="X207" s="325"/>
      <c r="Y207" s="337"/>
      <c r="Z207" s="338"/>
      <c r="AA207" s="338"/>
      <c r="AB207" s="339"/>
      <c r="AC207" s="340"/>
      <c r="AD207" s="324"/>
      <c r="AE207" s="340"/>
      <c r="AF207" s="324"/>
      <c r="AG207" s="340"/>
      <c r="AH207" s="324"/>
      <c r="AI207" s="340"/>
      <c r="AJ207" s="325"/>
      <c r="AK207" s="337"/>
      <c r="AL207" s="338"/>
      <c r="AM207" s="338"/>
      <c r="AN207" s="339"/>
      <c r="AO207" s="340"/>
      <c r="AP207" s="324"/>
      <c r="AQ207" s="340"/>
      <c r="AR207" s="324"/>
      <c r="AS207" s="340"/>
      <c r="AT207" s="324"/>
      <c r="AU207" s="340"/>
      <c r="AV207" s="325"/>
      <c r="AW207" s="338"/>
      <c r="AX207" s="338"/>
      <c r="AY207" s="338"/>
      <c r="AZ207" s="339"/>
      <c r="BA207" s="340"/>
      <c r="BB207" s="324"/>
      <c r="BC207" s="340"/>
      <c r="BD207" s="324"/>
      <c r="BE207" s="340"/>
      <c r="BF207" s="324"/>
      <c r="BG207" s="340"/>
      <c r="BH207" s="325"/>
      <c r="BI207" s="338"/>
      <c r="BJ207" s="338"/>
      <c r="BK207" s="338"/>
      <c r="BL207" s="339"/>
      <c r="BM207" s="340"/>
      <c r="BN207" s="324"/>
      <c r="BO207" s="340"/>
      <c r="BP207" s="324"/>
      <c r="BQ207" s="340"/>
      <c r="BR207" s="324"/>
      <c r="BS207" s="340"/>
      <c r="BT207" s="325"/>
      <c r="BU207" s="338"/>
      <c r="BV207" s="338"/>
      <c r="BW207" s="338"/>
      <c r="BX207" s="339"/>
      <c r="BY207" s="340"/>
      <c r="BZ207" s="324"/>
      <c r="CA207" s="340"/>
      <c r="CB207" s="324"/>
      <c r="CC207" s="340"/>
      <c r="CD207" s="324"/>
      <c r="CE207" s="340"/>
      <c r="CF207" s="325"/>
      <c r="CG207" s="338"/>
      <c r="CH207" s="338"/>
      <c r="CI207" s="338"/>
      <c r="CJ207" s="339"/>
      <c r="CK207" s="340"/>
      <c r="CL207" s="324"/>
      <c r="CM207" s="340"/>
      <c r="CN207" s="324"/>
      <c r="CO207" s="340"/>
      <c r="CP207" s="324"/>
      <c r="CQ207" s="340"/>
      <c r="CR207" s="325"/>
      <c r="CS207" s="338"/>
      <c r="CT207" s="338"/>
      <c r="CU207" s="338"/>
      <c r="CV207" s="339"/>
      <c r="CW207" s="340"/>
      <c r="CX207" s="324"/>
      <c r="CY207" s="340"/>
      <c r="CZ207" s="324"/>
      <c r="DA207" s="340"/>
      <c r="DB207" s="324"/>
      <c r="DC207" s="340"/>
      <c r="DD207" s="325"/>
      <c r="DE207" s="338"/>
      <c r="DF207" s="338"/>
      <c r="DG207" s="338"/>
      <c r="DH207" s="339"/>
      <c r="DI207" s="340"/>
      <c r="DJ207" s="324"/>
      <c r="DK207" s="340"/>
      <c r="DL207" s="324"/>
      <c r="DM207" s="340"/>
      <c r="DN207" s="324"/>
      <c r="DO207" s="340"/>
      <c r="DP207" s="325"/>
    </row>
    <row r="208" spans="1:120" ht="4.5" customHeight="1">
      <c r="A208" s="326"/>
      <c r="B208" s="326"/>
      <c r="C208" s="327"/>
      <c r="D208" s="327"/>
      <c r="M208" s="326"/>
      <c r="N208" s="326"/>
      <c r="O208" s="327"/>
      <c r="P208" s="327"/>
      <c r="Y208" s="326"/>
      <c r="Z208" s="326"/>
      <c r="AA208" s="327"/>
      <c r="AB208" s="327"/>
      <c r="AK208" s="326"/>
      <c r="AL208" s="326"/>
      <c r="AM208" s="327"/>
      <c r="AN208" s="327"/>
      <c r="AW208" s="326"/>
      <c r="AX208" s="326"/>
      <c r="AY208" s="327"/>
      <c r="AZ208" s="327"/>
      <c r="BI208" s="326"/>
      <c r="BJ208" s="326"/>
      <c r="BK208" s="327"/>
      <c r="BL208" s="327"/>
      <c r="BU208" s="326"/>
      <c r="BV208" s="326"/>
      <c r="BW208" s="327"/>
      <c r="BX208" s="327"/>
      <c r="CG208" s="326"/>
      <c r="CH208" s="326"/>
      <c r="CI208" s="327"/>
      <c r="CJ208" s="327"/>
      <c r="CS208" s="326"/>
      <c r="CT208" s="326"/>
      <c r="CU208" s="327"/>
      <c r="CV208" s="327"/>
      <c r="DE208" s="326"/>
      <c r="DF208" s="326"/>
      <c r="DG208" s="327"/>
      <c r="DH208" s="327"/>
    </row>
    <row r="209" spans="1:119" ht="25.5" customHeight="1">
      <c r="A209" s="555" t="str">
        <f>PARAMETRES!$F$19</f>
        <v>TOTAL DE LA PÉRIODE</v>
      </c>
      <c r="B209" s="555"/>
      <c r="C209" s="341">
        <f>PARAMETRES!$G$19</f>
        <v>100</v>
      </c>
      <c r="D209" s="342"/>
      <c r="E209" s="343">
        <f>TOTALGENERAL!$AA61</f>
        <v>85.199999999999989</v>
      </c>
      <c r="F209" s="344"/>
      <c r="G209" s="343" t="str">
        <f>TOTALGENERAL!$BB61</f>
        <v/>
      </c>
      <c r="H209" s="344"/>
      <c r="I209" s="343" t="str">
        <f>TOTALGENERAL!$CC61</f>
        <v/>
      </c>
      <c r="J209" s="344"/>
      <c r="K209" s="343" t="str">
        <f>TOTALGENERAL!$DD61</f>
        <v/>
      </c>
      <c r="M209" s="555" t="str">
        <f>PARAMETRES!$F$19</f>
        <v>TOTAL DE LA PÉRIODE</v>
      </c>
      <c r="N209" s="555"/>
      <c r="O209" s="341">
        <f>PARAMETRES!$G$19</f>
        <v>100</v>
      </c>
      <c r="P209" s="342"/>
      <c r="Q209" s="343">
        <f>TOTALGENERAL!$AA65</f>
        <v>76.5</v>
      </c>
      <c r="R209" s="344"/>
      <c r="S209" s="343" t="str">
        <f>TOTALGENERAL!$BB65</f>
        <v/>
      </c>
      <c r="T209" s="344"/>
      <c r="U209" s="343" t="str">
        <f>TOTALGENERAL!$CC65</f>
        <v/>
      </c>
      <c r="V209" s="344"/>
      <c r="W209" s="343" t="str">
        <f>TOTALGENERAL!$DD65</f>
        <v/>
      </c>
      <c r="Y209" s="555" t="str">
        <f>PARAMETRES!$F$19</f>
        <v>TOTAL DE LA PÉRIODE</v>
      </c>
      <c r="Z209" s="555"/>
      <c r="AA209" s="341">
        <f>PARAMETRES!$G$19</f>
        <v>100</v>
      </c>
      <c r="AB209" s="342"/>
      <c r="AC209" s="343">
        <f>TOTALGENERAL!$AA69</f>
        <v>73.399999999999991</v>
      </c>
      <c r="AD209" s="344"/>
      <c r="AE209" s="343" t="str">
        <f>TOTALGENERAL!$BB69</f>
        <v/>
      </c>
      <c r="AF209" s="344"/>
      <c r="AG209" s="343" t="str">
        <f>TOTALGENERAL!$CC69</f>
        <v/>
      </c>
      <c r="AH209" s="344"/>
      <c r="AI209" s="343" t="str">
        <f>TOTALGENERAL!$DD69</f>
        <v/>
      </c>
      <c r="AK209" s="555" t="str">
        <f>PARAMETRES!$F$19</f>
        <v>TOTAL DE LA PÉRIODE</v>
      </c>
      <c r="AL209" s="555"/>
      <c r="AM209" s="341">
        <f>PARAMETRES!$G$19</f>
        <v>100</v>
      </c>
      <c r="AN209" s="342"/>
      <c r="AO209" s="343">
        <f>TOTALGENERAL!$AA73</f>
        <v>80.899999999999991</v>
      </c>
      <c r="AP209" s="344"/>
      <c r="AQ209" s="343" t="str">
        <f>TOTALGENERAL!$BB73</f>
        <v/>
      </c>
      <c r="AR209" s="344"/>
      <c r="AS209" s="343" t="str">
        <f>TOTALGENERAL!$CC73</f>
        <v/>
      </c>
      <c r="AT209" s="344"/>
      <c r="AU209" s="343" t="str">
        <f>TOTALGENERAL!$DD73</f>
        <v/>
      </c>
      <c r="AW209" s="555" t="str">
        <f>PARAMETRES!$F$19</f>
        <v>TOTAL DE LA PÉRIODE</v>
      </c>
      <c r="AX209" s="555"/>
      <c r="AY209" s="341">
        <f>PARAMETRES!$G$19</f>
        <v>100</v>
      </c>
      <c r="AZ209" s="342"/>
      <c r="BA209" s="343">
        <f>TOTALGENERAL!$AA77</f>
        <v>86.399999999999991</v>
      </c>
      <c r="BB209" s="344"/>
      <c r="BC209" s="343" t="str">
        <f>TOTALGENERAL!$BB77</f>
        <v/>
      </c>
      <c r="BD209" s="344"/>
      <c r="BE209" s="343" t="str">
        <f>TOTALGENERAL!$CC77</f>
        <v/>
      </c>
      <c r="BF209" s="344"/>
      <c r="BG209" s="343" t="str">
        <f>TOTALGENERAL!$DD77</f>
        <v/>
      </c>
      <c r="BI209" s="555" t="str">
        <f>PARAMETRES!$F$19</f>
        <v>TOTAL DE LA PÉRIODE</v>
      </c>
      <c r="BJ209" s="555"/>
      <c r="BK209" s="341">
        <f>PARAMETRES!$G$19</f>
        <v>100</v>
      </c>
      <c r="BL209" s="342"/>
      <c r="BM209" s="343">
        <f>TOTALGENERAL!$AA81</f>
        <v>82.3</v>
      </c>
      <c r="BN209" s="344"/>
      <c r="BO209" s="343" t="str">
        <f>TOTALGENERAL!$BB81</f>
        <v/>
      </c>
      <c r="BP209" s="344"/>
      <c r="BQ209" s="343" t="str">
        <f>TOTALGENERAL!$CC81</f>
        <v/>
      </c>
      <c r="BR209" s="344"/>
      <c r="BS209" s="343" t="str">
        <f>TOTALGENERAL!$DD81</f>
        <v/>
      </c>
      <c r="BU209" s="555" t="str">
        <f>PARAMETRES!$F$19</f>
        <v>TOTAL DE LA PÉRIODE</v>
      </c>
      <c r="BV209" s="555"/>
      <c r="BW209" s="341">
        <f>PARAMETRES!$G$19</f>
        <v>100</v>
      </c>
      <c r="BX209" s="342"/>
      <c r="BY209" s="343">
        <f>TOTALGENERAL!$AA85</f>
        <v>81.699999999999989</v>
      </c>
      <c r="BZ209" s="344"/>
      <c r="CA209" s="343" t="str">
        <f>TOTALGENERAL!$BB85</f>
        <v/>
      </c>
      <c r="CB209" s="344"/>
      <c r="CC209" s="343" t="str">
        <f>TOTALGENERAL!$CC85</f>
        <v/>
      </c>
      <c r="CD209" s="344"/>
      <c r="CE209" s="343" t="str">
        <f>TOTALGENERAL!$DD85</f>
        <v/>
      </c>
      <c r="CG209" s="555" t="str">
        <f>PARAMETRES!$F$19</f>
        <v>TOTAL DE LA PÉRIODE</v>
      </c>
      <c r="CH209" s="555"/>
      <c r="CI209" s="341">
        <f>PARAMETRES!$G$19</f>
        <v>100</v>
      </c>
      <c r="CJ209" s="342"/>
      <c r="CK209" s="343" t="str">
        <f>TOTALGENERAL!$AA89</f>
        <v/>
      </c>
      <c r="CL209" s="344"/>
      <c r="CM209" s="343" t="str">
        <f>TOTALGENERAL!$BB89</f>
        <v/>
      </c>
      <c r="CN209" s="344"/>
      <c r="CO209" s="343" t="str">
        <f>TOTALGENERAL!$CC89</f>
        <v/>
      </c>
      <c r="CP209" s="344"/>
      <c r="CQ209" s="343" t="str">
        <f>TOTALGENERAL!$DD89</f>
        <v/>
      </c>
      <c r="CS209" s="555" t="str">
        <f>PARAMETRES!$F$19</f>
        <v>TOTAL DE LA PÉRIODE</v>
      </c>
      <c r="CT209" s="555"/>
      <c r="CU209" s="341">
        <f>PARAMETRES!$G$19</f>
        <v>100</v>
      </c>
      <c r="CV209" s="342"/>
      <c r="CW209" s="343" t="str">
        <f>TOTALGENERAL!$AA93</f>
        <v/>
      </c>
      <c r="CX209" s="344"/>
      <c r="CY209" s="343" t="str">
        <f>TOTALGENERAL!$BB93</f>
        <v/>
      </c>
      <c r="CZ209" s="344"/>
      <c r="DA209" s="343" t="str">
        <f>TOTALGENERAL!$CC93</f>
        <v/>
      </c>
      <c r="DB209" s="344"/>
      <c r="DC209" s="343" t="str">
        <f>TOTALGENERAL!$DD93</f>
        <v/>
      </c>
      <c r="DE209" s="555" t="str">
        <f>PARAMETRES!$F$19</f>
        <v>TOTAL DE LA PÉRIODE</v>
      </c>
      <c r="DF209" s="555"/>
      <c r="DG209" s="341">
        <f>PARAMETRES!$G$19</f>
        <v>100</v>
      </c>
      <c r="DH209" s="342"/>
      <c r="DI209" s="343" t="str">
        <f>TOTALGENERAL!$AA97</f>
        <v/>
      </c>
      <c r="DJ209" s="344"/>
      <c r="DK209" s="343" t="str">
        <f>TOTALGENERAL!$BB97</f>
        <v/>
      </c>
      <c r="DL209" s="344"/>
      <c r="DM209" s="343" t="str">
        <f>TOTALGENERAL!$CC97</f>
        <v/>
      </c>
      <c r="DN209" s="344"/>
      <c r="DO209" s="343" t="str">
        <f>TOTALGENERAL!$DD97</f>
        <v/>
      </c>
    </row>
    <row r="210" spans="1:119" ht="3.75" customHeight="1">
      <c r="G210" s="345"/>
      <c r="J210" s="345"/>
      <c r="S210" s="345"/>
      <c r="V210" s="345"/>
      <c r="AE210" s="345"/>
      <c r="AH210" s="345"/>
      <c r="AQ210" s="345"/>
      <c r="AT210" s="345"/>
      <c r="BC210" s="345"/>
      <c r="BF210" s="345"/>
      <c r="BO210" s="345"/>
      <c r="BR210" s="345"/>
      <c r="CA210" s="345"/>
      <c r="CD210" s="345"/>
      <c r="CM210" s="345"/>
      <c r="CP210" s="345"/>
      <c r="CY210" s="345"/>
      <c r="DB210" s="345"/>
      <c r="DK210" s="345"/>
      <c r="DN210" s="345"/>
    </row>
    <row r="211" spans="1:119">
      <c r="G211" s="556" t="str">
        <f>IF(COUNTBLANK(K180:K209)=30,"","Moyenne de l'année : ")</f>
        <v/>
      </c>
      <c r="H211" s="556"/>
      <c r="I211" s="556"/>
      <c r="J211" s="556"/>
      <c r="K211" s="346" t="str">
        <f>IF(COUNTBLANK(K180:K209)=30,"",CONCATENATE(TOTALGENERAL!$DO61," %"))</f>
        <v/>
      </c>
      <c r="S211" s="556" t="str">
        <f>IF(COUNTBLANK(W180:W209)=30,"","Moyenne de l'année : ")</f>
        <v/>
      </c>
      <c r="T211" s="556"/>
      <c r="U211" s="556"/>
      <c r="V211" s="556"/>
      <c r="W211" s="346" t="str">
        <f>IF(COUNTBLANK(W180:W209)=30,"",CONCATENATE(TOTALGENERAL!$DO65," %"))</f>
        <v/>
      </c>
      <c r="AE211" s="556" t="str">
        <f>IF(COUNTBLANK(AI180:AI209)=30,"","Moyenne de l'année : ")</f>
        <v/>
      </c>
      <c r="AF211" s="556"/>
      <c r="AG211" s="556"/>
      <c r="AH211" s="556"/>
      <c r="AI211" s="346" t="str">
        <f>IF(COUNTBLANK(AI180:AI209)=30,"",CONCATENATE(TOTALGENERAL!$DO69," %"))</f>
        <v/>
      </c>
      <c r="AQ211" s="556" t="str">
        <f>IF(COUNTBLANK(AU180:AU209)=30,"","Moyenne de l'année : ")</f>
        <v/>
      </c>
      <c r="AR211" s="556"/>
      <c r="AS211" s="556"/>
      <c r="AT211" s="556"/>
      <c r="AU211" s="346" t="str">
        <f>IF(COUNTBLANK(AU180:AU209)=30,"",CONCATENATE(TOTALGENERAL!$DO73," %"))</f>
        <v/>
      </c>
      <c r="BC211" s="556" t="str">
        <f>IF(COUNTBLANK(BG180:BG209)=30,"","Moyenne de l'année : ")</f>
        <v/>
      </c>
      <c r="BD211" s="556"/>
      <c r="BE211" s="556"/>
      <c r="BF211" s="556"/>
      <c r="BG211" s="346" t="str">
        <f>IF(COUNTBLANK(BG180:BG209)=30,"",CONCATENATE(TOTALGENERAL!$DO77," %"))</f>
        <v/>
      </c>
      <c r="BO211" s="556" t="str">
        <f>IF(COUNTBLANK(BS180:BS209)=30,"","Moyenne de l'année : ")</f>
        <v/>
      </c>
      <c r="BP211" s="556"/>
      <c r="BQ211" s="556"/>
      <c r="BR211" s="556"/>
      <c r="BS211" s="346" t="str">
        <f>IF(COUNTBLANK(BS180:BS209)=30,"",CONCATENATE(TOTALGENERAL!$DO81," %"))</f>
        <v/>
      </c>
      <c r="CA211" s="556" t="str">
        <f>IF(COUNTBLANK(CE180:CE209)=30,"","Moyenne de l'année : ")</f>
        <v/>
      </c>
      <c r="CB211" s="556"/>
      <c r="CC211" s="556"/>
      <c r="CD211" s="556"/>
      <c r="CE211" s="346" t="str">
        <f>IF(COUNTBLANK(CE180:CE209)=30,"",CONCATENATE(TOTALGENERAL!$DO85," %"))</f>
        <v/>
      </c>
      <c r="CM211" s="556" t="str">
        <f>IF(COUNTBLANK(CQ180:CQ209)=30,"","Moyenne de l'année : ")</f>
        <v/>
      </c>
      <c r="CN211" s="556"/>
      <c r="CO211" s="556"/>
      <c r="CP211" s="556"/>
      <c r="CQ211" s="346" t="str">
        <f>IF(COUNTBLANK(CQ180:CQ209)=30,"",CONCATENATE(TOTALGENERAL!$DO89," %"))</f>
        <v/>
      </c>
      <c r="CY211" s="556" t="str">
        <f>IF(COUNTBLANK(DC180:DC209)=30,"","Moyenne de l'année : ")</f>
        <v/>
      </c>
      <c r="CZ211" s="556"/>
      <c r="DA211" s="556"/>
      <c r="DB211" s="556"/>
      <c r="DC211" s="346" t="str">
        <f>IF(COUNTBLANK(DC180:DC209)=30,"",CONCATENATE(TOTALGENERAL!$DO93," %"))</f>
        <v/>
      </c>
      <c r="DK211" s="556" t="str">
        <f>IF(COUNTBLANK(DO180:DO209)=30,"","Moyenne de l'année : ")</f>
        <v/>
      </c>
      <c r="DL211" s="556"/>
      <c r="DM211" s="556"/>
      <c r="DN211" s="556"/>
      <c r="DO211" s="346" t="str">
        <f>IF(COUNTBLANK(DO180:DO209)=30,"",CONCATENATE(TOTALGENERAL!$DO97," %"))</f>
        <v/>
      </c>
    </row>
    <row r="212" spans="1:119" ht="21.75" customHeight="1"/>
  </sheetData>
  <sheetProtection sheet="1" objects="1" scenarios="1"/>
  <mergeCells count="800">
    <mergeCell ref="DK211:DN211"/>
    <mergeCell ref="BU209:BV209"/>
    <mergeCell ref="CG209:CH209"/>
    <mergeCell ref="BC211:BF211"/>
    <mergeCell ref="BO211:BR211"/>
    <mergeCell ref="CA211:CD211"/>
    <mergeCell ref="CM211:CP211"/>
    <mergeCell ref="CS209:CT209"/>
    <mergeCell ref="DE209:DF209"/>
    <mergeCell ref="CY211:DB211"/>
    <mergeCell ref="DE205:DF205"/>
    <mergeCell ref="A209:B209"/>
    <mergeCell ref="M209:N209"/>
    <mergeCell ref="Y209:Z209"/>
    <mergeCell ref="AK209:AL209"/>
    <mergeCell ref="AW209:AX209"/>
    <mergeCell ref="BI209:BJ209"/>
    <mergeCell ref="G211:J211"/>
    <mergeCell ref="S211:V211"/>
    <mergeCell ref="AE211:AH211"/>
    <mergeCell ref="AQ211:AT211"/>
    <mergeCell ref="A205:B205"/>
    <mergeCell ref="M205:N205"/>
    <mergeCell ref="Y205:Z205"/>
    <mergeCell ref="AK205:AL205"/>
    <mergeCell ref="AW205:AX205"/>
    <mergeCell ref="BI205:BJ205"/>
    <mergeCell ref="BU205:BV205"/>
    <mergeCell ref="CG205:CH205"/>
    <mergeCell ref="CS205:CT205"/>
    <mergeCell ref="DE199:DF199"/>
    <mergeCell ref="A202:B202"/>
    <mergeCell ref="M202:N202"/>
    <mergeCell ref="Y202:Z202"/>
    <mergeCell ref="AK202:AL202"/>
    <mergeCell ref="AW202:AX202"/>
    <mergeCell ref="BI202:BJ202"/>
    <mergeCell ref="BU202:BV202"/>
    <mergeCell ref="CG202:CH202"/>
    <mergeCell ref="CS202:CT202"/>
    <mergeCell ref="DE202:DF202"/>
    <mergeCell ref="A199:B199"/>
    <mergeCell ref="M199:N199"/>
    <mergeCell ref="Y199:Z199"/>
    <mergeCell ref="AK199:AL199"/>
    <mergeCell ref="AW199:AX199"/>
    <mergeCell ref="BI199:BJ199"/>
    <mergeCell ref="BU199:BV199"/>
    <mergeCell ref="CG199:CH199"/>
    <mergeCell ref="CS199:CT199"/>
    <mergeCell ref="DE197:DF197"/>
    <mergeCell ref="A197:B197"/>
    <mergeCell ref="M197:N197"/>
    <mergeCell ref="Y197:Z197"/>
    <mergeCell ref="AK197:AL197"/>
    <mergeCell ref="AW197:AX197"/>
    <mergeCell ref="BI197:BJ197"/>
    <mergeCell ref="BU197:BV197"/>
    <mergeCell ref="CG197:CH197"/>
    <mergeCell ref="CS197:CT197"/>
    <mergeCell ref="DE195:DF195"/>
    <mergeCell ref="A196:B196"/>
    <mergeCell ref="M196:N196"/>
    <mergeCell ref="Y196:Z196"/>
    <mergeCell ref="AK196:AL196"/>
    <mergeCell ref="AW196:AX196"/>
    <mergeCell ref="BI196:BJ196"/>
    <mergeCell ref="BU196:BV196"/>
    <mergeCell ref="CG196:CH196"/>
    <mergeCell ref="CS196:CT196"/>
    <mergeCell ref="DE196:DF196"/>
    <mergeCell ref="A195:B195"/>
    <mergeCell ref="M195:N195"/>
    <mergeCell ref="Y195:Z195"/>
    <mergeCell ref="AK195:AL195"/>
    <mergeCell ref="AW195:AX195"/>
    <mergeCell ref="BI195:BJ195"/>
    <mergeCell ref="BU195:BV195"/>
    <mergeCell ref="CG195:CH195"/>
    <mergeCell ref="CS195:CT195"/>
    <mergeCell ref="DE190:DF190"/>
    <mergeCell ref="A193:B193"/>
    <mergeCell ref="M193:N193"/>
    <mergeCell ref="Y193:Z193"/>
    <mergeCell ref="AK193:AL193"/>
    <mergeCell ref="AW193:AX193"/>
    <mergeCell ref="BI193:BJ193"/>
    <mergeCell ref="BU193:BV193"/>
    <mergeCell ref="CG193:CH193"/>
    <mergeCell ref="CS193:CT193"/>
    <mergeCell ref="DE193:DF193"/>
    <mergeCell ref="A190:B190"/>
    <mergeCell ref="M190:N190"/>
    <mergeCell ref="Y190:Z190"/>
    <mergeCell ref="AK190:AL190"/>
    <mergeCell ref="AW190:AX190"/>
    <mergeCell ref="BI190:BJ190"/>
    <mergeCell ref="BU190:BV190"/>
    <mergeCell ref="CG190:CH190"/>
    <mergeCell ref="CS190:CT190"/>
    <mergeCell ref="DE187:DF187"/>
    <mergeCell ref="A188:B188"/>
    <mergeCell ref="M188:N188"/>
    <mergeCell ref="Y188:Z188"/>
    <mergeCell ref="AK188:AL188"/>
    <mergeCell ref="AW188:AX188"/>
    <mergeCell ref="BI188:BJ188"/>
    <mergeCell ref="BU188:BV188"/>
    <mergeCell ref="CG188:CH188"/>
    <mergeCell ref="CS188:CT188"/>
    <mergeCell ref="DE188:DF188"/>
    <mergeCell ref="A187:B187"/>
    <mergeCell ref="M187:N187"/>
    <mergeCell ref="Y187:Z187"/>
    <mergeCell ref="AK187:AL187"/>
    <mergeCell ref="AW187:AX187"/>
    <mergeCell ref="BI187:BJ187"/>
    <mergeCell ref="BU187:BV187"/>
    <mergeCell ref="CG187:CH187"/>
    <mergeCell ref="CS187:CT187"/>
    <mergeCell ref="DE185:DF185"/>
    <mergeCell ref="A186:B186"/>
    <mergeCell ref="M186:N186"/>
    <mergeCell ref="Y186:Z186"/>
    <mergeCell ref="AK186:AL186"/>
    <mergeCell ref="AW186:AX186"/>
    <mergeCell ref="BI186:BJ186"/>
    <mergeCell ref="BU186:BV186"/>
    <mergeCell ref="CG186:CH186"/>
    <mergeCell ref="CS186:CT186"/>
    <mergeCell ref="DE186:DF186"/>
    <mergeCell ref="A185:B185"/>
    <mergeCell ref="M185:N185"/>
    <mergeCell ref="Y185:Z185"/>
    <mergeCell ref="AK185:AL185"/>
    <mergeCell ref="AW185:AX185"/>
    <mergeCell ref="BI185:BJ185"/>
    <mergeCell ref="BU185:BV185"/>
    <mergeCell ref="CG185:CH185"/>
    <mergeCell ref="CS185:CT185"/>
    <mergeCell ref="AX161:BD161"/>
    <mergeCell ref="BE161:BE162"/>
    <mergeCell ref="BU180:BV180"/>
    <mergeCell ref="CG180:CH180"/>
    <mergeCell ref="CS180:CT180"/>
    <mergeCell ref="DE180:DF180"/>
    <mergeCell ref="A183:B183"/>
    <mergeCell ref="M183:N183"/>
    <mergeCell ref="Y183:Z183"/>
    <mergeCell ref="AK183:AL183"/>
    <mergeCell ref="AW183:AX183"/>
    <mergeCell ref="BI183:BJ183"/>
    <mergeCell ref="A180:B180"/>
    <mergeCell ref="M180:N180"/>
    <mergeCell ref="Y180:Z180"/>
    <mergeCell ref="AK180:AL180"/>
    <mergeCell ref="AW180:AX180"/>
    <mergeCell ref="BI180:BJ180"/>
    <mergeCell ref="BU183:BV183"/>
    <mergeCell ref="CG183:CH183"/>
    <mergeCell ref="CS183:CT183"/>
    <mergeCell ref="DE183:DF183"/>
    <mergeCell ref="BJ162:BP162"/>
    <mergeCell ref="BV162:CB162"/>
    <mergeCell ref="CH162:CN162"/>
    <mergeCell ref="CT161:CZ161"/>
    <mergeCell ref="DA161:DA162"/>
    <mergeCell ref="DB161:DB162"/>
    <mergeCell ref="DF161:DL161"/>
    <mergeCell ref="CT162:CZ162"/>
    <mergeCell ref="DF162:DL162"/>
    <mergeCell ref="BV161:CB161"/>
    <mergeCell ref="CC161:CC162"/>
    <mergeCell ref="CD161:CD162"/>
    <mergeCell ref="CH161:CN161"/>
    <mergeCell ref="CO161:CO162"/>
    <mergeCell ref="CP161:CP162"/>
    <mergeCell ref="DK157:DN157"/>
    <mergeCell ref="B161:H161"/>
    <mergeCell ref="I161:I162"/>
    <mergeCell ref="J161:J162"/>
    <mergeCell ref="N161:T161"/>
    <mergeCell ref="U161:U162"/>
    <mergeCell ref="V161:V162"/>
    <mergeCell ref="BF161:BF162"/>
    <mergeCell ref="BJ161:BP161"/>
    <mergeCell ref="BQ161:BQ162"/>
    <mergeCell ref="BR161:BR162"/>
    <mergeCell ref="Z161:AF161"/>
    <mergeCell ref="AG161:AG162"/>
    <mergeCell ref="AH161:AH162"/>
    <mergeCell ref="AL161:AR161"/>
    <mergeCell ref="AS161:AS162"/>
    <mergeCell ref="AT161:AT162"/>
    <mergeCell ref="DM161:DM162"/>
    <mergeCell ref="DN161:DN162"/>
    <mergeCell ref="B162:H162"/>
    <mergeCell ref="N162:T162"/>
    <mergeCell ref="Z162:AF162"/>
    <mergeCell ref="AL162:AR162"/>
    <mergeCell ref="AX162:BD162"/>
    <mergeCell ref="G157:J157"/>
    <mergeCell ref="S157:V157"/>
    <mergeCell ref="AE157:AH157"/>
    <mergeCell ref="AQ157:AT157"/>
    <mergeCell ref="BC157:BF157"/>
    <mergeCell ref="BO157:BR157"/>
    <mergeCell ref="CA157:CD157"/>
    <mergeCell ref="CM157:CP157"/>
    <mergeCell ref="CY157:DB157"/>
    <mergeCell ref="DE151:DF151"/>
    <mergeCell ref="A155:B155"/>
    <mergeCell ref="M155:N155"/>
    <mergeCell ref="Y155:Z155"/>
    <mergeCell ref="AK155:AL155"/>
    <mergeCell ref="AW155:AX155"/>
    <mergeCell ref="BI155:BJ155"/>
    <mergeCell ref="BU155:BV155"/>
    <mergeCell ref="CG155:CH155"/>
    <mergeCell ref="CS155:CT155"/>
    <mergeCell ref="DE155:DF155"/>
    <mergeCell ref="A151:B151"/>
    <mergeCell ref="M151:N151"/>
    <mergeCell ref="Y151:Z151"/>
    <mergeCell ref="AK151:AL151"/>
    <mergeCell ref="AW151:AX151"/>
    <mergeCell ref="BI151:BJ151"/>
    <mergeCell ref="BU151:BV151"/>
    <mergeCell ref="CG151:CH151"/>
    <mergeCell ref="CS151:CT151"/>
    <mergeCell ref="DE145:DF145"/>
    <mergeCell ref="A148:B148"/>
    <mergeCell ref="M148:N148"/>
    <mergeCell ref="Y148:Z148"/>
    <mergeCell ref="AK148:AL148"/>
    <mergeCell ref="AW148:AX148"/>
    <mergeCell ref="BI148:BJ148"/>
    <mergeCell ref="BU148:BV148"/>
    <mergeCell ref="CG148:CH148"/>
    <mergeCell ref="CS148:CT148"/>
    <mergeCell ref="DE148:DF148"/>
    <mergeCell ref="A145:B145"/>
    <mergeCell ref="M145:N145"/>
    <mergeCell ref="Y145:Z145"/>
    <mergeCell ref="AK145:AL145"/>
    <mergeCell ref="AW145:AX145"/>
    <mergeCell ref="BI145:BJ145"/>
    <mergeCell ref="BU145:BV145"/>
    <mergeCell ref="CG145:CH145"/>
    <mergeCell ref="CS145:CT145"/>
    <mergeCell ref="DE143:DF143"/>
    <mergeCell ref="A143:B143"/>
    <mergeCell ref="M143:N143"/>
    <mergeCell ref="Y143:Z143"/>
    <mergeCell ref="AK143:AL143"/>
    <mergeCell ref="AW143:AX143"/>
    <mergeCell ref="BI143:BJ143"/>
    <mergeCell ref="BU143:BV143"/>
    <mergeCell ref="CG143:CH143"/>
    <mergeCell ref="CS143:CT143"/>
    <mergeCell ref="DE141:DF141"/>
    <mergeCell ref="A142:B142"/>
    <mergeCell ref="M142:N142"/>
    <mergeCell ref="Y142:Z142"/>
    <mergeCell ref="AK142:AL142"/>
    <mergeCell ref="AW142:AX142"/>
    <mergeCell ref="BI142:BJ142"/>
    <mergeCell ref="BU142:BV142"/>
    <mergeCell ref="CG142:CH142"/>
    <mergeCell ref="CS142:CT142"/>
    <mergeCell ref="DE142:DF142"/>
    <mergeCell ref="A141:B141"/>
    <mergeCell ref="M141:N141"/>
    <mergeCell ref="Y141:Z141"/>
    <mergeCell ref="AK141:AL141"/>
    <mergeCell ref="AW141:AX141"/>
    <mergeCell ref="BI141:BJ141"/>
    <mergeCell ref="BU141:BV141"/>
    <mergeCell ref="CG141:CH141"/>
    <mergeCell ref="CS141:CT141"/>
    <mergeCell ref="DE136:DF136"/>
    <mergeCell ref="A139:B139"/>
    <mergeCell ref="M139:N139"/>
    <mergeCell ref="Y139:Z139"/>
    <mergeCell ref="AK139:AL139"/>
    <mergeCell ref="AW139:AX139"/>
    <mergeCell ref="BI139:BJ139"/>
    <mergeCell ref="BU139:BV139"/>
    <mergeCell ref="CG139:CH139"/>
    <mergeCell ref="CS139:CT139"/>
    <mergeCell ref="DE139:DF139"/>
    <mergeCell ref="A136:B136"/>
    <mergeCell ref="M136:N136"/>
    <mergeCell ref="Y136:Z136"/>
    <mergeCell ref="AK136:AL136"/>
    <mergeCell ref="AW136:AX136"/>
    <mergeCell ref="BI136:BJ136"/>
    <mergeCell ref="BU136:BV136"/>
    <mergeCell ref="CG136:CH136"/>
    <mergeCell ref="CS136:CT136"/>
    <mergeCell ref="DE133:DF133"/>
    <mergeCell ref="A134:B134"/>
    <mergeCell ref="M134:N134"/>
    <mergeCell ref="Y134:Z134"/>
    <mergeCell ref="AK134:AL134"/>
    <mergeCell ref="AW134:AX134"/>
    <mergeCell ref="BI134:BJ134"/>
    <mergeCell ref="BU134:BV134"/>
    <mergeCell ref="CG134:CH134"/>
    <mergeCell ref="CS134:CT134"/>
    <mergeCell ref="DE134:DF134"/>
    <mergeCell ref="A133:B133"/>
    <mergeCell ref="M133:N133"/>
    <mergeCell ref="Y133:Z133"/>
    <mergeCell ref="AK133:AL133"/>
    <mergeCell ref="AW133:AX133"/>
    <mergeCell ref="BI133:BJ133"/>
    <mergeCell ref="BU133:BV133"/>
    <mergeCell ref="CG133:CH133"/>
    <mergeCell ref="CS133:CT133"/>
    <mergeCell ref="DE131:DF131"/>
    <mergeCell ref="A132:B132"/>
    <mergeCell ref="M132:N132"/>
    <mergeCell ref="Y132:Z132"/>
    <mergeCell ref="AK132:AL132"/>
    <mergeCell ref="AW132:AX132"/>
    <mergeCell ref="BI132:BJ132"/>
    <mergeCell ref="BU132:BV132"/>
    <mergeCell ref="CG132:CH132"/>
    <mergeCell ref="CS132:CT132"/>
    <mergeCell ref="DE132:DF132"/>
    <mergeCell ref="A131:B131"/>
    <mergeCell ref="M131:N131"/>
    <mergeCell ref="Y131:Z131"/>
    <mergeCell ref="AK131:AL131"/>
    <mergeCell ref="AW131:AX131"/>
    <mergeCell ref="BI131:BJ131"/>
    <mergeCell ref="BU131:BV131"/>
    <mergeCell ref="CG131:CH131"/>
    <mergeCell ref="CS131:CT131"/>
    <mergeCell ref="AX107:BD107"/>
    <mergeCell ref="BE107:BE108"/>
    <mergeCell ref="BU126:BV126"/>
    <mergeCell ref="CG126:CH126"/>
    <mergeCell ref="CS126:CT126"/>
    <mergeCell ref="DE126:DF126"/>
    <mergeCell ref="A129:B129"/>
    <mergeCell ref="M129:N129"/>
    <mergeCell ref="Y129:Z129"/>
    <mergeCell ref="AK129:AL129"/>
    <mergeCell ref="AW129:AX129"/>
    <mergeCell ref="BI129:BJ129"/>
    <mergeCell ref="A126:B126"/>
    <mergeCell ref="M126:N126"/>
    <mergeCell ref="Y126:Z126"/>
    <mergeCell ref="AK126:AL126"/>
    <mergeCell ref="AW126:AX126"/>
    <mergeCell ref="BI126:BJ126"/>
    <mergeCell ref="BU129:BV129"/>
    <mergeCell ref="CG129:CH129"/>
    <mergeCell ref="CS129:CT129"/>
    <mergeCell ref="DE129:DF129"/>
    <mergeCell ref="BJ108:BP108"/>
    <mergeCell ref="BV108:CB108"/>
    <mergeCell ref="CH108:CN108"/>
    <mergeCell ref="CT107:CZ107"/>
    <mergeCell ref="DA107:DA108"/>
    <mergeCell ref="DB107:DB108"/>
    <mergeCell ref="DF107:DL107"/>
    <mergeCell ref="CT108:CZ108"/>
    <mergeCell ref="DF108:DL108"/>
    <mergeCell ref="BV107:CB107"/>
    <mergeCell ref="CC107:CC108"/>
    <mergeCell ref="CD107:CD108"/>
    <mergeCell ref="CH107:CN107"/>
    <mergeCell ref="CO107:CO108"/>
    <mergeCell ref="CP107:CP108"/>
    <mergeCell ref="DK104:DN104"/>
    <mergeCell ref="B107:H107"/>
    <mergeCell ref="I107:I108"/>
    <mergeCell ref="J107:J108"/>
    <mergeCell ref="N107:T107"/>
    <mergeCell ref="U107:U108"/>
    <mergeCell ref="V107:V108"/>
    <mergeCell ref="BF107:BF108"/>
    <mergeCell ref="BJ107:BP107"/>
    <mergeCell ref="BQ107:BQ108"/>
    <mergeCell ref="BR107:BR108"/>
    <mergeCell ref="Z107:AF107"/>
    <mergeCell ref="AG107:AG108"/>
    <mergeCell ref="AH107:AH108"/>
    <mergeCell ref="AL107:AR107"/>
    <mergeCell ref="AS107:AS108"/>
    <mergeCell ref="AT107:AT108"/>
    <mergeCell ref="DM107:DM108"/>
    <mergeCell ref="DN107:DN108"/>
    <mergeCell ref="B108:H108"/>
    <mergeCell ref="N108:T108"/>
    <mergeCell ref="Z108:AF108"/>
    <mergeCell ref="AL108:AR108"/>
    <mergeCell ref="AX108:BD108"/>
    <mergeCell ref="G104:J104"/>
    <mergeCell ref="S104:V104"/>
    <mergeCell ref="AE104:AH104"/>
    <mergeCell ref="AQ104:AT104"/>
    <mergeCell ref="BC104:BF104"/>
    <mergeCell ref="BO104:BR104"/>
    <mergeCell ref="CA104:CD104"/>
    <mergeCell ref="CM104:CP104"/>
    <mergeCell ref="CY104:DB104"/>
    <mergeCell ref="DE98:DF98"/>
    <mergeCell ref="A102:B102"/>
    <mergeCell ref="M102:N102"/>
    <mergeCell ref="Y102:Z102"/>
    <mergeCell ref="AK102:AL102"/>
    <mergeCell ref="AW102:AX102"/>
    <mergeCell ref="BI102:BJ102"/>
    <mergeCell ref="BU102:BV102"/>
    <mergeCell ref="CG102:CH102"/>
    <mergeCell ref="CS102:CT102"/>
    <mergeCell ref="DE102:DF102"/>
    <mergeCell ref="A98:B98"/>
    <mergeCell ref="M98:N98"/>
    <mergeCell ref="Y98:Z98"/>
    <mergeCell ref="AK98:AL98"/>
    <mergeCell ref="AW98:AX98"/>
    <mergeCell ref="BI98:BJ98"/>
    <mergeCell ref="BU98:BV98"/>
    <mergeCell ref="CG98:CH98"/>
    <mergeCell ref="CS98:CT98"/>
    <mergeCell ref="DE92:DF92"/>
    <mergeCell ref="A95:B95"/>
    <mergeCell ref="M95:N95"/>
    <mergeCell ref="Y95:Z95"/>
    <mergeCell ref="AK95:AL95"/>
    <mergeCell ref="AW95:AX95"/>
    <mergeCell ref="BI95:BJ95"/>
    <mergeCell ref="BU95:BV95"/>
    <mergeCell ref="CG95:CH95"/>
    <mergeCell ref="CS95:CT95"/>
    <mergeCell ref="DE95:DF95"/>
    <mergeCell ref="A92:B92"/>
    <mergeCell ref="M92:N92"/>
    <mergeCell ref="Y92:Z92"/>
    <mergeCell ref="AK92:AL92"/>
    <mergeCell ref="AW92:AX92"/>
    <mergeCell ref="BI92:BJ92"/>
    <mergeCell ref="BU92:BV92"/>
    <mergeCell ref="CG92:CH92"/>
    <mergeCell ref="CS92:CT92"/>
    <mergeCell ref="DE90:DF90"/>
    <mergeCell ref="A90:B90"/>
    <mergeCell ref="M90:N90"/>
    <mergeCell ref="Y90:Z90"/>
    <mergeCell ref="AK90:AL90"/>
    <mergeCell ref="AW90:AX90"/>
    <mergeCell ref="BI90:BJ90"/>
    <mergeCell ref="BU90:BV90"/>
    <mergeCell ref="CG90:CH90"/>
    <mergeCell ref="CS90:CT90"/>
    <mergeCell ref="DE88:DF88"/>
    <mergeCell ref="A89:B89"/>
    <mergeCell ref="M89:N89"/>
    <mergeCell ref="Y89:Z89"/>
    <mergeCell ref="AK89:AL89"/>
    <mergeCell ref="AW89:AX89"/>
    <mergeCell ref="BI89:BJ89"/>
    <mergeCell ref="BU89:BV89"/>
    <mergeCell ref="CG89:CH89"/>
    <mergeCell ref="CS89:CT89"/>
    <mergeCell ref="DE89:DF89"/>
    <mergeCell ref="A88:B88"/>
    <mergeCell ref="M88:N88"/>
    <mergeCell ref="Y88:Z88"/>
    <mergeCell ref="AK88:AL88"/>
    <mergeCell ref="AW88:AX88"/>
    <mergeCell ref="BI88:BJ88"/>
    <mergeCell ref="BU88:BV88"/>
    <mergeCell ref="CG88:CH88"/>
    <mergeCell ref="CS88:CT88"/>
    <mergeCell ref="DE83:DF83"/>
    <mergeCell ref="A86:B86"/>
    <mergeCell ref="M86:N86"/>
    <mergeCell ref="Y86:Z86"/>
    <mergeCell ref="AK86:AL86"/>
    <mergeCell ref="AW86:AX86"/>
    <mergeCell ref="BI86:BJ86"/>
    <mergeCell ref="BU86:BV86"/>
    <mergeCell ref="CG86:CH86"/>
    <mergeCell ref="CS86:CT86"/>
    <mergeCell ref="DE86:DF86"/>
    <mergeCell ref="A83:B83"/>
    <mergeCell ref="M83:N83"/>
    <mergeCell ref="Y83:Z83"/>
    <mergeCell ref="AK83:AL83"/>
    <mergeCell ref="AW83:AX83"/>
    <mergeCell ref="BI83:BJ83"/>
    <mergeCell ref="BU83:BV83"/>
    <mergeCell ref="CG83:CH83"/>
    <mergeCell ref="CS83:CT83"/>
    <mergeCell ref="DE80:DF80"/>
    <mergeCell ref="A81:B81"/>
    <mergeCell ref="M81:N81"/>
    <mergeCell ref="Y81:Z81"/>
    <mergeCell ref="AK81:AL81"/>
    <mergeCell ref="AW81:AX81"/>
    <mergeCell ref="BI81:BJ81"/>
    <mergeCell ref="BU81:BV81"/>
    <mergeCell ref="CG81:CH81"/>
    <mergeCell ref="CS81:CT81"/>
    <mergeCell ref="DE81:DF81"/>
    <mergeCell ref="A80:B80"/>
    <mergeCell ref="M80:N80"/>
    <mergeCell ref="Y80:Z80"/>
    <mergeCell ref="AK80:AL80"/>
    <mergeCell ref="AW80:AX80"/>
    <mergeCell ref="BI80:BJ80"/>
    <mergeCell ref="BU80:BV80"/>
    <mergeCell ref="CG80:CH80"/>
    <mergeCell ref="CS80:CT80"/>
    <mergeCell ref="DE78:DF78"/>
    <mergeCell ref="A79:B79"/>
    <mergeCell ref="M79:N79"/>
    <mergeCell ref="Y79:Z79"/>
    <mergeCell ref="AK79:AL79"/>
    <mergeCell ref="AW79:AX79"/>
    <mergeCell ref="BI79:BJ79"/>
    <mergeCell ref="BU79:BV79"/>
    <mergeCell ref="CG79:CH79"/>
    <mergeCell ref="CS79:CT79"/>
    <mergeCell ref="DE79:DF79"/>
    <mergeCell ref="A78:B78"/>
    <mergeCell ref="M78:N78"/>
    <mergeCell ref="Y78:Z78"/>
    <mergeCell ref="AK78:AL78"/>
    <mergeCell ref="AW78:AX78"/>
    <mergeCell ref="BI78:BJ78"/>
    <mergeCell ref="BU78:BV78"/>
    <mergeCell ref="CG78:CH78"/>
    <mergeCell ref="CS78:CT78"/>
    <mergeCell ref="AX54:BD54"/>
    <mergeCell ref="BE54:BE55"/>
    <mergeCell ref="BU73:BV73"/>
    <mergeCell ref="CG73:CH73"/>
    <mergeCell ref="CS73:CT73"/>
    <mergeCell ref="DE73:DF73"/>
    <mergeCell ref="A76:B76"/>
    <mergeCell ref="M76:N76"/>
    <mergeCell ref="Y76:Z76"/>
    <mergeCell ref="AK76:AL76"/>
    <mergeCell ref="AW76:AX76"/>
    <mergeCell ref="BI76:BJ76"/>
    <mergeCell ref="A73:B73"/>
    <mergeCell ref="M73:N73"/>
    <mergeCell ref="Y73:Z73"/>
    <mergeCell ref="AK73:AL73"/>
    <mergeCell ref="AW73:AX73"/>
    <mergeCell ref="BI73:BJ73"/>
    <mergeCell ref="BU76:BV76"/>
    <mergeCell ref="CG76:CH76"/>
    <mergeCell ref="CS76:CT76"/>
    <mergeCell ref="DE76:DF76"/>
    <mergeCell ref="BJ55:BP55"/>
    <mergeCell ref="BV55:CB55"/>
    <mergeCell ref="CH55:CN55"/>
    <mergeCell ref="CT54:CZ54"/>
    <mergeCell ref="DA54:DA55"/>
    <mergeCell ref="DB54:DB55"/>
    <mergeCell ref="DF54:DL54"/>
    <mergeCell ref="CT55:CZ55"/>
    <mergeCell ref="DF55:DL55"/>
    <mergeCell ref="BV54:CB54"/>
    <mergeCell ref="CC54:CC55"/>
    <mergeCell ref="CD54:CD55"/>
    <mergeCell ref="CH54:CN54"/>
    <mergeCell ref="CO54:CO55"/>
    <mergeCell ref="CP54:CP55"/>
    <mergeCell ref="DK51:DN51"/>
    <mergeCell ref="B54:H54"/>
    <mergeCell ref="I54:I55"/>
    <mergeCell ref="J54:J55"/>
    <mergeCell ref="N54:T54"/>
    <mergeCell ref="U54:U55"/>
    <mergeCell ref="V54:V55"/>
    <mergeCell ref="BF54:BF55"/>
    <mergeCell ref="BJ54:BP54"/>
    <mergeCell ref="BQ54:BQ55"/>
    <mergeCell ref="BR54:BR55"/>
    <mergeCell ref="Z54:AF54"/>
    <mergeCell ref="AG54:AG55"/>
    <mergeCell ref="AH54:AH55"/>
    <mergeCell ref="AL54:AR54"/>
    <mergeCell ref="AS54:AS55"/>
    <mergeCell ref="AT54:AT55"/>
    <mergeCell ref="DM54:DM55"/>
    <mergeCell ref="DN54:DN55"/>
    <mergeCell ref="B55:H55"/>
    <mergeCell ref="N55:T55"/>
    <mergeCell ref="Z55:AF55"/>
    <mergeCell ref="AL55:AR55"/>
    <mergeCell ref="AX55:BD55"/>
    <mergeCell ref="DE49:DF49"/>
    <mergeCell ref="G51:J51"/>
    <mergeCell ref="S51:V51"/>
    <mergeCell ref="AE51:AH51"/>
    <mergeCell ref="AQ51:AT51"/>
    <mergeCell ref="BC51:BF51"/>
    <mergeCell ref="BO51:BR51"/>
    <mergeCell ref="CA51:CD51"/>
    <mergeCell ref="CM51:CP51"/>
    <mergeCell ref="CY51:DB51"/>
    <mergeCell ref="CG42:CH42"/>
    <mergeCell ref="CS42:CT42"/>
    <mergeCell ref="A49:B49"/>
    <mergeCell ref="M49:N49"/>
    <mergeCell ref="Y49:Z49"/>
    <mergeCell ref="AK49:AL49"/>
    <mergeCell ref="AW49:AX49"/>
    <mergeCell ref="BI49:BJ49"/>
    <mergeCell ref="BU49:BV49"/>
    <mergeCell ref="CG49:CH49"/>
    <mergeCell ref="CS49:CT49"/>
    <mergeCell ref="AK39:AL39"/>
    <mergeCell ref="AW39:AX39"/>
    <mergeCell ref="BI39:BJ39"/>
    <mergeCell ref="BU39:BV39"/>
    <mergeCell ref="CG39:CH39"/>
    <mergeCell ref="CS39:CT39"/>
    <mergeCell ref="DE42:DF42"/>
    <mergeCell ref="A45:B45"/>
    <mergeCell ref="M45:N45"/>
    <mergeCell ref="Y45:Z45"/>
    <mergeCell ref="AK45:AL45"/>
    <mergeCell ref="AW45:AX45"/>
    <mergeCell ref="BI45:BJ45"/>
    <mergeCell ref="BU45:BV45"/>
    <mergeCell ref="CG45:CH45"/>
    <mergeCell ref="CS45:CT45"/>
    <mergeCell ref="DE45:DF45"/>
    <mergeCell ref="A42:B42"/>
    <mergeCell ref="M42:N42"/>
    <mergeCell ref="Y42:Z42"/>
    <mergeCell ref="AK42:AL42"/>
    <mergeCell ref="AW42:AX42"/>
    <mergeCell ref="BI42:BJ42"/>
    <mergeCell ref="BU42:BV42"/>
    <mergeCell ref="DE39:DF39"/>
    <mergeCell ref="DE36:DF36"/>
    <mergeCell ref="A37:B37"/>
    <mergeCell ref="M37:N37"/>
    <mergeCell ref="Y37:Z37"/>
    <mergeCell ref="AK37:AL37"/>
    <mergeCell ref="AW37:AX37"/>
    <mergeCell ref="BI37:BJ37"/>
    <mergeCell ref="BU37:BV37"/>
    <mergeCell ref="CG37:CH37"/>
    <mergeCell ref="CS37:CT37"/>
    <mergeCell ref="DE37:DF37"/>
    <mergeCell ref="A36:B36"/>
    <mergeCell ref="M36:N36"/>
    <mergeCell ref="Y36:Z36"/>
    <mergeCell ref="AK36:AL36"/>
    <mergeCell ref="AW36:AX36"/>
    <mergeCell ref="BI36:BJ36"/>
    <mergeCell ref="BU36:BV36"/>
    <mergeCell ref="CG36:CH36"/>
    <mergeCell ref="CS36:CT36"/>
    <mergeCell ref="A39:B39"/>
    <mergeCell ref="M39:N39"/>
    <mergeCell ref="Y39:Z39"/>
    <mergeCell ref="DE33:DF33"/>
    <mergeCell ref="A35:B35"/>
    <mergeCell ref="M35:N35"/>
    <mergeCell ref="Y35:Z35"/>
    <mergeCell ref="AK35:AL35"/>
    <mergeCell ref="AW35:AX35"/>
    <mergeCell ref="BI35:BJ35"/>
    <mergeCell ref="BU35:BV35"/>
    <mergeCell ref="CG35:CH35"/>
    <mergeCell ref="CS35:CT35"/>
    <mergeCell ref="DE35:DF35"/>
    <mergeCell ref="A33:B33"/>
    <mergeCell ref="M33:N33"/>
    <mergeCell ref="Y33:Z33"/>
    <mergeCell ref="AK33:AL33"/>
    <mergeCell ref="AW33:AX33"/>
    <mergeCell ref="BI33:BJ33"/>
    <mergeCell ref="BU33:BV33"/>
    <mergeCell ref="CG33:CH33"/>
    <mergeCell ref="CS33:CT33"/>
    <mergeCell ref="DE28:DF28"/>
    <mergeCell ref="A30:B30"/>
    <mergeCell ref="M30:N30"/>
    <mergeCell ref="Y30:Z30"/>
    <mergeCell ref="AK30:AL30"/>
    <mergeCell ref="AW30:AX30"/>
    <mergeCell ref="BI30:BJ30"/>
    <mergeCell ref="BU30:BV30"/>
    <mergeCell ref="CG30:CH30"/>
    <mergeCell ref="CS30:CT30"/>
    <mergeCell ref="DE30:DF30"/>
    <mergeCell ref="A28:B28"/>
    <mergeCell ref="M28:N28"/>
    <mergeCell ref="Y28:Z28"/>
    <mergeCell ref="AK28:AL28"/>
    <mergeCell ref="AW28:AX28"/>
    <mergeCell ref="BI28:BJ28"/>
    <mergeCell ref="BU28:BV28"/>
    <mergeCell ref="CG28:CH28"/>
    <mergeCell ref="CS28:CT28"/>
    <mergeCell ref="DE26:DF26"/>
    <mergeCell ref="A27:B27"/>
    <mergeCell ref="M27:N27"/>
    <mergeCell ref="Y27:Z27"/>
    <mergeCell ref="AK27:AL27"/>
    <mergeCell ref="AW27:AX27"/>
    <mergeCell ref="BI27:BJ27"/>
    <mergeCell ref="BU27:BV27"/>
    <mergeCell ref="CG27:CH27"/>
    <mergeCell ref="CS27:CT27"/>
    <mergeCell ref="DE27:DF27"/>
    <mergeCell ref="A26:B26"/>
    <mergeCell ref="M26:N26"/>
    <mergeCell ref="Y26:Z26"/>
    <mergeCell ref="AK26:AL26"/>
    <mergeCell ref="AW26:AX26"/>
    <mergeCell ref="BI26:BJ26"/>
    <mergeCell ref="BU26:BV26"/>
    <mergeCell ref="CG26:CH26"/>
    <mergeCell ref="CS26:CT26"/>
    <mergeCell ref="BU23:BV23"/>
    <mergeCell ref="CG23:CH23"/>
    <mergeCell ref="CS23:CT23"/>
    <mergeCell ref="DE23:DF23"/>
    <mergeCell ref="A25:B25"/>
    <mergeCell ref="M25:N25"/>
    <mergeCell ref="Y25:Z25"/>
    <mergeCell ref="AK25:AL25"/>
    <mergeCell ref="AW25:AX25"/>
    <mergeCell ref="BI25:BJ25"/>
    <mergeCell ref="BU25:BV25"/>
    <mergeCell ref="CG25:CH25"/>
    <mergeCell ref="CS25:CT25"/>
    <mergeCell ref="DE25:DF25"/>
    <mergeCell ref="A23:B23"/>
    <mergeCell ref="M23:N23"/>
    <mergeCell ref="Y23:Z23"/>
    <mergeCell ref="AK23:AL23"/>
    <mergeCell ref="AW23:AX23"/>
    <mergeCell ref="BI23:BJ23"/>
    <mergeCell ref="A20:B20"/>
    <mergeCell ref="M20:N20"/>
    <mergeCell ref="Y20:Z20"/>
    <mergeCell ref="AK20:AL20"/>
    <mergeCell ref="AW20:AX20"/>
    <mergeCell ref="BI20:BJ20"/>
    <mergeCell ref="CH1:CN1"/>
    <mergeCell ref="CO1:CO2"/>
    <mergeCell ref="CP1:CP2"/>
    <mergeCell ref="AX1:BD1"/>
    <mergeCell ref="BE1:BE2"/>
    <mergeCell ref="BU20:BV20"/>
    <mergeCell ref="CG20:CH20"/>
    <mergeCell ref="B1:H1"/>
    <mergeCell ref="I1:I2"/>
    <mergeCell ref="J1:J2"/>
    <mergeCell ref="N1:T1"/>
    <mergeCell ref="U1:U2"/>
    <mergeCell ref="V1:V2"/>
    <mergeCell ref="B2:H2"/>
    <mergeCell ref="N2:T2"/>
    <mergeCell ref="CS20:CT20"/>
    <mergeCell ref="DE20:DF20"/>
    <mergeCell ref="BR1:BR2"/>
    <mergeCell ref="Z1:AF1"/>
    <mergeCell ref="AG1:AG2"/>
    <mergeCell ref="AH1:AH2"/>
    <mergeCell ref="AL1:AR1"/>
    <mergeCell ref="AS1:AS2"/>
    <mergeCell ref="AT1:AT2"/>
    <mergeCell ref="DM1:DM2"/>
    <mergeCell ref="DN1:DN2"/>
    <mergeCell ref="Z2:AF2"/>
    <mergeCell ref="AL2:AR2"/>
    <mergeCell ref="AX2:BD2"/>
    <mergeCell ref="BJ2:BP2"/>
    <mergeCell ref="BV2:CB2"/>
    <mergeCell ref="CH2:CN2"/>
    <mergeCell ref="CT1:CZ1"/>
    <mergeCell ref="DA1:DA2"/>
    <mergeCell ref="DB1:DB2"/>
    <mergeCell ref="DF1:DL1"/>
    <mergeCell ref="CT2:CZ2"/>
    <mergeCell ref="DF2:DL2"/>
    <mergeCell ref="BV1:CB1"/>
    <mergeCell ref="CC1:CC2"/>
    <mergeCell ref="CD1:CD2"/>
    <mergeCell ref="BF1:BF2"/>
    <mergeCell ref="BJ1:BP1"/>
    <mergeCell ref="BQ1:BQ2"/>
  </mergeCells>
  <phoneticPr fontId="43" type="noConversion"/>
  <conditionalFormatting sqref="E209 I209 G209 K209 Q209 U209 S209 W209 AC209 AG209 AE209 AI209 AO209 AS209 AQ209 AU209 BA209 BE209 BC209 BG209 BM209 BQ209 BO209 BS209 BY209 CC209 CA209 CE209 CK209 CO209 CM209 CQ209 CW209 DA209 CY209 DC209 DI209 DM209 DK209 DO209 E155 I155 G155 K155 Q155 U155 S155 W155 AC155 AG155 AE155 AI155 AO155 AS155 AQ155 AU155 BA155 BE155 BC155 BG155 BM155 BQ155 BO155 BS155 BY155 CC155 CA155 CE155 CK155 CO155 CM155 CQ155 CW155 DA155 CY155 DC155 DI155 DM155 DK155 DO155 E102 I102 G102 K102 Q102 U102 S102 W102 AC102 AG102 AE102 AI102 AO102 AS102 AQ102 AU102 BA102 BE102 BC102 BG102 BM102 BQ102 BO102 BS102 BY102 CC102 CA102 CE102 CK102 CO102 CM102 CQ102 CW102 DA102 CY102 DC102 DI102 DM102 DK102 DO102 E49 I49 G49 K49 Q49 U49 S49 W49 AC49 AG49 AE49 AI49 AO49 AS49 AQ49 AU49 BA49 BE49 BC49 BG49 BM49 BQ49 BO49 BS49 BY49 CC49 CA49 CE49 CK49 CO49 CM49 CQ49 CW49 DA49 CY49 DC49 DI49 DM49 DK49 DO49">
    <cfRule type="cellIs" dxfId="1" priority="1" stopIfTrue="1" operator="notEqual">
      <formula>""</formula>
    </cfRule>
  </conditionalFormatting>
  <conditionalFormatting sqref="E180 G180 I180 K180 Q180 S180 U180 W180 AC180 AE180 AG180 AI180 AO180 AQ180 AS180 AU180 BA180 BC180 BE180 BG180 BM180 BO180 BQ180 BS180 BY180 CA180 CC180 CE180 CK180 CM180 CO180 CQ180 CW180 CY180 DA180 DC180 DI180 DK180 DM180 DO180 E126 G126 I126 K126 Q126 S126 U126 W126 AC126 AE126 AG126 AI126 AO126 AQ126 AS126 AU126 BA126 BC126 BE126 BG126 BM126 BO126 BQ126 BS126 BY126 CA126 CC126 CE126 CK126 CM126 CO126 CQ126 CW126 CY126 DA126 DC126 DI126 DK126 DM126 DO126 E73 G73 I73 K73 Q73 S73 U73 W73 AC73 AE73 AG73 AI73 AO73 AQ73 AS73 AU73 BA73 BC73 BE73 BG73 BM73 BO73 BQ73 BS73 BY73 CA73 CC73 CE73 CK73 CM73 CO73 CQ73 CW73 CY73 DA73 DC73 DI73 DK73 DM73 DO73 E20 G20 I20 K20 Q20 S20 U20 W20 AC20 AE20 AG20 AI20 AO20 AQ20 AS20 AU20 BA20 BC20 BE20 BG20 BM20 BO20 BQ20 BS20 BY20 CA20 CC20 CE20 CK20 CM20 CO20 CQ20 CW20 CY20 DA20 DC20 DI20 DK20 DM20 DO20">
    <cfRule type="cellIs" dxfId="0" priority="2" stopIfTrue="1" operator="equal">
      <formula>"#DIV/0!"</formula>
    </cfRule>
  </conditionalFormatting>
  <pageMargins left="0.59027777777777779" right="0.59027777777777779" top="0.59027777777777779" bottom="0.59027777777777779" header="0.51180555555555551" footer="0.51180555555555551"/>
  <pageSetup paperSize="9" firstPageNumber="0"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sheetPr>
    <tabColor indexed="22"/>
  </sheetPr>
  <dimension ref="A1:CI52"/>
  <sheetViews>
    <sheetView showGridLines="0" showRowColHeaders="0" showZeros="0" showOutlineSymbols="0" zoomScale="91" zoomScaleNormal="91" workbookViewId="0">
      <selection activeCell="D35" sqref="D35"/>
    </sheetView>
  </sheetViews>
  <sheetFormatPr baseColWidth="10" defaultRowHeight="12.75"/>
  <cols>
    <col min="1" max="1" width="5.7109375" style="26" customWidth="1"/>
    <col min="2" max="2" width="18.42578125" style="1" customWidth="1"/>
    <col min="3" max="3" width="14.7109375" style="1" customWidth="1"/>
    <col min="4" max="18" width="7.28515625" style="1" customWidth="1"/>
    <col min="19" max="19" width="9.7109375" style="1" customWidth="1"/>
    <col min="20" max="21" width="10" style="1" customWidth="1"/>
    <col min="22" max="22" width="5.7109375" style="26" customWidth="1"/>
    <col min="23" max="23" width="18.42578125" style="1" customWidth="1"/>
    <col min="24" max="24" width="14.7109375" style="1" customWidth="1"/>
    <col min="25" max="39" width="7.28515625" style="1" customWidth="1"/>
    <col min="40" max="42" width="9.85546875" style="1" customWidth="1"/>
    <col min="43" max="43" width="5.42578125" style="26" customWidth="1"/>
    <col min="44" max="44" width="18.42578125" style="1" customWidth="1"/>
    <col min="45" max="45" width="15" style="1" customWidth="1"/>
    <col min="46" max="60" width="7.28515625" style="1" customWidth="1"/>
    <col min="61" max="63" width="9.85546875" style="1" customWidth="1"/>
    <col min="64" max="64" width="5.7109375" style="26" customWidth="1"/>
    <col min="65" max="65" width="18.42578125" style="1" customWidth="1"/>
    <col min="66" max="66" width="15" style="1" customWidth="1"/>
    <col min="67" max="81" width="7.28515625" style="1" customWidth="1"/>
    <col min="82" max="84" width="9.85546875" style="1" customWidth="1"/>
    <col min="85" max="85" width="18.42578125" style="1" customWidth="1"/>
    <col min="86" max="87" width="15" style="1" customWidth="1"/>
    <col min="88" max="16384" width="11.42578125" style="1"/>
  </cols>
  <sheetData>
    <row r="1" spans="1:87" s="26" customFormat="1" ht="30" customHeight="1">
      <c r="A1" s="502" t="s">
        <v>17</v>
      </c>
      <c r="B1" s="502"/>
      <c r="C1" s="502"/>
      <c r="D1" s="502"/>
      <c r="E1" s="502"/>
      <c r="F1" s="502"/>
      <c r="G1" s="502"/>
      <c r="H1" s="502"/>
      <c r="I1" s="502"/>
      <c r="J1" s="502"/>
      <c r="K1" s="502"/>
      <c r="L1" s="502"/>
      <c r="M1" s="502"/>
      <c r="N1" s="502"/>
      <c r="O1" s="502"/>
      <c r="P1" s="502"/>
      <c r="Q1" s="502"/>
      <c r="R1" s="502"/>
      <c r="S1" s="502"/>
      <c r="T1" s="502"/>
      <c r="U1" s="27"/>
      <c r="V1" s="502" t="s">
        <v>17</v>
      </c>
      <c r="W1" s="502"/>
      <c r="X1" s="502"/>
      <c r="Y1" s="502"/>
      <c r="Z1" s="502"/>
      <c r="AA1" s="502"/>
      <c r="AB1" s="502"/>
      <c r="AC1" s="502"/>
      <c r="AD1" s="502"/>
      <c r="AE1" s="502"/>
      <c r="AF1" s="502"/>
      <c r="AG1" s="502"/>
      <c r="AH1" s="502"/>
      <c r="AI1" s="502"/>
      <c r="AJ1" s="502"/>
      <c r="AK1" s="502"/>
      <c r="AL1" s="502"/>
      <c r="AM1" s="502"/>
      <c r="AN1" s="502"/>
      <c r="AO1" s="502"/>
      <c r="AP1" s="27"/>
      <c r="AQ1" s="502" t="s">
        <v>17</v>
      </c>
      <c r="AR1" s="502"/>
      <c r="AS1" s="502"/>
      <c r="AT1" s="502"/>
      <c r="AU1" s="502"/>
      <c r="AV1" s="502"/>
      <c r="AW1" s="502"/>
      <c r="AX1" s="502"/>
      <c r="AY1" s="502"/>
      <c r="AZ1" s="502"/>
      <c r="BA1" s="502"/>
      <c r="BB1" s="502"/>
      <c r="BC1" s="502"/>
      <c r="BD1" s="502"/>
      <c r="BE1" s="502"/>
      <c r="BF1" s="502"/>
      <c r="BG1" s="502"/>
      <c r="BH1" s="502"/>
      <c r="BI1" s="502"/>
      <c r="BJ1" s="502"/>
      <c r="BK1" s="27"/>
      <c r="BL1" s="503" t="s">
        <v>17</v>
      </c>
      <c r="BM1" s="503"/>
      <c r="BN1" s="503"/>
      <c r="BO1" s="503"/>
      <c r="BP1" s="503"/>
      <c r="BQ1" s="503"/>
      <c r="BR1" s="503"/>
      <c r="BS1" s="503"/>
      <c r="BT1" s="503"/>
      <c r="BU1" s="503"/>
      <c r="BV1" s="503"/>
      <c r="BW1" s="503"/>
      <c r="BX1" s="503"/>
      <c r="BY1" s="503"/>
      <c r="BZ1" s="503"/>
      <c r="CA1" s="503"/>
      <c r="CB1" s="503"/>
      <c r="CC1" s="503"/>
      <c r="CD1" s="503"/>
      <c r="CE1" s="503"/>
      <c r="CF1" s="503"/>
      <c r="CG1" s="503"/>
      <c r="CH1" s="503"/>
      <c r="CI1" s="28"/>
    </row>
    <row r="2" spans="1:87" s="26" customFormat="1" ht="30" customHeight="1">
      <c r="A2" s="504" t="s">
        <v>18</v>
      </c>
      <c r="B2" s="504"/>
      <c r="C2" s="504"/>
      <c r="D2" s="504"/>
      <c r="E2" s="504"/>
      <c r="F2" s="504"/>
      <c r="G2" s="504"/>
      <c r="H2" s="504"/>
      <c r="I2" s="504"/>
      <c r="J2" s="504"/>
      <c r="K2" s="504"/>
      <c r="L2" s="504"/>
      <c r="M2" s="504"/>
      <c r="N2" s="504"/>
      <c r="O2" s="504"/>
      <c r="P2" s="504"/>
      <c r="Q2" s="504"/>
      <c r="R2" s="504"/>
      <c r="S2" s="504"/>
      <c r="T2" s="504"/>
      <c r="U2" s="29"/>
      <c r="V2" s="504" t="s">
        <v>19</v>
      </c>
      <c r="W2" s="504"/>
      <c r="X2" s="504"/>
      <c r="Y2" s="504"/>
      <c r="Z2" s="504"/>
      <c r="AA2" s="504"/>
      <c r="AB2" s="504"/>
      <c r="AC2" s="504"/>
      <c r="AD2" s="504"/>
      <c r="AE2" s="504"/>
      <c r="AF2" s="504"/>
      <c r="AG2" s="504"/>
      <c r="AH2" s="504"/>
      <c r="AI2" s="504"/>
      <c r="AJ2" s="504"/>
      <c r="AK2" s="504"/>
      <c r="AL2" s="504"/>
      <c r="AM2" s="504"/>
      <c r="AN2" s="504"/>
      <c r="AO2" s="504"/>
      <c r="AP2" s="29"/>
      <c r="AQ2" s="504" t="s">
        <v>20</v>
      </c>
      <c r="AR2" s="504"/>
      <c r="AS2" s="504"/>
      <c r="AT2" s="504"/>
      <c r="AU2" s="504"/>
      <c r="AV2" s="504"/>
      <c r="AW2" s="504"/>
      <c r="AX2" s="504"/>
      <c r="AY2" s="504"/>
      <c r="AZ2" s="504"/>
      <c r="BA2" s="504"/>
      <c r="BB2" s="504"/>
      <c r="BC2" s="504"/>
      <c r="BD2" s="504"/>
      <c r="BE2" s="504"/>
      <c r="BF2" s="504"/>
      <c r="BG2" s="504"/>
      <c r="BH2" s="504"/>
      <c r="BI2" s="504"/>
      <c r="BJ2" s="504"/>
      <c r="BK2" s="29"/>
      <c r="BL2" s="505" t="s">
        <v>21</v>
      </c>
      <c r="BM2" s="505"/>
      <c r="BN2" s="505"/>
      <c r="BO2" s="505"/>
      <c r="BP2" s="505"/>
      <c r="BQ2" s="505"/>
      <c r="BR2" s="505"/>
      <c r="BS2" s="505"/>
      <c r="BT2" s="505"/>
      <c r="BU2" s="505"/>
      <c r="BV2" s="505"/>
      <c r="BW2" s="505"/>
      <c r="BX2" s="505"/>
      <c r="BY2" s="505"/>
      <c r="BZ2" s="505"/>
      <c r="CA2" s="505"/>
      <c r="CB2" s="505"/>
      <c r="CC2" s="505"/>
      <c r="CD2" s="505"/>
      <c r="CE2" s="505"/>
      <c r="CF2" s="505"/>
      <c r="CG2" s="505"/>
      <c r="CH2" s="505"/>
      <c r="CI2" s="30"/>
    </row>
    <row r="3" spans="1:87">
      <c r="A3" s="31"/>
      <c r="B3" s="32"/>
      <c r="C3" s="33" t="str">
        <f>CONCATENATE("sur   ",PARAMETRES!$G$3)</f>
        <v>sur   20</v>
      </c>
      <c r="D3" s="349" t="s">
        <v>143</v>
      </c>
      <c r="E3" s="349"/>
      <c r="F3" s="34"/>
      <c r="G3" s="34"/>
      <c r="H3" s="34"/>
      <c r="I3" s="34"/>
      <c r="J3" s="34"/>
      <c r="K3" s="34"/>
      <c r="L3" s="34"/>
      <c r="M3" s="34"/>
      <c r="N3" s="34"/>
      <c r="O3" s="34"/>
      <c r="P3" s="34"/>
      <c r="Q3" s="34"/>
      <c r="R3" s="34"/>
      <c r="S3" s="32"/>
      <c r="T3" s="32"/>
      <c r="U3" s="35"/>
      <c r="V3" s="31"/>
      <c r="W3" s="36"/>
      <c r="X3" s="33" t="str">
        <f>CONCATENATE("sur   ",PARAMETRES!$G$3)</f>
        <v>sur   20</v>
      </c>
      <c r="Y3" s="349"/>
      <c r="Z3" s="349"/>
      <c r="AA3" s="349"/>
      <c r="AB3" s="349"/>
      <c r="AC3" s="349"/>
      <c r="AD3" s="349"/>
      <c r="AE3" s="349"/>
      <c r="AF3" s="349"/>
      <c r="AG3" s="349"/>
      <c r="AH3" s="34"/>
      <c r="AI3" s="34"/>
      <c r="AJ3" s="34"/>
      <c r="AK3" s="34"/>
      <c r="AL3" s="34"/>
      <c r="AM3" s="34"/>
      <c r="AN3" s="32"/>
      <c r="AO3" s="32"/>
      <c r="AP3" s="35"/>
      <c r="AQ3" s="31"/>
      <c r="AR3" s="36"/>
      <c r="AS3" s="33" t="str">
        <f>CONCATENATE("sur   ",PARAMETRES!$G$3)</f>
        <v>sur   20</v>
      </c>
      <c r="AT3" s="349"/>
      <c r="AU3" s="349"/>
      <c r="AV3" s="349"/>
      <c r="AW3" s="34"/>
      <c r="AX3" s="34"/>
      <c r="AY3" s="34"/>
      <c r="AZ3" s="34"/>
      <c r="BA3" s="34"/>
      <c r="BB3" s="34"/>
      <c r="BC3" s="34"/>
      <c r="BD3" s="34"/>
      <c r="BE3" s="34"/>
      <c r="BF3" s="34"/>
      <c r="BG3" s="34"/>
      <c r="BH3" s="34"/>
      <c r="BI3" s="32"/>
      <c r="BJ3" s="32"/>
      <c r="BK3" s="35"/>
      <c r="BL3" s="31"/>
      <c r="BM3" s="36"/>
      <c r="BN3" s="33" t="str">
        <f>CONCATENATE("sur   ",PARAMETRES!$G$3)</f>
        <v>sur   20</v>
      </c>
      <c r="BO3" s="349"/>
      <c r="BP3" s="349"/>
      <c r="BQ3" s="349"/>
      <c r="BR3" s="349"/>
      <c r="BS3" s="349"/>
      <c r="BT3" s="34"/>
      <c r="BU3" s="34"/>
      <c r="BV3" s="34"/>
      <c r="BW3" s="34"/>
      <c r="BX3" s="34"/>
      <c r="BY3" s="34"/>
      <c r="BZ3" s="34"/>
      <c r="CA3" s="34"/>
      <c r="CB3" s="34"/>
      <c r="CC3" s="34"/>
      <c r="CD3" s="32"/>
      <c r="CE3" s="32"/>
      <c r="CF3" s="32"/>
      <c r="CG3" s="32"/>
      <c r="CH3" s="35"/>
      <c r="CI3" s="32"/>
    </row>
    <row r="4" spans="1:87">
      <c r="A4" s="31"/>
      <c r="B4" s="32"/>
      <c r="C4" s="32"/>
      <c r="D4" s="37">
        <v>1</v>
      </c>
      <c r="E4" s="37">
        <v>2</v>
      </c>
      <c r="F4" s="37">
        <v>3</v>
      </c>
      <c r="G4" s="37">
        <v>4</v>
      </c>
      <c r="H4" s="37">
        <v>5</v>
      </c>
      <c r="I4" s="37">
        <v>6</v>
      </c>
      <c r="J4" s="37">
        <v>7</v>
      </c>
      <c r="K4" s="37">
        <v>8</v>
      </c>
      <c r="L4" s="37">
        <v>9</v>
      </c>
      <c r="M4" s="37">
        <v>10</v>
      </c>
      <c r="N4" s="37">
        <v>11</v>
      </c>
      <c r="O4" s="37">
        <v>12</v>
      </c>
      <c r="P4" s="37">
        <v>13</v>
      </c>
      <c r="Q4" s="37">
        <v>14</v>
      </c>
      <c r="R4" s="37">
        <v>15</v>
      </c>
      <c r="S4" s="32"/>
      <c r="T4" s="38" t="s">
        <v>22</v>
      </c>
      <c r="U4" s="39" t="s">
        <v>23</v>
      </c>
      <c r="V4" s="31"/>
      <c r="W4" s="32"/>
      <c r="X4" s="32"/>
      <c r="Y4" s="37">
        <v>1</v>
      </c>
      <c r="Z4" s="37">
        <v>2</v>
      </c>
      <c r="AA4" s="37">
        <v>3</v>
      </c>
      <c r="AB4" s="37">
        <v>4</v>
      </c>
      <c r="AC4" s="37">
        <v>5</v>
      </c>
      <c r="AD4" s="37">
        <v>6</v>
      </c>
      <c r="AE4" s="37">
        <v>7</v>
      </c>
      <c r="AF4" s="37">
        <v>8</v>
      </c>
      <c r="AG4" s="37">
        <v>9</v>
      </c>
      <c r="AH4" s="37">
        <v>10</v>
      </c>
      <c r="AI4" s="37">
        <v>11</v>
      </c>
      <c r="AJ4" s="37">
        <v>12</v>
      </c>
      <c r="AK4" s="37">
        <v>13</v>
      </c>
      <c r="AL4" s="37">
        <v>14</v>
      </c>
      <c r="AM4" s="37">
        <v>15</v>
      </c>
      <c r="AN4" s="32"/>
      <c r="AO4" s="38" t="s">
        <v>22</v>
      </c>
      <c r="AP4" s="39" t="s">
        <v>23</v>
      </c>
      <c r="AQ4" s="31"/>
      <c r="AR4" s="32"/>
      <c r="AS4" s="32"/>
      <c r="AT4" s="37">
        <v>1</v>
      </c>
      <c r="AU4" s="37">
        <v>2</v>
      </c>
      <c r="AV4" s="37">
        <v>3</v>
      </c>
      <c r="AW4" s="37">
        <v>4</v>
      </c>
      <c r="AX4" s="37">
        <v>5</v>
      </c>
      <c r="AY4" s="37">
        <v>6</v>
      </c>
      <c r="AZ4" s="37">
        <v>7</v>
      </c>
      <c r="BA4" s="37">
        <v>8</v>
      </c>
      <c r="BB4" s="37">
        <v>9</v>
      </c>
      <c r="BC4" s="37">
        <v>10</v>
      </c>
      <c r="BD4" s="37">
        <v>11</v>
      </c>
      <c r="BE4" s="37">
        <v>12</v>
      </c>
      <c r="BF4" s="37">
        <v>13</v>
      </c>
      <c r="BG4" s="37">
        <v>14</v>
      </c>
      <c r="BH4" s="37">
        <v>15</v>
      </c>
      <c r="BI4" s="32"/>
      <c r="BJ4" s="38" t="s">
        <v>22</v>
      </c>
      <c r="BK4" s="39" t="s">
        <v>23</v>
      </c>
      <c r="BL4" s="31"/>
      <c r="BM4" s="32"/>
      <c r="BN4" s="32"/>
      <c r="BO4" s="37">
        <v>1</v>
      </c>
      <c r="BP4" s="37">
        <v>2</v>
      </c>
      <c r="BQ4" s="37">
        <v>3</v>
      </c>
      <c r="BR4" s="37">
        <v>4</v>
      </c>
      <c r="BS4" s="37">
        <v>5</v>
      </c>
      <c r="BT4" s="37">
        <v>6</v>
      </c>
      <c r="BU4" s="37">
        <v>7</v>
      </c>
      <c r="BV4" s="37">
        <v>8</v>
      </c>
      <c r="BW4" s="37">
        <v>9</v>
      </c>
      <c r="BX4" s="37">
        <v>10</v>
      </c>
      <c r="BY4" s="37">
        <v>11</v>
      </c>
      <c r="BZ4" s="37">
        <v>12</v>
      </c>
      <c r="CA4" s="37">
        <v>13</v>
      </c>
      <c r="CB4" s="37">
        <v>14</v>
      </c>
      <c r="CC4" s="37">
        <v>15</v>
      </c>
      <c r="CD4" s="32"/>
      <c r="CE4" s="38" t="s">
        <v>22</v>
      </c>
      <c r="CF4" s="39" t="s">
        <v>23</v>
      </c>
      <c r="CG4" s="40"/>
      <c r="CH4" s="35"/>
      <c r="CI4" s="32"/>
    </row>
    <row r="5" spans="1:87" s="45" customFormat="1">
      <c r="A5" s="41"/>
      <c r="B5" s="42"/>
      <c r="C5" s="421" t="s">
        <v>24</v>
      </c>
      <c r="D5" s="422">
        <v>19</v>
      </c>
      <c r="E5" s="422"/>
      <c r="F5" s="422"/>
      <c r="G5" s="422"/>
      <c r="H5" s="422"/>
      <c r="I5" s="422"/>
      <c r="J5" s="422"/>
      <c r="K5" s="422"/>
      <c r="L5" s="422"/>
      <c r="M5" s="422"/>
      <c r="N5" s="422"/>
      <c r="O5" s="422"/>
      <c r="P5" s="422"/>
      <c r="Q5" s="422"/>
      <c r="R5" s="422"/>
      <c r="S5" s="43">
        <f>SUM(D5:P5)</f>
        <v>19</v>
      </c>
      <c r="T5" s="43"/>
      <c r="U5" s="44"/>
      <c r="V5" s="41"/>
      <c r="W5" s="43"/>
      <c r="X5" s="423" t="s">
        <v>24</v>
      </c>
      <c r="Y5" s="424"/>
      <c r="Z5" s="424"/>
      <c r="AA5" s="424"/>
      <c r="AB5" s="424"/>
      <c r="AC5" s="424"/>
      <c r="AD5" s="424"/>
      <c r="AE5" s="424"/>
      <c r="AF5" s="424"/>
      <c r="AG5" s="424"/>
      <c r="AH5" s="424"/>
      <c r="AI5" s="424"/>
      <c r="AJ5" s="424"/>
      <c r="AK5" s="424"/>
      <c r="AL5" s="424"/>
      <c r="AM5" s="424"/>
      <c r="AN5" s="43">
        <f>SUM(Y5:AK5)</f>
        <v>0</v>
      </c>
      <c r="AO5" s="43"/>
      <c r="AP5" s="44"/>
      <c r="AQ5" s="41"/>
      <c r="AR5" s="43"/>
      <c r="AS5" s="421" t="s">
        <v>24</v>
      </c>
      <c r="AT5" s="422"/>
      <c r="AU5" s="422"/>
      <c r="AV5" s="422"/>
      <c r="AW5" s="422"/>
      <c r="AX5" s="422"/>
      <c r="AY5" s="422"/>
      <c r="AZ5" s="422"/>
      <c r="BA5" s="422"/>
      <c r="BB5" s="422"/>
      <c r="BC5" s="422"/>
      <c r="BD5" s="422"/>
      <c r="BE5" s="422"/>
      <c r="BF5" s="422"/>
      <c r="BG5" s="422"/>
      <c r="BH5" s="422"/>
      <c r="BI5" s="43">
        <f>SUM(AT5:BF5)</f>
        <v>0</v>
      </c>
      <c r="BJ5" s="43"/>
      <c r="BK5" s="44"/>
      <c r="BL5" s="41"/>
      <c r="BM5" s="43"/>
      <c r="BN5" s="421" t="s">
        <v>24</v>
      </c>
      <c r="BO5" s="422"/>
      <c r="BP5" s="422"/>
      <c r="BQ5" s="422"/>
      <c r="BR5" s="422"/>
      <c r="BS5" s="422"/>
      <c r="BT5" s="422"/>
      <c r="BU5" s="422"/>
      <c r="BV5" s="422"/>
      <c r="BW5" s="422"/>
      <c r="BX5" s="422"/>
      <c r="BY5" s="422"/>
      <c r="BZ5" s="422"/>
      <c r="CA5" s="422"/>
      <c r="CB5" s="422"/>
      <c r="CC5" s="422"/>
      <c r="CD5" s="43">
        <f>SUM(BO5:CA5)</f>
        <v>0</v>
      </c>
      <c r="CE5" s="43"/>
      <c r="CF5" s="43"/>
      <c r="CG5" s="43"/>
      <c r="CH5" s="44"/>
      <c r="CI5" s="43"/>
    </row>
    <row r="6" spans="1:87">
      <c r="A6" s="31">
        <v>1</v>
      </c>
      <c r="B6" s="46" t="str">
        <f>PARAMETRES!$B5</f>
        <v>B</v>
      </c>
      <c r="C6" s="46" t="str">
        <f>PARAMETRES!$C5</f>
        <v>C</v>
      </c>
      <c r="D6" s="47">
        <v>5</v>
      </c>
      <c r="E6" s="47"/>
      <c r="F6" s="47"/>
      <c r="G6" s="47"/>
      <c r="H6" s="47"/>
      <c r="I6" s="47"/>
      <c r="J6" s="47"/>
      <c r="K6" s="47"/>
      <c r="L6" s="47"/>
      <c r="M6" s="47"/>
      <c r="N6" s="47"/>
      <c r="O6" s="47"/>
      <c r="P6" s="47"/>
      <c r="Q6" s="47"/>
      <c r="R6" s="47"/>
      <c r="S6" s="48">
        <f>IF(T6=0,"-",SUM(D6:R6)/T6*PARAMETRES!$G$3)</f>
        <v>5.2631578947368416</v>
      </c>
      <c r="T6" s="49">
        <f t="shared" ref="T6:T45" si="0">IF(D6="",0,D$5)+IF(E6="",0,E$5)+IF(F6="",0,F$5)+IF(G6="",0,G$5)+IF(H6="",0,H$5)+IF(I6="",0,I$5)+IF(J6="",0,J$5)+IF(K6="",0,K$5)+IF(L6="",0,L$5)+IF(M6="",0,M$5)+IF(N6="",0,N$5)+IF(O6="",0,O$5)+IF(P6="",0,P$5)+IF(Q6="",0,Q$5)+IF(R6="",0,R$5)</f>
        <v>19</v>
      </c>
      <c r="U6" s="50">
        <f>IF(PARAMETRES!$B5="-","",IF(D$3="",0,IF(D$46="",IF(D6="",1,0),0))+IF(E$3="",0,IF(E$46="",IF(E6="",1,0),0))+IF(F$3="",0,IF(F$46="",IF(F6="",1,0),0))+IF(G$3="",0,IF(G$46="",IF(G6="",1,0),0))+IF(H$3="",0,IF(H$46="",IF(H6="",1,0),0))+IF(I$3="",0,IF(I$46="",IF(I6="",1,0),0))+IF(J$3="",0,IF(J$46="",IF(J6="",1,0),0))+IF(K$3="",0,IF(K$46="",IF(K6="",1,0),0))+IF(L$3="",0,IF(L$46="",IF(L6="",1,0),0))+IF(M$3="",0,IF(M$46="",IF(M6="",1,0),0))+IF(N$3="",0,IF(N$46="",IF(N6="",1,0),0)+IF(O$3="",0,IF(O$46="",IF(O6="",1,0),0))+IF(P$3="",0,IF(P$46="",IF(P6="",1,0),0))+IF(Q$3="",0,IF(Q$46="",IF(Q6="",1,0),0))+IF(R$3="",0,IF(R$46="",IF(R6="",1,0),0))))</f>
        <v>0</v>
      </c>
      <c r="V6" s="31">
        <v>1</v>
      </c>
      <c r="W6" s="46" t="str">
        <f>PARAMETRES!$B5</f>
        <v>B</v>
      </c>
      <c r="X6" s="46" t="str">
        <f>PARAMETRES!$C5</f>
        <v>C</v>
      </c>
      <c r="Y6" s="47"/>
      <c r="Z6" s="47"/>
      <c r="AA6" s="47"/>
      <c r="AB6" s="47"/>
      <c r="AC6" s="47"/>
      <c r="AD6" s="47"/>
      <c r="AE6" s="47"/>
      <c r="AF6" s="47"/>
      <c r="AG6" s="47"/>
      <c r="AH6" s="47"/>
      <c r="AI6" s="47"/>
      <c r="AJ6" s="47"/>
      <c r="AK6" s="47"/>
      <c r="AL6" s="47"/>
      <c r="AM6" s="47"/>
      <c r="AN6" s="48" t="str">
        <f>IF(AO6=0,"-",SUM(Y6:AM6)/AO6*PARAMETRES!$G$3)</f>
        <v>-</v>
      </c>
      <c r="AO6" s="49">
        <f t="shared" ref="AO6:AO45" si="1">IF(Y6="",0,Y$5)+IF(Z6="",0,Z$5)+IF(AA6="",0,AA$5)+IF(AB6="",0,AB$5)+IF(AC6="",0,AC$5)+IF(AD6="",0,AD$5)+IF(AE6="",0,AE$5)+IF(AF6="",0,AF$5)+IF(AG6="",0,AG$5)+IF(AH6="",0,AH$5)+IF(AI6="",0,AI$5)+IF(AJ6="",0,AJ$5)+IF(AK6="",0,AK$5)+IF(AL6="",0,AL$5)+IF(AM6="",0,AM$5)</f>
        <v>0</v>
      </c>
      <c r="AP6" s="50">
        <f>IF(PARAMETRES!$B5="-","",IF(Y$3="",0,IF(Y$46="",IF(Y6="",1,0),0))+IF(Z$3="",0,IF(Z$46="",IF(Z6="",1,0),0))+IF(AA$3="",0,IF(AA$46="",IF(AA6="",1,0),0))+IF(AB$3="",0,IF(AB$46="",IF(AB6="",1,0),0))+IF(AC$3="",0,IF(AC$46="",IF(AC6="",1,0),0))+IF(AD$3="",0,IF(AD$46="",IF(AD6="",1,0),0))+IF(AE$3="",0,IF(AE$46="",IF(AE6="",1,0),0))+IF(AF$3="",0,IF(AF$46="",IF(AF6="",1,0),0))+IF(AG$3="",0,IF(AG$46="",IF(AG6="",1,0),0))+IF(AH$3="",0,IF(AH$46="",IF(AH6="",1,0),0))+IF(AI$3="",0,IF(AI$46="",IF(AI6="",1,0),0)+IF(AJ$3="",0,IF(AJ$46="",IF(AJ6="",1,0),0))+IF(AK$3="",0,IF(AK$46="",IF(AK6="",1,0),0))+IF(AL$3="",0,IF(AL$46="",IF(AL6="",1,0),0))+IF(AM$3="",0,IF(AM$46="",IF(AM6="",1,0),0))))</f>
        <v>0</v>
      </c>
      <c r="AQ6" s="31">
        <v>1</v>
      </c>
      <c r="AR6" s="46" t="str">
        <f>PARAMETRES!$B5</f>
        <v>B</v>
      </c>
      <c r="AS6" s="46" t="str">
        <f>PARAMETRES!$C5</f>
        <v>C</v>
      </c>
      <c r="AT6" s="47"/>
      <c r="AU6" s="47"/>
      <c r="AV6" s="47"/>
      <c r="AW6" s="47"/>
      <c r="AX6" s="47"/>
      <c r="AY6" s="47"/>
      <c r="AZ6" s="47"/>
      <c r="BA6" s="47"/>
      <c r="BB6" s="47"/>
      <c r="BC6" s="47"/>
      <c r="BD6" s="47"/>
      <c r="BE6" s="47"/>
      <c r="BF6" s="47"/>
      <c r="BG6" s="47"/>
      <c r="BH6" s="47"/>
      <c r="BI6" s="48" t="str">
        <f>IF(BJ6=0,"-",SUM(AT6:BH6)/BJ6*PARAMETRES!$G$3)</f>
        <v>-</v>
      </c>
      <c r="BJ6" s="49">
        <f t="shared" ref="BJ6:BJ45" si="2">IF(AT6="",0,AT$5)+IF(AU6="",0,AU$5)+IF(AV6="",0,AV$5)+IF(AW6="",0,AW$5)+IF(AX6="",0,AX$5)+IF(AY6="",0,AY$5)+IF(AZ6="",0,AZ$5)+IF(BA6="",0,BA$5)+IF(BB6="",0,BB$5)+IF(BC6="",0,BC$5)+IF(BD6="",0,BD$5)+IF(BE6="",0,BE$5)+IF(BF6="",0,BF$5)+IF(BG6="",0,BG$5)+IF(BH6="",0,BH$5)</f>
        <v>0</v>
      </c>
      <c r="BK6" s="50">
        <f>IF(PARAMETRES!$B5="-","",IF(AT$3="",0,IF(AT$46="",IF(AT6="",1,0),0))+IF(AU$3="",0,IF(AU$46="",IF(AU6="",1,0),0))+IF(AV$3="",0,IF(AV$46="",IF(AV6="",1,0),0))+IF(AW$3="",0,IF(AW$46="",IF(AW6="",1,0),0))+IF(AX$3="",0,IF(AX$46="",IF(AX6="",1,0),0))+IF(AY$3="",0,IF(AY$46="",IF(AY6="",1,0),0))+IF(AZ$3="",0,IF(AZ$46="",IF(AZ6="",1,0),0))+IF(BA$3="",0,IF(BA$46="",IF(BA6="",1,0),0))+IF(BB$3="",0,IF(BB$46="",IF(BB6="",1,0),0))+IF(BC$3="",0,IF(BC$46="",IF(BC6="",1,0),0))+IF(BD$3="",0,IF(BD$46="",IF(BD6="",1,0),0)+IF(BE$3="",0,IF(BE$46="",IF(BE6="",1,0),0))+IF(BF$3="",0,IF(BF$46="",IF(BF6="",1,0),0))+IF(BG$3="",0,IF(BG$46="",IF(BG6="",1,0),0))+IF(BH$3="",0,IF(BH$46="",IF(BH6="",1,0),0))))</f>
        <v>0</v>
      </c>
      <c r="BL6" s="31">
        <v>1</v>
      </c>
      <c r="BM6" s="46" t="str">
        <f>PARAMETRES!$B5</f>
        <v>B</v>
      </c>
      <c r="BN6" s="46" t="str">
        <f>PARAMETRES!$C5</f>
        <v>C</v>
      </c>
      <c r="BO6" s="47"/>
      <c r="BP6" s="47"/>
      <c r="BQ6" s="47"/>
      <c r="BR6" s="47"/>
      <c r="BS6" s="47"/>
      <c r="BT6" s="47"/>
      <c r="BU6" s="47"/>
      <c r="BV6" s="47"/>
      <c r="BW6" s="47"/>
      <c r="BX6" s="47"/>
      <c r="BY6" s="47"/>
      <c r="BZ6" s="47"/>
      <c r="CA6" s="47"/>
      <c r="CB6" s="47"/>
      <c r="CC6" s="47"/>
      <c r="CD6" s="48" t="str">
        <f>IF(CE6=0,"-",SUM(BO6:CC6)/CE6*PARAMETRES!$G$3)</f>
        <v>-</v>
      </c>
      <c r="CE6" s="49">
        <f t="shared" ref="CE6:CE45" si="3">IF(BO6="",0,BO$5)+IF(BP6="",0,BP$5)+IF(BQ6="",0,BQ$5)+IF(BR6="",0,BR$5)+IF(BS6="",0,BS$5)+IF(BT6="",0,BT$5)+IF(BU6="",0,BU$5)+IF(BV6="",0,BV$5)+IF(BW6="",0,BW$5)+IF(BX6="",0,BX$5)+IF(BY6="",0,BY$5)+IF(BZ6="",0,BZ$5)+IF(CA6="",0,CA$5)+IF(CB6="",0,CB$5)+IF(CC6="",0,CC$5)</f>
        <v>0</v>
      </c>
      <c r="CF6" s="51">
        <f>IF(PARAMETRES!$B5="-","",IF(BO$3="",0,IF(BO$46="",IF(BO6="",1,0),0))+IF(BP$3="",0,IF(BP$46="",IF(BP6="",1,0),0))+IF(BQ$3="",0,IF(BQ$46="",IF(BQ6="",1,0),0))+IF(BR$3="",0,IF(BR$46="",IF(BR6="",1,0),0))+IF(BS$3="",0,IF(BS$46="",IF(BS6="",1,0),0))+IF(BT$3="",0,IF(BT$46="",IF(BT6="",1,0),0))+IF(BU$3="",0,IF(BU$46="",IF(BU6="",1,0),0))+IF(BV$3="",0,IF(BV$46="",IF(BV6="",1,0),0))+IF(BW$3="",0,IF(BW$46="",IF(BW6="",1,0),0))+IF(BX$3="",0,IF(BX$46="",IF(BX6="",1,0),0))+IF(BY$3="",0,IF(BY$46="",IF(BY6="",1,0),0)+IF(BZ$3="",0,IF(BZ$46="",IF(BZ6="",1,0),0))+IF(CA$3="",0,IF(CA$46="",IF(CA6="",1,0),0))+IF(CB$3="",0,IF(CB$46="",IF(CB6="",1,0),0))+IF(CC$3="",0,IF(CC$46="",IF(CC6="",1,0),0))))</f>
        <v>0</v>
      </c>
      <c r="CG6" s="46" t="str">
        <f>PARAMETRES!$B5</f>
        <v>B</v>
      </c>
      <c r="CH6" s="52" t="str">
        <f>PARAMETRES!$C5</f>
        <v>C</v>
      </c>
      <c r="CI6" s="53"/>
    </row>
    <row r="7" spans="1:87">
      <c r="A7" s="31">
        <f>A6+1</f>
        <v>2</v>
      </c>
      <c r="B7" s="46" t="str">
        <f>PARAMETRES!$B6</f>
        <v>B</v>
      </c>
      <c r="C7" s="46" t="str">
        <f>PARAMETRES!$C6</f>
        <v>M</v>
      </c>
      <c r="D7" s="47">
        <v>13</v>
      </c>
      <c r="E7" s="47"/>
      <c r="F7" s="47"/>
      <c r="G7" s="47"/>
      <c r="H7" s="47"/>
      <c r="I7" s="47"/>
      <c r="J7" s="47"/>
      <c r="K7" s="47"/>
      <c r="L7" s="47"/>
      <c r="M7" s="47"/>
      <c r="N7" s="47"/>
      <c r="O7" s="47"/>
      <c r="P7" s="47"/>
      <c r="Q7" s="47"/>
      <c r="R7" s="47"/>
      <c r="S7" s="48">
        <f>IF(T7=0,"-",SUM(D7:R7)/T7*PARAMETRES!$G$3)</f>
        <v>13.684210526315789</v>
      </c>
      <c r="T7" s="49">
        <f t="shared" si="0"/>
        <v>19</v>
      </c>
      <c r="U7" s="50">
        <f>IF(PARAMETRES!$B6="-","",IF(D$3="",0,IF(D$46="",IF(D7="",1,0),0))+IF(E$3="",0,IF(E$46="",IF(E7="",1,0),0))+IF(F$3="",0,IF(F$46="",IF(F7="",1,0),0))+IF(G$3="",0,IF(G$46="",IF(G7="",1,0),0))+IF(H$3="",0,IF(H$46="",IF(H7="",1,0),0))+IF(I$3="",0,IF(I$46="",IF(I7="",1,0),0))+IF(J$3="",0,IF(J$46="",IF(J7="",1,0),0))+IF(K$3="",0,IF(K$46="",IF(K7="",1,0),0))+IF(L$3="",0,IF(L$46="",IF(L7="",1,0),0))+IF(M$3="",0,IF(M$46="",IF(M7="",1,0),0))+IF(N$3="",0,IF(N$46="",IF(N7="",1,0),0)+IF(O$3="",0,IF(O$46="",IF(O7="",1,0),0))+IF(P$3="",0,IF(P$46="",IF(P7="",1,0),0))+IF(Q$3="",0,IF(Q$46="",IF(Q7="",1,0),0))+IF(R$3="",0,IF(R$46="",IF(R7="",1,0),0))))</f>
        <v>0</v>
      </c>
      <c r="V7" s="31">
        <f>V6+1</f>
        <v>2</v>
      </c>
      <c r="W7" s="46" t="str">
        <f>PARAMETRES!$B6</f>
        <v>B</v>
      </c>
      <c r="X7" s="46" t="str">
        <f>PARAMETRES!$C6</f>
        <v>M</v>
      </c>
      <c r="Y7" s="47"/>
      <c r="Z7" s="47"/>
      <c r="AA7" s="47"/>
      <c r="AB7" s="47"/>
      <c r="AC7" s="47"/>
      <c r="AD7" s="47"/>
      <c r="AE7" s="47"/>
      <c r="AF7" s="47"/>
      <c r="AG7" s="47"/>
      <c r="AH7" s="47"/>
      <c r="AI7" s="47"/>
      <c r="AJ7" s="47"/>
      <c r="AK7" s="47"/>
      <c r="AL7" s="47"/>
      <c r="AM7" s="47"/>
      <c r="AN7" s="48" t="str">
        <f>IF(AO7=0,"-",SUM(Y7:AM7)/AO7*PARAMETRES!$G$3)</f>
        <v>-</v>
      </c>
      <c r="AO7" s="49">
        <f t="shared" si="1"/>
        <v>0</v>
      </c>
      <c r="AP7" s="50">
        <f>IF(PARAMETRES!$B6="-","",IF(Y$3="",0,IF(Y$46="",IF(Y7="",1,0),0))+IF(Z$3="",0,IF(Z$46="",IF(Z7="",1,0),0))+IF(AA$3="",0,IF(AA$46="",IF(AA7="",1,0),0))+IF(AB$3="",0,IF(AB$46="",IF(AB7="",1,0),0))+IF(AC$3="",0,IF(AC$46="",IF(AC7="",1,0),0))+IF(AD$3="",0,IF(AD$46="",IF(AD7="",1,0),0))+IF(AE$3="",0,IF(AE$46="",IF(AE7="",1,0),0))+IF(AF$3="",0,IF(AF$46="",IF(AF7="",1,0),0))+IF(AG$3="",0,IF(AG$46="",IF(AG7="",1,0),0))+IF(AH$3="",0,IF(AH$46="",IF(AH7="",1,0),0))+IF(AI$3="",0,IF(AI$46="",IF(AI7="",1,0),0)+IF(AJ$3="",0,IF(AJ$46="",IF(AJ7="",1,0),0))+IF(AK$3="",0,IF(AK$46="",IF(AK7="",1,0),0))+IF(AL$3="",0,IF(AL$46="",IF(AL7="",1,0),0))+IF(AM$3="",0,IF(AM$46="",IF(AM7="",1,0),0))))</f>
        <v>0</v>
      </c>
      <c r="AQ7" s="31">
        <f>AQ6+1</f>
        <v>2</v>
      </c>
      <c r="AR7" s="46" t="str">
        <f>PARAMETRES!$B6</f>
        <v>B</v>
      </c>
      <c r="AS7" s="46" t="str">
        <f>PARAMETRES!$C6</f>
        <v>M</v>
      </c>
      <c r="AT7" s="47"/>
      <c r="AU7" s="47"/>
      <c r="AV7" s="47"/>
      <c r="AW7" s="47"/>
      <c r="AX7" s="47"/>
      <c r="AY7" s="47"/>
      <c r="AZ7" s="47"/>
      <c r="BA7" s="47"/>
      <c r="BB7" s="47"/>
      <c r="BC7" s="47"/>
      <c r="BD7" s="47"/>
      <c r="BE7" s="47"/>
      <c r="BF7" s="47"/>
      <c r="BG7" s="47"/>
      <c r="BH7" s="47"/>
      <c r="BI7" s="48" t="str">
        <f>IF(BJ7=0,"-",SUM(AT7:BH7)/BJ7*PARAMETRES!$G$3)</f>
        <v>-</v>
      </c>
      <c r="BJ7" s="49">
        <f t="shared" si="2"/>
        <v>0</v>
      </c>
      <c r="BK7" s="50">
        <f>IF(PARAMETRES!$B6="-","",IF(AT$3="",0,IF(AT$46="",IF(AT7="",1,0),0))+IF(AU$3="",0,IF(AU$46="",IF(AU7="",1,0),0))+IF(AV$3="",0,IF(AV$46="",IF(AV7="",1,0),0))+IF(AW$3="",0,IF(AW$46="",IF(AW7="",1,0),0))+IF(AX$3="",0,IF(AX$46="",IF(AX7="",1,0),0))+IF(AY$3="",0,IF(AY$46="",IF(AY7="",1,0),0))+IF(AZ$3="",0,IF(AZ$46="",IF(AZ7="",1,0),0))+IF(BA$3="",0,IF(BA$46="",IF(BA7="",1,0),0))+IF(BB$3="",0,IF(BB$46="",IF(BB7="",1,0),0))+IF(BC$3="",0,IF(BC$46="",IF(BC7="",1,0),0))+IF(BD$3="",0,IF(BD$46="",IF(BD7="",1,0),0)+IF(BE$3="",0,IF(BE$46="",IF(BE7="",1,0),0))+IF(BF$3="",0,IF(BF$46="",IF(BF7="",1,0),0))+IF(BG$3="",0,IF(BG$46="",IF(BG7="",1,0),0))+IF(BH$3="",0,IF(BH$46="",IF(BH7="",1,0),0))))</f>
        <v>0</v>
      </c>
      <c r="BL7" s="31">
        <f>BL6+1</f>
        <v>2</v>
      </c>
      <c r="BM7" s="46" t="str">
        <f>PARAMETRES!$B6</f>
        <v>B</v>
      </c>
      <c r="BN7" s="46" t="str">
        <f>PARAMETRES!$C6</f>
        <v>M</v>
      </c>
      <c r="BO7" s="47"/>
      <c r="BP7" s="47"/>
      <c r="BQ7" s="47"/>
      <c r="BR7" s="47"/>
      <c r="BS7" s="47"/>
      <c r="BT7" s="47"/>
      <c r="BU7" s="47"/>
      <c r="BV7" s="47"/>
      <c r="BW7" s="47"/>
      <c r="BX7" s="47"/>
      <c r="BY7" s="47"/>
      <c r="BZ7" s="47"/>
      <c r="CA7" s="47"/>
      <c r="CB7" s="47"/>
      <c r="CC7" s="47"/>
      <c r="CD7" s="48" t="str">
        <f>IF(CE7=0,"-",SUM(BO7:CC7)/CE7*PARAMETRES!$G$3)</f>
        <v>-</v>
      </c>
      <c r="CE7" s="49">
        <f t="shared" si="3"/>
        <v>0</v>
      </c>
      <c r="CF7" s="51">
        <f>IF(PARAMETRES!$B6="-","",IF(BO$3="",0,IF(BO$46="",IF(BO7="",1,0),0))+IF(BP$3="",0,IF(BP$46="",IF(BP7="",1,0),0))+IF(BQ$3="",0,IF(BQ$46="",IF(BQ7="",1,0),0))+IF(BR$3="",0,IF(BR$46="",IF(BR7="",1,0),0))+IF(BS$3="",0,IF(BS$46="",IF(BS7="",1,0),0))+IF(BT$3="",0,IF(BT$46="",IF(BT7="",1,0),0))+IF(BU$3="",0,IF(BU$46="",IF(BU7="",1,0),0))+IF(BV$3="",0,IF(BV$46="",IF(BV7="",1,0),0))+IF(BW$3="",0,IF(BW$46="",IF(BW7="",1,0),0))+IF(BX$3="",0,IF(BX$46="",IF(BX7="",1,0),0))+IF(BY$3="",0,IF(BY$46="",IF(BY7="",1,0),0)+IF(BZ$3="",0,IF(BZ$46="",IF(BZ7="",1,0),0))+IF(CA$3="",0,IF(CA$46="",IF(CA7="",1,0),0))+IF(CB$3="",0,IF(CB$46="",IF(CB7="",1,0),0))+IF(CC$3="",0,IF(CC$46="",IF(CC7="",1,0),0))))</f>
        <v>0</v>
      </c>
      <c r="CG7" s="46" t="str">
        <f>PARAMETRES!$B6</f>
        <v>B</v>
      </c>
      <c r="CH7" s="52" t="str">
        <f>PARAMETRES!$C6</f>
        <v>M</v>
      </c>
      <c r="CI7" s="53"/>
    </row>
    <row r="8" spans="1:87">
      <c r="A8" s="31">
        <f t="shared" ref="A8:A23" si="4">A7+1</f>
        <v>3</v>
      </c>
      <c r="B8" s="46" t="str">
        <f>PARAMETRES!$B7</f>
        <v>B</v>
      </c>
      <c r="C8" s="46" t="str">
        <f>PARAMETRES!$C7</f>
        <v>P</v>
      </c>
      <c r="D8" s="47">
        <v>19</v>
      </c>
      <c r="E8" s="47"/>
      <c r="F8" s="47"/>
      <c r="G8" s="47"/>
      <c r="H8" s="47"/>
      <c r="I8" s="47"/>
      <c r="J8" s="47"/>
      <c r="K8" s="47"/>
      <c r="L8" s="47"/>
      <c r="M8" s="47"/>
      <c r="N8" s="47"/>
      <c r="O8" s="47"/>
      <c r="P8" s="47"/>
      <c r="Q8" s="47"/>
      <c r="R8" s="47"/>
      <c r="S8" s="48">
        <f>IF(T8=0,"-",SUM(D8:R8)/T8*PARAMETRES!$G$3)</f>
        <v>20</v>
      </c>
      <c r="T8" s="49">
        <f t="shared" si="0"/>
        <v>19</v>
      </c>
      <c r="U8" s="50">
        <f>IF(PARAMETRES!$B7="-","",IF(D$3="",0,IF(D$46="",IF(D8="",1,0),0))+IF(E$3="",0,IF(E$46="",IF(E8="",1,0),0))+IF(F$3="",0,IF(F$46="",IF(F8="",1,0),0))+IF(G$3="",0,IF(G$46="",IF(G8="",1,0),0))+IF(H$3="",0,IF(H$46="",IF(H8="",1,0),0))+IF(I$3="",0,IF(I$46="",IF(I8="",1,0),0))+IF(J$3="",0,IF(J$46="",IF(J8="",1,0),0))+IF(K$3="",0,IF(K$46="",IF(K8="",1,0),0))+IF(L$3="",0,IF(L$46="",IF(L8="",1,0),0))+IF(M$3="",0,IF(M$46="",IF(M8="",1,0),0))+IF(N$3="",0,IF(N$46="",IF(N8="",1,0),0)+IF(O$3="",0,IF(O$46="",IF(O8="",1,0),0))+IF(P$3="",0,IF(P$46="",IF(P8="",1,0),0))+IF(Q$3="",0,IF(Q$46="",IF(Q8="",1,0),0))+IF(R$3="",0,IF(R$46="",IF(R8="",1,0),0))))</f>
        <v>0</v>
      </c>
      <c r="V8" s="31">
        <f t="shared" ref="V8:V23" si="5">V7+1</f>
        <v>3</v>
      </c>
      <c r="W8" s="46" t="str">
        <f>PARAMETRES!$B7</f>
        <v>B</v>
      </c>
      <c r="X8" s="46" t="str">
        <f>PARAMETRES!$C7</f>
        <v>P</v>
      </c>
      <c r="Y8" s="47"/>
      <c r="Z8" s="47"/>
      <c r="AA8" s="47"/>
      <c r="AB8" s="47"/>
      <c r="AC8" s="47"/>
      <c r="AD8" s="47"/>
      <c r="AE8" s="47"/>
      <c r="AF8" s="47"/>
      <c r="AG8" s="47"/>
      <c r="AH8" s="47"/>
      <c r="AI8" s="47"/>
      <c r="AJ8" s="47"/>
      <c r="AK8" s="47"/>
      <c r="AL8" s="47"/>
      <c r="AM8" s="47"/>
      <c r="AN8" s="48" t="str">
        <f>IF(AO8=0,"-",SUM(Y8:AM8)/AO8*PARAMETRES!$G$3)</f>
        <v>-</v>
      </c>
      <c r="AO8" s="49">
        <f t="shared" si="1"/>
        <v>0</v>
      </c>
      <c r="AP8" s="50">
        <f>IF(PARAMETRES!$B7="-","",IF(Y$3="",0,IF(Y$46="",IF(Y8="",1,0),0))+IF(Z$3="",0,IF(Z$46="",IF(Z8="",1,0),0))+IF(AA$3="",0,IF(AA$46="",IF(AA8="",1,0),0))+IF(AB$3="",0,IF(AB$46="",IF(AB8="",1,0),0))+IF(AC$3="",0,IF(AC$46="",IF(AC8="",1,0),0))+IF(AD$3="",0,IF(AD$46="",IF(AD8="",1,0),0))+IF(AE$3="",0,IF(AE$46="",IF(AE8="",1,0),0))+IF(AF$3="",0,IF(AF$46="",IF(AF8="",1,0),0))+IF(AG$3="",0,IF(AG$46="",IF(AG8="",1,0),0))+IF(AH$3="",0,IF(AH$46="",IF(AH8="",1,0),0))+IF(AI$3="",0,IF(AI$46="",IF(AI8="",1,0),0)+IF(AJ$3="",0,IF(AJ$46="",IF(AJ8="",1,0),0))+IF(AK$3="",0,IF(AK$46="",IF(AK8="",1,0),0))+IF(AL$3="",0,IF(AL$46="",IF(AL8="",1,0),0))+IF(AM$3="",0,IF(AM$46="",IF(AM8="",1,0),0))))</f>
        <v>0</v>
      </c>
      <c r="AQ8" s="31">
        <f t="shared" ref="AQ8:AQ23" si="6">AQ7+1</f>
        <v>3</v>
      </c>
      <c r="AR8" s="46" t="str">
        <f>PARAMETRES!$B7</f>
        <v>B</v>
      </c>
      <c r="AS8" s="46" t="str">
        <f>PARAMETRES!$C7</f>
        <v>P</v>
      </c>
      <c r="AT8" s="47"/>
      <c r="AU8" s="47"/>
      <c r="AV8" s="47"/>
      <c r="AW8" s="47"/>
      <c r="AX8" s="47"/>
      <c r="AY8" s="47"/>
      <c r="AZ8" s="47"/>
      <c r="BA8" s="47"/>
      <c r="BB8" s="47"/>
      <c r="BC8" s="47"/>
      <c r="BD8" s="47"/>
      <c r="BE8" s="47"/>
      <c r="BF8" s="47"/>
      <c r="BG8" s="47"/>
      <c r="BH8" s="47"/>
      <c r="BI8" s="48" t="str">
        <f>IF(BJ8=0,"-",SUM(AT8:BH8)/BJ8*PARAMETRES!$G$3)</f>
        <v>-</v>
      </c>
      <c r="BJ8" s="49">
        <f t="shared" si="2"/>
        <v>0</v>
      </c>
      <c r="BK8" s="50">
        <f>IF(PARAMETRES!$B7="-","",IF(AT$3="",0,IF(AT$46="",IF(AT8="",1,0),0))+IF(AU$3="",0,IF(AU$46="",IF(AU8="",1,0),0))+IF(AV$3="",0,IF(AV$46="",IF(AV8="",1,0),0))+IF(AW$3="",0,IF(AW$46="",IF(AW8="",1,0),0))+IF(AX$3="",0,IF(AX$46="",IF(AX8="",1,0),0))+IF(AY$3="",0,IF(AY$46="",IF(AY8="",1,0),0))+IF(AZ$3="",0,IF(AZ$46="",IF(AZ8="",1,0),0))+IF(BA$3="",0,IF(BA$46="",IF(BA8="",1,0),0))+IF(BB$3="",0,IF(BB$46="",IF(BB8="",1,0),0))+IF(BC$3="",0,IF(BC$46="",IF(BC8="",1,0),0))+IF(BD$3="",0,IF(BD$46="",IF(BD8="",1,0),0)+IF(BE$3="",0,IF(BE$46="",IF(BE8="",1,0),0))+IF(BF$3="",0,IF(BF$46="",IF(BF8="",1,0),0))+IF(BG$3="",0,IF(BG$46="",IF(BG8="",1,0),0))+IF(BH$3="",0,IF(BH$46="",IF(BH8="",1,0),0))))</f>
        <v>0</v>
      </c>
      <c r="BL8" s="31">
        <f t="shared" ref="BL8:BL23" si="7">BL7+1</f>
        <v>3</v>
      </c>
      <c r="BM8" s="46" t="str">
        <f>PARAMETRES!$B7</f>
        <v>B</v>
      </c>
      <c r="BN8" s="46" t="str">
        <f>PARAMETRES!$C7</f>
        <v>P</v>
      </c>
      <c r="BO8" s="47"/>
      <c r="BP8" s="47"/>
      <c r="BQ8" s="47"/>
      <c r="BR8" s="47"/>
      <c r="BS8" s="47"/>
      <c r="BT8" s="47"/>
      <c r="BU8" s="47"/>
      <c r="BV8" s="47"/>
      <c r="BW8" s="47"/>
      <c r="BX8" s="47"/>
      <c r="BY8" s="47"/>
      <c r="BZ8" s="47"/>
      <c r="CA8" s="47"/>
      <c r="CB8" s="47"/>
      <c r="CC8" s="47"/>
      <c r="CD8" s="48" t="str">
        <f>IF(CE8=0,"-",SUM(BO8:CC8)/CE8*PARAMETRES!$G$3)</f>
        <v>-</v>
      </c>
      <c r="CE8" s="49">
        <f t="shared" si="3"/>
        <v>0</v>
      </c>
      <c r="CF8" s="51">
        <f>IF(PARAMETRES!$B7="-","",IF(BO$3="",0,IF(BO$46="",IF(BO8="",1,0),0))+IF(BP$3="",0,IF(BP$46="",IF(BP8="",1,0),0))+IF(BQ$3="",0,IF(BQ$46="",IF(BQ8="",1,0),0))+IF(BR$3="",0,IF(BR$46="",IF(BR8="",1,0),0))+IF(BS$3="",0,IF(BS$46="",IF(BS8="",1,0),0))+IF(BT$3="",0,IF(BT$46="",IF(BT8="",1,0),0))+IF(BU$3="",0,IF(BU$46="",IF(BU8="",1,0),0))+IF(BV$3="",0,IF(BV$46="",IF(BV8="",1,0),0))+IF(BW$3="",0,IF(BW$46="",IF(BW8="",1,0),0))+IF(BX$3="",0,IF(BX$46="",IF(BX8="",1,0),0))+IF(BY$3="",0,IF(BY$46="",IF(BY8="",1,0),0)+IF(BZ$3="",0,IF(BZ$46="",IF(BZ8="",1,0),0))+IF(CA$3="",0,IF(CA$46="",IF(CA8="",1,0),0))+IF(CB$3="",0,IF(CB$46="",IF(CB8="",1,0),0))+IF(CC$3="",0,IF(CC$46="",IF(CC8="",1,0),0))))</f>
        <v>0</v>
      </c>
      <c r="CG8" s="46" t="str">
        <f>PARAMETRES!$B7</f>
        <v>B</v>
      </c>
      <c r="CH8" s="52" t="str">
        <f>PARAMETRES!$C7</f>
        <v>P</v>
      </c>
      <c r="CI8" s="53"/>
    </row>
    <row r="9" spans="1:87">
      <c r="A9" s="31">
        <f t="shared" si="4"/>
        <v>4</v>
      </c>
      <c r="B9" s="46" t="str">
        <f>PARAMETRES!$B8</f>
        <v>B</v>
      </c>
      <c r="C9" s="46" t="str">
        <f>PARAMETRES!$C8</f>
        <v>S</v>
      </c>
      <c r="D9" s="47"/>
      <c r="E9" s="47"/>
      <c r="F9" s="47"/>
      <c r="G9" s="47"/>
      <c r="H9" s="47"/>
      <c r="I9" s="47"/>
      <c r="J9" s="47"/>
      <c r="K9" s="47"/>
      <c r="L9" s="47"/>
      <c r="M9" s="47"/>
      <c r="N9" s="47"/>
      <c r="O9" s="47"/>
      <c r="P9" s="47"/>
      <c r="Q9" s="47"/>
      <c r="R9" s="47"/>
      <c r="S9" s="48" t="str">
        <f>IF(T9=0,"-",SUM(D9:R9)/T9*PARAMETRES!$G$3)</f>
        <v>-</v>
      </c>
      <c r="T9" s="49">
        <f t="shared" si="0"/>
        <v>0</v>
      </c>
      <c r="U9" s="50">
        <f>IF(PARAMETRES!$B8="-","",IF(D$3="",0,IF(D$46="",IF(D9="",1,0),0))+IF(E$3="",0,IF(E$46="",IF(E9="",1,0),0))+IF(F$3="",0,IF(F$46="",IF(F9="",1,0),0))+IF(G$3="",0,IF(G$46="",IF(G9="",1,0),0))+IF(H$3="",0,IF(H$46="",IF(H9="",1,0),0))+IF(I$3="",0,IF(I$46="",IF(I9="",1,0),0))+IF(J$3="",0,IF(J$46="",IF(J9="",1,0),0))+IF(K$3="",0,IF(K$46="",IF(K9="",1,0),0))+IF(L$3="",0,IF(L$46="",IF(L9="",1,0),0))+IF(M$3="",0,IF(M$46="",IF(M9="",1,0),0))+IF(N$3="",0,IF(N$46="",IF(N9="",1,0),0)+IF(O$3="",0,IF(O$46="",IF(O9="",1,0),0))+IF(P$3="",0,IF(P$46="",IF(P9="",1,0),0))+IF(Q$3="",0,IF(Q$46="",IF(Q9="",1,0),0))+IF(R$3="",0,IF(R$46="",IF(R9="",1,0),0))))</f>
        <v>1</v>
      </c>
      <c r="V9" s="31">
        <f t="shared" si="5"/>
        <v>4</v>
      </c>
      <c r="W9" s="46" t="str">
        <f>PARAMETRES!$B8</f>
        <v>B</v>
      </c>
      <c r="X9" s="46" t="str">
        <f>PARAMETRES!$C8</f>
        <v>S</v>
      </c>
      <c r="Y9" s="47"/>
      <c r="Z9" s="47"/>
      <c r="AA9" s="47"/>
      <c r="AB9" s="47"/>
      <c r="AC9" s="47"/>
      <c r="AD9" s="47"/>
      <c r="AE9" s="47"/>
      <c r="AF9" s="47"/>
      <c r="AG9" s="47"/>
      <c r="AH9" s="47"/>
      <c r="AI9" s="47"/>
      <c r="AJ9" s="47"/>
      <c r="AK9" s="47"/>
      <c r="AL9" s="47"/>
      <c r="AM9" s="47"/>
      <c r="AN9" s="48" t="str">
        <f>IF(AO9=0,"-",SUM(Y9:AM9)/AO9*PARAMETRES!$G$3)</f>
        <v>-</v>
      </c>
      <c r="AO9" s="49">
        <f t="shared" si="1"/>
        <v>0</v>
      </c>
      <c r="AP9" s="50">
        <f>IF(PARAMETRES!$B8="-","",IF(Y$3="",0,IF(Y$46="",IF(Y9="",1,0),0))+IF(Z$3="",0,IF(Z$46="",IF(Z9="",1,0),0))+IF(AA$3="",0,IF(AA$46="",IF(AA9="",1,0),0))+IF(AB$3="",0,IF(AB$46="",IF(AB9="",1,0),0))+IF(AC$3="",0,IF(AC$46="",IF(AC9="",1,0),0))+IF(AD$3="",0,IF(AD$46="",IF(AD9="",1,0),0))+IF(AE$3="",0,IF(AE$46="",IF(AE9="",1,0),0))+IF(AF$3="",0,IF(AF$46="",IF(AF9="",1,0),0))+IF(AG$3="",0,IF(AG$46="",IF(AG9="",1,0),0))+IF(AH$3="",0,IF(AH$46="",IF(AH9="",1,0),0))+IF(AI$3="",0,IF(AI$46="",IF(AI9="",1,0),0)+IF(AJ$3="",0,IF(AJ$46="",IF(AJ9="",1,0),0))+IF(AK$3="",0,IF(AK$46="",IF(AK9="",1,0),0))+IF(AL$3="",0,IF(AL$46="",IF(AL9="",1,0),0))+IF(AM$3="",0,IF(AM$46="",IF(AM9="",1,0),0))))</f>
        <v>0</v>
      </c>
      <c r="AQ9" s="31">
        <f t="shared" si="6"/>
        <v>4</v>
      </c>
      <c r="AR9" s="46" t="str">
        <f>PARAMETRES!$B8</f>
        <v>B</v>
      </c>
      <c r="AS9" s="46" t="str">
        <f>PARAMETRES!$C8</f>
        <v>S</v>
      </c>
      <c r="AT9" s="47"/>
      <c r="AU9" s="47"/>
      <c r="AV9" s="47"/>
      <c r="AW9" s="47"/>
      <c r="AX9" s="47"/>
      <c r="AY9" s="47"/>
      <c r="AZ9" s="47"/>
      <c r="BA9" s="47"/>
      <c r="BB9" s="47"/>
      <c r="BC9" s="47"/>
      <c r="BD9" s="47"/>
      <c r="BE9" s="47"/>
      <c r="BF9" s="47"/>
      <c r="BG9" s="47"/>
      <c r="BH9" s="47"/>
      <c r="BI9" s="48" t="str">
        <f>IF(BJ9=0,"-",SUM(AT9:BH9)/BJ9*PARAMETRES!$G$3)</f>
        <v>-</v>
      </c>
      <c r="BJ9" s="49">
        <f t="shared" si="2"/>
        <v>0</v>
      </c>
      <c r="BK9" s="50">
        <f>IF(PARAMETRES!$B8="-","",IF(AT$3="",0,IF(AT$46="",IF(AT9="",1,0),0))+IF(AU$3="",0,IF(AU$46="",IF(AU9="",1,0),0))+IF(AV$3="",0,IF(AV$46="",IF(AV9="",1,0),0))+IF(AW$3="",0,IF(AW$46="",IF(AW9="",1,0),0))+IF(AX$3="",0,IF(AX$46="",IF(AX9="",1,0),0))+IF(AY$3="",0,IF(AY$46="",IF(AY9="",1,0),0))+IF(AZ$3="",0,IF(AZ$46="",IF(AZ9="",1,0),0))+IF(BA$3="",0,IF(BA$46="",IF(BA9="",1,0),0))+IF(BB$3="",0,IF(BB$46="",IF(BB9="",1,0),0))+IF(BC$3="",0,IF(BC$46="",IF(BC9="",1,0),0))+IF(BD$3="",0,IF(BD$46="",IF(BD9="",1,0),0)+IF(BE$3="",0,IF(BE$46="",IF(BE9="",1,0),0))+IF(BF$3="",0,IF(BF$46="",IF(BF9="",1,0),0))+IF(BG$3="",0,IF(BG$46="",IF(BG9="",1,0),0))+IF(BH$3="",0,IF(BH$46="",IF(BH9="",1,0),0))))</f>
        <v>0</v>
      </c>
      <c r="BL9" s="31">
        <f t="shared" si="7"/>
        <v>4</v>
      </c>
      <c r="BM9" s="46" t="str">
        <f>PARAMETRES!$B8</f>
        <v>B</v>
      </c>
      <c r="BN9" s="46" t="str">
        <f>PARAMETRES!$C8</f>
        <v>S</v>
      </c>
      <c r="BO9" s="47"/>
      <c r="BP9" s="47"/>
      <c r="BQ9" s="47"/>
      <c r="BR9" s="47"/>
      <c r="BS9" s="47"/>
      <c r="BT9" s="47"/>
      <c r="BU9" s="47"/>
      <c r="BV9" s="47"/>
      <c r="BW9" s="47"/>
      <c r="BX9" s="47"/>
      <c r="BY9" s="47"/>
      <c r="BZ9" s="47"/>
      <c r="CA9" s="47"/>
      <c r="CB9" s="47"/>
      <c r="CC9" s="47"/>
      <c r="CD9" s="48" t="str">
        <f>IF(CE9=0,"-",SUM(BO9:CC9)/CE9*PARAMETRES!$G$3)</f>
        <v>-</v>
      </c>
      <c r="CE9" s="49">
        <f t="shared" si="3"/>
        <v>0</v>
      </c>
      <c r="CF9" s="51">
        <f>IF(PARAMETRES!$B8="-","",IF(BO$3="",0,IF(BO$46="",IF(BO9="",1,0),0))+IF(BP$3="",0,IF(BP$46="",IF(BP9="",1,0),0))+IF(BQ$3="",0,IF(BQ$46="",IF(BQ9="",1,0),0))+IF(BR$3="",0,IF(BR$46="",IF(BR9="",1,0),0))+IF(BS$3="",0,IF(BS$46="",IF(BS9="",1,0),0))+IF(BT$3="",0,IF(BT$46="",IF(BT9="",1,0),0))+IF(BU$3="",0,IF(BU$46="",IF(BU9="",1,0),0))+IF(BV$3="",0,IF(BV$46="",IF(BV9="",1,0),0))+IF(BW$3="",0,IF(BW$46="",IF(BW9="",1,0),0))+IF(BX$3="",0,IF(BX$46="",IF(BX9="",1,0),0))+IF(BY$3="",0,IF(BY$46="",IF(BY9="",1,0),0)+IF(BZ$3="",0,IF(BZ$46="",IF(BZ9="",1,0),0))+IF(CA$3="",0,IF(CA$46="",IF(CA9="",1,0),0))+IF(CB$3="",0,IF(CB$46="",IF(CB9="",1,0),0))+IF(CC$3="",0,IF(CC$46="",IF(CC9="",1,0),0))))</f>
        <v>0</v>
      </c>
      <c r="CG9" s="46" t="str">
        <f>PARAMETRES!$B8</f>
        <v>B</v>
      </c>
      <c r="CH9" s="52" t="str">
        <f>PARAMETRES!$C8</f>
        <v>S</v>
      </c>
      <c r="CI9" s="53"/>
    </row>
    <row r="10" spans="1:87">
      <c r="A10" s="31">
        <f t="shared" si="4"/>
        <v>5</v>
      </c>
      <c r="B10" s="46" t="str">
        <f>PARAMETRES!$B9</f>
        <v>C</v>
      </c>
      <c r="C10" s="46" t="str">
        <f>PARAMETRES!$C9</f>
        <v>H</v>
      </c>
      <c r="D10" s="47">
        <v>16</v>
      </c>
      <c r="E10" s="47"/>
      <c r="F10" s="47"/>
      <c r="G10" s="47"/>
      <c r="H10" s="47"/>
      <c r="I10" s="47"/>
      <c r="J10" s="47"/>
      <c r="K10" s="47"/>
      <c r="L10" s="47"/>
      <c r="M10" s="47"/>
      <c r="N10" s="47"/>
      <c r="O10" s="47"/>
      <c r="P10" s="47"/>
      <c r="Q10" s="47"/>
      <c r="R10" s="47"/>
      <c r="S10" s="48">
        <f>IF(T10=0,"-",SUM(D10:R10)/T10*PARAMETRES!$G$3)</f>
        <v>16.842105263157894</v>
      </c>
      <c r="T10" s="49">
        <f t="shared" si="0"/>
        <v>19</v>
      </c>
      <c r="U10" s="50">
        <f>IF(PARAMETRES!$B9="-","",IF(D$3="",0,IF(D$46="",IF(D10="",1,0),0))+IF(E$3="",0,IF(E$46="",IF(E10="",1,0),0))+IF(F$3="",0,IF(F$46="",IF(F10="",1,0),0))+IF(G$3="",0,IF(G$46="",IF(G10="",1,0),0))+IF(H$3="",0,IF(H$46="",IF(H10="",1,0),0))+IF(I$3="",0,IF(I$46="",IF(I10="",1,0),0))+IF(J$3="",0,IF(J$46="",IF(J10="",1,0),0))+IF(K$3="",0,IF(K$46="",IF(K10="",1,0),0))+IF(L$3="",0,IF(L$46="",IF(L10="",1,0),0))+IF(M$3="",0,IF(M$46="",IF(M10="",1,0),0))+IF(N$3="",0,IF(N$46="",IF(N10="",1,0),0)+IF(O$3="",0,IF(O$46="",IF(O10="",1,0),0))+IF(P$3="",0,IF(P$46="",IF(P10="",1,0),0))+IF(Q$3="",0,IF(Q$46="",IF(Q10="",1,0),0))+IF(R$3="",0,IF(R$46="",IF(R10="",1,0),0))))</f>
        <v>0</v>
      </c>
      <c r="V10" s="31">
        <f t="shared" si="5"/>
        <v>5</v>
      </c>
      <c r="W10" s="46" t="str">
        <f>PARAMETRES!$B9</f>
        <v>C</v>
      </c>
      <c r="X10" s="46" t="str">
        <f>PARAMETRES!$C9</f>
        <v>H</v>
      </c>
      <c r="Y10" s="47"/>
      <c r="Z10" s="47"/>
      <c r="AA10" s="47"/>
      <c r="AB10" s="47"/>
      <c r="AC10" s="47"/>
      <c r="AD10" s="47"/>
      <c r="AE10" s="47"/>
      <c r="AF10" s="47"/>
      <c r="AG10" s="47"/>
      <c r="AH10" s="47"/>
      <c r="AI10" s="47"/>
      <c r="AJ10" s="47"/>
      <c r="AK10" s="47"/>
      <c r="AL10" s="47"/>
      <c r="AM10" s="47"/>
      <c r="AN10" s="48" t="str">
        <f>IF(AO10=0,"-",SUM(Y10:AM10)/AO10*PARAMETRES!$G$3)</f>
        <v>-</v>
      </c>
      <c r="AO10" s="49">
        <f t="shared" si="1"/>
        <v>0</v>
      </c>
      <c r="AP10" s="50">
        <f>IF(PARAMETRES!$B9="-","",IF(Y$3="",0,IF(Y$46="",IF(Y10="",1,0),0))+IF(Z$3="",0,IF(Z$46="",IF(Z10="",1,0),0))+IF(AA$3="",0,IF(AA$46="",IF(AA10="",1,0),0))+IF(AB$3="",0,IF(AB$46="",IF(AB10="",1,0),0))+IF(AC$3="",0,IF(AC$46="",IF(AC10="",1,0),0))+IF(AD$3="",0,IF(AD$46="",IF(AD10="",1,0),0))+IF(AE$3="",0,IF(AE$46="",IF(AE10="",1,0),0))+IF(AF$3="",0,IF(AF$46="",IF(AF10="",1,0),0))+IF(AG$3="",0,IF(AG$46="",IF(AG10="",1,0),0))+IF(AH$3="",0,IF(AH$46="",IF(AH10="",1,0),0))+IF(AI$3="",0,IF(AI$46="",IF(AI10="",1,0),0)+IF(AJ$3="",0,IF(AJ$46="",IF(AJ10="",1,0),0))+IF(AK$3="",0,IF(AK$46="",IF(AK10="",1,0),0))+IF(AL$3="",0,IF(AL$46="",IF(AL10="",1,0),0))+IF(AM$3="",0,IF(AM$46="",IF(AM10="",1,0),0))))</f>
        <v>0</v>
      </c>
      <c r="AQ10" s="31">
        <f t="shared" si="6"/>
        <v>5</v>
      </c>
      <c r="AR10" s="46" t="str">
        <f>PARAMETRES!$B9</f>
        <v>C</v>
      </c>
      <c r="AS10" s="46" t="str">
        <f>PARAMETRES!$C9</f>
        <v>H</v>
      </c>
      <c r="AT10" s="47"/>
      <c r="AU10" s="47"/>
      <c r="AV10" s="47"/>
      <c r="AW10" s="47"/>
      <c r="AX10" s="47"/>
      <c r="AY10" s="47"/>
      <c r="AZ10" s="47"/>
      <c r="BA10" s="47"/>
      <c r="BB10" s="47"/>
      <c r="BC10" s="47"/>
      <c r="BD10" s="47"/>
      <c r="BE10" s="47"/>
      <c r="BF10" s="47"/>
      <c r="BG10" s="47"/>
      <c r="BH10" s="47"/>
      <c r="BI10" s="48" t="str">
        <f>IF(BJ10=0,"-",SUM(AT10:BH10)/BJ10*PARAMETRES!$G$3)</f>
        <v>-</v>
      </c>
      <c r="BJ10" s="49">
        <f t="shared" si="2"/>
        <v>0</v>
      </c>
      <c r="BK10" s="50">
        <f>IF(PARAMETRES!$B9="-","",IF(AT$3="",0,IF(AT$46="",IF(AT10="",1,0),0))+IF(AU$3="",0,IF(AU$46="",IF(AU10="",1,0),0))+IF(AV$3="",0,IF(AV$46="",IF(AV10="",1,0),0))+IF(AW$3="",0,IF(AW$46="",IF(AW10="",1,0),0))+IF(AX$3="",0,IF(AX$46="",IF(AX10="",1,0),0))+IF(AY$3="",0,IF(AY$46="",IF(AY10="",1,0),0))+IF(AZ$3="",0,IF(AZ$46="",IF(AZ10="",1,0),0))+IF(BA$3="",0,IF(BA$46="",IF(BA10="",1,0),0))+IF(BB$3="",0,IF(BB$46="",IF(BB10="",1,0),0))+IF(BC$3="",0,IF(BC$46="",IF(BC10="",1,0),0))+IF(BD$3="",0,IF(BD$46="",IF(BD10="",1,0),0)+IF(BE$3="",0,IF(BE$46="",IF(BE10="",1,0),0))+IF(BF$3="",0,IF(BF$46="",IF(BF10="",1,0),0))+IF(BG$3="",0,IF(BG$46="",IF(BG10="",1,0),0))+IF(BH$3="",0,IF(BH$46="",IF(BH10="",1,0),0))))</f>
        <v>0</v>
      </c>
      <c r="BL10" s="31">
        <f t="shared" si="7"/>
        <v>5</v>
      </c>
      <c r="BM10" s="46" t="str">
        <f>PARAMETRES!$B9</f>
        <v>C</v>
      </c>
      <c r="BN10" s="46" t="str">
        <f>PARAMETRES!$C9</f>
        <v>H</v>
      </c>
      <c r="BO10" s="47"/>
      <c r="BP10" s="47"/>
      <c r="BQ10" s="47"/>
      <c r="BR10" s="47"/>
      <c r="BS10" s="47"/>
      <c r="BT10" s="47"/>
      <c r="BU10" s="47"/>
      <c r="BV10" s="47"/>
      <c r="BW10" s="47"/>
      <c r="BX10" s="47"/>
      <c r="BY10" s="47"/>
      <c r="BZ10" s="47"/>
      <c r="CA10" s="47"/>
      <c r="CB10" s="47"/>
      <c r="CC10" s="47"/>
      <c r="CD10" s="48" t="str">
        <f>IF(CE10=0,"-",SUM(BO10:CC10)/CE10*PARAMETRES!$G$3)</f>
        <v>-</v>
      </c>
      <c r="CE10" s="49">
        <f t="shared" si="3"/>
        <v>0</v>
      </c>
      <c r="CF10" s="51">
        <f>IF(PARAMETRES!$B9="-","",IF(BO$3="",0,IF(BO$46="",IF(BO10="",1,0),0))+IF(BP$3="",0,IF(BP$46="",IF(BP10="",1,0),0))+IF(BQ$3="",0,IF(BQ$46="",IF(BQ10="",1,0),0))+IF(BR$3="",0,IF(BR$46="",IF(BR10="",1,0),0))+IF(BS$3="",0,IF(BS$46="",IF(BS10="",1,0),0))+IF(BT$3="",0,IF(BT$46="",IF(BT10="",1,0),0))+IF(BU$3="",0,IF(BU$46="",IF(BU10="",1,0),0))+IF(BV$3="",0,IF(BV$46="",IF(BV10="",1,0),0))+IF(BW$3="",0,IF(BW$46="",IF(BW10="",1,0),0))+IF(BX$3="",0,IF(BX$46="",IF(BX10="",1,0),0))+IF(BY$3="",0,IF(BY$46="",IF(BY10="",1,0),0)+IF(BZ$3="",0,IF(BZ$46="",IF(BZ10="",1,0),0))+IF(CA$3="",0,IF(CA$46="",IF(CA10="",1,0),0))+IF(CB$3="",0,IF(CB$46="",IF(CB10="",1,0),0))+IF(CC$3="",0,IF(CC$46="",IF(CC10="",1,0),0))))</f>
        <v>0</v>
      </c>
      <c r="CG10" s="46" t="str">
        <f>PARAMETRES!$B9</f>
        <v>C</v>
      </c>
      <c r="CH10" s="52" t="str">
        <f>PARAMETRES!$C9</f>
        <v>H</v>
      </c>
      <c r="CI10" s="53"/>
    </row>
    <row r="11" spans="1:87">
      <c r="A11" s="31">
        <f t="shared" si="4"/>
        <v>6</v>
      </c>
      <c r="B11" s="46" t="str">
        <f>PARAMETRES!$B10</f>
        <v>C</v>
      </c>
      <c r="C11" s="46" t="str">
        <f>PARAMETRES!$C10</f>
        <v>A</v>
      </c>
      <c r="D11" s="47">
        <v>13</v>
      </c>
      <c r="E11" s="47"/>
      <c r="F11" s="47"/>
      <c r="G11" s="47"/>
      <c r="H11" s="47"/>
      <c r="I11" s="47"/>
      <c r="J11" s="47"/>
      <c r="K11" s="47"/>
      <c r="L11" s="47"/>
      <c r="M11" s="47"/>
      <c r="N11" s="47"/>
      <c r="O11" s="47"/>
      <c r="P11" s="47"/>
      <c r="Q11" s="47"/>
      <c r="R11" s="47"/>
      <c r="S11" s="48">
        <f>IF(T11=0,"-",SUM(D11:R11)/T11*PARAMETRES!$G$3)</f>
        <v>13.684210526315789</v>
      </c>
      <c r="T11" s="49">
        <f t="shared" si="0"/>
        <v>19</v>
      </c>
      <c r="U11" s="50">
        <f>IF(PARAMETRES!$B10="-","",IF(D$3="",0,IF(D$46="",IF(D11="",1,0),0))+IF(E$3="",0,IF(E$46="",IF(E11="",1,0),0))+IF(F$3="",0,IF(F$46="",IF(F11="",1,0),0))+IF(G$3="",0,IF(G$46="",IF(G11="",1,0),0))+IF(H$3="",0,IF(H$46="",IF(H11="",1,0),0))+IF(I$3="",0,IF(I$46="",IF(I11="",1,0),0))+IF(J$3="",0,IF(J$46="",IF(J11="",1,0),0))+IF(K$3="",0,IF(K$46="",IF(K11="",1,0),0))+IF(L$3="",0,IF(L$46="",IF(L11="",1,0),0))+IF(M$3="",0,IF(M$46="",IF(M11="",1,0),0))+IF(N$3="",0,IF(N$46="",IF(N11="",1,0),0)+IF(O$3="",0,IF(O$46="",IF(O11="",1,0),0))+IF(P$3="",0,IF(P$46="",IF(P11="",1,0),0))+IF(Q$3="",0,IF(Q$46="",IF(Q11="",1,0),0))+IF(R$3="",0,IF(R$46="",IF(R11="",1,0),0))))</f>
        <v>0</v>
      </c>
      <c r="V11" s="31">
        <f t="shared" si="5"/>
        <v>6</v>
      </c>
      <c r="W11" s="46" t="str">
        <f>PARAMETRES!$B10</f>
        <v>C</v>
      </c>
      <c r="X11" s="46" t="str">
        <f>PARAMETRES!$C10</f>
        <v>A</v>
      </c>
      <c r="Y11" s="47"/>
      <c r="Z11" s="47"/>
      <c r="AA11" s="47"/>
      <c r="AB11" s="47"/>
      <c r="AC11" s="47"/>
      <c r="AD11" s="47"/>
      <c r="AE11" s="47"/>
      <c r="AF11" s="47"/>
      <c r="AG11" s="47"/>
      <c r="AH11" s="47"/>
      <c r="AI11" s="47"/>
      <c r="AJ11" s="47"/>
      <c r="AK11" s="47"/>
      <c r="AL11" s="47"/>
      <c r="AM11" s="47"/>
      <c r="AN11" s="48" t="str">
        <f>IF(AO11=0,"-",SUM(Y11:AM11)/AO11*PARAMETRES!$G$3)</f>
        <v>-</v>
      </c>
      <c r="AO11" s="49">
        <f t="shared" si="1"/>
        <v>0</v>
      </c>
      <c r="AP11" s="50">
        <f>IF(PARAMETRES!$B10="-","",IF(Y$3="",0,IF(Y$46="",IF(Y11="",1,0),0))+IF(Z$3="",0,IF(Z$46="",IF(Z11="",1,0),0))+IF(AA$3="",0,IF(AA$46="",IF(AA11="",1,0),0))+IF(AB$3="",0,IF(AB$46="",IF(AB11="",1,0),0))+IF(AC$3="",0,IF(AC$46="",IF(AC11="",1,0),0))+IF(AD$3="",0,IF(AD$46="",IF(AD11="",1,0),0))+IF(AE$3="",0,IF(AE$46="",IF(AE11="",1,0),0))+IF(AF$3="",0,IF(AF$46="",IF(AF11="",1,0),0))+IF(AG$3="",0,IF(AG$46="",IF(AG11="",1,0),0))+IF(AH$3="",0,IF(AH$46="",IF(AH11="",1,0),0))+IF(AI$3="",0,IF(AI$46="",IF(AI11="",1,0),0)+IF(AJ$3="",0,IF(AJ$46="",IF(AJ11="",1,0),0))+IF(AK$3="",0,IF(AK$46="",IF(AK11="",1,0),0))+IF(AL$3="",0,IF(AL$46="",IF(AL11="",1,0),0))+IF(AM$3="",0,IF(AM$46="",IF(AM11="",1,0),0))))</f>
        <v>0</v>
      </c>
      <c r="AQ11" s="31">
        <f t="shared" si="6"/>
        <v>6</v>
      </c>
      <c r="AR11" s="46" t="str">
        <f>PARAMETRES!$B10</f>
        <v>C</v>
      </c>
      <c r="AS11" s="46" t="str">
        <f>PARAMETRES!$C10</f>
        <v>A</v>
      </c>
      <c r="AT11" s="47"/>
      <c r="AU11" s="47"/>
      <c r="AV11" s="47"/>
      <c r="AW11" s="47"/>
      <c r="AX11" s="47"/>
      <c r="AY11" s="47"/>
      <c r="AZ11" s="47"/>
      <c r="BA11" s="47"/>
      <c r="BB11" s="47"/>
      <c r="BC11" s="47"/>
      <c r="BD11" s="47"/>
      <c r="BE11" s="47"/>
      <c r="BF11" s="47"/>
      <c r="BG11" s="47"/>
      <c r="BH11" s="47"/>
      <c r="BI11" s="48" t="str">
        <f>IF(BJ11=0,"-",SUM(AT11:BH11)/BJ11*PARAMETRES!$G$3)</f>
        <v>-</v>
      </c>
      <c r="BJ11" s="49">
        <f t="shared" si="2"/>
        <v>0</v>
      </c>
      <c r="BK11" s="50">
        <f>IF(PARAMETRES!$B10="-","",IF(AT$3="",0,IF(AT$46="",IF(AT11="",1,0),0))+IF(AU$3="",0,IF(AU$46="",IF(AU11="",1,0),0))+IF(AV$3="",0,IF(AV$46="",IF(AV11="",1,0),0))+IF(AW$3="",0,IF(AW$46="",IF(AW11="",1,0),0))+IF(AX$3="",0,IF(AX$46="",IF(AX11="",1,0),0))+IF(AY$3="",0,IF(AY$46="",IF(AY11="",1,0),0))+IF(AZ$3="",0,IF(AZ$46="",IF(AZ11="",1,0),0))+IF(BA$3="",0,IF(BA$46="",IF(BA11="",1,0),0))+IF(BB$3="",0,IF(BB$46="",IF(BB11="",1,0),0))+IF(BC$3="",0,IF(BC$46="",IF(BC11="",1,0),0))+IF(BD$3="",0,IF(BD$46="",IF(BD11="",1,0),0)+IF(BE$3="",0,IF(BE$46="",IF(BE11="",1,0),0))+IF(BF$3="",0,IF(BF$46="",IF(BF11="",1,0),0))+IF(BG$3="",0,IF(BG$46="",IF(BG11="",1,0),0))+IF(BH$3="",0,IF(BH$46="",IF(BH11="",1,0),0))))</f>
        <v>0</v>
      </c>
      <c r="BL11" s="31">
        <f t="shared" si="7"/>
        <v>6</v>
      </c>
      <c r="BM11" s="46" t="str">
        <f>PARAMETRES!$B10</f>
        <v>C</v>
      </c>
      <c r="BN11" s="46" t="str">
        <f>PARAMETRES!$C10</f>
        <v>A</v>
      </c>
      <c r="BO11" s="47"/>
      <c r="BP11" s="47"/>
      <c r="BQ11" s="47"/>
      <c r="BR11" s="47"/>
      <c r="BS11" s="47"/>
      <c r="BT11" s="47"/>
      <c r="BU11" s="47"/>
      <c r="BV11" s="47"/>
      <c r="BW11" s="47"/>
      <c r="BX11" s="47"/>
      <c r="BY11" s="47"/>
      <c r="BZ11" s="47"/>
      <c r="CA11" s="47"/>
      <c r="CB11" s="47"/>
      <c r="CC11" s="47"/>
      <c r="CD11" s="48" t="str">
        <f>IF(CE11=0,"-",SUM(BO11:CC11)/CE11*PARAMETRES!$G$3)</f>
        <v>-</v>
      </c>
      <c r="CE11" s="49">
        <f t="shared" si="3"/>
        <v>0</v>
      </c>
      <c r="CF11" s="51">
        <f>IF(PARAMETRES!$B10="-","",IF(BO$3="",0,IF(BO$46="",IF(BO11="",1,0),0))+IF(BP$3="",0,IF(BP$46="",IF(BP11="",1,0),0))+IF(BQ$3="",0,IF(BQ$46="",IF(BQ11="",1,0),0))+IF(BR$3="",0,IF(BR$46="",IF(BR11="",1,0),0))+IF(BS$3="",0,IF(BS$46="",IF(BS11="",1,0),0))+IF(BT$3="",0,IF(BT$46="",IF(BT11="",1,0),0))+IF(BU$3="",0,IF(BU$46="",IF(BU11="",1,0),0))+IF(BV$3="",0,IF(BV$46="",IF(BV11="",1,0),0))+IF(BW$3="",0,IF(BW$46="",IF(BW11="",1,0),0))+IF(BX$3="",0,IF(BX$46="",IF(BX11="",1,0),0))+IF(BY$3="",0,IF(BY$46="",IF(BY11="",1,0),0)+IF(BZ$3="",0,IF(BZ$46="",IF(BZ11="",1,0),0))+IF(CA$3="",0,IF(CA$46="",IF(CA11="",1,0),0))+IF(CB$3="",0,IF(CB$46="",IF(CB11="",1,0),0))+IF(CC$3="",0,IF(CC$46="",IF(CC11="",1,0),0))))</f>
        <v>0</v>
      </c>
      <c r="CG11" s="46" t="str">
        <f>PARAMETRES!$B10</f>
        <v>C</v>
      </c>
      <c r="CH11" s="52" t="str">
        <f>PARAMETRES!$C10</f>
        <v>A</v>
      </c>
      <c r="CI11" s="53"/>
    </row>
    <row r="12" spans="1:87">
      <c r="A12" s="31">
        <f t="shared" si="4"/>
        <v>7</v>
      </c>
      <c r="B12" s="46" t="str">
        <f>PARAMETRES!$B11</f>
        <v>C</v>
      </c>
      <c r="C12" s="46" t="str">
        <f>PARAMETRES!$C11</f>
        <v>R</v>
      </c>
      <c r="D12" s="47">
        <v>19</v>
      </c>
      <c r="E12" s="47"/>
      <c r="F12" s="47"/>
      <c r="G12" s="47"/>
      <c r="H12" s="47"/>
      <c r="I12" s="47"/>
      <c r="J12" s="47"/>
      <c r="K12" s="47"/>
      <c r="L12" s="47"/>
      <c r="M12" s="47"/>
      <c r="N12" s="47"/>
      <c r="O12" s="47"/>
      <c r="P12" s="47"/>
      <c r="Q12" s="47"/>
      <c r="R12" s="47"/>
      <c r="S12" s="48">
        <f>IF(T12=0,"-",SUM(D12:R12)/T12*PARAMETRES!$G$3)</f>
        <v>20</v>
      </c>
      <c r="T12" s="49">
        <f t="shared" si="0"/>
        <v>19</v>
      </c>
      <c r="U12" s="50">
        <f>IF(PARAMETRES!$B11="-","",IF(D$3="",0,IF(D$46="",IF(D12="",1,0),0))+IF(E$3="",0,IF(E$46="",IF(E12="",1,0),0))+IF(F$3="",0,IF(F$46="",IF(F12="",1,0),0))+IF(G$3="",0,IF(G$46="",IF(G12="",1,0),0))+IF(H$3="",0,IF(H$46="",IF(H12="",1,0),0))+IF(I$3="",0,IF(I$46="",IF(I12="",1,0),0))+IF(J$3="",0,IF(J$46="",IF(J12="",1,0),0))+IF(K$3="",0,IF(K$46="",IF(K12="",1,0),0))+IF(L$3="",0,IF(L$46="",IF(L12="",1,0),0))+IF(M$3="",0,IF(M$46="",IF(M12="",1,0),0))+IF(N$3="",0,IF(N$46="",IF(N12="",1,0),0)+IF(O$3="",0,IF(O$46="",IF(O12="",1,0),0))+IF(P$3="",0,IF(P$46="",IF(P12="",1,0),0))+IF(Q$3="",0,IF(Q$46="",IF(Q12="",1,0),0))+IF(R$3="",0,IF(R$46="",IF(R12="",1,0),0))))</f>
        <v>0</v>
      </c>
      <c r="V12" s="31">
        <f t="shared" si="5"/>
        <v>7</v>
      </c>
      <c r="W12" s="46" t="str">
        <f>PARAMETRES!$B11</f>
        <v>C</v>
      </c>
      <c r="X12" s="46" t="str">
        <f>PARAMETRES!$C11</f>
        <v>R</v>
      </c>
      <c r="Y12" s="47"/>
      <c r="Z12" s="47"/>
      <c r="AA12" s="47"/>
      <c r="AB12" s="47"/>
      <c r="AC12" s="47"/>
      <c r="AD12" s="47"/>
      <c r="AE12" s="47"/>
      <c r="AF12" s="47"/>
      <c r="AG12" s="47"/>
      <c r="AH12" s="47"/>
      <c r="AI12" s="47"/>
      <c r="AJ12" s="47"/>
      <c r="AK12" s="47"/>
      <c r="AL12" s="47"/>
      <c r="AM12" s="47"/>
      <c r="AN12" s="48" t="str">
        <f>IF(AO12=0,"-",SUM(Y12:AM12)/AO12*PARAMETRES!$G$3)</f>
        <v>-</v>
      </c>
      <c r="AO12" s="49">
        <f t="shared" si="1"/>
        <v>0</v>
      </c>
      <c r="AP12" s="50">
        <f>IF(PARAMETRES!$B11="-","",IF(Y$3="",0,IF(Y$46="",IF(Y12="",1,0),0))+IF(Z$3="",0,IF(Z$46="",IF(Z12="",1,0),0))+IF(AA$3="",0,IF(AA$46="",IF(AA12="",1,0),0))+IF(AB$3="",0,IF(AB$46="",IF(AB12="",1,0),0))+IF(AC$3="",0,IF(AC$46="",IF(AC12="",1,0),0))+IF(AD$3="",0,IF(AD$46="",IF(AD12="",1,0),0))+IF(AE$3="",0,IF(AE$46="",IF(AE12="",1,0),0))+IF(AF$3="",0,IF(AF$46="",IF(AF12="",1,0),0))+IF(AG$3="",0,IF(AG$46="",IF(AG12="",1,0),0))+IF(AH$3="",0,IF(AH$46="",IF(AH12="",1,0),0))+IF(AI$3="",0,IF(AI$46="",IF(AI12="",1,0),0)+IF(AJ$3="",0,IF(AJ$46="",IF(AJ12="",1,0),0))+IF(AK$3="",0,IF(AK$46="",IF(AK12="",1,0),0))+IF(AL$3="",0,IF(AL$46="",IF(AL12="",1,0),0))+IF(AM$3="",0,IF(AM$46="",IF(AM12="",1,0),0))))</f>
        <v>0</v>
      </c>
      <c r="AQ12" s="31">
        <f t="shared" si="6"/>
        <v>7</v>
      </c>
      <c r="AR12" s="46" t="str">
        <f>PARAMETRES!$B11</f>
        <v>C</v>
      </c>
      <c r="AS12" s="46" t="str">
        <f>PARAMETRES!$C11</f>
        <v>R</v>
      </c>
      <c r="AT12" s="47"/>
      <c r="AU12" s="47"/>
      <c r="AV12" s="47"/>
      <c r="AW12" s="47"/>
      <c r="AX12" s="47"/>
      <c r="AY12" s="47"/>
      <c r="AZ12" s="47"/>
      <c r="BA12" s="47"/>
      <c r="BB12" s="47"/>
      <c r="BC12" s="47"/>
      <c r="BD12" s="47"/>
      <c r="BE12" s="47"/>
      <c r="BF12" s="47"/>
      <c r="BG12" s="47"/>
      <c r="BH12" s="47"/>
      <c r="BI12" s="48" t="str">
        <f>IF(BJ12=0,"-",SUM(AT12:BH12)/BJ12*PARAMETRES!$G$3)</f>
        <v>-</v>
      </c>
      <c r="BJ12" s="49">
        <f t="shared" si="2"/>
        <v>0</v>
      </c>
      <c r="BK12" s="50">
        <f>IF(PARAMETRES!$B11="-","",IF(AT$3="",0,IF(AT$46="",IF(AT12="",1,0),0))+IF(AU$3="",0,IF(AU$46="",IF(AU12="",1,0),0))+IF(AV$3="",0,IF(AV$46="",IF(AV12="",1,0),0))+IF(AW$3="",0,IF(AW$46="",IF(AW12="",1,0),0))+IF(AX$3="",0,IF(AX$46="",IF(AX12="",1,0),0))+IF(AY$3="",0,IF(AY$46="",IF(AY12="",1,0),0))+IF(AZ$3="",0,IF(AZ$46="",IF(AZ12="",1,0),0))+IF(BA$3="",0,IF(BA$46="",IF(BA12="",1,0),0))+IF(BB$3="",0,IF(BB$46="",IF(BB12="",1,0),0))+IF(BC$3="",0,IF(BC$46="",IF(BC12="",1,0),0))+IF(BD$3="",0,IF(BD$46="",IF(BD12="",1,0),0)+IF(BE$3="",0,IF(BE$46="",IF(BE12="",1,0),0))+IF(BF$3="",0,IF(BF$46="",IF(BF12="",1,0),0))+IF(BG$3="",0,IF(BG$46="",IF(BG12="",1,0),0))+IF(BH$3="",0,IF(BH$46="",IF(BH12="",1,0),0))))</f>
        <v>0</v>
      </c>
      <c r="BL12" s="31">
        <f t="shared" si="7"/>
        <v>7</v>
      </c>
      <c r="BM12" s="46" t="str">
        <f>PARAMETRES!$B11</f>
        <v>C</v>
      </c>
      <c r="BN12" s="46" t="str">
        <f>PARAMETRES!$C11</f>
        <v>R</v>
      </c>
      <c r="BO12" s="47"/>
      <c r="BP12" s="47"/>
      <c r="BQ12" s="47"/>
      <c r="BR12" s="47"/>
      <c r="BS12" s="47"/>
      <c r="BT12" s="47"/>
      <c r="BU12" s="47"/>
      <c r="BV12" s="47"/>
      <c r="BW12" s="47"/>
      <c r="BX12" s="47"/>
      <c r="BY12" s="47"/>
      <c r="BZ12" s="47"/>
      <c r="CA12" s="47"/>
      <c r="CB12" s="47"/>
      <c r="CC12" s="47"/>
      <c r="CD12" s="48" t="str">
        <f>IF(CE12=0,"-",SUM(BO12:CC12)/CE12*PARAMETRES!$G$3)</f>
        <v>-</v>
      </c>
      <c r="CE12" s="49">
        <f t="shared" si="3"/>
        <v>0</v>
      </c>
      <c r="CF12" s="51">
        <f>IF(PARAMETRES!$B11="-","",IF(BO$3="",0,IF(BO$46="",IF(BO12="",1,0),0))+IF(BP$3="",0,IF(BP$46="",IF(BP12="",1,0),0))+IF(BQ$3="",0,IF(BQ$46="",IF(BQ12="",1,0),0))+IF(BR$3="",0,IF(BR$46="",IF(BR12="",1,0),0))+IF(BS$3="",0,IF(BS$46="",IF(BS12="",1,0),0))+IF(BT$3="",0,IF(BT$46="",IF(BT12="",1,0),0))+IF(BU$3="",0,IF(BU$46="",IF(BU12="",1,0),0))+IF(BV$3="",0,IF(BV$46="",IF(BV12="",1,0),0))+IF(BW$3="",0,IF(BW$46="",IF(BW12="",1,0),0))+IF(BX$3="",0,IF(BX$46="",IF(BX12="",1,0),0))+IF(BY$3="",0,IF(BY$46="",IF(BY12="",1,0),0)+IF(BZ$3="",0,IF(BZ$46="",IF(BZ12="",1,0),0))+IF(CA$3="",0,IF(CA$46="",IF(CA12="",1,0),0))+IF(CB$3="",0,IF(CB$46="",IF(CB12="",1,0),0))+IF(CC$3="",0,IF(CC$46="",IF(CC12="",1,0),0))))</f>
        <v>0</v>
      </c>
      <c r="CG12" s="46" t="str">
        <f>PARAMETRES!$B11</f>
        <v>C</v>
      </c>
      <c r="CH12" s="52" t="str">
        <f>PARAMETRES!$C11</f>
        <v>R</v>
      </c>
      <c r="CI12" s="53"/>
    </row>
    <row r="13" spans="1:87">
      <c r="A13" s="31">
        <f t="shared" si="4"/>
        <v>8</v>
      </c>
      <c r="B13" s="46" t="str">
        <f>PARAMETRES!$B12</f>
        <v>D</v>
      </c>
      <c r="C13" s="46" t="str">
        <f>PARAMETRES!$C12</f>
        <v>L</v>
      </c>
      <c r="D13" s="47">
        <v>10</v>
      </c>
      <c r="E13" s="47"/>
      <c r="F13" s="47"/>
      <c r="G13" s="47"/>
      <c r="H13" s="47"/>
      <c r="I13" s="47"/>
      <c r="J13" s="47"/>
      <c r="K13" s="47"/>
      <c r="L13" s="47"/>
      <c r="M13" s="47"/>
      <c r="N13" s="47"/>
      <c r="O13" s="47"/>
      <c r="P13" s="47"/>
      <c r="Q13" s="47"/>
      <c r="R13" s="47"/>
      <c r="S13" s="48">
        <f>IF(T13=0,"-",SUM(D13:R13)/T13*PARAMETRES!$G$3)</f>
        <v>10.526315789473683</v>
      </c>
      <c r="T13" s="49">
        <f t="shared" si="0"/>
        <v>19</v>
      </c>
      <c r="U13" s="50">
        <f>IF(PARAMETRES!$B12="-","",IF(D$3="",0,IF(D$46="",IF(D13="",1,0),0))+IF(E$3="",0,IF(E$46="",IF(E13="",1,0),0))+IF(F$3="",0,IF(F$46="",IF(F13="",1,0),0))+IF(G$3="",0,IF(G$46="",IF(G13="",1,0),0))+IF(H$3="",0,IF(H$46="",IF(H13="",1,0),0))+IF(I$3="",0,IF(I$46="",IF(I13="",1,0),0))+IF(J$3="",0,IF(J$46="",IF(J13="",1,0),0))+IF(K$3="",0,IF(K$46="",IF(K13="",1,0),0))+IF(L$3="",0,IF(L$46="",IF(L13="",1,0),0))+IF(M$3="",0,IF(M$46="",IF(M13="",1,0),0))+IF(N$3="",0,IF(N$46="",IF(N13="",1,0),0)+IF(O$3="",0,IF(O$46="",IF(O13="",1,0),0))+IF(P$3="",0,IF(P$46="",IF(P13="",1,0),0))+IF(Q$3="",0,IF(Q$46="",IF(Q13="",1,0),0))+IF(R$3="",0,IF(R$46="",IF(R13="",1,0),0))))</f>
        <v>0</v>
      </c>
      <c r="V13" s="31">
        <f t="shared" si="5"/>
        <v>8</v>
      </c>
      <c r="W13" s="46" t="str">
        <f>PARAMETRES!$B12</f>
        <v>D</v>
      </c>
      <c r="X13" s="46" t="str">
        <f>PARAMETRES!$C12</f>
        <v>L</v>
      </c>
      <c r="Y13" s="47"/>
      <c r="Z13" s="47"/>
      <c r="AA13" s="47"/>
      <c r="AB13" s="47"/>
      <c r="AC13" s="47"/>
      <c r="AD13" s="47"/>
      <c r="AE13" s="47"/>
      <c r="AF13" s="47"/>
      <c r="AG13" s="47"/>
      <c r="AH13" s="47"/>
      <c r="AI13" s="47"/>
      <c r="AJ13" s="47"/>
      <c r="AK13" s="47"/>
      <c r="AL13" s="47"/>
      <c r="AM13" s="47"/>
      <c r="AN13" s="48" t="str">
        <f>IF(AO13=0,"-",SUM(Y13:AM13)/AO13*PARAMETRES!$G$3)</f>
        <v>-</v>
      </c>
      <c r="AO13" s="49">
        <f t="shared" si="1"/>
        <v>0</v>
      </c>
      <c r="AP13" s="50">
        <f>IF(PARAMETRES!$B12="-","",IF(Y$3="",0,IF(Y$46="",IF(Y13="",1,0),0))+IF(Z$3="",0,IF(Z$46="",IF(Z13="",1,0),0))+IF(AA$3="",0,IF(AA$46="",IF(AA13="",1,0),0))+IF(AB$3="",0,IF(AB$46="",IF(AB13="",1,0),0))+IF(AC$3="",0,IF(AC$46="",IF(AC13="",1,0),0))+IF(AD$3="",0,IF(AD$46="",IF(AD13="",1,0),0))+IF(AE$3="",0,IF(AE$46="",IF(AE13="",1,0),0))+IF(AF$3="",0,IF(AF$46="",IF(AF13="",1,0),0))+IF(AG$3="",0,IF(AG$46="",IF(AG13="",1,0),0))+IF(AH$3="",0,IF(AH$46="",IF(AH13="",1,0),0))+IF(AI$3="",0,IF(AI$46="",IF(AI13="",1,0),0)+IF(AJ$3="",0,IF(AJ$46="",IF(AJ13="",1,0),0))+IF(AK$3="",0,IF(AK$46="",IF(AK13="",1,0),0))+IF(AL$3="",0,IF(AL$46="",IF(AL13="",1,0),0))+IF(AM$3="",0,IF(AM$46="",IF(AM13="",1,0),0))))</f>
        <v>0</v>
      </c>
      <c r="AQ13" s="31">
        <f t="shared" si="6"/>
        <v>8</v>
      </c>
      <c r="AR13" s="46" t="str">
        <f>PARAMETRES!$B12</f>
        <v>D</v>
      </c>
      <c r="AS13" s="46" t="str">
        <f>PARAMETRES!$C12</f>
        <v>L</v>
      </c>
      <c r="AT13" s="47"/>
      <c r="AU13" s="47"/>
      <c r="AV13" s="47"/>
      <c r="AW13" s="47"/>
      <c r="AX13" s="47"/>
      <c r="AY13" s="47"/>
      <c r="AZ13" s="47"/>
      <c r="BA13" s="47"/>
      <c r="BB13" s="47"/>
      <c r="BC13" s="47"/>
      <c r="BD13" s="47"/>
      <c r="BE13" s="47"/>
      <c r="BF13" s="47"/>
      <c r="BG13" s="47"/>
      <c r="BH13" s="47"/>
      <c r="BI13" s="48" t="str">
        <f>IF(BJ13=0,"-",SUM(AT13:BH13)/BJ13*PARAMETRES!$G$3)</f>
        <v>-</v>
      </c>
      <c r="BJ13" s="49">
        <f t="shared" si="2"/>
        <v>0</v>
      </c>
      <c r="BK13" s="50">
        <f>IF(PARAMETRES!$B12="-","",IF(AT$3="",0,IF(AT$46="",IF(AT13="",1,0),0))+IF(AU$3="",0,IF(AU$46="",IF(AU13="",1,0),0))+IF(AV$3="",0,IF(AV$46="",IF(AV13="",1,0),0))+IF(AW$3="",0,IF(AW$46="",IF(AW13="",1,0),0))+IF(AX$3="",0,IF(AX$46="",IF(AX13="",1,0),0))+IF(AY$3="",0,IF(AY$46="",IF(AY13="",1,0),0))+IF(AZ$3="",0,IF(AZ$46="",IF(AZ13="",1,0),0))+IF(BA$3="",0,IF(BA$46="",IF(BA13="",1,0),0))+IF(BB$3="",0,IF(BB$46="",IF(BB13="",1,0),0))+IF(BC$3="",0,IF(BC$46="",IF(BC13="",1,0),0))+IF(BD$3="",0,IF(BD$46="",IF(BD13="",1,0),0)+IF(BE$3="",0,IF(BE$46="",IF(BE13="",1,0),0))+IF(BF$3="",0,IF(BF$46="",IF(BF13="",1,0),0))+IF(BG$3="",0,IF(BG$46="",IF(BG13="",1,0),0))+IF(BH$3="",0,IF(BH$46="",IF(BH13="",1,0),0))))</f>
        <v>0</v>
      </c>
      <c r="BL13" s="31">
        <f t="shared" si="7"/>
        <v>8</v>
      </c>
      <c r="BM13" s="46" t="str">
        <f>PARAMETRES!$B12</f>
        <v>D</v>
      </c>
      <c r="BN13" s="46" t="str">
        <f>PARAMETRES!$C12</f>
        <v>L</v>
      </c>
      <c r="BO13" s="47"/>
      <c r="BP13" s="47"/>
      <c r="BQ13" s="47"/>
      <c r="BR13" s="47"/>
      <c r="BS13" s="47"/>
      <c r="BT13" s="47"/>
      <c r="BU13" s="47"/>
      <c r="BV13" s="47"/>
      <c r="BW13" s="47"/>
      <c r="BX13" s="47"/>
      <c r="BY13" s="47"/>
      <c r="BZ13" s="47"/>
      <c r="CA13" s="47"/>
      <c r="CB13" s="47"/>
      <c r="CC13" s="47"/>
      <c r="CD13" s="48" t="str">
        <f>IF(CE13=0,"-",SUM(BO13:CC13)/CE13*PARAMETRES!$G$3)</f>
        <v>-</v>
      </c>
      <c r="CE13" s="49">
        <f t="shared" si="3"/>
        <v>0</v>
      </c>
      <c r="CF13" s="51">
        <f>IF(PARAMETRES!$B12="-","",IF(BO$3="",0,IF(BO$46="",IF(BO13="",1,0),0))+IF(BP$3="",0,IF(BP$46="",IF(BP13="",1,0),0))+IF(BQ$3="",0,IF(BQ$46="",IF(BQ13="",1,0),0))+IF(BR$3="",0,IF(BR$46="",IF(BR13="",1,0),0))+IF(BS$3="",0,IF(BS$46="",IF(BS13="",1,0),0))+IF(BT$3="",0,IF(BT$46="",IF(BT13="",1,0),0))+IF(BU$3="",0,IF(BU$46="",IF(BU13="",1,0),0))+IF(BV$3="",0,IF(BV$46="",IF(BV13="",1,0),0))+IF(BW$3="",0,IF(BW$46="",IF(BW13="",1,0),0))+IF(BX$3="",0,IF(BX$46="",IF(BX13="",1,0),0))+IF(BY$3="",0,IF(BY$46="",IF(BY13="",1,0),0)+IF(BZ$3="",0,IF(BZ$46="",IF(BZ13="",1,0),0))+IF(CA$3="",0,IF(CA$46="",IF(CA13="",1,0),0))+IF(CB$3="",0,IF(CB$46="",IF(CB13="",1,0),0))+IF(CC$3="",0,IF(CC$46="",IF(CC13="",1,0),0))))</f>
        <v>0</v>
      </c>
      <c r="CG13" s="46" t="str">
        <f>PARAMETRES!$B12</f>
        <v>D</v>
      </c>
      <c r="CH13" s="52" t="str">
        <f>PARAMETRES!$C12</f>
        <v>L</v>
      </c>
      <c r="CI13" s="53"/>
    </row>
    <row r="14" spans="1:87">
      <c r="A14" s="31">
        <f t="shared" si="4"/>
        <v>9</v>
      </c>
      <c r="B14" s="46" t="str">
        <f>PARAMETRES!$B13</f>
        <v>D</v>
      </c>
      <c r="C14" s="46" t="str">
        <f>PARAMETRES!$C13</f>
        <v>M</v>
      </c>
      <c r="D14" s="47">
        <v>8</v>
      </c>
      <c r="E14" s="47"/>
      <c r="F14" s="47"/>
      <c r="G14" s="47"/>
      <c r="H14" s="47"/>
      <c r="I14" s="47"/>
      <c r="J14" s="47"/>
      <c r="K14" s="47"/>
      <c r="L14" s="47"/>
      <c r="M14" s="47"/>
      <c r="N14" s="47"/>
      <c r="O14" s="47"/>
      <c r="P14" s="47"/>
      <c r="Q14" s="47"/>
      <c r="R14" s="47"/>
      <c r="S14" s="48">
        <f>IF(T14=0,"-",SUM(D14:R14)/T14*PARAMETRES!$G$3)</f>
        <v>8.4210526315789469</v>
      </c>
      <c r="T14" s="49">
        <f t="shared" si="0"/>
        <v>19</v>
      </c>
      <c r="U14" s="50">
        <f>IF(PARAMETRES!$B13="-","",IF(D$3="",0,IF(D$46="",IF(D14="",1,0),0))+IF(E$3="",0,IF(E$46="",IF(E14="",1,0),0))+IF(F$3="",0,IF(F$46="",IF(F14="",1,0),0))+IF(G$3="",0,IF(G$46="",IF(G14="",1,0),0))+IF(H$3="",0,IF(H$46="",IF(H14="",1,0),0))+IF(I$3="",0,IF(I$46="",IF(I14="",1,0),0))+IF(J$3="",0,IF(J$46="",IF(J14="",1,0),0))+IF(K$3="",0,IF(K$46="",IF(K14="",1,0),0))+IF(L$3="",0,IF(L$46="",IF(L14="",1,0),0))+IF(M$3="",0,IF(M$46="",IF(M14="",1,0),0))+IF(N$3="",0,IF(N$46="",IF(N14="",1,0),0)+IF(O$3="",0,IF(O$46="",IF(O14="",1,0),0))+IF(P$3="",0,IF(P$46="",IF(P14="",1,0),0))+IF(Q$3="",0,IF(Q$46="",IF(Q14="",1,0),0))+IF(R$3="",0,IF(R$46="",IF(R14="",1,0),0))))</f>
        <v>0</v>
      </c>
      <c r="V14" s="31">
        <f t="shared" si="5"/>
        <v>9</v>
      </c>
      <c r="W14" s="46" t="str">
        <f>PARAMETRES!$B13</f>
        <v>D</v>
      </c>
      <c r="X14" s="46" t="str">
        <f>PARAMETRES!$C13</f>
        <v>M</v>
      </c>
      <c r="Y14" s="47"/>
      <c r="Z14" s="47"/>
      <c r="AA14" s="47"/>
      <c r="AB14" s="47"/>
      <c r="AC14" s="47"/>
      <c r="AD14" s="47"/>
      <c r="AE14" s="47"/>
      <c r="AF14" s="47"/>
      <c r="AG14" s="47"/>
      <c r="AH14" s="47"/>
      <c r="AI14" s="47"/>
      <c r="AJ14" s="47"/>
      <c r="AK14" s="47"/>
      <c r="AL14" s="47"/>
      <c r="AM14" s="47"/>
      <c r="AN14" s="48" t="str">
        <f>IF(AO14=0,"-",SUM(Y14:AM14)/AO14*PARAMETRES!$G$3)</f>
        <v>-</v>
      </c>
      <c r="AO14" s="49">
        <f t="shared" si="1"/>
        <v>0</v>
      </c>
      <c r="AP14" s="50">
        <f>IF(PARAMETRES!$B13="-","",IF(Y$3="",0,IF(Y$46="",IF(Y14="",1,0),0))+IF(Z$3="",0,IF(Z$46="",IF(Z14="",1,0),0))+IF(AA$3="",0,IF(AA$46="",IF(AA14="",1,0),0))+IF(AB$3="",0,IF(AB$46="",IF(AB14="",1,0),0))+IF(AC$3="",0,IF(AC$46="",IF(AC14="",1,0),0))+IF(AD$3="",0,IF(AD$46="",IF(AD14="",1,0),0))+IF(AE$3="",0,IF(AE$46="",IF(AE14="",1,0),0))+IF(AF$3="",0,IF(AF$46="",IF(AF14="",1,0),0))+IF(AG$3="",0,IF(AG$46="",IF(AG14="",1,0),0))+IF(AH$3="",0,IF(AH$46="",IF(AH14="",1,0),0))+IF(AI$3="",0,IF(AI$46="",IF(AI14="",1,0),0)+IF(AJ$3="",0,IF(AJ$46="",IF(AJ14="",1,0),0))+IF(AK$3="",0,IF(AK$46="",IF(AK14="",1,0),0))+IF(AL$3="",0,IF(AL$46="",IF(AL14="",1,0),0))+IF(AM$3="",0,IF(AM$46="",IF(AM14="",1,0),0))))</f>
        <v>0</v>
      </c>
      <c r="AQ14" s="31">
        <f t="shared" si="6"/>
        <v>9</v>
      </c>
      <c r="AR14" s="46" t="str">
        <f>PARAMETRES!$B13</f>
        <v>D</v>
      </c>
      <c r="AS14" s="46" t="str">
        <f>PARAMETRES!$C13</f>
        <v>M</v>
      </c>
      <c r="AT14" s="47"/>
      <c r="AU14" s="47"/>
      <c r="AV14" s="47"/>
      <c r="AW14" s="47"/>
      <c r="AX14" s="47"/>
      <c r="AY14" s="47"/>
      <c r="AZ14" s="47"/>
      <c r="BA14" s="47"/>
      <c r="BB14" s="47"/>
      <c r="BC14" s="47"/>
      <c r="BD14" s="47"/>
      <c r="BE14" s="47"/>
      <c r="BF14" s="47"/>
      <c r="BG14" s="47"/>
      <c r="BH14" s="47"/>
      <c r="BI14" s="48" t="str">
        <f>IF(BJ14=0,"-",SUM(AT14:BH14)/BJ14*PARAMETRES!$G$3)</f>
        <v>-</v>
      </c>
      <c r="BJ14" s="49">
        <f t="shared" si="2"/>
        <v>0</v>
      </c>
      <c r="BK14" s="50">
        <f>IF(PARAMETRES!$B13="-","",IF(AT$3="",0,IF(AT$46="",IF(AT14="",1,0),0))+IF(AU$3="",0,IF(AU$46="",IF(AU14="",1,0),0))+IF(AV$3="",0,IF(AV$46="",IF(AV14="",1,0),0))+IF(AW$3="",0,IF(AW$46="",IF(AW14="",1,0),0))+IF(AX$3="",0,IF(AX$46="",IF(AX14="",1,0),0))+IF(AY$3="",0,IF(AY$46="",IF(AY14="",1,0),0))+IF(AZ$3="",0,IF(AZ$46="",IF(AZ14="",1,0),0))+IF(BA$3="",0,IF(BA$46="",IF(BA14="",1,0),0))+IF(BB$3="",0,IF(BB$46="",IF(BB14="",1,0),0))+IF(BC$3="",0,IF(BC$46="",IF(BC14="",1,0),0))+IF(BD$3="",0,IF(BD$46="",IF(BD14="",1,0),0)+IF(BE$3="",0,IF(BE$46="",IF(BE14="",1,0),0))+IF(BF$3="",0,IF(BF$46="",IF(BF14="",1,0),0))+IF(BG$3="",0,IF(BG$46="",IF(BG14="",1,0),0))+IF(BH$3="",0,IF(BH$46="",IF(BH14="",1,0),0))))</f>
        <v>0</v>
      </c>
      <c r="BL14" s="31">
        <f t="shared" si="7"/>
        <v>9</v>
      </c>
      <c r="BM14" s="46" t="str">
        <f>PARAMETRES!$B13</f>
        <v>D</v>
      </c>
      <c r="BN14" s="46" t="str">
        <f>PARAMETRES!$C13</f>
        <v>M</v>
      </c>
      <c r="BO14" s="47"/>
      <c r="BP14" s="47"/>
      <c r="BQ14" s="47"/>
      <c r="BR14" s="47"/>
      <c r="BS14" s="47"/>
      <c r="BT14" s="47"/>
      <c r="BU14" s="47"/>
      <c r="BV14" s="47"/>
      <c r="BW14" s="47"/>
      <c r="BX14" s="47"/>
      <c r="BY14" s="47"/>
      <c r="BZ14" s="47"/>
      <c r="CA14" s="47"/>
      <c r="CB14" s="47"/>
      <c r="CC14" s="47"/>
      <c r="CD14" s="48" t="str">
        <f>IF(CE14=0,"-",SUM(BO14:CC14)/CE14*PARAMETRES!$G$3)</f>
        <v>-</v>
      </c>
      <c r="CE14" s="49">
        <f t="shared" si="3"/>
        <v>0</v>
      </c>
      <c r="CF14" s="51">
        <f>IF(PARAMETRES!$B13="-","",IF(BO$3="",0,IF(BO$46="",IF(BO14="",1,0),0))+IF(BP$3="",0,IF(BP$46="",IF(BP14="",1,0),0))+IF(BQ$3="",0,IF(BQ$46="",IF(BQ14="",1,0),0))+IF(BR$3="",0,IF(BR$46="",IF(BR14="",1,0),0))+IF(BS$3="",0,IF(BS$46="",IF(BS14="",1,0),0))+IF(BT$3="",0,IF(BT$46="",IF(BT14="",1,0),0))+IF(BU$3="",0,IF(BU$46="",IF(BU14="",1,0),0))+IF(BV$3="",0,IF(BV$46="",IF(BV14="",1,0),0))+IF(BW$3="",0,IF(BW$46="",IF(BW14="",1,0),0))+IF(BX$3="",0,IF(BX$46="",IF(BX14="",1,0),0))+IF(BY$3="",0,IF(BY$46="",IF(BY14="",1,0),0)+IF(BZ$3="",0,IF(BZ$46="",IF(BZ14="",1,0),0))+IF(CA$3="",0,IF(CA$46="",IF(CA14="",1,0),0))+IF(CB$3="",0,IF(CB$46="",IF(CB14="",1,0),0))+IF(CC$3="",0,IF(CC$46="",IF(CC14="",1,0),0))))</f>
        <v>0</v>
      </c>
      <c r="CG14" s="46" t="str">
        <f>PARAMETRES!$B13</f>
        <v>D</v>
      </c>
      <c r="CH14" s="52" t="str">
        <f>PARAMETRES!$C13</f>
        <v>M</v>
      </c>
      <c r="CI14" s="53"/>
    </row>
    <row r="15" spans="1:87">
      <c r="A15" s="31">
        <f t="shared" si="4"/>
        <v>10</v>
      </c>
      <c r="B15" s="46" t="str">
        <f>PARAMETRES!$B14</f>
        <v>F</v>
      </c>
      <c r="C15" s="46" t="str">
        <f>PARAMETRES!$C14</f>
        <v>F</v>
      </c>
      <c r="D15" s="47">
        <v>15</v>
      </c>
      <c r="E15" s="47"/>
      <c r="F15" s="47"/>
      <c r="G15" s="47"/>
      <c r="H15" s="47"/>
      <c r="I15" s="47"/>
      <c r="J15" s="47"/>
      <c r="K15" s="47"/>
      <c r="L15" s="47"/>
      <c r="M15" s="47"/>
      <c r="N15" s="47"/>
      <c r="O15" s="47"/>
      <c r="P15" s="47"/>
      <c r="Q15" s="47"/>
      <c r="R15" s="47"/>
      <c r="S15" s="48">
        <f>IF(T15=0,"-",SUM(D15:R15)/T15*PARAMETRES!$G$3)</f>
        <v>15.789473684210527</v>
      </c>
      <c r="T15" s="49">
        <f t="shared" si="0"/>
        <v>19</v>
      </c>
      <c r="U15" s="50">
        <f>IF(PARAMETRES!$B14="-","",IF(D$3="",0,IF(D$46="",IF(D15="",1,0),0))+IF(E$3="",0,IF(E$46="",IF(E15="",1,0),0))+IF(F$3="",0,IF(F$46="",IF(F15="",1,0),0))+IF(G$3="",0,IF(G$46="",IF(G15="",1,0),0))+IF(H$3="",0,IF(H$46="",IF(H15="",1,0),0))+IF(I$3="",0,IF(I$46="",IF(I15="",1,0),0))+IF(J$3="",0,IF(J$46="",IF(J15="",1,0),0))+IF(K$3="",0,IF(K$46="",IF(K15="",1,0),0))+IF(L$3="",0,IF(L$46="",IF(L15="",1,0),0))+IF(M$3="",0,IF(M$46="",IF(M15="",1,0),0))+IF(N$3="",0,IF(N$46="",IF(N15="",1,0),0)+IF(O$3="",0,IF(O$46="",IF(O15="",1,0),0))+IF(P$3="",0,IF(P$46="",IF(P15="",1,0),0))+IF(Q$3="",0,IF(Q$46="",IF(Q15="",1,0),0))+IF(R$3="",0,IF(R$46="",IF(R15="",1,0),0))))</f>
        <v>0</v>
      </c>
      <c r="V15" s="31">
        <f t="shared" si="5"/>
        <v>10</v>
      </c>
      <c r="W15" s="46" t="str">
        <f>PARAMETRES!$B14</f>
        <v>F</v>
      </c>
      <c r="X15" s="46" t="str">
        <f>PARAMETRES!$C14</f>
        <v>F</v>
      </c>
      <c r="Y15" s="47"/>
      <c r="Z15" s="47"/>
      <c r="AA15" s="47"/>
      <c r="AB15" s="47"/>
      <c r="AC15" s="47"/>
      <c r="AD15" s="47"/>
      <c r="AE15" s="47"/>
      <c r="AF15" s="47"/>
      <c r="AG15" s="47"/>
      <c r="AH15" s="47"/>
      <c r="AI15" s="47"/>
      <c r="AJ15" s="47"/>
      <c r="AK15" s="47"/>
      <c r="AL15" s="47"/>
      <c r="AM15" s="47"/>
      <c r="AN15" s="48" t="str">
        <f>IF(AO15=0,"-",SUM(Y15:AM15)/AO15*PARAMETRES!$G$3)</f>
        <v>-</v>
      </c>
      <c r="AO15" s="49">
        <f t="shared" si="1"/>
        <v>0</v>
      </c>
      <c r="AP15" s="50">
        <f>IF(PARAMETRES!$B14="-","",IF(Y$3="",0,IF(Y$46="",IF(Y15="",1,0),0))+IF(Z$3="",0,IF(Z$46="",IF(Z15="",1,0),0))+IF(AA$3="",0,IF(AA$46="",IF(AA15="",1,0),0))+IF(AB$3="",0,IF(AB$46="",IF(AB15="",1,0),0))+IF(AC$3="",0,IF(AC$46="",IF(AC15="",1,0),0))+IF(AD$3="",0,IF(AD$46="",IF(AD15="",1,0),0))+IF(AE$3="",0,IF(AE$46="",IF(AE15="",1,0),0))+IF(AF$3="",0,IF(AF$46="",IF(AF15="",1,0),0))+IF(AG$3="",0,IF(AG$46="",IF(AG15="",1,0),0))+IF(AH$3="",0,IF(AH$46="",IF(AH15="",1,0),0))+IF(AI$3="",0,IF(AI$46="",IF(AI15="",1,0),0)+IF(AJ$3="",0,IF(AJ$46="",IF(AJ15="",1,0),0))+IF(AK$3="",0,IF(AK$46="",IF(AK15="",1,0),0))+IF(AL$3="",0,IF(AL$46="",IF(AL15="",1,0),0))+IF(AM$3="",0,IF(AM$46="",IF(AM15="",1,0),0))))</f>
        <v>0</v>
      </c>
      <c r="AQ15" s="31">
        <f t="shared" si="6"/>
        <v>10</v>
      </c>
      <c r="AR15" s="46" t="str">
        <f>PARAMETRES!$B14</f>
        <v>F</v>
      </c>
      <c r="AS15" s="46" t="str">
        <f>PARAMETRES!$C14</f>
        <v>F</v>
      </c>
      <c r="AT15" s="47"/>
      <c r="AU15" s="47"/>
      <c r="AV15" s="47"/>
      <c r="AW15" s="47"/>
      <c r="AX15" s="47"/>
      <c r="AY15" s="47"/>
      <c r="AZ15" s="47"/>
      <c r="BA15" s="47"/>
      <c r="BB15" s="47"/>
      <c r="BC15" s="47"/>
      <c r="BD15" s="47"/>
      <c r="BE15" s="47"/>
      <c r="BF15" s="47"/>
      <c r="BG15" s="47"/>
      <c r="BH15" s="47"/>
      <c r="BI15" s="48" t="str">
        <f>IF(BJ15=0,"-",SUM(AT15:BH15)/BJ15*PARAMETRES!$G$3)</f>
        <v>-</v>
      </c>
      <c r="BJ15" s="49">
        <f t="shared" si="2"/>
        <v>0</v>
      </c>
      <c r="BK15" s="50">
        <f>IF(PARAMETRES!$B14="-","",IF(AT$3="",0,IF(AT$46="",IF(AT15="",1,0),0))+IF(AU$3="",0,IF(AU$46="",IF(AU15="",1,0),0))+IF(AV$3="",0,IF(AV$46="",IF(AV15="",1,0),0))+IF(AW$3="",0,IF(AW$46="",IF(AW15="",1,0),0))+IF(AX$3="",0,IF(AX$46="",IF(AX15="",1,0),0))+IF(AY$3="",0,IF(AY$46="",IF(AY15="",1,0),0))+IF(AZ$3="",0,IF(AZ$46="",IF(AZ15="",1,0),0))+IF(BA$3="",0,IF(BA$46="",IF(BA15="",1,0),0))+IF(BB$3="",0,IF(BB$46="",IF(BB15="",1,0),0))+IF(BC$3="",0,IF(BC$46="",IF(BC15="",1,0),0))+IF(BD$3="",0,IF(BD$46="",IF(BD15="",1,0),0)+IF(BE$3="",0,IF(BE$46="",IF(BE15="",1,0),0))+IF(BF$3="",0,IF(BF$46="",IF(BF15="",1,0),0))+IF(BG$3="",0,IF(BG$46="",IF(BG15="",1,0),0))+IF(BH$3="",0,IF(BH$46="",IF(BH15="",1,0),0))))</f>
        <v>0</v>
      </c>
      <c r="BL15" s="31">
        <f t="shared" si="7"/>
        <v>10</v>
      </c>
      <c r="BM15" s="46" t="str">
        <f>PARAMETRES!$B14</f>
        <v>F</v>
      </c>
      <c r="BN15" s="46" t="str">
        <f>PARAMETRES!$C14</f>
        <v>F</v>
      </c>
      <c r="BO15" s="47"/>
      <c r="BP15" s="47"/>
      <c r="BQ15" s="47"/>
      <c r="BR15" s="47"/>
      <c r="BS15" s="47"/>
      <c r="BT15" s="47"/>
      <c r="BU15" s="47"/>
      <c r="BV15" s="47"/>
      <c r="BW15" s="47"/>
      <c r="BX15" s="47"/>
      <c r="BY15" s="47"/>
      <c r="BZ15" s="47"/>
      <c r="CA15" s="47"/>
      <c r="CB15" s="47"/>
      <c r="CC15" s="47"/>
      <c r="CD15" s="48" t="str">
        <f>IF(CE15=0,"-",SUM(BO15:CC15)/CE15*PARAMETRES!$G$3)</f>
        <v>-</v>
      </c>
      <c r="CE15" s="49">
        <f t="shared" si="3"/>
        <v>0</v>
      </c>
      <c r="CF15" s="51">
        <f>IF(PARAMETRES!$B14="-","",IF(BO$3="",0,IF(BO$46="",IF(BO15="",1,0),0))+IF(BP$3="",0,IF(BP$46="",IF(BP15="",1,0),0))+IF(BQ$3="",0,IF(BQ$46="",IF(BQ15="",1,0),0))+IF(BR$3="",0,IF(BR$46="",IF(BR15="",1,0),0))+IF(BS$3="",0,IF(BS$46="",IF(BS15="",1,0),0))+IF(BT$3="",0,IF(BT$46="",IF(BT15="",1,0),0))+IF(BU$3="",0,IF(BU$46="",IF(BU15="",1,0),0))+IF(BV$3="",0,IF(BV$46="",IF(BV15="",1,0),0))+IF(BW$3="",0,IF(BW$46="",IF(BW15="",1,0),0))+IF(BX$3="",0,IF(BX$46="",IF(BX15="",1,0),0))+IF(BY$3="",0,IF(BY$46="",IF(BY15="",1,0),0)+IF(BZ$3="",0,IF(BZ$46="",IF(BZ15="",1,0),0))+IF(CA$3="",0,IF(CA$46="",IF(CA15="",1,0),0))+IF(CB$3="",0,IF(CB$46="",IF(CB15="",1,0),0))+IF(CC$3="",0,IF(CC$46="",IF(CC15="",1,0),0))))</f>
        <v>0</v>
      </c>
      <c r="CG15" s="46" t="str">
        <f>PARAMETRES!$B14</f>
        <v>F</v>
      </c>
      <c r="CH15" s="52" t="str">
        <f>PARAMETRES!$C14</f>
        <v>F</v>
      </c>
      <c r="CI15" s="53"/>
    </row>
    <row r="16" spans="1:87">
      <c r="A16" s="31">
        <f t="shared" si="4"/>
        <v>11</v>
      </c>
      <c r="B16" s="46" t="str">
        <f>PARAMETRES!$B15</f>
        <v>G</v>
      </c>
      <c r="C16" s="46" t="str">
        <f>PARAMETRES!$C15</f>
        <v>L</v>
      </c>
      <c r="D16" s="47">
        <v>17</v>
      </c>
      <c r="E16" s="47"/>
      <c r="F16" s="47"/>
      <c r="G16" s="47"/>
      <c r="H16" s="47"/>
      <c r="I16" s="47"/>
      <c r="J16" s="47"/>
      <c r="K16" s="47"/>
      <c r="L16" s="47"/>
      <c r="M16" s="47"/>
      <c r="N16" s="47"/>
      <c r="O16" s="47"/>
      <c r="P16" s="47"/>
      <c r="Q16" s="47"/>
      <c r="R16" s="47"/>
      <c r="S16" s="48">
        <f>IF(T16=0,"-",SUM(D16:R16)/T16*PARAMETRES!$G$3)</f>
        <v>17.894736842105264</v>
      </c>
      <c r="T16" s="49">
        <f t="shared" si="0"/>
        <v>19</v>
      </c>
      <c r="U16" s="50">
        <f>IF(PARAMETRES!$B15="-","",IF(D$3="",0,IF(D$46="",IF(D16="",1,0),0))+IF(E$3="",0,IF(E$46="",IF(E16="",1,0),0))+IF(F$3="",0,IF(F$46="",IF(F16="",1,0),0))+IF(G$3="",0,IF(G$46="",IF(G16="",1,0),0))+IF(H$3="",0,IF(H$46="",IF(H16="",1,0),0))+IF(I$3="",0,IF(I$46="",IF(I16="",1,0),0))+IF(J$3="",0,IF(J$46="",IF(J16="",1,0),0))+IF(K$3="",0,IF(K$46="",IF(K16="",1,0),0))+IF(L$3="",0,IF(L$46="",IF(L16="",1,0),0))+IF(M$3="",0,IF(M$46="",IF(M16="",1,0),0))+IF(N$3="",0,IF(N$46="",IF(N16="",1,0),0)+IF(O$3="",0,IF(O$46="",IF(O16="",1,0),0))+IF(P$3="",0,IF(P$46="",IF(P16="",1,0),0))+IF(Q$3="",0,IF(Q$46="",IF(Q16="",1,0),0))+IF(R$3="",0,IF(R$46="",IF(R16="",1,0),0))))</f>
        <v>0</v>
      </c>
      <c r="V16" s="31">
        <f t="shared" si="5"/>
        <v>11</v>
      </c>
      <c r="W16" s="46" t="str">
        <f>PARAMETRES!$B15</f>
        <v>G</v>
      </c>
      <c r="X16" s="46" t="str">
        <f>PARAMETRES!$C15</f>
        <v>L</v>
      </c>
      <c r="Y16" s="47"/>
      <c r="Z16" s="47"/>
      <c r="AA16" s="47"/>
      <c r="AB16" s="47"/>
      <c r="AC16" s="47"/>
      <c r="AD16" s="47"/>
      <c r="AE16" s="47"/>
      <c r="AF16" s="47"/>
      <c r="AG16" s="47"/>
      <c r="AH16" s="47"/>
      <c r="AI16" s="47"/>
      <c r="AJ16" s="47"/>
      <c r="AK16" s="47"/>
      <c r="AL16" s="47"/>
      <c r="AM16" s="47"/>
      <c r="AN16" s="48" t="str">
        <f>IF(AO16=0,"-",SUM(Y16:AM16)/AO16*PARAMETRES!$G$3)</f>
        <v>-</v>
      </c>
      <c r="AO16" s="49">
        <f t="shared" si="1"/>
        <v>0</v>
      </c>
      <c r="AP16" s="50">
        <f>IF(PARAMETRES!$B15="-","",IF(Y$3="",0,IF(Y$46="",IF(Y16="",1,0),0))+IF(Z$3="",0,IF(Z$46="",IF(Z16="",1,0),0))+IF(AA$3="",0,IF(AA$46="",IF(AA16="",1,0),0))+IF(AB$3="",0,IF(AB$46="",IF(AB16="",1,0),0))+IF(AC$3="",0,IF(AC$46="",IF(AC16="",1,0),0))+IF(AD$3="",0,IF(AD$46="",IF(AD16="",1,0),0))+IF(AE$3="",0,IF(AE$46="",IF(AE16="",1,0),0))+IF(AF$3="",0,IF(AF$46="",IF(AF16="",1,0),0))+IF(AG$3="",0,IF(AG$46="",IF(AG16="",1,0),0))+IF(AH$3="",0,IF(AH$46="",IF(AH16="",1,0),0))+IF(AI$3="",0,IF(AI$46="",IF(AI16="",1,0),0)+IF(AJ$3="",0,IF(AJ$46="",IF(AJ16="",1,0),0))+IF(AK$3="",0,IF(AK$46="",IF(AK16="",1,0),0))+IF(AL$3="",0,IF(AL$46="",IF(AL16="",1,0),0))+IF(AM$3="",0,IF(AM$46="",IF(AM16="",1,0),0))))</f>
        <v>0</v>
      </c>
      <c r="AQ16" s="31">
        <f t="shared" si="6"/>
        <v>11</v>
      </c>
      <c r="AR16" s="46" t="str">
        <f>PARAMETRES!$B15</f>
        <v>G</v>
      </c>
      <c r="AS16" s="46" t="str">
        <f>PARAMETRES!$C15</f>
        <v>L</v>
      </c>
      <c r="AT16" s="47"/>
      <c r="AU16" s="47"/>
      <c r="AV16" s="47"/>
      <c r="AW16" s="47"/>
      <c r="AX16" s="47"/>
      <c r="AY16" s="47"/>
      <c r="AZ16" s="47"/>
      <c r="BA16" s="47"/>
      <c r="BB16" s="47"/>
      <c r="BC16" s="47"/>
      <c r="BD16" s="47"/>
      <c r="BE16" s="47"/>
      <c r="BF16" s="47"/>
      <c r="BG16" s="47"/>
      <c r="BH16" s="47"/>
      <c r="BI16" s="48" t="str">
        <f>IF(BJ16=0,"-",SUM(AT16:BH16)/BJ16*PARAMETRES!$G$3)</f>
        <v>-</v>
      </c>
      <c r="BJ16" s="49">
        <f t="shared" si="2"/>
        <v>0</v>
      </c>
      <c r="BK16" s="50">
        <f>IF(PARAMETRES!$B15="-","",IF(AT$3="",0,IF(AT$46="",IF(AT16="",1,0),0))+IF(AU$3="",0,IF(AU$46="",IF(AU16="",1,0),0))+IF(AV$3="",0,IF(AV$46="",IF(AV16="",1,0),0))+IF(AW$3="",0,IF(AW$46="",IF(AW16="",1,0),0))+IF(AX$3="",0,IF(AX$46="",IF(AX16="",1,0),0))+IF(AY$3="",0,IF(AY$46="",IF(AY16="",1,0),0))+IF(AZ$3="",0,IF(AZ$46="",IF(AZ16="",1,0),0))+IF(BA$3="",0,IF(BA$46="",IF(BA16="",1,0),0))+IF(BB$3="",0,IF(BB$46="",IF(BB16="",1,0),0))+IF(BC$3="",0,IF(BC$46="",IF(BC16="",1,0),0))+IF(BD$3="",0,IF(BD$46="",IF(BD16="",1,0),0)+IF(BE$3="",0,IF(BE$46="",IF(BE16="",1,0),0))+IF(BF$3="",0,IF(BF$46="",IF(BF16="",1,0),0))+IF(BG$3="",0,IF(BG$46="",IF(BG16="",1,0),0))+IF(BH$3="",0,IF(BH$46="",IF(BH16="",1,0),0))))</f>
        <v>0</v>
      </c>
      <c r="BL16" s="31">
        <f t="shared" si="7"/>
        <v>11</v>
      </c>
      <c r="BM16" s="46" t="str">
        <f>PARAMETRES!$B15</f>
        <v>G</v>
      </c>
      <c r="BN16" s="46" t="str">
        <f>PARAMETRES!$C15</f>
        <v>L</v>
      </c>
      <c r="BO16" s="47"/>
      <c r="BP16" s="47"/>
      <c r="BQ16" s="47"/>
      <c r="BR16" s="47"/>
      <c r="BS16" s="47"/>
      <c r="BT16" s="47"/>
      <c r="BU16" s="47"/>
      <c r="BV16" s="47"/>
      <c r="BW16" s="47"/>
      <c r="BX16" s="47"/>
      <c r="BY16" s="47"/>
      <c r="BZ16" s="47"/>
      <c r="CA16" s="47"/>
      <c r="CB16" s="47"/>
      <c r="CC16" s="47"/>
      <c r="CD16" s="48" t="str">
        <f>IF(CE16=0,"-",SUM(BO16:CC16)/CE16*PARAMETRES!$G$3)</f>
        <v>-</v>
      </c>
      <c r="CE16" s="49">
        <f t="shared" si="3"/>
        <v>0</v>
      </c>
      <c r="CF16" s="51">
        <f>IF(PARAMETRES!$B15="-","",IF(BO$3="",0,IF(BO$46="",IF(BO16="",1,0),0))+IF(BP$3="",0,IF(BP$46="",IF(BP16="",1,0),0))+IF(BQ$3="",0,IF(BQ$46="",IF(BQ16="",1,0),0))+IF(BR$3="",0,IF(BR$46="",IF(BR16="",1,0),0))+IF(BS$3="",0,IF(BS$46="",IF(BS16="",1,0),0))+IF(BT$3="",0,IF(BT$46="",IF(BT16="",1,0),0))+IF(BU$3="",0,IF(BU$46="",IF(BU16="",1,0),0))+IF(BV$3="",0,IF(BV$46="",IF(BV16="",1,0),0))+IF(BW$3="",0,IF(BW$46="",IF(BW16="",1,0),0))+IF(BX$3="",0,IF(BX$46="",IF(BX16="",1,0),0))+IF(BY$3="",0,IF(BY$46="",IF(BY16="",1,0),0)+IF(BZ$3="",0,IF(BZ$46="",IF(BZ16="",1,0),0))+IF(CA$3="",0,IF(CA$46="",IF(CA16="",1,0),0))+IF(CB$3="",0,IF(CB$46="",IF(CB16="",1,0),0))+IF(CC$3="",0,IF(CC$46="",IF(CC16="",1,0),0))))</f>
        <v>0</v>
      </c>
      <c r="CG16" s="46" t="str">
        <f>PARAMETRES!$B15</f>
        <v>G</v>
      </c>
      <c r="CH16" s="52" t="str">
        <f>PARAMETRES!$C15</f>
        <v>L</v>
      </c>
      <c r="CI16" s="53"/>
    </row>
    <row r="17" spans="1:87">
      <c r="A17" s="31">
        <f t="shared" si="4"/>
        <v>12</v>
      </c>
      <c r="B17" s="46" t="str">
        <f>PARAMETRES!$B16</f>
        <v>H</v>
      </c>
      <c r="C17" s="46" t="str">
        <f>PARAMETRES!$C16</f>
        <v>L</v>
      </c>
      <c r="D17" s="47">
        <v>11</v>
      </c>
      <c r="E17" s="47"/>
      <c r="F17" s="47"/>
      <c r="G17" s="47"/>
      <c r="H17" s="47"/>
      <c r="I17" s="47"/>
      <c r="J17" s="47"/>
      <c r="K17" s="47"/>
      <c r="L17" s="47"/>
      <c r="M17" s="47"/>
      <c r="N17" s="47"/>
      <c r="O17" s="47"/>
      <c r="P17" s="47"/>
      <c r="Q17" s="47"/>
      <c r="R17" s="47"/>
      <c r="S17" s="48">
        <f>IF(T17=0,"-",SUM(D17:R17)/T17*PARAMETRES!$G$3)</f>
        <v>11.578947368421053</v>
      </c>
      <c r="T17" s="49">
        <f t="shared" si="0"/>
        <v>19</v>
      </c>
      <c r="U17" s="50">
        <f>IF(PARAMETRES!$B16="-","",IF(D$3="",0,IF(D$46="",IF(D17="",1,0),0))+IF(E$3="",0,IF(E$46="",IF(E17="",1,0),0))+IF(F$3="",0,IF(F$46="",IF(F17="",1,0),0))+IF(G$3="",0,IF(G$46="",IF(G17="",1,0),0))+IF(H$3="",0,IF(H$46="",IF(H17="",1,0),0))+IF(I$3="",0,IF(I$46="",IF(I17="",1,0),0))+IF(J$3="",0,IF(J$46="",IF(J17="",1,0),0))+IF(K$3="",0,IF(K$46="",IF(K17="",1,0),0))+IF(L$3="",0,IF(L$46="",IF(L17="",1,0),0))+IF(M$3="",0,IF(M$46="",IF(M17="",1,0),0))+IF(N$3="",0,IF(N$46="",IF(N17="",1,0),0)+IF(O$3="",0,IF(O$46="",IF(O17="",1,0),0))+IF(P$3="",0,IF(P$46="",IF(P17="",1,0),0))+IF(Q$3="",0,IF(Q$46="",IF(Q17="",1,0),0))+IF(R$3="",0,IF(R$46="",IF(R17="",1,0),0))))</f>
        <v>0</v>
      </c>
      <c r="V17" s="31">
        <f t="shared" si="5"/>
        <v>12</v>
      </c>
      <c r="W17" s="46" t="str">
        <f>PARAMETRES!$B16</f>
        <v>H</v>
      </c>
      <c r="X17" s="46" t="str">
        <f>PARAMETRES!$C16</f>
        <v>L</v>
      </c>
      <c r="Y17" s="47"/>
      <c r="Z17" s="47"/>
      <c r="AA17" s="47"/>
      <c r="AB17" s="47"/>
      <c r="AC17" s="47"/>
      <c r="AD17" s="47"/>
      <c r="AE17" s="47"/>
      <c r="AF17" s="47"/>
      <c r="AG17" s="47"/>
      <c r="AH17" s="47"/>
      <c r="AI17" s="47"/>
      <c r="AJ17" s="47"/>
      <c r="AK17" s="47"/>
      <c r="AL17" s="47"/>
      <c r="AM17" s="47"/>
      <c r="AN17" s="48" t="str">
        <f>IF(AO17=0,"-",SUM(Y17:AM17)/AO17*PARAMETRES!$G$3)</f>
        <v>-</v>
      </c>
      <c r="AO17" s="49">
        <f t="shared" si="1"/>
        <v>0</v>
      </c>
      <c r="AP17" s="50">
        <f>IF(PARAMETRES!$B16="-","",IF(Y$3="",0,IF(Y$46="",IF(Y17="",1,0),0))+IF(Z$3="",0,IF(Z$46="",IF(Z17="",1,0),0))+IF(AA$3="",0,IF(AA$46="",IF(AA17="",1,0),0))+IF(AB$3="",0,IF(AB$46="",IF(AB17="",1,0),0))+IF(AC$3="",0,IF(AC$46="",IF(AC17="",1,0),0))+IF(AD$3="",0,IF(AD$46="",IF(AD17="",1,0),0))+IF(AE$3="",0,IF(AE$46="",IF(AE17="",1,0),0))+IF(AF$3="",0,IF(AF$46="",IF(AF17="",1,0),0))+IF(AG$3="",0,IF(AG$46="",IF(AG17="",1,0),0))+IF(AH$3="",0,IF(AH$46="",IF(AH17="",1,0),0))+IF(AI$3="",0,IF(AI$46="",IF(AI17="",1,0),0)+IF(AJ$3="",0,IF(AJ$46="",IF(AJ17="",1,0),0))+IF(AK$3="",0,IF(AK$46="",IF(AK17="",1,0),0))+IF(AL$3="",0,IF(AL$46="",IF(AL17="",1,0),0))+IF(AM$3="",0,IF(AM$46="",IF(AM17="",1,0),0))))</f>
        <v>0</v>
      </c>
      <c r="AQ17" s="31">
        <f t="shared" si="6"/>
        <v>12</v>
      </c>
      <c r="AR17" s="46" t="str">
        <f>PARAMETRES!$B16</f>
        <v>H</v>
      </c>
      <c r="AS17" s="46" t="str">
        <f>PARAMETRES!$C16</f>
        <v>L</v>
      </c>
      <c r="AT17" s="47"/>
      <c r="AU17" s="47"/>
      <c r="AV17" s="47"/>
      <c r="AW17" s="47"/>
      <c r="AX17" s="47"/>
      <c r="AY17" s="47"/>
      <c r="AZ17" s="47"/>
      <c r="BA17" s="47"/>
      <c r="BB17" s="47"/>
      <c r="BC17" s="47"/>
      <c r="BD17" s="47"/>
      <c r="BE17" s="47"/>
      <c r="BF17" s="47"/>
      <c r="BG17" s="47"/>
      <c r="BH17" s="47"/>
      <c r="BI17" s="48" t="str">
        <f>IF(BJ17=0,"-",SUM(AT17:BH17)/BJ17*PARAMETRES!$G$3)</f>
        <v>-</v>
      </c>
      <c r="BJ17" s="49">
        <f t="shared" si="2"/>
        <v>0</v>
      </c>
      <c r="BK17" s="50">
        <f>IF(PARAMETRES!$B16="-","",IF(AT$3="",0,IF(AT$46="",IF(AT17="",1,0),0))+IF(AU$3="",0,IF(AU$46="",IF(AU17="",1,0),0))+IF(AV$3="",0,IF(AV$46="",IF(AV17="",1,0),0))+IF(AW$3="",0,IF(AW$46="",IF(AW17="",1,0),0))+IF(AX$3="",0,IF(AX$46="",IF(AX17="",1,0),0))+IF(AY$3="",0,IF(AY$46="",IF(AY17="",1,0),0))+IF(AZ$3="",0,IF(AZ$46="",IF(AZ17="",1,0),0))+IF(BA$3="",0,IF(BA$46="",IF(BA17="",1,0),0))+IF(BB$3="",0,IF(BB$46="",IF(BB17="",1,0),0))+IF(BC$3="",0,IF(BC$46="",IF(BC17="",1,0),0))+IF(BD$3="",0,IF(BD$46="",IF(BD17="",1,0),0)+IF(BE$3="",0,IF(BE$46="",IF(BE17="",1,0),0))+IF(BF$3="",0,IF(BF$46="",IF(BF17="",1,0),0))+IF(BG$3="",0,IF(BG$46="",IF(BG17="",1,0),0))+IF(BH$3="",0,IF(BH$46="",IF(BH17="",1,0),0))))</f>
        <v>0</v>
      </c>
      <c r="BL17" s="31">
        <f t="shared" si="7"/>
        <v>12</v>
      </c>
      <c r="BM17" s="46" t="str">
        <f>PARAMETRES!$B16</f>
        <v>H</v>
      </c>
      <c r="BN17" s="46" t="str">
        <f>PARAMETRES!$C16</f>
        <v>L</v>
      </c>
      <c r="BO17" s="47"/>
      <c r="BP17" s="47"/>
      <c r="BQ17" s="47"/>
      <c r="BR17" s="47"/>
      <c r="BS17" s="47"/>
      <c r="BT17" s="47"/>
      <c r="BU17" s="47"/>
      <c r="BV17" s="47"/>
      <c r="BW17" s="47"/>
      <c r="BX17" s="47"/>
      <c r="BY17" s="47"/>
      <c r="BZ17" s="47"/>
      <c r="CA17" s="47"/>
      <c r="CB17" s="47"/>
      <c r="CC17" s="47"/>
      <c r="CD17" s="48" t="str">
        <f>IF(CE17=0,"-",SUM(BO17:CC17)/CE17*PARAMETRES!$G$3)</f>
        <v>-</v>
      </c>
      <c r="CE17" s="49">
        <f t="shared" si="3"/>
        <v>0</v>
      </c>
      <c r="CF17" s="51">
        <f>IF(PARAMETRES!$B16="-","",IF(BO$3="",0,IF(BO$46="",IF(BO17="",1,0),0))+IF(BP$3="",0,IF(BP$46="",IF(BP17="",1,0),0))+IF(BQ$3="",0,IF(BQ$46="",IF(BQ17="",1,0),0))+IF(BR$3="",0,IF(BR$46="",IF(BR17="",1,0),0))+IF(BS$3="",0,IF(BS$46="",IF(BS17="",1,0),0))+IF(BT$3="",0,IF(BT$46="",IF(BT17="",1,0),0))+IF(BU$3="",0,IF(BU$46="",IF(BU17="",1,0),0))+IF(BV$3="",0,IF(BV$46="",IF(BV17="",1,0),0))+IF(BW$3="",0,IF(BW$46="",IF(BW17="",1,0),0))+IF(BX$3="",0,IF(BX$46="",IF(BX17="",1,0),0))+IF(BY$3="",0,IF(BY$46="",IF(BY17="",1,0),0)+IF(BZ$3="",0,IF(BZ$46="",IF(BZ17="",1,0),0))+IF(CA$3="",0,IF(CA$46="",IF(CA17="",1,0),0))+IF(CB$3="",0,IF(CB$46="",IF(CB17="",1,0),0))+IF(CC$3="",0,IF(CC$46="",IF(CC17="",1,0),0))))</f>
        <v>0</v>
      </c>
      <c r="CG17" s="46" t="str">
        <f>PARAMETRES!$B16</f>
        <v>H</v>
      </c>
      <c r="CH17" s="52" t="str">
        <f>PARAMETRES!$C16</f>
        <v>L</v>
      </c>
      <c r="CI17" s="53"/>
    </row>
    <row r="18" spans="1:87">
      <c r="A18" s="31">
        <f t="shared" si="4"/>
        <v>13</v>
      </c>
      <c r="B18" s="46" t="str">
        <f>PARAMETRES!$B17</f>
        <v>K</v>
      </c>
      <c r="C18" s="46" t="str">
        <f>PARAMETRES!$C17</f>
        <v>L</v>
      </c>
      <c r="D18" s="47">
        <v>11</v>
      </c>
      <c r="E18" s="47"/>
      <c r="F18" s="47"/>
      <c r="G18" s="47"/>
      <c r="H18" s="47"/>
      <c r="I18" s="47"/>
      <c r="J18" s="47"/>
      <c r="K18" s="47"/>
      <c r="L18" s="47"/>
      <c r="M18" s="47"/>
      <c r="N18" s="47"/>
      <c r="O18" s="47"/>
      <c r="P18" s="47"/>
      <c r="Q18" s="47"/>
      <c r="R18" s="47"/>
      <c r="S18" s="48">
        <f>IF(T18=0,"-",SUM(D18:R18)/T18*PARAMETRES!$G$3)</f>
        <v>11.578947368421053</v>
      </c>
      <c r="T18" s="49">
        <f t="shared" si="0"/>
        <v>19</v>
      </c>
      <c r="U18" s="50">
        <f>IF(PARAMETRES!$B17="-","",IF(D$3="",0,IF(D$46="",IF(D18="",1,0),0))+IF(E$3="",0,IF(E$46="",IF(E18="",1,0),0))+IF(F$3="",0,IF(F$46="",IF(F18="",1,0),0))+IF(G$3="",0,IF(G$46="",IF(G18="",1,0),0))+IF(H$3="",0,IF(H$46="",IF(H18="",1,0),0))+IF(I$3="",0,IF(I$46="",IF(I18="",1,0),0))+IF(J$3="",0,IF(J$46="",IF(J18="",1,0),0))+IF(K$3="",0,IF(K$46="",IF(K18="",1,0),0))+IF(L$3="",0,IF(L$46="",IF(L18="",1,0),0))+IF(M$3="",0,IF(M$46="",IF(M18="",1,0),0))+IF(N$3="",0,IF(N$46="",IF(N18="",1,0),0)+IF(O$3="",0,IF(O$46="",IF(O18="",1,0),0))+IF(P$3="",0,IF(P$46="",IF(P18="",1,0),0))+IF(Q$3="",0,IF(Q$46="",IF(Q18="",1,0),0))+IF(R$3="",0,IF(R$46="",IF(R18="",1,0),0))))</f>
        <v>0</v>
      </c>
      <c r="V18" s="31">
        <f t="shared" si="5"/>
        <v>13</v>
      </c>
      <c r="W18" s="46" t="str">
        <f>PARAMETRES!$B17</f>
        <v>K</v>
      </c>
      <c r="X18" s="46" t="str">
        <f>PARAMETRES!$C17</f>
        <v>L</v>
      </c>
      <c r="Y18" s="47"/>
      <c r="Z18" s="47"/>
      <c r="AA18" s="47"/>
      <c r="AB18" s="47"/>
      <c r="AC18" s="47"/>
      <c r="AD18" s="47"/>
      <c r="AE18" s="47"/>
      <c r="AF18" s="47"/>
      <c r="AG18" s="47"/>
      <c r="AH18" s="47"/>
      <c r="AI18" s="47"/>
      <c r="AJ18" s="47"/>
      <c r="AK18" s="47"/>
      <c r="AL18" s="47"/>
      <c r="AM18" s="47"/>
      <c r="AN18" s="48" t="str">
        <f>IF(AO18=0,"-",SUM(Y18:AM18)/AO18*PARAMETRES!$G$3)</f>
        <v>-</v>
      </c>
      <c r="AO18" s="49">
        <f t="shared" si="1"/>
        <v>0</v>
      </c>
      <c r="AP18" s="50">
        <f>IF(PARAMETRES!$B17="-","",IF(Y$3="",0,IF(Y$46="",IF(Y18="",1,0),0))+IF(Z$3="",0,IF(Z$46="",IF(Z18="",1,0),0))+IF(AA$3="",0,IF(AA$46="",IF(AA18="",1,0),0))+IF(AB$3="",0,IF(AB$46="",IF(AB18="",1,0),0))+IF(AC$3="",0,IF(AC$46="",IF(AC18="",1,0),0))+IF(AD$3="",0,IF(AD$46="",IF(AD18="",1,0),0))+IF(AE$3="",0,IF(AE$46="",IF(AE18="",1,0),0))+IF(AF$3="",0,IF(AF$46="",IF(AF18="",1,0),0))+IF(AG$3="",0,IF(AG$46="",IF(AG18="",1,0),0))+IF(AH$3="",0,IF(AH$46="",IF(AH18="",1,0),0))+IF(AI$3="",0,IF(AI$46="",IF(AI18="",1,0),0)+IF(AJ$3="",0,IF(AJ$46="",IF(AJ18="",1,0),0))+IF(AK$3="",0,IF(AK$46="",IF(AK18="",1,0),0))+IF(AL$3="",0,IF(AL$46="",IF(AL18="",1,0),0))+IF(AM$3="",0,IF(AM$46="",IF(AM18="",1,0),0))))</f>
        <v>0</v>
      </c>
      <c r="AQ18" s="31">
        <f t="shared" si="6"/>
        <v>13</v>
      </c>
      <c r="AR18" s="46" t="str">
        <f>PARAMETRES!$B17</f>
        <v>K</v>
      </c>
      <c r="AS18" s="46" t="str">
        <f>PARAMETRES!$C17</f>
        <v>L</v>
      </c>
      <c r="AT18" s="47"/>
      <c r="AU18" s="47"/>
      <c r="AV18" s="47"/>
      <c r="AW18" s="47"/>
      <c r="AX18" s="47"/>
      <c r="AY18" s="47"/>
      <c r="AZ18" s="47"/>
      <c r="BA18" s="47"/>
      <c r="BB18" s="47"/>
      <c r="BC18" s="47"/>
      <c r="BD18" s="47"/>
      <c r="BE18" s="47"/>
      <c r="BF18" s="47"/>
      <c r="BG18" s="47"/>
      <c r="BH18" s="47"/>
      <c r="BI18" s="48" t="str">
        <f>IF(BJ18=0,"-",SUM(AT18:BH18)/BJ18*PARAMETRES!$G$3)</f>
        <v>-</v>
      </c>
      <c r="BJ18" s="49">
        <f t="shared" si="2"/>
        <v>0</v>
      </c>
      <c r="BK18" s="50">
        <f>IF(PARAMETRES!$B17="-","",IF(AT$3="",0,IF(AT$46="",IF(AT18="",1,0),0))+IF(AU$3="",0,IF(AU$46="",IF(AU18="",1,0),0))+IF(AV$3="",0,IF(AV$46="",IF(AV18="",1,0),0))+IF(AW$3="",0,IF(AW$46="",IF(AW18="",1,0),0))+IF(AX$3="",0,IF(AX$46="",IF(AX18="",1,0),0))+IF(AY$3="",0,IF(AY$46="",IF(AY18="",1,0),0))+IF(AZ$3="",0,IF(AZ$46="",IF(AZ18="",1,0),0))+IF(BA$3="",0,IF(BA$46="",IF(BA18="",1,0),0))+IF(BB$3="",0,IF(BB$46="",IF(BB18="",1,0),0))+IF(BC$3="",0,IF(BC$46="",IF(BC18="",1,0),0))+IF(BD$3="",0,IF(BD$46="",IF(BD18="",1,0),0)+IF(BE$3="",0,IF(BE$46="",IF(BE18="",1,0),0))+IF(BF$3="",0,IF(BF$46="",IF(BF18="",1,0),0))+IF(BG$3="",0,IF(BG$46="",IF(BG18="",1,0),0))+IF(BH$3="",0,IF(BH$46="",IF(BH18="",1,0),0))))</f>
        <v>0</v>
      </c>
      <c r="BL18" s="31">
        <f t="shared" si="7"/>
        <v>13</v>
      </c>
      <c r="BM18" s="46" t="str">
        <f>PARAMETRES!$B17</f>
        <v>K</v>
      </c>
      <c r="BN18" s="46" t="str">
        <f>PARAMETRES!$C17</f>
        <v>L</v>
      </c>
      <c r="BO18" s="47"/>
      <c r="BP18" s="47"/>
      <c r="BQ18" s="47"/>
      <c r="BR18" s="47"/>
      <c r="BS18" s="47"/>
      <c r="BT18" s="47"/>
      <c r="BU18" s="47"/>
      <c r="BV18" s="47"/>
      <c r="BW18" s="47"/>
      <c r="BX18" s="47"/>
      <c r="BY18" s="47"/>
      <c r="BZ18" s="47"/>
      <c r="CA18" s="47"/>
      <c r="CB18" s="47"/>
      <c r="CC18" s="47"/>
      <c r="CD18" s="48" t="str">
        <f>IF(CE18=0,"-",SUM(BO18:CC18)/CE18*PARAMETRES!$G$3)</f>
        <v>-</v>
      </c>
      <c r="CE18" s="49">
        <f t="shared" si="3"/>
        <v>0</v>
      </c>
      <c r="CF18" s="51">
        <f>IF(PARAMETRES!$B17="-","",IF(BO$3="",0,IF(BO$46="",IF(BO18="",1,0),0))+IF(BP$3="",0,IF(BP$46="",IF(BP18="",1,0),0))+IF(BQ$3="",0,IF(BQ$46="",IF(BQ18="",1,0),0))+IF(BR$3="",0,IF(BR$46="",IF(BR18="",1,0),0))+IF(BS$3="",0,IF(BS$46="",IF(BS18="",1,0),0))+IF(BT$3="",0,IF(BT$46="",IF(BT18="",1,0),0))+IF(BU$3="",0,IF(BU$46="",IF(BU18="",1,0),0))+IF(BV$3="",0,IF(BV$46="",IF(BV18="",1,0),0))+IF(BW$3="",0,IF(BW$46="",IF(BW18="",1,0),0))+IF(BX$3="",0,IF(BX$46="",IF(BX18="",1,0),0))+IF(BY$3="",0,IF(BY$46="",IF(BY18="",1,0),0)+IF(BZ$3="",0,IF(BZ$46="",IF(BZ18="",1,0),0))+IF(CA$3="",0,IF(CA$46="",IF(CA18="",1,0),0))+IF(CB$3="",0,IF(CB$46="",IF(CB18="",1,0),0))+IF(CC$3="",0,IF(CC$46="",IF(CC18="",1,0),0))))</f>
        <v>0</v>
      </c>
      <c r="CG18" s="46" t="str">
        <f>PARAMETRES!$B17</f>
        <v>K</v>
      </c>
      <c r="CH18" s="52" t="str">
        <f>PARAMETRES!$C17</f>
        <v>L</v>
      </c>
      <c r="CI18" s="53"/>
    </row>
    <row r="19" spans="1:87">
      <c r="A19" s="31">
        <f t="shared" si="4"/>
        <v>14</v>
      </c>
      <c r="B19" s="46" t="str">
        <f>PARAMETRES!$B18</f>
        <v>K</v>
      </c>
      <c r="C19" s="46" t="str">
        <f>PARAMETRES!$C18</f>
        <v>L</v>
      </c>
      <c r="D19" s="47">
        <v>8</v>
      </c>
      <c r="E19" s="47"/>
      <c r="F19" s="47"/>
      <c r="G19" s="47"/>
      <c r="H19" s="47"/>
      <c r="I19" s="47"/>
      <c r="J19" s="47"/>
      <c r="K19" s="47"/>
      <c r="L19" s="47"/>
      <c r="M19" s="47"/>
      <c r="N19" s="47"/>
      <c r="O19" s="47"/>
      <c r="P19" s="47"/>
      <c r="Q19" s="47"/>
      <c r="R19" s="47"/>
      <c r="S19" s="48">
        <f>IF(T19=0,"-",SUM(D19:R19)/T19*PARAMETRES!$G$3)</f>
        <v>8.4210526315789469</v>
      </c>
      <c r="T19" s="49">
        <f t="shared" si="0"/>
        <v>19</v>
      </c>
      <c r="U19" s="50">
        <f>IF(PARAMETRES!$B18="-","",IF(D$3="",0,IF(D$46="",IF(D19="",1,0),0))+IF(E$3="",0,IF(E$46="",IF(E19="",1,0),0))+IF(F$3="",0,IF(F$46="",IF(F19="",1,0),0))+IF(G$3="",0,IF(G$46="",IF(G19="",1,0),0))+IF(H$3="",0,IF(H$46="",IF(H19="",1,0),0))+IF(I$3="",0,IF(I$46="",IF(I19="",1,0),0))+IF(J$3="",0,IF(J$46="",IF(J19="",1,0),0))+IF(K$3="",0,IF(K$46="",IF(K19="",1,0),0))+IF(L$3="",0,IF(L$46="",IF(L19="",1,0),0))+IF(M$3="",0,IF(M$46="",IF(M19="",1,0),0))+IF(N$3="",0,IF(N$46="",IF(N19="",1,0),0)+IF(O$3="",0,IF(O$46="",IF(O19="",1,0),0))+IF(P$3="",0,IF(P$46="",IF(P19="",1,0),0))+IF(Q$3="",0,IF(Q$46="",IF(Q19="",1,0),0))+IF(R$3="",0,IF(R$46="",IF(R19="",1,0),0))))</f>
        <v>0</v>
      </c>
      <c r="V19" s="31">
        <f t="shared" si="5"/>
        <v>14</v>
      </c>
      <c r="W19" s="46" t="str">
        <f>PARAMETRES!$B18</f>
        <v>K</v>
      </c>
      <c r="X19" s="46" t="str">
        <f>PARAMETRES!$C18</f>
        <v>L</v>
      </c>
      <c r="Y19" s="47"/>
      <c r="Z19" s="47"/>
      <c r="AA19" s="47"/>
      <c r="AB19" s="47"/>
      <c r="AC19" s="47"/>
      <c r="AD19" s="47"/>
      <c r="AE19" s="47"/>
      <c r="AF19" s="47"/>
      <c r="AG19" s="47"/>
      <c r="AH19" s="47"/>
      <c r="AI19" s="47"/>
      <c r="AJ19" s="47"/>
      <c r="AK19" s="47"/>
      <c r="AL19" s="47"/>
      <c r="AM19" s="47"/>
      <c r="AN19" s="48" t="str">
        <f>IF(AO19=0,"-",SUM(Y19:AM19)/AO19*PARAMETRES!$G$3)</f>
        <v>-</v>
      </c>
      <c r="AO19" s="49">
        <f t="shared" si="1"/>
        <v>0</v>
      </c>
      <c r="AP19" s="50">
        <f>IF(PARAMETRES!$B18="-","",IF(Y$3="",0,IF(Y$46="",IF(Y19="",1,0),0))+IF(Z$3="",0,IF(Z$46="",IF(Z19="",1,0),0))+IF(AA$3="",0,IF(AA$46="",IF(AA19="",1,0),0))+IF(AB$3="",0,IF(AB$46="",IF(AB19="",1,0),0))+IF(AC$3="",0,IF(AC$46="",IF(AC19="",1,0),0))+IF(AD$3="",0,IF(AD$46="",IF(AD19="",1,0),0))+IF(AE$3="",0,IF(AE$46="",IF(AE19="",1,0),0))+IF(AF$3="",0,IF(AF$46="",IF(AF19="",1,0),0))+IF(AG$3="",0,IF(AG$46="",IF(AG19="",1,0),0))+IF(AH$3="",0,IF(AH$46="",IF(AH19="",1,0),0))+IF(AI$3="",0,IF(AI$46="",IF(AI19="",1,0),0)+IF(AJ$3="",0,IF(AJ$46="",IF(AJ19="",1,0),0))+IF(AK$3="",0,IF(AK$46="",IF(AK19="",1,0),0))+IF(AL$3="",0,IF(AL$46="",IF(AL19="",1,0),0))+IF(AM$3="",0,IF(AM$46="",IF(AM19="",1,0),0))))</f>
        <v>0</v>
      </c>
      <c r="AQ19" s="31">
        <f t="shared" si="6"/>
        <v>14</v>
      </c>
      <c r="AR19" s="46" t="str">
        <f>PARAMETRES!$B18</f>
        <v>K</v>
      </c>
      <c r="AS19" s="46" t="str">
        <f>PARAMETRES!$C18</f>
        <v>L</v>
      </c>
      <c r="AT19" s="47"/>
      <c r="AU19" s="47"/>
      <c r="AV19" s="47"/>
      <c r="AW19" s="47"/>
      <c r="AX19" s="47"/>
      <c r="AY19" s="47"/>
      <c r="AZ19" s="47"/>
      <c r="BA19" s="47"/>
      <c r="BB19" s="47"/>
      <c r="BC19" s="47"/>
      <c r="BD19" s="47"/>
      <c r="BE19" s="47"/>
      <c r="BF19" s="47"/>
      <c r="BG19" s="47"/>
      <c r="BH19" s="47"/>
      <c r="BI19" s="48" t="str">
        <f>IF(BJ19=0,"-",SUM(AT19:BH19)/BJ19*PARAMETRES!$G$3)</f>
        <v>-</v>
      </c>
      <c r="BJ19" s="49">
        <f t="shared" si="2"/>
        <v>0</v>
      </c>
      <c r="BK19" s="50">
        <f>IF(PARAMETRES!$B18="-","",IF(AT$3="",0,IF(AT$46="",IF(AT19="",1,0),0))+IF(AU$3="",0,IF(AU$46="",IF(AU19="",1,0),0))+IF(AV$3="",0,IF(AV$46="",IF(AV19="",1,0),0))+IF(AW$3="",0,IF(AW$46="",IF(AW19="",1,0),0))+IF(AX$3="",0,IF(AX$46="",IF(AX19="",1,0),0))+IF(AY$3="",0,IF(AY$46="",IF(AY19="",1,0),0))+IF(AZ$3="",0,IF(AZ$46="",IF(AZ19="",1,0),0))+IF(BA$3="",0,IF(BA$46="",IF(BA19="",1,0),0))+IF(BB$3="",0,IF(BB$46="",IF(BB19="",1,0),0))+IF(BC$3="",0,IF(BC$46="",IF(BC19="",1,0),0))+IF(BD$3="",0,IF(BD$46="",IF(BD19="",1,0),0)+IF(BE$3="",0,IF(BE$46="",IF(BE19="",1,0),0))+IF(BF$3="",0,IF(BF$46="",IF(BF19="",1,0),0))+IF(BG$3="",0,IF(BG$46="",IF(BG19="",1,0),0))+IF(BH$3="",0,IF(BH$46="",IF(BH19="",1,0),0))))</f>
        <v>0</v>
      </c>
      <c r="BL19" s="31">
        <f t="shared" si="7"/>
        <v>14</v>
      </c>
      <c r="BM19" s="46" t="str">
        <f>PARAMETRES!$B18</f>
        <v>K</v>
      </c>
      <c r="BN19" s="46" t="str">
        <f>PARAMETRES!$C18</f>
        <v>L</v>
      </c>
      <c r="BO19" s="47"/>
      <c r="BP19" s="47"/>
      <c r="BQ19" s="47"/>
      <c r="BR19" s="47"/>
      <c r="BS19" s="47"/>
      <c r="BT19" s="47"/>
      <c r="BU19" s="47"/>
      <c r="BV19" s="47"/>
      <c r="BW19" s="47"/>
      <c r="BX19" s="47"/>
      <c r="BY19" s="47"/>
      <c r="BZ19" s="47"/>
      <c r="CA19" s="47"/>
      <c r="CB19" s="47"/>
      <c r="CC19" s="47"/>
      <c r="CD19" s="48" t="str">
        <f>IF(CE19=0,"-",SUM(BO19:CC19)/CE19*PARAMETRES!$G$3)</f>
        <v>-</v>
      </c>
      <c r="CE19" s="49">
        <f t="shared" si="3"/>
        <v>0</v>
      </c>
      <c r="CF19" s="51">
        <f>IF(PARAMETRES!$B18="-","",IF(BO$3="",0,IF(BO$46="",IF(BO19="",1,0),0))+IF(BP$3="",0,IF(BP$46="",IF(BP19="",1,0),0))+IF(BQ$3="",0,IF(BQ$46="",IF(BQ19="",1,0),0))+IF(BR$3="",0,IF(BR$46="",IF(BR19="",1,0),0))+IF(BS$3="",0,IF(BS$46="",IF(BS19="",1,0),0))+IF(BT$3="",0,IF(BT$46="",IF(BT19="",1,0),0))+IF(BU$3="",0,IF(BU$46="",IF(BU19="",1,0),0))+IF(BV$3="",0,IF(BV$46="",IF(BV19="",1,0),0))+IF(BW$3="",0,IF(BW$46="",IF(BW19="",1,0),0))+IF(BX$3="",0,IF(BX$46="",IF(BX19="",1,0),0))+IF(BY$3="",0,IF(BY$46="",IF(BY19="",1,0),0)+IF(BZ$3="",0,IF(BZ$46="",IF(BZ19="",1,0),0))+IF(CA$3="",0,IF(CA$46="",IF(CA19="",1,0),0))+IF(CB$3="",0,IF(CB$46="",IF(CB19="",1,0),0))+IF(CC$3="",0,IF(CC$46="",IF(CC19="",1,0),0))))</f>
        <v>0</v>
      </c>
      <c r="CG19" s="46" t="str">
        <f>PARAMETRES!$B18</f>
        <v>K</v>
      </c>
      <c r="CH19" s="52" t="str">
        <f>PARAMETRES!$C18</f>
        <v>L</v>
      </c>
      <c r="CI19" s="53"/>
    </row>
    <row r="20" spans="1:87">
      <c r="A20" s="31">
        <f t="shared" si="4"/>
        <v>15</v>
      </c>
      <c r="B20" s="46" t="str">
        <f>PARAMETRES!$B19</f>
        <v>M</v>
      </c>
      <c r="C20" s="46" t="str">
        <f>PARAMETRES!$C19</f>
        <v>M</v>
      </c>
      <c r="D20" s="47">
        <v>15</v>
      </c>
      <c r="E20" s="47"/>
      <c r="F20" s="47"/>
      <c r="G20" s="47"/>
      <c r="H20" s="47"/>
      <c r="I20" s="47"/>
      <c r="J20" s="47"/>
      <c r="K20" s="47"/>
      <c r="L20" s="47"/>
      <c r="M20" s="47"/>
      <c r="N20" s="47"/>
      <c r="O20" s="47"/>
      <c r="P20" s="47"/>
      <c r="Q20" s="47"/>
      <c r="R20" s="47"/>
      <c r="S20" s="48">
        <f>IF(T20=0,"-",SUM(D20:R20)/T20*PARAMETRES!$G$3)</f>
        <v>15.789473684210527</v>
      </c>
      <c r="T20" s="49">
        <f t="shared" si="0"/>
        <v>19</v>
      </c>
      <c r="U20" s="50">
        <f>IF(PARAMETRES!$B19="-","",IF(D$3="",0,IF(D$46="",IF(D20="",1,0),0))+IF(E$3="",0,IF(E$46="",IF(E20="",1,0),0))+IF(F$3="",0,IF(F$46="",IF(F20="",1,0),0))+IF(G$3="",0,IF(G$46="",IF(G20="",1,0),0))+IF(H$3="",0,IF(H$46="",IF(H20="",1,0),0))+IF(I$3="",0,IF(I$46="",IF(I20="",1,0),0))+IF(J$3="",0,IF(J$46="",IF(J20="",1,0),0))+IF(K$3="",0,IF(K$46="",IF(K20="",1,0),0))+IF(L$3="",0,IF(L$46="",IF(L20="",1,0),0))+IF(M$3="",0,IF(M$46="",IF(M20="",1,0),0))+IF(N$3="",0,IF(N$46="",IF(N20="",1,0),0)+IF(O$3="",0,IF(O$46="",IF(O20="",1,0),0))+IF(P$3="",0,IF(P$46="",IF(P20="",1,0),0))+IF(Q$3="",0,IF(Q$46="",IF(Q20="",1,0),0))+IF(R$3="",0,IF(R$46="",IF(R20="",1,0),0))))</f>
        <v>0</v>
      </c>
      <c r="V20" s="31">
        <f t="shared" si="5"/>
        <v>15</v>
      </c>
      <c r="W20" s="46" t="str">
        <f>PARAMETRES!$B19</f>
        <v>M</v>
      </c>
      <c r="X20" s="46" t="str">
        <f>PARAMETRES!$C19</f>
        <v>M</v>
      </c>
      <c r="Y20" s="47"/>
      <c r="Z20" s="47"/>
      <c r="AA20" s="47"/>
      <c r="AB20" s="47"/>
      <c r="AC20" s="47"/>
      <c r="AD20" s="47"/>
      <c r="AE20" s="47"/>
      <c r="AF20" s="47"/>
      <c r="AG20" s="47"/>
      <c r="AH20" s="47"/>
      <c r="AI20" s="47"/>
      <c r="AJ20" s="47"/>
      <c r="AK20" s="47"/>
      <c r="AL20" s="47"/>
      <c r="AM20" s="47"/>
      <c r="AN20" s="48" t="str">
        <f>IF(AO20=0,"-",SUM(Y20:AM20)/AO20*PARAMETRES!$G$3)</f>
        <v>-</v>
      </c>
      <c r="AO20" s="49">
        <f t="shared" si="1"/>
        <v>0</v>
      </c>
      <c r="AP20" s="50">
        <f>IF(PARAMETRES!$B19="-","",IF(Y$3="",0,IF(Y$46="",IF(Y20="",1,0),0))+IF(Z$3="",0,IF(Z$46="",IF(Z20="",1,0),0))+IF(AA$3="",0,IF(AA$46="",IF(AA20="",1,0),0))+IF(AB$3="",0,IF(AB$46="",IF(AB20="",1,0),0))+IF(AC$3="",0,IF(AC$46="",IF(AC20="",1,0),0))+IF(AD$3="",0,IF(AD$46="",IF(AD20="",1,0),0))+IF(AE$3="",0,IF(AE$46="",IF(AE20="",1,0),0))+IF(AF$3="",0,IF(AF$46="",IF(AF20="",1,0),0))+IF(AG$3="",0,IF(AG$46="",IF(AG20="",1,0),0))+IF(AH$3="",0,IF(AH$46="",IF(AH20="",1,0),0))+IF(AI$3="",0,IF(AI$46="",IF(AI20="",1,0),0)+IF(AJ$3="",0,IF(AJ$46="",IF(AJ20="",1,0),0))+IF(AK$3="",0,IF(AK$46="",IF(AK20="",1,0),0))+IF(AL$3="",0,IF(AL$46="",IF(AL20="",1,0),0))+IF(AM$3="",0,IF(AM$46="",IF(AM20="",1,0),0))))</f>
        <v>0</v>
      </c>
      <c r="AQ20" s="31">
        <f t="shared" si="6"/>
        <v>15</v>
      </c>
      <c r="AR20" s="46" t="str">
        <f>PARAMETRES!$B19</f>
        <v>M</v>
      </c>
      <c r="AS20" s="46" t="str">
        <f>PARAMETRES!$C19</f>
        <v>M</v>
      </c>
      <c r="AT20" s="47"/>
      <c r="AU20" s="47"/>
      <c r="AV20" s="47"/>
      <c r="AW20" s="47"/>
      <c r="AX20" s="47"/>
      <c r="AY20" s="47"/>
      <c r="AZ20" s="47"/>
      <c r="BA20" s="47"/>
      <c r="BB20" s="47"/>
      <c r="BC20" s="47"/>
      <c r="BD20" s="47"/>
      <c r="BE20" s="47"/>
      <c r="BF20" s="47"/>
      <c r="BG20" s="47"/>
      <c r="BH20" s="47"/>
      <c r="BI20" s="48" t="str">
        <f>IF(BJ20=0,"-",SUM(AT20:BH20)/BJ20*PARAMETRES!$G$3)</f>
        <v>-</v>
      </c>
      <c r="BJ20" s="49">
        <f t="shared" si="2"/>
        <v>0</v>
      </c>
      <c r="BK20" s="50">
        <f>IF(PARAMETRES!$B19="-","",IF(AT$3="",0,IF(AT$46="",IF(AT20="",1,0),0))+IF(AU$3="",0,IF(AU$46="",IF(AU20="",1,0),0))+IF(AV$3="",0,IF(AV$46="",IF(AV20="",1,0),0))+IF(AW$3="",0,IF(AW$46="",IF(AW20="",1,0),0))+IF(AX$3="",0,IF(AX$46="",IF(AX20="",1,0),0))+IF(AY$3="",0,IF(AY$46="",IF(AY20="",1,0),0))+IF(AZ$3="",0,IF(AZ$46="",IF(AZ20="",1,0),0))+IF(BA$3="",0,IF(BA$46="",IF(BA20="",1,0),0))+IF(BB$3="",0,IF(BB$46="",IF(BB20="",1,0),0))+IF(BC$3="",0,IF(BC$46="",IF(BC20="",1,0),0))+IF(BD$3="",0,IF(BD$46="",IF(BD20="",1,0),0)+IF(BE$3="",0,IF(BE$46="",IF(BE20="",1,0),0))+IF(BF$3="",0,IF(BF$46="",IF(BF20="",1,0),0))+IF(BG$3="",0,IF(BG$46="",IF(BG20="",1,0),0))+IF(BH$3="",0,IF(BH$46="",IF(BH20="",1,0),0))))</f>
        <v>0</v>
      </c>
      <c r="BL20" s="31">
        <f t="shared" si="7"/>
        <v>15</v>
      </c>
      <c r="BM20" s="46" t="str">
        <f>PARAMETRES!$B19</f>
        <v>M</v>
      </c>
      <c r="BN20" s="46" t="str">
        <f>PARAMETRES!$C19</f>
        <v>M</v>
      </c>
      <c r="BO20" s="47"/>
      <c r="BP20" s="47"/>
      <c r="BQ20" s="47"/>
      <c r="BR20" s="47"/>
      <c r="BS20" s="47"/>
      <c r="BT20" s="47"/>
      <c r="BU20" s="47"/>
      <c r="BV20" s="47"/>
      <c r="BW20" s="47"/>
      <c r="BX20" s="47"/>
      <c r="BY20" s="47"/>
      <c r="BZ20" s="47"/>
      <c r="CA20" s="47"/>
      <c r="CB20" s="47"/>
      <c r="CC20" s="47"/>
      <c r="CD20" s="48" t="str">
        <f>IF(CE20=0,"-",SUM(BO20:CC20)/CE20*PARAMETRES!$G$3)</f>
        <v>-</v>
      </c>
      <c r="CE20" s="49">
        <f t="shared" si="3"/>
        <v>0</v>
      </c>
      <c r="CF20" s="51">
        <f>IF(PARAMETRES!$B19="-","",IF(BO$3="",0,IF(BO$46="",IF(BO20="",1,0),0))+IF(BP$3="",0,IF(BP$46="",IF(BP20="",1,0),0))+IF(BQ$3="",0,IF(BQ$46="",IF(BQ20="",1,0),0))+IF(BR$3="",0,IF(BR$46="",IF(BR20="",1,0),0))+IF(BS$3="",0,IF(BS$46="",IF(BS20="",1,0),0))+IF(BT$3="",0,IF(BT$46="",IF(BT20="",1,0),0))+IF(BU$3="",0,IF(BU$46="",IF(BU20="",1,0),0))+IF(BV$3="",0,IF(BV$46="",IF(BV20="",1,0),0))+IF(BW$3="",0,IF(BW$46="",IF(BW20="",1,0),0))+IF(BX$3="",0,IF(BX$46="",IF(BX20="",1,0),0))+IF(BY$3="",0,IF(BY$46="",IF(BY20="",1,0),0)+IF(BZ$3="",0,IF(BZ$46="",IF(BZ20="",1,0),0))+IF(CA$3="",0,IF(CA$46="",IF(CA20="",1,0),0))+IF(CB$3="",0,IF(CB$46="",IF(CB20="",1,0),0))+IF(CC$3="",0,IF(CC$46="",IF(CC20="",1,0),0))))</f>
        <v>0</v>
      </c>
      <c r="CG20" s="46" t="str">
        <f>PARAMETRES!$B19</f>
        <v>M</v>
      </c>
      <c r="CH20" s="52" t="str">
        <f>PARAMETRES!$C19</f>
        <v>M</v>
      </c>
      <c r="CI20" s="53"/>
    </row>
    <row r="21" spans="1:87">
      <c r="A21" s="31">
        <f t="shared" si="4"/>
        <v>16</v>
      </c>
      <c r="B21" s="46" t="str">
        <f>PARAMETRES!$B20</f>
        <v>M</v>
      </c>
      <c r="C21" s="46" t="str">
        <f>PARAMETRES!$C20</f>
        <v>D</v>
      </c>
      <c r="D21" s="47">
        <v>16</v>
      </c>
      <c r="E21" s="47"/>
      <c r="F21" s="47"/>
      <c r="G21" s="47"/>
      <c r="H21" s="47"/>
      <c r="I21" s="47"/>
      <c r="J21" s="47"/>
      <c r="K21" s="47"/>
      <c r="L21" s="47"/>
      <c r="M21" s="47"/>
      <c r="N21" s="47"/>
      <c r="O21" s="47"/>
      <c r="P21" s="47"/>
      <c r="Q21" s="47"/>
      <c r="R21" s="47"/>
      <c r="S21" s="48">
        <f>IF(T21=0,"-",SUM(D21:R21)/T21*PARAMETRES!$G$3)</f>
        <v>16.842105263157894</v>
      </c>
      <c r="T21" s="49">
        <f t="shared" si="0"/>
        <v>19</v>
      </c>
      <c r="U21" s="50">
        <f>IF(PARAMETRES!$B20="-","",IF(D$3="",0,IF(D$46="",IF(D21="",1,0),0))+IF(E$3="",0,IF(E$46="",IF(E21="",1,0),0))+IF(F$3="",0,IF(F$46="",IF(F21="",1,0),0))+IF(G$3="",0,IF(G$46="",IF(G21="",1,0),0))+IF(H$3="",0,IF(H$46="",IF(H21="",1,0),0))+IF(I$3="",0,IF(I$46="",IF(I21="",1,0),0))+IF(J$3="",0,IF(J$46="",IF(J21="",1,0),0))+IF(K$3="",0,IF(K$46="",IF(K21="",1,0),0))+IF(L$3="",0,IF(L$46="",IF(L21="",1,0),0))+IF(M$3="",0,IF(M$46="",IF(M21="",1,0),0))+IF(N$3="",0,IF(N$46="",IF(N21="",1,0),0)+IF(O$3="",0,IF(O$46="",IF(O21="",1,0),0))+IF(P$3="",0,IF(P$46="",IF(P21="",1,0),0))+IF(Q$3="",0,IF(Q$46="",IF(Q21="",1,0),0))+IF(R$3="",0,IF(R$46="",IF(R21="",1,0),0))))</f>
        <v>0</v>
      </c>
      <c r="V21" s="31">
        <f t="shared" si="5"/>
        <v>16</v>
      </c>
      <c r="W21" s="46" t="str">
        <f>PARAMETRES!$B20</f>
        <v>M</v>
      </c>
      <c r="X21" s="46" t="str">
        <f>PARAMETRES!$C20</f>
        <v>D</v>
      </c>
      <c r="Y21" s="47"/>
      <c r="Z21" s="47"/>
      <c r="AA21" s="47"/>
      <c r="AB21" s="47"/>
      <c r="AC21" s="47"/>
      <c r="AD21" s="47"/>
      <c r="AE21" s="47"/>
      <c r="AF21" s="47"/>
      <c r="AG21" s="47"/>
      <c r="AH21" s="47"/>
      <c r="AI21" s="47"/>
      <c r="AJ21" s="47"/>
      <c r="AK21" s="47"/>
      <c r="AL21" s="47"/>
      <c r="AM21" s="47"/>
      <c r="AN21" s="48" t="str">
        <f>IF(AO21=0,"-",SUM(Y21:AM21)/AO21*PARAMETRES!$G$3)</f>
        <v>-</v>
      </c>
      <c r="AO21" s="49">
        <f t="shared" si="1"/>
        <v>0</v>
      </c>
      <c r="AP21" s="50">
        <f>IF(PARAMETRES!$B20="-","",IF(Y$3="",0,IF(Y$46="",IF(Y21="",1,0),0))+IF(Z$3="",0,IF(Z$46="",IF(Z21="",1,0),0))+IF(AA$3="",0,IF(AA$46="",IF(AA21="",1,0),0))+IF(AB$3="",0,IF(AB$46="",IF(AB21="",1,0),0))+IF(AC$3="",0,IF(AC$46="",IF(AC21="",1,0),0))+IF(AD$3="",0,IF(AD$46="",IF(AD21="",1,0),0))+IF(AE$3="",0,IF(AE$46="",IF(AE21="",1,0),0))+IF(AF$3="",0,IF(AF$46="",IF(AF21="",1,0),0))+IF(AG$3="",0,IF(AG$46="",IF(AG21="",1,0),0))+IF(AH$3="",0,IF(AH$46="",IF(AH21="",1,0),0))+IF(AI$3="",0,IF(AI$46="",IF(AI21="",1,0),0)+IF(AJ$3="",0,IF(AJ$46="",IF(AJ21="",1,0),0))+IF(AK$3="",0,IF(AK$46="",IF(AK21="",1,0),0))+IF(AL$3="",0,IF(AL$46="",IF(AL21="",1,0),0))+IF(AM$3="",0,IF(AM$46="",IF(AM21="",1,0),0))))</f>
        <v>0</v>
      </c>
      <c r="AQ21" s="31">
        <f t="shared" si="6"/>
        <v>16</v>
      </c>
      <c r="AR21" s="46" t="str">
        <f>PARAMETRES!$B20</f>
        <v>M</v>
      </c>
      <c r="AS21" s="46" t="str">
        <f>PARAMETRES!$C20</f>
        <v>D</v>
      </c>
      <c r="AT21" s="47"/>
      <c r="AU21" s="47"/>
      <c r="AV21" s="47"/>
      <c r="AW21" s="47"/>
      <c r="AX21" s="47"/>
      <c r="AY21" s="47"/>
      <c r="AZ21" s="47"/>
      <c r="BA21" s="47"/>
      <c r="BB21" s="47"/>
      <c r="BC21" s="47"/>
      <c r="BD21" s="47"/>
      <c r="BE21" s="47"/>
      <c r="BF21" s="47"/>
      <c r="BG21" s="47"/>
      <c r="BH21" s="47"/>
      <c r="BI21" s="48" t="str">
        <f>IF(BJ21=0,"-",SUM(AT21:BH21)/BJ21*PARAMETRES!$G$3)</f>
        <v>-</v>
      </c>
      <c r="BJ21" s="49">
        <f t="shared" si="2"/>
        <v>0</v>
      </c>
      <c r="BK21" s="50">
        <f>IF(PARAMETRES!$B20="-","",IF(AT$3="",0,IF(AT$46="",IF(AT21="",1,0),0))+IF(AU$3="",0,IF(AU$46="",IF(AU21="",1,0),0))+IF(AV$3="",0,IF(AV$46="",IF(AV21="",1,0),0))+IF(AW$3="",0,IF(AW$46="",IF(AW21="",1,0),0))+IF(AX$3="",0,IF(AX$46="",IF(AX21="",1,0),0))+IF(AY$3="",0,IF(AY$46="",IF(AY21="",1,0),0))+IF(AZ$3="",0,IF(AZ$46="",IF(AZ21="",1,0),0))+IF(BA$3="",0,IF(BA$46="",IF(BA21="",1,0),0))+IF(BB$3="",0,IF(BB$46="",IF(BB21="",1,0),0))+IF(BC$3="",0,IF(BC$46="",IF(BC21="",1,0),0))+IF(BD$3="",0,IF(BD$46="",IF(BD21="",1,0),0)+IF(BE$3="",0,IF(BE$46="",IF(BE21="",1,0),0))+IF(BF$3="",0,IF(BF$46="",IF(BF21="",1,0),0))+IF(BG$3="",0,IF(BG$46="",IF(BG21="",1,0),0))+IF(BH$3="",0,IF(BH$46="",IF(BH21="",1,0),0))))</f>
        <v>0</v>
      </c>
      <c r="BL21" s="31">
        <f t="shared" si="7"/>
        <v>16</v>
      </c>
      <c r="BM21" s="46" t="str">
        <f>PARAMETRES!$B20</f>
        <v>M</v>
      </c>
      <c r="BN21" s="46" t="str">
        <f>PARAMETRES!$C20</f>
        <v>D</v>
      </c>
      <c r="BO21" s="47"/>
      <c r="BP21" s="47"/>
      <c r="BQ21" s="47"/>
      <c r="BR21" s="47"/>
      <c r="BS21" s="47"/>
      <c r="BT21" s="47"/>
      <c r="BU21" s="47"/>
      <c r="BV21" s="47"/>
      <c r="BW21" s="47"/>
      <c r="BX21" s="47"/>
      <c r="BY21" s="47"/>
      <c r="BZ21" s="47"/>
      <c r="CA21" s="47"/>
      <c r="CB21" s="47"/>
      <c r="CC21" s="47"/>
      <c r="CD21" s="48" t="str">
        <f>IF(CE21=0,"-",SUM(BO21:CC21)/CE21*PARAMETRES!$G$3)</f>
        <v>-</v>
      </c>
      <c r="CE21" s="49">
        <f t="shared" si="3"/>
        <v>0</v>
      </c>
      <c r="CF21" s="51">
        <f>IF(PARAMETRES!$B20="-","",IF(BO$3="",0,IF(BO$46="",IF(BO21="",1,0),0))+IF(BP$3="",0,IF(BP$46="",IF(BP21="",1,0),0))+IF(BQ$3="",0,IF(BQ$46="",IF(BQ21="",1,0),0))+IF(BR$3="",0,IF(BR$46="",IF(BR21="",1,0),0))+IF(BS$3="",0,IF(BS$46="",IF(BS21="",1,0),0))+IF(BT$3="",0,IF(BT$46="",IF(BT21="",1,0),0))+IF(BU$3="",0,IF(BU$46="",IF(BU21="",1,0),0))+IF(BV$3="",0,IF(BV$46="",IF(BV21="",1,0),0))+IF(BW$3="",0,IF(BW$46="",IF(BW21="",1,0),0))+IF(BX$3="",0,IF(BX$46="",IF(BX21="",1,0),0))+IF(BY$3="",0,IF(BY$46="",IF(BY21="",1,0),0)+IF(BZ$3="",0,IF(BZ$46="",IF(BZ21="",1,0),0))+IF(CA$3="",0,IF(CA$46="",IF(CA21="",1,0),0))+IF(CB$3="",0,IF(CB$46="",IF(CB21="",1,0),0))+IF(CC$3="",0,IF(CC$46="",IF(CC21="",1,0),0))))</f>
        <v>0</v>
      </c>
      <c r="CG21" s="46" t="str">
        <f>PARAMETRES!$B20</f>
        <v>M</v>
      </c>
      <c r="CH21" s="52" t="str">
        <f>PARAMETRES!$C20</f>
        <v>D</v>
      </c>
      <c r="CI21" s="53"/>
    </row>
    <row r="22" spans="1:87">
      <c r="A22" s="31">
        <f t="shared" si="4"/>
        <v>17</v>
      </c>
      <c r="B22" s="46" t="str">
        <f>PARAMETRES!$B21</f>
        <v>N</v>
      </c>
      <c r="C22" s="46" t="str">
        <f>PARAMETRES!$C21</f>
        <v>G</v>
      </c>
      <c r="D22" s="47">
        <v>13</v>
      </c>
      <c r="E22" s="47"/>
      <c r="F22" s="47"/>
      <c r="G22" s="47"/>
      <c r="H22" s="47"/>
      <c r="I22" s="47"/>
      <c r="J22" s="47"/>
      <c r="K22" s="47"/>
      <c r="L22" s="47"/>
      <c r="M22" s="47"/>
      <c r="N22" s="47"/>
      <c r="O22" s="47"/>
      <c r="P22" s="47"/>
      <c r="Q22" s="47"/>
      <c r="R22" s="47"/>
      <c r="S22" s="48">
        <f>IF(T22=0,"-",SUM(D22:R22)/T22*PARAMETRES!$G$3)</f>
        <v>13.684210526315789</v>
      </c>
      <c r="T22" s="49">
        <f t="shared" si="0"/>
        <v>19</v>
      </c>
      <c r="U22" s="50">
        <f>IF(PARAMETRES!$B21="-","",IF(D$3="",0,IF(D$46="",IF(D22="",1,0),0))+IF(E$3="",0,IF(E$46="",IF(E22="",1,0),0))+IF(F$3="",0,IF(F$46="",IF(F22="",1,0),0))+IF(G$3="",0,IF(G$46="",IF(G22="",1,0),0))+IF(H$3="",0,IF(H$46="",IF(H22="",1,0),0))+IF(I$3="",0,IF(I$46="",IF(I22="",1,0),0))+IF(J$3="",0,IF(J$46="",IF(J22="",1,0),0))+IF(K$3="",0,IF(K$46="",IF(K22="",1,0),0))+IF(L$3="",0,IF(L$46="",IF(L22="",1,0),0))+IF(M$3="",0,IF(M$46="",IF(M22="",1,0),0))+IF(N$3="",0,IF(N$46="",IF(N22="",1,0),0)+IF(O$3="",0,IF(O$46="",IF(O22="",1,0),0))+IF(P$3="",0,IF(P$46="",IF(P22="",1,0),0))+IF(Q$3="",0,IF(Q$46="",IF(Q22="",1,0),0))+IF(R$3="",0,IF(R$46="",IF(R22="",1,0),0))))</f>
        <v>0</v>
      </c>
      <c r="V22" s="31">
        <f t="shared" si="5"/>
        <v>17</v>
      </c>
      <c r="W22" s="46" t="str">
        <f>PARAMETRES!$B21</f>
        <v>N</v>
      </c>
      <c r="X22" s="46" t="str">
        <f>PARAMETRES!$C21</f>
        <v>G</v>
      </c>
      <c r="Y22" s="47"/>
      <c r="Z22" s="47"/>
      <c r="AA22" s="47"/>
      <c r="AB22" s="47"/>
      <c r="AC22" s="47"/>
      <c r="AD22" s="47"/>
      <c r="AE22" s="47"/>
      <c r="AF22" s="47"/>
      <c r="AG22" s="47"/>
      <c r="AH22" s="47"/>
      <c r="AI22" s="47"/>
      <c r="AJ22" s="47"/>
      <c r="AK22" s="47"/>
      <c r="AL22" s="47"/>
      <c r="AM22" s="47"/>
      <c r="AN22" s="48" t="str">
        <f>IF(AO22=0,"-",SUM(Y22:AM22)/AO22*PARAMETRES!$G$3)</f>
        <v>-</v>
      </c>
      <c r="AO22" s="49">
        <f t="shared" si="1"/>
        <v>0</v>
      </c>
      <c r="AP22" s="50">
        <f>IF(PARAMETRES!$B21="-","",IF(Y$3="",0,IF(Y$46="",IF(Y22="",1,0),0))+IF(Z$3="",0,IF(Z$46="",IF(Z22="",1,0),0))+IF(AA$3="",0,IF(AA$46="",IF(AA22="",1,0),0))+IF(AB$3="",0,IF(AB$46="",IF(AB22="",1,0),0))+IF(AC$3="",0,IF(AC$46="",IF(AC22="",1,0),0))+IF(AD$3="",0,IF(AD$46="",IF(AD22="",1,0),0))+IF(AE$3="",0,IF(AE$46="",IF(AE22="",1,0),0))+IF(AF$3="",0,IF(AF$46="",IF(AF22="",1,0),0))+IF(AG$3="",0,IF(AG$46="",IF(AG22="",1,0),0))+IF(AH$3="",0,IF(AH$46="",IF(AH22="",1,0),0))+IF(AI$3="",0,IF(AI$46="",IF(AI22="",1,0),0)+IF(AJ$3="",0,IF(AJ$46="",IF(AJ22="",1,0),0))+IF(AK$3="",0,IF(AK$46="",IF(AK22="",1,0),0))+IF(AL$3="",0,IF(AL$46="",IF(AL22="",1,0),0))+IF(AM$3="",0,IF(AM$46="",IF(AM22="",1,0),0))))</f>
        <v>0</v>
      </c>
      <c r="AQ22" s="31">
        <f t="shared" si="6"/>
        <v>17</v>
      </c>
      <c r="AR22" s="46" t="str">
        <f>PARAMETRES!$B21</f>
        <v>N</v>
      </c>
      <c r="AS22" s="46" t="str">
        <f>PARAMETRES!$C21</f>
        <v>G</v>
      </c>
      <c r="AT22" s="47"/>
      <c r="AU22" s="47"/>
      <c r="AV22" s="47"/>
      <c r="AW22" s="47"/>
      <c r="AX22" s="47"/>
      <c r="AY22" s="47"/>
      <c r="AZ22" s="47"/>
      <c r="BA22" s="47"/>
      <c r="BB22" s="47"/>
      <c r="BC22" s="47"/>
      <c r="BD22" s="47"/>
      <c r="BE22" s="47"/>
      <c r="BF22" s="47"/>
      <c r="BG22" s="47"/>
      <c r="BH22" s="47"/>
      <c r="BI22" s="48" t="str">
        <f>IF(BJ22=0,"-",SUM(AT22:BH22)/BJ22*PARAMETRES!$G$3)</f>
        <v>-</v>
      </c>
      <c r="BJ22" s="49">
        <f t="shared" si="2"/>
        <v>0</v>
      </c>
      <c r="BK22" s="50">
        <f>IF(PARAMETRES!$B21="-","",IF(AT$3="",0,IF(AT$46="",IF(AT22="",1,0),0))+IF(AU$3="",0,IF(AU$46="",IF(AU22="",1,0),0))+IF(AV$3="",0,IF(AV$46="",IF(AV22="",1,0),0))+IF(AW$3="",0,IF(AW$46="",IF(AW22="",1,0),0))+IF(AX$3="",0,IF(AX$46="",IF(AX22="",1,0),0))+IF(AY$3="",0,IF(AY$46="",IF(AY22="",1,0),0))+IF(AZ$3="",0,IF(AZ$46="",IF(AZ22="",1,0),0))+IF(BA$3="",0,IF(BA$46="",IF(BA22="",1,0),0))+IF(BB$3="",0,IF(BB$46="",IF(BB22="",1,0),0))+IF(BC$3="",0,IF(BC$46="",IF(BC22="",1,0),0))+IF(BD$3="",0,IF(BD$46="",IF(BD22="",1,0),0)+IF(BE$3="",0,IF(BE$46="",IF(BE22="",1,0),0))+IF(BF$3="",0,IF(BF$46="",IF(BF22="",1,0),0))+IF(BG$3="",0,IF(BG$46="",IF(BG22="",1,0),0))+IF(BH$3="",0,IF(BH$46="",IF(BH22="",1,0),0))))</f>
        <v>0</v>
      </c>
      <c r="BL22" s="31">
        <f t="shared" si="7"/>
        <v>17</v>
      </c>
      <c r="BM22" s="46" t="str">
        <f>PARAMETRES!$B21</f>
        <v>N</v>
      </c>
      <c r="BN22" s="46" t="str">
        <f>PARAMETRES!$C21</f>
        <v>G</v>
      </c>
      <c r="BO22" s="47"/>
      <c r="BP22" s="47"/>
      <c r="BQ22" s="47"/>
      <c r="BR22" s="47"/>
      <c r="BS22" s="47"/>
      <c r="BT22" s="47"/>
      <c r="BU22" s="47"/>
      <c r="BV22" s="47"/>
      <c r="BW22" s="47"/>
      <c r="BX22" s="47"/>
      <c r="BY22" s="47"/>
      <c r="BZ22" s="47"/>
      <c r="CA22" s="47"/>
      <c r="CB22" s="47"/>
      <c r="CC22" s="47"/>
      <c r="CD22" s="48" t="str">
        <f>IF(CE22=0,"-",SUM(BO22:CC22)/CE22*PARAMETRES!$G$3)</f>
        <v>-</v>
      </c>
      <c r="CE22" s="49">
        <f t="shared" si="3"/>
        <v>0</v>
      </c>
      <c r="CF22" s="51">
        <f>IF(PARAMETRES!$B21="-","",IF(BO$3="",0,IF(BO$46="",IF(BO22="",1,0),0))+IF(BP$3="",0,IF(BP$46="",IF(BP22="",1,0),0))+IF(BQ$3="",0,IF(BQ$46="",IF(BQ22="",1,0),0))+IF(BR$3="",0,IF(BR$46="",IF(BR22="",1,0),0))+IF(BS$3="",0,IF(BS$46="",IF(BS22="",1,0),0))+IF(BT$3="",0,IF(BT$46="",IF(BT22="",1,0),0))+IF(BU$3="",0,IF(BU$46="",IF(BU22="",1,0),0))+IF(BV$3="",0,IF(BV$46="",IF(BV22="",1,0),0))+IF(BW$3="",0,IF(BW$46="",IF(BW22="",1,0),0))+IF(BX$3="",0,IF(BX$46="",IF(BX22="",1,0),0))+IF(BY$3="",0,IF(BY$46="",IF(BY22="",1,0),0)+IF(BZ$3="",0,IF(BZ$46="",IF(BZ22="",1,0),0))+IF(CA$3="",0,IF(CA$46="",IF(CA22="",1,0),0))+IF(CB$3="",0,IF(CB$46="",IF(CB22="",1,0),0))+IF(CC$3="",0,IF(CC$46="",IF(CC22="",1,0),0))))</f>
        <v>0</v>
      </c>
      <c r="CG22" s="46" t="str">
        <f>PARAMETRES!$B21</f>
        <v>N</v>
      </c>
      <c r="CH22" s="52" t="str">
        <f>PARAMETRES!$C21</f>
        <v>G</v>
      </c>
      <c r="CI22" s="53"/>
    </row>
    <row r="23" spans="1:87">
      <c r="A23" s="31">
        <f t="shared" si="4"/>
        <v>18</v>
      </c>
      <c r="B23" s="46" t="str">
        <f>PARAMETRES!$B22</f>
        <v>P</v>
      </c>
      <c r="C23" s="46" t="str">
        <f>PARAMETRES!$C22</f>
        <v>L</v>
      </c>
      <c r="D23" s="47">
        <v>17</v>
      </c>
      <c r="E23" s="47"/>
      <c r="F23" s="47"/>
      <c r="G23" s="47"/>
      <c r="H23" s="47"/>
      <c r="I23" s="47"/>
      <c r="J23" s="47"/>
      <c r="K23" s="47"/>
      <c r="L23" s="47"/>
      <c r="M23" s="47"/>
      <c r="N23" s="47"/>
      <c r="O23" s="47"/>
      <c r="P23" s="47"/>
      <c r="Q23" s="47"/>
      <c r="R23" s="47"/>
      <c r="S23" s="48">
        <f>IF(T23=0,"-",SUM(D23:R23)/T23*PARAMETRES!$G$3)</f>
        <v>17.894736842105264</v>
      </c>
      <c r="T23" s="49">
        <f t="shared" si="0"/>
        <v>19</v>
      </c>
      <c r="U23" s="50">
        <f>IF(PARAMETRES!$B22="-","",IF(D$3="",0,IF(D$46="",IF(D23="",1,0),0))+IF(E$3="",0,IF(E$46="",IF(E23="",1,0),0))+IF(F$3="",0,IF(F$46="",IF(F23="",1,0),0))+IF(G$3="",0,IF(G$46="",IF(G23="",1,0),0))+IF(H$3="",0,IF(H$46="",IF(H23="",1,0),0))+IF(I$3="",0,IF(I$46="",IF(I23="",1,0),0))+IF(J$3="",0,IF(J$46="",IF(J23="",1,0),0))+IF(K$3="",0,IF(K$46="",IF(K23="",1,0),0))+IF(L$3="",0,IF(L$46="",IF(L23="",1,0),0))+IF(M$3="",0,IF(M$46="",IF(M23="",1,0),0))+IF(N$3="",0,IF(N$46="",IF(N23="",1,0),0)+IF(O$3="",0,IF(O$46="",IF(O23="",1,0),0))+IF(P$3="",0,IF(P$46="",IF(P23="",1,0),0))+IF(Q$3="",0,IF(Q$46="",IF(Q23="",1,0),0))+IF(R$3="",0,IF(R$46="",IF(R23="",1,0),0))))</f>
        <v>0</v>
      </c>
      <c r="V23" s="31">
        <f t="shared" si="5"/>
        <v>18</v>
      </c>
      <c r="W23" s="46" t="str">
        <f>PARAMETRES!$B22</f>
        <v>P</v>
      </c>
      <c r="X23" s="46" t="str">
        <f>PARAMETRES!$C22</f>
        <v>L</v>
      </c>
      <c r="Y23" s="47"/>
      <c r="Z23" s="47"/>
      <c r="AA23" s="47"/>
      <c r="AB23" s="47"/>
      <c r="AC23" s="47"/>
      <c r="AD23" s="47"/>
      <c r="AE23" s="47"/>
      <c r="AF23" s="47"/>
      <c r="AG23" s="47"/>
      <c r="AH23" s="47"/>
      <c r="AI23" s="47"/>
      <c r="AJ23" s="47"/>
      <c r="AK23" s="47"/>
      <c r="AL23" s="47"/>
      <c r="AM23" s="47"/>
      <c r="AN23" s="48" t="str">
        <f>IF(AO23=0,"-",SUM(Y23:AM23)/AO23*PARAMETRES!$G$3)</f>
        <v>-</v>
      </c>
      <c r="AO23" s="49">
        <f t="shared" si="1"/>
        <v>0</v>
      </c>
      <c r="AP23" s="50">
        <f>IF(PARAMETRES!$B22="-","",IF(Y$3="",0,IF(Y$46="",IF(Y23="",1,0),0))+IF(Z$3="",0,IF(Z$46="",IF(Z23="",1,0),0))+IF(AA$3="",0,IF(AA$46="",IF(AA23="",1,0),0))+IF(AB$3="",0,IF(AB$46="",IF(AB23="",1,0),0))+IF(AC$3="",0,IF(AC$46="",IF(AC23="",1,0),0))+IF(AD$3="",0,IF(AD$46="",IF(AD23="",1,0),0))+IF(AE$3="",0,IF(AE$46="",IF(AE23="",1,0),0))+IF(AF$3="",0,IF(AF$46="",IF(AF23="",1,0),0))+IF(AG$3="",0,IF(AG$46="",IF(AG23="",1,0),0))+IF(AH$3="",0,IF(AH$46="",IF(AH23="",1,0),0))+IF(AI$3="",0,IF(AI$46="",IF(AI23="",1,0),0)+IF(AJ$3="",0,IF(AJ$46="",IF(AJ23="",1,0),0))+IF(AK$3="",0,IF(AK$46="",IF(AK23="",1,0),0))+IF(AL$3="",0,IF(AL$46="",IF(AL23="",1,0),0))+IF(AM$3="",0,IF(AM$46="",IF(AM23="",1,0),0))))</f>
        <v>0</v>
      </c>
      <c r="AQ23" s="31">
        <f t="shared" si="6"/>
        <v>18</v>
      </c>
      <c r="AR23" s="46" t="str">
        <f>PARAMETRES!$B22</f>
        <v>P</v>
      </c>
      <c r="AS23" s="46" t="str">
        <f>PARAMETRES!$C22</f>
        <v>L</v>
      </c>
      <c r="AT23" s="47"/>
      <c r="AU23" s="47"/>
      <c r="AV23" s="47"/>
      <c r="AW23" s="47"/>
      <c r="AX23" s="47"/>
      <c r="AY23" s="47"/>
      <c r="AZ23" s="47"/>
      <c r="BA23" s="47"/>
      <c r="BB23" s="47"/>
      <c r="BC23" s="47"/>
      <c r="BD23" s="47"/>
      <c r="BE23" s="47"/>
      <c r="BF23" s="47"/>
      <c r="BG23" s="47"/>
      <c r="BH23" s="47"/>
      <c r="BI23" s="48" t="str">
        <f>IF(BJ23=0,"-",SUM(AT23:BH23)/BJ23*PARAMETRES!$G$3)</f>
        <v>-</v>
      </c>
      <c r="BJ23" s="49">
        <f t="shared" si="2"/>
        <v>0</v>
      </c>
      <c r="BK23" s="50">
        <f>IF(PARAMETRES!$B22="-","",IF(AT$3="",0,IF(AT$46="",IF(AT23="",1,0),0))+IF(AU$3="",0,IF(AU$46="",IF(AU23="",1,0),0))+IF(AV$3="",0,IF(AV$46="",IF(AV23="",1,0),0))+IF(AW$3="",0,IF(AW$46="",IF(AW23="",1,0),0))+IF(AX$3="",0,IF(AX$46="",IF(AX23="",1,0),0))+IF(AY$3="",0,IF(AY$46="",IF(AY23="",1,0),0))+IF(AZ$3="",0,IF(AZ$46="",IF(AZ23="",1,0),0))+IF(BA$3="",0,IF(BA$46="",IF(BA23="",1,0),0))+IF(BB$3="",0,IF(BB$46="",IF(BB23="",1,0),0))+IF(BC$3="",0,IF(BC$46="",IF(BC23="",1,0),0))+IF(BD$3="",0,IF(BD$46="",IF(BD23="",1,0),0)+IF(BE$3="",0,IF(BE$46="",IF(BE23="",1,0),0))+IF(BF$3="",0,IF(BF$46="",IF(BF23="",1,0),0))+IF(BG$3="",0,IF(BG$46="",IF(BG23="",1,0),0))+IF(BH$3="",0,IF(BH$46="",IF(BH23="",1,0),0))))</f>
        <v>0</v>
      </c>
      <c r="BL23" s="31">
        <f t="shared" si="7"/>
        <v>18</v>
      </c>
      <c r="BM23" s="46" t="str">
        <f>PARAMETRES!$B22</f>
        <v>P</v>
      </c>
      <c r="BN23" s="46" t="str">
        <f>PARAMETRES!$C22</f>
        <v>L</v>
      </c>
      <c r="BO23" s="47"/>
      <c r="BP23" s="47"/>
      <c r="BQ23" s="47"/>
      <c r="BR23" s="47"/>
      <c r="BS23" s="47"/>
      <c r="BT23" s="47"/>
      <c r="BU23" s="47"/>
      <c r="BV23" s="47"/>
      <c r="BW23" s="47"/>
      <c r="BX23" s="47"/>
      <c r="BY23" s="47"/>
      <c r="BZ23" s="47"/>
      <c r="CA23" s="47"/>
      <c r="CB23" s="47"/>
      <c r="CC23" s="47"/>
      <c r="CD23" s="48" t="str">
        <f>IF(CE23=0,"-",SUM(BO23:CC23)/CE23*PARAMETRES!$G$3)</f>
        <v>-</v>
      </c>
      <c r="CE23" s="49">
        <f t="shared" si="3"/>
        <v>0</v>
      </c>
      <c r="CF23" s="51">
        <f>IF(PARAMETRES!$B22="-","",IF(BO$3="",0,IF(BO$46="",IF(BO23="",1,0),0))+IF(BP$3="",0,IF(BP$46="",IF(BP23="",1,0),0))+IF(BQ$3="",0,IF(BQ$46="",IF(BQ23="",1,0),0))+IF(BR$3="",0,IF(BR$46="",IF(BR23="",1,0),0))+IF(BS$3="",0,IF(BS$46="",IF(BS23="",1,0),0))+IF(BT$3="",0,IF(BT$46="",IF(BT23="",1,0),0))+IF(BU$3="",0,IF(BU$46="",IF(BU23="",1,0),0))+IF(BV$3="",0,IF(BV$46="",IF(BV23="",1,0),0))+IF(BW$3="",0,IF(BW$46="",IF(BW23="",1,0),0))+IF(BX$3="",0,IF(BX$46="",IF(BX23="",1,0),0))+IF(BY$3="",0,IF(BY$46="",IF(BY23="",1,0),0)+IF(BZ$3="",0,IF(BZ$46="",IF(BZ23="",1,0),0))+IF(CA$3="",0,IF(CA$46="",IF(CA23="",1,0),0))+IF(CB$3="",0,IF(CB$46="",IF(CB23="",1,0),0))+IF(CC$3="",0,IF(CC$46="",IF(CC23="",1,0),0))))</f>
        <v>0</v>
      </c>
      <c r="CG23" s="46" t="str">
        <f>PARAMETRES!$B22</f>
        <v>P</v>
      </c>
      <c r="CH23" s="52" t="str">
        <f>PARAMETRES!$C22</f>
        <v>L</v>
      </c>
      <c r="CI23" s="53"/>
    </row>
    <row r="24" spans="1:87">
      <c r="A24" s="31">
        <f t="shared" ref="A24:A45" si="8">A23+1</f>
        <v>19</v>
      </c>
      <c r="B24" s="46" t="str">
        <f>PARAMETRES!$B23</f>
        <v>R</v>
      </c>
      <c r="C24" s="46" t="str">
        <f>PARAMETRES!$C23</f>
        <v>G</v>
      </c>
      <c r="D24" s="47">
        <v>9</v>
      </c>
      <c r="E24" s="47"/>
      <c r="F24" s="47"/>
      <c r="G24" s="47"/>
      <c r="H24" s="47"/>
      <c r="I24" s="47"/>
      <c r="J24" s="47"/>
      <c r="K24" s="47"/>
      <c r="L24" s="47"/>
      <c r="M24" s="47"/>
      <c r="N24" s="47"/>
      <c r="O24" s="47"/>
      <c r="P24" s="47"/>
      <c r="Q24" s="47"/>
      <c r="R24" s="47"/>
      <c r="S24" s="48">
        <f>IF(T24=0,"-",SUM(D24:R24)/T24*PARAMETRES!$G$3)</f>
        <v>9.473684210526315</v>
      </c>
      <c r="T24" s="49">
        <f t="shared" si="0"/>
        <v>19</v>
      </c>
      <c r="U24" s="50">
        <f>IF(PARAMETRES!$B23="-","",IF(D$3="",0,IF(D$46="",IF(D24="",1,0),0))+IF(E$3="",0,IF(E$46="",IF(E24="",1,0),0))+IF(F$3="",0,IF(F$46="",IF(F24="",1,0),0))+IF(G$3="",0,IF(G$46="",IF(G24="",1,0),0))+IF(H$3="",0,IF(H$46="",IF(H24="",1,0),0))+IF(I$3="",0,IF(I$46="",IF(I24="",1,0),0))+IF(J$3="",0,IF(J$46="",IF(J24="",1,0),0))+IF(K$3="",0,IF(K$46="",IF(K24="",1,0),0))+IF(L$3="",0,IF(L$46="",IF(L24="",1,0),0))+IF(M$3="",0,IF(M$46="",IF(M24="",1,0),0))+IF(N$3="",0,IF(N$46="",IF(N24="",1,0),0)+IF(O$3="",0,IF(O$46="",IF(O24="",1,0),0))+IF(P$3="",0,IF(P$46="",IF(P24="",1,0),0))+IF(Q$3="",0,IF(Q$46="",IF(Q24="",1,0),0))+IF(R$3="",0,IF(R$46="",IF(R24="",1,0),0))))</f>
        <v>0</v>
      </c>
      <c r="V24" s="31">
        <f t="shared" ref="V24:V45" si="9">V23+1</f>
        <v>19</v>
      </c>
      <c r="W24" s="46" t="str">
        <f>PARAMETRES!$B23</f>
        <v>R</v>
      </c>
      <c r="X24" s="46" t="str">
        <f>PARAMETRES!$C23</f>
        <v>G</v>
      </c>
      <c r="Y24" s="47"/>
      <c r="Z24" s="47"/>
      <c r="AA24" s="47"/>
      <c r="AB24" s="47"/>
      <c r="AC24" s="47"/>
      <c r="AD24" s="47"/>
      <c r="AE24" s="47"/>
      <c r="AF24" s="47"/>
      <c r="AG24" s="47"/>
      <c r="AH24" s="47"/>
      <c r="AI24" s="47"/>
      <c r="AJ24" s="47"/>
      <c r="AK24" s="47"/>
      <c r="AL24" s="47"/>
      <c r="AM24" s="47"/>
      <c r="AN24" s="48" t="str">
        <f>IF(AO24=0,"-",SUM(Y24:AM24)/AO24*PARAMETRES!$G$3)</f>
        <v>-</v>
      </c>
      <c r="AO24" s="49">
        <f t="shared" si="1"/>
        <v>0</v>
      </c>
      <c r="AP24" s="50">
        <f>IF(PARAMETRES!$B23="-","",IF(Y$3="",0,IF(Y$46="",IF(Y24="",1,0),0))+IF(Z$3="",0,IF(Z$46="",IF(Z24="",1,0),0))+IF(AA$3="",0,IF(AA$46="",IF(AA24="",1,0),0))+IF(AB$3="",0,IF(AB$46="",IF(AB24="",1,0),0))+IF(AC$3="",0,IF(AC$46="",IF(AC24="",1,0),0))+IF(AD$3="",0,IF(AD$46="",IF(AD24="",1,0),0))+IF(AE$3="",0,IF(AE$46="",IF(AE24="",1,0),0))+IF(AF$3="",0,IF(AF$46="",IF(AF24="",1,0),0))+IF(AG$3="",0,IF(AG$46="",IF(AG24="",1,0),0))+IF(AH$3="",0,IF(AH$46="",IF(AH24="",1,0),0))+IF(AI$3="",0,IF(AI$46="",IF(AI24="",1,0),0)+IF(AJ$3="",0,IF(AJ$46="",IF(AJ24="",1,0),0))+IF(AK$3="",0,IF(AK$46="",IF(AK24="",1,0),0))+IF(AL$3="",0,IF(AL$46="",IF(AL24="",1,0),0))+IF(AM$3="",0,IF(AM$46="",IF(AM24="",1,0),0))))</f>
        <v>0</v>
      </c>
      <c r="AQ24" s="31">
        <f t="shared" ref="AQ24:AQ30" si="10">AQ23+1</f>
        <v>19</v>
      </c>
      <c r="AR24" s="46" t="str">
        <f>PARAMETRES!$B23</f>
        <v>R</v>
      </c>
      <c r="AS24" s="46" t="str">
        <f>PARAMETRES!$C23</f>
        <v>G</v>
      </c>
      <c r="AT24" s="47"/>
      <c r="AU24" s="47"/>
      <c r="AV24" s="47"/>
      <c r="AW24" s="47"/>
      <c r="AX24" s="47"/>
      <c r="AY24" s="47"/>
      <c r="AZ24" s="47"/>
      <c r="BA24" s="47"/>
      <c r="BB24" s="47"/>
      <c r="BC24" s="47"/>
      <c r="BD24" s="47"/>
      <c r="BE24" s="47"/>
      <c r="BF24" s="47"/>
      <c r="BG24" s="47"/>
      <c r="BH24" s="47"/>
      <c r="BI24" s="48" t="str">
        <f>IF(BJ24=0,"-",SUM(AT24:BH24)/BJ24*PARAMETRES!$G$3)</f>
        <v>-</v>
      </c>
      <c r="BJ24" s="49">
        <f t="shared" si="2"/>
        <v>0</v>
      </c>
      <c r="BK24" s="50">
        <f>IF(PARAMETRES!$B23="-","",IF(AT$3="",0,IF(AT$46="",IF(AT24="",1,0),0))+IF(AU$3="",0,IF(AU$46="",IF(AU24="",1,0),0))+IF(AV$3="",0,IF(AV$46="",IF(AV24="",1,0),0))+IF(AW$3="",0,IF(AW$46="",IF(AW24="",1,0),0))+IF(AX$3="",0,IF(AX$46="",IF(AX24="",1,0),0))+IF(AY$3="",0,IF(AY$46="",IF(AY24="",1,0),0))+IF(AZ$3="",0,IF(AZ$46="",IF(AZ24="",1,0),0))+IF(BA$3="",0,IF(BA$46="",IF(BA24="",1,0),0))+IF(BB$3="",0,IF(BB$46="",IF(BB24="",1,0),0))+IF(BC$3="",0,IF(BC$46="",IF(BC24="",1,0),0))+IF(BD$3="",0,IF(BD$46="",IF(BD24="",1,0),0)+IF(BE$3="",0,IF(BE$46="",IF(BE24="",1,0),0))+IF(BF$3="",0,IF(BF$46="",IF(BF24="",1,0),0))+IF(BG$3="",0,IF(BG$46="",IF(BG24="",1,0),0))+IF(BH$3="",0,IF(BH$46="",IF(BH24="",1,0),0))))</f>
        <v>0</v>
      </c>
      <c r="BL24" s="31">
        <f t="shared" ref="BL24:BL30" si="11">BL23+1</f>
        <v>19</v>
      </c>
      <c r="BM24" s="46" t="str">
        <f>PARAMETRES!$B23</f>
        <v>R</v>
      </c>
      <c r="BN24" s="46" t="str">
        <f>PARAMETRES!$C23</f>
        <v>G</v>
      </c>
      <c r="BO24" s="47"/>
      <c r="BP24" s="47"/>
      <c r="BQ24" s="47"/>
      <c r="BR24" s="47"/>
      <c r="BS24" s="47"/>
      <c r="BT24" s="47"/>
      <c r="BU24" s="47"/>
      <c r="BV24" s="47"/>
      <c r="BW24" s="47"/>
      <c r="BX24" s="47"/>
      <c r="BY24" s="47"/>
      <c r="BZ24" s="47"/>
      <c r="CA24" s="47"/>
      <c r="CB24" s="47"/>
      <c r="CC24" s="47"/>
      <c r="CD24" s="48" t="str">
        <f>IF(CE24=0,"-",SUM(BO24:CC24)/CE24*PARAMETRES!$G$3)</f>
        <v>-</v>
      </c>
      <c r="CE24" s="49">
        <f t="shared" si="3"/>
        <v>0</v>
      </c>
      <c r="CF24" s="51">
        <f>IF(PARAMETRES!$B23="-","",IF(BO$3="",0,IF(BO$46="",IF(BO24="",1,0),0))+IF(BP$3="",0,IF(BP$46="",IF(BP24="",1,0),0))+IF(BQ$3="",0,IF(BQ$46="",IF(BQ24="",1,0),0))+IF(BR$3="",0,IF(BR$46="",IF(BR24="",1,0),0))+IF(BS$3="",0,IF(BS$46="",IF(BS24="",1,0),0))+IF(BT$3="",0,IF(BT$46="",IF(BT24="",1,0),0))+IF(BU$3="",0,IF(BU$46="",IF(BU24="",1,0),0))+IF(BV$3="",0,IF(BV$46="",IF(BV24="",1,0),0))+IF(BW$3="",0,IF(BW$46="",IF(BW24="",1,0),0))+IF(BX$3="",0,IF(BX$46="",IF(BX24="",1,0),0))+IF(BY$3="",0,IF(BY$46="",IF(BY24="",1,0),0)+IF(BZ$3="",0,IF(BZ$46="",IF(BZ24="",1,0),0))+IF(CA$3="",0,IF(CA$46="",IF(CA24="",1,0),0))+IF(CB$3="",0,IF(CB$46="",IF(CB24="",1,0),0))+IF(CC$3="",0,IF(CC$46="",IF(CC24="",1,0),0))))</f>
        <v>0</v>
      </c>
      <c r="CG24" s="46" t="str">
        <f>PARAMETRES!$B23</f>
        <v>R</v>
      </c>
      <c r="CH24" s="52" t="str">
        <f>PARAMETRES!$C23</f>
        <v>G</v>
      </c>
      <c r="CI24" s="53"/>
    </row>
    <row r="25" spans="1:87">
      <c r="A25" s="31">
        <f t="shared" si="8"/>
        <v>20</v>
      </c>
      <c r="B25" s="46" t="str">
        <f>PARAMETRES!$B24</f>
        <v>R</v>
      </c>
      <c r="C25" s="46" t="str">
        <f>PARAMETRES!$C24</f>
        <v>N</v>
      </c>
      <c r="D25" s="47">
        <v>19</v>
      </c>
      <c r="E25" s="47"/>
      <c r="F25" s="47"/>
      <c r="G25" s="47"/>
      <c r="H25" s="47"/>
      <c r="I25" s="47"/>
      <c r="J25" s="47"/>
      <c r="K25" s="47"/>
      <c r="L25" s="47"/>
      <c r="M25" s="47"/>
      <c r="N25" s="47"/>
      <c r="O25" s="47"/>
      <c r="P25" s="47"/>
      <c r="Q25" s="47"/>
      <c r="R25" s="47"/>
      <c r="S25" s="48">
        <f>IF(T25=0,"-",SUM(D25:R25)/T25*PARAMETRES!$G$3)</f>
        <v>20</v>
      </c>
      <c r="T25" s="49">
        <f t="shared" si="0"/>
        <v>19</v>
      </c>
      <c r="U25" s="50">
        <f>IF(PARAMETRES!$B24="-","",IF(D$3="",0,IF(D$46="",IF(D25="",1,0),0))+IF(E$3="",0,IF(E$46="",IF(E25="",1,0),0))+IF(F$3="",0,IF(F$46="",IF(F25="",1,0),0))+IF(G$3="",0,IF(G$46="",IF(G25="",1,0),0))+IF(H$3="",0,IF(H$46="",IF(H25="",1,0),0))+IF(I$3="",0,IF(I$46="",IF(I25="",1,0),0))+IF(J$3="",0,IF(J$46="",IF(J25="",1,0),0))+IF(K$3="",0,IF(K$46="",IF(K25="",1,0),0))+IF(L$3="",0,IF(L$46="",IF(L25="",1,0),0))+IF(M$3="",0,IF(M$46="",IF(M25="",1,0),0))+IF(N$3="",0,IF(N$46="",IF(N25="",1,0),0)+IF(O$3="",0,IF(O$46="",IF(O25="",1,0),0))+IF(P$3="",0,IF(P$46="",IF(P25="",1,0),0))+IF(Q$3="",0,IF(Q$46="",IF(Q25="",1,0),0))+IF(R$3="",0,IF(R$46="",IF(R25="",1,0),0))))</f>
        <v>0</v>
      </c>
      <c r="V25" s="31">
        <f t="shared" si="9"/>
        <v>20</v>
      </c>
      <c r="W25" s="46" t="str">
        <f>PARAMETRES!$B24</f>
        <v>R</v>
      </c>
      <c r="X25" s="46" t="str">
        <f>PARAMETRES!$C24</f>
        <v>N</v>
      </c>
      <c r="Y25" s="47"/>
      <c r="Z25" s="47"/>
      <c r="AA25" s="47"/>
      <c r="AB25" s="47"/>
      <c r="AC25" s="47"/>
      <c r="AD25" s="47"/>
      <c r="AE25" s="47"/>
      <c r="AF25" s="47"/>
      <c r="AG25" s="47"/>
      <c r="AH25" s="47"/>
      <c r="AI25" s="47"/>
      <c r="AJ25" s="47"/>
      <c r="AK25" s="47"/>
      <c r="AL25" s="47"/>
      <c r="AM25" s="47"/>
      <c r="AN25" s="48" t="str">
        <f>IF(AO25=0,"-",SUM(Y25:AM25)/AO25*PARAMETRES!$G$3)</f>
        <v>-</v>
      </c>
      <c r="AO25" s="49">
        <f t="shared" si="1"/>
        <v>0</v>
      </c>
      <c r="AP25" s="50">
        <f>IF(PARAMETRES!$B24="-","",IF(Y$3="",0,IF(Y$46="",IF(Y25="",1,0),0))+IF(Z$3="",0,IF(Z$46="",IF(Z25="",1,0),0))+IF(AA$3="",0,IF(AA$46="",IF(AA25="",1,0),0))+IF(AB$3="",0,IF(AB$46="",IF(AB25="",1,0),0))+IF(AC$3="",0,IF(AC$46="",IF(AC25="",1,0),0))+IF(AD$3="",0,IF(AD$46="",IF(AD25="",1,0),0))+IF(AE$3="",0,IF(AE$46="",IF(AE25="",1,0),0))+IF(AF$3="",0,IF(AF$46="",IF(AF25="",1,0),0))+IF(AG$3="",0,IF(AG$46="",IF(AG25="",1,0),0))+IF(AH$3="",0,IF(AH$46="",IF(AH25="",1,0),0))+IF(AI$3="",0,IF(AI$46="",IF(AI25="",1,0),0)+IF(AJ$3="",0,IF(AJ$46="",IF(AJ25="",1,0),0))+IF(AK$3="",0,IF(AK$46="",IF(AK25="",1,0),0))+IF(AL$3="",0,IF(AL$46="",IF(AL25="",1,0),0))+IF(AM$3="",0,IF(AM$46="",IF(AM25="",1,0),0))))</f>
        <v>0</v>
      </c>
      <c r="AQ25" s="31">
        <f t="shared" si="10"/>
        <v>20</v>
      </c>
      <c r="AR25" s="46" t="str">
        <f>PARAMETRES!$B24</f>
        <v>R</v>
      </c>
      <c r="AS25" s="46" t="str">
        <f>PARAMETRES!$C24</f>
        <v>N</v>
      </c>
      <c r="AT25" s="47"/>
      <c r="AU25" s="47"/>
      <c r="AV25" s="47"/>
      <c r="AW25" s="47"/>
      <c r="AX25" s="47"/>
      <c r="AY25" s="47"/>
      <c r="AZ25" s="47"/>
      <c r="BA25" s="47"/>
      <c r="BB25" s="47"/>
      <c r="BC25" s="47"/>
      <c r="BD25" s="47"/>
      <c r="BE25" s="47"/>
      <c r="BF25" s="47"/>
      <c r="BG25" s="47"/>
      <c r="BH25" s="47"/>
      <c r="BI25" s="48" t="str">
        <f>IF(BJ25=0,"-",SUM(AT25:BH25)/BJ25*PARAMETRES!$G$3)</f>
        <v>-</v>
      </c>
      <c r="BJ25" s="49">
        <f t="shared" si="2"/>
        <v>0</v>
      </c>
      <c r="BK25" s="50">
        <f>IF(PARAMETRES!$B24="-","",IF(AT$3="",0,IF(AT$46="",IF(AT25="",1,0),0))+IF(AU$3="",0,IF(AU$46="",IF(AU25="",1,0),0))+IF(AV$3="",0,IF(AV$46="",IF(AV25="",1,0),0))+IF(AW$3="",0,IF(AW$46="",IF(AW25="",1,0),0))+IF(AX$3="",0,IF(AX$46="",IF(AX25="",1,0),0))+IF(AY$3="",0,IF(AY$46="",IF(AY25="",1,0),0))+IF(AZ$3="",0,IF(AZ$46="",IF(AZ25="",1,0),0))+IF(BA$3="",0,IF(BA$46="",IF(BA25="",1,0),0))+IF(BB$3="",0,IF(BB$46="",IF(BB25="",1,0),0))+IF(BC$3="",0,IF(BC$46="",IF(BC25="",1,0),0))+IF(BD$3="",0,IF(BD$46="",IF(BD25="",1,0),0)+IF(BE$3="",0,IF(BE$46="",IF(BE25="",1,0),0))+IF(BF$3="",0,IF(BF$46="",IF(BF25="",1,0),0))+IF(BG$3="",0,IF(BG$46="",IF(BG25="",1,0),0))+IF(BH$3="",0,IF(BH$46="",IF(BH25="",1,0),0))))</f>
        <v>0</v>
      </c>
      <c r="BL25" s="31">
        <f t="shared" si="11"/>
        <v>20</v>
      </c>
      <c r="BM25" s="46" t="str">
        <f>PARAMETRES!$B24</f>
        <v>R</v>
      </c>
      <c r="BN25" s="46" t="str">
        <f>PARAMETRES!$C24</f>
        <v>N</v>
      </c>
      <c r="BO25" s="47"/>
      <c r="BP25" s="47"/>
      <c r="BQ25" s="47"/>
      <c r="BR25" s="47"/>
      <c r="BS25" s="47"/>
      <c r="BT25" s="47"/>
      <c r="BU25" s="47"/>
      <c r="BV25" s="47"/>
      <c r="BW25" s="47"/>
      <c r="BX25" s="47"/>
      <c r="BY25" s="47"/>
      <c r="BZ25" s="47"/>
      <c r="CA25" s="47"/>
      <c r="CB25" s="47"/>
      <c r="CC25" s="47"/>
      <c r="CD25" s="48" t="str">
        <f>IF(CE25=0,"-",SUM(BO25:CC25)/CE25*PARAMETRES!$G$3)</f>
        <v>-</v>
      </c>
      <c r="CE25" s="49">
        <f t="shared" si="3"/>
        <v>0</v>
      </c>
      <c r="CF25" s="51">
        <f>IF(PARAMETRES!$B24="-","",IF(BO$3="",0,IF(BO$46="",IF(BO25="",1,0),0))+IF(BP$3="",0,IF(BP$46="",IF(BP25="",1,0),0))+IF(BQ$3="",0,IF(BQ$46="",IF(BQ25="",1,0),0))+IF(BR$3="",0,IF(BR$46="",IF(BR25="",1,0),0))+IF(BS$3="",0,IF(BS$46="",IF(BS25="",1,0),0))+IF(BT$3="",0,IF(BT$46="",IF(BT25="",1,0),0))+IF(BU$3="",0,IF(BU$46="",IF(BU25="",1,0),0))+IF(BV$3="",0,IF(BV$46="",IF(BV25="",1,0),0))+IF(BW$3="",0,IF(BW$46="",IF(BW25="",1,0),0))+IF(BX$3="",0,IF(BX$46="",IF(BX25="",1,0),0))+IF(BY$3="",0,IF(BY$46="",IF(BY25="",1,0),0)+IF(BZ$3="",0,IF(BZ$46="",IF(BZ25="",1,0),0))+IF(CA$3="",0,IF(CA$46="",IF(CA25="",1,0),0))+IF(CB$3="",0,IF(CB$46="",IF(CB25="",1,0),0))+IF(CC$3="",0,IF(CC$46="",IF(CC25="",1,0),0))))</f>
        <v>0</v>
      </c>
      <c r="CG25" s="46" t="str">
        <f>PARAMETRES!$B24</f>
        <v>R</v>
      </c>
      <c r="CH25" s="52" t="str">
        <f>PARAMETRES!$C24</f>
        <v>N</v>
      </c>
      <c r="CI25" s="53"/>
    </row>
    <row r="26" spans="1:87">
      <c r="A26" s="31">
        <f t="shared" si="8"/>
        <v>21</v>
      </c>
      <c r="B26" s="46" t="str">
        <f>PARAMETRES!$B25</f>
        <v>R</v>
      </c>
      <c r="C26" s="46" t="str">
        <f>PARAMETRES!$C25</f>
        <v>A</v>
      </c>
      <c r="D26" s="47">
        <v>7</v>
      </c>
      <c r="E26" s="47"/>
      <c r="F26" s="47"/>
      <c r="G26" s="47"/>
      <c r="H26" s="47"/>
      <c r="I26" s="47"/>
      <c r="J26" s="47"/>
      <c r="K26" s="47"/>
      <c r="L26" s="47"/>
      <c r="M26" s="47"/>
      <c r="N26" s="47"/>
      <c r="O26" s="47"/>
      <c r="P26" s="47"/>
      <c r="Q26" s="47"/>
      <c r="R26" s="47"/>
      <c r="S26" s="48">
        <f>IF(T26=0,"-",SUM(D26:R26)/T26*PARAMETRES!$G$3)</f>
        <v>7.3684210526315788</v>
      </c>
      <c r="T26" s="49">
        <f t="shared" si="0"/>
        <v>19</v>
      </c>
      <c r="U26" s="50">
        <f>IF(PARAMETRES!$B25="-","",IF(D$3="",0,IF(D$46="",IF(D26="",1,0),0))+IF(E$3="",0,IF(E$46="",IF(E26="",1,0),0))+IF(F$3="",0,IF(F$46="",IF(F26="",1,0),0))+IF(G$3="",0,IF(G$46="",IF(G26="",1,0),0))+IF(H$3="",0,IF(H$46="",IF(H26="",1,0),0))+IF(I$3="",0,IF(I$46="",IF(I26="",1,0),0))+IF(J$3="",0,IF(J$46="",IF(J26="",1,0),0))+IF(K$3="",0,IF(K$46="",IF(K26="",1,0),0))+IF(L$3="",0,IF(L$46="",IF(L26="",1,0),0))+IF(M$3="",0,IF(M$46="",IF(M26="",1,0),0))+IF(N$3="",0,IF(N$46="",IF(N26="",1,0),0)+IF(O$3="",0,IF(O$46="",IF(O26="",1,0),0))+IF(P$3="",0,IF(P$46="",IF(P26="",1,0),0))+IF(Q$3="",0,IF(Q$46="",IF(Q26="",1,0),0))+IF(R$3="",0,IF(R$46="",IF(R26="",1,0),0))))</f>
        <v>0</v>
      </c>
      <c r="V26" s="31">
        <f t="shared" si="9"/>
        <v>21</v>
      </c>
      <c r="W26" s="46" t="str">
        <f>PARAMETRES!$B25</f>
        <v>R</v>
      </c>
      <c r="X26" s="46" t="str">
        <f>PARAMETRES!$C25</f>
        <v>A</v>
      </c>
      <c r="Y26" s="47"/>
      <c r="Z26" s="47"/>
      <c r="AA26" s="47"/>
      <c r="AB26" s="47"/>
      <c r="AC26" s="47"/>
      <c r="AD26" s="47"/>
      <c r="AE26" s="47"/>
      <c r="AF26" s="47"/>
      <c r="AG26" s="47"/>
      <c r="AH26" s="47"/>
      <c r="AI26" s="47"/>
      <c r="AJ26" s="47"/>
      <c r="AK26" s="47"/>
      <c r="AL26" s="47"/>
      <c r="AM26" s="47"/>
      <c r="AN26" s="48" t="str">
        <f>IF(AO26=0,"-",SUM(Y26:AM26)/AO26*PARAMETRES!$G$3)</f>
        <v>-</v>
      </c>
      <c r="AO26" s="49">
        <f t="shared" si="1"/>
        <v>0</v>
      </c>
      <c r="AP26" s="50">
        <f>IF(PARAMETRES!$B25="-","",IF(Y$3="",0,IF(Y$46="",IF(Y26="",1,0),0))+IF(Z$3="",0,IF(Z$46="",IF(Z26="",1,0),0))+IF(AA$3="",0,IF(AA$46="",IF(AA26="",1,0),0))+IF(AB$3="",0,IF(AB$46="",IF(AB26="",1,0),0))+IF(AC$3="",0,IF(AC$46="",IF(AC26="",1,0),0))+IF(AD$3="",0,IF(AD$46="",IF(AD26="",1,0),0))+IF(AE$3="",0,IF(AE$46="",IF(AE26="",1,0),0))+IF(AF$3="",0,IF(AF$46="",IF(AF26="",1,0),0))+IF(AG$3="",0,IF(AG$46="",IF(AG26="",1,0),0))+IF(AH$3="",0,IF(AH$46="",IF(AH26="",1,0),0))+IF(AI$3="",0,IF(AI$46="",IF(AI26="",1,0),0)+IF(AJ$3="",0,IF(AJ$46="",IF(AJ26="",1,0),0))+IF(AK$3="",0,IF(AK$46="",IF(AK26="",1,0),0))+IF(AL$3="",0,IF(AL$46="",IF(AL26="",1,0),0))+IF(AM$3="",0,IF(AM$46="",IF(AM26="",1,0),0))))</f>
        <v>0</v>
      </c>
      <c r="AQ26" s="31">
        <f t="shared" si="10"/>
        <v>21</v>
      </c>
      <c r="AR26" s="46" t="str">
        <f>PARAMETRES!$B25</f>
        <v>R</v>
      </c>
      <c r="AS26" s="46" t="str">
        <f>PARAMETRES!$C25</f>
        <v>A</v>
      </c>
      <c r="AT26" s="47"/>
      <c r="AU26" s="47"/>
      <c r="AV26" s="47"/>
      <c r="AW26" s="47"/>
      <c r="AX26" s="47"/>
      <c r="AY26" s="47"/>
      <c r="AZ26" s="47"/>
      <c r="BA26" s="47"/>
      <c r="BB26" s="47"/>
      <c r="BC26" s="47"/>
      <c r="BD26" s="47"/>
      <c r="BE26" s="47"/>
      <c r="BF26" s="47"/>
      <c r="BG26" s="47"/>
      <c r="BH26" s="47"/>
      <c r="BI26" s="48" t="str">
        <f>IF(BJ26=0,"-",SUM(AT26:BH26)/BJ26*PARAMETRES!$G$3)</f>
        <v>-</v>
      </c>
      <c r="BJ26" s="49">
        <f t="shared" si="2"/>
        <v>0</v>
      </c>
      <c r="BK26" s="50">
        <f>IF(PARAMETRES!$B25="-","",IF(AT$3="",0,IF(AT$46="",IF(AT26="",1,0),0))+IF(AU$3="",0,IF(AU$46="",IF(AU26="",1,0),0))+IF(AV$3="",0,IF(AV$46="",IF(AV26="",1,0),0))+IF(AW$3="",0,IF(AW$46="",IF(AW26="",1,0),0))+IF(AX$3="",0,IF(AX$46="",IF(AX26="",1,0),0))+IF(AY$3="",0,IF(AY$46="",IF(AY26="",1,0),0))+IF(AZ$3="",0,IF(AZ$46="",IF(AZ26="",1,0),0))+IF(BA$3="",0,IF(BA$46="",IF(BA26="",1,0),0))+IF(BB$3="",0,IF(BB$46="",IF(BB26="",1,0),0))+IF(BC$3="",0,IF(BC$46="",IF(BC26="",1,0),0))+IF(BD$3="",0,IF(BD$46="",IF(BD26="",1,0),0)+IF(BE$3="",0,IF(BE$46="",IF(BE26="",1,0),0))+IF(BF$3="",0,IF(BF$46="",IF(BF26="",1,0),0))+IF(BG$3="",0,IF(BG$46="",IF(BG26="",1,0),0))+IF(BH$3="",0,IF(BH$46="",IF(BH26="",1,0),0))))</f>
        <v>0</v>
      </c>
      <c r="BL26" s="31">
        <f t="shared" si="11"/>
        <v>21</v>
      </c>
      <c r="BM26" s="46" t="str">
        <f>PARAMETRES!$B25</f>
        <v>R</v>
      </c>
      <c r="BN26" s="46" t="str">
        <f>PARAMETRES!$C25</f>
        <v>A</v>
      </c>
      <c r="BO26" s="47"/>
      <c r="BP26" s="47"/>
      <c r="BQ26" s="47"/>
      <c r="BR26" s="47"/>
      <c r="BS26" s="47"/>
      <c r="BT26" s="47"/>
      <c r="BU26" s="47"/>
      <c r="BV26" s="47"/>
      <c r="BW26" s="47"/>
      <c r="BX26" s="47"/>
      <c r="BY26" s="47"/>
      <c r="BZ26" s="47"/>
      <c r="CA26" s="47"/>
      <c r="CB26" s="47"/>
      <c r="CC26" s="47"/>
      <c r="CD26" s="48" t="str">
        <f>IF(CE26=0,"-",SUM(BO26:CC26)/CE26*PARAMETRES!$G$3)</f>
        <v>-</v>
      </c>
      <c r="CE26" s="49">
        <f t="shared" si="3"/>
        <v>0</v>
      </c>
      <c r="CF26" s="51">
        <f>IF(PARAMETRES!$B25="-","",IF(BO$3="",0,IF(BO$46="",IF(BO26="",1,0),0))+IF(BP$3="",0,IF(BP$46="",IF(BP26="",1,0),0))+IF(BQ$3="",0,IF(BQ$46="",IF(BQ26="",1,0),0))+IF(BR$3="",0,IF(BR$46="",IF(BR26="",1,0),0))+IF(BS$3="",0,IF(BS$46="",IF(BS26="",1,0),0))+IF(BT$3="",0,IF(BT$46="",IF(BT26="",1,0),0))+IF(BU$3="",0,IF(BU$46="",IF(BU26="",1,0),0))+IF(BV$3="",0,IF(BV$46="",IF(BV26="",1,0),0))+IF(BW$3="",0,IF(BW$46="",IF(BW26="",1,0),0))+IF(BX$3="",0,IF(BX$46="",IF(BX26="",1,0),0))+IF(BY$3="",0,IF(BY$46="",IF(BY26="",1,0),0)+IF(BZ$3="",0,IF(BZ$46="",IF(BZ26="",1,0),0))+IF(CA$3="",0,IF(CA$46="",IF(CA26="",1,0),0))+IF(CB$3="",0,IF(CB$46="",IF(CB26="",1,0),0))+IF(CC$3="",0,IF(CC$46="",IF(CC26="",1,0),0))))</f>
        <v>0</v>
      </c>
      <c r="CG26" s="46" t="str">
        <f>PARAMETRES!$B25</f>
        <v>R</v>
      </c>
      <c r="CH26" s="52" t="str">
        <f>PARAMETRES!$C25</f>
        <v>A</v>
      </c>
      <c r="CI26" s="53"/>
    </row>
    <row r="27" spans="1:87">
      <c r="A27" s="31">
        <f t="shared" si="8"/>
        <v>22</v>
      </c>
      <c r="B27" s="46" t="str">
        <f>PARAMETRES!$B26</f>
        <v>S</v>
      </c>
      <c r="C27" s="46" t="str">
        <f>PARAMETRES!$C26</f>
        <v>M</v>
      </c>
      <c r="D27" s="47">
        <v>14</v>
      </c>
      <c r="E27" s="47"/>
      <c r="F27" s="47"/>
      <c r="G27" s="47"/>
      <c r="H27" s="47"/>
      <c r="I27" s="47"/>
      <c r="J27" s="47"/>
      <c r="K27" s="47"/>
      <c r="L27" s="47"/>
      <c r="M27" s="47"/>
      <c r="N27" s="47"/>
      <c r="O27" s="47"/>
      <c r="P27" s="47"/>
      <c r="Q27" s="47"/>
      <c r="R27" s="47"/>
      <c r="S27" s="48">
        <f>IF(T27=0,"-",SUM(D27:R27)/T27*PARAMETRES!$G$3)</f>
        <v>14.736842105263158</v>
      </c>
      <c r="T27" s="49">
        <f t="shared" si="0"/>
        <v>19</v>
      </c>
      <c r="U27" s="50">
        <f>IF(PARAMETRES!$B26="-","",IF(D$3="",0,IF(D$46="",IF(D27="",1,0),0))+IF(E$3="",0,IF(E$46="",IF(E27="",1,0),0))+IF(F$3="",0,IF(F$46="",IF(F27="",1,0),0))+IF(G$3="",0,IF(G$46="",IF(G27="",1,0),0))+IF(H$3="",0,IF(H$46="",IF(H27="",1,0),0))+IF(I$3="",0,IF(I$46="",IF(I27="",1,0),0))+IF(J$3="",0,IF(J$46="",IF(J27="",1,0),0))+IF(K$3="",0,IF(K$46="",IF(K27="",1,0),0))+IF(L$3="",0,IF(L$46="",IF(L27="",1,0),0))+IF(M$3="",0,IF(M$46="",IF(M27="",1,0),0))+IF(N$3="",0,IF(N$46="",IF(N27="",1,0),0)+IF(O$3="",0,IF(O$46="",IF(O27="",1,0),0))+IF(P$3="",0,IF(P$46="",IF(P27="",1,0),0))+IF(Q$3="",0,IF(Q$46="",IF(Q27="",1,0),0))+IF(R$3="",0,IF(R$46="",IF(R27="",1,0),0))))</f>
        <v>0</v>
      </c>
      <c r="V27" s="31">
        <f t="shared" si="9"/>
        <v>22</v>
      </c>
      <c r="W27" s="46" t="str">
        <f>PARAMETRES!$B26</f>
        <v>S</v>
      </c>
      <c r="X27" s="46" t="str">
        <f>PARAMETRES!$C26</f>
        <v>M</v>
      </c>
      <c r="Y27" s="47"/>
      <c r="Z27" s="47"/>
      <c r="AA27" s="47"/>
      <c r="AB27" s="47"/>
      <c r="AC27" s="47"/>
      <c r="AD27" s="47"/>
      <c r="AE27" s="47"/>
      <c r="AF27" s="47"/>
      <c r="AG27" s="47"/>
      <c r="AH27" s="47"/>
      <c r="AI27" s="47"/>
      <c r="AJ27" s="47"/>
      <c r="AK27" s="47"/>
      <c r="AL27" s="47"/>
      <c r="AM27" s="47"/>
      <c r="AN27" s="48" t="str">
        <f>IF(AO27=0,"-",SUM(Y27:AM27)/AO27*PARAMETRES!$G$3)</f>
        <v>-</v>
      </c>
      <c r="AO27" s="49">
        <f t="shared" si="1"/>
        <v>0</v>
      </c>
      <c r="AP27" s="50">
        <f>IF(PARAMETRES!$B26="-","",IF(Y$3="",0,IF(Y$46="",IF(Y27="",1,0),0))+IF(Z$3="",0,IF(Z$46="",IF(Z27="",1,0),0))+IF(AA$3="",0,IF(AA$46="",IF(AA27="",1,0),0))+IF(AB$3="",0,IF(AB$46="",IF(AB27="",1,0),0))+IF(AC$3="",0,IF(AC$46="",IF(AC27="",1,0),0))+IF(AD$3="",0,IF(AD$46="",IF(AD27="",1,0),0))+IF(AE$3="",0,IF(AE$46="",IF(AE27="",1,0),0))+IF(AF$3="",0,IF(AF$46="",IF(AF27="",1,0),0))+IF(AG$3="",0,IF(AG$46="",IF(AG27="",1,0),0))+IF(AH$3="",0,IF(AH$46="",IF(AH27="",1,0),0))+IF(AI$3="",0,IF(AI$46="",IF(AI27="",1,0),0)+IF(AJ$3="",0,IF(AJ$46="",IF(AJ27="",1,0),0))+IF(AK$3="",0,IF(AK$46="",IF(AK27="",1,0),0))+IF(AL$3="",0,IF(AL$46="",IF(AL27="",1,0),0))+IF(AM$3="",0,IF(AM$46="",IF(AM27="",1,0),0))))</f>
        <v>0</v>
      </c>
      <c r="AQ27" s="31">
        <f t="shared" si="10"/>
        <v>22</v>
      </c>
      <c r="AR27" s="46" t="str">
        <f>PARAMETRES!$B26</f>
        <v>S</v>
      </c>
      <c r="AS27" s="46" t="str">
        <f>PARAMETRES!$C26</f>
        <v>M</v>
      </c>
      <c r="AT27" s="47"/>
      <c r="AU27" s="47"/>
      <c r="AV27" s="47"/>
      <c r="AW27" s="47"/>
      <c r="AX27" s="47"/>
      <c r="AY27" s="47"/>
      <c r="AZ27" s="47"/>
      <c r="BA27" s="47"/>
      <c r="BB27" s="47"/>
      <c r="BC27" s="47"/>
      <c r="BD27" s="47"/>
      <c r="BE27" s="47"/>
      <c r="BF27" s="47"/>
      <c r="BG27" s="47"/>
      <c r="BH27" s="47"/>
      <c r="BI27" s="48" t="str">
        <f>IF(BJ27=0,"-",SUM(AT27:BH27)/BJ27*PARAMETRES!$G$3)</f>
        <v>-</v>
      </c>
      <c r="BJ27" s="49">
        <f t="shared" si="2"/>
        <v>0</v>
      </c>
      <c r="BK27" s="50">
        <f>IF(PARAMETRES!$B26="-","",IF(AT$3="",0,IF(AT$46="",IF(AT27="",1,0),0))+IF(AU$3="",0,IF(AU$46="",IF(AU27="",1,0),0))+IF(AV$3="",0,IF(AV$46="",IF(AV27="",1,0),0))+IF(AW$3="",0,IF(AW$46="",IF(AW27="",1,0),0))+IF(AX$3="",0,IF(AX$46="",IF(AX27="",1,0),0))+IF(AY$3="",0,IF(AY$46="",IF(AY27="",1,0),0))+IF(AZ$3="",0,IF(AZ$46="",IF(AZ27="",1,0),0))+IF(BA$3="",0,IF(BA$46="",IF(BA27="",1,0),0))+IF(BB$3="",0,IF(BB$46="",IF(BB27="",1,0),0))+IF(BC$3="",0,IF(BC$46="",IF(BC27="",1,0),0))+IF(BD$3="",0,IF(BD$46="",IF(BD27="",1,0),0)+IF(BE$3="",0,IF(BE$46="",IF(BE27="",1,0),0))+IF(BF$3="",0,IF(BF$46="",IF(BF27="",1,0),0))+IF(BG$3="",0,IF(BG$46="",IF(BG27="",1,0),0))+IF(BH$3="",0,IF(BH$46="",IF(BH27="",1,0),0))))</f>
        <v>0</v>
      </c>
      <c r="BL27" s="31">
        <f t="shared" si="11"/>
        <v>22</v>
      </c>
      <c r="BM27" s="46" t="str">
        <f>PARAMETRES!$B26</f>
        <v>S</v>
      </c>
      <c r="BN27" s="46" t="str">
        <f>PARAMETRES!$C26</f>
        <v>M</v>
      </c>
      <c r="BO27" s="47"/>
      <c r="BP27" s="47"/>
      <c r="BQ27" s="47"/>
      <c r="BR27" s="47"/>
      <c r="BS27" s="47"/>
      <c r="BT27" s="47"/>
      <c r="BU27" s="47"/>
      <c r="BV27" s="47"/>
      <c r="BW27" s="47"/>
      <c r="BX27" s="47"/>
      <c r="BY27" s="47"/>
      <c r="BZ27" s="47"/>
      <c r="CA27" s="47"/>
      <c r="CB27" s="47"/>
      <c r="CC27" s="47"/>
      <c r="CD27" s="48" t="str">
        <f>IF(CE27=0,"-",SUM(BO27:CC27)/CE27*PARAMETRES!$G$3)</f>
        <v>-</v>
      </c>
      <c r="CE27" s="49">
        <f t="shared" si="3"/>
        <v>0</v>
      </c>
      <c r="CF27" s="51">
        <f>IF(PARAMETRES!$B26="-","",IF(BO$3="",0,IF(BO$46="",IF(BO27="",1,0),0))+IF(BP$3="",0,IF(BP$46="",IF(BP27="",1,0),0))+IF(BQ$3="",0,IF(BQ$46="",IF(BQ27="",1,0),0))+IF(BR$3="",0,IF(BR$46="",IF(BR27="",1,0),0))+IF(BS$3="",0,IF(BS$46="",IF(BS27="",1,0),0))+IF(BT$3="",0,IF(BT$46="",IF(BT27="",1,0),0))+IF(BU$3="",0,IF(BU$46="",IF(BU27="",1,0),0))+IF(BV$3="",0,IF(BV$46="",IF(BV27="",1,0),0))+IF(BW$3="",0,IF(BW$46="",IF(BW27="",1,0),0))+IF(BX$3="",0,IF(BX$46="",IF(BX27="",1,0),0))+IF(BY$3="",0,IF(BY$46="",IF(BY27="",1,0),0)+IF(BZ$3="",0,IF(BZ$46="",IF(BZ27="",1,0),0))+IF(CA$3="",0,IF(CA$46="",IF(CA27="",1,0),0))+IF(CB$3="",0,IF(CB$46="",IF(CB27="",1,0),0))+IF(CC$3="",0,IF(CC$46="",IF(CC27="",1,0),0))))</f>
        <v>0</v>
      </c>
      <c r="CG27" s="46" t="str">
        <f>PARAMETRES!$B26</f>
        <v>S</v>
      </c>
      <c r="CH27" s="52" t="str">
        <f>PARAMETRES!$C26</f>
        <v>M</v>
      </c>
      <c r="CI27" s="53"/>
    </row>
    <row r="28" spans="1:87">
      <c r="A28" s="31">
        <f t="shared" si="8"/>
        <v>23</v>
      </c>
      <c r="B28" s="46" t="str">
        <f>PARAMETRES!$B27</f>
        <v>S</v>
      </c>
      <c r="C28" s="46" t="str">
        <f>PARAMETRES!$C27</f>
        <v>N</v>
      </c>
      <c r="D28" s="47">
        <v>16</v>
      </c>
      <c r="E28" s="47"/>
      <c r="F28" s="47"/>
      <c r="G28" s="47"/>
      <c r="H28" s="47"/>
      <c r="I28" s="47"/>
      <c r="J28" s="47"/>
      <c r="K28" s="47"/>
      <c r="L28" s="47"/>
      <c r="M28" s="47"/>
      <c r="N28" s="47"/>
      <c r="O28" s="47"/>
      <c r="P28" s="47"/>
      <c r="Q28" s="47"/>
      <c r="R28" s="47"/>
      <c r="S28" s="48">
        <f>IF(T28=0,"-",SUM(D28:R28)/T28*PARAMETRES!$G$3)</f>
        <v>16.842105263157894</v>
      </c>
      <c r="T28" s="49">
        <f t="shared" si="0"/>
        <v>19</v>
      </c>
      <c r="U28" s="50">
        <f>IF(PARAMETRES!$B27="-","",IF(D$3="",0,IF(D$46="",IF(D28="",1,0),0))+IF(E$3="",0,IF(E$46="",IF(E28="",1,0),0))+IF(F$3="",0,IF(F$46="",IF(F28="",1,0),0))+IF(G$3="",0,IF(G$46="",IF(G28="",1,0),0))+IF(H$3="",0,IF(H$46="",IF(H28="",1,0),0))+IF(I$3="",0,IF(I$46="",IF(I28="",1,0),0))+IF(J$3="",0,IF(J$46="",IF(J28="",1,0),0))+IF(K$3="",0,IF(K$46="",IF(K28="",1,0),0))+IF(L$3="",0,IF(L$46="",IF(L28="",1,0),0))+IF(M$3="",0,IF(M$46="",IF(M28="",1,0),0))+IF(N$3="",0,IF(N$46="",IF(N28="",1,0),0)+IF(O$3="",0,IF(O$46="",IF(O28="",1,0),0))+IF(P$3="",0,IF(P$46="",IF(P28="",1,0),0))+IF(Q$3="",0,IF(Q$46="",IF(Q28="",1,0),0))+IF(R$3="",0,IF(R$46="",IF(R28="",1,0),0))))</f>
        <v>0</v>
      </c>
      <c r="V28" s="31">
        <f t="shared" si="9"/>
        <v>23</v>
      </c>
      <c r="W28" s="46" t="str">
        <f>PARAMETRES!$B27</f>
        <v>S</v>
      </c>
      <c r="X28" s="46" t="str">
        <f>PARAMETRES!$C27</f>
        <v>N</v>
      </c>
      <c r="Y28" s="47"/>
      <c r="Z28" s="47"/>
      <c r="AA28" s="47"/>
      <c r="AB28" s="47"/>
      <c r="AC28" s="47"/>
      <c r="AD28" s="47"/>
      <c r="AE28" s="47"/>
      <c r="AF28" s="47"/>
      <c r="AG28" s="47"/>
      <c r="AH28" s="47"/>
      <c r="AI28" s="47"/>
      <c r="AJ28" s="47"/>
      <c r="AK28" s="47"/>
      <c r="AL28" s="47"/>
      <c r="AM28" s="47"/>
      <c r="AN28" s="48" t="str">
        <f>IF(AO28=0,"-",SUM(Y28:AM28)/AO28*PARAMETRES!$G$3)</f>
        <v>-</v>
      </c>
      <c r="AO28" s="49">
        <f t="shared" si="1"/>
        <v>0</v>
      </c>
      <c r="AP28" s="50">
        <f>IF(PARAMETRES!$B27="-","",IF(Y$3="",0,IF(Y$46="",IF(Y28="",1,0),0))+IF(Z$3="",0,IF(Z$46="",IF(Z28="",1,0),0))+IF(AA$3="",0,IF(AA$46="",IF(AA28="",1,0),0))+IF(AB$3="",0,IF(AB$46="",IF(AB28="",1,0),0))+IF(AC$3="",0,IF(AC$46="",IF(AC28="",1,0),0))+IF(AD$3="",0,IF(AD$46="",IF(AD28="",1,0),0))+IF(AE$3="",0,IF(AE$46="",IF(AE28="",1,0),0))+IF(AF$3="",0,IF(AF$46="",IF(AF28="",1,0),0))+IF(AG$3="",0,IF(AG$46="",IF(AG28="",1,0),0))+IF(AH$3="",0,IF(AH$46="",IF(AH28="",1,0),0))+IF(AI$3="",0,IF(AI$46="",IF(AI28="",1,0),0)+IF(AJ$3="",0,IF(AJ$46="",IF(AJ28="",1,0),0))+IF(AK$3="",0,IF(AK$46="",IF(AK28="",1,0),0))+IF(AL$3="",0,IF(AL$46="",IF(AL28="",1,0),0))+IF(AM$3="",0,IF(AM$46="",IF(AM28="",1,0),0))))</f>
        <v>0</v>
      </c>
      <c r="AQ28" s="31">
        <f t="shared" si="10"/>
        <v>23</v>
      </c>
      <c r="AR28" s="46" t="str">
        <f>PARAMETRES!$B27</f>
        <v>S</v>
      </c>
      <c r="AS28" s="46" t="str">
        <f>PARAMETRES!$C27</f>
        <v>N</v>
      </c>
      <c r="AT28" s="47"/>
      <c r="AU28" s="47"/>
      <c r="AV28" s="47"/>
      <c r="AW28" s="47"/>
      <c r="AX28" s="47"/>
      <c r="AY28" s="47"/>
      <c r="AZ28" s="47"/>
      <c r="BA28" s="47"/>
      <c r="BB28" s="47"/>
      <c r="BC28" s="47"/>
      <c r="BD28" s="47"/>
      <c r="BE28" s="47"/>
      <c r="BF28" s="47"/>
      <c r="BG28" s="47"/>
      <c r="BH28" s="47"/>
      <c r="BI28" s="48" t="str">
        <f>IF(BJ28=0,"-",SUM(AT28:BH28)/BJ28*PARAMETRES!$G$3)</f>
        <v>-</v>
      </c>
      <c r="BJ28" s="49">
        <f t="shared" si="2"/>
        <v>0</v>
      </c>
      <c r="BK28" s="50">
        <f>IF(PARAMETRES!$B27="-","",IF(AT$3="",0,IF(AT$46="",IF(AT28="",1,0),0))+IF(AU$3="",0,IF(AU$46="",IF(AU28="",1,0),0))+IF(AV$3="",0,IF(AV$46="",IF(AV28="",1,0),0))+IF(AW$3="",0,IF(AW$46="",IF(AW28="",1,0),0))+IF(AX$3="",0,IF(AX$46="",IF(AX28="",1,0),0))+IF(AY$3="",0,IF(AY$46="",IF(AY28="",1,0),0))+IF(AZ$3="",0,IF(AZ$46="",IF(AZ28="",1,0),0))+IF(BA$3="",0,IF(BA$46="",IF(BA28="",1,0),0))+IF(BB$3="",0,IF(BB$46="",IF(BB28="",1,0),0))+IF(BC$3="",0,IF(BC$46="",IF(BC28="",1,0),0))+IF(BD$3="",0,IF(BD$46="",IF(BD28="",1,0),0)+IF(BE$3="",0,IF(BE$46="",IF(BE28="",1,0),0))+IF(BF$3="",0,IF(BF$46="",IF(BF28="",1,0),0))+IF(BG$3="",0,IF(BG$46="",IF(BG28="",1,0),0))+IF(BH$3="",0,IF(BH$46="",IF(BH28="",1,0),0))))</f>
        <v>0</v>
      </c>
      <c r="BL28" s="31">
        <f t="shared" si="11"/>
        <v>23</v>
      </c>
      <c r="BM28" s="46" t="str">
        <f>PARAMETRES!$B27</f>
        <v>S</v>
      </c>
      <c r="BN28" s="46" t="str">
        <f>PARAMETRES!$C27</f>
        <v>N</v>
      </c>
      <c r="BO28" s="47"/>
      <c r="BP28" s="47"/>
      <c r="BQ28" s="47"/>
      <c r="BR28" s="47"/>
      <c r="BS28" s="47"/>
      <c r="BT28" s="47"/>
      <c r="BU28" s="47"/>
      <c r="BV28" s="47"/>
      <c r="BW28" s="47"/>
      <c r="BX28" s="47"/>
      <c r="BY28" s="47"/>
      <c r="BZ28" s="47"/>
      <c r="CA28" s="47"/>
      <c r="CB28" s="47"/>
      <c r="CC28" s="47"/>
      <c r="CD28" s="48" t="str">
        <f>IF(CE28=0,"-",SUM(BO28:CC28)/CE28*PARAMETRES!$G$3)</f>
        <v>-</v>
      </c>
      <c r="CE28" s="49">
        <f t="shared" si="3"/>
        <v>0</v>
      </c>
      <c r="CF28" s="51">
        <f>IF(PARAMETRES!$B27="-","",IF(BO$3="",0,IF(BO$46="",IF(BO28="",1,0),0))+IF(BP$3="",0,IF(BP$46="",IF(BP28="",1,0),0))+IF(BQ$3="",0,IF(BQ$46="",IF(BQ28="",1,0),0))+IF(BR$3="",0,IF(BR$46="",IF(BR28="",1,0),0))+IF(BS$3="",0,IF(BS$46="",IF(BS28="",1,0),0))+IF(BT$3="",0,IF(BT$46="",IF(BT28="",1,0),0))+IF(BU$3="",0,IF(BU$46="",IF(BU28="",1,0),0))+IF(BV$3="",0,IF(BV$46="",IF(BV28="",1,0),0))+IF(BW$3="",0,IF(BW$46="",IF(BW28="",1,0),0))+IF(BX$3="",0,IF(BX$46="",IF(BX28="",1,0),0))+IF(BY$3="",0,IF(BY$46="",IF(BY28="",1,0),0)+IF(BZ$3="",0,IF(BZ$46="",IF(BZ28="",1,0),0))+IF(CA$3="",0,IF(CA$46="",IF(CA28="",1,0),0))+IF(CB$3="",0,IF(CB$46="",IF(CB28="",1,0),0))+IF(CC$3="",0,IF(CC$46="",IF(CC28="",1,0),0))))</f>
        <v>0</v>
      </c>
      <c r="CG28" s="46" t="str">
        <f>PARAMETRES!$B27</f>
        <v>S</v>
      </c>
      <c r="CH28" s="52" t="str">
        <f>PARAMETRES!$C27</f>
        <v>N</v>
      </c>
      <c r="CI28" s="53"/>
    </row>
    <row r="29" spans="1:87">
      <c r="A29" s="31">
        <f t="shared" si="8"/>
        <v>24</v>
      </c>
      <c r="B29" s="46" t="str">
        <f>PARAMETRES!$B28</f>
        <v>S</v>
      </c>
      <c r="C29" s="46" t="str">
        <f>PARAMETRES!$C28</f>
        <v>T</v>
      </c>
      <c r="D29" s="47">
        <v>14</v>
      </c>
      <c r="E29" s="47"/>
      <c r="F29" s="47"/>
      <c r="G29" s="47"/>
      <c r="H29" s="47"/>
      <c r="I29" s="47"/>
      <c r="J29" s="47"/>
      <c r="K29" s="47"/>
      <c r="L29" s="47"/>
      <c r="M29" s="47"/>
      <c r="N29" s="47"/>
      <c r="O29" s="47"/>
      <c r="P29" s="47"/>
      <c r="Q29" s="47"/>
      <c r="R29" s="47"/>
      <c r="S29" s="48">
        <f>IF(T29=0,"-",SUM(D29:R29)/T29*PARAMETRES!$G$3)</f>
        <v>14.736842105263158</v>
      </c>
      <c r="T29" s="49">
        <f t="shared" si="0"/>
        <v>19</v>
      </c>
      <c r="U29" s="50">
        <f>IF(PARAMETRES!$B28="-","",IF(D$3="",0,IF(D$46="",IF(D29="",1,0),0))+IF(E$3="",0,IF(E$46="",IF(E29="",1,0),0))+IF(F$3="",0,IF(F$46="",IF(F29="",1,0),0))+IF(G$3="",0,IF(G$46="",IF(G29="",1,0),0))+IF(H$3="",0,IF(H$46="",IF(H29="",1,0),0))+IF(I$3="",0,IF(I$46="",IF(I29="",1,0),0))+IF(J$3="",0,IF(J$46="",IF(J29="",1,0),0))+IF(K$3="",0,IF(K$46="",IF(K29="",1,0),0))+IF(L$3="",0,IF(L$46="",IF(L29="",1,0),0))+IF(M$3="",0,IF(M$46="",IF(M29="",1,0),0))+IF(N$3="",0,IF(N$46="",IF(N29="",1,0),0)+IF(O$3="",0,IF(O$46="",IF(O29="",1,0),0))+IF(P$3="",0,IF(P$46="",IF(P29="",1,0),0))+IF(Q$3="",0,IF(Q$46="",IF(Q29="",1,0),0))+IF(R$3="",0,IF(R$46="",IF(R29="",1,0),0))))</f>
        <v>0</v>
      </c>
      <c r="V29" s="31">
        <f t="shared" si="9"/>
        <v>24</v>
      </c>
      <c r="W29" s="46" t="str">
        <f>PARAMETRES!$B28</f>
        <v>S</v>
      </c>
      <c r="X29" s="46" t="str">
        <f>PARAMETRES!$C28</f>
        <v>T</v>
      </c>
      <c r="Y29" s="47"/>
      <c r="Z29" s="47"/>
      <c r="AA29" s="47"/>
      <c r="AB29" s="47"/>
      <c r="AC29" s="47"/>
      <c r="AD29" s="47"/>
      <c r="AE29" s="47"/>
      <c r="AF29" s="47"/>
      <c r="AG29" s="47"/>
      <c r="AH29" s="47"/>
      <c r="AI29" s="47"/>
      <c r="AJ29" s="47"/>
      <c r="AK29" s="47"/>
      <c r="AL29" s="47"/>
      <c r="AM29" s="47"/>
      <c r="AN29" s="48" t="str">
        <f>IF(AO29=0,"-",SUM(Y29:AM29)/AO29*PARAMETRES!$G$3)</f>
        <v>-</v>
      </c>
      <c r="AO29" s="49">
        <f t="shared" si="1"/>
        <v>0</v>
      </c>
      <c r="AP29" s="50">
        <f>IF(PARAMETRES!$B28="-","",IF(Y$3="",0,IF(Y$46="",IF(Y29="",1,0),0))+IF(Z$3="",0,IF(Z$46="",IF(Z29="",1,0),0))+IF(AA$3="",0,IF(AA$46="",IF(AA29="",1,0),0))+IF(AB$3="",0,IF(AB$46="",IF(AB29="",1,0),0))+IF(AC$3="",0,IF(AC$46="",IF(AC29="",1,0),0))+IF(AD$3="",0,IF(AD$46="",IF(AD29="",1,0),0))+IF(AE$3="",0,IF(AE$46="",IF(AE29="",1,0),0))+IF(AF$3="",0,IF(AF$46="",IF(AF29="",1,0),0))+IF(AG$3="",0,IF(AG$46="",IF(AG29="",1,0),0))+IF(AH$3="",0,IF(AH$46="",IF(AH29="",1,0),0))+IF(AI$3="",0,IF(AI$46="",IF(AI29="",1,0),0)+IF(AJ$3="",0,IF(AJ$46="",IF(AJ29="",1,0),0))+IF(AK$3="",0,IF(AK$46="",IF(AK29="",1,0),0))+IF(AL$3="",0,IF(AL$46="",IF(AL29="",1,0),0))+IF(AM$3="",0,IF(AM$46="",IF(AM29="",1,0),0))))</f>
        <v>0</v>
      </c>
      <c r="AQ29" s="31">
        <f t="shared" si="10"/>
        <v>24</v>
      </c>
      <c r="AR29" s="46" t="str">
        <f>PARAMETRES!$B28</f>
        <v>S</v>
      </c>
      <c r="AS29" s="46" t="str">
        <f>PARAMETRES!$C28</f>
        <v>T</v>
      </c>
      <c r="AT29" s="47"/>
      <c r="AU29" s="47"/>
      <c r="AV29" s="47"/>
      <c r="AW29" s="47"/>
      <c r="AX29" s="47"/>
      <c r="AY29" s="47"/>
      <c r="AZ29" s="47"/>
      <c r="BA29" s="47"/>
      <c r="BB29" s="47"/>
      <c r="BC29" s="47"/>
      <c r="BD29" s="47"/>
      <c r="BE29" s="47"/>
      <c r="BF29" s="47"/>
      <c r="BG29" s="47"/>
      <c r="BH29" s="47"/>
      <c r="BI29" s="48" t="str">
        <f>IF(BJ29=0,"-",SUM(AT29:BH29)/BJ29*PARAMETRES!$G$3)</f>
        <v>-</v>
      </c>
      <c r="BJ29" s="49">
        <f t="shared" si="2"/>
        <v>0</v>
      </c>
      <c r="BK29" s="50">
        <f>IF(PARAMETRES!$B28="-","",IF(AT$3="",0,IF(AT$46="",IF(AT29="",1,0),0))+IF(AU$3="",0,IF(AU$46="",IF(AU29="",1,0),0))+IF(AV$3="",0,IF(AV$46="",IF(AV29="",1,0),0))+IF(AW$3="",0,IF(AW$46="",IF(AW29="",1,0),0))+IF(AX$3="",0,IF(AX$46="",IF(AX29="",1,0),0))+IF(AY$3="",0,IF(AY$46="",IF(AY29="",1,0),0))+IF(AZ$3="",0,IF(AZ$46="",IF(AZ29="",1,0),0))+IF(BA$3="",0,IF(BA$46="",IF(BA29="",1,0),0))+IF(BB$3="",0,IF(BB$46="",IF(BB29="",1,0),0))+IF(BC$3="",0,IF(BC$46="",IF(BC29="",1,0),0))+IF(BD$3="",0,IF(BD$46="",IF(BD29="",1,0),0)+IF(BE$3="",0,IF(BE$46="",IF(BE29="",1,0),0))+IF(BF$3="",0,IF(BF$46="",IF(BF29="",1,0),0))+IF(BG$3="",0,IF(BG$46="",IF(BG29="",1,0),0))+IF(BH$3="",0,IF(BH$46="",IF(BH29="",1,0),0))))</f>
        <v>0</v>
      </c>
      <c r="BL29" s="31">
        <f t="shared" si="11"/>
        <v>24</v>
      </c>
      <c r="BM29" s="46" t="str">
        <f>PARAMETRES!$B28</f>
        <v>S</v>
      </c>
      <c r="BN29" s="46" t="str">
        <f>PARAMETRES!$C28</f>
        <v>T</v>
      </c>
      <c r="BO29" s="47"/>
      <c r="BP29" s="47"/>
      <c r="BQ29" s="47"/>
      <c r="BR29" s="47"/>
      <c r="BS29" s="47"/>
      <c r="BT29" s="47"/>
      <c r="BU29" s="47"/>
      <c r="BV29" s="47"/>
      <c r="BW29" s="47"/>
      <c r="BX29" s="47"/>
      <c r="BY29" s="47"/>
      <c r="BZ29" s="47"/>
      <c r="CA29" s="47"/>
      <c r="CB29" s="47"/>
      <c r="CC29" s="47"/>
      <c r="CD29" s="48" t="str">
        <f>IF(CE29=0,"-",SUM(BO29:CC29)/CE29*PARAMETRES!$G$3)</f>
        <v>-</v>
      </c>
      <c r="CE29" s="49">
        <f t="shared" si="3"/>
        <v>0</v>
      </c>
      <c r="CF29" s="51">
        <f>IF(PARAMETRES!$B28="-","",IF(BO$3="",0,IF(BO$46="",IF(BO29="",1,0),0))+IF(BP$3="",0,IF(BP$46="",IF(BP29="",1,0),0))+IF(BQ$3="",0,IF(BQ$46="",IF(BQ29="",1,0),0))+IF(BR$3="",0,IF(BR$46="",IF(BR29="",1,0),0))+IF(BS$3="",0,IF(BS$46="",IF(BS29="",1,0),0))+IF(BT$3="",0,IF(BT$46="",IF(BT29="",1,0),0))+IF(BU$3="",0,IF(BU$46="",IF(BU29="",1,0),0))+IF(BV$3="",0,IF(BV$46="",IF(BV29="",1,0),0))+IF(BW$3="",0,IF(BW$46="",IF(BW29="",1,0),0))+IF(BX$3="",0,IF(BX$46="",IF(BX29="",1,0),0))+IF(BY$3="",0,IF(BY$46="",IF(BY29="",1,0),0)+IF(BZ$3="",0,IF(BZ$46="",IF(BZ29="",1,0),0))+IF(CA$3="",0,IF(CA$46="",IF(CA29="",1,0),0))+IF(CB$3="",0,IF(CB$46="",IF(CB29="",1,0),0))+IF(CC$3="",0,IF(CC$46="",IF(CC29="",1,0),0))))</f>
        <v>0</v>
      </c>
      <c r="CG29" s="46" t="str">
        <f>PARAMETRES!$B28</f>
        <v>S</v>
      </c>
      <c r="CH29" s="52" t="str">
        <f>PARAMETRES!$C28</f>
        <v>T</v>
      </c>
      <c r="CI29" s="53"/>
    </row>
    <row r="30" spans="1:87">
      <c r="A30" s="31">
        <f t="shared" si="8"/>
        <v>25</v>
      </c>
      <c r="B30" s="46" t="str">
        <f>PARAMETRES!$B29</f>
        <v>T</v>
      </c>
      <c r="C30" s="46" t="str">
        <f>PARAMETRES!$C29</f>
        <v>L</v>
      </c>
      <c r="D30" s="47">
        <v>19</v>
      </c>
      <c r="E30" s="47"/>
      <c r="F30" s="47"/>
      <c r="G30" s="47"/>
      <c r="H30" s="47"/>
      <c r="I30" s="47"/>
      <c r="J30" s="47"/>
      <c r="K30" s="47"/>
      <c r="L30" s="47"/>
      <c r="M30" s="47"/>
      <c r="N30" s="47"/>
      <c r="O30" s="47"/>
      <c r="P30" s="47"/>
      <c r="Q30" s="47"/>
      <c r="R30" s="47"/>
      <c r="S30" s="48">
        <f>IF(T30=0,"-",SUM(D30:R30)/T30*PARAMETRES!$G$3)</f>
        <v>20</v>
      </c>
      <c r="T30" s="49">
        <f t="shared" si="0"/>
        <v>19</v>
      </c>
      <c r="U30" s="50">
        <f>IF(PARAMETRES!$B29="-","",IF(D$3="",0,IF(D$46="",IF(D30="",1,0),0))+IF(E$3="",0,IF(E$46="",IF(E30="",1,0),0))+IF(F$3="",0,IF(F$46="",IF(F30="",1,0),0))+IF(G$3="",0,IF(G$46="",IF(G30="",1,0),0))+IF(H$3="",0,IF(H$46="",IF(H30="",1,0),0))+IF(I$3="",0,IF(I$46="",IF(I30="",1,0),0))+IF(J$3="",0,IF(J$46="",IF(J30="",1,0),0))+IF(K$3="",0,IF(K$46="",IF(K30="",1,0),0))+IF(L$3="",0,IF(L$46="",IF(L30="",1,0),0))+IF(M$3="",0,IF(M$46="",IF(M30="",1,0),0))+IF(N$3="",0,IF(N$46="",IF(N30="",1,0),0)+IF(O$3="",0,IF(O$46="",IF(O30="",1,0),0))+IF(P$3="",0,IF(P$46="",IF(P30="",1,0),0))+IF(Q$3="",0,IF(Q$46="",IF(Q30="",1,0),0))+IF(R$3="",0,IF(R$46="",IF(R30="",1,0),0))))</f>
        <v>0</v>
      </c>
      <c r="V30" s="31">
        <f t="shared" si="9"/>
        <v>25</v>
      </c>
      <c r="W30" s="46" t="str">
        <f>PARAMETRES!$B29</f>
        <v>T</v>
      </c>
      <c r="X30" s="46" t="str">
        <f>PARAMETRES!$C29</f>
        <v>L</v>
      </c>
      <c r="Y30" s="47"/>
      <c r="Z30" s="47"/>
      <c r="AA30" s="47"/>
      <c r="AB30" s="47"/>
      <c r="AC30" s="47"/>
      <c r="AD30" s="47"/>
      <c r="AE30" s="47"/>
      <c r="AF30" s="47"/>
      <c r="AG30" s="47"/>
      <c r="AH30" s="47"/>
      <c r="AI30" s="47"/>
      <c r="AJ30" s="47"/>
      <c r="AK30" s="47"/>
      <c r="AL30" s="47"/>
      <c r="AM30" s="47"/>
      <c r="AN30" s="48" t="str">
        <f>IF(AO30=0,"-",SUM(Y30:AM30)/AO30*PARAMETRES!$G$3)</f>
        <v>-</v>
      </c>
      <c r="AO30" s="49">
        <f t="shared" si="1"/>
        <v>0</v>
      </c>
      <c r="AP30" s="50">
        <f>IF(PARAMETRES!$B29="-","",IF(Y$3="",0,IF(Y$46="",IF(Y30="",1,0),0))+IF(Z$3="",0,IF(Z$46="",IF(Z30="",1,0),0))+IF(AA$3="",0,IF(AA$46="",IF(AA30="",1,0),0))+IF(AB$3="",0,IF(AB$46="",IF(AB30="",1,0),0))+IF(AC$3="",0,IF(AC$46="",IF(AC30="",1,0),0))+IF(AD$3="",0,IF(AD$46="",IF(AD30="",1,0),0))+IF(AE$3="",0,IF(AE$46="",IF(AE30="",1,0),0))+IF(AF$3="",0,IF(AF$46="",IF(AF30="",1,0),0))+IF(AG$3="",0,IF(AG$46="",IF(AG30="",1,0),0))+IF(AH$3="",0,IF(AH$46="",IF(AH30="",1,0),0))+IF(AI$3="",0,IF(AI$46="",IF(AI30="",1,0),0)+IF(AJ$3="",0,IF(AJ$46="",IF(AJ30="",1,0),0))+IF(AK$3="",0,IF(AK$46="",IF(AK30="",1,0),0))+IF(AL$3="",0,IF(AL$46="",IF(AL30="",1,0),0))+IF(AM$3="",0,IF(AM$46="",IF(AM30="",1,0),0))))</f>
        <v>0</v>
      </c>
      <c r="AQ30" s="31">
        <f t="shared" si="10"/>
        <v>25</v>
      </c>
      <c r="AR30" s="46" t="str">
        <f>PARAMETRES!$B29</f>
        <v>T</v>
      </c>
      <c r="AS30" s="46" t="str">
        <f>PARAMETRES!$C29</f>
        <v>L</v>
      </c>
      <c r="AT30" s="47"/>
      <c r="AU30" s="47"/>
      <c r="AV30" s="47"/>
      <c r="AW30" s="47"/>
      <c r="AX30" s="47"/>
      <c r="AY30" s="47"/>
      <c r="AZ30" s="47"/>
      <c r="BA30" s="47"/>
      <c r="BB30" s="47"/>
      <c r="BC30" s="47"/>
      <c r="BD30" s="47"/>
      <c r="BE30" s="47"/>
      <c r="BF30" s="47"/>
      <c r="BG30" s="47"/>
      <c r="BH30" s="47"/>
      <c r="BI30" s="48" t="str">
        <f>IF(BJ30=0,"-",SUM(AT30:BH30)/BJ30*PARAMETRES!$G$3)</f>
        <v>-</v>
      </c>
      <c r="BJ30" s="49">
        <f t="shared" si="2"/>
        <v>0</v>
      </c>
      <c r="BK30" s="50">
        <f>IF(PARAMETRES!$B29="-","",IF(AT$3="",0,IF(AT$46="",IF(AT30="",1,0),0))+IF(AU$3="",0,IF(AU$46="",IF(AU30="",1,0),0))+IF(AV$3="",0,IF(AV$46="",IF(AV30="",1,0),0))+IF(AW$3="",0,IF(AW$46="",IF(AW30="",1,0),0))+IF(AX$3="",0,IF(AX$46="",IF(AX30="",1,0),0))+IF(AY$3="",0,IF(AY$46="",IF(AY30="",1,0),0))+IF(AZ$3="",0,IF(AZ$46="",IF(AZ30="",1,0),0))+IF(BA$3="",0,IF(BA$46="",IF(BA30="",1,0),0))+IF(BB$3="",0,IF(BB$46="",IF(BB30="",1,0),0))+IF(BC$3="",0,IF(BC$46="",IF(BC30="",1,0),0))+IF(BD$3="",0,IF(BD$46="",IF(BD30="",1,0),0)+IF(BE$3="",0,IF(BE$46="",IF(BE30="",1,0),0))+IF(BF$3="",0,IF(BF$46="",IF(BF30="",1,0),0))+IF(BG$3="",0,IF(BG$46="",IF(BG30="",1,0),0))+IF(BH$3="",0,IF(BH$46="",IF(BH30="",1,0),0))))</f>
        <v>0</v>
      </c>
      <c r="BL30" s="31">
        <f t="shared" si="11"/>
        <v>25</v>
      </c>
      <c r="BM30" s="46" t="str">
        <f>PARAMETRES!$B29</f>
        <v>T</v>
      </c>
      <c r="BN30" s="46" t="str">
        <f>PARAMETRES!$C29</f>
        <v>L</v>
      </c>
      <c r="BO30" s="47"/>
      <c r="BP30" s="47"/>
      <c r="BQ30" s="47"/>
      <c r="BR30" s="47"/>
      <c r="BS30" s="47"/>
      <c r="BT30" s="47"/>
      <c r="BU30" s="47"/>
      <c r="BV30" s="47"/>
      <c r="BW30" s="47"/>
      <c r="BX30" s="47"/>
      <c r="BY30" s="47"/>
      <c r="BZ30" s="47"/>
      <c r="CA30" s="47"/>
      <c r="CB30" s="47"/>
      <c r="CC30" s="47"/>
      <c r="CD30" s="48" t="str">
        <f>IF(CE30=0,"-",SUM(BO30:CC30)/CE30*PARAMETRES!$G$3)</f>
        <v>-</v>
      </c>
      <c r="CE30" s="49">
        <f t="shared" si="3"/>
        <v>0</v>
      </c>
      <c r="CF30" s="51">
        <f>IF(PARAMETRES!$B29="-","",IF(BO$3="",0,IF(BO$46="",IF(BO30="",1,0),0))+IF(BP$3="",0,IF(BP$46="",IF(BP30="",1,0),0))+IF(BQ$3="",0,IF(BQ$46="",IF(BQ30="",1,0),0))+IF(BR$3="",0,IF(BR$46="",IF(BR30="",1,0),0))+IF(BS$3="",0,IF(BS$46="",IF(BS30="",1,0),0))+IF(BT$3="",0,IF(BT$46="",IF(BT30="",1,0),0))+IF(BU$3="",0,IF(BU$46="",IF(BU30="",1,0),0))+IF(BV$3="",0,IF(BV$46="",IF(BV30="",1,0),0))+IF(BW$3="",0,IF(BW$46="",IF(BW30="",1,0),0))+IF(BX$3="",0,IF(BX$46="",IF(BX30="",1,0),0))+IF(BY$3="",0,IF(BY$46="",IF(BY30="",1,0),0)+IF(BZ$3="",0,IF(BZ$46="",IF(BZ30="",1,0),0))+IF(CA$3="",0,IF(CA$46="",IF(CA30="",1,0),0))+IF(CB$3="",0,IF(CB$46="",IF(CB30="",1,0),0))+IF(CC$3="",0,IF(CC$46="",IF(CC30="",1,0),0))))</f>
        <v>0</v>
      </c>
      <c r="CG30" s="46" t="str">
        <f>PARAMETRES!$B29</f>
        <v>T</v>
      </c>
      <c r="CH30" s="52" t="str">
        <f>PARAMETRES!$C29</f>
        <v>L</v>
      </c>
      <c r="CI30" s="53"/>
    </row>
    <row r="31" spans="1:87">
      <c r="A31" s="31">
        <f t="shared" si="8"/>
        <v>26</v>
      </c>
      <c r="B31" s="46" t="str">
        <f>PARAMETRES!$B30</f>
        <v>T</v>
      </c>
      <c r="C31" s="46" t="str">
        <f>PARAMETRES!$C30</f>
        <v>M</v>
      </c>
      <c r="D31" s="47">
        <v>19</v>
      </c>
      <c r="E31" s="47"/>
      <c r="F31" s="47"/>
      <c r="G31" s="47"/>
      <c r="H31" s="47"/>
      <c r="I31" s="47"/>
      <c r="J31" s="47"/>
      <c r="K31" s="47"/>
      <c r="L31" s="47"/>
      <c r="M31" s="47"/>
      <c r="N31" s="47"/>
      <c r="O31" s="47"/>
      <c r="P31" s="47"/>
      <c r="Q31" s="47"/>
      <c r="R31" s="47"/>
      <c r="S31" s="48">
        <f>IF(T31=0,"-",SUM(D31:R31)/T31*PARAMETRES!$G$3)</f>
        <v>20</v>
      </c>
      <c r="T31" s="49">
        <f t="shared" si="0"/>
        <v>19</v>
      </c>
      <c r="U31" s="50">
        <f>IF(PARAMETRES!$B30="-","",IF(D$3="",0,IF(D$46="",IF(D31="",1,0),0))+IF(E$3="",0,IF(E$46="",IF(E31="",1,0),0))+IF(F$3="",0,IF(F$46="",IF(F31="",1,0),0))+IF(G$3="",0,IF(G$46="",IF(G31="",1,0),0))+IF(H$3="",0,IF(H$46="",IF(H31="",1,0),0))+IF(I$3="",0,IF(I$46="",IF(I31="",1,0),0))+IF(J$3="",0,IF(J$46="",IF(J31="",1,0),0))+IF(K$3="",0,IF(K$46="",IF(K31="",1,0),0))+IF(L$3="",0,IF(L$46="",IF(L31="",1,0),0))+IF(M$3="",0,IF(M$46="",IF(M31="",1,0),0))+IF(N$3="",0,IF(N$46="",IF(N31="",1,0),0)+IF(O$3="",0,IF(O$46="",IF(O31="",1,0),0))+IF(P$3="",0,IF(P$46="",IF(P31="",1,0),0))+IF(Q$3="",0,IF(Q$46="",IF(Q31="",1,0),0))+IF(R$3="",0,IF(R$46="",IF(R31="",1,0),0))))</f>
        <v>0</v>
      </c>
      <c r="V31" s="31">
        <f t="shared" si="9"/>
        <v>26</v>
      </c>
      <c r="W31" s="46" t="str">
        <f>PARAMETRES!$B30</f>
        <v>T</v>
      </c>
      <c r="X31" s="46" t="str">
        <f>PARAMETRES!$C30</f>
        <v>M</v>
      </c>
      <c r="Y31" s="47"/>
      <c r="Z31" s="47"/>
      <c r="AA31" s="47"/>
      <c r="AB31" s="47"/>
      <c r="AC31" s="47"/>
      <c r="AD31" s="47"/>
      <c r="AE31" s="47"/>
      <c r="AF31" s="47"/>
      <c r="AG31" s="47"/>
      <c r="AH31" s="47"/>
      <c r="AI31" s="47"/>
      <c r="AJ31" s="47"/>
      <c r="AK31" s="47"/>
      <c r="AL31" s="47"/>
      <c r="AM31" s="47"/>
      <c r="AN31" s="48" t="str">
        <f>IF(AO31=0,"-",SUM(Y31:AM31)/AO31*PARAMETRES!$G$3)</f>
        <v>-</v>
      </c>
      <c r="AO31" s="49">
        <f t="shared" si="1"/>
        <v>0</v>
      </c>
      <c r="AP31" s="50">
        <f>IF(PARAMETRES!$B30="-","",IF(Y$3="",0,IF(Y$46="",IF(Y31="",1,0),0))+IF(Z$3="",0,IF(Z$46="",IF(Z31="",1,0),0))+IF(AA$3="",0,IF(AA$46="",IF(AA31="",1,0),0))+IF(AB$3="",0,IF(AB$46="",IF(AB31="",1,0),0))+IF(AC$3="",0,IF(AC$46="",IF(AC31="",1,0),0))+IF(AD$3="",0,IF(AD$46="",IF(AD31="",1,0),0))+IF(AE$3="",0,IF(AE$46="",IF(AE31="",1,0),0))+IF(AF$3="",0,IF(AF$46="",IF(AF31="",1,0),0))+IF(AG$3="",0,IF(AG$46="",IF(AG31="",1,0),0))+IF(AH$3="",0,IF(AH$46="",IF(AH31="",1,0),0))+IF(AI$3="",0,IF(AI$46="",IF(AI31="",1,0),0)+IF(AJ$3="",0,IF(AJ$46="",IF(AJ31="",1,0),0))+IF(AK$3="",0,IF(AK$46="",IF(AK31="",1,0),0))+IF(AL$3="",0,IF(AL$46="",IF(AL31="",1,0),0))+IF(AM$3="",0,IF(AM$46="",IF(AM31="",1,0),0))))</f>
        <v>0</v>
      </c>
      <c r="AQ31" s="31">
        <f t="shared" ref="AQ31:AQ45" si="12">AQ30+1</f>
        <v>26</v>
      </c>
      <c r="AR31" s="46" t="str">
        <f>PARAMETRES!$B30</f>
        <v>T</v>
      </c>
      <c r="AS31" s="46" t="str">
        <f>PARAMETRES!$C30</f>
        <v>M</v>
      </c>
      <c r="AT31" s="47"/>
      <c r="AU31" s="47"/>
      <c r="AV31" s="47"/>
      <c r="AW31" s="47"/>
      <c r="AX31" s="47"/>
      <c r="AY31" s="47"/>
      <c r="AZ31" s="47"/>
      <c r="BA31" s="47"/>
      <c r="BB31" s="47"/>
      <c r="BC31" s="47"/>
      <c r="BD31" s="47"/>
      <c r="BE31" s="47"/>
      <c r="BF31" s="47"/>
      <c r="BG31" s="47"/>
      <c r="BH31" s="47"/>
      <c r="BI31" s="48" t="str">
        <f>IF(BJ31=0,"-",SUM(AT31:BH31)/BJ31*PARAMETRES!$G$3)</f>
        <v>-</v>
      </c>
      <c r="BJ31" s="49">
        <f t="shared" si="2"/>
        <v>0</v>
      </c>
      <c r="BK31" s="50">
        <f>IF(PARAMETRES!$B30="-","",IF(AT$3="",0,IF(AT$46="",IF(AT31="",1,0),0))+IF(AU$3="",0,IF(AU$46="",IF(AU31="",1,0),0))+IF(AV$3="",0,IF(AV$46="",IF(AV31="",1,0),0))+IF(AW$3="",0,IF(AW$46="",IF(AW31="",1,0),0))+IF(AX$3="",0,IF(AX$46="",IF(AX31="",1,0),0))+IF(AY$3="",0,IF(AY$46="",IF(AY31="",1,0),0))+IF(AZ$3="",0,IF(AZ$46="",IF(AZ31="",1,0),0))+IF(BA$3="",0,IF(BA$46="",IF(BA31="",1,0),0))+IF(BB$3="",0,IF(BB$46="",IF(BB31="",1,0),0))+IF(BC$3="",0,IF(BC$46="",IF(BC31="",1,0),0))+IF(BD$3="",0,IF(BD$46="",IF(BD31="",1,0),0)+IF(BE$3="",0,IF(BE$46="",IF(BE31="",1,0),0))+IF(BF$3="",0,IF(BF$46="",IF(BF31="",1,0),0))+IF(BG$3="",0,IF(BG$46="",IF(BG31="",1,0),0))+IF(BH$3="",0,IF(BH$46="",IF(BH31="",1,0),0))))</f>
        <v>0</v>
      </c>
      <c r="BL31" s="31">
        <f t="shared" ref="BL31:BL45" si="13">BL30+1</f>
        <v>26</v>
      </c>
      <c r="BM31" s="46" t="str">
        <f>PARAMETRES!$B30</f>
        <v>T</v>
      </c>
      <c r="BN31" s="46" t="str">
        <f>PARAMETRES!$C30</f>
        <v>M</v>
      </c>
      <c r="BO31" s="47"/>
      <c r="BP31" s="47"/>
      <c r="BQ31" s="47"/>
      <c r="BR31" s="47"/>
      <c r="BS31" s="47"/>
      <c r="BT31" s="47"/>
      <c r="BU31" s="47"/>
      <c r="BV31" s="47"/>
      <c r="BW31" s="47"/>
      <c r="BX31" s="47"/>
      <c r="BY31" s="47"/>
      <c r="BZ31" s="47"/>
      <c r="CA31" s="47"/>
      <c r="CB31" s="47"/>
      <c r="CC31" s="47"/>
      <c r="CD31" s="48" t="str">
        <f>IF(CE31=0,"-",SUM(BO31:CC31)/CE31*PARAMETRES!$G$3)</f>
        <v>-</v>
      </c>
      <c r="CE31" s="49">
        <f t="shared" si="3"/>
        <v>0</v>
      </c>
      <c r="CF31" s="51">
        <f>IF(PARAMETRES!$B30="-","",IF(BO$3="",0,IF(BO$46="",IF(BO31="",1,0),0))+IF(BP$3="",0,IF(BP$46="",IF(BP31="",1,0),0))+IF(BQ$3="",0,IF(BQ$46="",IF(BQ31="",1,0),0))+IF(BR$3="",0,IF(BR$46="",IF(BR31="",1,0),0))+IF(BS$3="",0,IF(BS$46="",IF(BS31="",1,0),0))+IF(BT$3="",0,IF(BT$46="",IF(BT31="",1,0),0))+IF(BU$3="",0,IF(BU$46="",IF(BU31="",1,0),0))+IF(BV$3="",0,IF(BV$46="",IF(BV31="",1,0),0))+IF(BW$3="",0,IF(BW$46="",IF(BW31="",1,0),0))+IF(BX$3="",0,IF(BX$46="",IF(BX31="",1,0),0))+IF(BY$3="",0,IF(BY$46="",IF(BY31="",1,0),0)+IF(BZ$3="",0,IF(BZ$46="",IF(BZ31="",1,0),0))+IF(CA$3="",0,IF(CA$46="",IF(CA31="",1,0),0))+IF(CB$3="",0,IF(CB$46="",IF(CB31="",1,0),0))+IF(CC$3="",0,IF(CC$46="",IF(CC31="",1,0),0))))</f>
        <v>0</v>
      </c>
      <c r="CG31" s="46" t="str">
        <f>PARAMETRES!$B30</f>
        <v>T</v>
      </c>
      <c r="CH31" s="52" t="str">
        <f>PARAMETRES!$C30</f>
        <v>M</v>
      </c>
      <c r="CI31" s="53"/>
    </row>
    <row r="32" spans="1:87">
      <c r="A32" s="31">
        <f t="shared" si="8"/>
        <v>27</v>
      </c>
      <c r="B32" s="46" t="str">
        <f>PARAMETRES!$B31</f>
        <v>V</v>
      </c>
      <c r="C32" s="46" t="str">
        <f>PARAMETRES!$C31</f>
        <v>F</v>
      </c>
      <c r="D32" s="47">
        <v>19</v>
      </c>
      <c r="E32" s="47"/>
      <c r="F32" s="47"/>
      <c r="G32" s="47"/>
      <c r="H32" s="47"/>
      <c r="I32" s="47"/>
      <c r="J32" s="47"/>
      <c r="K32" s="47"/>
      <c r="L32" s="47"/>
      <c r="M32" s="47"/>
      <c r="N32" s="47"/>
      <c r="O32" s="47"/>
      <c r="P32" s="47"/>
      <c r="Q32" s="47"/>
      <c r="R32" s="47"/>
      <c r="S32" s="48">
        <f>IF(T32=0,"-",SUM(D32:R32)/T32*PARAMETRES!$G$3)</f>
        <v>20</v>
      </c>
      <c r="T32" s="49">
        <f t="shared" si="0"/>
        <v>19</v>
      </c>
      <c r="U32" s="50">
        <f>IF(PARAMETRES!$B31="-","",IF(D$3="",0,IF(D$46="",IF(D32="",1,0),0))+IF(E$3="",0,IF(E$46="",IF(E32="",1,0),0))+IF(F$3="",0,IF(F$46="",IF(F32="",1,0),0))+IF(G$3="",0,IF(G$46="",IF(G32="",1,0),0))+IF(H$3="",0,IF(H$46="",IF(H32="",1,0),0))+IF(I$3="",0,IF(I$46="",IF(I32="",1,0),0))+IF(J$3="",0,IF(J$46="",IF(J32="",1,0),0))+IF(K$3="",0,IF(K$46="",IF(K32="",1,0),0))+IF(L$3="",0,IF(L$46="",IF(L32="",1,0),0))+IF(M$3="",0,IF(M$46="",IF(M32="",1,0),0))+IF(N$3="",0,IF(N$46="",IF(N32="",1,0),0)+IF(O$3="",0,IF(O$46="",IF(O32="",1,0),0))+IF(P$3="",0,IF(P$46="",IF(P32="",1,0),0))+IF(Q$3="",0,IF(Q$46="",IF(Q32="",1,0),0))+IF(R$3="",0,IF(R$46="",IF(R32="",1,0),0))))</f>
        <v>0</v>
      </c>
      <c r="V32" s="31">
        <f t="shared" si="9"/>
        <v>27</v>
      </c>
      <c r="W32" s="46" t="str">
        <f>PARAMETRES!$B31</f>
        <v>V</v>
      </c>
      <c r="X32" s="46" t="str">
        <f>PARAMETRES!$C31</f>
        <v>F</v>
      </c>
      <c r="Y32" s="47"/>
      <c r="Z32" s="47"/>
      <c r="AA32" s="47"/>
      <c r="AB32" s="47"/>
      <c r="AC32" s="47"/>
      <c r="AD32" s="47"/>
      <c r="AE32" s="47"/>
      <c r="AF32" s="47"/>
      <c r="AG32" s="47"/>
      <c r="AH32" s="47"/>
      <c r="AI32" s="47"/>
      <c r="AJ32" s="47"/>
      <c r="AK32" s="47"/>
      <c r="AL32" s="47"/>
      <c r="AM32" s="47"/>
      <c r="AN32" s="48" t="str">
        <f>IF(AO32=0,"-",SUM(Y32:AM32)/AO32*PARAMETRES!$G$3)</f>
        <v>-</v>
      </c>
      <c r="AO32" s="49">
        <f t="shared" si="1"/>
        <v>0</v>
      </c>
      <c r="AP32" s="50">
        <f>IF(PARAMETRES!$B31="-","",IF(Y$3="",0,IF(Y$46="",IF(Y32="",1,0),0))+IF(Z$3="",0,IF(Z$46="",IF(Z32="",1,0),0))+IF(AA$3="",0,IF(AA$46="",IF(AA32="",1,0),0))+IF(AB$3="",0,IF(AB$46="",IF(AB32="",1,0),0))+IF(AC$3="",0,IF(AC$46="",IF(AC32="",1,0),0))+IF(AD$3="",0,IF(AD$46="",IF(AD32="",1,0),0))+IF(AE$3="",0,IF(AE$46="",IF(AE32="",1,0),0))+IF(AF$3="",0,IF(AF$46="",IF(AF32="",1,0),0))+IF(AG$3="",0,IF(AG$46="",IF(AG32="",1,0),0))+IF(AH$3="",0,IF(AH$46="",IF(AH32="",1,0),0))+IF(AI$3="",0,IF(AI$46="",IF(AI32="",1,0),0)+IF(AJ$3="",0,IF(AJ$46="",IF(AJ32="",1,0),0))+IF(AK$3="",0,IF(AK$46="",IF(AK32="",1,0),0))+IF(AL$3="",0,IF(AL$46="",IF(AL32="",1,0),0))+IF(AM$3="",0,IF(AM$46="",IF(AM32="",1,0),0))))</f>
        <v>0</v>
      </c>
      <c r="AQ32" s="31">
        <f t="shared" si="12"/>
        <v>27</v>
      </c>
      <c r="AR32" s="46" t="str">
        <f>PARAMETRES!$B31</f>
        <v>V</v>
      </c>
      <c r="AS32" s="46" t="str">
        <f>PARAMETRES!$C31</f>
        <v>F</v>
      </c>
      <c r="AT32" s="47"/>
      <c r="AU32" s="47"/>
      <c r="AV32" s="47"/>
      <c r="AW32" s="47"/>
      <c r="AX32" s="47"/>
      <c r="AY32" s="47"/>
      <c r="AZ32" s="47"/>
      <c r="BA32" s="47"/>
      <c r="BB32" s="47"/>
      <c r="BC32" s="47"/>
      <c r="BD32" s="47"/>
      <c r="BE32" s="47"/>
      <c r="BF32" s="47"/>
      <c r="BG32" s="47"/>
      <c r="BH32" s="47"/>
      <c r="BI32" s="48" t="str">
        <f>IF(BJ32=0,"-",SUM(AT32:BH32)/BJ32*PARAMETRES!$G$3)</f>
        <v>-</v>
      </c>
      <c r="BJ32" s="49">
        <f t="shared" si="2"/>
        <v>0</v>
      </c>
      <c r="BK32" s="50">
        <f>IF(PARAMETRES!$B31="-","",IF(AT$3="",0,IF(AT$46="",IF(AT32="",1,0),0))+IF(AU$3="",0,IF(AU$46="",IF(AU32="",1,0),0))+IF(AV$3="",0,IF(AV$46="",IF(AV32="",1,0),0))+IF(AW$3="",0,IF(AW$46="",IF(AW32="",1,0),0))+IF(AX$3="",0,IF(AX$46="",IF(AX32="",1,0),0))+IF(AY$3="",0,IF(AY$46="",IF(AY32="",1,0),0))+IF(AZ$3="",0,IF(AZ$46="",IF(AZ32="",1,0),0))+IF(BA$3="",0,IF(BA$46="",IF(BA32="",1,0),0))+IF(BB$3="",0,IF(BB$46="",IF(BB32="",1,0),0))+IF(BC$3="",0,IF(BC$46="",IF(BC32="",1,0),0))+IF(BD$3="",0,IF(BD$46="",IF(BD32="",1,0),0)+IF(BE$3="",0,IF(BE$46="",IF(BE32="",1,0),0))+IF(BF$3="",0,IF(BF$46="",IF(BF32="",1,0),0))+IF(BG$3="",0,IF(BG$46="",IF(BG32="",1,0),0))+IF(BH$3="",0,IF(BH$46="",IF(BH32="",1,0),0))))</f>
        <v>0</v>
      </c>
      <c r="BL32" s="31">
        <f t="shared" si="13"/>
        <v>27</v>
      </c>
      <c r="BM32" s="46" t="str">
        <f>PARAMETRES!$B31</f>
        <v>V</v>
      </c>
      <c r="BN32" s="46" t="str">
        <f>PARAMETRES!$C31</f>
        <v>F</v>
      </c>
      <c r="BO32" s="47"/>
      <c r="BP32" s="47"/>
      <c r="BQ32" s="47"/>
      <c r="BR32" s="47"/>
      <c r="BS32" s="47"/>
      <c r="BT32" s="47"/>
      <c r="BU32" s="47"/>
      <c r="BV32" s="47"/>
      <c r="BW32" s="47"/>
      <c r="BX32" s="47"/>
      <c r="BY32" s="47"/>
      <c r="BZ32" s="47"/>
      <c r="CA32" s="47"/>
      <c r="CB32" s="47"/>
      <c r="CC32" s="47"/>
      <c r="CD32" s="48" t="str">
        <f>IF(CE32=0,"-",SUM(BO32:CC32)/CE32*PARAMETRES!$G$3)</f>
        <v>-</v>
      </c>
      <c r="CE32" s="49">
        <f t="shared" si="3"/>
        <v>0</v>
      </c>
      <c r="CF32" s="51">
        <f>IF(PARAMETRES!$B31="-","",IF(BO$3="",0,IF(BO$46="",IF(BO32="",1,0),0))+IF(BP$3="",0,IF(BP$46="",IF(BP32="",1,0),0))+IF(BQ$3="",0,IF(BQ$46="",IF(BQ32="",1,0),0))+IF(BR$3="",0,IF(BR$46="",IF(BR32="",1,0),0))+IF(BS$3="",0,IF(BS$46="",IF(BS32="",1,0),0))+IF(BT$3="",0,IF(BT$46="",IF(BT32="",1,0),0))+IF(BU$3="",0,IF(BU$46="",IF(BU32="",1,0),0))+IF(BV$3="",0,IF(BV$46="",IF(BV32="",1,0),0))+IF(BW$3="",0,IF(BW$46="",IF(BW32="",1,0),0))+IF(BX$3="",0,IF(BX$46="",IF(BX32="",1,0),0))+IF(BY$3="",0,IF(BY$46="",IF(BY32="",1,0),0)+IF(BZ$3="",0,IF(BZ$46="",IF(BZ32="",1,0),0))+IF(CA$3="",0,IF(CA$46="",IF(CA32="",1,0),0))+IF(CB$3="",0,IF(CB$46="",IF(CB32="",1,0),0))+IF(CC$3="",0,IF(CC$46="",IF(CC32="",1,0),0))))</f>
        <v>0</v>
      </c>
      <c r="CG32" s="46" t="str">
        <f>PARAMETRES!$B31</f>
        <v>V</v>
      </c>
      <c r="CH32" s="52" t="str">
        <f>PARAMETRES!$C31</f>
        <v>F</v>
      </c>
      <c r="CI32" s="53"/>
    </row>
    <row r="33" spans="1:87">
      <c r="A33" s="31">
        <f t="shared" si="8"/>
        <v>28</v>
      </c>
      <c r="B33" s="46" t="str">
        <f>PARAMETRES!$B32</f>
        <v>V</v>
      </c>
      <c r="C33" s="46" t="str">
        <f>PARAMETRES!$C32</f>
        <v>B</v>
      </c>
      <c r="D33" s="47">
        <v>18</v>
      </c>
      <c r="E33" s="47"/>
      <c r="F33" s="47"/>
      <c r="G33" s="47"/>
      <c r="H33" s="47"/>
      <c r="I33" s="47"/>
      <c r="J33" s="47"/>
      <c r="K33" s="47"/>
      <c r="L33" s="47"/>
      <c r="M33" s="47"/>
      <c r="N33" s="47"/>
      <c r="O33" s="47"/>
      <c r="P33" s="47"/>
      <c r="Q33" s="47"/>
      <c r="R33" s="47"/>
      <c r="S33" s="48">
        <f>IF(T33=0,"-",SUM(D33:R33)/T33*PARAMETRES!$G$3)</f>
        <v>18.94736842105263</v>
      </c>
      <c r="T33" s="49">
        <f t="shared" si="0"/>
        <v>19</v>
      </c>
      <c r="U33" s="50">
        <f>IF(PARAMETRES!$B32="-","",IF(D$3="",0,IF(D$46="",IF(D33="",1,0),0))+IF(E$3="",0,IF(E$46="",IF(E33="",1,0),0))+IF(F$3="",0,IF(F$46="",IF(F33="",1,0),0))+IF(G$3="",0,IF(G$46="",IF(G33="",1,0),0))+IF(H$3="",0,IF(H$46="",IF(H33="",1,0),0))+IF(I$3="",0,IF(I$46="",IF(I33="",1,0),0))+IF(J$3="",0,IF(J$46="",IF(J33="",1,0),0))+IF(K$3="",0,IF(K$46="",IF(K33="",1,0),0))+IF(L$3="",0,IF(L$46="",IF(L33="",1,0),0))+IF(M$3="",0,IF(M$46="",IF(M33="",1,0),0))+IF(N$3="",0,IF(N$46="",IF(N33="",1,0),0)+IF(O$3="",0,IF(O$46="",IF(O33="",1,0),0))+IF(P$3="",0,IF(P$46="",IF(P33="",1,0),0))+IF(Q$3="",0,IF(Q$46="",IF(Q33="",1,0),0))+IF(R$3="",0,IF(R$46="",IF(R33="",1,0),0))))</f>
        <v>0</v>
      </c>
      <c r="V33" s="31">
        <f t="shared" si="9"/>
        <v>28</v>
      </c>
      <c r="W33" s="46" t="str">
        <f>PARAMETRES!$B32</f>
        <v>V</v>
      </c>
      <c r="X33" s="46" t="str">
        <f>PARAMETRES!$C32</f>
        <v>B</v>
      </c>
      <c r="Y33" s="47"/>
      <c r="Z33" s="47"/>
      <c r="AA33" s="47"/>
      <c r="AB33" s="47"/>
      <c r="AC33" s="47"/>
      <c r="AD33" s="47"/>
      <c r="AE33" s="47"/>
      <c r="AF33" s="47"/>
      <c r="AG33" s="47"/>
      <c r="AH33" s="47"/>
      <c r="AI33" s="47"/>
      <c r="AJ33" s="47"/>
      <c r="AK33" s="47"/>
      <c r="AL33" s="47"/>
      <c r="AM33" s="47"/>
      <c r="AN33" s="48" t="str">
        <f>IF(AO33=0,"-",SUM(Y33:AM33)/AO33*PARAMETRES!$G$3)</f>
        <v>-</v>
      </c>
      <c r="AO33" s="49">
        <f t="shared" si="1"/>
        <v>0</v>
      </c>
      <c r="AP33" s="50">
        <f>IF(PARAMETRES!$B32="-","",IF(Y$3="",0,IF(Y$46="",IF(Y33="",1,0),0))+IF(Z$3="",0,IF(Z$46="",IF(Z33="",1,0),0))+IF(AA$3="",0,IF(AA$46="",IF(AA33="",1,0),0))+IF(AB$3="",0,IF(AB$46="",IF(AB33="",1,0),0))+IF(AC$3="",0,IF(AC$46="",IF(AC33="",1,0),0))+IF(AD$3="",0,IF(AD$46="",IF(AD33="",1,0),0))+IF(AE$3="",0,IF(AE$46="",IF(AE33="",1,0),0))+IF(AF$3="",0,IF(AF$46="",IF(AF33="",1,0),0))+IF(AG$3="",0,IF(AG$46="",IF(AG33="",1,0),0))+IF(AH$3="",0,IF(AH$46="",IF(AH33="",1,0),0))+IF(AI$3="",0,IF(AI$46="",IF(AI33="",1,0),0)+IF(AJ$3="",0,IF(AJ$46="",IF(AJ33="",1,0),0))+IF(AK$3="",0,IF(AK$46="",IF(AK33="",1,0),0))+IF(AL$3="",0,IF(AL$46="",IF(AL33="",1,0),0))+IF(AM$3="",0,IF(AM$46="",IF(AM33="",1,0),0))))</f>
        <v>0</v>
      </c>
      <c r="AQ33" s="31">
        <f t="shared" si="12"/>
        <v>28</v>
      </c>
      <c r="AR33" s="46" t="str">
        <f>PARAMETRES!$B32</f>
        <v>V</v>
      </c>
      <c r="AS33" s="46" t="str">
        <f>PARAMETRES!$C32</f>
        <v>B</v>
      </c>
      <c r="AT33" s="47"/>
      <c r="AU33" s="47"/>
      <c r="AV33" s="47"/>
      <c r="AW33" s="47"/>
      <c r="AX33" s="47"/>
      <c r="AY33" s="47"/>
      <c r="AZ33" s="47"/>
      <c r="BA33" s="47"/>
      <c r="BB33" s="47"/>
      <c r="BC33" s="47"/>
      <c r="BD33" s="47"/>
      <c r="BE33" s="47"/>
      <c r="BF33" s="47"/>
      <c r="BG33" s="47"/>
      <c r="BH33" s="47"/>
      <c r="BI33" s="48" t="str">
        <f>IF(BJ33=0,"-",SUM(AT33:BH33)/BJ33*PARAMETRES!$G$3)</f>
        <v>-</v>
      </c>
      <c r="BJ33" s="49">
        <f t="shared" si="2"/>
        <v>0</v>
      </c>
      <c r="BK33" s="50">
        <f>IF(PARAMETRES!$B32="-","",IF(AT$3="",0,IF(AT$46="",IF(AT33="",1,0),0))+IF(AU$3="",0,IF(AU$46="",IF(AU33="",1,0),0))+IF(AV$3="",0,IF(AV$46="",IF(AV33="",1,0),0))+IF(AW$3="",0,IF(AW$46="",IF(AW33="",1,0),0))+IF(AX$3="",0,IF(AX$46="",IF(AX33="",1,0),0))+IF(AY$3="",0,IF(AY$46="",IF(AY33="",1,0),0))+IF(AZ$3="",0,IF(AZ$46="",IF(AZ33="",1,0),0))+IF(BA$3="",0,IF(BA$46="",IF(BA33="",1,0),0))+IF(BB$3="",0,IF(BB$46="",IF(BB33="",1,0),0))+IF(BC$3="",0,IF(BC$46="",IF(BC33="",1,0),0))+IF(BD$3="",0,IF(BD$46="",IF(BD33="",1,0),0)+IF(BE$3="",0,IF(BE$46="",IF(BE33="",1,0),0))+IF(BF$3="",0,IF(BF$46="",IF(BF33="",1,0),0))+IF(BG$3="",0,IF(BG$46="",IF(BG33="",1,0),0))+IF(BH$3="",0,IF(BH$46="",IF(BH33="",1,0),0))))</f>
        <v>0</v>
      </c>
      <c r="BL33" s="31">
        <f t="shared" si="13"/>
        <v>28</v>
      </c>
      <c r="BM33" s="46" t="str">
        <f>PARAMETRES!$B32</f>
        <v>V</v>
      </c>
      <c r="BN33" s="46" t="str">
        <f>PARAMETRES!$C32</f>
        <v>B</v>
      </c>
      <c r="BO33" s="47"/>
      <c r="BP33" s="47"/>
      <c r="BQ33" s="47"/>
      <c r="BR33" s="47"/>
      <c r="BS33" s="47"/>
      <c r="BT33" s="47"/>
      <c r="BU33" s="47"/>
      <c r="BV33" s="47"/>
      <c r="BW33" s="47"/>
      <c r="BX33" s="47"/>
      <c r="BY33" s="47"/>
      <c r="BZ33" s="47"/>
      <c r="CA33" s="47"/>
      <c r="CB33" s="47"/>
      <c r="CC33" s="47"/>
      <c r="CD33" s="48" t="str">
        <f>IF(CE33=0,"-",SUM(BO33:CC33)/CE33*PARAMETRES!$G$3)</f>
        <v>-</v>
      </c>
      <c r="CE33" s="49">
        <f t="shared" si="3"/>
        <v>0</v>
      </c>
      <c r="CF33" s="51">
        <f>IF(PARAMETRES!$B32="-","",IF(BO$3="",0,IF(BO$46="",IF(BO33="",1,0),0))+IF(BP$3="",0,IF(BP$46="",IF(BP33="",1,0),0))+IF(BQ$3="",0,IF(BQ$46="",IF(BQ33="",1,0),0))+IF(BR$3="",0,IF(BR$46="",IF(BR33="",1,0),0))+IF(BS$3="",0,IF(BS$46="",IF(BS33="",1,0),0))+IF(BT$3="",0,IF(BT$46="",IF(BT33="",1,0),0))+IF(BU$3="",0,IF(BU$46="",IF(BU33="",1,0),0))+IF(BV$3="",0,IF(BV$46="",IF(BV33="",1,0),0))+IF(BW$3="",0,IF(BW$46="",IF(BW33="",1,0),0))+IF(BX$3="",0,IF(BX$46="",IF(BX33="",1,0),0))+IF(BY$3="",0,IF(BY$46="",IF(BY33="",1,0),0)+IF(BZ$3="",0,IF(BZ$46="",IF(BZ33="",1,0),0))+IF(CA$3="",0,IF(CA$46="",IF(CA33="",1,0),0))+IF(CB$3="",0,IF(CB$46="",IF(CB33="",1,0),0))+IF(CC$3="",0,IF(CC$46="",IF(CC33="",1,0),0))))</f>
        <v>0</v>
      </c>
      <c r="CG33" s="46" t="str">
        <f>PARAMETRES!$B32</f>
        <v>V</v>
      </c>
      <c r="CH33" s="52" t="str">
        <f>PARAMETRES!$C32</f>
        <v>B</v>
      </c>
      <c r="CI33" s="53"/>
    </row>
    <row r="34" spans="1:87">
      <c r="A34" s="31">
        <f t="shared" si="8"/>
        <v>29</v>
      </c>
      <c r="B34" s="46" t="str">
        <f>PARAMETRES!$B33</f>
        <v>Z</v>
      </c>
      <c r="C34" s="46" t="str">
        <f>PARAMETRES!$C33</f>
        <v>B</v>
      </c>
      <c r="D34" s="47">
        <v>9.5</v>
      </c>
      <c r="E34" s="47"/>
      <c r="F34" s="47"/>
      <c r="G34" s="47"/>
      <c r="H34" s="47"/>
      <c r="I34" s="47"/>
      <c r="J34" s="47"/>
      <c r="K34" s="47"/>
      <c r="L34" s="47"/>
      <c r="M34" s="47"/>
      <c r="N34" s="47"/>
      <c r="O34" s="47"/>
      <c r="P34" s="47"/>
      <c r="Q34" s="47"/>
      <c r="R34" s="47"/>
      <c r="S34" s="48">
        <f>IF(T34=0,"-",SUM(D34:R34)/T34*PARAMETRES!$G$3)</f>
        <v>10</v>
      </c>
      <c r="T34" s="49">
        <f t="shared" si="0"/>
        <v>19</v>
      </c>
      <c r="U34" s="50">
        <f>IF(PARAMETRES!$B33="-","",IF(D$3="",0,IF(D$46="",IF(D34="",1,0),0))+IF(E$3="",0,IF(E$46="",IF(E34="",1,0),0))+IF(F$3="",0,IF(F$46="",IF(F34="",1,0),0))+IF(G$3="",0,IF(G$46="",IF(G34="",1,0),0))+IF(H$3="",0,IF(H$46="",IF(H34="",1,0),0))+IF(I$3="",0,IF(I$46="",IF(I34="",1,0),0))+IF(J$3="",0,IF(J$46="",IF(J34="",1,0),0))+IF(K$3="",0,IF(K$46="",IF(K34="",1,0),0))+IF(L$3="",0,IF(L$46="",IF(L34="",1,0),0))+IF(M$3="",0,IF(M$46="",IF(M34="",1,0),0))+IF(N$3="",0,IF(N$46="",IF(N34="",1,0),0)+IF(O$3="",0,IF(O$46="",IF(O34="",1,0),0))+IF(P$3="",0,IF(P$46="",IF(P34="",1,0),0))+IF(Q$3="",0,IF(Q$46="",IF(Q34="",1,0),0))+IF(R$3="",0,IF(R$46="",IF(R34="",1,0),0))))</f>
        <v>0</v>
      </c>
      <c r="V34" s="31">
        <f t="shared" si="9"/>
        <v>29</v>
      </c>
      <c r="W34" s="46" t="str">
        <f>PARAMETRES!$B33</f>
        <v>Z</v>
      </c>
      <c r="X34" s="46" t="str">
        <f>PARAMETRES!$C33</f>
        <v>B</v>
      </c>
      <c r="Y34" s="47"/>
      <c r="Z34" s="47"/>
      <c r="AA34" s="47"/>
      <c r="AB34" s="47"/>
      <c r="AC34" s="47"/>
      <c r="AD34" s="47"/>
      <c r="AE34" s="47"/>
      <c r="AF34" s="47"/>
      <c r="AG34" s="47"/>
      <c r="AH34" s="47"/>
      <c r="AI34" s="47"/>
      <c r="AJ34" s="47"/>
      <c r="AK34" s="47"/>
      <c r="AL34" s="47"/>
      <c r="AM34" s="47"/>
      <c r="AN34" s="48" t="str">
        <f>IF(AO34=0,"-",SUM(Y34:AM34)/AO34*PARAMETRES!$G$3)</f>
        <v>-</v>
      </c>
      <c r="AO34" s="49">
        <f t="shared" si="1"/>
        <v>0</v>
      </c>
      <c r="AP34" s="50">
        <f>IF(PARAMETRES!$B33="-","",IF(Y$3="",0,IF(Y$46="",IF(Y34="",1,0),0))+IF(Z$3="",0,IF(Z$46="",IF(Z34="",1,0),0))+IF(AA$3="",0,IF(AA$46="",IF(AA34="",1,0),0))+IF(AB$3="",0,IF(AB$46="",IF(AB34="",1,0),0))+IF(AC$3="",0,IF(AC$46="",IF(AC34="",1,0),0))+IF(AD$3="",0,IF(AD$46="",IF(AD34="",1,0),0))+IF(AE$3="",0,IF(AE$46="",IF(AE34="",1,0),0))+IF(AF$3="",0,IF(AF$46="",IF(AF34="",1,0),0))+IF(AG$3="",0,IF(AG$46="",IF(AG34="",1,0),0))+IF(AH$3="",0,IF(AH$46="",IF(AH34="",1,0),0))+IF(AI$3="",0,IF(AI$46="",IF(AI34="",1,0),0)+IF(AJ$3="",0,IF(AJ$46="",IF(AJ34="",1,0),0))+IF(AK$3="",0,IF(AK$46="",IF(AK34="",1,0),0))+IF(AL$3="",0,IF(AL$46="",IF(AL34="",1,0),0))+IF(AM$3="",0,IF(AM$46="",IF(AM34="",1,0),0))))</f>
        <v>0</v>
      </c>
      <c r="AQ34" s="31">
        <f t="shared" si="12"/>
        <v>29</v>
      </c>
      <c r="AR34" s="46" t="str">
        <f>PARAMETRES!$B33</f>
        <v>Z</v>
      </c>
      <c r="AS34" s="46" t="str">
        <f>PARAMETRES!$C33</f>
        <v>B</v>
      </c>
      <c r="AT34" s="47"/>
      <c r="AU34" s="47"/>
      <c r="AV34" s="47"/>
      <c r="AW34" s="47"/>
      <c r="AX34" s="47"/>
      <c r="AY34" s="47"/>
      <c r="AZ34" s="47"/>
      <c r="BA34" s="47"/>
      <c r="BB34" s="47"/>
      <c r="BC34" s="47"/>
      <c r="BD34" s="47"/>
      <c r="BE34" s="47"/>
      <c r="BF34" s="47"/>
      <c r="BG34" s="47"/>
      <c r="BH34" s="47"/>
      <c r="BI34" s="48" t="str">
        <f>IF(BJ34=0,"-",SUM(AT34:BH34)/BJ34*PARAMETRES!$G$3)</f>
        <v>-</v>
      </c>
      <c r="BJ34" s="49">
        <f t="shared" si="2"/>
        <v>0</v>
      </c>
      <c r="BK34" s="50">
        <f>IF(PARAMETRES!$B33="-","",IF(AT$3="",0,IF(AT$46="",IF(AT34="",1,0),0))+IF(AU$3="",0,IF(AU$46="",IF(AU34="",1,0),0))+IF(AV$3="",0,IF(AV$46="",IF(AV34="",1,0),0))+IF(AW$3="",0,IF(AW$46="",IF(AW34="",1,0),0))+IF(AX$3="",0,IF(AX$46="",IF(AX34="",1,0),0))+IF(AY$3="",0,IF(AY$46="",IF(AY34="",1,0),0))+IF(AZ$3="",0,IF(AZ$46="",IF(AZ34="",1,0),0))+IF(BA$3="",0,IF(BA$46="",IF(BA34="",1,0),0))+IF(BB$3="",0,IF(BB$46="",IF(BB34="",1,0),0))+IF(BC$3="",0,IF(BC$46="",IF(BC34="",1,0),0))+IF(BD$3="",0,IF(BD$46="",IF(BD34="",1,0),0)+IF(BE$3="",0,IF(BE$46="",IF(BE34="",1,0),0))+IF(BF$3="",0,IF(BF$46="",IF(BF34="",1,0),0))+IF(BG$3="",0,IF(BG$46="",IF(BG34="",1,0),0))+IF(BH$3="",0,IF(BH$46="",IF(BH34="",1,0),0))))</f>
        <v>0</v>
      </c>
      <c r="BL34" s="31">
        <f t="shared" si="13"/>
        <v>29</v>
      </c>
      <c r="BM34" s="46" t="str">
        <f>PARAMETRES!$B33</f>
        <v>Z</v>
      </c>
      <c r="BN34" s="46" t="str">
        <f>PARAMETRES!$C33</f>
        <v>B</v>
      </c>
      <c r="BO34" s="47"/>
      <c r="BP34" s="47"/>
      <c r="BQ34" s="47"/>
      <c r="BR34" s="47"/>
      <c r="BS34" s="47"/>
      <c r="BT34" s="47"/>
      <c r="BU34" s="47"/>
      <c r="BV34" s="47"/>
      <c r="BW34" s="47"/>
      <c r="BX34" s="47"/>
      <c r="BY34" s="47"/>
      <c r="BZ34" s="47"/>
      <c r="CA34" s="47"/>
      <c r="CB34" s="47"/>
      <c r="CC34" s="47"/>
      <c r="CD34" s="48" t="str">
        <f>IF(CE34=0,"-",SUM(BO34:CC34)/CE34*PARAMETRES!$G$3)</f>
        <v>-</v>
      </c>
      <c r="CE34" s="49">
        <f t="shared" si="3"/>
        <v>0</v>
      </c>
      <c r="CF34" s="51">
        <f>IF(PARAMETRES!$B33="-","",IF(BO$3="",0,IF(BO$46="",IF(BO34="",1,0),0))+IF(BP$3="",0,IF(BP$46="",IF(BP34="",1,0),0))+IF(BQ$3="",0,IF(BQ$46="",IF(BQ34="",1,0),0))+IF(BR$3="",0,IF(BR$46="",IF(BR34="",1,0),0))+IF(BS$3="",0,IF(BS$46="",IF(BS34="",1,0),0))+IF(BT$3="",0,IF(BT$46="",IF(BT34="",1,0),0))+IF(BU$3="",0,IF(BU$46="",IF(BU34="",1,0),0))+IF(BV$3="",0,IF(BV$46="",IF(BV34="",1,0),0))+IF(BW$3="",0,IF(BW$46="",IF(BW34="",1,0),0))+IF(BX$3="",0,IF(BX$46="",IF(BX34="",1,0),0))+IF(BY$3="",0,IF(BY$46="",IF(BY34="",1,0),0)+IF(BZ$3="",0,IF(BZ$46="",IF(BZ34="",1,0),0))+IF(CA$3="",0,IF(CA$46="",IF(CA34="",1,0),0))+IF(CB$3="",0,IF(CB$46="",IF(CB34="",1,0),0))+IF(CC$3="",0,IF(CC$46="",IF(CC34="",1,0),0))))</f>
        <v>0</v>
      </c>
      <c r="CG34" s="46" t="str">
        <f>PARAMETRES!$B33</f>
        <v>Z</v>
      </c>
      <c r="CH34" s="52" t="str">
        <f>PARAMETRES!$C33</f>
        <v>B</v>
      </c>
      <c r="CI34" s="53"/>
    </row>
    <row r="35" spans="1:87">
      <c r="A35" s="31">
        <f t="shared" si="8"/>
        <v>30</v>
      </c>
      <c r="B35" s="46" t="str">
        <f>PARAMETRES!$B34</f>
        <v>-</v>
      </c>
      <c r="C35" s="46" t="str">
        <f>PARAMETRES!$C34</f>
        <v>-</v>
      </c>
      <c r="D35" s="47"/>
      <c r="E35" s="47"/>
      <c r="F35" s="47"/>
      <c r="G35" s="47"/>
      <c r="H35" s="47"/>
      <c r="I35" s="47"/>
      <c r="J35" s="47"/>
      <c r="K35" s="47"/>
      <c r="L35" s="47"/>
      <c r="M35" s="47"/>
      <c r="N35" s="47"/>
      <c r="O35" s="47"/>
      <c r="P35" s="47"/>
      <c r="Q35" s="47"/>
      <c r="R35" s="47"/>
      <c r="S35" s="48" t="str">
        <f>IF(T35=0,"-",SUM(D35:R35)/T35*PARAMETRES!$G$3)</f>
        <v>-</v>
      </c>
      <c r="T35" s="49">
        <f t="shared" si="0"/>
        <v>0</v>
      </c>
      <c r="U35" s="50" t="str">
        <f>IF(PARAMETRES!$B34="-","",IF(D$3="",0,IF(D$46="",IF(D35="",1,0),0))+IF(E$3="",0,IF(E$46="",IF(E35="",1,0),0))+IF(F$3="",0,IF(F$46="",IF(F35="",1,0),0))+IF(G$3="",0,IF(G$46="",IF(G35="",1,0),0))+IF(H$3="",0,IF(H$46="",IF(H35="",1,0),0))+IF(I$3="",0,IF(I$46="",IF(I35="",1,0),0))+IF(J$3="",0,IF(J$46="",IF(J35="",1,0),0))+IF(K$3="",0,IF(K$46="",IF(K35="",1,0),0))+IF(L$3="",0,IF(L$46="",IF(L35="",1,0),0))+IF(M$3="",0,IF(M$46="",IF(M35="",1,0),0))+IF(N$3="",0,IF(N$46="",IF(N35="",1,0),0)+IF(O$3="",0,IF(O$46="",IF(O35="",1,0),0))+IF(P$3="",0,IF(P$46="",IF(P35="",1,0),0))+IF(Q$3="",0,IF(Q$46="",IF(Q35="",1,0),0))+IF(R$3="",0,IF(R$46="",IF(R35="",1,0),0))))</f>
        <v/>
      </c>
      <c r="V35" s="31">
        <f t="shared" si="9"/>
        <v>30</v>
      </c>
      <c r="W35" s="46" t="str">
        <f>PARAMETRES!$B34</f>
        <v>-</v>
      </c>
      <c r="X35" s="46" t="str">
        <f>PARAMETRES!$C34</f>
        <v>-</v>
      </c>
      <c r="Y35" s="47"/>
      <c r="Z35" s="47"/>
      <c r="AA35" s="47"/>
      <c r="AB35" s="47"/>
      <c r="AC35" s="47"/>
      <c r="AD35" s="47"/>
      <c r="AE35" s="47"/>
      <c r="AF35" s="47"/>
      <c r="AG35" s="47"/>
      <c r="AH35" s="47"/>
      <c r="AI35" s="47"/>
      <c r="AJ35" s="47"/>
      <c r="AK35" s="47"/>
      <c r="AL35" s="47"/>
      <c r="AM35" s="47"/>
      <c r="AN35" s="48" t="str">
        <f>IF(AO35=0,"-",SUM(Y35:AM35)/AO35*PARAMETRES!$G$3)</f>
        <v>-</v>
      </c>
      <c r="AO35" s="49">
        <f t="shared" si="1"/>
        <v>0</v>
      </c>
      <c r="AP35" s="50" t="str">
        <f>IF(PARAMETRES!$B34="-","",IF(Y$3="",0,IF(Y$46="",IF(Y35="",1,0),0))+IF(Z$3="",0,IF(Z$46="",IF(Z35="",1,0),0))+IF(AA$3="",0,IF(AA$46="",IF(AA35="",1,0),0))+IF(AB$3="",0,IF(AB$46="",IF(AB35="",1,0),0))+IF(AC$3="",0,IF(AC$46="",IF(AC35="",1,0),0))+IF(AD$3="",0,IF(AD$46="",IF(AD35="",1,0),0))+IF(AE$3="",0,IF(AE$46="",IF(AE35="",1,0),0))+IF(AF$3="",0,IF(AF$46="",IF(AF35="",1,0),0))+IF(AG$3="",0,IF(AG$46="",IF(AG35="",1,0),0))+IF(AH$3="",0,IF(AH$46="",IF(AH35="",1,0),0))+IF(AI$3="",0,IF(AI$46="",IF(AI35="",1,0),0)+IF(AJ$3="",0,IF(AJ$46="",IF(AJ35="",1,0),0))+IF(AK$3="",0,IF(AK$46="",IF(AK35="",1,0),0))+IF(AL$3="",0,IF(AL$46="",IF(AL35="",1,0),0))+IF(AM$3="",0,IF(AM$46="",IF(AM35="",1,0),0))))</f>
        <v/>
      </c>
      <c r="AQ35" s="31">
        <f t="shared" si="12"/>
        <v>30</v>
      </c>
      <c r="AR35" s="46" t="str">
        <f>PARAMETRES!$B34</f>
        <v>-</v>
      </c>
      <c r="AS35" s="46" t="str">
        <f>PARAMETRES!$C34</f>
        <v>-</v>
      </c>
      <c r="AT35" s="47"/>
      <c r="AU35" s="47"/>
      <c r="AV35" s="47"/>
      <c r="AW35" s="47"/>
      <c r="AX35" s="47"/>
      <c r="AY35" s="47"/>
      <c r="AZ35" s="47"/>
      <c r="BA35" s="47"/>
      <c r="BB35" s="47"/>
      <c r="BC35" s="47"/>
      <c r="BD35" s="47"/>
      <c r="BE35" s="47"/>
      <c r="BF35" s="47"/>
      <c r="BG35" s="47"/>
      <c r="BH35" s="47"/>
      <c r="BI35" s="48" t="str">
        <f>IF(BJ35=0,"-",SUM(AT35:BH35)/BJ35*PARAMETRES!$G$3)</f>
        <v>-</v>
      </c>
      <c r="BJ35" s="49">
        <f t="shared" si="2"/>
        <v>0</v>
      </c>
      <c r="BK35" s="50" t="str">
        <f>IF(PARAMETRES!$B34="-","",IF(AT$3="",0,IF(AT$46="",IF(AT35="",1,0),0))+IF(AU$3="",0,IF(AU$46="",IF(AU35="",1,0),0))+IF(AV$3="",0,IF(AV$46="",IF(AV35="",1,0),0))+IF(AW$3="",0,IF(AW$46="",IF(AW35="",1,0),0))+IF(AX$3="",0,IF(AX$46="",IF(AX35="",1,0),0))+IF(AY$3="",0,IF(AY$46="",IF(AY35="",1,0),0))+IF(AZ$3="",0,IF(AZ$46="",IF(AZ35="",1,0),0))+IF(BA$3="",0,IF(BA$46="",IF(BA35="",1,0),0))+IF(BB$3="",0,IF(BB$46="",IF(BB35="",1,0),0))+IF(BC$3="",0,IF(BC$46="",IF(BC35="",1,0),0))+IF(BD$3="",0,IF(BD$46="",IF(BD35="",1,0),0)+IF(BE$3="",0,IF(BE$46="",IF(BE35="",1,0),0))+IF(BF$3="",0,IF(BF$46="",IF(BF35="",1,0),0))+IF(BG$3="",0,IF(BG$46="",IF(BG35="",1,0),0))+IF(BH$3="",0,IF(BH$46="",IF(BH35="",1,0),0))))</f>
        <v/>
      </c>
      <c r="BL35" s="31">
        <f t="shared" si="13"/>
        <v>30</v>
      </c>
      <c r="BM35" s="46" t="str">
        <f>PARAMETRES!$B34</f>
        <v>-</v>
      </c>
      <c r="BN35" s="46" t="str">
        <f>PARAMETRES!$C34</f>
        <v>-</v>
      </c>
      <c r="BO35" s="47"/>
      <c r="BP35" s="47"/>
      <c r="BQ35" s="47"/>
      <c r="BR35" s="47"/>
      <c r="BS35" s="47"/>
      <c r="BT35" s="47"/>
      <c r="BU35" s="47"/>
      <c r="BV35" s="47"/>
      <c r="BW35" s="47"/>
      <c r="BX35" s="47"/>
      <c r="BY35" s="47"/>
      <c r="BZ35" s="47"/>
      <c r="CA35" s="47"/>
      <c r="CB35" s="47"/>
      <c r="CC35" s="47"/>
      <c r="CD35" s="48" t="str">
        <f>IF(CE35=0,"-",SUM(BO35:CC35)/CE35*PARAMETRES!$G$3)</f>
        <v>-</v>
      </c>
      <c r="CE35" s="49">
        <f t="shared" si="3"/>
        <v>0</v>
      </c>
      <c r="CF35" s="51" t="str">
        <f>IF(PARAMETRES!$B34="-","",IF(BO$3="",0,IF(BO$46="",IF(BO35="",1,0),0))+IF(BP$3="",0,IF(BP$46="",IF(BP35="",1,0),0))+IF(BQ$3="",0,IF(BQ$46="",IF(BQ35="",1,0),0))+IF(BR$3="",0,IF(BR$46="",IF(BR35="",1,0),0))+IF(BS$3="",0,IF(BS$46="",IF(BS35="",1,0),0))+IF(BT$3="",0,IF(BT$46="",IF(BT35="",1,0),0))+IF(BU$3="",0,IF(BU$46="",IF(BU35="",1,0),0))+IF(BV$3="",0,IF(BV$46="",IF(BV35="",1,0),0))+IF(BW$3="",0,IF(BW$46="",IF(BW35="",1,0),0))+IF(BX$3="",0,IF(BX$46="",IF(BX35="",1,0),0))+IF(BY$3="",0,IF(BY$46="",IF(BY35="",1,0),0)+IF(BZ$3="",0,IF(BZ$46="",IF(BZ35="",1,0),0))+IF(CA$3="",0,IF(CA$46="",IF(CA35="",1,0),0))+IF(CB$3="",0,IF(CB$46="",IF(CB35="",1,0),0))+IF(CC$3="",0,IF(CC$46="",IF(CC35="",1,0),0))))</f>
        <v/>
      </c>
      <c r="CG35" s="46" t="str">
        <f>PARAMETRES!$B34</f>
        <v>-</v>
      </c>
      <c r="CH35" s="52" t="str">
        <f>PARAMETRES!$C34</f>
        <v>-</v>
      </c>
      <c r="CI35" s="53"/>
    </row>
    <row r="36" spans="1:87">
      <c r="A36" s="31">
        <f t="shared" si="8"/>
        <v>31</v>
      </c>
      <c r="B36" s="46" t="str">
        <f>PARAMETRES!$B35</f>
        <v>-</v>
      </c>
      <c r="C36" s="46" t="str">
        <f>PARAMETRES!$C35</f>
        <v>-</v>
      </c>
      <c r="D36" s="47"/>
      <c r="E36" s="47"/>
      <c r="F36" s="47"/>
      <c r="G36" s="47"/>
      <c r="H36" s="47"/>
      <c r="I36" s="47"/>
      <c r="J36" s="47"/>
      <c r="K36" s="47"/>
      <c r="L36" s="47"/>
      <c r="M36" s="47"/>
      <c r="N36" s="47"/>
      <c r="O36" s="47"/>
      <c r="P36" s="47"/>
      <c r="Q36" s="47"/>
      <c r="R36" s="47"/>
      <c r="S36" s="48" t="str">
        <f>IF(T36=0,"-",SUM(D36:R36)/T36*PARAMETRES!$G$3)</f>
        <v>-</v>
      </c>
      <c r="T36" s="49">
        <f t="shared" si="0"/>
        <v>0</v>
      </c>
      <c r="U36" s="50" t="str">
        <f>IF(PARAMETRES!$B35="-","",IF(D$3="",0,IF(D$46="",IF(D36="",1,0),0))+IF(E$3="",0,IF(E$46="",IF(E36="",1,0),0))+IF(F$3="",0,IF(F$46="",IF(F36="",1,0),0))+IF(G$3="",0,IF(G$46="",IF(G36="",1,0),0))+IF(H$3="",0,IF(H$46="",IF(H36="",1,0),0))+IF(I$3="",0,IF(I$46="",IF(I36="",1,0),0))+IF(J$3="",0,IF(J$46="",IF(J36="",1,0),0))+IF(K$3="",0,IF(K$46="",IF(K36="",1,0),0))+IF(L$3="",0,IF(L$46="",IF(L36="",1,0),0))+IF(M$3="",0,IF(M$46="",IF(M36="",1,0),0))+IF(N$3="",0,IF(N$46="",IF(N36="",1,0),0)+IF(O$3="",0,IF(O$46="",IF(O36="",1,0),0))+IF(P$3="",0,IF(P$46="",IF(P36="",1,0),0))+IF(Q$3="",0,IF(Q$46="",IF(Q36="",1,0),0))+IF(R$3="",0,IF(R$46="",IF(R36="",1,0),0))))</f>
        <v/>
      </c>
      <c r="V36" s="31">
        <f t="shared" si="9"/>
        <v>31</v>
      </c>
      <c r="W36" s="46" t="str">
        <f>PARAMETRES!$B35</f>
        <v>-</v>
      </c>
      <c r="X36" s="46" t="str">
        <f>PARAMETRES!$C35</f>
        <v>-</v>
      </c>
      <c r="Y36" s="47"/>
      <c r="Z36" s="47"/>
      <c r="AA36" s="47"/>
      <c r="AB36" s="47"/>
      <c r="AC36" s="47"/>
      <c r="AD36" s="47"/>
      <c r="AE36" s="47"/>
      <c r="AF36" s="47"/>
      <c r="AG36" s="47"/>
      <c r="AH36" s="47"/>
      <c r="AI36" s="47"/>
      <c r="AJ36" s="47"/>
      <c r="AK36" s="47"/>
      <c r="AL36" s="47"/>
      <c r="AM36" s="47"/>
      <c r="AN36" s="48" t="str">
        <f>IF(AO36=0,"-",SUM(Y36:AM36)/AO36*PARAMETRES!$G$3)</f>
        <v>-</v>
      </c>
      <c r="AO36" s="49">
        <f t="shared" si="1"/>
        <v>0</v>
      </c>
      <c r="AP36" s="50" t="str">
        <f>IF(PARAMETRES!$B35="-","",IF(Y$3="",0,IF(Y$46="",IF(Y36="",1,0),0))+IF(Z$3="",0,IF(Z$46="",IF(Z36="",1,0),0))+IF(AA$3="",0,IF(AA$46="",IF(AA36="",1,0),0))+IF(AB$3="",0,IF(AB$46="",IF(AB36="",1,0),0))+IF(AC$3="",0,IF(AC$46="",IF(AC36="",1,0),0))+IF(AD$3="",0,IF(AD$46="",IF(AD36="",1,0),0))+IF(AE$3="",0,IF(AE$46="",IF(AE36="",1,0),0))+IF(AF$3="",0,IF(AF$46="",IF(AF36="",1,0),0))+IF(AG$3="",0,IF(AG$46="",IF(AG36="",1,0),0))+IF(AH$3="",0,IF(AH$46="",IF(AH36="",1,0),0))+IF(AI$3="",0,IF(AI$46="",IF(AI36="",1,0),0)+IF(AJ$3="",0,IF(AJ$46="",IF(AJ36="",1,0),0))+IF(AK$3="",0,IF(AK$46="",IF(AK36="",1,0),0))+IF(AL$3="",0,IF(AL$46="",IF(AL36="",1,0),0))+IF(AM$3="",0,IF(AM$46="",IF(AM36="",1,0),0))))</f>
        <v/>
      </c>
      <c r="AQ36" s="31">
        <f t="shared" si="12"/>
        <v>31</v>
      </c>
      <c r="AR36" s="46" t="str">
        <f>PARAMETRES!$B35</f>
        <v>-</v>
      </c>
      <c r="AS36" s="46" t="str">
        <f>PARAMETRES!$C35</f>
        <v>-</v>
      </c>
      <c r="AT36" s="47"/>
      <c r="AU36" s="47"/>
      <c r="AV36" s="47"/>
      <c r="AW36" s="47"/>
      <c r="AX36" s="47"/>
      <c r="AY36" s="47"/>
      <c r="AZ36" s="47"/>
      <c r="BA36" s="47"/>
      <c r="BB36" s="47"/>
      <c r="BC36" s="47"/>
      <c r="BD36" s="47"/>
      <c r="BE36" s="47"/>
      <c r="BF36" s="47"/>
      <c r="BG36" s="47"/>
      <c r="BH36" s="47"/>
      <c r="BI36" s="48" t="str">
        <f>IF(BJ36=0,"-",SUM(AT36:BH36)/BJ36*PARAMETRES!$G$3)</f>
        <v>-</v>
      </c>
      <c r="BJ36" s="49">
        <f t="shared" si="2"/>
        <v>0</v>
      </c>
      <c r="BK36" s="50" t="str">
        <f>IF(PARAMETRES!$B35="-","",IF(AT$3="",0,IF(AT$46="",IF(AT36="",1,0),0))+IF(AU$3="",0,IF(AU$46="",IF(AU36="",1,0),0))+IF(AV$3="",0,IF(AV$46="",IF(AV36="",1,0),0))+IF(AW$3="",0,IF(AW$46="",IF(AW36="",1,0),0))+IF(AX$3="",0,IF(AX$46="",IF(AX36="",1,0),0))+IF(AY$3="",0,IF(AY$46="",IF(AY36="",1,0),0))+IF(AZ$3="",0,IF(AZ$46="",IF(AZ36="",1,0),0))+IF(BA$3="",0,IF(BA$46="",IF(BA36="",1,0),0))+IF(BB$3="",0,IF(BB$46="",IF(BB36="",1,0),0))+IF(BC$3="",0,IF(BC$46="",IF(BC36="",1,0),0))+IF(BD$3="",0,IF(BD$46="",IF(BD36="",1,0),0)+IF(BE$3="",0,IF(BE$46="",IF(BE36="",1,0),0))+IF(BF$3="",0,IF(BF$46="",IF(BF36="",1,0),0))+IF(BG$3="",0,IF(BG$46="",IF(BG36="",1,0),0))+IF(BH$3="",0,IF(BH$46="",IF(BH36="",1,0),0))))</f>
        <v/>
      </c>
      <c r="BL36" s="31">
        <f t="shared" si="13"/>
        <v>31</v>
      </c>
      <c r="BM36" s="46" t="str">
        <f>PARAMETRES!$B35</f>
        <v>-</v>
      </c>
      <c r="BN36" s="46" t="str">
        <f>PARAMETRES!$C35</f>
        <v>-</v>
      </c>
      <c r="BO36" s="47"/>
      <c r="BP36" s="47"/>
      <c r="BQ36" s="47"/>
      <c r="BR36" s="47"/>
      <c r="BS36" s="47"/>
      <c r="BT36" s="47"/>
      <c r="BU36" s="47"/>
      <c r="BV36" s="47"/>
      <c r="BW36" s="47"/>
      <c r="BX36" s="47"/>
      <c r="BY36" s="47"/>
      <c r="BZ36" s="47"/>
      <c r="CA36" s="47"/>
      <c r="CB36" s="47"/>
      <c r="CC36" s="47"/>
      <c r="CD36" s="48" t="str">
        <f>IF(CE36=0,"-",SUM(BO36:CC36)/CE36*PARAMETRES!$G$3)</f>
        <v>-</v>
      </c>
      <c r="CE36" s="49">
        <f t="shared" si="3"/>
        <v>0</v>
      </c>
      <c r="CF36" s="51" t="str">
        <f>IF(PARAMETRES!$B35="-","",IF(BO$3="",0,IF(BO$46="",IF(BO36="",1,0),0))+IF(BP$3="",0,IF(BP$46="",IF(BP36="",1,0),0))+IF(BQ$3="",0,IF(BQ$46="",IF(BQ36="",1,0),0))+IF(BR$3="",0,IF(BR$46="",IF(BR36="",1,0),0))+IF(BS$3="",0,IF(BS$46="",IF(BS36="",1,0),0))+IF(BT$3="",0,IF(BT$46="",IF(BT36="",1,0),0))+IF(BU$3="",0,IF(BU$46="",IF(BU36="",1,0),0))+IF(BV$3="",0,IF(BV$46="",IF(BV36="",1,0),0))+IF(BW$3="",0,IF(BW$46="",IF(BW36="",1,0),0))+IF(BX$3="",0,IF(BX$46="",IF(BX36="",1,0),0))+IF(BY$3="",0,IF(BY$46="",IF(BY36="",1,0),0)+IF(BZ$3="",0,IF(BZ$46="",IF(BZ36="",1,0),0))+IF(CA$3="",0,IF(CA$46="",IF(CA36="",1,0),0))+IF(CB$3="",0,IF(CB$46="",IF(CB36="",1,0),0))+IF(CC$3="",0,IF(CC$46="",IF(CC36="",1,0),0))))</f>
        <v/>
      </c>
      <c r="CG36" s="46" t="str">
        <f>PARAMETRES!$B35</f>
        <v>-</v>
      </c>
      <c r="CH36" s="52" t="str">
        <f>PARAMETRES!$C35</f>
        <v>-</v>
      </c>
      <c r="CI36" s="53"/>
    </row>
    <row r="37" spans="1:87">
      <c r="A37" s="31">
        <f t="shared" si="8"/>
        <v>32</v>
      </c>
      <c r="B37" s="46" t="str">
        <f>PARAMETRES!$B36</f>
        <v>-</v>
      </c>
      <c r="C37" s="46" t="str">
        <f>PARAMETRES!$C36</f>
        <v>-</v>
      </c>
      <c r="D37" s="47"/>
      <c r="E37" s="47"/>
      <c r="F37" s="47"/>
      <c r="G37" s="47"/>
      <c r="H37" s="47"/>
      <c r="I37" s="47"/>
      <c r="J37" s="47"/>
      <c r="K37" s="47"/>
      <c r="L37" s="47"/>
      <c r="M37" s="47"/>
      <c r="N37" s="47"/>
      <c r="O37" s="47"/>
      <c r="P37" s="47"/>
      <c r="Q37" s="47"/>
      <c r="R37" s="47"/>
      <c r="S37" s="48" t="str">
        <f>IF(T37=0,"-",SUM(D37:R37)/T37*PARAMETRES!$G$3)</f>
        <v>-</v>
      </c>
      <c r="T37" s="49">
        <f t="shared" si="0"/>
        <v>0</v>
      </c>
      <c r="U37" s="50" t="str">
        <f>IF(PARAMETRES!$B36="-","",IF(D$3="",0,IF(D$46="",IF(D37="",1,0),0))+IF(E$3="",0,IF(E$46="",IF(E37="",1,0),0))+IF(F$3="",0,IF(F$46="",IF(F37="",1,0),0))+IF(G$3="",0,IF(G$46="",IF(G37="",1,0),0))+IF(H$3="",0,IF(H$46="",IF(H37="",1,0),0))+IF(I$3="",0,IF(I$46="",IF(I37="",1,0),0))+IF(J$3="",0,IF(J$46="",IF(J37="",1,0),0))+IF(K$3="",0,IF(K$46="",IF(K37="",1,0),0))+IF(L$3="",0,IF(L$46="",IF(L37="",1,0),0))+IF(M$3="",0,IF(M$46="",IF(M37="",1,0),0))+IF(N$3="",0,IF(N$46="",IF(N37="",1,0),0)+IF(O$3="",0,IF(O$46="",IF(O37="",1,0),0))+IF(P$3="",0,IF(P$46="",IF(P37="",1,0),0))+IF(Q$3="",0,IF(Q$46="",IF(Q37="",1,0),0))+IF(R$3="",0,IF(R$46="",IF(R37="",1,0),0))))</f>
        <v/>
      </c>
      <c r="V37" s="31">
        <f t="shared" si="9"/>
        <v>32</v>
      </c>
      <c r="W37" s="46" t="str">
        <f>PARAMETRES!$B36</f>
        <v>-</v>
      </c>
      <c r="X37" s="46" t="str">
        <f>PARAMETRES!$C36</f>
        <v>-</v>
      </c>
      <c r="Y37" s="47"/>
      <c r="Z37" s="47"/>
      <c r="AA37" s="47"/>
      <c r="AB37" s="47"/>
      <c r="AC37" s="47"/>
      <c r="AD37" s="47"/>
      <c r="AE37" s="47"/>
      <c r="AF37" s="47"/>
      <c r="AG37" s="47"/>
      <c r="AH37" s="47"/>
      <c r="AI37" s="47"/>
      <c r="AJ37" s="47"/>
      <c r="AK37" s="47"/>
      <c r="AL37" s="47"/>
      <c r="AM37" s="47"/>
      <c r="AN37" s="48" t="str">
        <f>IF(AO37=0,"-",SUM(Y37:AM37)/AO37*PARAMETRES!$G$3)</f>
        <v>-</v>
      </c>
      <c r="AO37" s="49">
        <f t="shared" si="1"/>
        <v>0</v>
      </c>
      <c r="AP37" s="50" t="str">
        <f>IF(PARAMETRES!$B36="-","",IF(Y$3="",0,IF(Y$46="",IF(Y37="",1,0),0))+IF(Z$3="",0,IF(Z$46="",IF(Z37="",1,0),0))+IF(AA$3="",0,IF(AA$46="",IF(AA37="",1,0),0))+IF(AB$3="",0,IF(AB$46="",IF(AB37="",1,0),0))+IF(AC$3="",0,IF(AC$46="",IF(AC37="",1,0),0))+IF(AD$3="",0,IF(AD$46="",IF(AD37="",1,0),0))+IF(AE$3="",0,IF(AE$46="",IF(AE37="",1,0),0))+IF(AF$3="",0,IF(AF$46="",IF(AF37="",1,0),0))+IF(AG$3="",0,IF(AG$46="",IF(AG37="",1,0),0))+IF(AH$3="",0,IF(AH$46="",IF(AH37="",1,0),0))+IF(AI$3="",0,IF(AI$46="",IF(AI37="",1,0),0)+IF(AJ$3="",0,IF(AJ$46="",IF(AJ37="",1,0),0))+IF(AK$3="",0,IF(AK$46="",IF(AK37="",1,0),0))+IF(AL$3="",0,IF(AL$46="",IF(AL37="",1,0),0))+IF(AM$3="",0,IF(AM$46="",IF(AM37="",1,0),0))))</f>
        <v/>
      </c>
      <c r="AQ37" s="31">
        <f t="shared" si="12"/>
        <v>32</v>
      </c>
      <c r="AR37" s="46" t="str">
        <f>PARAMETRES!$B36</f>
        <v>-</v>
      </c>
      <c r="AS37" s="46" t="str">
        <f>PARAMETRES!$C36</f>
        <v>-</v>
      </c>
      <c r="AT37" s="47"/>
      <c r="AU37" s="47"/>
      <c r="AV37" s="47"/>
      <c r="AW37" s="47"/>
      <c r="AX37" s="47"/>
      <c r="AY37" s="47"/>
      <c r="AZ37" s="47"/>
      <c r="BA37" s="47"/>
      <c r="BB37" s="47"/>
      <c r="BC37" s="47"/>
      <c r="BD37" s="47"/>
      <c r="BE37" s="47"/>
      <c r="BF37" s="47"/>
      <c r="BG37" s="47"/>
      <c r="BH37" s="47"/>
      <c r="BI37" s="48" t="str">
        <f>IF(BJ37=0,"-",SUM(AT37:BH37)/BJ37*PARAMETRES!$G$3)</f>
        <v>-</v>
      </c>
      <c r="BJ37" s="49">
        <f t="shared" si="2"/>
        <v>0</v>
      </c>
      <c r="BK37" s="50" t="str">
        <f>IF(PARAMETRES!$B36="-","",IF(AT$3="",0,IF(AT$46="",IF(AT37="",1,0),0))+IF(AU$3="",0,IF(AU$46="",IF(AU37="",1,0),0))+IF(AV$3="",0,IF(AV$46="",IF(AV37="",1,0),0))+IF(AW$3="",0,IF(AW$46="",IF(AW37="",1,0),0))+IF(AX$3="",0,IF(AX$46="",IF(AX37="",1,0),0))+IF(AY$3="",0,IF(AY$46="",IF(AY37="",1,0),0))+IF(AZ$3="",0,IF(AZ$46="",IF(AZ37="",1,0),0))+IF(BA$3="",0,IF(BA$46="",IF(BA37="",1,0),0))+IF(BB$3="",0,IF(BB$46="",IF(BB37="",1,0),0))+IF(BC$3="",0,IF(BC$46="",IF(BC37="",1,0),0))+IF(BD$3="",0,IF(BD$46="",IF(BD37="",1,0),0)+IF(BE$3="",0,IF(BE$46="",IF(BE37="",1,0),0))+IF(BF$3="",0,IF(BF$46="",IF(BF37="",1,0),0))+IF(BG$3="",0,IF(BG$46="",IF(BG37="",1,0),0))+IF(BH$3="",0,IF(BH$46="",IF(BH37="",1,0),0))))</f>
        <v/>
      </c>
      <c r="BL37" s="31">
        <f t="shared" si="13"/>
        <v>32</v>
      </c>
      <c r="BM37" s="46" t="str">
        <f>PARAMETRES!$B36</f>
        <v>-</v>
      </c>
      <c r="BN37" s="46" t="str">
        <f>PARAMETRES!$C36</f>
        <v>-</v>
      </c>
      <c r="BO37" s="47"/>
      <c r="BP37" s="47"/>
      <c r="BQ37" s="47"/>
      <c r="BR37" s="47"/>
      <c r="BS37" s="47"/>
      <c r="BT37" s="47"/>
      <c r="BU37" s="47"/>
      <c r="BV37" s="47"/>
      <c r="BW37" s="47"/>
      <c r="BX37" s="47"/>
      <c r="BY37" s="47"/>
      <c r="BZ37" s="47"/>
      <c r="CA37" s="47"/>
      <c r="CB37" s="47"/>
      <c r="CC37" s="47"/>
      <c r="CD37" s="48" t="str">
        <f>IF(CE37=0,"-",SUM(BO37:CC37)/CE37*PARAMETRES!$G$3)</f>
        <v>-</v>
      </c>
      <c r="CE37" s="49">
        <f t="shared" si="3"/>
        <v>0</v>
      </c>
      <c r="CF37" s="51" t="str">
        <f>IF(PARAMETRES!$B36="-","",IF(BO$3="",0,IF(BO$46="",IF(BO37="",1,0),0))+IF(BP$3="",0,IF(BP$46="",IF(BP37="",1,0),0))+IF(BQ$3="",0,IF(BQ$46="",IF(BQ37="",1,0),0))+IF(BR$3="",0,IF(BR$46="",IF(BR37="",1,0),0))+IF(BS$3="",0,IF(BS$46="",IF(BS37="",1,0),0))+IF(BT$3="",0,IF(BT$46="",IF(BT37="",1,0),0))+IF(BU$3="",0,IF(BU$46="",IF(BU37="",1,0),0))+IF(BV$3="",0,IF(BV$46="",IF(BV37="",1,0),0))+IF(BW$3="",0,IF(BW$46="",IF(BW37="",1,0),0))+IF(BX$3="",0,IF(BX$46="",IF(BX37="",1,0),0))+IF(BY$3="",0,IF(BY$46="",IF(BY37="",1,0),0)+IF(BZ$3="",0,IF(BZ$46="",IF(BZ37="",1,0),0))+IF(CA$3="",0,IF(CA$46="",IF(CA37="",1,0),0))+IF(CB$3="",0,IF(CB$46="",IF(CB37="",1,0),0))+IF(CC$3="",0,IF(CC$46="",IF(CC37="",1,0),0))))</f>
        <v/>
      </c>
      <c r="CG37" s="46" t="str">
        <f>PARAMETRES!$B36</f>
        <v>-</v>
      </c>
      <c r="CH37" s="52" t="str">
        <f>PARAMETRES!$C36</f>
        <v>-</v>
      </c>
      <c r="CI37" s="53"/>
    </row>
    <row r="38" spans="1:87">
      <c r="A38" s="31">
        <f t="shared" si="8"/>
        <v>33</v>
      </c>
      <c r="B38" s="46" t="str">
        <f>PARAMETRES!$B37</f>
        <v>-</v>
      </c>
      <c r="C38" s="46" t="str">
        <f>PARAMETRES!$C37</f>
        <v>-</v>
      </c>
      <c r="D38" s="47"/>
      <c r="E38" s="47"/>
      <c r="F38" s="47"/>
      <c r="G38" s="47"/>
      <c r="H38" s="47"/>
      <c r="I38" s="47"/>
      <c r="J38" s="47"/>
      <c r="K38" s="47"/>
      <c r="L38" s="47"/>
      <c r="M38" s="47"/>
      <c r="N38" s="47"/>
      <c r="O38" s="47"/>
      <c r="P38" s="47"/>
      <c r="Q38" s="47"/>
      <c r="R38" s="47"/>
      <c r="S38" s="48" t="str">
        <f>IF(T38=0,"-",SUM(D38:R38)/T38*PARAMETRES!$G$3)</f>
        <v>-</v>
      </c>
      <c r="T38" s="49">
        <f t="shared" si="0"/>
        <v>0</v>
      </c>
      <c r="U38" s="50" t="str">
        <f>IF(PARAMETRES!$B37="-","",IF(D$3="",0,IF(D$46="",IF(D38="",1,0),0))+IF(E$3="",0,IF(E$46="",IF(E38="",1,0),0))+IF(F$3="",0,IF(F$46="",IF(F38="",1,0),0))+IF(G$3="",0,IF(G$46="",IF(G38="",1,0),0))+IF(H$3="",0,IF(H$46="",IF(H38="",1,0),0))+IF(I$3="",0,IF(I$46="",IF(I38="",1,0),0))+IF(J$3="",0,IF(J$46="",IF(J38="",1,0),0))+IF(K$3="",0,IF(K$46="",IF(K38="",1,0),0))+IF(L$3="",0,IF(L$46="",IF(L38="",1,0),0))+IF(M$3="",0,IF(M$46="",IF(M38="",1,0),0))+IF(N$3="",0,IF(N$46="",IF(N38="",1,0),0)+IF(O$3="",0,IF(O$46="",IF(O38="",1,0),0))+IF(P$3="",0,IF(P$46="",IF(P38="",1,0),0))+IF(Q$3="",0,IF(Q$46="",IF(Q38="",1,0),0))+IF(R$3="",0,IF(R$46="",IF(R38="",1,0),0))))</f>
        <v/>
      </c>
      <c r="V38" s="31">
        <f t="shared" si="9"/>
        <v>33</v>
      </c>
      <c r="W38" s="46" t="str">
        <f>PARAMETRES!$B37</f>
        <v>-</v>
      </c>
      <c r="X38" s="46" t="str">
        <f>PARAMETRES!$C37</f>
        <v>-</v>
      </c>
      <c r="Y38" s="47"/>
      <c r="Z38" s="47"/>
      <c r="AA38" s="47"/>
      <c r="AB38" s="47"/>
      <c r="AC38" s="47"/>
      <c r="AD38" s="47"/>
      <c r="AE38" s="47"/>
      <c r="AF38" s="47"/>
      <c r="AG38" s="47"/>
      <c r="AH38" s="47"/>
      <c r="AI38" s="47"/>
      <c r="AJ38" s="47"/>
      <c r="AK38" s="47"/>
      <c r="AL38" s="47"/>
      <c r="AM38" s="47"/>
      <c r="AN38" s="48" t="str">
        <f>IF(AO38=0,"-",SUM(Y38:AM38)/AO38*PARAMETRES!$G$3)</f>
        <v>-</v>
      </c>
      <c r="AO38" s="49">
        <f t="shared" si="1"/>
        <v>0</v>
      </c>
      <c r="AP38" s="50" t="str">
        <f>IF(PARAMETRES!$B37="-","",IF(Y$3="",0,IF(Y$46="",IF(Y38="",1,0),0))+IF(Z$3="",0,IF(Z$46="",IF(Z38="",1,0),0))+IF(AA$3="",0,IF(AA$46="",IF(AA38="",1,0),0))+IF(AB$3="",0,IF(AB$46="",IF(AB38="",1,0),0))+IF(AC$3="",0,IF(AC$46="",IF(AC38="",1,0),0))+IF(AD$3="",0,IF(AD$46="",IF(AD38="",1,0),0))+IF(AE$3="",0,IF(AE$46="",IF(AE38="",1,0),0))+IF(AF$3="",0,IF(AF$46="",IF(AF38="",1,0),0))+IF(AG$3="",0,IF(AG$46="",IF(AG38="",1,0),0))+IF(AH$3="",0,IF(AH$46="",IF(AH38="",1,0),0))+IF(AI$3="",0,IF(AI$46="",IF(AI38="",1,0),0)+IF(AJ$3="",0,IF(AJ$46="",IF(AJ38="",1,0),0))+IF(AK$3="",0,IF(AK$46="",IF(AK38="",1,0),0))+IF(AL$3="",0,IF(AL$46="",IF(AL38="",1,0),0))+IF(AM$3="",0,IF(AM$46="",IF(AM38="",1,0),0))))</f>
        <v/>
      </c>
      <c r="AQ38" s="31">
        <f t="shared" si="12"/>
        <v>33</v>
      </c>
      <c r="AR38" s="46" t="str">
        <f>PARAMETRES!$B37</f>
        <v>-</v>
      </c>
      <c r="AS38" s="46" t="str">
        <f>PARAMETRES!$C37</f>
        <v>-</v>
      </c>
      <c r="AT38" s="47"/>
      <c r="AU38" s="47"/>
      <c r="AV38" s="47"/>
      <c r="AW38" s="47"/>
      <c r="AX38" s="47"/>
      <c r="AY38" s="47"/>
      <c r="AZ38" s="47"/>
      <c r="BA38" s="47"/>
      <c r="BB38" s="47"/>
      <c r="BC38" s="47"/>
      <c r="BD38" s="47"/>
      <c r="BE38" s="47"/>
      <c r="BF38" s="47"/>
      <c r="BG38" s="47"/>
      <c r="BH38" s="47"/>
      <c r="BI38" s="48" t="str">
        <f>IF(BJ38=0,"-",SUM(AT38:BH38)/BJ38*PARAMETRES!$G$3)</f>
        <v>-</v>
      </c>
      <c r="BJ38" s="49">
        <f t="shared" si="2"/>
        <v>0</v>
      </c>
      <c r="BK38" s="50" t="str">
        <f>IF(PARAMETRES!$B37="-","",IF(AT$3="",0,IF(AT$46="",IF(AT38="",1,0),0))+IF(AU$3="",0,IF(AU$46="",IF(AU38="",1,0),0))+IF(AV$3="",0,IF(AV$46="",IF(AV38="",1,0),0))+IF(AW$3="",0,IF(AW$46="",IF(AW38="",1,0),0))+IF(AX$3="",0,IF(AX$46="",IF(AX38="",1,0),0))+IF(AY$3="",0,IF(AY$46="",IF(AY38="",1,0),0))+IF(AZ$3="",0,IF(AZ$46="",IF(AZ38="",1,0),0))+IF(BA$3="",0,IF(BA$46="",IF(BA38="",1,0),0))+IF(BB$3="",0,IF(BB$46="",IF(BB38="",1,0),0))+IF(BC$3="",0,IF(BC$46="",IF(BC38="",1,0),0))+IF(BD$3="",0,IF(BD$46="",IF(BD38="",1,0),0)+IF(BE$3="",0,IF(BE$46="",IF(BE38="",1,0),0))+IF(BF$3="",0,IF(BF$46="",IF(BF38="",1,0),0))+IF(BG$3="",0,IF(BG$46="",IF(BG38="",1,0),0))+IF(BH$3="",0,IF(BH$46="",IF(BH38="",1,0),0))))</f>
        <v/>
      </c>
      <c r="BL38" s="31">
        <f t="shared" si="13"/>
        <v>33</v>
      </c>
      <c r="BM38" s="46" t="str">
        <f>PARAMETRES!$B37</f>
        <v>-</v>
      </c>
      <c r="BN38" s="46" t="str">
        <f>PARAMETRES!$C37</f>
        <v>-</v>
      </c>
      <c r="BO38" s="47"/>
      <c r="BP38" s="47"/>
      <c r="BQ38" s="47"/>
      <c r="BR38" s="47"/>
      <c r="BS38" s="47"/>
      <c r="BT38" s="47"/>
      <c r="BU38" s="47"/>
      <c r="BV38" s="47"/>
      <c r="BW38" s="47"/>
      <c r="BX38" s="47"/>
      <c r="BY38" s="47"/>
      <c r="BZ38" s="47"/>
      <c r="CA38" s="47"/>
      <c r="CB38" s="47"/>
      <c r="CC38" s="47"/>
      <c r="CD38" s="48" t="str">
        <f>IF(CE38=0,"-",SUM(BO38:CC38)/CE38*PARAMETRES!$G$3)</f>
        <v>-</v>
      </c>
      <c r="CE38" s="49">
        <f t="shared" si="3"/>
        <v>0</v>
      </c>
      <c r="CF38" s="51" t="str">
        <f>IF(PARAMETRES!$B37="-","",IF(BO$3="",0,IF(BO$46="",IF(BO38="",1,0),0))+IF(BP$3="",0,IF(BP$46="",IF(BP38="",1,0),0))+IF(BQ$3="",0,IF(BQ$46="",IF(BQ38="",1,0),0))+IF(BR$3="",0,IF(BR$46="",IF(BR38="",1,0),0))+IF(BS$3="",0,IF(BS$46="",IF(BS38="",1,0),0))+IF(BT$3="",0,IF(BT$46="",IF(BT38="",1,0),0))+IF(BU$3="",0,IF(BU$46="",IF(BU38="",1,0),0))+IF(BV$3="",0,IF(BV$46="",IF(BV38="",1,0),0))+IF(BW$3="",0,IF(BW$46="",IF(BW38="",1,0),0))+IF(BX$3="",0,IF(BX$46="",IF(BX38="",1,0),0))+IF(BY$3="",0,IF(BY$46="",IF(BY38="",1,0),0)+IF(BZ$3="",0,IF(BZ$46="",IF(BZ38="",1,0),0))+IF(CA$3="",0,IF(CA$46="",IF(CA38="",1,0),0))+IF(CB$3="",0,IF(CB$46="",IF(CB38="",1,0),0))+IF(CC$3="",0,IF(CC$46="",IF(CC38="",1,0),0))))</f>
        <v/>
      </c>
      <c r="CG38" s="46" t="str">
        <f>PARAMETRES!$B37</f>
        <v>-</v>
      </c>
      <c r="CH38" s="52" t="str">
        <f>PARAMETRES!$C37</f>
        <v>-</v>
      </c>
      <c r="CI38" s="53"/>
    </row>
    <row r="39" spans="1:87">
      <c r="A39" s="31">
        <f t="shared" si="8"/>
        <v>34</v>
      </c>
      <c r="B39" s="46" t="str">
        <f>PARAMETRES!$B38</f>
        <v>-</v>
      </c>
      <c r="C39" s="46" t="str">
        <f>PARAMETRES!$C38</f>
        <v>-</v>
      </c>
      <c r="D39" s="47"/>
      <c r="E39" s="47"/>
      <c r="F39" s="47"/>
      <c r="G39" s="47"/>
      <c r="H39" s="47"/>
      <c r="I39" s="47"/>
      <c r="J39" s="47"/>
      <c r="K39" s="47"/>
      <c r="L39" s="47"/>
      <c r="M39" s="47"/>
      <c r="N39" s="47"/>
      <c r="O39" s="47"/>
      <c r="P39" s="47"/>
      <c r="Q39" s="47"/>
      <c r="R39" s="47"/>
      <c r="S39" s="48" t="str">
        <f>IF(T39=0,"-",SUM(D39:R39)/T39*PARAMETRES!$G$3)</f>
        <v>-</v>
      </c>
      <c r="T39" s="49">
        <f t="shared" si="0"/>
        <v>0</v>
      </c>
      <c r="U39" s="50" t="str">
        <f>IF(PARAMETRES!$B38="-","",IF(D$3="",0,IF(D$46="",IF(D39="",1,0),0))+IF(E$3="",0,IF(E$46="",IF(E39="",1,0),0))+IF(F$3="",0,IF(F$46="",IF(F39="",1,0),0))+IF(G$3="",0,IF(G$46="",IF(G39="",1,0),0))+IF(H$3="",0,IF(H$46="",IF(H39="",1,0),0))+IF(I$3="",0,IF(I$46="",IF(I39="",1,0),0))+IF(J$3="",0,IF(J$46="",IF(J39="",1,0),0))+IF(K$3="",0,IF(K$46="",IF(K39="",1,0),0))+IF(L$3="",0,IF(L$46="",IF(L39="",1,0),0))+IF(M$3="",0,IF(M$46="",IF(M39="",1,0),0))+IF(N$3="",0,IF(N$46="",IF(N39="",1,0),0)+IF(O$3="",0,IF(O$46="",IF(O39="",1,0),0))+IF(P$3="",0,IF(P$46="",IF(P39="",1,0),0))+IF(Q$3="",0,IF(Q$46="",IF(Q39="",1,0),0))+IF(R$3="",0,IF(R$46="",IF(R39="",1,0),0))))</f>
        <v/>
      </c>
      <c r="V39" s="31">
        <f t="shared" si="9"/>
        <v>34</v>
      </c>
      <c r="W39" s="46" t="str">
        <f>PARAMETRES!$B38</f>
        <v>-</v>
      </c>
      <c r="X39" s="46" t="str">
        <f>PARAMETRES!$C38</f>
        <v>-</v>
      </c>
      <c r="Y39" s="47"/>
      <c r="Z39" s="47"/>
      <c r="AA39" s="47"/>
      <c r="AB39" s="47"/>
      <c r="AC39" s="47"/>
      <c r="AD39" s="47"/>
      <c r="AE39" s="47"/>
      <c r="AF39" s="47"/>
      <c r="AG39" s="47"/>
      <c r="AH39" s="47"/>
      <c r="AI39" s="47"/>
      <c r="AJ39" s="47"/>
      <c r="AK39" s="47"/>
      <c r="AL39" s="47"/>
      <c r="AM39" s="47"/>
      <c r="AN39" s="48" t="str">
        <f>IF(AO39=0,"-",SUM(Y39:AM39)/AO39*PARAMETRES!$G$3)</f>
        <v>-</v>
      </c>
      <c r="AO39" s="49">
        <f t="shared" si="1"/>
        <v>0</v>
      </c>
      <c r="AP39" s="50" t="str">
        <f>IF(PARAMETRES!$B38="-","",IF(Y$3="",0,IF(Y$46="",IF(Y39="",1,0),0))+IF(Z$3="",0,IF(Z$46="",IF(Z39="",1,0),0))+IF(AA$3="",0,IF(AA$46="",IF(AA39="",1,0),0))+IF(AB$3="",0,IF(AB$46="",IF(AB39="",1,0),0))+IF(AC$3="",0,IF(AC$46="",IF(AC39="",1,0),0))+IF(AD$3="",0,IF(AD$46="",IF(AD39="",1,0),0))+IF(AE$3="",0,IF(AE$46="",IF(AE39="",1,0),0))+IF(AF$3="",0,IF(AF$46="",IF(AF39="",1,0),0))+IF(AG$3="",0,IF(AG$46="",IF(AG39="",1,0),0))+IF(AH$3="",0,IF(AH$46="",IF(AH39="",1,0),0))+IF(AI$3="",0,IF(AI$46="",IF(AI39="",1,0),0)+IF(AJ$3="",0,IF(AJ$46="",IF(AJ39="",1,0),0))+IF(AK$3="",0,IF(AK$46="",IF(AK39="",1,0),0))+IF(AL$3="",0,IF(AL$46="",IF(AL39="",1,0),0))+IF(AM$3="",0,IF(AM$46="",IF(AM39="",1,0),0))))</f>
        <v/>
      </c>
      <c r="AQ39" s="31">
        <f t="shared" si="12"/>
        <v>34</v>
      </c>
      <c r="AR39" s="46" t="str">
        <f>PARAMETRES!$B38</f>
        <v>-</v>
      </c>
      <c r="AS39" s="46" t="str">
        <f>PARAMETRES!$C38</f>
        <v>-</v>
      </c>
      <c r="AT39" s="47"/>
      <c r="AU39" s="47"/>
      <c r="AV39" s="47"/>
      <c r="AW39" s="47"/>
      <c r="AX39" s="47"/>
      <c r="AY39" s="47"/>
      <c r="AZ39" s="47"/>
      <c r="BA39" s="47"/>
      <c r="BB39" s="47"/>
      <c r="BC39" s="47"/>
      <c r="BD39" s="47"/>
      <c r="BE39" s="47"/>
      <c r="BF39" s="47"/>
      <c r="BG39" s="47"/>
      <c r="BH39" s="47"/>
      <c r="BI39" s="48" t="str">
        <f>IF(BJ39=0,"-",SUM(AT39:BH39)/BJ39*PARAMETRES!$G$3)</f>
        <v>-</v>
      </c>
      <c r="BJ39" s="49">
        <f t="shared" si="2"/>
        <v>0</v>
      </c>
      <c r="BK39" s="50" t="str">
        <f>IF(PARAMETRES!$B38="-","",IF(AT$3="",0,IF(AT$46="",IF(AT39="",1,0),0))+IF(AU$3="",0,IF(AU$46="",IF(AU39="",1,0),0))+IF(AV$3="",0,IF(AV$46="",IF(AV39="",1,0),0))+IF(AW$3="",0,IF(AW$46="",IF(AW39="",1,0),0))+IF(AX$3="",0,IF(AX$46="",IF(AX39="",1,0),0))+IF(AY$3="",0,IF(AY$46="",IF(AY39="",1,0),0))+IF(AZ$3="",0,IF(AZ$46="",IF(AZ39="",1,0),0))+IF(BA$3="",0,IF(BA$46="",IF(BA39="",1,0),0))+IF(BB$3="",0,IF(BB$46="",IF(BB39="",1,0),0))+IF(BC$3="",0,IF(BC$46="",IF(BC39="",1,0),0))+IF(BD$3="",0,IF(BD$46="",IF(BD39="",1,0),0)+IF(BE$3="",0,IF(BE$46="",IF(BE39="",1,0),0))+IF(BF$3="",0,IF(BF$46="",IF(BF39="",1,0),0))+IF(BG$3="",0,IF(BG$46="",IF(BG39="",1,0),0))+IF(BH$3="",0,IF(BH$46="",IF(BH39="",1,0),0))))</f>
        <v/>
      </c>
      <c r="BL39" s="31">
        <f t="shared" si="13"/>
        <v>34</v>
      </c>
      <c r="BM39" s="46" t="str">
        <f>PARAMETRES!$B38</f>
        <v>-</v>
      </c>
      <c r="BN39" s="46" t="str">
        <f>PARAMETRES!$C38</f>
        <v>-</v>
      </c>
      <c r="BO39" s="47"/>
      <c r="BP39" s="47"/>
      <c r="BQ39" s="47"/>
      <c r="BR39" s="47"/>
      <c r="BS39" s="47"/>
      <c r="BT39" s="47"/>
      <c r="BU39" s="47"/>
      <c r="BV39" s="47"/>
      <c r="BW39" s="47"/>
      <c r="BX39" s="47"/>
      <c r="BY39" s="47"/>
      <c r="BZ39" s="47"/>
      <c r="CA39" s="47"/>
      <c r="CB39" s="47"/>
      <c r="CC39" s="47"/>
      <c r="CD39" s="48" t="str">
        <f>IF(CE39=0,"-",SUM(BO39:CC39)/CE39*PARAMETRES!$G$3)</f>
        <v>-</v>
      </c>
      <c r="CE39" s="49">
        <f t="shared" si="3"/>
        <v>0</v>
      </c>
      <c r="CF39" s="51" t="str">
        <f>IF(PARAMETRES!$B38="-","",IF(BO$3="",0,IF(BO$46="",IF(BO39="",1,0),0))+IF(BP$3="",0,IF(BP$46="",IF(BP39="",1,0),0))+IF(BQ$3="",0,IF(BQ$46="",IF(BQ39="",1,0),0))+IF(BR$3="",0,IF(BR$46="",IF(BR39="",1,0),0))+IF(BS$3="",0,IF(BS$46="",IF(BS39="",1,0),0))+IF(BT$3="",0,IF(BT$46="",IF(BT39="",1,0),0))+IF(BU$3="",0,IF(BU$46="",IF(BU39="",1,0),0))+IF(BV$3="",0,IF(BV$46="",IF(BV39="",1,0),0))+IF(BW$3="",0,IF(BW$46="",IF(BW39="",1,0),0))+IF(BX$3="",0,IF(BX$46="",IF(BX39="",1,0),0))+IF(BY$3="",0,IF(BY$46="",IF(BY39="",1,0),0)+IF(BZ$3="",0,IF(BZ$46="",IF(BZ39="",1,0),0))+IF(CA$3="",0,IF(CA$46="",IF(CA39="",1,0),0))+IF(CB$3="",0,IF(CB$46="",IF(CB39="",1,0),0))+IF(CC$3="",0,IF(CC$46="",IF(CC39="",1,0),0))))</f>
        <v/>
      </c>
      <c r="CG39" s="46" t="str">
        <f>PARAMETRES!$B38</f>
        <v>-</v>
      </c>
      <c r="CH39" s="52" t="str">
        <f>PARAMETRES!$C38</f>
        <v>-</v>
      </c>
      <c r="CI39" s="53"/>
    </row>
    <row r="40" spans="1:87">
      <c r="A40" s="31">
        <f t="shared" si="8"/>
        <v>35</v>
      </c>
      <c r="B40" s="46" t="str">
        <f>PARAMETRES!$B39</f>
        <v>-</v>
      </c>
      <c r="C40" s="46" t="str">
        <f>PARAMETRES!$C39</f>
        <v>-</v>
      </c>
      <c r="D40" s="47"/>
      <c r="E40" s="47"/>
      <c r="F40" s="47"/>
      <c r="G40" s="47"/>
      <c r="H40" s="47"/>
      <c r="I40" s="47"/>
      <c r="J40" s="47"/>
      <c r="K40" s="47"/>
      <c r="L40" s="47"/>
      <c r="M40" s="47"/>
      <c r="N40" s="47"/>
      <c r="O40" s="47"/>
      <c r="P40" s="47"/>
      <c r="Q40" s="47"/>
      <c r="R40" s="47"/>
      <c r="S40" s="48" t="str">
        <f>IF(T40=0,"-",SUM(D40:R40)/T40*PARAMETRES!$G$3)</f>
        <v>-</v>
      </c>
      <c r="T40" s="49">
        <f t="shared" si="0"/>
        <v>0</v>
      </c>
      <c r="U40" s="50" t="str">
        <f>IF(PARAMETRES!$B39="-","",IF(D$3="",0,IF(D$46="",IF(D40="",1,0),0))+IF(E$3="",0,IF(E$46="",IF(E40="",1,0),0))+IF(F$3="",0,IF(F$46="",IF(F40="",1,0),0))+IF(G$3="",0,IF(G$46="",IF(G40="",1,0),0))+IF(H$3="",0,IF(H$46="",IF(H40="",1,0),0))+IF(I$3="",0,IF(I$46="",IF(I40="",1,0),0))+IF(J$3="",0,IF(J$46="",IF(J40="",1,0),0))+IF(K$3="",0,IF(K$46="",IF(K40="",1,0),0))+IF(L$3="",0,IF(L$46="",IF(L40="",1,0),0))+IF(M$3="",0,IF(M$46="",IF(M40="",1,0),0))+IF(N$3="",0,IF(N$46="",IF(N40="",1,0),0)+IF(O$3="",0,IF(O$46="",IF(O40="",1,0),0))+IF(P$3="",0,IF(P$46="",IF(P40="",1,0),0))+IF(Q$3="",0,IF(Q$46="",IF(Q40="",1,0),0))+IF(R$3="",0,IF(R$46="",IF(R40="",1,0),0))))</f>
        <v/>
      </c>
      <c r="V40" s="31">
        <f t="shared" si="9"/>
        <v>35</v>
      </c>
      <c r="W40" s="46" t="str">
        <f>PARAMETRES!$B39</f>
        <v>-</v>
      </c>
      <c r="X40" s="46" t="str">
        <f>PARAMETRES!$C39</f>
        <v>-</v>
      </c>
      <c r="Y40" s="47"/>
      <c r="Z40" s="47"/>
      <c r="AA40" s="47"/>
      <c r="AB40" s="47"/>
      <c r="AC40" s="47"/>
      <c r="AD40" s="47"/>
      <c r="AE40" s="47"/>
      <c r="AF40" s="47"/>
      <c r="AG40" s="47"/>
      <c r="AH40" s="47"/>
      <c r="AI40" s="47"/>
      <c r="AJ40" s="47"/>
      <c r="AK40" s="47"/>
      <c r="AL40" s="47"/>
      <c r="AM40" s="47"/>
      <c r="AN40" s="48" t="str">
        <f>IF(AO40=0,"-",SUM(Y40:AM40)/AO40*PARAMETRES!$G$3)</f>
        <v>-</v>
      </c>
      <c r="AO40" s="49">
        <f t="shared" si="1"/>
        <v>0</v>
      </c>
      <c r="AP40" s="50" t="str">
        <f>IF(PARAMETRES!$B39="-","",IF(Y$3="",0,IF(Y$46="",IF(Y40="",1,0),0))+IF(Z$3="",0,IF(Z$46="",IF(Z40="",1,0),0))+IF(AA$3="",0,IF(AA$46="",IF(AA40="",1,0),0))+IF(AB$3="",0,IF(AB$46="",IF(AB40="",1,0),0))+IF(AC$3="",0,IF(AC$46="",IF(AC40="",1,0),0))+IF(AD$3="",0,IF(AD$46="",IF(AD40="",1,0),0))+IF(AE$3="",0,IF(AE$46="",IF(AE40="",1,0),0))+IF(AF$3="",0,IF(AF$46="",IF(AF40="",1,0),0))+IF(AG$3="",0,IF(AG$46="",IF(AG40="",1,0),0))+IF(AH$3="",0,IF(AH$46="",IF(AH40="",1,0),0))+IF(AI$3="",0,IF(AI$46="",IF(AI40="",1,0),0)+IF(AJ$3="",0,IF(AJ$46="",IF(AJ40="",1,0),0))+IF(AK$3="",0,IF(AK$46="",IF(AK40="",1,0),0))+IF(AL$3="",0,IF(AL$46="",IF(AL40="",1,0),0))+IF(AM$3="",0,IF(AM$46="",IF(AM40="",1,0),0))))</f>
        <v/>
      </c>
      <c r="AQ40" s="31">
        <f t="shared" si="12"/>
        <v>35</v>
      </c>
      <c r="AR40" s="46" t="str">
        <f>PARAMETRES!$B39</f>
        <v>-</v>
      </c>
      <c r="AS40" s="46" t="str">
        <f>PARAMETRES!$C39</f>
        <v>-</v>
      </c>
      <c r="AT40" s="47"/>
      <c r="AU40" s="47"/>
      <c r="AV40" s="47"/>
      <c r="AW40" s="47"/>
      <c r="AX40" s="47"/>
      <c r="AY40" s="47"/>
      <c r="AZ40" s="47"/>
      <c r="BA40" s="47"/>
      <c r="BB40" s="47"/>
      <c r="BC40" s="47"/>
      <c r="BD40" s="47"/>
      <c r="BE40" s="47"/>
      <c r="BF40" s="47"/>
      <c r="BG40" s="47"/>
      <c r="BH40" s="47"/>
      <c r="BI40" s="48" t="str">
        <f>IF(BJ40=0,"-",SUM(AT40:BH40)/BJ40*PARAMETRES!$G$3)</f>
        <v>-</v>
      </c>
      <c r="BJ40" s="49">
        <f t="shared" si="2"/>
        <v>0</v>
      </c>
      <c r="BK40" s="50" t="str">
        <f>IF(PARAMETRES!$B39="-","",IF(AT$3="",0,IF(AT$46="",IF(AT40="",1,0),0))+IF(AU$3="",0,IF(AU$46="",IF(AU40="",1,0),0))+IF(AV$3="",0,IF(AV$46="",IF(AV40="",1,0),0))+IF(AW$3="",0,IF(AW$46="",IF(AW40="",1,0),0))+IF(AX$3="",0,IF(AX$46="",IF(AX40="",1,0),0))+IF(AY$3="",0,IF(AY$46="",IF(AY40="",1,0),0))+IF(AZ$3="",0,IF(AZ$46="",IF(AZ40="",1,0),0))+IF(BA$3="",0,IF(BA$46="",IF(BA40="",1,0),0))+IF(BB$3="",0,IF(BB$46="",IF(BB40="",1,0),0))+IF(BC$3="",0,IF(BC$46="",IF(BC40="",1,0),0))+IF(BD$3="",0,IF(BD$46="",IF(BD40="",1,0),0)+IF(BE$3="",0,IF(BE$46="",IF(BE40="",1,0),0))+IF(BF$3="",0,IF(BF$46="",IF(BF40="",1,0),0))+IF(BG$3="",0,IF(BG$46="",IF(BG40="",1,0),0))+IF(BH$3="",0,IF(BH$46="",IF(BH40="",1,0),0))))</f>
        <v/>
      </c>
      <c r="BL40" s="31">
        <f t="shared" si="13"/>
        <v>35</v>
      </c>
      <c r="BM40" s="46" t="str">
        <f>PARAMETRES!$B39</f>
        <v>-</v>
      </c>
      <c r="BN40" s="46" t="str">
        <f>PARAMETRES!$C39</f>
        <v>-</v>
      </c>
      <c r="BO40" s="47"/>
      <c r="BP40" s="47"/>
      <c r="BQ40" s="47"/>
      <c r="BR40" s="47"/>
      <c r="BS40" s="47"/>
      <c r="BT40" s="47"/>
      <c r="BU40" s="47"/>
      <c r="BV40" s="47"/>
      <c r="BW40" s="47"/>
      <c r="BX40" s="47"/>
      <c r="BY40" s="47"/>
      <c r="BZ40" s="47"/>
      <c r="CA40" s="47"/>
      <c r="CB40" s="47"/>
      <c r="CC40" s="47"/>
      <c r="CD40" s="48" t="str">
        <f>IF(CE40=0,"-",SUM(BO40:CC40)/CE40*PARAMETRES!$G$3)</f>
        <v>-</v>
      </c>
      <c r="CE40" s="49">
        <f t="shared" si="3"/>
        <v>0</v>
      </c>
      <c r="CF40" s="51" t="str">
        <f>IF(PARAMETRES!$B39="-","",IF(BO$3="",0,IF(BO$46="",IF(BO40="",1,0),0))+IF(BP$3="",0,IF(BP$46="",IF(BP40="",1,0),0))+IF(BQ$3="",0,IF(BQ$46="",IF(BQ40="",1,0),0))+IF(BR$3="",0,IF(BR$46="",IF(BR40="",1,0),0))+IF(BS$3="",0,IF(BS$46="",IF(BS40="",1,0),0))+IF(BT$3="",0,IF(BT$46="",IF(BT40="",1,0),0))+IF(BU$3="",0,IF(BU$46="",IF(BU40="",1,0),0))+IF(BV$3="",0,IF(BV$46="",IF(BV40="",1,0),0))+IF(BW$3="",0,IF(BW$46="",IF(BW40="",1,0),0))+IF(BX$3="",0,IF(BX$46="",IF(BX40="",1,0),0))+IF(BY$3="",0,IF(BY$46="",IF(BY40="",1,0),0)+IF(BZ$3="",0,IF(BZ$46="",IF(BZ40="",1,0),0))+IF(CA$3="",0,IF(CA$46="",IF(CA40="",1,0),0))+IF(CB$3="",0,IF(CB$46="",IF(CB40="",1,0),0))+IF(CC$3="",0,IF(CC$46="",IF(CC40="",1,0),0))))</f>
        <v/>
      </c>
      <c r="CG40" s="46" t="str">
        <f>PARAMETRES!$B39</f>
        <v>-</v>
      </c>
      <c r="CH40" s="52" t="str">
        <f>PARAMETRES!$C39</f>
        <v>-</v>
      </c>
      <c r="CI40" s="53"/>
    </row>
    <row r="41" spans="1:87">
      <c r="A41" s="31">
        <f t="shared" si="8"/>
        <v>36</v>
      </c>
      <c r="B41" s="46" t="str">
        <f>PARAMETRES!$B40</f>
        <v>-</v>
      </c>
      <c r="C41" s="46" t="str">
        <f>PARAMETRES!$C40</f>
        <v>-</v>
      </c>
      <c r="D41" s="47"/>
      <c r="E41" s="47"/>
      <c r="F41" s="47"/>
      <c r="G41" s="47"/>
      <c r="H41" s="47"/>
      <c r="I41" s="47"/>
      <c r="J41" s="47"/>
      <c r="K41" s="47"/>
      <c r="L41" s="47"/>
      <c r="M41" s="47"/>
      <c r="N41" s="47"/>
      <c r="O41" s="47"/>
      <c r="P41" s="47"/>
      <c r="Q41" s="47"/>
      <c r="R41" s="47"/>
      <c r="S41" s="48" t="str">
        <f>IF(T41=0,"-",SUM(D41:R41)/T41*PARAMETRES!$G$3)</f>
        <v>-</v>
      </c>
      <c r="T41" s="49">
        <f t="shared" si="0"/>
        <v>0</v>
      </c>
      <c r="U41" s="50" t="str">
        <f>IF(PARAMETRES!$B40="-","",IF(D$3="",0,IF(D$46="",IF(D41="",1,0),0))+IF(E$3="",0,IF(E$46="",IF(E41="",1,0),0))+IF(F$3="",0,IF(F$46="",IF(F41="",1,0),0))+IF(G$3="",0,IF(G$46="",IF(G41="",1,0),0))+IF(H$3="",0,IF(H$46="",IF(H41="",1,0),0))+IF(I$3="",0,IF(I$46="",IF(I41="",1,0),0))+IF(J$3="",0,IF(J$46="",IF(J41="",1,0),0))+IF(K$3="",0,IF(K$46="",IF(K41="",1,0),0))+IF(L$3="",0,IF(L$46="",IF(L41="",1,0),0))+IF(M$3="",0,IF(M$46="",IF(M41="",1,0),0))+IF(N$3="",0,IF(N$46="",IF(N41="",1,0),0)+IF(O$3="",0,IF(O$46="",IF(O41="",1,0),0))+IF(P$3="",0,IF(P$46="",IF(P41="",1,0),0))+IF(Q$3="",0,IF(Q$46="",IF(Q41="",1,0),0))+IF(R$3="",0,IF(R$46="",IF(R41="",1,0),0))))</f>
        <v/>
      </c>
      <c r="V41" s="31">
        <f t="shared" si="9"/>
        <v>36</v>
      </c>
      <c r="W41" s="46" t="str">
        <f>PARAMETRES!$B40</f>
        <v>-</v>
      </c>
      <c r="X41" s="46" t="str">
        <f>PARAMETRES!$C40</f>
        <v>-</v>
      </c>
      <c r="Y41" s="47"/>
      <c r="Z41" s="47"/>
      <c r="AA41" s="47"/>
      <c r="AB41" s="47"/>
      <c r="AC41" s="47"/>
      <c r="AD41" s="47"/>
      <c r="AE41" s="47"/>
      <c r="AF41" s="47"/>
      <c r="AG41" s="47"/>
      <c r="AH41" s="47"/>
      <c r="AI41" s="47"/>
      <c r="AJ41" s="47"/>
      <c r="AK41" s="47"/>
      <c r="AL41" s="47"/>
      <c r="AM41" s="47"/>
      <c r="AN41" s="48" t="str">
        <f>IF(AO41=0,"-",SUM(Y41:AM41)/AO41*PARAMETRES!$G$3)</f>
        <v>-</v>
      </c>
      <c r="AO41" s="49">
        <f t="shared" si="1"/>
        <v>0</v>
      </c>
      <c r="AP41" s="50" t="str">
        <f>IF(PARAMETRES!$B40="-","",IF(Y$3="",0,IF(Y$46="",IF(Y41="",1,0),0))+IF(Z$3="",0,IF(Z$46="",IF(Z41="",1,0),0))+IF(AA$3="",0,IF(AA$46="",IF(AA41="",1,0),0))+IF(AB$3="",0,IF(AB$46="",IF(AB41="",1,0),0))+IF(AC$3="",0,IF(AC$46="",IF(AC41="",1,0),0))+IF(AD$3="",0,IF(AD$46="",IF(AD41="",1,0),0))+IF(AE$3="",0,IF(AE$46="",IF(AE41="",1,0),0))+IF(AF$3="",0,IF(AF$46="",IF(AF41="",1,0),0))+IF(AG$3="",0,IF(AG$46="",IF(AG41="",1,0),0))+IF(AH$3="",0,IF(AH$46="",IF(AH41="",1,0),0))+IF(AI$3="",0,IF(AI$46="",IF(AI41="",1,0),0)+IF(AJ$3="",0,IF(AJ$46="",IF(AJ41="",1,0),0))+IF(AK$3="",0,IF(AK$46="",IF(AK41="",1,0),0))+IF(AL$3="",0,IF(AL$46="",IF(AL41="",1,0),0))+IF(AM$3="",0,IF(AM$46="",IF(AM41="",1,0),0))))</f>
        <v/>
      </c>
      <c r="AQ41" s="31">
        <f t="shared" si="12"/>
        <v>36</v>
      </c>
      <c r="AR41" s="46" t="str">
        <f>PARAMETRES!$B40</f>
        <v>-</v>
      </c>
      <c r="AS41" s="46" t="str">
        <f>PARAMETRES!$C40</f>
        <v>-</v>
      </c>
      <c r="AT41" s="47"/>
      <c r="AU41" s="47"/>
      <c r="AV41" s="47"/>
      <c r="AW41" s="47"/>
      <c r="AX41" s="47"/>
      <c r="AY41" s="47"/>
      <c r="AZ41" s="47"/>
      <c r="BA41" s="47"/>
      <c r="BB41" s="47"/>
      <c r="BC41" s="47"/>
      <c r="BD41" s="47"/>
      <c r="BE41" s="47"/>
      <c r="BF41" s="47"/>
      <c r="BG41" s="47"/>
      <c r="BH41" s="47"/>
      <c r="BI41" s="48" t="str">
        <f>IF(BJ41=0,"-",SUM(AT41:BH41)/BJ41*PARAMETRES!$G$3)</f>
        <v>-</v>
      </c>
      <c r="BJ41" s="49">
        <f t="shared" si="2"/>
        <v>0</v>
      </c>
      <c r="BK41" s="50" t="str">
        <f>IF(PARAMETRES!$B40="-","",IF(AT$3="",0,IF(AT$46="",IF(AT41="",1,0),0))+IF(AU$3="",0,IF(AU$46="",IF(AU41="",1,0),0))+IF(AV$3="",0,IF(AV$46="",IF(AV41="",1,0),0))+IF(AW$3="",0,IF(AW$46="",IF(AW41="",1,0),0))+IF(AX$3="",0,IF(AX$46="",IF(AX41="",1,0),0))+IF(AY$3="",0,IF(AY$46="",IF(AY41="",1,0),0))+IF(AZ$3="",0,IF(AZ$46="",IF(AZ41="",1,0),0))+IF(BA$3="",0,IF(BA$46="",IF(BA41="",1,0),0))+IF(BB$3="",0,IF(BB$46="",IF(BB41="",1,0),0))+IF(BC$3="",0,IF(BC$46="",IF(BC41="",1,0),0))+IF(BD$3="",0,IF(BD$46="",IF(BD41="",1,0),0)+IF(BE$3="",0,IF(BE$46="",IF(BE41="",1,0),0))+IF(BF$3="",0,IF(BF$46="",IF(BF41="",1,0),0))+IF(BG$3="",0,IF(BG$46="",IF(BG41="",1,0),0))+IF(BH$3="",0,IF(BH$46="",IF(BH41="",1,0),0))))</f>
        <v/>
      </c>
      <c r="BL41" s="31">
        <f t="shared" si="13"/>
        <v>36</v>
      </c>
      <c r="BM41" s="46" t="str">
        <f>PARAMETRES!$B40</f>
        <v>-</v>
      </c>
      <c r="BN41" s="46" t="str">
        <f>PARAMETRES!$C40</f>
        <v>-</v>
      </c>
      <c r="BO41" s="47"/>
      <c r="BP41" s="47"/>
      <c r="BQ41" s="47"/>
      <c r="BR41" s="47"/>
      <c r="BS41" s="47"/>
      <c r="BT41" s="47"/>
      <c r="BU41" s="47"/>
      <c r="BV41" s="47"/>
      <c r="BW41" s="47"/>
      <c r="BX41" s="47"/>
      <c r="BY41" s="47"/>
      <c r="BZ41" s="47"/>
      <c r="CA41" s="47"/>
      <c r="CB41" s="47"/>
      <c r="CC41" s="47"/>
      <c r="CD41" s="48" t="str">
        <f>IF(CE41=0,"-",SUM(BO41:CC41)/CE41*PARAMETRES!$G$3)</f>
        <v>-</v>
      </c>
      <c r="CE41" s="49">
        <f t="shared" si="3"/>
        <v>0</v>
      </c>
      <c r="CF41" s="51" t="str">
        <f>IF(PARAMETRES!$B40="-","",IF(BO$3="",0,IF(BO$46="",IF(BO41="",1,0),0))+IF(BP$3="",0,IF(BP$46="",IF(BP41="",1,0),0))+IF(BQ$3="",0,IF(BQ$46="",IF(BQ41="",1,0),0))+IF(BR$3="",0,IF(BR$46="",IF(BR41="",1,0),0))+IF(BS$3="",0,IF(BS$46="",IF(BS41="",1,0),0))+IF(BT$3="",0,IF(BT$46="",IF(BT41="",1,0),0))+IF(BU$3="",0,IF(BU$46="",IF(BU41="",1,0),0))+IF(BV$3="",0,IF(BV$46="",IF(BV41="",1,0),0))+IF(BW$3="",0,IF(BW$46="",IF(BW41="",1,0),0))+IF(BX$3="",0,IF(BX$46="",IF(BX41="",1,0),0))+IF(BY$3="",0,IF(BY$46="",IF(BY41="",1,0),0)+IF(BZ$3="",0,IF(BZ$46="",IF(BZ41="",1,0),0))+IF(CA$3="",0,IF(CA$46="",IF(CA41="",1,0),0))+IF(CB$3="",0,IF(CB$46="",IF(CB41="",1,0),0))+IF(CC$3="",0,IF(CC$46="",IF(CC41="",1,0),0))))</f>
        <v/>
      </c>
      <c r="CG41" s="46" t="str">
        <f>PARAMETRES!$B40</f>
        <v>-</v>
      </c>
      <c r="CH41" s="52" t="str">
        <f>PARAMETRES!$C40</f>
        <v>-</v>
      </c>
      <c r="CI41" s="53"/>
    </row>
    <row r="42" spans="1:87">
      <c r="A42" s="31">
        <f t="shared" si="8"/>
        <v>37</v>
      </c>
      <c r="B42" s="46" t="str">
        <f>PARAMETRES!$B41</f>
        <v>-</v>
      </c>
      <c r="C42" s="46" t="str">
        <f>PARAMETRES!$C41</f>
        <v>-</v>
      </c>
      <c r="D42" s="47"/>
      <c r="E42" s="47"/>
      <c r="F42" s="47"/>
      <c r="G42" s="47"/>
      <c r="H42" s="47"/>
      <c r="I42" s="47"/>
      <c r="J42" s="47"/>
      <c r="K42" s="47"/>
      <c r="L42" s="47"/>
      <c r="M42" s="47"/>
      <c r="N42" s="47"/>
      <c r="O42" s="47"/>
      <c r="P42" s="47"/>
      <c r="Q42" s="47"/>
      <c r="R42" s="47"/>
      <c r="S42" s="48" t="str">
        <f>IF(T42=0,"-",SUM(D42:R42)/T42*PARAMETRES!$G$3)</f>
        <v>-</v>
      </c>
      <c r="T42" s="49">
        <f t="shared" si="0"/>
        <v>0</v>
      </c>
      <c r="U42" s="50" t="str">
        <f>IF(PARAMETRES!$B41="-","",IF(D$3="",0,IF(D$46="",IF(D42="",1,0),0))+IF(E$3="",0,IF(E$46="",IF(E42="",1,0),0))+IF(F$3="",0,IF(F$46="",IF(F42="",1,0),0))+IF(G$3="",0,IF(G$46="",IF(G42="",1,0),0))+IF(H$3="",0,IF(H$46="",IF(H42="",1,0),0))+IF(I$3="",0,IF(I$46="",IF(I42="",1,0),0))+IF(J$3="",0,IF(J$46="",IF(J42="",1,0),0))+IF(K$3="",0,IF(K$46="",IF(K42="",1,0),0))+IF(L$3="",0,IF(L$46="",IF(L42="",1,0),0))+IF(M$3="",0,IF(M$46="",IF(M42="",1,0),0))+IF(N$3="",0,IF(N$46="",IF(N42="",1,0),0)+IF(O$3="",0,IF(O$46="",IF(O42="",1,0),0))+IF(P$3="",0,IF(P$46="",IF(P42="",1,0),0))+IF(Q$3="",0,IF(Q$46="",IF(Q42="",1,0),0))+IF(R$3="",0,IF(R$46="",IF(R42="",1,0),0))))</f>
        <v/>
      </c>
      <c r="V42" s="31">
        <f t="shared" si="9"/>
        <v>37</v>
      </c>
      <c r="W42" s="46" t="str">
        <f>PARAMETRES!$B41</f>
        <v>-</v>
      </c>
      <c r="X42" s="46" t="str">
        <f>PARAMETRES!$C41</f>
        <v>-</v>
      </c>
      <c r="Y42" s="47"/>
      <c r="Z42" s="47"/>
      <c r="AA42" s="47"/>
      <c r="AB42" s="47"/>
      <c r="AC42" s="47"/>
      <c r="AD42" s="47"/>
      <c r="AE42" s="47"/>
      <c r="AF42" s="47"/>
      <c r="AG42" s="47"/>
      <c r="AH42" s="47"/>
      <c r="AI42" s="47"/>
      <c r="AJ42" s="47"/>
      <c r="AK42" s="47"/>
      <c r="AL42" s="47"/>
      <c r="AM42" s="47"/>
      <c r="AN42" s="48" t="str">
        <f>IF(AO42=0,"-",SUM(Y42:AM42)/AO42*PARAMETRES!$G$3)</f>
        <v>-</v>
      </c>
      <c r="AO42" s="49">
        <f t="shared" si="1"/>
        <v>0</v>
      </c>
      <c r="AP42" s="50" t="str">
        <f>IF(PARAMETRES!$B41="-","",IF(Y$3="",0,IF(Y$46="",IF(Y42="",1,0),0))+IF(Z$3="",0,IF(Z$46="",IF(Z42="",1,0),0))+IF(AA$3="",0,IF(AA$46="",IF(AA42="",1,0),0))+IF(AB$3="",0,IF(AB$46="",IF(AB42="",1,0),0))+IF(AC$3="",0,IF(AC$46="",IF(AC42="",1,0),0))+IF(AD$3="",0,IF(AD$46="",IF(AD42="",1,0),0))+IF(AE$3="",0,IF(AE$46="",IF(AE42="",1,0),0))+IF(AF$3="",0,IF(AF$46="",IF(AF42="",1,0),0))+IF(AG$3="",0,IF(AG$46="",IF(AG42="",1,0),0))+IF(AH$3="",0,IF(AH$46="",IF(AH42="",1,0),0))+IF(AI$3="",0,IF(AI$46="",IF(AI42="",1,0),0)+IF(AJ$3="",0,IF(AJ$46="",IF(AJ42="",1,0),0))+IF(AK$3="",0,IF(AK$46="",IF(AK42="",1,0),0))+IF(AL$3="",0,IF(AL$46="",IF(AL42="",1,0),0))+IF(AM$3="",0,IF(AM$46="",IF(AM42="",1,0),0))))</f>
        <v/>
      </c>
      <c r="AQ42" s="31">
        <f t="shared" si="12"/>
        <v>37</v>
      </c>
      <c r="AR42" s="46" t="str">
        <f>PARAMETRES!$B41</f>
        <v>-</v>
      </c>
      <c r="AS42" s="46" t="str">
        <f>PARAMETRES!$C41</f>
        <v>-</v>
      </c>
      <c r="AT42" s="47"/>
      <c r="AU42" s="47"/>
      <c r="AV42" s="47"/>
      <c r="AW42" s="47"/>
      <c r="AX42" s="47"/>
      <c r="AY42" s="47"/>
      <c r="AZ42" s="47"/>
      <c r="BA42" s="47"/>
      <c r="BB42" s="47"/>
      <c r="BC42" s="47"/>
      <c r="BD42" s="47"/>
      <c r="BE42" s="47"/>
      <c r="BF42" s="47"/>
      <c r="BG42" s="47"/>
      <c r="BH42" s="47"/>
      <c r="BI42" s="48" t="str">
        <f>IF(BJ42=0,"-",SUM(AT42:BH42)/BJ42*PARAMETRES!$G$3)</f>
        <v>-</v>
      </c>
      <c r="BJ42" s="49">
        <f t="shared" si="2"/>
        <v>0</v>
      </c>
      <c r="BK42" s="50" t="str">
        <f>IF(PARAMETRES!$B41="-","",IF(AT$3="",0,IF(AT$46="",IF(AT42="",1,0),0))+IF(AU$3="",0,IF(AU$46="",IF(AU42="",1,0),0))+IF(AV$3="",0,IF(AV$46="",IF(AV42="",1,0),0))+IF(AW$3="",0,IF(AW$46="",IF(AW42="",1,0),0))+IF(AX$3="",0,IF(AX$46="",IF(AX42="",1,0),0))+IF(AY$3="",0,IF(AY$46="",IF(AY42="",1,0),0))+IF(AZ$3="",0,IF(AZ$46="",IF(AZ42="",1,0),0))+IF(BA$3="",0,IF(BA$46="",IF(BA42="",1,0),0))+IF(BB$3="",0,IF(BB$46="",IF(BB42="",1,0),0))+IF(BC$3="",0,IF(BC$46="",IF(BC42="",1,0),0))+IF(BD$3="",0,IF(BD$46="",IF(BD42="",1,0),0)+IF(BE$3="",0,IF(BE$46="",IF(BE42="",1,0),0))+IF(BF$3="",0,IF(BF$46="",IF(BF42="",1,0),0))+IF(BG$3="",0,IF(BG$46="",IF(BG42="",1,0),0))+IF(BH$3="",0,IF(BH$46="",IF(BH42="",1,0),0))))</f>
        <v/>
      </c>
      <c r="BL42" s="31">
        <f t="shared" si="13"/>
        <v>37</v>
      </c>
      <c r="BM42" s="46" t="str">
        <f>PARAMETRES!$B41</f>
        <v>-</v>
      </c>
      <c r="BN42" s="46" t="str">
        <f>PARAMETRES!$C41</f>
        <v>-</v>
      </c>
      <c r="BO42" s="47"/>
      <c r="BP42" s="47"/>
      <c r="BQ42" s="47"/>
      <c r="BR42" s="47"/>
      <c r="BS42" s="47"/>
      <c r="BT42" s="47"/>
      <c r="BU42" s="47"/>
      <c r="BV42" s="47"/>
      <c r="BW42" s="47"/>
      <c r="BX42" s="47"/>
      <c r="BY42" s="47"/>
      <c r="BZ42" s="47"/>
      <c r="CA42" s="47"/>
      <c r="CB42" s="47"/>
      <c r="CC42" s="47"/>
      <c r="CD42" s="48" t="str">
        <f>IF(CE42=0,"-",SUM(BO42:CC42)/CE42*PARAMETRES!$G$3)</f>
        <v>-</v>
      </c>
      <c r="CE42" s="49">
        <f t="shared" si="3"/>
        <v>0</v>
      </c>
      <c r="CF42" s="51" t="str">
        <f>IF(PARAMETRES!$B41="-","",IF(BO$3="",0,IF(BO$46="",IF(BO42="",1,0),0))+IF(BP$3="",0,IF(BP$46="",IF(BP42="",1,0),0))+IF(BQ$3="",0,IF(BQ$46="",IF(BQ42="",1,0),0))+IF(BR$3="",0,IF(BR$46="",IF(BR42="",1,0),0))+IF(BS$3="",0,IF(BS$46="",IF(BS42="",1,0),0))+IF(BT$3="",0,IF(BT$46="",IF(BT42="",1,0),0))+IF(BU$3="",0,IF(BU$46="",IF(BU42="",1,0),0))+IF(BV$3="",0,IF(BV$46="",IF(BV42="",1,0),0))+IF(BW$3="",0,IF(BW$46="",IF(BW42="",1,0),0))+IF(BX$3="",0,IF(BX$46="",IF(BX42="",1,0),0))+IF(BY$3="",0,IF(BY$46="",IF(BY42="",1,0),0)+IF(BZ$3="",0,IF(BZ$46="",IF(BZ42="",1,0),0))+IF(CA$3="",0,IF(CA$46="",IF(CA42="",1,0),0))+IF(CB$3="",0,IF(CB$46="",IF(CB42="",1,0),0))+IF(CC$3="",0,IF(CC$46="",IF(CC42="",1,0),0))))</f>
        <v/>
      </c>
      <c r="CG42" s="46" t="str">
        <f>PARAMETRES!$B41</f>
        <v>-</v>
      </c>
      <c r="CH42" s="52" t="str">
        <f>PARAMETRES!$C41</f>
        <v>-</v>
      </c>
      <c r="CI42" s="53"/>
    </row>
    <row r="43" spans="1:87">
      <c r="A43" s="31">
        <f t="shared" si="8"/>
        <v>38</v>
      </c>
      <c r="B43" s="46" t="str">
        <f>PARAMETRES!$B42</f>
        <v>-</v>
      </c>
      <c r="C43" s="46" t="str">
        <f>PARAMETRES!$C42</f>
        <v>-</v>
      </c>
      <c r="D43" s="47"/>
      <c r="E43" s="47"/>
      <c r="F43" s="47"/>
      <c r="G43" s="47"/>
      <c r="H43" s="47"/>
      <c r="I43" s="47"/>
      <c r="J43" s="47"/>
      <c r="K43" s="47"/>
      <c r="L43" s="47"/>
      <c r="M43" s="47"/>
      <c r="N43" s="47"/>
      <c r="O43" s="47"/>
      <c r="P43" s="47"/>
      <c r="Q43" s="47"/>
      <c r="R43" s="47"/>
      <c r="S43" s="48" t="str">
        <f>IF(T43=0,"-",SUM(D43:R43)/T43*PARAMETRES!$G$3)</f>
        <v>-</v>
      </c>
      <c r="T43" s="49">
        <f t="shared" si="0"/>
        <v>0</v>
      </c>
      <c r="U43" s="50" t="str">
        <f>IF(PARAMETRES!$B42="-","",IF(D$3="",0,IF(D$46="",IF(D43="",1,0),0))+IF(E$3="",0,IF(E$46="",IF(E43="",1,0),0))+IF(F$3="",0,IF(F$46="",IF(F43="",1,0),0))+IF(G$3="",0,IF(G$46="",IF(G43="",1,0),0))+IF(H$3="",0,IF(H$46="",IF(H43="",1,0),0))+IF(I$3="",0,IF(I$46="",IF(I43="",1,0),0))+IF(J$3="",0,IF(J$46="",IF(J43="",1,0),0))+IF(K$3="",0,IF(K$46="",IF(K43="",1,0),0))+IF(L$3="",0,IF(L$46="",IF(L43="",1,0),0))+IF(M$3="",0,IF(M$46="",IF(M43="",1,0),0))+IF(N$3="",0,IF(N$46="",IF(N43="",1,0),0)+IF(O$3="",0,IF(O$46="",IF(O43="",1,0),0))+IF(P$3="",0,IF(P$46="",IF(P43="",1,0),0))+IF(Q$3="",0,IF(Q$46="",IF(Q43="",1,0),0))+IF(R$3="",0,IF(R$46="",IF(R43="",1,0),0))))</f>
        <v/>
      </c>
      <c r="V43" s="31">
        <f t="shared" si="9"/>
        <v>38</v>
      </c>
      <c r="W43" s="46" t="str">
        <f>PARAMETRES!$B42</f>
        <v>-</v>
      </c>
      <c r="X43" s="46" t="str">
        <f>PARAMETRES!$C42</f>
        <v>-</v>
      </c>
      <c r="Y43" s="47"/>
      <c r="Z43" s="47"/>
      <c r="AA43" s="47"/>
      <c r="AB43" s="47"/>
      <c r="AC43" s="47"/>
      <c r="AD43" s="47"/>
      <c r="AE43" s="47"/>
      <c r="AF43" s="47"/>
      <c r="AG43" s="47"/>
      <c r="AH43" s="47"/>
      <c r="AI43" s="47"/>
      <c r="AJ43" s="47"/>
      <c r="AK43" s="47"/>
      <c r="AL43" s="47"/>
      <c r="AM43" s="47"/>
      <c r="AN43" s="48" t="str">
        <f>IF(AO43=0,"-",SUM(Y43:AM43)/AO43*PARAMETRES!$G$3)</f>
        <v>-</v>
      </c>
      <c r="AO43" s="49">
        <f t="shared" si="1"/>
        <v>0</v>
      </c>
      <c r="AP43" s="50" t="str">
        <f>IF(PARAMETRES!$B42="-","",IF(Y$3="",0,IF(Y$46="",IF(Y43="",1,0),0))+IF(Z$3="",0,IF(Z$46="",IF(Z43="",1,0),0))+IF(AA$3="",0,IF(AA$46="",IF(AA43="",1,0),0))+IF(AB$3="",0,IF(AB$46="",IF(AB43="",1,0),0))+IF(AC$3="",0,IF(AC$46="",IF(AC43="",1,0),0))+IF(AD$3="",0,IF(AD$46="",IF(AD43="",1,0),0))+IF(AE$3="",0,IF(AE$46="",IF(AE43="",1,0),0))+IF(AF$3="",0,IF(AF$46="",IF(AF43="",1,0),0))+IF(AG$3="",0,IF(AG$46="",IF(AG43="",1,0),0))+IF(AH$3="",0,IF(AH$46="",IF(AH43="",1,0),0))+IF(AI$3="",0,IF(AI$46="",IF(AI43="",1,0),0)+IF(AJ$3="",0,IF(AJ$46="",IF(AJ43="",1,0),0))+IF(AK$3="",0,IF(AK$46="",IF(AK43="",1,0),0))+IF(AL$3="",0,IF(AL$46="",IF(AL43="",1,0),0))+IF(AM$3="",0,IF(AM$46="",IF(AM43="",1,0),0))))</f>
        <v/>
      </c>
      <c r="AQ43" s="31">
        <f t="shared" si="12"/>
        <v>38</v>
      </c>
      <c r="AR43" s="46" t="str">
        <f>PARAMETRES!$B42</f>
        <v>-</v>
      </c>
      <c r="AS43" s="46" t="str">
        <f>PARAMETRES!$C42</f>
        <v>-</v>
      </c>
      <c r="AT43" s="47"/>
      <c r="AU43" s="47"/>
      <c r="AV43" s="47"/>
      <c r="AW43" s="47"/>
      <c r="AX43" s="47"/>
      <c r="AY43" s="47"/>
      <c r="AZ43" s="47"/>
      <c r="BA43" s="47"/>
      <c r="BB43" s="47"/>
      <c r="BC43" s="47"/>
      <c r="BD43" s="47"/>
      <c r="BE43" s="47"/>
      <c r="BF43" s="47"/>
      <c r="BG43" s="47"/>
      <c r="BH43" s="47"/>
      <c r="BI43" s="48" t="str">
        <f>IF(BJ43=0,"-",SUM(AT43:BH43)/BJ43*PARAMETRES!$G$3)</f>
        <v>-</v>
      </c>
      <c r="BJ43" s="49">
        <f t="shared" si="2"/>
        <v>0</v>
      </c>
      <c r="BK43" s="50" t="str">
        <f>IF(PARAMETRES!$B42="-","",IF(AT$3="",0,IF(AT$46="",IF(AT43="",1,0),0))+IF(AU$3="",0,IF(AU$46="",IF(AU43="",1,0),0))+IF(AV$3="",0,IF(AV$46="",IF(AV43="",1,0),0))+IF(AW$3="",0,IF(AW$46="",IF(AW43="",1,0),0))+IF(AX$3="",0,IF(AX$46="",IF(AX43="",1,0),0))+IF(AY$3="",0,IF(AY$46="",IF(AY43="",1,0),0))+IF(AZ$3="",0,IF(AZ$46="",IF(AZ43="",1,0),0))+IF(BA$3="",0,IF(BA$46="",IF(BA43="",1,0),0))+IF(BB$3="",0,IF(BB$46="",IF(BB43="",1,0),0))+IF(BC$3="",0,IF(BC$46="",IF(BC43="",1,0),0))+IF(BD$3="",0,IF(BD$46="",IF(BD43="",1,0),0)+IF(BE$3="",0,IF(BE$46="",IF(BE43="",1,0),0))+IF(BF$3="",0,IF(BF$46="",IF(BF43="",1,0),0))+IF(BG$3="",0,IF(BG$46="",IF(BG43="",1,0),0))+IF(BH$3="",0,IF(BH$46="",IF(BH43="",1,0),0))))</f>
        <v/>
      </c>
      <c r="BL43" s="31">
        <f t="shared" si="13"/>
        <v>38</v>
      </c>
      <c r="BM43" s="46" t="str">
        <f>PARAMETRES!$B42</f>
        <v>-</v>
      </c>
      <c r="BN43" s="46" t="str">
        <f>PARAMETRES!$C42</f>
        <v>-</v>
      </c>
      <c r="BO43" s="47"/>
      <c r="BP43" s="47"/>
      <c r="BQ43" s="47"/>
      <c r="BR43" s="47"/>
      <c r="BS43" s="47"/>
      <c r="BT43" s="47"/>
      <c r="BU43" s="47"/>
      <c r="BV43" s="47"/>
      <c r="BW43" s="47"/>
      <c r="BX43" s="47"/>
      <c r="BY43" s="47"/>
      <c r="BZ43" s="47"/>
      <c r="CA43" s="47"/>
      <c r="CB43" s="47"/>
      <c r="CC43" s="47"/>
      <c r="CD43" s="48" t="str">
        <f>IF(CE43=0,"-",SUM(BO43:CC43)/CE43*PARAMETRES!$G$3)</f>
        <v>-</v>
      </c>
      <c r="CE43" s="49">
        <f t="shared" si="3"/>
        <v>0</v>
      </c>
      <c r="CF43" s="51" t="str">
        <f>IF(PARAMETRES!$B42="-","",IF(BO$3="",0,IF(BO$46="",IF(BO43="",1,0),0))+IF(BP$3="",0,IF(BP$46="",IF(BP43="",1,0),0))+IF(BQ$3="",0,IF(BQ$46="",IF(BQ43="",1,0),0))+IF(BR$3="",0,IF(BR$46="",IF(BR43="",1,0),0))+IF(BS$3="",0,IF(BS$46="",IF(BS43="",1,0),0))+IF(BT$3="",0,IF(BT$46="",IF(BT43="",1,0),0))+IF(BU$3="",0,IF(BU$46="",IF(BU43="",1,0),0))+IF(BV$3="",0,IF(BV$46="",IF(BV43="",1,0),0))+IF(BW$3="",0,IF(BW$46="",IF(BW43="",1,0),0))+IF(BX$3="",0,IF(BX$46="",IF(BX43="",1,0),0))+IF(BY$3="",0,IF(BY$46="",IF(BY43="",1,0),0)+IF(BZ$3="",0,IF(BZ$46="",IF(BZ43="",1,0),0))+IF(CA$3="",0,IF(CA$46="",IF(CA43="",1,0),0))+IF(CB$3="",0,IF(CB$46="",IF(CB43="",1,0),0))+IF(CC$3="",0,IF(CC$46="",IF(CC43="",1,0),0))))</f>
        <v/>
      </c>
      <c r="CG43" s="46" t="str">
        <f>PARAMETRES!$B42</f>
        <v>-</v>
      </c>
      <c r="CH43" s="52" t="str">
        <f>PARAMETRES!$C42</f>
        <v>-</v>
      </c>
      <c r="CI43" s="53"/>
    </row>
    <row r="44" spans="1:87">
      <c r="A44" s="31">
        <f t="shared" si="8"/>
        <v>39</v>
      </c>
      <c r="B44" s="46" t="str">
        <f>PARAMETRES!$B43</f>
        <v>-</v>
      </c>
      <c r="C44" s="46" t="str">
        <f>PARAMETRES!$C43</f>
        <v>-</v>
      </c>
      <c r="D44" s="47"/>
      <c r="E44" s="47"/>
      <c r="F44" s="47"/>
      <c r="G44" s="47"/>
      <c r="H44" s="47"/>
      <c r="I44" s="47"/>
      <c r="J44" s="47"/>
      <c r="K44" s="47"/>
      <c r="L44" s="47"/>
      <c r="M44" s="47"/>
      <c r="N44" s="47"/>
      <c r="O44" s="47"/>
      <c r="P44" s="47"/>
      <c r="Q44" s="47"/>
      <c r="R44" s="47"/>
      <c r="S44" s="48" t="str">
        <f>IF(T44=0,"-",SUM(D44:R44)/T44*PARAMETRES!$G$3)</f>
        <v>-</v>
      </c>
      <c r="T44" s="49">
        <f t="shared" si="0"/>
        <v>0</v>
      </c>
      <c r="U44" s="50" t="str">
        <f>IF(PARAMETRES!$B43="-","",IF(D$3="",0,IF(D$46="",IF(D44="",1,0),0))+IF(E$3="",0,IF(E$46="",IF(E44="",1,0),0))+IF(F$3="",0,IF(F$46="",IF(F44="",1,0),0))+IF(G$3="",0,IF(G$46="",IF(G44="",1,0),0))+IF(H$3="",0,IF(H$46="",IF(H44="",1,0),0))+IF(I$3="",0,IF(I$46="",IF(I44="",1,0),0))+IF(J$3="",0,IF(J$46="",IF(J44="",1,0),0))+IF(K$3="",0,IF(K$46="",IF(K44="",1,0),0))+IF(L$3="",0,IF(L$46="",IF(L44="",1,0),0))+IF(M$3="",0,IF(M$46="",IF(M44="",1,0),0))+IF(N$3="",0,IF(N$46="",IF(N44="",1,0),0)+IF(O$3="",0,IF(O$46="",IF(O44="",1,0),0))+IF(P$3="",0,IF(P$46="",IF(P44="",1,0),0))+IF(Q$3="",0,IF(Q$46="",IF(Q44="",1,0),0))+IF(R$3="",0,IF(R$46="",IF(R44="",1,0),0))))</f>
        <v/>
      </c>
      <c r="V44" s="31">
        <f t="shared" si="9"/>
        <v>39</v>
      </c>
      <c r="W44" s="46" t="str">
        <f>PARAMETRES!$B43</f>
        <v>-</v>
      </c>
      <c r="X44" s="46" t="str">
        <f>PARAMETRES!$C43</f>
        <v>-</v>
      </c>
      <c r="Y44" s="47"/>
      <c r="Z44" s="47"/>
      <c r="AA44" s="47"/>
      <c r="AB44" s="47"/>
      <c r="AC44" s="47"/>
      <c r="AD44" s="47"/>
      <c r="AE44" s="47"/>
      <c r="AF44" s="47"/>
      <c r="AG44" s="47"/>
      <c r="AH44" s="47"/>
      <c r="AI44" s="47"/>
      <c r="AJ44" s="47"/>
      <c r="AK44" s="47"/>
      <c r="AL44" s="47"/>
      <c r="AM44" s="47"/>
      <c r="AN44" s="48" t="str">
        <f>IF(AO44=0,"-",SUM(Y44:AM44)/AO44*PARAMETRES!$G$3)</f>
        <v>-</v>
      </c>
      <c r="AO44" s="49">
        <f t="shared" si="1"/>
        <v>0</v>
      </c>
      <c r="AP44" s="50" t="str">
        <f>IF(PARAMETRES!$B43="-","",IF(Y$3="",0,IF(Y$46="",IF(Y44="",1,0),0))+IF(Z$3="",0,IF(Z$46="",IF(Z44="",1,0),0))+IF(AA$3="",0,IF(AA$46="",IF(AA44="",1,0),0))+IF(AB$3="",0,IF(AB$46="",IF(AB44="",1,0),0))+IF(AC$3="",0,IF(AC$46="",IF(AC44="",1,0),0))+IF(AD$3="",0,IF(AD$46="",IF(AD44="",1,0),0))+IF(AE$3="",0,IF(AE$46="",IF(AE44="",1,0),0))+IF(AF$3="",0,IF(AF$46="",IF(AF44="",1,0),0))+IF(AG$3="",0,IF(AG$46="",IF(AG44="",1,0),0))+IF(AH$3="",0,IF(AH$46="",IF(AH44="",1,0),0))+IF(AI$3="",0,IF(AI$46="",IF(AI44="",1,0),0)+IF(AJ$3="",0,IF(AJ$46="",IF(AJ44="",1,0),0))+IF(AK$3="",0,IF(AK$46="",IF(AK44="",1,0),0))+IF(AL$3="",0,IF(AL$46="",IF(AL44="",1,0),0))+IF(AM$3="",0,IF(AM$46="",IF(AM44="",1,0),0))))</f>
        <v/>
      </c>
      <c r="AQ44" s="31">
        <f t="shared" si="12"/>
        <v>39</v>
      </c>
      <c r="AR44" s="46" t="str">
        <f>PARAMETRES!$B43</f>
        <v>-</v>
      </c>
      <c r="AS44" s="46" t="str">
        <f>PARAMETRES!$C43</f>
        <v>-</v>
      </c>
      <c r="AT44" s="47"/>
      <c r="AU44" s="47"/>
      <c r="AV44" s="47"/>
      <c r="AW44" s="47"/>
      <c r="AX44" s="47"/>
      <c r="AY44" s="47"/>
      <c r="AZ44" s="47"/>
      <c r="BA44" s="47"/>
      <c r="BB44" s="47"/>
      <c r="BC44" s="47"/>
      <c r="BD44" s="47"/>
      <c r="BE44" s="47"/>
      <c r="BF44" s="47"/>
      <c r="BG44" s="47"/>
      <c r="BH44" s="47"/>
      <c r="BI44" s="48" t="str">
        <f>IF(BJ44=0,"-",SUM(AT44:BH44)/BJ44*PARAMETRES!$G$3)</f>
        <v>-</v>
      </c>
      <c r="BJ44" s="49">
        <f t="shared" si="2"/>
        <v>0</v>
      </c>
      <c r="BK44" s="50" t="str">
        <f>IF(PARAMETRES!$B43="-","",IF(AT$3="",0,IF(AT$46="",IF(AT44="",1,0),0))+IF(AU$3="",0,IF(AU$46="",IF(AU44="",1,0),0))+IF(AV$3="",0,IF(AV$46="",IF(AV44="",1,0),0))+IF(AW$3="",0,IF(AW$46="",IF(AW44="",1,0),0))+IF(AX$3="",0,IF(AX$46="",IF(AX44="",1,0),0))+IF(AY$3="",0,IF(AY$46="",IF(AY44="",1,0),0))+IF(AZ$3="",0,IF(AZ$46="",IF(AZ44="",1,0),0))+IF(BA$3="",0,IF(BA$46="",IF(BA44="",1,0),0))+IF(BB$3="",0,IF(BB$46="",IF(BB44="",1,0),0))+IF(BC$3="",0,IF(BC$46="",IF(BC44="",1,0),0))+IF(BD$3="",0,IF(BD$46="",IF(BD44="",1,0),0)+IF(BE$3="",0,IF(BE$46="",IF(BE44="",1,0),0))+IF(BF$3="",0,IF(BF$46="",IF(BF44="",1,0),0))+IF(BG$3="",0,IF(BG$46="",IF(BG44="",1,0),0))+IF(BH$3="",0,IF(BH$46="",IF(BH44="",1,0),0))))</f>
        <v/>
      </c>
      <c r="BL44" s="31">
        <f t="shared" si="13"/>
        <v>39</v>
      </c>
      <c r="BM44" s="46" t="str">
        <f>PARAMETRES!$B43</f>
        <v>-</v>
      </c>
      <c r="BN44" s="46" t="str">
        <f>PARAMETRES!$C43</f>
        <v>-</v>
      </c>
      <c r="BO44" s="47"/>
      <c r="BP44" s="47"/>
      <c r="BQ44" s="47"/>
      <c r="BR44" s="47"/>
      <c r="BS44" s="47"/>
      <c r="BT44" s="47"/>
      <c r="BU44" s="47"/>
      <c r="BV44" s="47"/>
      <c r="BW44" s="47"/>
      <c r="BX44" s="47"/>
      <c r="BY44" s="47"/>
      <c r="BZ44" s="47"/>
      <c r="CA44" s="47"/>
      <c r="CB44" s="47"/>
      <c r="CC44" s="47"/>
      <c r="CD44" s="48" t="str">
        <f>IF(CE44=0,"-",SUM(BO44:CC44)/CE44*PARAMETRES!$G$3)</f>
        <v>-</v>
      </c>
      <c r="CE44" s="49">
        <f t="shared" si="3"/>
        <v>0</v>
      </c>
      <c r="CF44" s="51" t="str">
        <f>IF(PARAMETRES!$B43="-","",IF(BO$3="",0,IF(BO$46="",IF(BO44="",1,0),0))+IF(BP$3="",0,IF(BP$46="",IF(BP44="",1,0),0))+IF(BQ$3="",0,IF(BQ$46="",IF(BQ44="",1,0),0))+IF(BR$3="",0,IF(BR$46="",IF(BR44="",1,0),0))+IF(BS$3="",0,IF(BS$46="",IF(BS44="",1,0),0))+IF(BT$3="",0,IF(BT$46="",IF(BT44="",1,0),0))+IF(BU$3="",0,IF(BU$46="",IF(BU44="",1,0),0))+IF(BV$3="",0,IF(BV$46="",IF(BV44="",1,0),0))+IF(BW$3="",0,IF(BW$46="",IF(BW44="",1,0),0))+IF(BX$3="",0,IF(BX$46="",IF(BX44="",1,0),0))+IF(BY$3="",0,IF(BY$46="",IF(BY44="",1,0),0)+IF(BZ$3="",0,IF(BZ$46="",IF(BZ44="",1,0),0))+IF(CA$3="",0,IF(CA$46="",IF(CA44="",1,0),0))+IF(CB$3="",0,IF(CB$46="",IF(CB44="",1,0),0))+IF(CC$3="",0,IF(CC$46="",IF(CC44="",1,0),0))))</f>
        <v/>
      </c>
      <c r="CG44" s="46" t="str">
        <f>PARAMETRES!$B43</f>
        <v>-</v>
      </c>
      <c r="CH44" s="52" t="str">
        <f>PARAMETRES!$C43</f>
        <v>-</v>
      </c>
      <c r="CI44" s="53"/>
    </row>
    <row r="45" spans="1:87">
      <c r="A45" s="31">
        <f t="shared" si="8"/>
        <v>40</v>
      </c>
      <c r="B45" s="46" t="str">
        <f>PARAMETRES!$B44</f>
        <v>-</v>
      </c>
      <c r="C45" s="46" t="str">
        <f>PARAMETRES!$C44</f>
        <v>-</v>
      </c>
      <c r="D45" s="47"/>
      <c r="E45" s="47"/>
      <c r="F45" s="47"/>
      <c r="G45" s="47"/>
      <c r="H45" s="47"/>
      <c r="I45" s="47"/>
      <c r="J45" s="47"/>
      <c r="K45" s="47"/>
      <c r="L45" s="47"/>
      <c r="M45" s="47"/>
      <c r="N45" s="47"/>
      <c r="O45" s="47"/>
      <c r="P45" s="47"/>
      <c r="Q45" s="47"/>
      <c r="R45" s="47"/>
      <c r="S45" s="48" t="str">
        <f>IF(T45=0,"-",SUM(D45:R45)/T45*PARAMETRES!$G$3)</f>
        <v>-</v>
      </c>
      <c r="T45" s="49">
        <f t="shared" si="0"/>
        <v>0</v>
      </c>
      <c r="U45" s="50" t="str">
        <f>IF(PARAMETRES!$B44="-","",IF(D$3="",0,IF(D$46="",IF(D45="",1,0),0))+IF(E$3="",0,IF(E$46="",IF(E45="",1,0),0))+IF(F$3="",0,IF(F$46="",IF(F45="",1,0),0))+IF(G$3="",0,IF(G$46="",IF(G45="",1,0),0))+IF(H$3="",0,IF(H$46="",IF(H45="",1,0),0))+IF(I$3="",0,IF(I$46="",IF(I45="",1,0),0))+IF(J$3="",0,IF(J$46="",IF(J45="",1,0),0))+IF(K$3="",0,IF(K$46="",IF(K45="",1,0),0))+IF(L$3="",0,IF(L$46="",IF(L45="",1,0),0))+IF(M$3="",0,IF(M$46="",IF(M45="",1,0),0))+IF(N$3="",0,IF(N$46="",IF(N45="",1,0),0)+IF(O$3="",0,IF(O$46="",IF(O45="",1,0),0))+IF(P$3="",0,IF(P$46="",IF(P45="",1,0),0))+IF(Q$3="",0,IF(Q$46="",IF(Q45="",1,0),0))+IF(R$3="",0,IF(R$46="",IF(R45="",1,0),0))))</f>
        <v/>
      </c>
      <c r="V45" s="31">
        <f t="shared" si="9"/>
        <v>40</v>
      </c>
      <c r="W45" s="46" t="str">
        <f>PARAMETRES!$B44</f>
        <v>-</v>
      </c>
      <c r="X45" s="46" t="str">
        <f>PARAMETRES!$C44</f>
        <v>-</v>
      </c>
      <c r="Y45" s="47"/>
      <c r="Z45" s="47"/>
      <c r="AA45" s="47"/>
      <c r="AB45" s="47"/>
      <c r="AC45" s="47"/>
      <c r="AD45" s="47"/>
      <c r="AE45" s="47"/>
      <c r="AF45" s="47"/>
      <c r="AG45" s="47"/>
      <c r="AH45" s="47"/>
      <c r="AI45" s="47"/>
      <c r="AJ45" s="47"/>
      <c r="AK45" s="47"/>
      <c r="AL45" s="47"/>
      <c r="AM45" s="47"/>
      <c r="AN45" s="48" t="str">
        <f>IF(AO45=0,"-",SUM(Y45:AM45)/AO45*PARAMETRES!$G$3)</f>
        <v>-</v>
      </c>
      <c r="AO45" s="49">
        <f t="shared" si="1"/>
        <v>0</v>
      </c>
      <c r="AP45" s="50" t="str">
        <f>IF(PARAMETRES!$B44="-","",IF(Y$3="",0,IF(Y$46="",IF(Y45="",1,0),0))+IF(Z$3="",0,IF(Z$46="",IF(Z45="",1,0),0))+IF(AA$3="",0,IF(AA$46="",IF(AA45="",1,0),0))+IF(AB$3="",0,IF(AB$46="",IF(AB45="",1,0),0))+IF(AC$3="",0,IF(AC$46="",IF(AC45="",1,0),0))+IF(AD$3="",0,IF(AD$46="",IF(AD45="",1,0),0))+IF(AE$3="",0,IF(AE$46="",IF(AE45="",1,0),0))+IF(AF$3="",0,IF(AF$46="",IF(AF45="",1,0),0))+IF(AG$3="",0,IF(AG$46="",IF(AG45="",1,0),0))+IF(AH$3="",0,IF(AH$46="",IF(AH45="",1,0),0))+IF(AI$3="",0,IF(AI$46="",IF(AI45="",1,0),0)+IF(AJ$3="",0,IF(AJ$46="",IF(AJ45="",1,0),0))+IF(AK$3="",0,IF(AK$46="",IF(AK45="",1,0),0))+IF(AL$3="",0,IF(AL$46="",IF(AL45="",1,0),0))+IF(AM$3="",0,IF(AM$46="",IF(AM45="",1,0),0))))</f>
        <v/>
      </c>
      <c r="AQ45" s="31">
        <f t="shared" si="12"/>
        <v>40</v>
      </c>
      <c r="AR45" s="46" t="str">
        <f>PARAMETRES!$B44</f>
        <v>-</v>
      </c>
      <c r="AS45" s="46" t="str">
        <f>PARAMETRES!$C44</f>
        <v>-</v>
      </c>
      <c r="AT45" s="47"/>
      <c r="AU45" s="47"/>
      <c r="AV45" s="47"/>
      <c r="AW45" s="47"/>
      <c r="AX45" s="47"/>
      <c r="AY45" s="47"/>
      <c r="AZ45" s="47"/>
      <c r="BA45" s="47"/>
      <c r="BB45" s="47"/>
      <c r="BC45" s="47"/>
      <c r="BD45" s="47"/>
      <c r="BE45" s="47"/>
      <c r="BF45" s="47"/>
      <c r="BG45" s="47"/>
      <c r="BH45" s="47"/>
      <c r="BI45" s="48" t="str">
        <f>IF(BJ45=0,"-",SUM(AT45:BH45)/BJ45*PARAMETRES!$G$3)</f>
        <v>-</v>
      </c>
      <c r="BJ45" s="49">
        <f t="shared" si="2"/>
        <v>0</v>
      </c>
      <c r="BK45" s="50" t="str">
        <f>IF(PARAMETRES!$B44="-","",IF(AT$3="",0,IF(AT$46="",IF(AT45="",1,0),0))+IF(AU$3="",0,IF(AU$46="",IF(AU45="",1,0),0))+IF(AV$3="",0,IF(AV$46="",IF(AV45="",1,0),0))+IF(AW$3="",0,IF(AW$46="",IF(AW45="",1,0),0))+IF(AX$3="",0,IF(AX$46="",IF(AX45="",1,0),0))+IF(AY$3="",0,IF(AY$46="",IF(AY45="",1,0),0))+IF(AZ$3="",0,IF(AZ$46="",IF(AZ45="",1,0),0))+IF(BA$3="",0,IF(BA$46="",IF(BA45="",1,0),0))+IF(BB$3="",0,IF(BB$46="",IF(BB45="",1,0),0))+IF(BC$3="",0,IF(BC$46="",IF(BC45="",1,0),0))+IF(BD$3="",0,IF(BD$46="",IF(BD45="",1,0),0)+IF(BE$3="",0,IF(BE$46="",IF(BE45="",1,0),0))+IF(BF$3="",0,IF(BF$46="",IF(BF45="",1,0),0))+IF(BG$3="",0,IF(BG$46="",IF(BG45="",1,0),0))+IF(BH$3="",0,IF(BH$46="",IF(BH45="",1,0),0))))</f>
        <v/>
      </c>
      <c r="BL45" s="31">
        <f t="shared" si="13"/>
        <v>40</v>
      </c>
      <c r="BM45" s="46" t="str">
        <f>PARAMETRES!$B44</f>
        <v>-</v>
      </c>
      <c r="BN45" s="46" t="str">
        <f>PARAMETRES!$C44</f>
        <v>-</v>
      </c>
      <c r="BO45" s="47"/>
      <c r="BP45" s="47"/>
      <c r="BQ45" s="47"/>
      <c r="BR45" s="47"/>
      <c r="BS45" s="47"/>
      <c r="BT45" s="47"/>
      <c r="BU45" s="47"/>
      <c r="BV45" s="47"/>
      <c r="BW45" s="47"/>
      <c r="BX45" s="47"/>
      <c r="BY45" s="47"/>
      <c r="BZ45" s="47"/>
      <c r="CA45" s="47"/>
      <c r="CB45" s="47"/>
      <c r="CC45" s="47"/>
      <c r="CD45" s="48" t="str">
        <f>IF(CE45=0,"-",SUM(BO45:CC45)/CE45*PARAMETRES!$G$3)</f>
        <v>-</v>
      </c>
      <c r="CE45" s="49">
        <f t="shared" si="3"/>
        <v>0</v>
      </c>
      <c r="CF45" s="51" t="str">
        <f>IF(PARAMETRES!$B44="-","",IF(BO$3="",0,IF(BO$46="",IF(BO45="",1,0),0))+IF(BP$3="",0,IF(BP$46="",IF(BP45="",1,0),0))+IF(BQ$3="",0,IF(BQ$46="",IF(BQ45="",1,0),0))+IF(BR$3="",0,IF(BR$46="",IF(BR45="",1,0),0))+IF(BS$3="",0,IF(BS$46="",IF(BS45="",1,0),0))+IF(BT$3="",0,IF(BT$46="",IF(BT45="",1,0),0))+IF(BU$3="",0,IF(BU$46="",IF(BU45="",1,0),0))+IF(BV$3="",0,IF(BV$46="",IF(BV45="",1,0),0))+IF(BW$3="",0,IF(BW$46="",IF(BW45="",1,0),0))+IF(BX$3="",0,IF(BX$46="",IF(BX45="",1,0),0))+IF(BY$3="",0,IF(BY$46="",IF(BY45="",1,0),0)+IF(BZ$3="",0,IF(BZ$46="",IF(BZ45="",1,0),0))+IF(CA$3="",0,IF(CA$46="",IF(CA45="",1,0),0))+IF(CB$3="",0,IF(CB$46="",IF(CB45="",1,0),0))+IF(CC$3="",0,IF(CC$46="",IF(CC45="",1,0),0))))</f>
        <v/>
      </c>
      <c r="CG45" s="46" t="str">
        <f>PARAMETRES!$B44</f>
        <v>-</v>
      </c>
      <c r="CH45" s="52" t="str">
        <f>PARAMETRES!$C44</f>
        <v>-</v>
      </c>
      <c r="CI45" s="53"/>
    </row>
    <row r="46" spans="1:87">
      <c r="A46" s="31"/>
      <c r="B46" s="32"/>
      <c r="C46" s="32"/>
      <c r="D46" s="54"/>
      <c r="E46" s="54"/>
      <c r="F46" s="54"/>
      <c r="G46" s="54"/>
      <c r="H46" s="54"/>
      <c r="I46" s="54"/>
      <c r="J46" s="54"/>
      <c r="K46" s="54"/>
      <c r="L46" s="54"/>
      <c r="M46" s="54"/>
      <c r="N46" s="54"/>
      <c r="O46" s="54"/>
      <c r="P46" s="54"/>
      <c r="Q46" s="54"/>
      <c r="R46" s="54"/>
      <c r="S46" s="32"/>
      <c r="T46" s="32"/>
      <c r="U46" s="35"/>
      <c r="V46" s="31"/>
      <c r="W46" s="32"/>
      <c r="X46" s="32"/>
      <c r="Y46" s="54"/>
      <c r="Z46" s="54"/>
      <c r="AA46" s="54"/>
      <c r="AB46" s="54"/>
      <c r="AC46" s="54"/>
      <c r="AD46" s="54"/>
      <c r="AE46" s="54"/>
      <c r="AF46" s="54"/>
      <c r="AG46" s="54"/>
      <c r="AH46" s="54"/>
      <c r="AI46" s="54"/>
      <c r="AJ46" s="54"/>
      <c r="AK46" s="54"/>
      <c r="AL46" s="54"/>
      <c r="AM46" s="54"/>
      <c r="AN46" s="32"/>
      <c r="AO46" s="32"/>
      <c r="AP46" s="35"/>
      <c r="AQ46" s="31"/>
      <c r="AR46" s="32"/>
      <c r="AS46" s="32"/>
      <c r="AT46" s="54"/>
      <c r="AU46" s="54"/>
      <c r="AV46" s="54"/>
      <c r="AW46" s="54"/>
      <c r="AX46" s="54"/>
      <c r="AY46" s="54"/>
      <c r="AZ46" s="54"/>
      <c r="BA46" s="54"/>
      <c r="BB46" s="54"/>
      <c r="BC46" s="54"/>
      <c r="BD46" s="54"/>
      <c r="BE46" s="54"/>
      <c r="BF46" s="54"/>
      <c r="BG46" s="54"/>
      <c r="BH46" s="54"/>
      <c r="BI46" s="32"/>
      <c r="BJ46" s="32"/>
      <c r="BK46" s="35"/>
      <c r="BL46" s="31"/>
      <c r="BM46" s="32"/>
      <c r="BN46" s="32"/>
      <c r="BO46" s="54"/>
      <c r="BP46" s="54"/>
      <c r="BQ46" s="54"/>
      <c r="BR46" s="54"/>
      <c r="BS46" s="54"/>
      <c r="BT46" s="54"/>
      <c r="BU46" s="54"/>
      <c r="BV46" s="54"/>
      <c r="BW46" s="54"/>
      <c r="BX46" s="54"/>
      <c r="BY46" s="54"/>
      <c r="BZ46" s="54"/>
      <c r="CA46" s="54"/>
      <c r="CB46" s="54"/>
      <c r="CC46" s="54"/>
      <c r="CD46" s="32"/>
      <c r="CE46" s="32"/>
      <c r="CF46" s="32"/>
      <c r="CG46" s="32"/>
      <c r="CH46" s="35"/>
      <c r="CI46" s="32"/>
    </row>
    <row r="47" spans="1:87">
      <c r="A47" s="31"/>
      <c r="B47" s="32"/>
      <c r="C47" s="32"/>
      <c r="D47" s="32"/>
      <c r="E47" s="32"/>
      <c r="F47" s="32"/>
      <c r="G47" s="32"/>
      <c r="H47" s="32"/>
      <c r="I47" s="32"/>
      <c r="J47" s="32"/>
      <c r="K47" s="32"/>
      <c r="L47" s="32"/>
      <c r="M47" s="32"/>
      <c r="N47" s="32"/>
      <c r="O47" s="32"/>
      <c r="P47" s="32"/>
      <c r="Q47" s="32"/>
      <c r="R47" s="32"/>
      <c r="S47" s="32"/>
      <c r="T47" s="32"/>
      <c r="U47" s="35"/>
      <c r="V47" s="31"/>
      <c r="W47" s="32"/>
      <c r="X47" s="32"/>
      <c r="Y47" s="32"/>
      <c r="Z47" s="32"/>
      <c r="AA47" s="32"/>
      <c r="AB47" s="32"/>
      <c r="AC47" s="32"/>
      <c r="AD47" s="32"/>
      <c r="AE47" s="32"/>
      <c r="AF47" s="32"/>
      <c r="AG47" s="32"/>
      <c r="AH47" s="32"/>
      <c r="AI47" s="32"/>
      <c r="AJ47" s="32"/>
      <c r="AK47" s="32"/>
      <c r="AL47" s="32"/>
      <c r="AM47" s="32"/>
      <c r="AN47" s="32"/>
      <c r="AO47" s="32"/>
      <c r="AP47" s="35"/>
      <c r="AQ47" s="31"/>
      <c r="AR47" s="32"/>
      <c r="AS47" s="32"/>
      <c r="AT47" s="32"/>
      <c r="AU47" s="32"/>
      <c r="AV47" s="32"/>
      <c r="AW47" s="32"/>
      <c r="AX47" s="32"/>
      <c r="AY47" s="32"/>
      <c r="AZ47" s="32"/>
      <c r="BA47" s="32"/>
      <c r="BB47" s="32"/>
      <c r="BC47" s="32"/>
      <c r="BD47" s="32"/>
      <c r="BE47" s="32"/>
      <c r="BF47" s="32"/>
      <c r="BG47" s="32"/>
      <c r="BH47" s="32"/>
      <c r="BI47" s="32"/>
      <c r="BJ47" s="32"/>
      <c r="BK47" s="35"/>
      <c r="BL47" s="31"/>
      <c r="BM47" s="32"/>
      <c r="BN47" s="32"/>
      <c r="BO47" s="32"/>
      <c r="BP47" s="32"/>
      <c r="BQ47" s="32"/>
      <c r="BR47" s="32"/>
      <c r="BS47" s="32"/>
      <c r="BT47" s="32"/>
      <c r="BU47" s="32"/>
      <c r="BV47" s="32"/>
      <c r="BW47" s="32"/>
      <c r="BX47" s="32"/>
      <c r="BY47" s="32"/>
      <c r="BZ47" s="32"/>
      <c r="CA47" s="32"/>
      <c r="CB47" s="32"/>
      <c r="CC47" s="32"/>
      <c r="CD47" s="32"/>
      <c r="CE47" s="32"/>
      <c r="CF47" s="32"/>
      <c r="CG47" s="32"/>
      <c r="CH47" s="35"/>
      <c r="CI47" s="32"/>
    </row>
    <row r="48" spans="1:87">
      <c r="A48" s="31"/>
      <c r="B48" s="32"/>
      <c r="C48" s="32" t="s">
        <v>104</v>
      </c>
      <c r="D48" s="55">
        <f>IF(COUNTA(D6:D45)=0,"",IF(D5="","--",ROUNDUP((SUM(D6:D45)/COUNTA(D6:D45))*100/D5,1)))</f>
        <v>73.3</v>
      </c>
      <c r="E48" s="56" t="str">
        <f t="shared" ref="E48:R48" si="14">IF(COUNTA(E6:E45)=0,"",IF(E5="","--",ROUNDUP((SUM(E6:E45)/COUNTA(E6:E45))*100/E5,1)))</f>
        <v/>
      </c>
      <c r="F48" s="56" t="str">
        <f t="shared" si="14"/>
        <v/>
      </c>
      <c r="G48" s="56" t="str">
        <f t="shared" si="14"/>
        <v/>
      </c>
      <c r="H48" s="56" t="str">
        <f t="shared" si="14"/>
        <v/>
      </c>
      <c r="I48" s="56" t="str">
        <f t="shared" si="14"/>
        <v/>
      </c>
      <c r="J48" s="56" t="str">
        <f t="shared" si="14"/>
        <v/>
      </c>
      <c r="K48" s="56" t="str">
        <f t="shared" si="14"/>
        <v/>
      </c>
      <c r="L48" s="56" t="str">
        <f t="shared" si="14"/>
        <v/>
      </c>
      <c r="M48" s="56" t="str">
        <f t="shared" si="14"/>
        <v/>
      </c>
      <c r="N48" s="56" t="str">
        <f t="shared" si="14"/>
        <v/>
      </c>
      <c r="O48" s="56" t="str">
        <f t="shared" si="14"/>
        <v/>
      </c>
      <c r="P48" s="56" t="str">
        <f t="shared" si="14"/>
        <v/>
      </c>
      <c r="Q48" s="56" t="str">
        <f t="shared" si="14"/>
        <v/>
      </c>
      <c r="R48" s="57" t="str">
        <f t="shared" si="14"/>
        <v/>
      </c>
      <c r="S48" s="58">
        <f>IF(COUNTIF(S6:S45,"-")=40,"",IF(S5="","--",ROUNDUP(AVERAGE(S6:S45)*100/$B52,1)))</f>
        <v>73.3</v>
      </c>
      <c r="T48" s="32"/>
      <c r="U48" s="35"/>
      <c r="V48" s="31"/>
      <c r="W48" s="32"/>
      <c r="X48" s="32" t="s">
        <v>104</v>
      </c>
      <c r="Y48" s="55" t="str">
        <f>IF(COUNTA(Y6:Y45)=0,"",IF(Y5="","--",ROUNDUP((SUM(Y6:Y45)/COUNTA(Y6:Y45))*100/Y5,1)))</f>
        <v/>
      </c>
      <c r="Z48" s="56" t="str">
        <f t="shared" ref="Z48:AM48" si="15">IF(COUNTA(Z6:Z45)=0,"",IF(Z5="","--",ROUNDUP((SUM(Z6:Z45)/COUNTA(Z6:Z45))*100/Z5,1)))</f>
        <v/>
      </c>
      <c r="AA48" s="56" t="str">
        <f t="shared" si="15"/>
        <v/>
      </c>
      <c r="AB48" s="56" t="str">
        <f t="shared" si="15"/>
        <v/>
      </c>
      <c r="AC48" s="56" t="str">
        <f t="shared" si="15"/>
        <v/>
      </c>
      <c r="AD48" s="56" t="str">
        <f t="shared" si="15"/>
        <v/>
      </c>
      <c r="AE48" s="56" t="str">
        <f t="shared" si="15"/>
        <v/>
      </c>
      <c r="AF48" s="56" t="str">
        <f t="shared" si="15"/>
        <v/>
      </c>
      <c r="AG48" s="56" t="str">
        <f t="shared" si="15"/>
        <v/>
      </c>
      <c r="AH48" s="56" t="str">
        <f t="shared" si="15"/>
        <v/>
      </c>
      <c r="AI48" s="56" t="str">
        <f t="shared" si="15"/>
        <v/>
      </c>
      <c r="AJ48" s="56" t="str">
        <f t="shared" si="15"/>
        <v/>
      </c>
      <c r="AK48" s="56" t="str">
        <f t="shared" si="15"/>
        <v/>
      </c>
      <c r="AL48" s="56" t="str">
        <f t="shared" si="15"/>
        <v/>
      </c>
      <c r="AM48" s="57" t="str">
        <f t="shared" si="15"/>
        <v/>
      </c>
      <c r="AN48" s="58" t="str">
        <f>IF(COUNTIF(AN6:AN45,"-")=40,"",IF(AN5="","--",ROUNDUP(AVERAGE(AN6:AN45)*100/$B52,1)))</f>
        <v/>
      </c>
      <c r="AO48" s="32"/>
      <c r="AP48" s="35"/>
      <c r="AQ48" s="31"/>
      <c r="AR48" s="32"/>
      <c r="AS48" s="32" t="s">
        <v>104</v>
      </c>
      <c r="AT48" s="55" t="str">
        <f>IF(COUNTA(AT6:AT45)=0,"",IF(AT5="","--",ROUNDUP((SUM(AT6:AT45)/COUNTA(AT6:AT45))*100/AT5,1)))</f>
        <v/>
      </c>
      <c r="AU48" s="56" t="str">
        <f t="shared" ref="AU48:BH48" si="16">IF(COUNTA(AU6:AU45)=0,"",IF(AU5="","--",ROUNDUP((SUM(AU6:AU45)/COUNTA(AU6:AU45))*100/AU5,1)))</f>
        <v/>
      </c>
      <c r="AV48" s="56" t="str">
        <f t="shared" si="16"/>
        <v/>
      </c>
      <c r="AW48" s="56" t="str">
        <f t="shared" si="16"/>
        <v/>
      </c>
      <c r="AX48" s="56" t="str">
        <f t="shared" si="16"/>
        <v/>
      </c>
      <c r="AY48" s="56" t="str">
        <f t="shared" si="16"/>
        <v/>
      </c>
      <c r="AZ48" s="56" t="str">
        <f t="shared" si="16"/>
        <v/>
      </c>
      <c r="BA48" s="56" t="str">
        <f t="shared" si="16"/>
        <v/>
      </c>
      <c r="BB48" s="56" t="str">
        <f t="shared" si="16"/>
        <v/>
      </c>
      <c r="BC48" s="56" t="str">
        <f t="shared" si="16"/>
        <v/>
      </c>
      <c r="BD48" s="56" t="str">
        <f t="shared" si="16"/>
        <v/>
      </c>
      <c r="BE48" s="56" t="str">
        <f t="shared" si="16"/>
        <v/>
      </c>
      <c r="BF48" s="56" t="str">
        <f t="shared" si="16"/>
        <v/>
      </c>
      <c r="BG48" s="56" t="str">
        <f t="shared" si="16"/>
        <v/>
      </c>
      <c r="BH48" s="57" t="str">
        <f t="shared" si="16"/>
        <v/>
      </c>
      <c r="BI48" s="58" t="str">
        <f>IF(COUNTIF(BI6:BI45,"-")=40,"",IF(BI5="","--",ROUNDUP(AVERAGE(BI6:BI45)*100/$B52,1)))</f>
        <v/>
      </c>
      <c r="BJ48" s="32"/>
      <c r="BK48" s="35"/>
      <c r="BL48" s="31"/>
      <c r="BM48" s="32"/>
      <c r="BN48" s="32" t="s">
        <v>104</v>
      </c>
      <c r="BO48" s="55" t="str">
        <f>IF(COUNTA(BO6:BO45)=0,"",IF(BO5="","--",ROUNDUP((SUM(BO6:BO45)/COUNTA(BO6:BO45))*100/BO5,1)))</f>
        <v/>
      </c>
      <c r="BP48" s="56" t="str">
        <f t="shared" ref="BP48:CC48" si="17">IF(COUNTA(BP6:BP45)=0,"",IF(BP5="","--",ROUNDUP((SUM(BP6:BP45)/COUNTA(BP6:BP45))*100/BP5,1)))</f>
        <v/>
      </c>
      <c r="BQ48" s="56" t="str">
        <f t="shared" si="17"/>
        <v/>
      </c>
      <c r="BR48" s="56" t="str">
        <f t="shared" si="17"/>
        <v/>
      </c>
      <c r="BS48" s="56" t="str">
        <f t="shared" si="17"/>
        <v/>
      </c>
      <c r="BT48" s="56" t="str">
        <f t="shared" si="17"/>
        <v/>
      </c>
      <c r="BU48" s="56" t="str">
        <f t="shared" si="17"/>
        <v/>
      </c>
      <c r="BV48" s="56" t="str">
        <f t="shared" si="17"/>
        <v/>
      </c>
      <c r="BW48" s="56" t="str">
        <f t="shared" si="17"/>
        <v/>
      </c>
      <c r="BX48" s="56" t="str">
        <f t="shared" si="17"/>
        <v/>
      </c>
      <c r="BY48" s="56" t="str">
        <f t="shared" si="17"/>
        <v/>
      </c>
      <c r="BZ48" s="56" t="str">
        <f t="shared" si="17"/>
        <v/>
      </c>
      <c r="CA48" s="56" t="str">
        <f t="shared" si="17"/>
        <v/>
      </c>
      <c r="CB48" s="56" t="str">
        <f t="shared" si="17"/>
        <v/>
      </c>
      <c r="CC48" s="57" t="str">
        <f t="shared" si="17"/>
        <v/>
      </c>
      <c r="CD48" s="58" t="str">
        <f>IF(COUNTIF(CD6:CD45,"-")=40,"",IF(CD5="","--",ROUNDUP(AVERAGE(CD6:CD45)*100/$B52,1)))</f>
        <v/>
      </c>
      <c r="CE48" s="32"/>
      <c r="CF48" s="32"/>
      <c r="CG48" s="32"/>
      <c r="CH48" s="35"/>
      <c r="CI48" s="32"/>
    </row>
    <row r="49" spans="1:87">
      <c r="A49" s="59"/>
      <c r="B49" s="60"/>
      <c r="C49" s="60"/>
      <c r="D49" s="60"/>
      <c r="E49" s="60"/>
      <c r="F49" s="60"/>
      <c r="G49" s="60"/>
      <c r="H49" s="60"/>
      <c r="I49" s="60"/>
      <c r="J49" s="60"/>
      <c r="K49" s="60"/>
      <c r="L49" s="60"/>
      <c r="M49" s="60"/>
      <c r="N49" s="60"/>
      <c r="O49" s="60"/>
      <c r="P49" s="60"/>
      <c r="Q49" s="60"/>
      <c r="R49" s="60"/>
      <c r="S49" s="60"/>
      <c r="T49" s="60"/>
      <c r="U49" s="61"/>
      <c r="V49" s="59"/>
      <c r="W49" s="60"/>
      <c r="X49" s="60"/>
      <c r="Y49" s="60"/>
      <c r="Z49" s="60"/>
      <c r="AA49" s="60"/>
      <c r="AB49" s="60"/>
      <c r="AC49" s="60"/>
      <c r="AD49" s="60"/>
      <c r="AE49" s="60"/>
      <c r="AF49" s="60"/>
      <c r="AG49" s="60"/>
      <c r="AH49" s="60"/>
      <c r="AI49" s="60"/>
      <c r="AJ49" s="60"/>
      <c r="AK49" s="60"/>
      <c r="AL49" s="60"/>
      <c r="AM49" s="60"/>
      <c r="AN49" s="60"/>
      <c r="AO49" s="60"/>
      <c r="AP49" s="61"/>
      <c r="AQ49" s="59"/>
      <c r="AR49" s="60"/>
      <c r="AS49" s="60"/>
      <c r="AT49" s="60"/>
      <c r="AU49" s="60"/>
      <c r="AV49" s="60"/>
      <c r="AW49" s="60"/>
      <c r="AX49" s="60"/>
      <c r="AY49" s="60"/>
      <c r="AZ49" s="60"/>
      <c r="BA49" s="60"/>
      <c r="BB49" s="60"/>
      <c r="BC49" s="60"/>
      <c r="BD49" s="60"/>
      <c r="BE49" s="60"/>
      <c r="BF49" s="60"/>
      <c r="BG49" s="60"/>
      <c r="BH49" s="60"/>
      <c r="BI49" s="60"/>
      <c r="BJ49" s="60"/>
      <c r="BK49" s="61"/>
      <c r="BL49" s="59"/>
      <c r="BM49" s="60"/>
      <c r="BN49" s="60"/>
      <c r="BO49" s="60"/>
      <c r="BP49" s="60"/>
      <c r="BQ49" s="60"/>
      <c r="BR49" s="60"/>
      <c r="BS49" s="60"/>
      <c r="BT49" s="60"/>
      <c r="BU49" s="60"/>
      <c r="BV49" s="60"/>
      <c r="BW49" s="60"/>
      <c r="BX49" s="60"/>
      <c r="BY49" s="60"/>
      <c r="BZ49" s="60"/>
      <c r="CA49" s="60"/>
      <c r="CB49" s="60"/>
      <c r="CC49" s="60"/>
      <c r="CD49" s="60"/>
      <c r="CE49" s="60"/>
      <c r="CF49" s="60"/>
      <c r="CG49" s="60"/>
      <c r="CH49" s="61"/>
      <c r="CI49" s="32"/>
    </row>
    <row r="52" spans="1:87">
      <c r="A52" s="62" t="s">
        <v>25</v>
      </c>
      <c r="B52" s="63">
        <f>PARAMETRES!G3</f>
        <v>20</v>
      </c>
      <c r="C52" s="64"/>
    </row>
  </sheetData>
  <sheetProtection password="CAC3" sheet="1" objects="1" scenarios="1"/>
  <mergeCells count="8">
    <mergeCell ref="A1:T1"/>
    <mergeCell ref="V1:AO1"/>
    <mergeCell ref="AQ1:BJ1"/>
    <mergeCell ref="BL1:CH1"/>
    <mergeCell ref="A2:T2"/>
    <mergeCell ref="V2:AO2"/>
    <mergeCell ref="AQ2:BJ2"/>
    <mergeCell ref="BL2:CH2"/>
  </mergeCells>
  <phoneticPr fontId="43" type="noConversion"/>
  <conditionalFormatting sqref="S6:S45 AN6:AN45 BI6:BI45 CD6:CD45">
    <cfRule type="cellIs" dxfId="1438" priority="179" stopIfTrue="1" operator="greaterThan">
      <formula>$B$52</formula>
    </cfRule>
    <cfRule type="cellIs" dxfId="1437" priority="180" stopIfTrue="1" operator="lessThan">
      <formula>$B$52/2</formula>
    </cfRule>
  </conditionalFormatting>
  <conditionalFormatting sqref="CF6:CF45 AP6:AP45 BK6:BK45 U6:U45">
    <cfRule type="cellIs" dxfId="1436" priority="181" stopIfTrue="1" operator="equal">
      <formula>0</formula>
    </cfRule>
  </conditionalFormatting>
  <conditionalFormatting sqref="D6:D45">
    <cfRule type="cellIs" dxfId="1435" priority="178" operator="lessThan">
      <formula>D$5/2</formula>
    </cfRule>
    <cfRule type="cellIs" dxfId="1434" priority="177" operator="greaterThan">
      <formula>D$5</formula>
    </cfRule>
  </conditionalFormatting>
  <conditionalFormatting sqref="E6:E45">
    <cfRule type="cellIs" dxfId="1433" priority="117" operator="greaterThan">
      <formula>E$5</formula>
    </cfRule>
    <cfRule type="cellIs" dxfId="1432" priority="118" operator="lessThan">
      <formula>E$5/2</formula>
    </cfRule>
  </conditionalFormatting>
  <conditionalFormatting sqref="F6:F45">
    <cfRule type="cellIs" dxfId="1431" priority="115" operator="greaterThan">
      <formula>F$5</formula>
    </cfRule>
    <cfRule type="cellIs" dxfId="1430" priority="116" operator="lessThan">
      <formula>F$5/2</formula>
    </cfRule>
  </conditionalFormatting>
  <conditionalFormatting sqref="G6:G45">
    <cfRule type="cellIs" dxfId="1429" priority="113" operator="greaterThan">
      <formula>G$5</formula>
    </cfRule>
    <cfRule type="cellIs" dxfId="1428" priority="114" operator="lessThan">
      <formula>G$5/2</formula>
    </cfRule>
  </conditionalFormatting>
  <conditionalFormatting sqref="H6:H45">
    <cfRule type="cellIs" dxfId="1427" priority="111" operator="greaterThan">
      <formula>H$5</formula>
    </cfRule>
    <cfRule type="cellIs" dxfId="1426" priority="112" operator="lessThan">
      <formula>H$5/2</formula>
    </cfRule>
  </conditionalFormatting>
  <conditionalFormatting sqref="I6:I45">
    <cfRule type="cellIs" dxfId="1425" priority="109" operator="greaterThan">
      <formula>I$5</formula>
    </cfRule>
    <cfRule type="cellIs" dxfId="1424" priority="110" operator="lessThan">
      <formula>I$5/2</formula>
    </cfRule>
  </conditionalFormatting>
  <conditionalFormatting sqref="J6:J45">
    <cfRule type="cellIs" dxfId="1423" priority="107" operator="greaterThan">
      <formula>J$5</formula>
    </cfRule>
    <cfRule type="cellIs" dxfId="1422" priority="108" operator="lessThan">
      <formula>J$5/2</formula>
    </cfRule>
  </conditionalFormatting>
  <conditionalFormatting sqref="K6:K45">
    <cfRule type="cellIs" dxfId="1421" priority="105" operator="greaterThan">
      <formula>K$5</formula>
    </cfRule>
    <cfRule type="cellIs" dxfId="1420" priority="106" operator="lessThan">
      <formula>K$5/2</formula>
    </cfRule>
  </conditionalFormatting>
  <conditionalFormatting sqref="L6:L45">
    <cfRule type="cellIs" dxfId="1419" priority="103" operator="greaterThan">
      <formula>L$5</formula>
    </cfRule>
    <cfRule type="cellIs" dxfId="1418" priority="104" operator="lessThan">
      <formula>L$5/2</formula>
    </cfRule>
  </conditionalFormatting>
  <conditionalFormatting sqref="M6:M45">
    <cfRule type="cellIs" dxfId="1417" priority="101" operator="greaterThan">
      <formula>M$5</formula>
    </cfRule>
    <cfRule type="cellIs" dxfId="1416" priority="102" operator="lessThan">
      <formula>M$5/2</formula>
    </cfRule>
  </conditionalFormatting>
  <conditionalFormatting sqref="N6:N45">
    <cfRule type="cellIs" dxfId="1415" priority="99" operator="greaterThan">
      <formula>N$5</formula>
    </cfRule>
    <cfRule type="cellIs" dxfId="1414" priority="100" operator="lessThan">
      <formula>N$5/2</formula>
    </cfRule>
  </conditionalFormatting>
  <conditionalFormatting sqref="O6:O45">
    <cfRule type="cellIs" dxfId="1413" priority="97" operator="greaterThan">
      <formula>O$5</formula>
    </cfRule>
    <cfRule type="cellIs" dxfId="1412" priority="98" operator="lessThan">
      <formula>O$5/2</formula>
    </cfRule>
  </conditionalFormatting>
  <conditionalFormatting sqref="P6:P45">
    <cfRule type="cellIs" dxfId="1411" priority="95" operator="greaterThan">
      <formula>P$5</formula>
    </cfRule>
    <cfRule type="cellIs" dxfId="1410" priority="96" operator="lessThan">
      <formula>P$5/2</formula>
    </cfRule>
  </conditionalFormatting>
  <conditionalFormatting sqref="Q6:Q45">
    <cfRule type="cellIs" dxfId="1409" priority="93" operator="greaterThan">
      <formula>Q$5</formula>
    </cfRule>
    <cfRule type="cellIs" dxfId="1408" priority="94" operator="lessThan">
      <formula>Q$5/2</formula>
    </cfRule>
  </conditionalFormatting>
  <conditionalFormatting sqref="R6:R45">
    <cfRule type="cellIs" dxfId="1407" priority="91" operator="greaterThan">
      <formula>R$5</formula>
    </cfRule>
    <cfRule type="cellIs" dxfId="1406" priority="92" operator="lessThan">
      <formula>R$5/2</formula>
    </cfRule>
  </conditionalFormatting>
  <conditionalFormatting sqref="Y6:Y45">
    <cfRule type="cellIs" dxfId="1405" priority="89" operator="greaterThan">
      <formula>Y$5</formula>
    </cfRule>
    <cfRule type="cellIs" dxfId="1404" priority="90" operator="lessThan">
      <formula>Y$5/2</formula>
    </cfRule>
  </conditionalFormatting>
  <conditionalFormatting sqref="Z6:Z45">
    <cfRule type="cellIs" dxfId="1403" priority="87" operator="greaterThan">
      <formula>Z$5</formula>
    </cfRule>
    <cfRule type="cellIs" dxfId="1402" priority="88" operator="lessThan">
      <formula>Z$5/2</formula>
    </cfRule>
  </conditionalFormatting>
  <conditionalFormatting sqref="AA6:AA45">
    <cfRule type="cellIs" dxfId="1401" priority="85" operator="greaterThan">
      <formula>AA$5</formula>
    </cfRule>
    <cfRule type="cellIs" dxfId="1400" priority="86" operator="lessThan">
      <formula>AA$5/2</formula>
    </cfRule>
  </conditionalFormatting>
  <conditionalFormatting sqref="AB6:AB45">
    <cfRule type="cellIs" dxfId="1399" priority="83" operator="greaterThan">
      <formula>AB$5</formula>
    </cfRule>
    <cfRule type="cellIs" dxfId="1398" priority="84" operator="lessThan">
      <formula>AB$5/2</formula>
    </cfRule>
  </conditionalFormatting>
  <conditionalFormatting sqref="AC6:AC45">
    <cfRule type="cellIs" dxfId="1397" priority="81" operator="greaterThan">
      <formula>AC$5</formula>
    </cfRule>
    <cfRule type="cellIs" dxfId="1396" priority="82" operator="lessThan">
      <formula>AC$5/2</formula>
    </cfRule>
  </conditionalFormatting>
  <conditionalFormatting sqref="AD6:AD45">
    <cfRule type="cellIs" dxfId="1395" priority="79" operator="greaterThan">
      <formula>AD$5</formula>
    </cfRule>
    <cfRule type="cellIs" dxfId="1394" priority="80" operator="lessThan">
      <formula>AD$5/2</formula>
    </cfRule>
  </conditionalFormatting>
  <conditionalFormatting sqref="AE6:AE45">
    <cfRule type="cellIs" dxfId="1393" priority="77" operator="greaterThan">
      <formula>AE$5</formula>
    </cfRule>
    <cfRule type="cellIs" dxfId="1392" priority="78" operator="lessThan">
      <formula>AE$5/2</formula>
    </cfRule>
  </conditionalFormatting>
  <conditionalFormatting sqref="AF6:AF45">
    <cfRule type="cellIs" dxfId="1391" priority="75" operator="greaterThan">
      <formula>AF$5</formula>
    </cfRule>
    <cfRule type="cellIs" dxfId="1390" priority="76" operator="lessThan">
      <formula>AF$5/2</formula>
    </cfRule>
  </conditionalFormatting>
  <conditionalFormatting sqref="AG6:AG45">
    <cfRule type="cellIs" dxfId="1389" priority="73" operator="greaterThan">
      <formula>AG$5</formula>
    </cfRule>
    <cfRule type="cellIs" dxfId="1388" priority="74" operator="lessThan">
      <formula>AG$5/2</formula>
    </cfRule>
  </conditionalFormatting>
  <conditionalFormatting sqref="AH6:AH45">
    <cfRule type="cellIs" dxfId="1387" priority="71" operator="greaterThan">
      <formula>AH$5</formula>
    </cfRule>
    <cfRule type="cellIs" dxfId="1386" priority="72" operator="lessThan">
      <formula>AH$5/2</formula>
    </cfRule>
  </conditionalFormatting>
  <conditionalFormatting sqref="AI6:AI45">
    <cfRule type="cellIs" dxfId="1385" priority="69" operator="greaterThan">
      <formula>AI$5</formula>
    </cfRule>
    <cfRule type="cellIs" dxfId="1384" priority="70" operator="lessThan">
      <formula>AI$5/2</formula>
    </cfRule>
  </conditionalFormatting>
  <conditionalFormatting sqref="AJ6:AJ45">
    <cfRule type="cellIs" dxfId="1383" priority="67" operator="greaterThan">
      <formula>AJ$5</formula>
    </cfRule>
    <cfRule type="cellIs" dxfId="1382" priority="68" operator="lessThan">
      <formula>AJ$5/2</formula>
    </cfRule>
  </conditionalFormatting>
  <conditionalFormatting sqref="AK6:AK45">
    <cfRule type="cellIs" dxfId="1381" priority="65" operator="greaterThan">
      <formula>AK$5</formula>
    </cfRule>
    <cfRule type="cellIs" dxfId="1380" priority="66" operator="lessThan">
      <formula>AK$5/2</formula>
    </cfRule>
  </conditionalFormatting>
  <conditionalFormatting sqref="AL6:AL45">
    <cfRule type="cellIs" dxfId="1379" priority="63" operator="greaterThan">
      <formula>AL$5</formula>
    </cfRule>
    <cfRule type="cellIs" dxfId="1378" priority="64" operator="lessThan">
      <formula>AL$5/2</formula>
    </cfRule>
  </conditionalFormatting>
  <conditionalFormatting sqref="AM6:AM45">
    <cfRule type="cellIs" dxfId="1377" priority="61" operator="greaterThan">
      <formula>AM$5</formula>
    </cfRule>
    <cfRule type="cellIs" dxfId="1376" priority="62" operator="lessThan">
      <formula>AM$5/2</formula>
    </cfRule>
  </conditionalFormatting>
  <conditionalFormatting sqref="AT6:AT45">
    <cfRule type="cellIs" dxfId="1375" priority="59" operator="greaterThan">
      <formula>AT$5</formula>
    </cfRule>
    <cfRule type="cellIs" dxfId="1374" priority="60" operator="lessThan">
      <formula>AT$5/2</formula>
    </cfRule>
  </conditionalFormatting>
  <conditionalFormatting sqref="AU6:AU45">
    <cfRule type="cellIs" dxfId="1373" priority="57" operator="greaterThan">
      <formula>AU$5</formula>
    </cfRule>
    <cfRule type="cellIs" dxfId="1372" priority="58" operator="lessThan">
      <formula>AU$5/2</formula>
    </cfRule>
  </conditionalFormatting>
  <conditionalFormatting sqref="AV6:AV45">
    <cfRule type="cellIs" dxfId="1371" priority="55" operator="greaterThan">
      <formula>AV$5</formula>
    </cfRule>
    <cfRule type="cellIs" dxfId="1370" priority="56" operator="lessThan">
      <formula>AV$5/2</formula>
    </cfRule>
  </conditionalFormatting>
  <conditionalFormatting sqref="AW6:AW45">
    <cfRule type="cellIs" dxfId="1369" priority="53" operator="greaterThan">
      <formula>AW$5</formula>
    </cfRule>
    <cfRule type="cellIs" dxfId="1368" priority="54" operator="lessThan">
      <formula>AW$5/2</formula>
    </cfRule>
  </conditionalFormatting>
  <conditionalFormatting sqref="AX6:AX45">
    <cfRule type="cellIs" dxfId="1367" priority="51" operator="greaterThan">
      <formula>AX$5</formula>
    </cfRule>
    <cfRule type="cellIs" dxfId="1366" priority="52" operator="lessThan">
      <formula>AX$5/2</formula>
    </cfRule>
  </conditionalFormatting>
  <conditionalFormatting sqref="AY6:AY45">
    <cfRule type="cellIs" dxfId="1365" priority="49" operator="greaterThan">
      <formula>AY$5</formula>
    </cfRule>
    <cfRule type="cellIs" dxfId="1364" priority="50" operator="lessThan">
      <formula>AY$5/2</formula>
    </cfRule>
  </conditionalFormatting>
  <conditionalFormatting sqref="AZ6:AZ45">
    <cfRule type="cellIs" dxfId="1363" priority="47" operator="greaterThan">
      <formula>AZ$5</formula>
    </cfRule>
    <cfRule type="cellIs" dxfId="1362" priority="48" operator="lessThan">
      <formula>AZ$5/2</formula>
    </cfRule>
  </conditionalFormatting>
  <conditionalFormatting sqref="BA6:BA45">
    <cfRule type="cellIs" dxfId="1361" priority="45" operator="greaterThan">
      <formula>BA$5</formula>
    </cfRule>
    <cfRule type="cellIs" dxfId="1360" priority="46" operator="lessThan">
      <formula>BA$5/2</formula>
    </cfRule>
  </conditionalFormatting>
  <conditionalFormatting sqref="BB6:BB45">
    <cfRule type="cellIs" dxfId="1359" priority="43" operator="greaterThan">
      <formula>BB$5</formula>
    </cfRule>
    <cfRule type="cellIs" dxfId="1358" priority="44" operator="lessThan">
      <formula>BB$5/2</formula>
    </cfRule>
  </conditionalFormatting>
  <conditionalFormatting sqref="BC6:BC45">
    <cfRule type="cellIs" dxfId="1357" priority="41" operator="greaterThan">
      <formula>BC$5</formula>
    </cfRule>
    <cfRule type="cellIs" dxfId="1356" priority="42" operator="lessThan">
      <formula>BC$5/2</formula>
    </cfRule>
  </conditionalFormatting>
  <conditionalFormatting sqref="BD6:BD45">
    <cfRule type="cellIs" dxfId="1355" priority="39" operator="greaterThan">
      <formula>BD$5</formula>
    </cfRule>
    <cfRule type="cellIs" dxfId="1354" priority="40" operator="lessThan">
      <formula>BD$5/2</formula>
    </cfRule>
  </conditionalFormatting>
  <conditionalFormatting sqref="BE6:BE45">
    <cfRule type="cellIs" dxfId="1353" priority="37" operator="greaterThan">
      <formula>BE$5</formula>
    </cfRule>
    <cfRule type="cellIs" dxfId="1352" priority="38" operator="lessThan">
      <formula>BE$5/2</formula>
    </cfRule>
  </conditionalFormatting>
  <conditionalFormatting sqref="BF6:BF45">
    <cfRule type="cellIs" dxfId="1351" priority="35" operator="greaterThan">
      <formula>BF$5</formula>
    </cfRule>
    <cfRule type="cellIs" dxfId="1350" priority="36" operator="lessThan">
      <formula>BF$5/2</formula>
    </cfRule>
  </conditionalFormatting>
  <conditionalFormatting sqref="BG6:BG45">
    <cfRule type="cellIs" dxfId="1349" priority="33" operator="greaterThan">
      <formula>BG$5</formula>
    </cfRule>
    <cfRule type="cellIs" dxfId="1348" priority="34" operator="lessThan">
      <formula>BG$5/2</formula>
    </cfRule>
  </conditionalFormatting>
  <conditionalFormatting sqref="BH6:BH45">
    <cfRule type="cellIs" dxfId="1347" priority="31" operator="greaterThan">
      <formula>BH$5</formula>
    </cfRule>
    <cfRule type="cellIs" dxfId="1346" priority="32" operator="lessThan">
      <formula>BH$5/2</formula>
    </cfRule>
  </conditionalFormatting>
  <conditionalFormatting sqref="BO6:BO45">
    <cfRule type="cellIs" dxfId="1345" priority="29" operator="greaterThan">
      <formula>BO$5</formula>
    </cfRule>
    <cfRule type="cellIs" dxfId="1344" priority="30" operator="lessThan">
      <formula>BO$5/2</formula>
    </cfRule>
  </conditionalFormatting>
  <conditionalFormatting sqref="BP6:BP45">
    <cfRule type="cellIs" dxfId="1343" priority="27" operator="greaterThan">
      <formula>BP$5</formula>
    </cfRule>
    <cfRule type="cellIs" dxfId="1342" priority="28" operator="lessThan">
      <formula>BP$5/2</formula>
    </cfRule>
  </conditionalFormatting>
  <conditionalFormatting sqref="BQ6:BQ45">
    <cfRule type="cellIs" dxfId="1341" priority="25" operator="greaterThan">
      <formula>BQ$5</formula>
    </cfRule>
    <cfRule type="cellIs" dxfId="1340" priority="26" operator="lessThan">
      <formula>BQ$5/2</formula>
    </cfRule>
  </conditionalFormatting>
  <conditionalFormatting sqref="BR6:BR45">
    <cfRule type="cellIs" dxfId="1339" priority="23" operator="greaterThan">
      <formula>BR$5</formula>
    </cfRule>
    <cfRule type="cellIs" dxfId="1338" priority="24" operator="lessThan">
      <formula>BR$5/2</formula>
    </cfRule>
  </conditionalFormatting>
  <conditionalFormatting sqref="BS6:BS45">
    <cfRule type="cellIs" dxfId="1337" priority="21" operator="greaterThan">
      <formula>BS$5</formula>
    </cfRule>
    <cfRule type="cellIs" dxfId="1336" priority="22" operator="lessThan">
      <formula>BS$5/2</formula>
    </cfRule>
  </conditionalFormatting>
  <conditionalFormatting sqref="BT6:BT45">
    <cfRule type="cellIs" dxfId="1335" priority="19" operator="greaterThan">
      <formula>BT$5</formula>
    </cfRule>
    <cfRule type="cellIs" dxfId="1334" priority="20" operator="lessThan">
      <formula>BT$5/2</formula>
    </cfRule>
  </conditionalFormatting>
  <conditionalFormatting sqref="BU6:BU45">
    <cfRule type="cellIs" dxfId="1333" priority="17" operator="greaterThan">
      <formula>BU$5</formula>
    </cfRule>
    <cfRule type="cellIs" dxfId="1332" priority="18" operator="lessThan">
      <formula>BU$5/2</formula>
    </cfRule>
  </conditionalFormatting>
  <conditionalFormatting sqref="BV6:BV45">
    <cfRule type="cellIs" dxfId="1331" priority="15" operator="greaterThan">
      <formula>BV$5</formula>
    </cfRule>
    <cfRule type="cellIs" dxfId="1330" priority="16" operator="lessThan">
      <formula>BV$5/2</formula>
    </cfRule>
  </conditionalFormatting>
  <conditionalFormatting sqref="BW6:BW45">
    <cfRule type="cellIs" dxfId="1329" priority="13" operator="greaterThan">
      <formula>BW$5</formula>
    </cfRule>
    <cfRule type="cellIs" dxfId="1328" priority="14" operator="lessThan">
      <formula>BW$5/2</formula>
    </cfRule>
  </conditionalFormatting>
  <conditionalFormatting sqref="BX6:BX45">
    <cfRule type="cellIs" dxfId="1327" priority="11" operator="greaterThan">
      <formula>BX$5</formula>
    </cfRule>
    <cfRule type="cellIs" dxfId="1326" priority="12" operator="lessThan">
      <formula>BX$5/2</formula>
    </cfRule>
  </conditionalFormatting>
  <conditionalFormatting sqref="BY6:BY45">
    <cfRule type="cellIs" dxfId="1325" priority="9" operator="greaterThan">
      <formula>BY$5</formula>
    </cfRule>
    <cfRule type="cellIs" dxfId="1324" priority="10" operator="lessThan">
      <formula>BY$5/2</formula>
    </cfRule>
  </conditionalFormatting>
  <conditionalFormatting sqref="BZ6:BZ45">
    <cfRule type="cellIs" dxfId="1323" priority="7" operator="greaterThan">
      <formula>BZ$5</formula>
    </cfRule>
    <cfRule type="cellIs" dxfId="1322" priority="8" operator="lessThan">
      <formula>BZ$5/2</formula>
    </cfRule>
  </conditionalFormatting>
  <conditionalFormatting sqref="CA6:CA45">
    <cfRule type="cellIs" dxfId="1321" priority="5" operator="greaterThan">
      <formula>CA$5</formula>
    </cfRule>
    <cfRule type="cellIs" dxfId="1320" priority="6" operator="lessThan">
      <formula>CA$5/2</formula>
    </cfRule>
  </conditionalFormatting>
  <conditionalFormatting sqref="CB6:CB45">
    <cfRule type="cellIs" dxfId="1319" priority="3" operator="greaterThan">
      <formula>CB$5</formula>
    </cfRule>
    <cfRule type="cellIs" dxfId="1318" priority="4" operator="lessThan">
      <formula>CB$5/2</formula>
    </cfRule>
  </conditionalFormatting>
  <conditionalFormatting sqref="CC6:CC45">
    <cfRule type="cellIs" dxfId="1317" priority="1" operator="greaterThan">
      <formula>CC$5</formula>
    </cfRule>
    <cfRule type="cellIs" dxfId="1316" priority="2" operator="lessThan">
      <formula>CC$5/2</formula>
    </cfRule>
  </conditionalFormatting>
  <pageMargins left="0.74791666666666667" right="0.74791666666666667" top="0.98402777777777772" bottom="0.98402777777777772" header="0.49236111111111114" footer="0.49236111111111114"/>
  <pageSetup paperSize="9" firstPageNumber="0" orientation="landscape" horizontalDpi="300" verticalDpi="300" r:id="rId1"/>
  <headerFooter alignWithMargins="0">
    <oddHeader>&amp;C&amp;A</oddHeader>
    <oddFooter>&amp;CPage &amp;P</oddFooter>
  </headerFooter>
  <drawing r:id="rId2"/>
</worksheet>
</file>

<file path=xl/worksheets/sheet4.xml><?xml version="1.0" encoding="utf-8"?>
<worksheet xmlns="http://schemas.openxmlformats.org/spreadsheetml/2006/main" xmlns:r="http://schemas.openxmlformats.org/officeDocument/2006/relationships">
  <sheetPr>
    <tabColor indexed="17"/>
  </sheetPr>
  <dimension ref="A1:CI52"/>
  <sheetViews>
    <sheetView showGridLines="0" showRowColHeaders="0" showZeros="0" showOutlineSymbols="0" zoomScale="91" zoomScaleNormal="91" workbookViewId="0">
      <selection activeCell="E35" sqref="E35"/>
    </sheetView>
  </sheetViews>
  <sheetFormatPr baseColWidth="10" defaultRowHeight="12.75"/>
  <cols>
    <col min="1" max="1" width="5.7109375" style="26" customWidth="1"/>
    <col min="2" max="2" width="18.42578125" style="1" customWidth="1"/>
    <col min="3" max="3" width="14.7109375" style="1" customWidth="1"/>
    <col min="4" max="18" width="7.28515625" style="1" customWidth="1"/>
    <col min="19" max="21" width="10" style="1" customWidth="1"/>
    <col min="22" max="22" width="5.7109375" style="26" customWidth="1"/>
    <col min="23" max="23" width="18.42578125" style="1" customWidth="1"/>
    <col min="24" max="24" width="14.7109375" style="1" customWidth="1"/>
    <col min="25" max="39" width="7.28515625" style="1" customWidth="1"/>
    <col min="40" max="40" width="10.140625" style="1" customWidth="1"/>
    <col min="41" max="42" width="9.85546875" style="1" customWidth="1"/>
    <col min="43" max="43" width="5.7109375" style="26" customWidth="1"/>
    <col min="44" max="44" width="18.42578125" style="1" customWidth="1"/>
    <col min="45" max="45" width="14.7109375" style="1" customWidth="1"/>
    <col min="46" max="60" width="7.42578125" style="1" customWidth="1"/>
    <col min="61" max="63" width="9.85546875" style="1" customWidth="1"/>
    <col min="64" max="64" width="5.7109375" style="26" customWidth="1"/>
    <col min="65" max="65" width="18.42578125" style="1" customWidth="1"/>
    <col min="66" max="66" width="14.7109375" style="1" customWidth="1"/>
    <col min="67" max="81" width="7.140625" style="1" customWidth="1"/>
    <col min="82" max="82" width="11.85546875" style="1" customWidth="1"/>
    <col min="83" max="84" width="9.85546875" style="1" customWidth="1"/>
    <col min="85" max="86" width="16.5703125" style="1" customWidth="1"/>
    <col min="87" max="16384" width="11.42578125" style="1"/>
  </cols>
  <sheetData>
    <row r="1" spans="1:87" s="26" customFormat="1" ht="30" customHeight="1">
      <c r="A1" s="502" t="s">
        <v>109</v>
      </c>
      <c r="B1" s="502"/>
      <c r="C1" s="502"/>
      <c r="D1" s="502"/>
      <c r="E1" s="502"/>
      <c r="F1" s="502"/>
      <c r="G1" s="502"/>
      <c r="H1" s="502"/>
      <c r="I1" s="502"/>
      <c r="J1" s="502"/>
      <c r="K1" s="502"/>
      <c r="L1" s="502"/>
      <c r="M1" s="502"/>
      <c r="N1" s="502"/>
      <c r="O1" s="502"/>
      <c r="P1" s="502"/>
      <c r="Q1" s="502"/>
      <c r="R1" s="502"/>
      <c r="S1" s="502"/>
      <c r="T1" s="502"/>
      <c r="U1" s="27"/>
      <c r="V1" s="502" t="s">
        <v>109</v>
      </c>
      <c r="W1" s="502"/>
      <c r="X1" s="502"/>
      <c r="Y1" s="502"/>
      <c r="Z1" s="502"/>
      <c r="AA1" s="502"/>
      <c r="AB1" s="502"/>
      <c r="AC1" s="502"/>
      <c r="AD1" s="502"/>
      <c r="AE1" s="502"/>
      <c r="AF1" s="502"/>
      <c r="AG1" s="502"/>
      <c r="AH1" s="502"/>
      <c r="AI1" s="502"/>
      <c r="AJ1" s="502"/>
      <c r="AK1" s="502"/>
      <c r="AL1" s="502"/>
      <c r="AM1" s="502"/>
      <c r="AN1" s="502"/>
      <c r="AO1" s="502"/>
      <c r="AP1" s="27"/>
      <c r="AQ1" s="502" t="s">
        <v>109</v>
      </c>
      <c r="AR1" s="502"/>
      <c r="AS1" s="502"/>
      <c r="AT1" s="502"/>
      <c r="AU1" s="502"/>
      <c r="AV1" s="502"/>
      <c r="AW1" s="502"/>
      <c r="AX1" s="502"/>
      <c r="AY1" s="502"/>
      <c r="AZ1" s="502"/>
      <c r="BA1" s="502"/>
      <c r="BB1" s="502"/>
      <c r="BC1" s="502"/>
      <c r="BD1" s="502"/>
      <c r="BE1" s="502"/>
      <c r="BF1" s="502"/>
      <c r="BG1" s="502"/>
      <c r="BH1" s="502"/>
      <c r="BI1" s="502"/>
      <c r="BJ1" s="502"/>
      <c r="BK1" s="27"/>
      <c r="BL1" s="503" t="s">
        <v>109</v>
      </c>
      <c r="BM1" s="503"/>
      <c r="BN1" s="503"/>
      <c r="BO1" s="503"/>
      <c r="BP1" s="503"/>
      <c r="BQ1" s="503"/>
      <c r="BR1" s="503"/>
      <c r="BS1" s="503"/>
      <c r="BT1" s="503"/>
      <c r="BU1" s="503"/>
      <c r="BV1" s="503"/>
      <c r="BW1" s="503"/>
      <c r="BX1" s="503"/>
      <c r="BY1" s="503"/>
      <c r="BZ1" s="503"/>
      <c r="CA1" s="503"/>
      <c r="CB1" s="503"/>
      <c r="CC1" s="503"/>
      <c r="CD1" s="503"/>
      <c r="CE1" s="503"/>
      <c r="CF1" s="503"/>
      <c r="CG1" s="503"/>
      <c r="CH1" s="503"/>
    </row>
    <row r="2" spans="1:87" s="26" customFormat="1" ht="30" customHeight="1">
      <c r="A2" s="504" t="s">
        <v>18</v>
      </c>
      <c r="B2" s="504"/>
      <c r="C2" s="504"/>
      <c r="D2" s="504"/>
      <c r="E2" s="504"/>
      <c r="F2" s="504"/>
      <c r="G2" s="504"/>
      <c r="H2" s="504"/>
      <c r="I2" s="504"/>
      <c r="J2" s="504"/>
      <c r="K2" s="504"/>
      <c r="L2" s="504"/>
      <c r="M2" s="504"/>
      <c r="N2" s="504"/>
      <c r="O2" s="504"/>
      <c r="P2" s="504"/>
      <c r="Q2" s="504"/>
      <c r="R2" s="504"/>
      <c r="S2" s="504"/>
      <c r="T2" s="504"/>
      <c r="U2" s="29"/>
      <c r="V2" s="504" t="s">
        <v>19</v>
      </c>
      <c r="W2" s="504"/>
      <c r="X2" s="504"/>
      <c r="Y2" s="504"/>
      <c r="Z2" s="504"/>
      <c r="AA2" s="504"/>
      <c r="AB2" s="504"/>
      <c r="AC2" s="504"/>
      <c r="AD2" s="504"/>
      <c r="AE2" s="504"/>
      <c r="AF2" s="504"/>
      <c r="AG2" s="504"/>
      <c r="AH2" s="504"/>
      <c r="AI2" s="504"/>
      <c r="AJ2" s="504"/>
      <c r="AK2" s="504"/>
      <c r="AL2" s="504"/>
      <c r="AM2" s="504"/>
      <c r="AN2" s="504"/>
      <c r="AO2" s="504"/>
      <c r="AP2" s="29"/>
      <c r="AQ2" s="504" t="s">
        <v>20</v>
      </c>
      <c r="AR2" s="504"/>
      <c r="AS2" s="504"/>
      <c r="AT2" s="504"/>
      <c r="AU2" s="504"/>
      <c r="AV2" s="504"/>
      <c r="AW2" s="504"/>
      <c r="AX2" s="504"/>
      <c r="AY2" s="504"/>
      <c r="AZ2" s="504"/>
      <c r="BA2" s="504"/>
      <c r="BB2" s="504"/>
      <c r="BC2" s="504"/>
      <c r="BD2" s="504"/>
      <c r="BE2" s="504"/>
      <c r="BF2" s="504"/>
      <c r="BG2" s="504"/>
      <c r="BH2" s="504"/>
      <c r="BI2" s="504"/>
      <c r="BJ2" s="504"/>
      <c r="BK2" s="29"/>
      <c r="BL2" s="505" t="s">
        <v>21</v>
      </c>
      <c r="BM2" s="505"/>
      <c r="BN2" s="505"/>
      <c r="BO2" s="505"/>
      <c r="BP2" s="505"/>
      <c r="BQ2" s="505"/>
      <c r="BR2" s="505"/>
      <c r="BS2" s="505"/>
      <c r="BT2" s="505"/>
      <c r="BU2" s="505"/>
      <c r="BV2" s="505"/>
      <c r="BW2" s="505"/>
      <c r="BX2" s="505"/>
      <c r="BY2" s="505"/>
      <c r="BZ2" s="505"/>
      <c r="CA2" s="505"/>
      <c r="CB2" s="505"/>
      <c r="CC2" s="505"/>
      <c r="CD2" s="505"/>
      <c r="CE2" s="505"/>
      <c r="CF2" s="505"/>
      <c r="CG2" s="505"/>
      <c r="CH2" s="505"/>
    </row>
    <row r="3" spans="1:87">
      <c r="A3" s="31"/>
      <c r="B3" s="32"/>
      <c r="C3" s="33" t="str">
        <f>CONCATENATE("sur   ",PARAMETRES!$G$5)</f>
        <v>sur   25</v>
      </c>
      <c r="D3" s="350" t="s">
        <v>123</v>
      </c>
      <c r="E3" s="349" t="s">
        <v>129</v>
      </c>
      <c r="F3" s="34"/>
      <c r="G3" s="34"/>
      <c r="H3" s="34"/>
      <c r="I3" s="34"/>
      <c r="J3" s="34"/>
      <c r="K3" s="34"/>
      <c r="L3" s="34"/>
      <c r="M3" s="34"/>
      <c r="N3" s="34"/>
      <c r="O3" s="34"/>
      <c r="P3" s="34"/>
      <c r="Q3" s="34"/>
      <c r="R3" s="34"/>
      <c r="S3" s="32"/>
      <c r="T3" s="32"/>
      <c r="U3" s="35"/>
      <c r="V3" s="31"/>
      <c r="W3" s="36"/>
      <c r="X3" s="33" t="str">
        <f>CONCATENATE("sur   ",PARAMETRES!$G$5)</f>
        <v>sur   25</v>
      </c>
      <c r="Y3" s="350"/>
      <c r="Z3" s="34"/>
      <c r="AA3" s="34"/>
      <c r="AB3" s="34"/>
      <c r="AC3" s="34"/>
      <c r="AD3" s="34"/>
      <c r="AE3" s="34"/>
      <c r="AF3" s="34"/>
      <c r="AG3" s="34"/>
      <c r="AH3" s="34"/>
      <c r="AI3" s="34"/>
      <c r="AJ3" s="34"/>
      <c r="AK3" s="34"/>
      <c r="AL3" s="34"/>
      <c r="AM3" s="34"/>
      <c r="AN3" s="32"/>
      <c r="AO3" s="32"/>
      <c r="AP3" s="35"/>
      <c r="AQ3" s="31"/>
      <c r="AR3" s="36"/>
      <c r="AS3" s="33" t="str">
        <f>CONCATENATE("sur   ",PARAMETRES!$G$5)</f>
        <v>sur   25</v>
      </c>
      <c r="AT3" s="65"/>
      <c r="AU3" s="349"/>
      <c r="AV3" s="34"/>
      <c r="AW3" s="34"/>
      <c r="AX3" s="34"/>
      <c r="AY3" s="34"/>
      <c r="AZ3" s="34"/>
      <c r="BA3" s="34"/>
      <c r="BB3" s="34"/>
      <c r="BC3" s="34"/>
      <c r="BD3" s="34"/>
      <c r="BE3" s="34"/>
      <c r="BF3" s="34"/>
      <c r="BG3" s="34"/>
      <c r="BH3" s="34"/>
      <c r="BI3" s="32"/>
      <c r="BJ3" s="32"/>
      <c r="BK3" s="35"/>
      <c r="BL3" s="31"/>
      <c r="BM3" s="36"/>
      <c r="BN3" s="33" t="str">
        <f>CONCATENATE("sur   ",PARAMETRES!$G$5)</f>
        <v>sur   25</v>
      </c>
      <c r="BO3" s="350"/>
      <c r="BP3" s="349"/>
      <c r="BQ3" s="349"/>
      <c r="BR3" s="34"/>
      <c r="BS3" s="34"/>
      <c r="BT3" s="34"/>
      <c r="BU3" s="34"/>
      <c r="BV3" s="34"/>
      <c r="BW3" s="34"/>
      <c r="BX3" s="34"/>
      <c r="BY3" s="34"/>
      <c r="BZ3" s="34"/>
      <c r="CA3" s="34"/>
      <c r="CB3" s="34"/>
      <c r="CC3" s="34"/>
      <c r="CD3" s="32"/>
      <c r="CE3" s="32"/>
      <c r="CF3" s="32"/>
      <c r="CG3" s="32"/>
      <c r="CH3" s="35"/>
    </row>
    <row r="4" spans="1:87">
      <c r="A4" s="31"/>
      <c r="B4" s="32"/>
      <c r="C4" s="32"/>
      <c r="D4" s="37">
        <v>1</v>
      </c>
      <c r="E4" s="37">
        <v>2</v>
      </c>
      <c r="F4" s="37">
        <v>3</v>
      </c>
      <c r="G4" s="37">
        <v>4</v>
      </c>
      <c r="H4" s="37">
        <v>5</v>
      </c>
      <c r="I4" s="37">
        <v>6</v>
      </c>
      <c r="J4" s="37">
        <v>7</v>
      </c>
      <c r="K4" s="37">
        <v>8</v>
      </c>
      <c r="L4" s="37">
        <v>9</v>
      </c>
      <c r="M4" s="37">
        <v>10</v>
      </c>
      <c r="N4" s="37">
        <v>11</v>
      </c>
      <c r="O4" s="37">
        <v>12</v>
      </c>
      <c r="P4" s="37">
        <v>13</v>
      </c>
      <c r="Q4" s="37">
        <v>14</v>
      </c>
      <c r="R4" s="37">
        <v>15</v>
      </c>
      <c r="S4" s="32"/>
      <c r="T4" s="38" t="s">
        <v>22</v>
      </c>
      <c r="U4" s="39" t="s">
        <v>23</v>
      </c>
      <c r="V4" s="31"/>
      <c r="W4" s="32"/>
      <c r="X4" s="32"/>
      <c r="Y4" s="37">
        <v>1</v>
      </c>
      <c r="Z4" s="37">
        <v>2</v>
      </c>
      <c r="AA4" s="37">
        <v>3</v>
      </c>
      <c r="AB4" s="37">
        <v>4</v>
      </c>
      <c r="AC4" s="37">
        <v>5</v>
      </c>
      <c r="AD4" s="37">
        <v>6</v>
      </c>
      <c r="AE4" s="37">
        <v>7</v>
      </c>
      <c r="AF4" s="37">
        <v>8</v>
      </c>
      <c r="AG4" s="37">
        <v>9</v>
      </c>
      <c r="AH4" s="37">
        <v>10</v>
      </c>
      <c r="AI4" s="37">
        <v>11</v>
      </c>
      <c r="AJ4" s="37">
        <v>12</v>
      </c>
      <c r="AK4" s="37">
        <v>13</v>
      </c>
      <c r="AL4" s="37">
        <v>14</v>
      </c>
      <c r="AM4" s="37">
        <v>15</v>
      </c>
      <c r="AN4" s="32"/>
      <c r="AO4" s="38" t="s">
        <v>22</v>
      </c>
      <c r="AP4" s="39" t="s">
        <v>23</v>
      </c>
      <c r="AQ4" s="31"/>
      <c r="AR4" s="32"/>
      <c r="AS4" s="32"/>
      <c r="AT4" s="37">
        <v>1</v>
      </c>
      <c r="AU4" s="37">
        <v>2</v>
      </c>
      <c r="AV4" s="37">
        <v>3</v>
      </c>
      <c r="AW4" s="37">
        <v>4</v>
      </c>
      <c r="AX4" s="37">
        <v>5</v>
      </c>
      <c r="AY4" s="37">
        <v>6</v>
      </c>
      <c r="AZ4" s="37">
        <v>7</v>
      </c>
      <c r="BA4" s="37">
        <v>8</v>
      </c>
      <c r="BB4" s="37">
        <v>9</v>
      </c>
      <c r="BC4" s="37">
        <v>10</v>
      </c>
      <c r="BD4" s="37">
        <v>11</v>
      </c>
      <c r="BE4" s="37">
        <v>12</v>
      </c>
      <c r="BF4" s="37">
        <v>13</v>
      </c>
      <c r="BG4" s="37">
        <v>14</v>
      </c>
      <c r="BH4" s="37">
        <v>15</v>
      </c>
      <c r="BI4" s="32"/>
      <c r="BJ4" s="38" t="s">
        <v>22</v>
      </c>
      <c r="BK4" s="39" t="s">
        <v>23</v>
      </c>
      <c r="BL4" s="31"/>
      <c r="BM4" s="32"/>
      <c r="BN4" s="32"/>
      <c r="BO4" s="37">
        <v>1</v>
      </c>
      <c r="BP4" s="37">
        <v>2</v>
      </c>
      <c r="BQ4" s="37">
        <v>3</v>
      </c>
      <c r="BR4" s="37">
        <v>4</v>
      </c>
      <c r="BS4" s="37">
        <v>5</v>
      </c>
      <c r="BT4" s="37">
        <v>6</v>
      </c>
      <c r="BU4" s="37">
        <v>7</v>
      </c>
      <c r="BV4" s="37">
        <v>8</v>
      </c>
      <c r="BW4" s="37">
        <v>9</v>
      </c>
      <c r="BX4" s="37">
        <v>10</v>
      </c>
      <c r="BY4" s="37">
        <v>11</v>
      </c>
      <c r="BZ4" s="37">
        <v>12</v>
      </c>
      <c r="CA4" s="37">
        <v>13</v>
      </c>
      <c r="CB4" s="37">
        <v>14</v>
      </c>
      <c r="CC4" s="37">
        <v>15</v>
      </c>
      <c r="CD4" s="32"/>
      <c r="CE4" s="38" t="s">
        <v>22</v>
      </c>
      <c r="CF4" s="66" t="s">
        <v>23</v>
      </c>
      <c r="CG4" s="32"/>
      <c r="CH4" s="35"/>
    </row>
    <row r="5" spans="1:87" s="45" customFormat="1">
      <c r="A5" s="41"/>
      <c r="B5" s="43"/>
      <c r="C5" s="425" t="s">
        <v>24</v>
      </c>
      <c r="D5" s="422">
        <v>18</v>
      </c>
      <c r="E5" s="422">
        <v>30</v>
      </c>
      <c r="F5" s="422"/>
      <c r="G5" s="422"/>
      <c r="H5" s="422"/>
      <c r="I5" s="422"/>
      <c r="J5" s="422"/>
      <c r="K5" s="422"/>
      <c r="L5" s="422"/>
      <c r="M5" s="422"/>
      <c r="N5" s="422"/>
      <c r="O5" s="422"/>
      <c r="P5" s="422"/>
      <c r="Q5" s="422"/>
      <c r="R5" s="422"/>
      <c r="S5" s="43">
        <f>SUM(D5:R5)</f>
        <v>48</v>
      </c>
      <c r="T5" s="43"/>
      <c r="U5" s="44"/>
      <c r="V5" s="41"/>
      <c r="W5" s="43"/>
      <c r="X5" s="425" t="s">
        <v>24</v>
      </c>
      <c r="Y5" s="422"/>
      <c r="Z5" s="422"/>
      <c r="AA5" s="422"/>
      <c r="AB5" s="422"/>
      <c r="AC5" s="422"/>
      <c r="AD5" s="422"/>
      <c r="AE5" s="422"/>
      <c r="AF5" s="422"/>
      <c r="AG5" s="422"/>
      <c r="AH5" s="422"/>
      <c r="AI5" s="422"/>
      <c r="AJ5" s="422"/>
      <c r="AK5" s="422"/>
      <c r="AL5" s="422"/>
      <c r="AM5" s="422"/>
      <c r="AN5" s="43">
        <f>SUM(Y5:AM5)</f>
        <v>0</v>
      </c>
      <c r="AO5" s="43"/>
      <c r="AP5" s="44"/>
      <c r="AQ5" s="41"/>
      <c r="AR5" s="43"/>
      <c r="AS5" s="425" t="s">
        <v>24</v>
      </c>
      <c r="AT5" s="422"/>
      <c r="AU5" s="422"/>
      <c r="AV5" s="422"/>
      <c r="AW5" s="422"/>
      <c r="AX5" s="422"/>
      <c r="AY5" s="422"/>
      <c r="AZ5" s="422"/>
      <c r="BA5" s="422"/>
      <c r="BB5" s="422"/>
      <c r="BC5" s="422"/>
      <c r="BD5" s="422"/>
      <c r="BE5" s="422"/>
      <c r="BF5" s="422"/>
      <c r="BG5" s="422"/>
      <c r="BH5" s="422"/>
      <c r="BI5" s="43">
        <f>SUM(AT5:BH5)</f>
        <v>0</v>
      </c>
      <c r="BJ5" s="43"/>
      <c r="BK5" s="44"/>
      <c r="BL5" s="41"/>
      <c r="BM5" s="43"/>
      <c r="BN5" s="425" t="s">
        <v>24</v>
      </c>
      <c r="BO5" s="422"/>
      <c r="BP5" s="422"/>
      <c r="BQ5" s="422"/>
      <c r="BR5" s="422"/>
      <c r="BS5" s="422"/>
      <c r="BT5" s="422"/>
      <c r="BU5" s="422"/>
      <c r="BV5" s="422"/>
      <c r="BW5" s="422"/>
      <c r="BX5" s="422"/>
      <c r="BY5" s="422"/>
      <c r="BZ5" s="422"/>
      <c r="CA5" s="422"/>
      <c r="CB5" s="422"/>
      <c r="CC5" s="422"/>
      <c r="CD5" s="43">
        <f>SUM(BO5:CC5)</f>
        <v>0</v>
      </c>
      <c r="CE5" s="43"/>
      <c r="CF5" s="43"/>
      <c r="CG5" s="43"/>
      <c r="CH5" s="44"/>
    </row>
    <row r="6" spans="1:87">
      <c r="A6" s="31">
        <v>1</v>
      </c>
      <c r="B6" s="46" t="str">
        <f>PARAMETRES!$B5</f>
        <v>B</v>
      </c>
      <c r="C6" s="46" t="str">
        <f>PARAMETRES!$C5</f>
        <v>C</v>
      </c>
      <c r="D6" s="47">
        <v>9</v>
      </c>
      <c r="E6" s="47">
        <v>16</v>
      </c>
      <c r="F6" s="47"/>
      <c r="G6" s="47"/>
      <c r="H6" s="47"/>
      <c r="I6" s="47"/>
      <c r="J6" s="47"/>
      <c r="K6" s="47"/>
      <c r="L6" s="47"/>
      <c r="M6" s="47"/>
      <c r="N6" s="47"/>
      <c r="O6" s="47"/>
      <c r="P6" s="47"/>
      <c r="Q6" s="47"/>
      <c r="R6" s="47"/>
      <c r="S6" s="48">
        <f>IF(T6=0,"-",SUM(D6:R6)/T6*PARAMETRES!$G$5)</f>
        <v>13.020833333333334</v>
      </c>
      <c r="T6" s="49">
        <f t="shared" ref="T6:T45" si="0">IF(D6="",0,D$5)+IF(E6="",0,E$5)+IF(F6="",0,F$5)+IF(G6="",0,G$5)+IF(H6="",0,H$5)+IF(I6="",0,I$5)+IF(J6="",0,J$5)+IF(K6="",0,K$5)+IF(L6="",0,L$5)+IF(M6="",0,M$5)+IF(N6="",0,N$5)+IF(O6="",0,O$5)+IF(P6="",0,P$5)+IF(Q6="",0,Q$5)+IF(R6="",0,R$5)</f>
        <v>48</v>
      </c>
      <c r="U6" s="50">
        <f>IF(PARAMETRES!$B5="-","",IF(D$3="",0,IF(D$46="",IF(D6="",1,0),0))+IF(E$3="",0,IF(E$46="",IF(E6="",1,0),0))+IF(F$3="",0,IF(F$46="",IF(F6="",1,0),0))+IF(G$3="",0,IF(G$46="",IF(G6="",1,0),0))+IF(H$3="",0,IF(H$46="",IF(H6="",1,0),0))+IF(I$3="",0,IF(I$46="",IF(I6="",1,0),0))+IF(J$3="",0,IF(J$46="",IF(J6="",1,0),0))+IF(K$3="",0,IF(K$46="",IF(K6="",1,0),0))+IF(L$3="",0,IF(L$46="",IF(L6="",1,0),0))+IF(M$3="",0,IF(M$46="",IF(M6="",1,0),0))+IF(N$3="",0,IF(N$46="",IF(N6="",1,0),0)+IF(O$3="",0,IF(O$46="",IF(O6="",1,0),0))+IF(P$3="",0,IF(P$46="",IF(P6="",1,0),0))+IF(Q$3="",0,IF(Q$46="",IF(Q6="",1,0),0))+IF(R$3="",0,IF(R$46="",IF(R6="",1,0),0))))</f>
        <v>0</v>
      </c>
      <c r="V6" s="31">
        <v>1</v>
      </c>
      <c r="W6" s="46" t="str">
        <f>PARAMETRES!$B5</f>
        <v>B</v>
      </c>
      <c r="X6" s="46" t="str">
        <f>PARAMETRES!$C5</f>
        <v>C</v>
      </c>
      <c r="Y6" s="47"/>
      <c r="Z6" s="47"/>
      <c r="AA6" s="47"/>
      <c r="AB6" s="47"/>
      <c r="AC6" s="47"/>
      <c r="AD6" s="47"/>
      <c r="AE6" s="47"/>
      <c r="AF6" s="47"/>
      <c r="AG6" s="47"/>
      <c r="AH6" s="47"/>
      <c r="AI6" s="47"/>
      <c r="AJ6" s="47"/>
      <c r="AK6" s="47"/>
      <c r="AL6" s="47"/>
      <c r="AM6" s="47"/>
      <c r="AN6" s="48" t="str">
        <f>IF(AO6=0,"-",SUM(Y6:AM6)/AO6*PARAMETRES!$G$5)</f>
        <v>-</v>
      </c>
      <c r="AO6" s="49">
        <f t="shared" ref="AO6:AO45" si="1">IF(Y6="",0,Y$5)+IF(Z6="",0,Z$5)+IF(AA6="",0,AA$5)+IF(AB6="",0,AB$5)+IF(AC6="",0,AC$5)+IF(AD6="",0,AD$5)+IF(AE6="",0,AE$5)+IF(AF6="",0,AF$5)+IF(AG6="",0,AG$5)+IF(AH6="",0,AH$5)+IF(AI6="",0,AI$5)+IF(AJ6="",0,AJ$5)+IF(AK6="",0,AK$5)+IF(AL6="",0,AL$5)+IF(AM6="",0,AM$5)</f>
        <v>0</v>
      </c>
      <c r="AP6" s="50">
        <f>IF(PARAMETRES!$B5="-","",IF(Y$3="",0,IF(Y$46="",IF(Y6="",1,0),0))+IF(Z$3="",0,IF(Z$46="",IF(Z6="",1,0),0))+IF(AA$3="",0,IF(AA$46="",IF(AA6="",1,0),0))+IF(AB$3="",0,IF(AB$46="",IF(AB6="",1,0),0))+IF(AC$3="",0,IF(AC$46="",IF(AC6="",1,0),0))+IF(AD$3="",0,IF(AD$46="",IF(AD6="",1,0),0))+IF(AE$3="",0,IF(AE$46="",IF(AE6="",1,0),0))+IF(AF$3="",0,IF(AF$46="",IF(AF6="",1,0),0))+IF(AG$3="",0,IF(AG$46="",IF(AG6="",1,0),0))+IF(AH$3="",0,IF(AH$46="",IF(AH6="",1,0),0))+IF(AI$3="",0,IF(AI$46="",IF(AI6="",1,0),0)+IF(AJ$3="",0,IF(AJ$46="",IF(AJ6="",1,0),0))+IF(AK$3="",0,IF(AK$46="",IF(AK6="",1,0),0))+IF(AL$3="",0,IF(AL$46="",IF(AL6="",1,0),0))+IF(AM$3="",0,IF(AM$46="",IF(AM6="",1,0),0))))</f>
        <v>0</v>
      </c>
      <c r="AQ6" s="31">
        <v>1</v>
      </c>
      <c r="AR6" s="46" t="str">
        <f>PARAMETRES!$B5</f>
        <v>B</v>
      </c>
      <c r="AS6" s="46" t="str">
        <f>PARAMETRES!$C5</f>
        <v>C</v>
      </c>
      <c r="AT6" s="47"/>
      <c r="AU6" s="47"/>
      <c r="AV6" s="47"/>
      <c r="AW6" s="47"/>
      <c r="AX6" s="47"/>
      <c r="AY6" s="47"/>
      <c r="AZ6" s="47"/>
      <c r="BA6" s="47"/>
      <c r="BB6" s="47"/>
      <c r="BC6" s="47"/>
      <c r="BD6" s="47"/>
      <c r="BE6" s="47"/>
      <c r="BF6" s="47"/>
      <c r="BG6" s="47"/>
      <c r="BH6" s="47"/>
      <c r="BI6" s="48" t="str">
        <f>IF(BJ6=0,"-",SUM(AT6:BH6)/BJ6*PARAMETRES!$G$5)</f>
        <v>-</v>
      </c>
      <c r="BJ6" s="49">
        <f t="shared" ref="BJ6:BJ45" si="2">IF(AT6="",0,AT$5)+IF(AU6="",0,AU$5)+IF(AV6="",0,AV$5)+IF(AW6="",0,AW$5)+IF(AX6="",0,AX$5)+IF(AY6="",0,AY$5)+IF(AZ6="",0,AZ$5)+IF(BA6="",0,BA$5)+IF(BB6="",0,BB$5)+IF(BC6="",0,BC$5)+IF(BD6="",0,BD$5)+IF(BE6="",0,BE$5)+IF(BF6="",0,BF$5)+IF(BG6="",0,BG$5)+IF(BH6="",0,BH$5)</f>
        <v>0</v>
      </c>
      <c r="BK6" s="50">
        <f>IF(PARAMETRES!$B5="-","",IF(AT$3="",0,IF(AT$46="",IF(AT6="",1,0),0))+IF(AU$3="",0,IF(AU$46="",IF(AU6="",1,0),0))+IF(AV$3="",0,IF(AV$46="",IF(AV6="",1,0),0))+IF(AW$3="",0,IF(AW$46="",IF(AW6="",1,0),0))+IF(AX$3="",0,IF(AX$46="",IF(AX6="",1,0),0))+IF(AY$3="",0,IF(AY$46="",IF(AY6="",1,0),0))+IF(AZ$3="",0,IF(AZ$46="",IF(AZ6="",1,0),0))+IF(BA$3="",0,IF(BA$46="",IF(BA6="",1,0),0))+IF(BB$3="",0,IF(BB$46="",IF(BB6="",1,0),0))+IF(BC$3="",0,IF(BC$46="",IF(BC6="",1,0),0))+IF(BD$3="",0,IF(BD$46="",IF(BD6="",1,0),0)+IF(BE$3="",0,IF(BE$46="",IF(BE6="",1,0),0))+IF(BF$3="",0,IF(BF$46="",IF(BF6="",1,0),0))+IF(BG$3="",0,IF(BG$46="",IF(BG6="",1,0),0))+IF(BH$3="",0,IF(BH$46="",IF(BH6="",1,0),0))))</f>
        <v>0</v>
      </c>
      <c r="BL6" s="31">
        <v>1</v>
      </c>
      <c r="BM6" s="46" t="str">
        <f>PARAMETRES!$B5</f>
        <v>B</v>
      </c>
      <c r="BN6" s="46" t="str">
        <f>PARAMETRES!$C5</f>
        <v>C</v>
      </c>
      <c r="BO6" s="47"/>
      <c r="BP6" s="47"/>
      <c r="BQ6" s="47"/>
      <c r="BR6" s="47"/>
      <c r="BS6" s="47"/>
      <c r="BT6" s="47"/>
      <c r="BU6" s="47"/>
      <c r="BV6" s="47"/>
      <c r="BW6" s="47"/>
      <c r="BX6" s="47"/>
      <c r="BY6" s="47"/>
      <c r="BZ6" s="47"/>
      <c r="CA6" s="47"/>
      <c r="CB6" s="47"/>
      <c r="CC6" s="47"/>
      <c r="CD6" s="48" t="str">
        <f>IF(CE6=0,"-",SUM(BO6:CC6)/CE6*PARAMETRES!$G$5)</f>
        <v>-</v>
      </c>
      <c r="CE6" s="49">
        <f t="shared" ref="CE6:CE45" si="3">IF(BO6="",0,BO$5)+IF(BP6="",0,BP$5)+IF(BQ6="",0,BQ$5)+IF(BR6="",0,BR$5)+IF(BS6="",0,BS$5)+IF(BT6="",0,BT$5)+IF(BU6="",0,BU$5)+IF(BV6="",0,BV$5)+IF(BW6="",0,BW$5)+IF(BX6="",0,BX$5)+IF(BY6="",0,BY$5)+IF(BZ6="",0,BZ$5)+IF(CA6="",0,CA$5)+IF(CB6="",0,CB$5)+IF(CC6="",0,CC$5)</f>
        <v>0</v>
      </c>
      <c r="CF6" s="51">
        <f>IF(PARAMETRES!$B5="-","",IF(BO$3="",0,IF(BO$46="",IF(BO6="",1,0),0))+IF(BP$3="",0,IF(BP$46="",IF(BP6="",1,0),0))+IF(BQ$3="",0,IF(BQ$46="",IF(BQ6="",1,0),0))+IF(BR$3="",0,IF(BR$46="",IF(BR6="",1,0),0))+IF(BS$3="",0,IF(BS$46="",IF(BS6="",1,0),0))+IF(BT$3="",0,IF(BT$46="",IF(BT6="",1,0),0))+IF(BU$3="",0,IF(BU$46="",IF(BU6="",1,0),0))+IF(BV$3="",0,IF(BV$46="",IF(BV6="",1,0),0))+IF(BW$3="",0,IF(BW$46="",IF(BW6="",1,0),0))+IF(BX$3="",0,IF(BX$46="",IF(BX6="",1,0),0))+IF(BY$3="",0,IF(BY$46="",IF(BY6="",1,0),0)+IF(BZ$3="",0,IF(BZ$46="",IF(BZ6="",1,0),0))+IF(CA$3="",0,IF(CA$46="",IF(CA6="",1,0),0))+IF(CB$3="",0,IF(CB$46="",IF(CB6="",1,0),0))+IF(CC$3="",0,IF(CC$46="",IF(CC6="",1,0),0))))</f>
        <v>0</v>
      </c>
      <c r="CG6" s="46" t="str">
        <f>PARAMETRES!$B5</f>
        <v>B</v>
      </c>
      <c r="CH6" s="52" t="str">
        <f>PARAMETRES!$C5</f>
        <v>C</v>
      </c>
      <c r="CI6" s="32"/>
    </row>
    <row r="7" spans="1:87">
      <c r="A7" s="31">
        <f>A6+1</f>
        <v>2</v>
      </c>
      <c r="B7" s="46" t="str">
        <f>PARAMETRES!$B6</f>
        <v>B</v>
      </c>
      <c r="C7" s="46" t="str">
        <f>PARAMETRES!$C6</f>
        <v>M</v>
      </c>
      <c r="D7" s="47">
        <v>14</v>
      </c>
      <c r="E7" s="47">
        <v>24</v>
      </c>
      <c r="F7" s="47"/>
      <c r="G7" s="47"/>
      <c r="H7" s="47"/>
      <c r="I7" s="47"/>
      <c r="J7" s="47"/>
      <c r="K7" s="47"/>
      <c r="L7" s="47"/>
      <c r="M7" s="47"/>
      <c r="N7" s="47"/>
      <c r="O7" s="47"/>
      <c r="P7" s="47"/>
      <c r="Q7" s="47"/>
      <c r="R7" s="47"/>
      <c r="S7" s="48">
        <f>IF(T7=0,"-",SUM(D7:R7)/T7*PARAMETRES!$G$5)</f>
        <v>19.791666666666664</v>
      </c>
      <c r="T7" s="49">
        <f t="shared" si="0"/>
        <v>48</v>
      </c>
      <c r="U7" s="50">
        <f>IF(PARAMETRES!$B6="-","",IF(D$3="",0,IF(D$46="",IF(D7="",1,0),0))+IF(E$3="",0,IF(E$46="",IF(E7="",1,0),0))+IF(F$3="",0,IF(F$46="",IF(F7="",1,0),0))+IF(G$3="",0,IF(G$46="",IF(G7="",1,0),0))+IF(H$3="",0,IF(H$46="",IF(H7="",1,0),0))+IF(I$3="",0,IF(I$46="",IF(I7="",1,0),0))+IF(J$3="",0,IF(J$46="",IF(J7="",1,0),0))+IF(K$3="",0,IF(K$46="",IF(K7="",1,0),0))+IF(L$3="",0,IF(L$46="",IF(L7="",1,0),0))+IF(M$3="",0,IF(M$46="",IF(M7="",1,0),0))+IF(N$3="",0,IF(N$46="",IF(N7="",1,0),0)+IF(O$3="",0,IF(O$46="",IF(O7="",1,0),0))+IF(P$3="",0,IF(P$46="",IF(P7="",1,0),0))+IF(Q$3="",0,IF(Q$46="",IF(Q7="",1,0),0))+IF(R$3="",0,IF(R$46="",IF(R7="",1,0),0))))</f>
        <v>0</v>
      </c>
      <c r="V7" s="31">
        <f>V6+1</f>
        <v>2</v>
      </c>
      <c r="W7" s="46" t="str">
        <f>PARAMETRES!$B6</f>
        <v>B</v>
      </c>
      <c r="X7" s="46" t="str">
        <f>PARAMETRES!$C6</f>
        <v>M</v>
      </c>
      <c r="Y7" s="47"/>
      <c r="Z7" s="47"/>
      <c r="AA7" s="47"/>
      <c r="AB7" s="47"/>
      <c r="AC7" s="47"/>
      <c r="AD7" s="47"/>
      <c r="AE7" s="47"/>
      <c r="AF7" s="47"/>
      <c r="AG7" s="47"/>
      <c r="AH7" s="47"/>
      <c r="AI7" s="47"/>
      <c r="AJ7" s="47"/>
      <c r="AK7" s="47"/>
      <c r="AL7" s="47"/>
      <c r="AM7" s="47"/>
      <c r="AN7" s="48" t="str">
        <f>IF(AO7=0,"-",SUM(Y7:AM7)/AO7*PARAMETRES!$G$5)</f>
        <v>-</v>
      </c>
      <c r="AO7" s="49">
        <f t="shared" si="1"/>
        <v>0</v>
      </c>
      <c r="AP7" s="50">
        <f>IF(PARAMETRES!$B6="-","",IF(Y$3="",0,IF(Y$46="",IF(Y7="",1,0),0))+IF(Z$3="",0,IF(Z$46="",IF(Z7="",1,0),0))+IF(AA$3="",0,IF(AA$46="",IF(AA7="",1,0),0))+IF(AB$3="",0,IF(AB$46="",IF(AB7="",1,0),0))+IF(AC$3="",0,IF(AC$46="",IF(AC7="",1,0),0))+IF(AD$3="",0,IF(AD$46="",IF(AD7="",1,0),0))+IF(AE$3="",0,IF(AE$46="",IF(AE7="",1,0),0))+IF(AF$3="",0,IF(AF$46="",IF(AF7="",1,0),0))+IF(AG$3="",0,IF(AG$46="",IF(AG7="",1,0),0))+IF(AH$3="",0,IF(AH$46="",IF(AH7="",1,0),0))+IF(AI$3="",0,IF(AI$46="",IF(AI7="",1,0),0)+IF(AJ$3="",0,IF(AJ$46="",IF(AJ7="",1,0),0))+IF(AK$3="",0,IF(AK$46="",IF(AK7="",1,0),0))+IF(AL$3="",0,IF(AL$46="",IF(AL7="",1,0),0))+IF(AM$3="",0,IF(AM$46="",IF(AM7="",1,0),0))))</f>
        <v>0</v>
      </c>
      <c r="AQ7" s="31">
        <f>AQ6+1</f>
        <v>2</v>
      </c>
      <c r="AR7" s="46" t="str">
        <f>PARAMETRES!$B6</f>
        <v>B</v>
      </c>
      <c r="AS7" s="46" t="str">
        <f>PARAMETRES!$C6</f>
        <v>M</v>
      </c>
      <c r="AT7" s="47"/>
      <c r="AU7" s="47"/>
      <c r="AV7" s="47"/>
      <c r="AW7" s="47"/>
      <c r="AX7" s="47"/>
      <c r="AY7" s="47"/>
      <c r="AZ7" s="47"/>
      <c r="BA7" s="47"/>
      <c r="BB7" s="47"/>
      <c r="BC7" s="47"/>
      <c r="BD7" s="47"/>
      <c r="BE7" s="47"/>
      <c r="BF7" s="47"/>
      <c r="BG7" s="47"/>
      <c r="BH7" s="47"/>
      <c r="BI7" s="48" t="str">
        <f>IF(BJ7=0,"-",SUM(AT7:BH7)/BJ7*PARAMETRES!$G$5)</f>
        <v>-</v>
      </c>
      <c r="BJ7" s="49">
        <f t="shared" si="2"/>
        <v>0</v>
      </c>
      <c r="BK7" s="50">
        <f>IF(PARAMETRES!$B6="-","",IF(AT$3="",0,IF(AT$46="",IF(AT7="",1,0),0))+IF(AU$3="",0,IF(AU$46="",IF(AU7="",1,0),0))+IF(AV$3="",0,IF(AV$46="",IF(AV7="",1,0),0))+IF(AW$3="",0,IF(AW$46="",IF(AW7="",1,0),0))+IF(AX$3="",0,IF(AX$46="",IF(AX7="",1,0),0))+IF(AY$3="",0,IF(AY$46="",IF(AY7="",1,0),0))+IF(AZ$3="",0,IF(AZ$46="",IF(AZ7="",1,0),0))+IF(BA$3="",0,IF(BA$46="",IF(BA7="",1,0),0))+IF(BB$3="",0,IF(BB$46="",IF(BB7="",1,0),0))+IF(BC$3="",0,IF(BC$46="",IF(BC7="",1,0),0))+IF(BD$3="",0,IF(BD$46="",IF(BD7="",1,0),0)+IF(BE$3="",0,IF(BE$46="",IF(BE7="",1,0),0))+IF(BF$3="",0,IF(BF$46="",IF(BF7="",1,0),0))+IF(BG$3="",0,IF(BG$46="",IF(BG7="",1,0),0))+IF(BH$3="",0,IF(BH$46="",IF(BH7="",1,0),0))))</f>
        <v>0</v>
      </c>
      <c r="BL7" s="31">
        <f>BL6+1</f>
        <v>2</v>
      </c>
      <c r="BM7" s="46" t="str">
        <f>PARAMETRES!$B6</f>
        <v>B</v>
      </c>
      <c r="BN7" s="46" t="str">
        <f>PARAMETRES!$C6</f>
        <v>M</v>
      </c>
      <c r="BO7" s="47"/>
      <c r="BP7" s="47"/>
      <c r="BQ7" s="47"/>
      <c r="BR7" s="47"/>
      <c r="BS7" s="47"/>
      <c r="BT7" s="47"/>
      <c r="BU7" s="47"/>
      <c r="BV7" s="47"/>
      <c r="BW7" s="47"/>
      <c r="BX7" s="47"/>
      <c r="BY7" s="47"/>
      <c r="BZ7" s="47"/>
      <c r="CA7" s="47"/>
      <c r="CB7" s="47"/>
      <c r="CC7" s="47"/>
      <c r="CD7" s="48" t="str">
        <f>IF(CE7=0,"-",SUM(BO7:CC7)/CE7*PARAMETRES!$G$5)</f>
        <v>-</v>
      </c>
      <c r="CE7" s="49">
        <f t="shared" si="3"/>
        <v>0</v>
      </c>
      <c r="CF7" s="51">
        <f>IF(PARAMETRES!$B6="-","",IF(BO$3="",0,IF(BO$46="",IF(BO7="",1,0),0))+IF(BP$3="",0,IF(BP$46="",IF(BP7="",1,0),0))+IF(BQ$3="",0,IF(BQ$46="",IF(BQ7="",1,0),0))+IF(BR$3="",0,IF(BR$46="",IF(BR7="",1,0),0))+IF(BS$3="",0,IF(BS$46="",IF(BS7="",1,0),0))+IF(BT$3="",0,IF(BT$46="",IF(BT7="",1,0),0))+IF(BU$3="",0,IF(BU$46="",IF(BU7="",1,0),0))+IF(BV$3="",0,IF(BV$46="",IF(BV7="",1,0),0))+IF(BW$3="",0,IF(BW$46="",IF(BW7="",1,0),0))+IF(BX$3="",0,IF(BX$46="",IF(BX7="",1,0),0))+IF(BY$3="",0,IF(BY$46="",IF(BY7="",1,0),0)+IF(BZ$3="",0,IF(BZ$46="",IF(BZ7="",1,0),0))+IF(CA$3="",0,IF(CA$46="",IF(CA7="",1,0),0))+IF(CB$3="",0,IF(CB$46="",IF(CB7="",1,0),0))+IF(CC$3="",0,IF(CC$46="",IF(CC7="",1,0),0))))</f>
        <v>0</v>
      </c>
      <c r="CG7" s="46" t="str">
        <f>PARAMETRES!$B6</f>
        <v>B</v>
      </c>
      <c r="CH7" s="52" t="str">
        <f>PARAMETRES!$C6</f>
        <v>M</v>
      </c>
      <c r="CI7" s="32"/>
    </row>
    <row r="8" spans="1:87">
      <c r="A8" s="31">
        <f t="shared" ref="A8:A32" si="4">A7+1</f>
        <v>3</v>
      </c>
      <c r="B8" s="46" t="str">
        <f>PARAMETRES!$B7</f>
        <v>B</v>
      </c>
      <c r="C8" s="46" t="str">
        <f>PARAMETRES!$C7</f>
        <v>P</v>
      </c>
      <c r="D8" s="47">
        <v>12</v>
      </c>
      <c r="E8" s="47">
        <v>30</v>
      </c>
      <c r="F8" s="47"/>
      <c r="G8" s="47"/>
      <c r="H8" s="47"/>
      <c r="I8" s="47"/>
      <c r="J8" s="47"/>
      <c r="K8" s="47"/>
      <c r="L8" s="47"/>
      <c r="M8" s="47"/>
      <c r="N8" s="47"/>
      <c r="O8" s="47"/>
      <c r="P8" s="47"/>
      <c r="Q8" s="47"/>
      <c r="R8" s="47"/>
      <c r="S8" s="48">
        <f>IF(T8=0,"-",SUM(D8:R8)/T8*PARAMETRES!$G$5)</f>
        <v>21.875</v>
      </c>
      <c r="T8" s="49">
        <f t="shared" si="0"/>
        <v>48</v>
      </c>
      <c r="U8" s="50">
        <f>IF(PARAMETRES!$B7="-","",IF(D$3="",0,IF(D$46="",IF(D8="",1,0),0))+IF(E$3="",0,IF(E$46="",IF(E8="",1,0),0))+IF(F$3="",0,IF(F$46="",IF(F8="",1,0),0))+IF(G$3="",0,IF(G$46="",IF(G8="",1,0),0))+IF(H$3="",0,IF(H$46="",IF(H8="",1,0),0))+IF(I$3="",0,IF(I$46="",IF(I8="",1,0),0))+IF(J$3="",0,IF(J$46="",IF(J8="",1,0),0))+IF(K$3="",0,IF(K$46="",IF(K8="",1,0),0))+IF(L$3="",0,IF(L$46="",IF(L8="",1,0),0))+IF(M$3="",0,IF(M$46="",IF(M8="",1,0),0))+IF(N$3="",0,IF(N$46="",IF(N8="",1,0),0)+IF(O$3="",0,IF(O$46="",IF(O8="",1,0),0))+IF(P$3="",0,IF(P$46="",IF(P8="",1,0),0))+IF(Q$3="",0,IF(Q$46="",IF(Q8="",1,0),0))+IF(R$3="",0,IF(R$46="",IF(R8="",1,0),0))))</f>
        <v>0</v>
      </c>
      <c r="V8" s="31">
        <f t="shared" ref="V8:V32" si="5">V7+1</f>
        <v>3</v>
      </c>
      <c r="W8" s="46" t="str">
        <f>PARAMETRES!$B7</f>
        <v>B</v>
      </c>
      <c r="X8" s="46" t="str">
        <f>PARAMETRES!$C7</f>
        <v>P</v>
      </c>
      <c r="Y8" s="47"/>
      <c r="Z8" s="47"/>
      <c r="AA8" s="47"/>
      <c r="AB8" s="47"/>
      <c r="AC8" s="47"/>
      <c r="AD8" s="47"/>
      <c r="AE8" s="47"/>
      <c r="AF8" s="47"/>
      <c r="AG8" s="47"/>
      <c r="AH8" s="47"/>
      <c r="AI8" s="47"/>
      <c r="AJ8" s="47"/>
      <c r="AK8" s="47"/>
      <c r="AL8" s="47"/>
      <c r="AM8" s="47"/>
      <c r="AN8" s="48" t="str">
        <f>IF(AO8=0,"-",SUM(Y8:AM8)/AO8*PARAMETRES!$G$5)</f>
        <v>-</v>
      </c>
      <c r="AO8" s="49">
        <f t="shared" si="1"/>
        <v>0</v>
      </c>
      <c r="AP8" s="50">
        <f>IF(PARAMETRES!$B7="-","",IF(Y$3="",0,IF(Y$46="",IF(Y8="",1,0),0))+IF(Z$3="",0,IF(Z$46="",IF(Z8="",1,0),0))+IF(AA$3="",0,IF(AA$46="",IF(AA8="",1,0),0))+IF(AB$3="",0,IF(AB$46="",IF(AB8="",1,0),0))+IF(AC$3="",0,IF(AC$46="",IF(AC8="",1,0),0))+IF(AD$3="",0,IF(AD$46="",IF(AD8="",1,0),0))+IF(AE$3="",0,IF(AE$46="",IF(AE8="",1,0),0))+IF(AF$3="",0,IF(AF$46="",IF(AF8="",1,0),0))+IF(AG$3="",0,IF(AG$46="",IF(AG8="",1,0),0))+IF(AH$3="",0,IF(AH$46="",IF(AH8="",1,0),0))+IF(AI$3="",0,IF(AI$46="",IF(AI8="",1,0),0)+IF(AJ$3="",0,IF(AJ$46="",IF(AJ8="",1,0),0))+IF(AK$3="",0,IF(AK$46="",IF(AK8="",1,0),0))+IF(AL$3="",0,IF(AL$46="",IF(AL8="",1,0),0))+IF(AM$3="",0,IF(AM$46="",IF(AM8="",1,0),0))))</f>
        <v>0</v>
      </c>
      <c r="AQ8" s="31">
        <f t="shared" ref="AQ8:AQ32" si="6">AQ7+1</f>
        <v>3</v>
      </c>
      <c r="AR8" s="46" t="str">
        <f>PARAMETRES!$B7</f>
        <v>B</v>
      </c>
      <c r="AS8" s="46" t="str">
        <f>PARAMETRES!$C7</f>
        <v>P</v>
      </c>
      <c r="AT8" s="47"/>
      <c r="AU8" s="47"/>
      <c r="AV8" s="47"/>
      <c r="AW8" s="47"/>
      <c r="AX8" s="47"/>
      <c r="AY8" s="47"/>
      <c r="AZ8" s="47"/>
      <c r="BA8" s="47"/>
      <c r="BB8" s="47"/>
      <c r="BC8" s="47"/>
      <c r="BD8" s="47"/>
      <c r="BE8" s="47"/>
      <c r="BF8" s="47"/>
      <c r="BG8" s="47"/>
      <c r="BH8" s="47"/>
      <c r="BI8" s="48" t="str">
        <f>IF(BJ8=0,"-",SUM(AT8:BH8)/BJ8*PARAMETRES!$G$5)</f>
        <v>-</v>
      </c>
      <c r="BJ8" s="49">
        <f t="shared" si="2"/>
        <v>0</v>
      </c>
      <c r="BK8" s="50">
        <f>IF(PARAMETRES!$B7="-","",IF(AT$3="",0,IF(AT$46="",IF(AT8="",1,0),0))+IF(AU$3="",0,IF(AU$46="",IF(AU8="",1,0),0))+IF(AV$3="",0,IF(AV$46="",IF(AV8="",1,0),0))+IF(AW$3="",0,IF(AW$46="",IF(AW8="",1,0),0))+IF(AX$3="",0,IF(AX$46="",IF(AX8="",1,0),0))+IF(AY$3="",0,IF(AY$46="",IF(AY8="",1,0),0))+IF(AZ$3="",0,IF(AZ$46="",IF(AZ8="",1,0),0))+IF(BA$3="",0,IF(BA$46="",IF(BA8="",1,0),0))+IF(BB$3="",0,IF(BB$46="",IF(BB8="",1,0),0))+IF(BC$3="",0,IF(BC$46="",IF(BC8="",1,0),0))+IF(BD$3="",0,IF(BD$46="",IF(BD8="",1,0),0)+IF(BE$3="",0,IF(BE$46="",IF(BE8="",1,0),0))+IF(BF$3="",0,IF(BF$46="",IF(BF8="",1,0),0))+IF(BG$3="",0,IF(BG$46="",IF(BG8="",1,0),0))+IF(BH$3="",0,IF(BH$46="",IF(BH8="",1,0),0))))</f>
        <v>0</v>
      </c>
      <c r="BL8" s="31">
        <f t="shared" ref="BL8:BL32" si="7">BL7+1</f>
        <v>3</v>
      </c>
      <c r="BM8" s="46" t="str">
        <f>PARAMETRES!$B7</f>
        <v>B</v>
      </c>
      <c r="BN8" s="46" t="str">
        <f>PARAMETRES!$C7</f>
        <v>P</v>
      </c>
      <c r="BO8" s="47"/>
      <c r="BP8" s="47"/>
      <c r="BQ8" s="47"/>
      <c r="BR8" s="47"/>
      <c r="BS8" s="47"/>
      <c r="BT8" s="47"/>
      <c r="BU8" s="47"/>
      <c r="BV8" s="47"/>
      <c r="BW8" s="47"/>
      <c r="BX8" s="47"/>
      <c r="BY8" s="47"/>
      <c r="BZ8" s="47"/>
      <c r="CA8" s="47"/>
      <c r="CB8" s="47"/>
      <c r="CC8" s="47"/>
      <c r="CD8" s="48" t="str">
        <f>IF(CE8=0,"-",SUM(BO8:CC8)/CE8*PARAMETRES!$G$5)</f>
        <v>-</v>
      </c>
      <c r="CE8" s="49">
        <f t="shared" si="3"/>
        <v>0</v>
      </c>
      <c r="CF8" s="51">
        <f>IF(PARAMETRES!$B7="-","",IF(BO$3="",0,IF(BO$46="",IF(BO8="",1,0),0))+IF(BP$3="",0,IF(BP$46="",IF(BP8="",1,0),0))+IF(BQ$3="",0,IF(BQ$46="",IF(BQ8="",1,0),0))+IF(BR$3="",0,IF(BR$46="",IF(BR8="",1,0),0))+IF(BS$3="",0,IF(BS$46="",IF(BS8="",1,0),0))+IF(BT$3="",0,IF(BT$46="",IF(BT8="",1,0),0))+IF(BU$3="",0,IF(BU$46="",IF(BU8="",1,0),0))+IF(BV$3="",0,IF(BV$46="",IF(BV8="",1,0),0))+IF(BW$3="",0,IF(BW$46="",IF(BW8="",1,0),0))+IF(BX$3="",0,IF(BX$46="",IF(BX8="",1,0),0))+IF(BY$3="",0,IF(BY$46="",IF(BY8="",1,0),0)+IF(BZ$3="",0,IF(BZ$46="",IF(BZ8="",1,0),0))+IF(CA$3="",0,IF(CA$46="",IF(CA8="",1,0),0))+IF(CB$3="",0,IF(CB$46="",IF(CB8="",1,0),0))+IF(CC$3="",0,IF(CC$46="",IF(CC8="",1,0),0))))</f>
        <v>0</v>
      </c>
      <c r="CG8" s="46" t="str">
        <f>PARAMETRES!$B7</f>
        <v>B</v>
      </c>
      <c r="CH8" s="52" t="str">
        <f>PARAMETRES!$C7</f>
        <v>P</v>
      </c>
      <c r="CI8" s="32"/>
    </row>
    <row r="9" spans="1:87">
      <c r="A9" s="31">
        <f t="shared" si="4"/>
        <v>4</v>
      </c>
      <c r="B9" s="46" t="str">
        <f>PARAMETRES!$B8</f>
        <v>B</v>
      </c>
      <c r="C9" s="46" t="str">
        <f>PARAMETRES!$C8</f>
        <v>S</v>
      </c>
      <c r="D9" s="47">
        <v>14</v>
      </c>
      <c r="E9" s="47">
        <v>28.5</v>
      </c>
      <c r="F9" s="47"/>
      <c r="G9" s="47"/>
      <c r="H9" s="47"/>
      <c r="I9" s="47"/>
      <c r="J9" s="47"/>
      <c r="K9" s="47"/>
      <c r="L9" s="47"/>
      <c r="M9" s="47"/>
      <c r="N9" s="47"/>
      <c r="O9" s="47"/>
      <c r="P9" s="47"/>
      <c r="Q9" s="47"/>
      <c r="R9" s="47"/>
      <c r="S9" s="48">
        <f>IF(T9=0,"-",SUM(D9:R9)/T9*PARAMETRES!$G$5)</f>
        <v>22.135416666666664</v>
      </c>
      <c r="T9" s="49">
        <f t="shared" si="0"/>
        <v>48</v>
      </c>
      <c r="U9" s="50">
        <f>IF(PARAMETRES!$B8="-","",IF(D$3="",0,IF(D$46="",IF(D9="",1,0),0))+IF(E$3="",0,IF(E$46="",IF(E9="",1,0),0))+IF(F$3="",0,IF(F$46="",IF(F9="",1,0),0))+IF(G$3="",0,IF(G$46="",IF(G9="",1,0),0))+IF(H$3="",0,IF(H$46="",IF(H9="",1,0),0))+IF(I$3="",0,IF(I$46="",IF(I9="",1,0),0))+IF(J$3="",0,IF(J$46="",IF(J9="",1,0),0))+IF(K$3="",0,IF(K$46="",IF(K9="",1,0),0))+IF(L$3="",0,IF(L$46="",IF(L9="",1,0),0))+IF(M$3="",0,IF(M$46="",IF(M9="",1,0),0))+IF(N$3="",0,IF(N$46="",IF(N9="",1,0),0)+IF(O$3="",0,IF(O$46="",IF(O9="",1,0),0))+IF(P$3="",0,IF(P$46="",IF(P9="",1,0),0))+IF(Q$3="",0,IF(Q$46="",IF(Q9="",1,0),0))+IF(R$3="",0,IF(R$46="",IF(R9="",1,0),0))))</f>
        <v>0</v>
      </c>
      <c r="V9" s="31">
        <f t="shared" si="5"/>
        <v>4</v>
      </c>
      <c r="W9" s="46" t="str">
        <f>PARAMETRES!$B8</f>
        <v>B</v>
      </c>
      <c r="X9" s="46" t="str">
        <f>PARAMETRES!$C8</f>
        <v>S</v>
      </c>
      <c r="Y9" s="47"/>
      <c r="Z9" s="47"/>
      <c r="AA9" s="47"/>
      <c r="AB9" s="47"/>
      <c r="AC9" s="47"/>
      <c r="AD9" s="47"/>
      <c r="AE9" s="47"/>
      <c r="AF9" s="47"/>
      <c r="AG9" s="47"/>
      <c r="AH9" s="47"/>
      <c r="AI9" s="47"/>
      <c r="AJ9" s="47"/>
      <c r="AK9" s="47"/>
      <c r="AL9" s="47"/>
      <c r="AM9" s="47"/>
      <c r="AN9" s="48" t="str">
        <f>IF(AO9=0,"-",SUM(Y9:AM9)/AO9*PARAMETRES!$G$5)</f>
        <v>-</v>
      </c>
      <c r="AO9" s="49">
        <f t="shared" si="1"/>
        <v>0</v>
      </c>
      <c r="AP9" s="50">
        <f>IF(PARAMETRES!$B8="-","",IF(Y$3="",0,IF(Y$46="",IF(Y9="",1,0),0))+IF(Z$3="",0,IF(Z$46="",IF(Z9="",1,0),0))+IF(AA$3="",0,IF(AA$46="",IF(AA9="",1,0),0))+IF(AB$3="",0,IF(AB$46="",IF(AB9="",1,0),0))+IF(AC$3="",0,IF(AC$46="",IF(AC9="",1,0),0))+IF(AD$3="",0,IF(AD$46="",IF(AD9="",1,0),0))+IF(AE$3="",0,IF(AE$46="",IF(AE9="",1,0),0))+IF(AF$3="",0,IF(AF$46="",IF(AF9="",1,0),0))+IF(AG$3="",0,IF(AG$46="",IF(AG9="",1,0),0))+IF(AH$3="",0,IF(AH$46="",IF(AH9="",1,0),0))+IF(AI$3="",0,IF(AI$46="",IF(AI9="",1,0),0)+IF(AJ$3="",0,IF(AJ$46="",IF(AJ9="",1,0),0))+IF(AK$3="",0,IF(AK$46="",IF(AK9="",1,0),0))+IF(AL$3="",0,IF(AL$46="",IF(AL9="",1,0),0))+IF(AM$3="",0,IF(AM$46="",IF(AM9="",1,0),0))))</f>
        <v>0</v>
      </c>
      <c r="AQ9" s="31">
        <f t="shared" si="6"/>
        <v>4</v>
      </c>
      <c r="AR9" s="46" t="str">
        <f>PARAMETRES!$B8</f>
        <v>B</v>
      </c>
      <c r="AS9" s="46" t="str">
        <f>PARAMETRES!$C8</f>
        <v>S</v>
      </c>
      <c r="AT9" s="47"/>
      <c r="AU9" s="47"/>
      <c r="AV9" s="47"/>
      <c r="AW9" s="47"/>
      <c r="AX9" s="47"/>
      <c r="AY9" s="47"/>
      <c r="AZ9" s="47"/>
      <c r="BA9" s="47"/>
      <c r="BB9" s="47"/>
      <c r="BC9" s="47"/>
      <c r="BD9" s="47"/>
      <c r="BE9" s="47"/>
      <c r="BF9" s="47"/>
      <c r="BG9" s="47"/>
      <c r="BH9" s="47"/>
      <c r="BI9" s="48" t="str">
        <f>IF(BJ9=0,"-",SUM(AT9:BH9)/BJ9*PARAMETRES!$G$5)</f>
        <v>-</v>
      </c>
      <c r="BJ9" s="49">
        <f t="shared" si="2"/>
        <v>0</v>
      </c>
      <c r="BK9" s="50">
        <f>IF(PARAMETRES!$B8="-","",IF(AT$3="",0,IF(AT$46="",IF(AT9="",1,0),0))+IF(AU$3="",0,IF(AU$46="",IF(AU9="",1,0),0))+IF(AV$3="",0,IF(AV$46="",IF(AV9="",1,0),0))+IF(AW$3="",0,IF(AW$46="",IF(AW9="",1,0),0))+IF(AX$3="",0,IF(AX$46="",IF(AX9="",1,0),0))+IF(AY$3="",0,IF(AY$46="",IF(AY9="",1,0),0))+IF(AZ$3="",0,IF(AZ$46="",IF(AZ9="",1,0),0))+IF(BA$3="",0,IF(BA$46="",IF(BA9="",1,0),0))+IF(BB$3="",0,IF(BB$46="",IF(BB9="",1,0),0))+IF(BC$3="",0,IF(BC$46="",IF(BC9="",1,0),0))+IF(BD$3="",0,IF(BD$46="",IF(BD9="",1,0),0)+IF(BE$3="",0,IF(BE$46="",IF(BE9="",1,0),0))+IF(BF$3="",0,IF(BF$46="",IF(BF9="",1,0),0))+IF(BG$3="",0,IF(BG$46="",IF(BG9="",1,0),0))+IF(BH$3="",0,IF(BH$46="",IF(BH9="",1,0),0))))</f>
        <v>0</v>
      </c>
      <c r="BL9" s="31">
        <f t="shared" si="7"/>
        <v>4</v>
      </c>
      <c r="BM9" s="46" t="str">
        <f>PARAMETRES!$B8</f>
        <v>B</v>
      </c>
      <c r="BN9" s="46" t="str">
        <f>PARAMETRES!$C8</f>
        <v>S</v>
      </c>
      <c r="BO9" s="47"/>
      <c r="BP9" s="47"/>
      <c r="BQ9" s="47"/>
      <c r="BR9" s="47"/>
      <c r="BS9" s="47"/>
      <c r="BT9" s="47"/>
      <c r="BU9" s="47"/>
      <c r="BV9" s="47"/>
      <c r="BW9" s="47"/>
      <c r="BX9" s="47"/>
      <c r="BY9" s="47"/>
      <c r="BZ9" s="47"/>
      <c r="CA9" s="47"/>
      <c r="CB9" s="47"/>
      <c r="CC9" s="47"/>
      <c r="CD9" s="48" t="str">
        <f>IF(CE9=0,"-",SUM(BO9:CC9)/CE9*PARAMETRES!$G$5)</f>
        <v>-</v>
      </c>
      <c r="CE9" s="49">
        <f t="shared" si="3"/>
        <v>0</v>
      </c>
      <c r="CF9" s="51">
        <f>IF(PARAMETRES!$B8="-","",IF(BO$3="",0,IF(BO$46="",IF(BO9="",1,0),0))+IF(BP$3="",0,IF(BP$46="",IF(BP9="",1,0),0))+IF(BQ$3="",0,IF(BQ$46="",IF(BQ9="",1,0),0))+IF(BR$3="",0,IF(BR$46="",IF(BR9="",1,0),0))+IF(BS$3="",0,IF(BS$46="",IF(BS9="",1,0),0))+IF(BT$3="",0,IF(BT$46="",IF(BT9="",1,0),0))+IF(BU$3="",0,IF(BU$46="",IF(BU9="",1,0),0))+IF(BV$3="",0,IF(BV$46="",IF(BV9="",1,0),0))+IF(BW$3="",0,IF(BW$46="",IF(BW9="",1,0),0))+IF(BX$3="",0,IF(BX$46="",IF(BX9="",1,0),0))+IF(BY$3="",0,IF(BY$46="",IF(BY9="",1,0),0)+IF(BZ$3="",0,IF(BZ$46="",IF(BZ9="",1,0),0))+IF(CA$3="",0,IF(CA$46="",IF(CA9="",1,0),0))+IF(CB$3="",0,IF(CB$46="",IF(CB9="",1,0),0))+IF(CC$3="",0,IF(CC$46="",IF(CC9="",1,0),0))))</f>
        <v>0</v>
      </c>
      <c r="CG9" s="46" t="str">
        <f>PARAMETRES!$B8</f>
        <v>B</v>
      </c>
      <c r="CH9" s="52" t="str">
        <f>PARAMETRES!$C8</f>
        <v>S</v>
      </c>
      <c r="CI9" s="32"/>
    </row>
    <row r="10" spans="1:87">
      <c r="A10" s="31">
        <f t="shared" si="4"/>
        <v>5</v>
      </c>
      <c r="B10" s="46" t="str">
        <f>PARAMETRES!$B9</f>
        <v>C</v>
      </c>
      <c r="C10" s="46" t="str">
        <f>PARAMETRES!$C9</f>
        <v>H</v>
      </c>
      <c r="D10" s="47">
        <v>15</v>
      </c>
      <c r="E10" s="47">
        <v>26</v>
      </c>
      <c r="F10" s="47"/>
      <c r="G10" s="47"/>
      <c r="H10" s="47"/>
      <c r="I10" s="47"/>
      <c r="J10" s="47"/>
      <c r="K10" s="47"/>
      <c r="L10" s="47"/>
      <c r="M10" s="47"/>
      <c r="N10" s="47"/>
      <c r="O10" s="47"/>
      <c r="P10" s="47"/>
      <c r="Q10" s="47"/>
      <c r="R10" s="47"/>
      <c r="S10" s="48">
        <f>IF(T10=0,"-",SUM(D10:R10)/T10*PARAMETRES!$G$5)</f>
        <v>21.354166666666664</v>
      </c>
      <c r="T10" s="49">
        <f t="shared" si="0"/>
        <v>48</v>
      </c>
      <c r="U10" s="50">
        <f>IF(PARAMETRES!$B9="-","",IF(D$3="",0,IF(D$46="",IF(D10="",1,0),0))+IF(E$3="",0,IF(E$46="",IF(E10="",1,0),0))+IF(F$3="",0,IF(F$46="",IF(F10="",1,0),0))+IF(G$3="",0,IF(G$46="",IF(G10="",1,0),0))+IF(H$3="",0,IF(H$46="",IF(H10="",1,0),0))+IF(I$3="",0,IF(I$46="",IF(I10="",1,0),0))+IF(J$3="",0,IF(J$46="",IF(J10="",1,0),0))+IF(K$3="",0,IF(K$46="",IF(K10="",1,0),0))+IF(L$3="",0,IF(L$46="",IF(L10="",1,0),0))+IF(M$3="",0,IF(M$46="",IF(M10="",1,0),0))+IF(N$3="",0,IF(N$46="",IF(N10="",1,0),0)+IF(O$3="",0,IF(O$46="",IF(O10="",1,0),0))+IF(P$3="",0,IF(P$46="",IF(P10="",1,0),0))+IF(Q$3="",0,IF(Q$46="",IF(Q10="",1,0),0))+IF(R$3="",0,IF(R$46="",IF(R10="",1,0),0))))</f>
        <v>0</v>
      </c>
      <c r="V10" s="31">
        <f t="shared" si="5"/>
        <v>5</v>
      </c>
      <c r="W10" s="46" t="str">
        <f>PARAMETRES!$B9</f>
        <v>C</v>
      </c>
      <c r="X10" s="46" t="str">
        <f>PARAMETRES!$C9</f>
        <v>H</v>
      </c>
      <c r="Y10" s="47"/>
      <c r="Z10" s="47"/>
      <c r="AA10" s="47"/>
      <c r="AB10" s="47"/>
      <c r="AC10" s="47"/>
      <c r="AD10" s="47"/>
      <c r="AE10" s="47"/>
      <c r="AF10" s="47"/>
      <c r="AG10" s="47"/>
      <c r="AH10" s="47"/>
      <c r="AI10" s="47"/>
      <c r="AJ10" s="47"/>
      <c r="AK10" s="47"/>
      <c r="AL10" s="47"/>
      <c r="AM10" s="47"/>
      <c r="AN10" s="48" t="str">
        <f>IF(AO10=0,"-",SUM(Y10:AM10)/AO10*PARAMETRES!$G$5)</f>
        <v>-</v>
      </c>
      <c r="AO10" s="49">
        <f t="shared" si="1"/>
        <v>0</v>
      </c>
      <c r="AP10" s="50">
        <f>IF(PARAMETRES!$B9="-","",IF(Y$3="",0,IF(Y$46="",IF(Y10="",1,0),0))+IF(Z$3="",0,IF(Z$46="",IF(Z10="",1,0),0))+IF(AA$3="",0,IF(AA$46="",IF(AA10="",1,0),0))+IF(AB$3="",0,IF(AB$46="",IF(AB10="",1,0),0))+IF(AC$3="",0,IF(AC$46="",IF(AC10="",1,0),0))+IF(AD$3="",0,IF(AD$46="",IF(AD10="",1,0),0))+IF(AE$3="",0,IF(AE$46="",IF(AE10="",1,0),0))+IF(AF$3="",0,IF(AF$46="",IF(AF10="",1,0),0))+IF(AG$3="",0,IF(AG$46="",IF(AG10="",1,0),0))+IF(AH$3="",0,IF(AH$46="",IF(AH10="",1,0),0))+IF(AI$3="",0,IF(AI$46="",IF(AI10="",1,0),0)+IF(AJ$3="",0,IF(AJ$46="",IF(AJ10="",1,0),0))+IF(AK$3="",0,IF(AK$46="",IF(AK10="",1,0),0))+IF(AL$3="",0,IF(AL$46="",IF(AL10="",1,0),0))+IF(AM$3="",0,IF(AM$46="",IF(AM10="",1,0),0))))</f>
        <v>0</v>
      </c>
      <c r="AQ10" s="31">
        <f t="shared" si="6"/>
        <v>5</v>
      </c>
      <c r="AR10" s="46" t="str">
        <f>PARAMETRES!$B9</f>
        <v>C</v>
      </c>
      <c r="AS10" s="46" t="str">
        <f>PARAMETRES!$C9</f>
        <v>H</v>
      </c>
      <c r="AT10" s="47"/>
      <c r="AU10" s="47"/>
      <c r="AV10" s="47"/>
      <c r="AW10" s="47"/>
      <c r="AX10" s="47"/>
      <c r="AY10" s="47"/>
      <c r="AZ10" s="47"/>
      <c r="BA10" s="47"/>
      <c r="BB10" s="47"/>
      <c r="BC10" s="47"/>
      <c r="BD10" s="47"/>
      <c r="BE10" s="47"/>
      <c r="BF10" s="47"/>
      <c r="BG10" s="47"/>
      <c r="BH10" s="47"/>
      <c r="BI10" s="48" t="str">
        <f>IF(BJ10=0,"-",SUM(AT10:BH10)/BJ10*PARAMETRES!$G$5)</f>
        <v>-</v>
      </c>
      <c r="BJ10" s="49">
        <f t="shared" si="2"/>
        <v>0</v>
      </c>
      <c r="BK10" s="50">
        <f>IF(PARAMETRES!$B9="-","",IF(AT$3="",0,IF(AT$46="",IF(AT10="",1,0),0))+IF(AU$3="",0,IF(AU$46="",IF(AU10="",1,0),0))+IF(AV$3="",0,IF(AV$46="",IF(AV10="",1,0),0))+IF(AW$3="",0,IF(AW$46="",IF(AW10="",1,0),0))+IF(AX$3="",0,IF(AX$46="",IF(AX10="",1,0),0))+IF(AY$3="",0,IF(AY$46="",IF(AY10="",1,0),0))+IF(AZ$3="",0,IF(AZ$46="",IF(AZ10="",1,0),0))+IF(BA$3="",0,IF(BA$46="",IF(BA10="",1,0),0))+IF(BB$3="",0,IF(BB$46="",IF(BB10="",1,0),0))+IF(BC$3="",0,IF(BC$46="",IF(BC10="",1,0),0))+IF(BD$3="",0,IF(BD$46="",IF(BD10="",1,0),0)+IF(BE$3="",0,IF(BE$46="",IF(BE10="",1,0),0))+IF(BF$3="",0,IF(BF$46="",IF(BF10="",1,0),0))+IF(BG$3="",0,IF(BG$46="",IF(BG10="",1,0),0))+IF(BH$3="",0,IF(BH$46="",IF(BH10="",1,0),0))))</f>
        <v>0</v>
      </c>
      <c r="BL10" s="31">
        <f t="shared" si="7"/>
        <v>5</v>
      </c>
      <c r="BM10" s="46" t="str">
        <f>PARAMETRES!$B9</f>
        <v>C</v>
      </c>
      <c r="BN10" s="46" t="str">
        <f>PARAMETRES!$C9</f>
        <v>H</v>
      </c>
      <c r="BO10" s="47"/>
      <c r="BP10" s="47"/>
      <c r="BQ10" s="47"/>
      <c r="BR10" s="47"/>
      <c r="BS10" s="47"/>
      <c r="BT10" s="47"/>
      <c r="BU10" s="47"/>
      <c r="BV10" s="47"/>
      <c r="BW10" s="47"/>
      <c r="BX10" s="47"/>
      <c r="BY10" s="47"/>
      <c r="BZ10" s="47"/>
      <c r="CA10" s="47"/>
      <c r="CB10" s="47"/>
      <c r="CC10" s="47"/>
      <c r="CD10" s="48" t="str">
        <f>IF(CE10=0,"-",SUM(BO10:CC10)/CE10*PARAMETRES!$G$5)</f>
        <v>-</v>
      </c>
      <c r="CE10" s="49">
        <f t="shared" si="3"/>
        <v>0</v>
      </c>
      <c r="CF10" s="51">
        <f>IF(PARAMETRES!$B9="-","",IF(BO$3="",0,IF(BO$46="",IF(BO10="",1,0),0))+IF(BP$3="",0,IF(BP$46="",IF(BP10="",1,0),0))+IF(BQ$3="",0,IF(BQ$46="",IF(BQ10="",1,0),0))+IF(BR$3="",0,IF(BR$46="",IF(BR10="",1,0),0))+IF(BS$3="",0,IF(BS$46="",IF(BS10="",1,0),0))+IF(BT$3="",0,IF(BT$46="",IF(BT10="",1,0),0))+IF(BU$3="",0,IF(BU$46="",IF(BU10="",1,0),0))+IF(BV$3="",0,IF(BV$46="",IF(BV10="",1,0),0))+IF(BW$3="",0,IF(BW$46="",IF(BW10="",1,0),0))+IF(BX$3="",0,IF(BX$46="",IF(BX10="",1,0),0))+IF(BY$3="",0,IF(BY$46="",IF(BY10="",1,0),0)+IF(BZ$3="",0,IF(BZ$46="",IF(BZ10="",1,0),0))+IF(CA$3="",0,IF(CA$46="",IF(CA10="",1,0),0))+IF(CB$3="",0,IF(CB$46="",IF(CB10="",1,0),0))+IF(CC$3="",0,IF(CC$46="",IF(CC10="",1,0),0))))</f>
        <v>0</v>
      </c>
      <c r="CG10" s="46" t="str">
        <f>PARAMETRES!$B9</f>
        <v>C</v>
      </c>
      <c r="CH10" s="52" t="str">
        <f>PARAMETRES!$C9</f>
        <v>H</v>
      </c>
      <c r="CI10" s="32"/>
    </row>
    <row r="11" spans="1:87">
      <c r="A11" s="31">
        <f t="shared" si="4"/>
        <v>6</v>
      </c>
      <c r="B11" s="46" t="str">
        <f>PARAMETRES!$B10</f>
        <v>C</v>
      </c>
      <c r="C11" s="46" t="str">
        <f>PARAMETRES!$C10</f>
        <v>A</v>
      </c>
      <c r="D11" s="47">
        <v>10</v>
      </c>
      <c r="E11" s="47">
        <v>21.5</v>
      </c>
      <c r="F11" s="47"/>
      <c r="G11" s="47"/>
      <c r="H11" s="47"/>
      <c r="I11" s="47"/>
      <c r="J11" s="47"/>
      <c r="K11" s="47"/>
      <c r="L11" s="47"/>
      <c r="M11" s="47"/>
      <c r="N11" s="47"/>
      <c r="O11" s="47"/>
      <c r="P11" s="47"/>
      <c r="Q11" s="47"/>
      <c r="R11" s="47"/>
      <c r="S11" s="48">
        <f>IF(T11=0,"-",SUM(D11:R11)/T11*PARAMETRES!$G$5)</f>
        <v>16.40625</v>
      </c>
      <c r="T11" s="49">
        <f t="shared" si="0"/>
        <v>48</v>
      </c>
      <c r="U11" s="50">
        <f>IF(PARAMETRES!$B10="-","",IF(D$3="",0,IF(D$46="",IF(D11="",1,0),0))+IF(E$3="",0,IF(E$46="",IF(E11="",1,0),0))+IF(F$3="",0,IF(F$46="",IF(F11="",1,0),0))+IF(G$3="",0,IF(G$46="",IF(G11="",1,0),0))+IF(H$3="",0,IF(H$46="",IF(H11="",1,0),0))+IF(I$3="",0,IF(I$46="",IF(I11="",1,0),0))+IF(J$3="",0,IF(J$46="",IF(J11="",1,0),0))+IF(K$3="",0,IF(K$46="",IF(K11="",1,0),0))+IF(L$3="",0,IF(L$46="",IF(L11="",1,0),0))+IF(M$3="",0,IF(M$46="",IF(M11="",1,0),0))+IF(N$3="",0,IF(N$46="",IF(N11="",1,0),0)+IF(O$3="",0,IF(O$46="",IF(O11="",1,0),0))+IF(P$3="",0,IF(P$46="",IF(P11="",1,0),0))+IF(Q$3="",0,IF(Q$46="",IF(Q11="",1,0),0))+IF(R$3="",0,IF(R$46="",IF(R11="",1,0),0))))</f>
        <v>0</v>
      </c>
      <c r="V11" s="31">
        <f t="shared" si="5"/>
        <v>6</v>
      </c>
      <c r="W11" s="46" t="str">
        <f>PARAMETRES!$B10</f>
        <v>C</v>
      </c>
      <c r="X11" s="46" t="str">
        <f>PARAMETRES!$C10</f>
        <v>A</v>
      </c>
      <c r="Y11" s="47"/>
      <c r="Z11" s="47"/>
      <c r="AA11" s="47"/>
      <c r="AB11" s="47"/>
      <c r="AC11" s="47"/>
      <c r="AD11" s="47"/>
      <c r="AE11" s="47"/>
      <c r="AF11" s="47"/>
      <c r="AG11" s="47"/>
      <c r="AH11" s="47"/>
      <c r="AI11" s="47"/>
      <c r="AJ11" s="47"/>
      <c r="AK11" s="47"/>
      <c r="AL11" s="47"/>
      <c r="AM11" s="47"/>
      <c r="AN11" s="48" t="str">
        <f>IF(AO11=0,"-",SUM(Y11:AM11)/AO11*PARAMETRES!$G$5)</f>
        <v>-</v>
      </c>
      <c r="AO11" s="49">
        <f t="shared" si="1"/>
        <v>0</v>
      </c>
      <c r="AP11" s="50">
        <f>IF(PARAMETRES!$B10="-","",IF(Y$3="",0,IF(Y$46="",IF(Y11="",1,0),0))+IF(Z$3="",0,IF(Z$46="",IF(Z11="",1,0),0))+IF(AA$3="",0,IF(AA$46="",IF(AA11="",1,0),0))+IF(AB$3="",0,IF(AB$46="",IF(AB11="",1,0),0))+IF(AC$3="",0,IF(AC$46="",IF(AC11="",1,0),0))+IF(AD$3="",0,IF(AD$46="",IF(AD11="",1,0),0))+IF(AE$3="",0,IF(AE$46="",IF(AE11="",1,0),0))+IF(AF$3="",0,IF(AF$46="",IF(AF11="",1,0),0))+IF(AG$3="",0,IF(AG$46="",IF(AG11="",1,0),0))+IF(AH$3="",0,IF(AH$46="",IF(AH11="",1,0),0))+IF(AI$3="",0,IF(AI$46="",IF(AI11="",1,0),0)+IF(AJ$3="",0,IF(AJ$46="",IF(AJ11="",1,0),0))+IF(AK$3="",0,IF(AK$46="",IF(AK11="",1,0),0))+IF(AL$3="",0,IF(AL$46="",IF(AL11="",1,0),0))+IF(AM$3="",0,IF(AM$46="",IF(AM11="",1,0),0))))</f>
        <v>0</v>
      </c>
      <c r="AQ11" s="31">
        <f t="shared" si="6"/>
        <v>6</v>
      </c>
      <c r="AR11" s="46" t="str">
        <f>PARAMETRES!$B10</f>
        <v>C</v>
      </c>
      <c r="AS11" s="46" t="str">
        <f>PARAMETRES!$C10</f>
        <v>A</v>
      </c>
      <c r="AT11" s="47"/>
      <c r="AU11" s="47"/>
      <c r="AV11" s="47"/>
      <c r="AW11" s="47"/>
      <c r="AX11" s="47"/>
      <c r="AY11" s="47"/>
      <c r="AZ11" s="47"/>
      <c r="BA11" s="47"/>
      <c r="BB11" s="47"/>
      <c r="BC11" s="47"/>
      <c r="BD11" s="47"/>
      <c r="BE11" s="47"/>
      <c r="BF11" s="47"/>
      <c r="BG11" s="47"/>
      <c r="BH11" s="47"/>
      <c r="BI11" s="48" t="str">
        <f>IF(BJ11=0,"-",SUM(AT11:BH11)/BJ11*PARAMETRES!$G$5)</f>
        <v>-</v>
      </c>
      <c r="BJ11" s="49">
        <f t="shared" si="2"/>
        <v>0</v>
      </c>
      <c r="BK11" s="50">
        <f>IF(PARAMETRES!$B10="-","",IF(AT$3="",0,IF(AT$46="",IF(AT11="",1,0),0))+IF(AU$3="",0,IF(AU$46="",IF(AU11="",1,0),0))+IF(AV$3="",0,IF(AV$46="",IF(AV11="",1,0),0))+IF(AW$3="",0,IF(AW$46="",IF(AW11="",1,0),0))+IF(AX$3="",0,IF(AX$46="",IF(AX11="",1,0),0))+IF(AY$3="",0,IF(AY$46="",IF(AY11="",1,0),0))+IF(AZ$3="",0,IF(AZ$46="",IF(AZ11="",1,0),0))+IF(BA$3="",0,IF(BA$46="",IF(BA11="",1,0),0))+IF(BB$3="",0,IF(BB$46="",IF(BB11="",1,0),0))+IF(BC$3="",0,IF(BC$46="",IF(BC11="",1,0),0))+IF(BD$3="",0,IF(BD$46="",IF(BD11="",1,0),0)+IF(BE$3="",0,IF(BE$46="",IF(BE11="",1,0),0))+IF(BF$3="",0,IF(BF$46="",IF(BF11="",1,0),0))+IF(BG$3="",0,IF(BG$46="",IF(BG11="",1,0),0))+IF(BH$3="",0,IF(BH$46="",IF(BH11="",1,0),0))))</f>
        <v>0</v>
      </c>
      <c r="BL11" s="31">
        <f t="shared" si="7"/>
        <v>6</v>
      </c>
      <c r="BM11" s="46" t="str">
        <f>PARAMETRES!$B10</f>
        <v>C</v>
      </c>
      <c r="BN11" s="46" t="str">
        <f>PARAMETRES!$C10</f>
        <v>A</v>
      </c>
      <c r="BO11" s="47"/>
      <c r="BP11" s="47"/>
      <c r="BQ11" s="47"/>
      <c r="BR11" s="47"/>
      <c r="BS11" s="47"/>
      <c r="BT11" s="47"/>
      <c r="BU11" s="47"/>
      <c r="BV11" s="47"/>
      <c r="BW11" s="47"/>
      <c r="BX11" s="47"/>
      <c r="BY11" s="47"/>
      <c r="BZ11" s="47"/>
      <c r="CA11" s="47"/>
      <c r="CB11" s="47"/>
      <c r="CC11" s="47"/>
      <c r="CD11" s="48" t="str">
        <f>IF(CE11=0,"-",SUM(BO11:CC11)/CE11*PARAMETRES!$G$5)</f>
        <v>-</v>
      </c>
      <c r="CE11" s="49">
        <f t="shared" si="3"/>
        <v>0</v>
      </c>
      <c r="CF11" s="51">
        <f>IF(PARAMETRES!$B10="-","",IF(BO$3="",0,IF(BO$46="",IF(BO11="",1,0),0))+IF(BP$3="",0,IF(BP$46="",IF(BP11="",1,0),0))+IF(BQ$3="",0,IF(BQ$46="",IF(BQ11="",1,0),0))+IF(BR$3="",0,IF(BR$46="",IF(BR11="",1,0),0))+IF(BS$3="",0,IF(BS$46="",IF(BS11="",1,0),0))+IF(BT$3="",0,IF(BT$46="",IF(BT11="",1,0),0))+IF(BU$3="",0,IF(BU$46="",IF(BU11="",1,0),0))+IF(BV$3="",0,IF(BV$46="",IF(BV11="",1,0),0))+IF(BW$3="",0,IF(BW$46="",IF(BW11="",1,0),0))+IF(BX$3="",0,IF(BX$46="",IF(BX11="",1,0),0))+IF(BY$3="",0,IF(BY$46="",IF(BY11="",1,0),0)+IF(BZ$3="",0,IF(BZ$46="",IF(BZ11="",1,0),0))+IF(CA$3="",0,IF(CA$46="",IF(CA11="",1,0),0))+IF(CB$3="",0,IF(CB$46="",IF(CB11="",1,0),0))+IF(CC$3="",0,IF(CC$46="",IF(CC11="",1,0),0))))</f>
        <v>0</v>
      </c>
      <c r="CG11" s="46" t="str">
        <f>PARAMETRES!$B10</f>
        <v>C</v>
      </c>
      <c r="CH11" s="52" t="str">
        <f>PARAMETRES!$C10</f>
        <v>A</v>
      </c>
      <c r="CI11" s="32"/>
    </row>
    <row r="12" spans="1:87">
      <c r="A12" s="31">
        <f t="shared" si="4"/>
        <v>7</v>
      </c>
      <c r="B12" s="46" t="str">
        <f>PARAMETRES!$B11</f>
        <v>C</v>
      </c>
      <c r="C12" s="46" t="str">
        <f>PARAMETRES!$C11</f>
        <v>R</v>
      </c>
      <c r="D12" s="47">
        <v>16</v>
      </c>
      <c r="E12" s="47">
        <v>30</v>
      </c>
      <c r="F12" s="47"/>
      <c r="G12" s="47"/>
      <c r="H12" s="47"/>
      <c r="I12" s="47"/>
      <c r="J12" s="47"/>
      <c r="K12" s="47"/>
      <c r="L12" s="47"/>
      <c r="M12" s="47"/>
      <c r="N12" s="47"/>
      <c r="O12" s="47"/>
      <c r="P12" s="47"/>
      <c r="Q12" s="47"/>
      <c r="R12" s="47"/>
      <c r="S12" s="48">
        <f>IF(T12=0,"-",SUM(D12:R12)/T12*PARAMETRES!$G$5)</f>
        <v>23.958333333333336</v>
      </c>
      <c r="T12" s="49">
        <f t="shared" si="0"/>
        <v>48</v>
      </c>
      <c r="U12" s="50">
        <f>IF(PARAMETRES!$B11="-","",IF(D$3="",0,IF(D$46="",IF(D12="",1,0),0))+IF(E$3="",0,IF(E$46="",IF(E12="",1,0),0))+IF(F$3="",0,IF(F$46="",IF(F12="",1,0),0))+IF(G$3="",0,IF(G$46="",IF(G12="",1,0),0))+IF(H$3="",0,IF(H$46="",IF(H12="",1,0),0))+IF(I$3="",0,IF(I$46="",IF(I12="",1,0),0))+IF(J$3="",0,IF(J$46="",IF(J12="",1,0),0))+IF(K$3="",0,IF(K$46="",IF(K12="",1,0),0))+IF(L$3="",0,IF(L$46="",IF(L12="",1,0),0))+IF(M$3="",0,IF(M$46="",IF(M12="",1,0),0))+IF(N$3="",0,IF(N$46="",IF(N12="",1,0),0)+IF(O$3="",0,IF(O$46="",IF(O12="",1,0),0))+IF(P$3="",0,IF(P$46="",IF(P12="",1,0),0))+IF(Q$3="",0,IF(Q$46="",IF(Q12="",1,0),0))+IF(R$3="",0,IF(R$46="",IF(R12="",1,0),0))))</f>
        <v>0</v>
      </c>
      <c r="V12" s="31">
        <f t="shared" si="5"/>
        <v>7</v>
      </c>
      <c r="W12" s="46" t="str">
        <f>PARAMETRES!$B11</f>
        <v>C</v>
      </c>
      <c r="X12" s="46" t="str">
        <f>PARAMETRES!$C11</f>
        <v>R</v>
      </c>
      <c r="Y12" s="47"/>
      <c r="Z12" s="47"/>
      <c r="AA12" s="47"/>
      <c r="AB12" s="47"/>
      <c r="AC12" s="47"/>
      <c r="AD12" s="47"/>
      <c r="AE12" s="47"/>
      <c r="AF12" s="47"/>
      <c r="AG12" s="47"/>
      <c r="AH12" s="47"/>
      <c r="AI12" s="47"/>
      <c r="AJ12" s="47"/>
      <c r="AK12" s="47"/>
      <c r="AL12" s="47"/>
      <c r="AM12" s="47"/>
      <c r="AN12" s="48" t="str">
        <f>IF(AO12=0,"-",SUM(Y12:AM12)/AO12*PARAMETRES!$G$5)</f>
        <v>-</v>
      </c>
      <c r="AO12" s="49">
        <f t="shared" si="1"/>
        <v>0</v>
      </c>
      <c r="AP12" s="50">
        <f>IF(PARAMETRES!$B11="-","",IF(Y$3="",0,IF(Y$46="",IF(Y12="",1,0),0))+IF(Z$3="",0,IF(Z$46="",IF(Z12="",1,0),0))+IF(AA$3="",0,IF(AA$46="",IF(AA12="",1,0),0))+IF(AB$3="",0,IF(AB$46="",IF(AB12="",1,0),0))+IF(AC$3="",0,IF(AC$46="",IF(AC12="",1,0),0))+IF(AD$3="",0,IF(AD$46="",IF(AD12="",1,0),0))+IF(AE$3="",0,IF(AE$46="",IF(AE12="",1,0),0))+IF(AF$3="",0,IF(AF$46="",IF(AF12="",1,0),0))+IF(AG$3="",0,IF(AG$46="",IF(AG12="",1,0),0))+IF(AH$3="",0,IF(AH$46="",IF(AH12="",1,0),0))+IF(AI$3="",0,IF(AI$46="",IF(AI12="",1,0),0)+IF(AJ$3="",0,IF(AJ$46="",IF(AJ12="",1,0),0))+IF(AK$3="",0,IF(AK$46="",IF(AK12="",1,0),0))+IF(AL$3="",0,IF(AL$46="",IF(AL12="",1,0),0))+IF(AM$3="",0,IF(AM$46="",IF(AM12="",1,0),0))))</f>
        <v>0</v>
      </c>
      <c r="AQ12" s="31">
        <f t="shared" si="6"/>
        <v>7</v>
      </c>
      <c r="AR12" s="46" t="str">
        <f>PARAMETRES!$B11</f>
        <v>C</v>
      </c>
      <c r="AS12" s="46" t="str">
        <f>PARAMETRES!$C11</f>
        <v>R</v>
      </c>
      <c r="AT12" s="47"/>
      <c r="AU12" s="47"/>
      <c r="AV12" s="47"/>
      <c r="AW12" s="47"/>
      <c r="AX12" s="47"/>
      <c r="AY12" s="47"/>
      <c r="AZ12" s="47"/>
      <c r="BA12" s="47"/>
      <c r="BB12" s="47"/>
      <c r="BC12" s="47"/>
      <c r="BD12" s="47"/>
      <c r="BE12" s="47"/>
      <c r="BF12" s="47"/>
      <c r="BG12" s="47"/>
      <c r="BH12" s="47"/>
      <c r="BI12" s="48" t="str">
        <f>IF(BJ12=0,"-",SUM(AT12:BH12)/BJ12*PARAMETRES!$G$5)</f>
        <v>-</v>
      </c>
      <c r="BJ12" s="49">
        <f t="shared" si="2"/>
        <v>0</v>
      </c>
      <c r="BK12" s="50">
        <f>IF(PARAMETRES!$B11="-","",IF(AT$3="",0,IF(AT$46="",IF(AT12="",1,0),0))+IF(AU$3="",0,IF(AU$46="",IF(AU12="",1,0),0))+IF(AV$3="",0,IF(AV$46="",IF(AV12="",1,0),0))+IF(AW$3="",0,IF(AW$46="",IF(AW12="",1,0),0))+IF(AX$3="",0,IF(AX$46="",IF(AX12="",1,0),0))+IF(AY$3="",0,IF(AY$46="",IF(AY12="",1,0),0))+IF(AZ$3="",0,IF(AZ$46="",IF(AZ12="",1,0),0))+IF(BA$3="",0,IF(BA$46="",IF(BA12="",1,0),0))+IF(BB$3="",0,IF(BB$46="",IF(BB12="",1,0),0))+IF(BC$3="",0,IF(BC$46="",IF(BC12="",1,0),0))+IF(BD$3="",0,IF(BD$46="",IF(BD12="",1,0),0)+IF(BE$3="",0,IF(BE$46="",IF(BE12="",1,0),0))+IF(BF$3="",0,IF(BF$46="",IF(BF12="",1,0),0))+IF(BG$3="",0,IF(BG$46="",IF(BG12="",1,0),0))+IF(BH$3="",0,IF(BH$46="",IF(BH12="",1,0),0))))</f>
        <v>0</v>
      </c>
      <c r="BL12" s="31">
        <f t="shared" si="7"/>
        <v>7</v>
      </c>
      <c r="BM12" s="46" t="str">
        <f>PARAMETRES!$B11</f>
        <v>C</v>
      </c>
      <c r="BN12" s="46" t="str">
        <f>PARAMETRES!$C11</f>
        <v>R</v>
      </c>
      <c r="BO12" s="47"/>
      <c r="BP12" s="47"/>
      <c r="BQ12" s="47"/>
      <c r="BR12" s="47"/>
      <c r="BS12" s="47"/>
      <c r="BT12" s="47"/>
      <c r="BU12" s="47"/>
      <c r="BV12" s="47"/>
      <c r="BW12" s="47"/>
      <c r="BX12" s="47"/>
      <c r="BY12" s="47"/>
      <c r="BZ12" s="47"/>
      <c r="CA12" s="47"/>
      <c r="CB12" s="47"/>
      <c r="CC12" s="47"/>
      <c r="CD12" s="48" t="str">
        <f>IF(CE12=0,"-",SUM(BO12:CC12)/CE12*PARAMETRES!$G$5)</f>
        <v>-</v>
      </c>
      <c r="CE12" s="49">
        <f t="shared" si="3"/>
        <v>0</v>
      </c>
      <c r="CF12" s="51">
        <f>IF(PARAMETRES!$B11="-","",IF(BO$3="",0,IF(BO$46="",IF(BO12="",1,0),0))+IF(BP$3="",0,IF(BP$46="",IF(BP12="",1,0),0))+IF(BQ$3="",0,IF(BQ$46="",IF(BQ12="",1,0),0))+IF(BR$3="",0,IF(BR$46="",IF(BR12="",1,0),0))+IF(BS$3="",0,IF(BS$46="",IF(BS12="",1,0),0))+IF(BT$3="",0,IF(BT$46="",IF(BT12="",1,0),0))+IF(BU$3="",0,IF(BU$46="",IF(BU12="",1,0),0))+IF(BV$3="",0,IF(BV$46="",IF(BV12="",1,0),0))+IF(BW$3="",0,IF(BW$46="",IF(BW12="",1,0),0))+IF(BX$3="",0,IF(BX$46="",IF(BX12="",1,0),0))+IF(BY$3="",0,IF(BY$46="",IF(BY12="",1,0),0)+IF(BZ$3="",0,IF(BZ$46="",IF(BZ12="",1,0),0))+IF(CA$3="",0,IF(CA$46="",IF(CA12="",1,0),0))+IF(CB$3="",0,IF(CB$46="",IF(CB12="",1,0),0))+IF(CC$3="",0,IF(CC$46="",IF(CC12="",1,0),0))))</f>
        <v>0</v>
      </c>
      <c r="CG12" s="46" t="str">
        <f>PARAMETRES!$B11</f>
        <v>C</v>
      </c>
      <c r="CH12" s="52" t="str">
        <f>PARAMETRES!$C11</f>
        <v>R</v>
      </c>
      <c r="CI12" s="32"/>
    </row>
    <row r="13" spans="1:87">
      <c r="A13" s="31">
        <f t="shared" si="4"/>
        <v>8</v>
      </c>
      <c r="B13" s="46" t="str">
        <f>PARAMETRES!$B12</f>
        <v>D</v>
      </c>
      <c r="C13" s="46" t="str">
        <f>PARAMETRES!$C12</f>
        <v>L</v>
      </c>
      <c r="D13" s="47">
        <v>11</v>
      </c>
      <c r="E13" s="47">
        <v>26</v>
      </c>
      <c r="F13" s="47"/>
      <c r="G13" s="47"/>
      <c r="H13" s="47"/>
      <c r="I13" s="47"/>
      <c r="J13" s="47"/>
      <c r="K13" s="47"/>
      <c r="L13" s="47"/>
      <c r="M13" s="47"/>
      <c r="N13" s="47"/>
      <c r="O13" s="47"/>
      <c r="P13" s="47"/>
      <c r="Q13" s="47"/>
      <c r="R13" s="47"/>
      <c r="S13" s="48">
        <f>IF(T13=0,"-",SUM(D13:R13)/T13*PARAMETRES!$G$5)</f>
        <v>19.270833333333336</v>
      </c>
      <c r="T13" s="49">
        <f t="shared" si="0"/>
        <v>48</v>
      </c>
      <c r="U13" s="50">
        <f>IF(PARAMETRES!$B12="-","",IF(D$3="",0,IF(D$46="",IF(D13="",1,0),0))+IF(E$3="",0,IF(E$46="",IF(E13="",1,0),0))+IF(F$3="",0,IF(F$46="",IF(F13="",1,0),0))+IF(G$3="",0,IF(G$46="",IF(G13="",1,0),0))+IF(H$3="",0,IF(H$46="",IF(H13="",1,0),0))+IF(I$3="",0,IF(I$46="",IF(I13="",1,0),0))+IF(J$3="",0,IF(J$46="",IF(J13="",1,0),0))+IF(K$3="",0,IF(K$46="",IF(K13="",1,0),0))+IF(L$3="",0,IF(L$46="",IF(L13="",1,0),0))+IF(M$3="",0,IF(M$46="",IF(M13="",1,0),0))+IF(N$3="",0,IF(N$46="",IF(N13="",1,0),0)+IF(O$3="",0,IF(O$46="",IF(O13="",1,0),0))+IF(P$3="",0,IF(P$46="",IF(P13="",1,0),0))+IF(Q$3="",0,IF(Q$46="",IF(Q13="",1,0),0))+IF(R$3="",0,IF(R$46="",IF(R13="",1,0),0))))</f>
        <v>0</v>
      </c>
      <c r="V13" s="31">
        <f t="shared" si="5"/>
        <v>8</v>
      </c>
      <c r="W13" s="46" t="str">
        <f>PARAMETRES!$B12</f>
        <v>D</v>
      </c>
      <c r="X13" s="46" t="str">
        <f>PARAMETRES!$C12</f>
        <v>L</v>
      </c>
      <c r="Y13" s="47"/>
      <c r="Z13" s="47"/>
      <c r="AA13" s="47"/>
      <c r="AB13" s="47"/>
      <c r="AC13" s="47"/>
      <c r="AD13" s="47"/>
      <c r="AE13" s="47"/>
      <c r="AF13" s="47"/>
      <c r="AG13" s="47"/>
      <c r="AH13" s="47"/>
      <c r="AI13" s="47"/>
      <c r="AJ13" s="47"/>
      <c r="AK13" s="47"/>
      <c r="AL13" s="47"/>
      <c r="AM13" s="47"/>
      <c r="AN13" s="48" t="str">
        <f>IF(AO13=0,"-",SUM(Y13:AM13)/AO13*PARAMETRES!$G$5)</f>
        <v>-</v>
      </c>
      <c r="AO13" s="49">
        <f t="shared" si="1"/>
        <v>0</v>
      </c>
      <c r="AP13" s="50">
        <f>IF(PARAMETRES!$B12="-","",IF(Y$3="",0,IF(Y$46="",IF(Y13="",1,0),0))+IF(Z$3="",0,IF(Z$46="",IF(Z13="",1,0),0))+IF(AA$3="",0,IF(AA$46="",IF(AA13="",1,0),0))+IF(AB$3="",0,IF(AB$46="",IF(AB13="",1,0),0))+IF(AC$3="",0,IF(AC$46="",IF(AC13="",1,0),0))+IF(AD$3="",0,IF(AD$46="",IF(AD13="",1,0),0))+IF(AE$3="",0,IF(AE$46="",IF(AE13="",1,0),0))+IF(AF$3="",0,IF(AF$46="",IF(AF13="",1,0),0))+IF(AG$3="",0,IF(AG$46="",IF(AG13="",1,0),0))+IF(AH$3="",0,IF(AH$46="",IF(AH13="",1,0),0))+IF(AI$3="",0,IF(AI$46="",IF(AI13="",1,0),0)+IF(AJ$3="",0,IF(AJ$46="",IF(AJ13="",1,0),0))+IF(AK$3="",0,IF(AK$46="",IF(AK13="",1,0),0))+IF(AL$3="",0,IF(AL$46="",IF(AL13="",1,0),0))+IF(AM$3="",0,IF(AM$46="",IF(AM13="",1,0),0))))</f>
        <v>0</v>
      </c>
      <c r="AQ13" s="31">
        <f t="shared" si="6"/>
        <v>8</v>
      </c>
      <c r="AR13" s="46" t="str">
        <f>PARAMETRES!$B12</f>
        <v>D</v>
      </c>
      <c r="AS13" s="46" t="str">
        <f>PARAMETRES!$C12</f>
        <v>L</v>
      </c>
      <c r="AT13" s="47"/>
      <c r="AU13" s="47"/>
      <c r="AV13" s="47"/>
      <c r="AW13" s="47"/>
      <c r="AX13" s="47"/>
      <c r="AY13" s="47"/>
      <c r="AZ13" s="47"/>
      <c r="BA13" s="47"/>
      <c r="BB13" s="47"/>
      <c r="BC13" s="47"/>
      <c r="BD13" s="47"/>
      <c r="BE13" s="47"/>
      <c r="BF13" s="47"/>
      <c r="BG13" s="47"/>
      <c r="BH13" s="47"/>
      <c r="BI13" s="48" t="str">
        <f>IF(BJ13=0,"-",SUM(AT13:BH13)/BJ13*PARAMETRES!$G$5)</f>
        <v>-</v>
      </c>
      <c r="BJ13" s="49">
        <f t="shared" si="2"/>
        <v>0</v>
      </c>
      <c r="BK13" s="50">
        <f>IF(PARAMETRES!$B12="-","",IF(AT$3="",0,IF(AT$46="",IF(AT13="",1,0),0))+IF(AU$3="",0,IF(AU$46="",IF(AU13="",1,0),0))+IF(AV$3="",0,IF(AV$46="",IF(AV13="",1,0),0))+IF(AW$3="",0,IF(AW$46="",IF(AW13="",1,0),0))+IF(AX$3="",0,IF(AX$46="",IF(AX13="",1,0),0))+IF(AY$3="",0,IF(AY$46="",IF(AY13="",1,0),0))+IF(AZ$3="",0,IF(AZ$46="",IF(AZ13="",1,0),0))+IF(BA$3="",0,IF(BA$46="",IF(BA13="",1,0),0))+IF(BB$3="",0,IF(BB$46="",IF(BB13="",1,0),0))+IF(BC$3="",0,IF(BC$46="",IF(BC13="",1,0),0))+IF(BD$3="",0,IF(BD$46="",IF(BD13="",1,0),0)+IF(BE$3="",0,IF(BE$46="",IF(BE13="",1,0),0))+IF(BF$3="",0,IF(BF$46="",IF(BF13="",1,0),0))+IF(BG$3="",0,IF(BG$46="",IF(BG13="",1,0),0))+IF(BH$3="",0,IF(BH$46="",IF(BH13="",1,0),0))))</f>
        <v>0</v>
      </c>
      <c r="BL13" s="31">
        <f t="shared" si="7"/>
        <v>8</v>
      </c>
      <c r="BM13" s="46" t="str">
        <f>PARAMETRES!$B12</f>
        <v>D</v>
      </c>
      <c r="BN13" s="46" t="str">
        <f>PARAMETRES!$C12</f>
        <v>L</v>
      </c>
      <c r="BO13" s="47"/>
      <c r="BP13" s="47"/>
      <c r="BQ13" s="47"/>
      <c r="BR13" s="47"/>
      <c r="BS13" s="47"/>
      <c r="BT13" s="47"/>
      <c r="BU13" s="47"/>
      <c r="BV13" s="47"/>
      <c r="BW13" s="47"/>
      <c r="BX13" s="47"/>
      <c r="BY13" s="47"/>
      <c r="BZ13" s="47"/>
      <c r="CA13" s="47"/>
      <c r="CB13" s="47"/>
      <c r="CC13" s="47"/>
      <c r="CD13" s="48" t="str">
        <f>IF(CE13=0,"-",SUM(BO13:CC13)/CE13*PARAMETRES!$G$5)</f>
        <v>-</v>
      </c>
      <c r="CE13" s="49">
        <f t="shared" si="3"/>
        <v>0</v>
      </c>
      <c r="CF13" s="51">
        <f>IF(PARAMETRES!$B12="-","",IF(BO$3="",0,IF(BO$46="",IF(BO13="",1,0),0))+IF(BP$3="",0,IF(BP$46="",IF(BP13="",1,0),0))+IF(BQ$3="",0,IF(BQ$46="",IF(BQ13="",1,0),0))+IF(BR$3="",0,IF(BR$46="",IF(BR13="",1,0),0))+IF(BS$3="",0,IF(BS$46="",IF(BS13="",1,0),0))+IF(BT$3="",0,IF(BT$46="",IF(BT13="",1,0),0))+IF(BU$3="",0,IF(BU$46="",IF(BU13="",1,0),0))+IF(BV$3="",0,IF(BV$46="",IF(BV13="",1,0),0))+IF(BW$3="",0,IF(BW$46="",IF(BW13="",1,0),0))+IF(BX$3="",0,IF(BX$46="",IF(BX13="",1,0),0))+IF(BY$3="",0,IF(BY$46="",IF(BY13="",1,0),0)+IF(BZ$3="",0,IF(BZ$46="",IF(BZ13="",1,0),0))+IF(CA$3="",0,IF(CA$46="",IF(CA13="",1,0),0))+IF(CB$3="",0,IF(CB$46="",IF(CB13="",1,0),0))+IF(CC$3="",0,IF(CC$46="",IF(CC13="",1,0),0))))</f>
        <v>0</v>
      </c>
      <c r="CG13" s="46" t="str">
        <f>PARAMETRES!$B12</f>
        <v>D</v>
      </c>
      <c r="CH13" s="52" t="str">
        <f>PARAMETRES!$C12</f>
        <v>L</v>
      </c>
      <c r="CI13" s="32"/>
    </row>
    <row r="14" spans="1:87">
      <c r="A14" s="31">
        <f t="shared" si="4"/>
        <v>9</v>
      </c>
      <c r="B14" s="46" t="str">
        <f>PARAMETRES!$B13</f>
        <v>D</v>
      </c>
      <c r="C14" s="46" t="str">
        <f>PARAMETRES!$C13</f>
        <v>M</v>
      </c>
      <c r="D14" s="47">
        <v>13</v>
      </c>
      <c r="E14" s="47">
        <v>21.5</v>
      </c>
      <c r="F14" s="47"/>
      <c r="G14" s="47"/>
      <c r="H14" s="47"/>
      <c r="I14" s="47"/>
      <c r="J14" s="47"/>
      <c r="K14" s="47"/>
      <c r="L14" s="47"/>
      <c r="M14" s="47"/>
      <c r="N14" s="47"/>
      <c r="O14" s="47"/>
      <c r="P14" s="47"/>
      <c r="Q14" s="47"/>
      <c r="R14" s="47"/>
      <c r="S14" s="48">
        <f>IF(T14=0,"-",SUM(D14:R14)/T14*PARAMETRES!$G$5)</f>
        <v>17.96875</v>
      </c>
      <c r="T14" s="49">
        <f t="shared" ref="T14:T32" si="8">IF(D14="",0,D$5)+IF(E14="",0,E$5)+IF(F14="",0,F$5)+IF(G14="",0,G$5)+IF(H14="",0,H$5)+IF(I14="",0,I$5)+IF(J14="",0,J$5)+IF(K14="",0,K$5)+IF(L14="",0,L$5)+IF(M14="",0,M$5)+IF(N14="",0,N$5)+IF(O14="",0,O$5)+IF(P14="",0,P$5)+IF(Q14="",0,Q$5)+IF(R14="",0,R$5)</f>
        <v>48</v>
      </c>
      <c r="U14" s="50">
        <f>IF(PARAMETRES!$B13="-","",IF(D$3="",0,IF(D$46="",IF(D14="",1,0),0))+IF(E$3="",0,IF(E$46="",IF(E14="",1,0),0))+IF(F$3="",0,IF(F$46="",IF(F14="",1,0),0))+IF(G$3="",0,IF(G$46="",IF(G14="",1,0),0))+IF(H$3="",0,IF(H$46="",IF(H14="",1,0),0))+IF(I$3="",0,IF(I$46="",IF(I14="",1,0),0))+IF(J$3="",0,IF(J$46="",IF(J14="",1,0),0))+IF(K$3="",0,IF(K$46="",IF(K14="",1,0),0))+IF(L$3="",0,IF(L$46="",IF(L14="",1,0),0))+IF(M$3="",0,IF(M$46="",IF(M14="",1,0),0))+IF(N$3="",0,IF(N$46="",IF(N14="",1,0),0)+IF(O$3="",0,IF(O$46="",IF(O14="",1,0),0))+IF(P$3="",0,IF(P$46="",IF(P14="",1,0),0))+IF(Q$3="",0,IF(Q$46="",IF(Q14="",1,0),0))+IF(R$3="",0,IF(R$46="",IF(R14="",1,0),0))))</f>
        <v>0</v>
      </c>
      <c r="V14" s="31">
        <f t="shared" si="5"/>
        <v>9</v>
      </c>
      <c r="W14" s="46" t="str">
        <f>PARAMETRES!$B13</f>
        <v>D</v>
      </c>
      <c r="X14" s="46" t="str">
        <f>PARAMETRES!$C13</f>
        <v>M</v>
      </c>
      <c r="Y14" s="47"/>
      <c r="Z14" s="47"/>
      <c r="AA14" s="47"/>
      <c r="AB14" s="47"/>
      <c r="AC14" s="47"/>
      <c r="AD14" s="47"/>
      <c r="AE14" s="47"/>
      <c r="AF14" s="47"/>
      <c r="AG14" s="47"/>
      <c r="AH14" s="47"/>
      <c r="AI14" s="47"/>
      <c r="AJ14" s="47"/>
      <c r="AK14" s="47"/>
      <c r="AL14" s="47"/>
      <c r="AM14" s="47"/>
      <c r="AN14" s="48" t="str">
        <f>IF(AO14=0,"-",SUM(Y14:AM14)/AO14*PARAMETRES!$G$5)</f>
        <v>-</v>
      </c>
      <c r="AO14" s="49">
        <f t="shared" si="1"/>
        <v>0</v>
      </c>
      <c r="AP14" s="50">
        <f>IF(PARAMETRES!$B13="-","",IF(Y$3="",0,IF(Y$46="",IF(Y14="",1,0),0))+IF(Z$3="",0,IF(Z$46="",IF(Z14="",1,0),0))+IF(AA$3="",0,IF(AA$46="",IF(AA14="",1,0),0))+IF(AB$3="",0,IF(AB$46="",IF(AB14="",1,0),0))+IF(AC$3="",0,IF(AC$46="",IF(AC14="",1,0),0))+IF(AD$3="",0,IF(AD$46="",IF(AD14="",1,0),0))+IF(AE$3="",0,IF(AE$46="",IF(AE14="",1,0),0))+IF(AF$3="",0,IF(AF$46="",IF(AF14="",1,0),0))+IF(AG$3="",0,IF(AG$46="",IF(AG14="",1,0),0))+IF(AH$3="",0,IF(AH$46="",IF(AH14="",1,0),0))+IF(AI$3="",0,IF(AI$46="",IF(AI14="",1,0),0)+IF(AJ$3="",0,IF(AJ$46="",IF(AJ14="",1,0),0))+IF(AK$3="",0,IF(AK$46="",IF(AK14="",1,0),0))+IF(AL$3="",0,IF(AL$46="",IF(AL14="",1,0),0))+IF(AM$3="",0,IF(AM$46="",IF(AM14="",1,0),0))))</f>
        <v>0</v>
      </c>
      <c r="AQ14" s="31">
        <f t="shared" si="6"/>
        <v>9</v>
      </c>
      <c r="AR14" s="46" t="str">
        <f>PARAMETRES!$B13</f>
        <v>D</v>
      </c>
      <c r="AS14" s="46" t="str">
        <f>PARAMETRES!$C13</f>
        <v>M</v>
      </c>
      <c r="AT14" s="47"/>
      <c r="AU14" s="47"/>
      <c r="AV14" s="47"/>
      <c r="AW14" s="47"/>
      <c r="AX14" s="47"/>
      <c r="AY14" s="47"/>
      <c r="AZ14" s="47"/>
      <c r="BA14" s="47"/>
      <c r="BB14" s="47"/>
      <c r="BC14" s="47"/>
      <c r="BD14" s="47"/>
      <c r="BE14" s="47"/>
      <c r="BF14" s="47"/>
      <c r="BG14" s="47"/>
      <c r="BH14" s="47"/>
      <c r="BI14" s="48" t="str">
        <f>IF(BJ14=0,"-",SUM(AT14:BH14)/BJ14*PARAMETRES!$G$5)</f>
        <v>-</v>
      </c>
      <c r="BJ14" s="49">
        <f t="shared" si="2"/>
        <v>0</v>
      </c>
      <c r="BK14" s="50">
        <f>IF(PARAMETRES!$B13="-","",IF(AT$3="",0,IF(AT$46="",IF(AT14="",1,0),0))+IF(AU$3="",0,IF(AU$46="",IF(AU14="",1,0),0))+IF(AV$3="",0,IF(AV$46="",IF(AV14="",1,0),0))+IF(AW$3="",0,IF(AW$46="",IF(AW14="",1,0),0))+IF(AX$3="",0,IF(AX$46="",IF(AX14="",1,0),0))+IF(AY$3="",0,IF(AY$46="",IF(AY14="",1,0),0))+IF(AZ$3="",0,IF(AZ$46="",IF(AZ14="",1,0),0))+IF(BA$3="",0,IF(BA$46="",IF(BA14="",1,0),0))+IF(BB$3="",0,IF(BB$46="",IF(BB14="",1,0),0))+IF(BC$3="",0,IF(BC$46="",IF(BC14="",1,0),0))+IF(BD$3="",0,IF(BD$46="",IF(BD14="",1,0),0)+IF(BE$3="",0,IF(BE$46="",IF(BE14="",1,0),0))+IF(BF$3="",0,IF(BF$46="",IF(BF14="",1,0),0))+IF(BG$3="",0,IF(BG$46="",IF(BG14="",1,0),0))+IF(BH$3="",0,IF(BH$46="",IF(BH14="",1,0),0))))</f>
        <v>0</v>
      </c>
      <c r="BL14" s="31">
        <f t="shared" si="7"/>
        <v>9</v>
      </c>
      <c r="BM14" s="46" t="str">
        <f>PARAMETRES!$B13</f>
        <v>D</v>
      </c>
      <c r="BN14" s="46" t="str">
        <f>PARAMETRES!$C13</f>
        <v>M</v>
      </c>
      <c r="BO14" s="47"/>
      <c r="BP14" s="47"/>
      <c r="BQ14" s="47"/>
      <c r="BR14" s="47"/>
      <c r="BS14" s="47"/>
      <c r="BT14" s="47"/>
      <c r="BU14" s="47"/>
      <c r="BV14" s="47"/>
      <c r="BW14" s="47"/>
      <c r="BX14" s="47"/>
      <c r="BY14" s="47"/>
      <c r="BZ14" s="47"/>
      <c r="CA14" s="47"/>
      <c r="CB14" s="47"/>
      <c r="CC14" s="47"/>
      <c r="CD14" s="48" t="str">
        <f>IF(CE14=0,"-",SUM(BO14:CC14)/CE14*PARAMETRES!$G$5)</f>
        <v>-</v>
      </c>
      <c r="CE14" s="49">
        <f t="shared" si="3"/>
        <v>0</v>
      </c>
      <c r="CF14" s="51">
        <f>IF(PARAMETRES!$B13="-","",IF(BO$3="",0,IF(BO$46="",IF(BO14="",1,0),0))+IF(BP$3="",0,IF(BP$46="",IF(BP14="",1,0),0))+IF(BQ$3="",0,IF(BQ$46="",IF(BQ14="",1,0),0))+IF(BR$3="",0,IF(BR$46="",IF(BR14="",1,0),0))+IF(BS$3="",0,IF(BS$46="",IF(BS14="",1,0),0))+IF(BT$3="",0,IF(BT$46="",IF(BT14="",1,0),0))+IF(BU$3="",0,IF(BU$46="",IF(BU14="",1,0),0))+IF(BV$3="",0,IF(BV$46="",IF(BV14="",1,0),0))+IF(BW$3="",0,IF(BW$46="",IF(BW14="",1,0),0))+IF(BX$3="",0,IF(BX$46="",IF(BX14="",1,0),0))+IF(BY$3="",0,IF(BY$46="",IF(BY14="",1,0),0)+IF(BZ$3="",0,IF(BZ$46="",IF(BZ14="",1,0),0))+IF(CA$3="",0,IF(CA$46="",IF(CA14="",1,0),0))+IF(CB$3="",0,IF(CB$46="",IF(CB14="",1,0),0))+IF(CC$3="",0,IF(CC$46="",IF(CC14="",1,0),0))))</f>
        <v>0</v>
      </c>
      <c r="CG14" s="46" t="str">
        <f>PARAMETRES!$B13</f>
        <v>D</v>
      </c>
      <c r="CH14" s="52" t="str">
        <f>PARAMETRES!$C13</f>
        <v>M</v>
      </c>
      <c r="CI14" s="32"/>
    </row>
    <row r="15" spans="1:87">
      <c r="A15" s="31">
        <f t="shared" si="4"/>
        <v>10</v>
      </c>
      <c r="B15" s="46" t="str">
        <f>PARAMETRES!$B14</f>
        <v>F</v>
      </c>
      <c r="C15" s="46" t="str">
        <f>PARAMETRES!$C14</f>
        <v>F</v>
      </c>
      <c r="D15" s="47">
        <v>15</v>
      </c>
      <c r="E15" s="47">
        <v>22</v>
      </c>
      <c r="F15" s="47"/>
      <c r="G15" s="47"/>
      <c r="H15" s="47"/>
      <c r="I15" s="47"/>
      <c r="J15" s="47"/>
      <c r="K15" s="47"/>
      <c r="L15" s="47"/>
      <c r="M15" s="47"/>
      <c r="N15" s="47"/>
      <c r="O15" s="47"/>
      <c r="P15" s="47"/>
      <c r="Q15" s="47"/>
      <c r="R15" s="47"/>
      <c r="S15" s="48">
        <f>IF(T15=0,"-",SUM(D15:R15)/T15*PARAMETRES!$G$5)</f>
        <v>19.270833333333336</v>
      </c>
      <c r="T15" s="49">
        <f t="shared" si="8"/>
        <v>48</v>
      </c>
      <c r="U15" s="50">
        <f>IF(PARAMETRES!$B14="-","",IF(D$3="",0,IF(D$46="",IF(D15="",1,0),0))+IF(E$3="",0,IF(E$46="",IF(E15="",1,0),0))+IF(F$3="",0,IF(F$46="",IF(F15="",1,0),0))+IF(G$3="",0,IF(G$46="",IF(G15="",1,0),0))+IF(H$3="",0,IF(H$46="",IF(H15="",1,0),0))+IF(I$3="",0,IF(I$46="",IF(I15="",1,0),0))+IF(J$3="",0,IF(J$46="",IF(J15="",1,0),0))+IF(K$3="",0,IF(K$46="",IF(K15="",1,0),0))+IF(L$3="",0,IF(L$46="",IF(L15="",1,0),0))+IF(M$3="",0,IF(M$46="",IF(M15="",1,0),0))+IF(N$3="",0,IF(N$46="",IF(N15="",1,0),0)+IF(O$3="",0,IF(O$46="",IF(O15="",1,0),0))+IF(P$3="",0,IF(P$46="",IF(P15="",1,0),0))+IF(Q$3="",0,IF(Q$46="",IF(Q15="",1,0),0))+IF(R$3="",0,IF(R$46="",IF(R15="",1,0),0))))</f>
        <v>0</v>
      </c>
      <c r="V15" s="31">
        <f t="shared" si="5"/>
        <v>10</v>
      </c>
      <c r="W15" s="46" t="str">
        <f>PARAMETRES!$B14</f>
        <v>F</v>
      </c>
      <c r="X15" s="46" t="str">
        <f>PARAMETRES!$C14</f>
        <v>F</v>
      </c>
      <c r="Y15" s="47"/>
      <c r="Z15" s="47"/>
      <c r="AA15" s="47"/>
      <c r="AB15" s="47"/>
      <c r="AC15" s="47"/>
      <c r="AD15" s="47"/>
      <c r="AE15" s="47"/>
      <c r="AF15" s="47"/>
      <c r="AG15" s="47"/>
      <c r="AH15" s="47"/>
      <c r="AI15" s="47"/>
      <c r="AJ15" s="47"/>
      <c r="AK15" s="47"/>
      <c r="AL15" s="47"/>
      <c r="AM15" s="47"/>
      <c r="AN15" s="48" t="str">
        <f>IF(AO15=0,"-",SUM(Y15:AM15)/AO15*PARAMETRES!$G$5)</f>
        <v>-</v>
      </c>
      <c r="AO15" s="49">
        <f t="shared" si="1"/>
        <v>0</v>
      </c>
      <c r="AP15" s="50">
        <f>IF(PARAMETRES!$B14="-","",IF(Y$3="",0,IF(Y$46="",IF(Y15="",1,0),0))+IF(Z$3="",0,IF(Z$46="",IF(Z15="",1,0),0))+IF(AA$3="",0,IF(AA$46="",IF(AA15="",1,0),0))+IF(AB$3="",0,IF(AB$46="",IF(AB15="",1,0),0))+IF(AC$3="",0,IF(AC$46="",IF(AC15="",1,0),0))+IF(AD$3="",0,IF(AD$46="",IF(AD15="",1,0),0))+IF(AE$3="",0,IF(AE$46="",IF(AE15="",1,0),0))+IF(AF$3="",0,IF(AF$46="",IF(AF15="",1,0),0))+IF(AG$3="",0,IF(AG$46="",IF(AG15="",1,0),0))+IF(AH$3="",0,IF(AH$46="",IF(AH15="",1,0),0))+IF(AI$3="",0,IF(AI$46="",IF(AI15="",1,0),0)+IF(AJ$3="",0,IF(AJ$46="",IF(AJ15="",1,0),0))+IF(AK$3="",0,IF(AK$46="",IF(AK15="",1,0),0))+IF(AL$3="",0,IF(AL$46="",IF(AL15="",1,0),0))+IF(AM$3="",0,IF(AM$46="",IF(AM15="",1,0),0))))</f>
        <v>0</v>
      </c>
      <c r="AQ15" s="31">
        <f t="shared" si="6"/>
        <v>10</v>
      </c>
      <c r="AR15" s="46" t="str">
        <f>PARAMETRES!$B14</f>
        <v>F</v>
      </c>
      <c r="AS15" s="46" t="str">
        <f>PARAMETRES!$C14</f>
        <v>F</v>
      </c>
      <c r="AT15" s="47"/>
      <c r="AU15" s="47"/>
      <c r="AV15" s="47"/>
      <c r="AW15" s="47"/>
      <c r="AX15" s="47"/>
      <c r="AY15" s="47"/>
      <c r="AZ15" s="47"/>
      <c r="BA15" s="47"/>
      <c r="BB15" s="47"/>
      <c r="BC15" s="47"/>
      <c r="BD15" s="47"/>
      <c r="BE15" s="47"/>
      <c r="BF15" s="47"/>
      <c r="BG15" s="47"/>
      <c r="BH15" s="47"/>
      <c r="BI15" s="48" t="str">
        <f>IF(BJ15=0,"-",SUM(AT15:BH15)/BJ15*PARAMETRES!$G$5)</f>
        <v>-</v>
      </c>
      <c r="BJ15" s="49">
        <f t="shared" si="2"/>
        <v>0</v>
      </c>
      <c r="BK15" s="50">
        <f>IF(PARAMETRES!$B14="-","",IF(AT$3="",0,IF(AT$46="",IF(AT15="",1,0),0))+IF(AU$3="",0,IF(AU$46="",IF(AU15="",1,0),0))+IF(AV$3="",0,IF(AV$46="",IF(AV15="",1,0),0))+IF(AW$3="",0,IF(AW$46="",IF(AW15="",1,0),0))+IF(AX$3="",0,IF(AX$46="",IF(AX15="",1,0),0))+IF(AY$3="",0,IF(AY$46="",IF(AY15="",1,0),0))+IF(AZ$3="",0,IF(AZ$46="",IF(AZ15="",1,0),0))+IF(BA$3="",0,IF(BA$46="",IF(BA15="",1,0),0))+IF(BB$3="",0,IF(BB$46="",IF(BB15="",1,0),0))+IF(BC$3="",0,IF(BC$46="",IF(BC15="",1,0),0))+IF(BD$3="",0,IF(BD$46="",IF(BD15="",1,0),0)+IF(BE$3="",0,IF(BE$46="",IF(BE15="",1,0),0))+IF(BF$3="",0,IF(BF$46="",IF(BF15="",1,0),0))+IF(BG$3="",0,IF(BG$46="",IF(BG15="",1,0),0))+IF(BH$3="",0,IF(BH$46="",IF(BH15="",1,0),0))))</f>
        <v>0</v>
      </c>
      <c r="BL15" s="31">
        <f t="shared" si="7"/>
        <v>10</v>
      </c>
      <c r="BM15" s="46" t="str">
        <f>PARAMETRES!$B14</f>
        <v>F</v>
      </c>
      <c r="BN15" s="46" t="str">
        <f>PARAMETRES!$C14</f>
        <v>F</v>
      </c>
      <c r="BO15" s="47"/>
      <c r="BP15" s="47"/>
      <c r="BQ15" s="47"/>
      <c r="BR15" s="47"/>
      <c r="BS15" s="47"/>
      <c r="BT15" s="47"/>
      <c r="BU15" s="47"/>
      <c r="BV15" s="47"/>
      <c r="BW15" s="47"/>
      <c r="BX15" s="47"/>
      <c r="BY15" s="47"/>
      <c r="BZ15" s="47"/>
      <c r="CA15" s="47"/>
      <c r="CB15" s="47"/>
      <c r="CC15" s="47"/>
      <c r="CD15" s="48" t="str">
        <f>IF(CE15=0,"-",SUM(BO15:CC15)/CE15*PARAMETRES!$G$5)</f>
        <v>-</v>
      </c>
      <c r="CE15" s="49">
        <f t="shared" si="3"/>
        <v>0</v>
      </c>
      <c r="CF15" s="51">
        <f>IF(PARAMETRES!$B14="-","",IF(BO$3="",0,IF(BO$46="",IF(BO15="",1,0),0))+IF(BP$3="",0,IF(BP$46="",IF(BP15="",1,0),0))+IF(BQ$3="",0,IF(BQ$46="",IF(BQ15="",1,0),0))+IF(BR$3="",0,IF(BR$46="",IF(BR15="",1,0),0))+IF(BS$3="",0,IF(BS$46="",IF(BS15="",1,0),0))+IF(BT$3="",0,IF(BT$46="",IF(BT15="",1,0),0))+IF(BU$3="",0,IF(BU$46="",IF(BU15="",1,0),0))+IF(BV$3="",0,IF(BV$46="",IF(BV15="",1,0),0))+IF(BW$3="",0,IF(BW$46="",IF(BW15="",1,0),0))+IF(BX$3="",0,IF(BX$46="",IF(BX15="",1,0),0))+IF(BY$3="",0,IF(BY$46="",IF(BY15="",1,0),0)+IF(BZ$3="",0,IF(BZ$46="",IF(BZ15="",1,0),0))+IF(CA$3="",0,IF(CA$46="",IF(CA15="",1,0),0))+IF(CB$3="",0,IF(CB$46="",IF(CB15="",1,0),0))+IF(CC$3="",0,IF(CC$46="",IF(CC15="",1,0),0))))</f>
        <v>0</v>
      </c>
      <c r="CG15" s="46" t="str">
        <f>PARAMETRES!$B14</f>
        <v>F</v>
      </c>
      <c r="CH15" s="52" t="str">
        <f>PARAMETRES!$C14</f>
        <v>F</v>
      </c>
      <c r="CI15" s="32"/>
    </row>
    <row r="16" spans="1:87">
      <c r="A16" s="31">
        <f t="shared" si="4"/>
        <v>11</v>
      </c>
      <c r="B16" s="46" t="str">
        <f>PARAMETRES!$B15</f>
        <v>G</v>
      </c>
      <c r="C16" s="46" t="str">
        <f>PARAMETRES!$C15</f>
        <v>L</v>
      </c>
      <c r="D16" s="47">
        <v>15</v>
      </c>
      <c r="E16" s="47">
        <v>24.5</v>
      </c>
      <c r="F16" s="47"/>
      <c r="G16" s="47"/>
      <c r="H16" s="47"/>
      <c r="I16" s="47"/>
      <c r="J16" s="47"/>
      <c r="K16" s="47"/>
      <c r="L16" s="47"/>
      <c r="M16" s="47"/>
      <c r="N16" s="47"/>
      <c r="O16" s="47"/>
      <c r="P16" s="47"/>
      <c r="Q16" s="47"/>
      <c r="R16" s="47"/>
      <c r="S16" s="48">
        <f>IF(T16=0,"-",SUM(D16:R16)/T16*PARAMETRES!$G$5)</f>
        <v>20.572916666666664</v>
      </c>
      <c r="T16" s="49">
        <f t="shared" si="8"/>
        <v>48</v>
      </c>
      <c r="U16" s="50">
        <f>IF(PARAMETRES!$B15="-","",IF(D$3="",0,IF(D$46="",IF(D16="",1,0),0))+IF(E$3="",0,IF(E$46="",IF(E16="",1,0),0))+IF(F$3="",0,IF(F$46="",IF(F16="",1,0),0))+IF(G$3="",0,IF(G$46="",IF(G16="",1,0),0))+IF(H$3="",0,IF(H$46="",IF(H16="",1,0),0))+IF(I$3="",0,IF(I$46="",IF(I16="",1,0),0))+IF(J$3="",0,IF(J$46="",IF(J16="",1,0),0))+IF(K$3="",0,IF(K$46="",IF(K16="",1,0),0))+IF(L$3="",0,IF(L$46="",IF(L16="",1,0),0))+IF(M$3="",0,IF(M$46="",IF(M16="",1,0),0))+IF(N$3="",0,IF(N$46="",IF(N16="",1,0),0)+IF(O$3="",0,IF(O$46="",IF(O16="",1,0),0))+IF(P$3="",0,IF(P$46="",IF(P16="",1,0),0))+IF(Q$3="",0,IF(Q$46="",IF(Q16="",1,0),0))+IF(R$3="",0,IF(R$46="",IF(R16="",1,0),0))))</f>
        <v>0</v>
      </c>
      <c r="V16" s="31">
        <f t="shared" si="5"/>
        <v>11</v>
      </c>
      <c r="W16" s="46" t="str">
        <f>PARAMETRES!$B15</f>
        <v>G</v>
      </c>
      <c r="X16" s="46" t="str">
        <f>PARAMETRES!$C15</f>
        <v>L</v>
      </c>
      <c r="Y16" s="47"/>
      <c r="Z16" s="47"/>
      <c r="AA16" s="47"/>
      <c r="AB16" s="47"/>
      <c r="AC16" s="47"/>
      <c r="AD16" s="47"/>
      <c r="AE16" s="47"/>
      <c r="AF16" s="47"/>
      <c r="AG16" s="47"/>
      <c r="AH16" s="47"/>
      <c r="AI16" s="47"/>
      <c r="AJ16" s="47"/>
      <c r="AK16" s="47"/>
      <c r="AL16" s="47"/>
      <c r="AM16" s="47"/>
      <c r="AN16" s="48" t="str">
        <f>IF(AO16=0,"-",SUM(Y16:AM16)/AO16*PARAMETRES!$G$5)</f>
        <v>-</v>
      </c>
      <c r="AO16" s="49">
        <f t="shared" si="1"/>
        <v>0</v>
      </c>
      <c r="AP16" s="50">
        <f>IF(PARAMETRES!$B15="-","",IF(Y$3="",0,IF(Y$46="",IF(Y16="",1,0),0))+IF(Z$3="",0,IF(Z$46="",IF(Z16="",1,0),0))+IF(AA$3="",0,IF(AA$46="",IF(AA16="",1,0),0))+IF(AB$3="",0,IF(AB$46="",IF(AB16="",1,0),0))+IF(AC$3="",0,IF(AC$46="",IF(AC16="",1,0),0))+IF(AD$3="",0,IF(AD$46="",IF(AD16="",1,0),0))+IF(AE$3="",0,IF(AE$46="",IF(AE16="",1,0),0))+IF(AF$3="",0,IF(AF$46="",IF(AF16="",1,0),0))+IF(AG$3="",0,IF(AG$46="",IF(AG16="",1,0),0))+IF(AH$3="",0,IF(AH$46="",IF(AH16="",1,0),0))+IF(AI$3="",0,IF(AI$46="",IF(AI16="",1,0),0)+IF(AJ$3="",0,IF(AJ$46="",IF(AJ16="",1,0),0))+IF(AK$3="",0,IF(AK$46="",IF(AK16="",1,0),0))+IF(AL$3="",0,IF(AL$46="",IF(AL16="",1,0),0))+IF(AM$3="",0,IF(AM$46="",IF(AM16="",1,0),0))))</f>
        <v>0</v>
      </c>
      <c r="AQ16" s="31">
        <f t="shared" si="6"/>
        <v>11</v>
      </c>
      <c r="AR16" s="46" t="str">
        <f>PARAMETRES!$B15</f>
        <v>G</v>
      </c>
      <c r="AS16" s="46" t="str">
        <f>PARAMETRES!$C15</f>
        <v>L</v>
      </c>
      <c r="AT16" s="47"/>
      <c r="AU16" s="47"/>
      <c r="AV16" s="47"/>
      <c r="AW16" s="47"/>
      <c r="AX16" s="47"/>
      <c r="AY16" s="47"/>
      <c r="AZ16" s="47"/>
      <c r="BA16" s="47"/>
      <c r="BB16" s="47"/>
      <c r="BC16" s="47"/>
      <c r="BD16" s="47"/>
      <c r="BE16" s="47"/>
      <c r="BF16" s="47"/>
      <c r="BG16" s="47"/>
      <c r="BH16" s="47"/>
      <c r="BI16" s="48" t="str">
        <f>IF(BJ16=0,"-",SUM(AT16:BH16)/BJ16*PARAMETRES!$G$5)</f>
        <v>-</v>
      </c>
      <c r="BJ16" s="49">
        <f t="shared" si="2"/>
        <v>0</v>
      </c>
      <c r="BK16" s="50">
        <f>IF(PARAMETRES!$B15="-","",IF(AT$3="",0,IF(AT$46="",IF(AT16="",1,0),0))+IF(AU$3="",0,IF(AU$46="",IF(AU16="",1,0),0))+IF(AV$3="",0,IF(AV$46="",IF(AV16="",1,0),0))+IF(AW$3="",0,IF(AW$46="",IF(AW16="",1,0),0))+IF(AX$3="",0,IF(AX$46="",IF(AX16="",1,0),0))+IF(AY$3="",0,IF(AY$46="",IF(AY16="",1,0),0))+IF(AZ$3="",0,IF(AZ$46="",IF(AZ16="",1,0),0))+IF(BA$3="",0,IF(BA$46="",IF(BA16="",1,0),0))+IF(BB$3="",0,IF(BB$46="",IF(BB16="",1,0),0))+IF(BC$3="",0,IF(BC$46="",IF(BC16="",1,0),0))+IF(BD$3="",0,IF(BD$46="",IF(BD16="",1,0),0)+IF(BE$3="",0,IF(BE$46="",IF(BE16="",1,0),0))+IF(BF$3="",0,IF(BF$46="",IF(BF16="",1,0),0))+IF(BG$3="",0,IF(BG$46="",IF(BG16="",1,0),0))+IF(BH$3="",0,IF(BH$46="",IF(BH16="",1,0),0))))</f>
        <v>0</v>
      </c>
      <c r="BL16" s="31">
        <f t="shared" si="7"/>
        <v>11</v>
      </c>
      <c r="BM16" s="46" t="str">
        <f>PARAMETRES!$B15</f>
        <v>G</v>
      </c>
      <c r="BN16" s="46" t="str">
        <f>PARAMETRES!$C15</f>
        <v>L</v>
      </c>
      <c r="BO16" s="47"/>
      <c r="BP16" s="47"/>
      <c r="BQ16" s="47"/>
      <c r="BR16" s="47"/>
      <c r="BS16" s="47"/>
      <c r="BT16" s="47"/>
      <c r="BU16" s="47"/>
      <c r="BV16" s="47"/>
      <c r="BW16" s="47"/>
      <c r="BX16" s="47"/>
      <c r="BY16" s="47"/>
      <c r="BZ16" s="47"/>
      <c r="CA16" s="47"/>
      <c r="CB16" s="47"/>
      <c r="CC16" s="47"/>
      <c r="CD16" s="48" t="str">
        <f>IF(CE16=0,"-",SUM(BO16:CC16)/CE16*PARAMETRES!$G$5)</f>
        <v>-</v>
      </c>
      <c r="CE16" s="49">
        <f t="shared" si="3"/>
        <v>0</v>
      </c>
      <c r="CF16" s="51">
        <f>IF(PARAMETRES!$B15="-","",IF(BO$3="",0,IF(BO$46="",IF(BO16="",1,0),0))+IF(BP$3="",0,IF(BP$46="",IF(BP16="",1,0),0))+IF(BQ$3="",0,IF(BQ$46="",IF(BQ16="",1,0),0))+IF(BR$3="",0,IF(BR$46="",IF(BR16="",1,0),0))+IF(BS$3="",0,IF(BS$46="",IF(BS16="",1,0),0))+IF(BT$3="",0,IF(BT$46="",IF(BT16="",1,0),0))+IF(BU$3="",0,IF(BU$46="",IF(BU16="",1,0),0))+IF(BV$3="",0,IF(BV$46="",IF(BV16="",1,0),0))+IF(BW$3="",0,IF(BW$46="",IF(BW16="",1,0),0))+IF(BX$3="",0,IF(BX$46="",IF(BX16="",1,0),0))+IF(BY$3="",0,IF(BY$46="",IF(BY16="",1,0),0)+IF(BZ$3="",0,IF(BZ$46="",IF(BZ16="",1,0),0))+IF(CA$3="",0,IF(CA$46="",IF(CA16="",1,0),0))+IF(CB$3="",0,IF(CB$46="",IF(CB16="",1,0),0))+IF(CC$3="",0,IF(CC$46="",IF(CC16="",1,0),0))))</f>
        <v>0</v>
      </c>
      <c r="CG16" s="46" t="str">
        <f>PARAMETRES!$B15</f>
        <v>G</v>
      </c>
      <c r="CH16" s="52" t="str">
        <f>PARAMETRES!$C15</f>
        <v>L</v>
      </c>
      <c r="CI16" s="32"/>
    </row>
    <row r="17" spans="1:87">
      <c r="A17" s="31">
        <f t="shared" si="4"/>
        <v>12</v>
      </c>
      <c r="B17" s="46" t="str">
        <f>PARAMETRES!$B16</f>
        <v>H</v>
      </c>
      <c r="C17" s="46" t="str">
        <f>PARAMETRES!$C16</f>
        <v>L</v>
      </c>
      <c r="D17" s="47">
        <v>16</v>
      </c>
      <c r="E17" s="47">
        <v>23</v>
      </c>
      <c r="F17" s="47"/>
      <c r="G17" s="47"/>
      <c r="H17" s="47"/>
      <c r="I17" s="47"/>
      <c r="J17" s="47"/>
      <c r="K17" s="47"/>
      <c r="L17" s="47"/>
      <c r="M17" s="47"/>
      <c r="N17" s="47"/>
      <c r="O17" s="47"/>
      <c r="P17" s="47"/>
      <c r="Q17" s="47"/>
      <c r="R17" s="47"/>
      <c r="S17" s="48">
        <f>IF(T17=0,"-",SUM(D17:R17)/T17*PARAMETRES!$G$5)</f>
        <v>20.3125</v>
      </c>
      <c r="T17" s="49">
        <f t="shared" si="8"/>
        <v>48</v>
      </c>
      <c r="U17" s="50">
        <f>IF(PARAMETRES!$B16="-","",IF(D$3="",0,IF(D$46="",IF(D17="",1,0),0))+IF(E$3="",0,IF(E$46="",IF(E17="",1,0),0))+IF(F$3="",0,IF(F$46="",IF(F17="",1,0),0))+IF(G$3="",0,IF(G$46="",IF(G17="",1,0),0))+IF(H$3="",0,IF(H$46="",IF(H17="",1,0),0))+IF(I$3="",0,IF(I$46="",IF(I17="",1,0),0))+IF(J$3="",0,IF(J$46="",IF(J17="",1,0),0))+IF(K$3="",0,IF(K$46="",IF(K17="",1,0),0))+IF(L$3="",0,IF(L$46="",IF(L17="",1,0),0))+IF(M$3="",0,IF(M$46="",IF(M17="",1,0),0))+IF(N$3="",0,IF(N$46="",IF(N17="",1,0),0)+IF(O$3="",0,IF(O$46="",IF(O17="",1,0),0))+IF(P$3="",0,IF(P$46="",IF(P17="",1,0),0))+IF(Q$3="",0,IF(Q$46="",IF(Q17="",1,0),0))+IF(R$3="",0,IF(R$46="",IF(R17="",1,0),0))))</f>
        <v>0</v>
      </c>
      <c r="V17" s="31">
        <f t="shared" si="5"/>
        <v>12</v>
      </c>
      <c r="W17" s="46" t="str">
        <f>PARAMETRES!$B16</f>
        <v>H</v>
      </c>
      <c r="X17" s="46" t="str">
        <f>PARAMETRES!$C16</f>
        <v>L</v>
      </c>
      <c r="Y17" s="47"/>
      <c r="Z17" s="47"/>
      <c r="AA17" s="47"/>
      <c r="AB17" s="47"/>
      <c r="AC17" s="47"/>
      <c r="AD17" s="47"/>
      <c r="AE17" s="47"/>
      <c r="AF17" s="47"/>
      <c r="AG17" s="47"/>
      <c r="AH17" s="47"/>
      <c r="AI17" s="47"/>
      <c r="AJ17" s="47"/>
      <c r="AK17" s="47"/>
      <c r="AL17" s="47"/>
      <c r="AM17" s="47"/>
      <c r="AN17" s="48" t="str">
        <f>IF(AO17=0,"-",SUM(Y17:AM17)/AO17*PARAMETRES!$G$5)</f>
        <v>-</v>
      </c>
      <c r="AO17" s="49">
        <f t="shared" si="1"/>
        <v>0</v>
      </c>
      <c r="AP17" s="50">
        <f>IF(PARAMETRES!$B16="-","",IF(Y$3="",0,IF(Y$46="",IF(Y17="",1,0),0))+IF(Z$3="",0,IF(Z$46="",IF(Z17="",1,0),0))+IF(AA$3="",0,IF(AA$46="",IF(AA17="",1,0),0))+IF(AB$3="",0,IF(AB$46="",IF(AB17="",1,0),0))+IF(AC$3="",0,IF(AC$46="",IF(AC17="",1,0),0))+IF(AD$3="",0,IF(AD$46="",IF(AD17="",1,0),0))+IF(AE$3="",0,IF(AE$46="",IF(AE17="",1,0),0))+IF(AF$3="",0,IF(AF$46="",IF(AF17="",1,0),0))+IF(AG$3="",0,IF(AG$46="",IF(AG17="",1,0),0))+IF(AH$3="",0,IF(AH$46="",IF(AH17="",1,0),0))+IF(AI$3="",0,IF(AI$46="",IF(AI17="",1,0),0)+IF(AJ$3="",0,IF(AJ$46="",IF(AJ17="",1,0),0))+IF(AK$3="",0,IF(AK$46="",IF(AK17="",1,0),0))+IF(AL$3="",0,IF(AL$46="",IF(AL17="",1,0),0))+IF(AM$3="",0,IF(AM$46="",IF(AM17="",1,0),0))))</f>
        <v>0</v>
      </c>
      <c r="AQ17" s="31">
        <f t="shared" si="6"/>
        <v>12</v>
      </c>
      <c r="AR17" s="46" t="str">
        <f>PARAMETRES!$B16</f>
        <v>H</v>
      </c>
      <c r="AS17" s="46" t="str">
        <f>PARAMETRES!$C16</f>
        <v>L</v>
      </c>
      <c r="AT17" s="47"/>
      <c r="AU17" s="47"/>
      <c r="AV17" s="47"/>
      <c r="AW17" s="47"/>
      <c r="AX17" s="47"/>
      <c r="AY17" s="47"/>
      <c r="AZ17" s="47"/>
      <c r="BA17" s="47"/>
      <c r="BB17" s="47"/>
      <c r="BC17" s="47"/>
      <c r="BD17" s="47"/>
      <c r="BE17" s="47"/>
      <c r="BF17" s="47"/>
      <c r="BG17" s="47"/>
      <c r="BH17" s="47"/>
      <c r="BI17" s="48" t="str">
        <f>IF(BJ17=0,"-",SUM(AT17:BH17)/BJ17*PARAMETRES!$G$5)</f>
        <v>-</v>
      </c>
      <c r="BJ17" s="49">
        <f t="shared" si="2"/>
        <v>0</v>
      </c>
      <c r="BK17" s="50">
        <f>IF(PARAMETRES!$B16="-","",IF(AT$3="",0,IF(AT$46="",IF(AT17="",1,0),0))+IF(AU$3="",0,IF(AU$46="",IF(AU17="",1,0),0))+IF(AV$3="",0,IF(AV$46="",IF(AV17="",1,0),0))+IF(AW$3="",0,IF(AW$46="",IF(AW17="",1,0),0))+IF(AX$3="",0,IF(AX$46="",IF(AX17="",1,0),0))+IF(AY$3="",0,IF(AY$46="",IF(AY17="",1,0),0))+IF(AZ$3="",0,IF(AZ$46="",IF(AZ17="",1,0),0))+IF(BA$3="",0,IF(BA$46="",IF(BA17="",1,0),0))+IF(BB$3="",0,IF(BB$46="",IF(BB17="",1,0),0))+IF(BC$3="",0,IF(BC$46="",IF(BC17="",1,0),0))+IF(BD$3="",0,IF(BD$46="",IF(BD17="",1,0),0)+IF(BE$3="",0,IF(BE$46="",IF(BE17="",1,0),0))+IF(BF$3="",0,IF(BF$46="",IF(BF17="",1,0),0))+IF(BG$3="",0,IF(BG$46="",IF(BG17="",1,0),0))+IF(BH$3="",0,IF(BH$46="",IF(BH17="",1,0),0))))</f>
        <v>0</v>
      </c>
      <c r="BL17" s="31">
        <f t="shared" si="7"/>
        <v>12</v>
      </c>
      <c r="BM17" s="46" t="str">
        <f>PARAMETRES!$B16</f>
        <v>H</v>
      </c>
      <c r="BN17" s="46" t="str">
        <f>PARAMETRES!$C16</f>
        <v>L</v>
      </c>
      <c r="BO17" s="47"/>
      <c r="BP17" s="47"/>
      <c r="BQ17" s="47"/>
      <c r="BR17" s="47"/>
      <c r="BS17" s="47"/>
      <c r="BT17" s="47"/>
      <c r="BU17" s="47"/>
      <c r="BV17" s="47"/>
      <c r="BW17" s="47"/>
      <c r="BX17" s="47"/>
      <c r="BY17" s="47"/>
      <c r="BZ17" s="47"/>
      <c r="CA17" s="47"/>
      <c r="CB17" s="47"/>
      <c r="CC17" s="47"/>
      <c r="CD17" s="48" t="str">
        <f>IF(CE17=0,"-",SUM(BO17:CC17)/CE17*PARAMETRES!$G$5)</f>
        <v>-</v>
      </c>
      <c r="CE17" s="49">
        <f t="shared" si="3"/>
        <v>0</v>
      </c>
      <c r="CF17" s="51">
        <f>IF(PARAMETRES!$B16="-","",IF(BO$3="",0,IF(BO$46="",IF(BO17="",1,0),0))+IF(BP$3="",0,IF(BP$46="",IF(BP17="",1,0),0))+IF(BQ$3="",0,IF(BQ$46="",IF(BQ17="",1,0),0))+IF(BR$3="",0,IF(BR$46="",IF(BR17="",1,0),0))+IF(BS$3="",0,IF(BS$46="",IF(BS17="",1,0),0))+IF(BT$3="",0,IF(BT$46="",IF(BT17="",1,0),0))+IF(BU$3="",0,IF(BU$46="",IF(BU17="",1,0),0))+IF(BV$3="",0,IF(BV$46="",IF(BV17="",1,0),0))+IF(BW$3="",0,IF(BW$46="",IF(BW17="",1,0),0))+IF(BX$3="",0,IF(BX$46="",IF(BX17="",1,0),0))+IF(BY$3="",0,IF(BY$46="",IF(BY17="",1,0),0)+IF(BZ$3="",0,IF(BZ$46="",IF(BZ17="",1,0),0))+IF(CA$3="",0,IF(CA$46="",IF(CA17="",1,0),0))+IF(CB$3="",0,IF(CB$46="",IF(CB17="",1,0),0))+IF(CC$3="",0,IF(CC$46="",IF(CC17="",1,0),0))))</f>
        <v>0</v>
      </c>
      <c r="CG17" s="46" t="str">
        <f>PARAMETRES!$B16</f>
        <v>H</v>
      </c>
      <c r="CH17" s="52" t="str">
        <f>PARAMETRES!$C16</f>
        <v>L</v>
      </c>
      <c r="CI17" s="32"/>
    </row>
    <row r="18" spans="1:87">
      <c r="A18" s="31">
        <f t="shared" si="4"/>
        <v>13</v>
      </c>
      <c r="B18" s="46" t="str">
        <f>PARAMETRES!$B17</f>
        <v>K</v>
      </c>
      <c r="C18" s="46" t="str">
        <f>PARAMETRES!$C17</f>
        <v>L</v>
      </c>
      <c r="D18" s="47">
        <v>10</v>
      </c>
      <c r="E18" s="47">
        <v>24.5</v>
      </c>
      <c r="F18" s="47"/>
      <c r="G18" s="47"/>
      <c r="H18" s="47"/>
      <c r="I18" s="47"/>
      <c r="J18" s="47"/>
      <c r="K18" s="47"/>
      <c r="L18" s="47"/>
      <c r="M18" s="47"/>
      <c r="N18" s="47"/>
      <c r="O18" s="47"/>
      <c r="P18" s="47"/>
      <c r="Q18" s="47"/>
      <c r="R18" s="47"/>
      <c r="S18" s="48">
        <f>IF(T18=0,"-",SUM(D18:R18)/T18*PARAMETRES!$G$5)</f>
        <v>17.96875</v>
      </c>
      <c r="T18" s="49">
        <f t="shared" si="8"/>
        <v>48</v>
      </c>
      <c r="U18" s="50">
        <f>IF(PARAMETRES!$B17="-","",IF(D$3="",0,IF(D$46="",IF(D18="",1,0),0))+IF(E$3="",0,IF(E$46="",IF(E18="",1,0),0))+IF(F$3="",0,IF(F$46="",IF(F18="",1,0),0))+IF(G$3="",0,IF(G$46="",IF(G18="",1,0),0))+IF(H$3="",0,IF(H$46="",IF(H18="",1,0),0))+IF(I$3="",0,IF(I$46="",IF(I18="",1,0),0))+IF(J$3="",0,IF(J$46="",IF(J18="",1,0),0))+IF(K$3="",0,IF(K$46="",IF(K18="",1,0),0))+IF(L$3="",0,IF(L$46="",IF(L18="",1,0),0))+IF(M$3="",0,IF(M$46="",IF(M18="",1,0),0))+IF(N$3="",0,IF(N$46="",IF(N18="",1,0),0)+IF(O$3="",0,IF(O$46="",IF(O18="",1,0),0))+IF(P$3="",0,IF(P$46="",IF(P18="",1,0),0))+IF(Q$3="",0,IF(Q$46="",IF(Q18="",1,0),0))+IF(R$3="",0,IF(R$46="",IF(R18="",1,0),0))))</f>
        <v>0</v>
      </c>
      <c r="V18" s="31">
        <f t="shared" si="5"/>
        <v>13</v>
      </c>
      <c r="W18" s="46" t="str">
        <f>PARAMETRES!$B17</f>
        <v>K</v>
      </c>
      <c r="X18" s="46" t="str">
        <f>PARAMETRES!$C17</f>
        <v>L</v>
      </c>
      <c r="Y18" s="47"/>
      <c r="Z18" s="47"/>
      <c r="AA18" s="47"/>
      <c r="AB18" s="47"/>
      <c r="AC18" s="47"/>
      <c r="AD18" s="47"/>
      <c r="AE18" s="47"/>
      <c r="AF18" s="47"/>
      <c r="AG18" s="47"/>
      <c r="AH18" s="47"/>
      <c r="AI18" s="47"/>
      <c r="AJ18" s="47"/>
      <c r="AK18" s="47"/>
      <c r="AL18" s="47"/>
      <c r="AM18" s="47"/>
      <c r="AN18" s="48" t="str">
        <f>IF(AO18=0,"-",SUM(Y18:AM18)/AO18*PARAMETRES!$G$5)</f>
        <v>-</v>
      </c>
      <c r="AO18" s="49">
        <f t="shared" si="1"/>
        <v>0</v>
      </c>
      <c r="AP18" s="50">
        <f>IF(PARAMETRES!$B17="-","",IF(Y$3="",0,IF(Y$46="",IF(Y18="",1,0),0))+IF(Z$3="",0,IF(Z$46="",IF(Z18="",1,0),0))+IF(AA$3="",0,IF(AA$46="",IF(AA18="",1,0),0))+IF(AB$3="",0,IF(AB$46="",IF(AB18="",1,0),0))+IF(AC$3="",0,IF(AC$46="",IF(AC18="",1,0),0))+IF(AD$3="",0,IF(AD$46="",IF(AD18="",1,0),0))+IF(AE$3="",0,IF(AE$46="",IF(AE18="",1,0),0))+IF(AF$3="",0,IF(AF$46="",IF(AF18="",1,0),0))+IF(AG$3="",0,IF(AG$46="",IF(AG18="",1,0),0))+IF(AH$3="",0,IF(AH$46="",IF(AH18="",1,0),0))+IF(AI$3="",0,IF(AI$46="",IF(AI18="",1,0),0)+IF(AJ$3="",0,IF(AJ$46="",IF(AJ18="",1,0),0))+IF(AK$3="",0,IF(AK$46="",IF(AK18="",1,0),0))+IF(AL$3="",0,IF(AL$46="",IF(AL18="",1,0),0))+IF(AM$3="",0,IF(AM$46="",IF(AM18="",1,0),0))))</f>
        <v>0</v>
      </c>
      <c r="AQ18" s="31">
        <f t="shared" si="6"/>
        <v>13</v>
      </c>
      <c r="AR18" s="46" t="str">
        <f>PARAMETRES!$B17</f>
        <v>K</v>
      </c>
      <c r="AS18" s="46" t="str">
        <f>PARAMETRES!$C17</f>
        <v>L</v>
      </c>
      <c r="AT18" s="47"/>
      <c r="AU18" s="47"/>
      <c r="AV18" s="47"/>
      <c r="AW18" s="47"/>
      <c r="AX18" s="47"/>
      <c r="AY18" s="47"/>
      <c r="AZ18" s="47"/>
      <c r="BA18" s="47"/>
      <c r="BB18" s="47"/>
      <c r="BC18" s="47"/>
      <c r="BD18" s="47"/>
      <c r="BE18" s="47"/>
      <c r="BF18" s="47"/>
      <c r="BG18" s="47"/>
      <c r="BH18" s="47"/>
      <c r="BI18" s="48" t="str">
        <f>IF(BJ18=0,"-",SUM(AT18:BH18)/BJ18*PARAMETRES!$G$5)</f>
        <v>-</v>
      </c>
      <c r="BJ18" s="49">
        <f t="shared" si="2"/>
        <v>0</v>
      </c>
      <c r="BK18" s="50">
        <f>IF(PARAMETRES!$B17="-","",IF(AT$3="",0,IF(AT$46="",IF(AT18="",1,0),0))+IF(AU$3="",0,IF(AU$46="",IF(AU18="",1,0),0))+IF(AV$3="",0,IF(AV$46="",IF(AV18="",1,0),0))+IF(AW$3="",0,IF(AW$46="",IF(AW18="",1,0),0))+IF(AX$3="",0,IF(AX$46="",IF(AX18="",1,0),0))+IF(AY$3="",0,IF(AY$46="",IF(AY18="",1,0),0))+IF(AZ$3="",0,IF(AZ$46="",IF(AZ18="",1,0),0))+IF(BA$3="",0,IF(BA$46="",IF(BA18="",1,0),0))+IF(BB$3="",0,IF(BB$46="",IF(BB18="",1,0),0))+IF(BC$3="",0,IF(BC$46="",IF(BC18="",1,0),0))+IF(BD$3="",0,IF(BD$46="",IF(BD18="",1,0),0)+IF(BE$3="",0,IF(BE$46="",IF(BE18="",1,0),0))+IF(BF$3="",0,IF(BF$46="",IF(BF18="",1,0),0))+IF(BG$3="",0,IF(BG$46="",IF(BG18="",1,0),0))+IF(BH$3="",0,IF(BH$46="",IF(BH18="",1,0),0))))</f>
        <v>0</v>
      </c>
      <c r="BL18" s="31">
        <f t="shared" si="7"/>
        <v>13</v>
      </c>
      <c r="BM18" s="46" t="str">
        <f>PARAMETRES!$B17</f>
        <v>K</v>
      </c>
      <c r="BN18" s="46" t="str">
        <f>PARAMETRES!$C17</f>
        <v>L</v>
      </c>
      <c r="BO18" s="47"/>
      <c r="BP18" s="47"/>
      <c r="BQ18" s="47"/>
      <c r="BR18" s="47"/>
      <c r="BS18" s="47"/>
      <c r="BT18" s="47"/>
      <c r="BU18" s="47"/>
      <c r="BV18" s="47"/>
      <c r="BW18" s="47"/>
      <c r="BX18" s="47"/>
      <c r="BY18" s="47"/>
      <c r="BZ18" s="47"/>
      <c r="CA18" s="47"/>
      <c r="CB18" s="47"/>
      <c r="CC18" s="47"/>
      <c r="CD18" s="48" t="str">
        <f>IF(CE18=0,"-",SUM(BO18:CC18)/CE18*PARAMETRES!$G$5)</f>
        <v>-</v>
      </c>
      <c r="CE18" s="49">
        <f t="shared" si="3"/>
        <v>0</v>
      </c>
      <c r="CF18" s="51">
        <f>IF(PARAMETRES!$B17="-","",IF(BO$3="",0,IF(BO$46="",IF(BO18="",1,0),0))+IF(BP$3="",0,IF(BP$46="",IF(BP18="",1,0),0))+IF(BQ$3="",0,IF(BQ$46="",IF(BQ18="",1,0),0))+IF(BR$3="",0,IF(BR$46="",IF(BR18="",1,0),0))+IF(BS$3="",0,IF(BS$46="",IF(BS18="",1,0),0))+IF(BT$3="",0,IF(BT$46="",IF(BT18="",1,0),0))+IF(BU$3="",0,IF(BU$46="",IF(BU18="",1,0),0))+IF(BV$3="",0,IF(BV$46="",IF(BV18="",1,0),0))+IF(BW$3="",0,IF(BW$46="",IF(BW18="",1,0),0))+IF(BX$3="",0,IF(BX$46="",IF(BX18="",1,0),0))+IF(BY$3="",0,IF(BY$46="",IF(BY18="",1,0),0)+IF(BZ$3="",0,IF(BZ$46="",IF(BZ18="",1,0),0))+IF(CA$3="",0,IF(CA$46="",IF(CA18="",1,0),0))+IF(CB$3="",0,IF(CB$46="",IF(CB18="",1,0),0))+IF(CC$3="",0,IF(CC$46="",IF(CC18="",1,0),0))))</f>
        <v>0</v>
      </c>
      <c r="CG18" s="46" t="str">
        <f>PARAMETRES!$B17</f>
        <v>K</v>
      </c>
      <c r="CH18" s="52" t="str">
        <f>PARAMETRES!$C17</f>
        <v>L</v>
      </c>
      <c r="CI18" s="32"/>
    </row>
    <row r="19" spans="1:87">
      <c r="A19" s="31">
        <f t="shared" si="4"/>
        <v>14</v>
      </c>
      <c r="B19" s="46" t="str">
        <f>PARAMETRES!$B18</f>
        <v>K</v>
      </c>
      <c r="C19" s="46" t="str">
        <f>PARAMETRES!$C18</f>
        <v>L</v>
      </c>
      <c r="D19" s="47">
        <v>10.5</v>
      </c>
      <c r="E19" s="47">
        <v>25</v>
      </c>
      <c r="F19" s="47"/>
      <c r="G19" s="47"/>
      <c r="H19" s="47"/>
      <c r="I19" s="47"/>
      <c r="J19" s="47"/>
      <c r="K19" s="47"/>
      <c r="L19" s="47"/>
      <c r="M19" s="47"/>
      <c r="N19" s="47"/>
      <c r="O19" s="47"/>
      <c r="P19" s="47"/>
      <c r="Q19" s="47"/>
      <c r="R19" s="47"/>
      <c r="S19" s="48">
        <f>IF(T19=0,"-",SUM(D19:R19)/T19*PARAMETRES!$G$5)</f>
        <v>18.489583333333336</v>
      </c>
      <c r="T19" s="49">
        <f t="shared" si="8"/>
        <v>48</v>
      </c>
      <c r="U19" s="50">
        <f>IF(PARAMETRES!$B18="-","",IF(D$3="",0,IF(D$46="",IF(D19="",1,0),0))+IF(E$3="",0,IF(E$46="",IF(E19="",1,0),0))+IF(F$3="",0,IF(F$46="",IF(F19="",1,0),0))+IF(G$3="",0,IF(G$46="",IF(G19="",1,0),0))+IF(H$3="",0,IF(H$46="",IF(H19="",1,0),0))+IF(I$3="",0,IF(I$46="",IF(I19="",1,0),0))+IF(J$3="",0,IF(J$46="",IF(J19="",1,0),0))+IF(K$3="",0,IF(K$46="",IF(K19="",1,0),0))+IF(L$3="",0,IF(L$46="",IF(L19="",1,0),0))+IF(M$3="",0,IF(M$46="",IF(M19="",1,0),0))+IF(N$3="",0,IF(N$46="",IF(N19="",1,0),0)+IF(O$3="",0,IF(O$46="",IF(O19="",1,0),0))+IF(P$3="",0,IF(P$46="",IF(P19="",1,0),0))+IF(Q$3="",0,IF(Q$46="",IF(Q19="",1,0),0))+IF(R$3="",0,IF(R$46="",IF(R19="",1,0),0))))</f>
        <v>0</v>
      </c>
      <c r="V19" s="31">
        <f t="shared" si="5"/>
        <v>14</v>
      </c>
      <c r="W19" s="46" t="str">
        <f>PARAMETRES!$B18</f>
        <v>K</v>
      </c>
      <c r="X19" s="46" t="str">
        <f>PARAMETRES!$C18</f>
        <v>L</v>
      </c>
      <c r="Y19" s="47"/>
      <c r="Z19" s="47"/>
      <c r="AA19" s="47"/>
      <c r="AB19" s="47"/>
      <c r="AC19" s="47"/>
      <c r="AD19" s="47"/>
      <c r="AE19" s="47"/>
      <c r="AF19" s="47"/>
      <c r="AG19" s="47"/>
      <c r="AH19" s="47"/>
      <c r="AI19" s="47"/>
      <c r="AJ19" s="47"/>
      <c r="AK19" s="47"/>
      <c r="AL19" s="47"/>
      <c r="AM19" s="47"/>
      <c r="AN19" s="48" t="str">
        <f>IF(AO19=0,"-",SUM(Y19:AM19)/AO19*PARAMETRES!$G$5)</f>
        <v>-</v>
      </c>
      <c r="AO19" s="49">
        <f t="shared" si="1"/>
        <v>0</v>
      </c>
      <c r="AP19" s="50">
        <f>IF(PARAMETRES!$B18="-","",IF(Y$3="",0,IF(Y$46="",IF(Y19="",1,0),0))+IF(Z$3="",0,IF(Z$46="",IF(Z19="",1,0),0))+IF(AA$3="",0,IF(AA$46="",IF(AA19="",1,0),0))+IF(AB$3="",0,IF(AB$46="",IF(AB19="",1,0),0))+IF(AC$3="",0,IF(AC$46="",IF(AC19="",1,0),0))+IF(AD$3="",0,IF(AD$46="",IF(AD19="",1,0),0))+IF(AE$3="",0,IF(AE$46="",IF(AE19="",1,0),0))+IF(AF$3="",0,IF(AF$46="",IF(AF19="",1,0),0))+IF(AG$3="",0,IF(AG$46="",IF(AG19="",1,0),0))+IF(AH$3="",0,IF(AH$46="",IF(AH19="",1,0),0))+IF(AI$3="",0,IF(AI$46="",IF(AI19="",1,0),0)+IF(AJ$3="",0,IF(AJ$46="",IF(AJ19="",1,0),0))+IF(AK$3="",0,IF(AK$46="",IF(AK19="",1,0),0))+IF(AL$3="",0,IF(AL$46="",IF(AL19="",1,0),0))+IF(AM$3="",0,IF(AM$46="",IF(AM19="",1,0),0))))</f>
        <v>0</v>
      </c>
      <c r="AQ19" s="31">
        <f t="shared" si="6"/>
        <v>14</v>
      </c>
      <c r="AR19" s="46" t="str">
        <f>PARAMETRES!$B18</f>
        <v>K</v>
      </c>
      <c r="AS19" s="46" t="str">
        <f>PARAMETRES!$C18</f>
        <v>L</v>
      </c>
      <c r="AT19" s="47"/>
      <c r="AU19" s="47"/>
      <c r="AV19" s="47"/>
      <c r="AW19" s="47"/>
      <c r="AX19" s="47"/>
      <c r="AY19" s="47"/>
      <c r="AZ19" s="47"/>
      <c r="BA19" s="47"/>
      <c r="BB19" s="47"/>
      <c r="BC19" s="47"/>
      <c r="BD19" s="47"/>
      <c r="BE19" s="47"/>
      <c r="BF19" s="47"/>
      <c r="BG19" s="47"/>
      <c r="BH19" s="47"/>
      <c r="BI19" s="48" t="str">
        <f>IF(BJ19=0,"-",SUM(AT19:BH19)/BJ19*PARAMETRES!$G$5)</f>
        <v>-</v>
      </c>
      <c r="BJ19" s="49">
        <f t="shared" si="2"/>
        <v>0</v>
      </c>
      <c r="BK19" s="50">
        <f>IF(PARAMETRES!$B18="-","",IF(AT$3="",0,IF(AT$46="",IF(AT19="",1,0),0))+IF(AU$3="",0,IF(AU$46="",IF(AU19="",1,0),0))+IF(AV$3="",0,IF(AV$46="",IF(AV19="",1,0),0))+IF(AW$3="",0,IF(AW$46="",IF(AW19="",1,0),0))+IF(AX$3="",0,IF(AX$46="",IF(AX19="",1,0),0))+IF(AY$3="",0,IF(AY$46="",IF(AY19="",1,0),0))+IF(AZ$3="",0,IF(AZ$46="",IF(AZ19="",1,0),0))+IF(BA$3="",0,IF(BA$46="",IF(BA19="",1,0),0))+IF(BB$3="",0,IF(BB$46="",IF(BB19="",1,0),0))+IF(BC$3="",0,IF(BC$46="",IF(BC19="",1,0),0))+IF(BD$3="",0,IF(BD$46="",IF(BD19="",1,0),0)+IF(BE$3="",0,IF(BE$46="",IF(BE19="",1,0),0))+IF(BF$3="",0,IF(BF$46="",IF(BF19="",1,0),0))+IF(BG$3="",0,IF(BG$46="",IF(BG19="",1,0),0))+IF(BH$3="",0,IF(BH$46="",IF(BH19="",1,0),0))))</f>
        <v>0</v>
      </c>
      <c r="BL19" s="31">
        <f t="shared" si="7"/>
        <v>14</v>
      </c>
      <c r="BM19" s="46" t="str">
        <f>PARAMETRES!$B18</f>
        <v>K</v>
      </c>
      <c r="BN19" s="46" t="str">
        <f>PARAMETRES!$C18</f>
        <v>L</v>
      </c>
      <c r="BO19" s="47"/>
      <c r="BP19" s="47"/>
      <c r="BQ19" s="47"/>
      <c r="BR19" s="47"/>
      <c r="BS19" s="47"/>
      <c r="BT19" s="47"/>
      <c r="BU19" s="47"/>
      <c r="BV19" s="47"/>
      <c r="BW19" s="47"/>
      <c r="BX19" s="47"/>
      <c r="BY19" s="47"/>
      <c r="BZ19" s="47"/>
      <c r="CA19" s="47"/>
      <c r="CB19" s="47"/>
      <c r="CC19" s="47"/>
      <c r="CD19" s="48" t="str">
        <f>IF(CE19=0,"-",SUM(BO19:CC19)/CE19*PARAMETRES!$G$5)</f>
        <v>-</v>
      </c>
      <c r="CE19" s="49">
        <f t="shared" si="3"/>
        <v>0</v>
      </c>
      <c r="CF19" s="51">
        <f>IF(PARAMETRES!$B18="-","",IF(BO$3="",0,IF(BO$46="",IF(BO19="",1,0),0))+IF(BP$3="",0,IF(BP$46="",IF(BP19="",1,0),0))+IF(BQ$3="",0,IF(BQ$46="",IF(BQ19="",1,0),0))+IF(BR$3="",0,IF(BR$46="",IF(BR19="",1,0),0))+IF(BS$3="",0,IF(BS$46="",IF(BS19="",1,0),0))+IF(BT$3="",0,IF(BT$46="",IF(BT19="",1,0),0))+IF(BU$3="",0,IF(BU$46="",IF(BU19="",1,0),0))+IF(BV$3="",0,IF(BV$46="",IF(BV19="",1,0),0))+IF(BW$3="",0,IF(BW$46="",IF(BW19="",1,0),0))+IF(BX$3="",0,IF(BX$46="",IF(BX19="",1,0),0))+IF(BY$3="",0,IF(BY$46="",IF(BY19="",1,0),0)+IF(BZ$3="",0,IF(BZ$46="",IF(BZ19="",1,0),0))+IF(CA$3="",0,IF(CA$46="",IF(CA19="",1,0),0))+IF(CB$3="",0,IF(CB$46="",IF(CB19="",1,0),0))+IF(CC$3="",0,IF(CC$46="",IF(CC19="",1,0),0))))</f>
        <v>0</v>
      </c>
      <c r="CG19" s="46" t="str">
        <f>PARAMETRES!$B18</f>
        <v>K</v>
      </c>
      <c r="CH19" s="52" t="str">
        <f>PARAMETRES!$C18</f>
        <v>L</v>
      </c>
      <c r="CI19" s="32"/>
    </row>
    <row r="20" spans="1:87">
      <c r="A20" s="31">
        <f t="shared" si="4"/>
        <v>15</v>
      </c>
      <c r="B20" s="46" t="str">
        <f>PARAMETRES!$B19</f>
        <v>M</v>
      </c>
      <c r="C20" s="46" t="str">
        <f>PARAMETRES!$C19</f>
        <v>M</v>
      </c>
      <c r="D20" s="47">
        <v>17</v>
      </c>
      <c r="E20" s="47">
        <v>30</v>
      </c>
      <c r="F20" s="47"/>
      <c r="G20" s="47"/>
      <c r="H20" s="47"/>
      <c r="I20" s="47"/>
      <c r="J20" s="47"/>
      <c r="K20" s="47"/>
      <c r="L20" s="47"/>
      <c r="M20" s="47"/>
      <c r="N20" s="47"/>
      <c r="O20" s="47"/>
      <c r="P20" s="47"/>
      <c r="Q20" s="47"/>
      <c r="R20" s="47"/>
      <c r="S20" s="48">
        <f>IF(T20=0,"-",SUM(D20:R20)/T20*PARAMETRES!$G$5)</f>
        <v>24.479166666666664</v>
      </c>
      <c r="T20" s="49">
        <f t="shared" si="8"/>
        <v>48</v>
      </c>
      <c r="U20" s="50">
        <f>IF(PARAMETRES!$B19="-","",IF(D$3="",0,IF(D$46="",IF(D20="",1,0),0))+IF(E$3="",0,IF(E$46="",IF(E20="",1,0),0))+IF(F$3="",0,IF(F$46="",IF(F20="",1,0),0))+IF(G$3="",0,IF(G$46="",IF(G20="",1,0),0))+IF(H$3="",0,IF(H$46="",IF(H20="",1,0),0))+IF(I$3="",0,IF(I$46="",IF(I20="",1,0),0))+IF(J$3="",0,IF(J$46="",IF(J20="",1,0),0))+IF(K$3="",0,IF(K$46="",IF(K20="",1,0),0))+IF(L$3="",0,IF(L$46="",IF(L20="",1,0),0))+IF(M$3="",0,IF(M$46="",IF(M20="",1,0),0))+IF(N$3="",0,IF(N$46="",IF(N20="",1,0),0)+IF(O$3="",0,IF(O$46="",IF(O20="",1,0),0))+IF(P$3="",0,IF(P$46="",IF(P20="",1,0),0))+IF(Q$3="",0,IF(Q$46="",IF(Q20="",1,0),0))+IF(R$3="",0,IF(R$46="",IF(R20="",1,0),0))))</f>
        <v>0</v>
      </c>
      <c r="V20" s="31">
        <f t="shared" si="5"/>
        <v>15</v>
      </c>
      <c r="W20" s="46" t="str">
        <f>PARAMETRES!$B19</f>
        <v>M</v>
      </c>
      <c r="X20" s="46" t="str">
        <f>PARAMETRES!$C19</f>
        <v>M</v>
      </c>
      <c r="Y20" s="47"/>
      <c r="Z20" s="47"/>
      <c r="AA20" s="47"/>
      <c r="AB20" s="47"/>
      <c r="AC20" s="47"/>
      <c r="AD20" s="47"/>
      <c r="AE20" s="47"/>
      <c r="AF20" s="47"/>
      <c r="AG20" s="47"/>
      <c r="AH20" s="47"/>
      <c r="AI20" s="47"/>
      <c r="AJ20" s="47"/>
      <c r="AK20" s="47"/>
      <c r="AL20" s="47"/>
      <c r="AM20" s="47"/>
      <c r="AN20" s="48" t="str">
        <f>IF(AO20=0,"-",SUM(Y20:AM20)/AO20*PARAMETRES!$G$5)</f>
        <v>-</v>
      </c>
      <c r="AO20" s="49">
        <f t="shared" si="1"/>
        <v>0</v>
      </c>
      <c r="AP20" s="50">
        <f>IF(PARAMETRES!$B19="-","",IF(Y$3="",0,IF(Y$46="",IF(Y20="",1,0),0))+IF(Z$3="",0,IF(Z$46="",IF(Z20="",1,0),0))+IF(AA$3="",0,IF(AA$46="",IF(AA20="",1,0),0))+IF(AB$3="",0,IF(AB$46="",IF(AB20="",1,0),0))+IF(AC$3="",0,IF(AC$46="",IF(AC20="",1,0),0))+IF(AD$3="",0,IF(AD$46="",IF(AD20="",1,0),0))+IF(AE$3="",0,IF(AE$46="",IF(AE20="",1,0),0))+IF(AF$3="",0,IF(AF$46="",IF(AF20="",1,0),0))+IF(AG$3="",0,IF(AG$46="",IF(AG20="",1,0),0))+IF(AH$3="",0,IF(AH$46="",IF(AH20="",1,0),0))+IF(AI$3="",0,IF(AI$46="",IF(AI20="",1,0),0)+IF(AJ$3="",0,IF(AJ$46="",IF(AJ20="",1,0),0))+IF(AK$3="",0,IF(AK$46="",IF(AK20="",1,0),0))+IF(AL$3="",0,IF(AL$46="",IF(AL20="",1,0),0))+IF(AM$3="",0,IF(AM$46="",IF(AM20="",1,0),0))))</f>
        <v>0</v>
      </c>
      <c r="AQ20" s="31">
        <f t="shared" si="6"/>
        <v>15</v>
      </c>
      <c r="AR20" s="46" t="str">
        <f>PARAMETRES!$B19</f>
        <v>M</v>
      </c>
      <c r="AS20" s="46" t="str">
        <f>PARAMETRES!$C19</f>
        <v>M</v>
      </c>
      <c r="AT20" s="47"/>
      <c r="AU20" s="47"/>
      <c r="AV20" s="47"/>
      <c r="AW20" s="47"/>
      <c r="AX20" s="47"/>
      <c r="AY20" s="47"/>
      <c r="AZ20" s="47"/>
      <c r="BA20" s="47"/>
      <c r="BB20" s="47"/>
      <c r="BC20" s="47"/>
      <c r="BD20" s="47"/>
      <c r="BE20" s="47"/>
      <c r="BF20" s="47"/>
      <c r="BG20" s="47"/>
      <c r="BH20" s="47"/>
      <c r="BI20" s="48" t="str">
        <f>IF(BJ20=0,"-",SUM(AT20:BH20)/BJ20*PARAMETRES!$G$5)</f>
        <v>-</v>
      </c>
      <c r="BJ20" s="49">
        <f t="shared" si="2"/>
        <v>0</v>
      </c>
      <c r="BK20" s="50">
        <f>IF(PARAMETRES!$B19="-","",IF(AT$3="",0,IF(AT$46="",IF(AT20="",1,0),0))+IF(AU$3="",0,IF(AU$46="",IF(AU20="",1,0),0))+IF(AV$3="",0,IF(AV$46="",IF(AV20="",1,0),0))+IF(AW$3="",0,IF(AW$46="",IF(AW20="",1,0),0))+IF(AX$3="",0,IF(AX$46="",IF(AX20="",1,0),0))+IF(AY$3="",0,IF(AY$46="",IF(AY20="",1,0),0))+IF(AZ$3="",0,IF(AZ$46="",IF(AZ20="",1,0),0))+IF(BA$3="",0,IF(BA$46="",IF(BA20="",1,0),0))+IF(BB$3="",0,IF(BB$46="",IF(BB20="",1,0),0))+IF(BC$3="",0,IF(BC$46="",IF(BC20="",1,0),0))+IF(BD$3="",0,IF(BD$46="",IF(BD20="",1,0),0)+IF(BE$3="",0,IF(BE$46="",IF(BE20="",1,0),0))+IF(BF$3="",0,IF(BF$46="",IF(BF20="",1,0),0))+IF(BG$3="",0,IF(BG$46="",IF(BG20="",1,0),0))+IF(BH$3="",0,IF(BH$46="",IF(BH20="",1,0),0))))</f>
        <v>0</v>
      </c>
      <c r="BL20" s="31">
        <f t="shared" si="7"/>
        <v>15</v>
      </c>
      <c r="BM20" s="46" t="str">
        <f>PARAMETRES!$B19</f>
        <v>M</v>
      </c>
      <c r="BN20" s="46" t="str">
        <f>PARAMETRES!$C19</f>
        <v>M</v>
      </c>
      <c r="BO20" s="47"/>
      <c r="BP20" s="47"/>
      <c r="BQ20" s="47"/>
      <c r="BR20" s="47"/>
      <c r="BS20" s="47"/>
      <c r="BT20" s="47"/>
      <c r="BU20" s="47"/>
      <c r="BV20" s="47"/>
      <c r="BW20" s="47"/>
      <c r="BX20" s="47"/>
      <c r="BY20" s="47"/>
      <c r="BZ20" s="47"/>
      <c r="CA20" s="47"/>
      <c r="CB20" s="47"/>
      <c r="CC20" s="47"/>
      <c r="CD20" s="48" t="str">
        <f>IF(CE20=0,"-",SUM(BO20:CC20)/CE20*PARAMETRES!$G$5)</f>
        <v>-</v>
      </c>
      <c r="CE20" s="49">
        <f t="shared" si="3"/>
        <v>0</v>
      </c>
      <c r="CF20" s="51">
        <f>IF(PARAMETRES!$B19="-","",IF(BO$3="",0,IF(BO$46="",IF(BO20="",1,0),0))+IF(BP$3="",0,IF(BP$46="",IF(BP20="",1,0),0))+IF(BQ$3="",0,IF(BQ$46="",IF(BQ20="",1,0),0))+IF(BR$3="",0,IF(BR$46="",IF(BR20="",1,0),0))+IF(BS$3="",0,IF(BS$46="",IF(BS20="",1,0),0))+IF(BT$3="",0,IF(BT$46="",IF(BT20="",1,0),0))+IF(BU$3="",0,IF(BU$46="",IF(BU20="",1,0),0))+IF(BV$3="",0,IF(BV$46="",IF(BV20="",1,0),0))+IF(BW$3="",0,IF(BW$46="",IF(BW20="",1,0),0))+IF(BX$3="",0,IF(BX$46="",IF(BX20="",1,0),0))+IF(BY$3="",0,IF(BY$46="",IF(BY20="",1,0),0)+IF(BZ$3="",0,IF(BZ$46="",IF(BZ20="",1,0),0))+IF(CA$3="",0,IF(CA$46="",IF(CA20="",1,0),0))+IF(CB$3="",0,IF(CB$46="",IF(CB20="",1,0),0))+IF(CC$3="",0,IF(CC$46="",IF(CC20="",1,0),0))))</f>
        <v>0</v>
      </c>
      <c r="CG20" s="46" t="str">
        <f>PARAMETRES!$B19</f>
        <v>M</v>
      </c>
      <c r="CH20" s="52" t="str">
        <f>PARAMETRES!$C19</f>
        <v>M</v>
      </c>
      <c r="CI20" s="32"/>
    </row>
    <row r="21" spans="1:87">
      <c r="A21" s="31">
        <f t="shared" si="4"/>
        <v>16</v>
      </c>
      <c r="B21" s="46" t="str">
        <f>PARAMETRES!$B20</f>
        <v>M</v>
      </c>
      <c r="C21" s="46" t="str">
        <f>PARAMETRES!$C20</f>
        <v>D</v>
      </c>
      <c r="D21" s="47">
        <v>13.5</v>
      </c>
      <c r="E21" s="47">
        <v>28</v>
      </c>
      <c r="F21" s="47"/>
      <c r="G21" s="47"/>
      <c r="H21" s="47"/>
      <c r="I21" s="47"/>
      <c r="J21" s="47"/>
      <c r="K21" s="47"/>
      <c r="L21" s="47"/>
      <c r="M21" s="47"/>
      <c r="N21" s="47"/>
      <c r="O21" s="47"/>
      <c r="P21" s="47"/>
      <c r="Q21" s="47"/>
      <c r="R21" s="47"/>
      <c r="S21" s="48">
        <f>IF(T21=0,"-",SUM(D21:R21)/T21*PARAMETRES!$G$5)</f>
        <v>21.614583333333336</v>
      </c>
      <c r="T21" s="49">
        <f t="shared" si="8"/>
        <v>48</v>
      </c>
      <c r="U21" s="50">
        <f>IF(PARAMETRES!$B20="-","",IF(D$3="",0,IF(D$46="",IF(D21="",1,0),0))+IF(E$3="",0,IF(E$46="",IF(E21="",1,0),0))+IF(F$3="",0,IF(F$46="",IF(F21="",1,0),0))+IF(G$3="",0,IF(G$46="",IF(G21="",1,0),0))+IF(H$3="",0,IF(H$46="",IF(H21="",1,0),0))+IF(I$3="",0,IF(I$46="",IF(I21="",1,0),0))+IF(J$3="",0,IF(J$46="",IF(J21="",1,0),0))+IF(K$3="",0,IF(K$46="",IF(K21="",1,0),0))+IF(L$3="",0,IF(L$46="",IF(L21="",1,0),0))+IF(M$3="",0,IF(M$46="",IF(M21="",1,0),0))+IF(N$3="",0,IF(N$46="",IF(N21="",1,0),0)+IF(O$3="",0,IF(O$46="",IF(O21="",1,0),0))+IF(P$3="",0,IF(P$46="",IF(P21="",1,0),0))+IF(Q$3="",0,IF(Q$46="",IF(Q21="",1,0),0))+IF(R$3="",0,IF(R$46="",IF(R21="",1,0),0))))</f>
        <v>0</v>
      </c>
      <c r="V21" s="31">
        <f t="shared" si="5"/>
        <v>16</v>
      </c>
      <c r="W21" s="46" t="str">
        <f>PARAMETRES!$B20</f>
        <v>M</v>
      </c>
      <c r="X21" s="46" t="str">
        <f>PARAMETRES!$C20</f>
        <v>D</v>
      </c>
      <c r="Y21" s="47"/>
      <c r="Z21" s="47"/>
      <c r="AA21" s="47"/>
      <c r="AB21" s="47"/>
      <c r="AC21" s="47"/>
      <c r="AD21" s="47"/>
      <c r="AE21" s="47"/>
      <c r="AF21" s="47"/>
      <c r="AG21" s="47"/>
      <c r="AH21" s="47"/>
      <c r="AI21" s="47"/>
      <c r="AJ21" s="47"/>
      <c r="AK21" s="47"/>
      <c r="AL21" s="47"/>
      <c r="AM21" s="47"/>
      <c r="AN21" s="48" t="str">
        <f>IF(AO21=0,"-",SUM(Y21:AM21)/AO21*PARAMETRES!$G$5)</f>
        <v>-</v>
      </c>
      <c r="AO21" s="49">
        <f t="shared" si="1"/>
        <v>0</v>
      </c>
      <c r="AP21" s="50">
        <f>IF(PARAMETRES!$B20="-","",IF(Y$3="",0,IF(Y$46="",IF(Y21="",1,0),0))+IF(Z$3="",0,IF(Z$46="",IF(Z21="",1,0),0))+IF(AA$3="",0,IF(AA$46="",IF(AA21="",1,0),0))+IF(AB$3="",0,IF(AB$46="",IF(AB21="",1,0),0))+IF(AC$3="",0,IF(AC$46="",IF(AC21="",1,0),0))+IF(AD$3="",0,IF(AD$46="",IF(AD21="",1,0),0))+IF(AE$3="",0,IF(AE$46="",IF(AE21="",1,0),0))+IF(AF$3="",0,IF(AF$46="",IF(AF21="",1,0),0))+IF(AG$3="",0,IF(AG$46="",IF(AG21="",1,0),0))+IF(AH$3="",0,IF(AH$46="",IF(AH21="",1,0),0))+IF(AI$3="",0,IF(AI$46="",IF(AI21="",1,0),0)+IF(AJ$3="",0,IF(AJ$46="",IF(AJ21="",1,0),0))+IF(AK$3="",0,IF(AK$46="",IF(AK21="",1,0),0))+IF(AL$3="",0,IF(AL$46="",IF(AL21="",1,0),0))+IF(AM$3="",0,IF(AM$46="",IF(AM21="",1,0),0))))</f>
        <v>0</v>
      </c>
      <c r="AQ21" s="31">
        <f t="shared" si="6"/>
        <v>16</v>
      </c>
      <c r="AR21" s="46" t="str">
        <f>PARAMETRES!$B20</f>
        <v>M</v>
      </c>
      <c r="AS21" s="46" t="str">
        <f>PARAMETRES!$C20</f>
        <v>D</v>
      </c>
      <c r="AT21" s="47"/>
      <c r="AU21" s="47"/>
      <c r="AV21" s="47"/>
      <c r="AW21" s="47"/>
      <c r="AX21" s="47"/>
      <c r="AY21" s="47"/>
      <c r="AZ21" s="47"/>
      <c r="BA21" s="47"/>
      <c r="BB21" s="47"/>
      <c r="BC21" s="47"/>
      <c r="BD21" s="47"/>
      <c r="BE21" s="47"/>
      <c r="BF21" s="47"/>
      <c r="BG21" s="47"/>
      <c r="BH21" s="47"/>
      <c r="BI21" s="48" t="str">
        <f>IF(BJ21=0,"-",SUM(AT21:BH21)/BJ21*PARAMETRES!$G$5)</f>
        <v>-</v>
      </c>
      <c r="BJ21" s="49">
        <f t="shared" si="2"/>
        <v>0</v>
      </c>
      <c r="BK21" s="50">
        <f>IF(PARAMETRES!$B20="-","",IF(AT$3="",0,IF(AT$46="",IF(AT21="",1,0),0))+IF(AU$3="",0,IF(AU$46="",IF(AU21="",1,0),0))+IF(AV$3="",0,IF(AV$46="",IF(AV21="",1,0),0))+IF(AW$3="",0,IF(AW$46="",IF(AW21="",1,0),0))+IF(AX$3="",0,IF(AX$46="",IF(AX21="",1,0),0))+IF(AY$3="",0,IF(AY$46="",IF(AY21="",1,0),0))+IF(AZ$3="",0,IF(AZ$46="",IF(AZ21="",1,0),0))+IF(BA$3="",0,IF(BA$46="",IF(BA21="",1,0),0))+IF(BB$3="",0,IF(BB$46="",IF(BB21="",1,0),0))+IF(BC$3="",0,IF(BC$46="",IF(BC21="",1,0),0))+IF(BD$3="",0,IF(BD$46="",IF(BD21="",1,0),0)+IF(BE$3="",0,IF(BE$46="",IF(BE21="",1,0),0))+IF(BF$3="",0,IF(BF$46="",IF(BF21="",1,0),0))+IF(BG$3="",0,IF(BG$46="",IF(BG21="",1,0),0))+IF(BH$3="",0,IF(BH$46="",IF(BH21="",1,0),0))))</f>
        <v>0</v>
      </c>
      <c r="BL21" s="31">
        <f t="shared" si="7"/>
        <v>16</v>
      </c>
      <c r="BM21" s="46" t="str">
        <f>PARAMETRES!$B20</f>
        <v>M</v>
      </c>
      <c r="BN21" s="46" t="str">
        <f>PARAMETRES!$C20</f>
        <v>D</v>
      </c>
      <c r="BO21" s="47"/>
      <c r="BP21" s="47"/>
      <c r="BQ21" s="47"/>
      <c r="BR21" s="47"/>
      <c r="BS21" s="47"/>
      <c r="BT21" s="47"/>
      <c r="BU21" s="47"/>
      <c r="BV21" s="47"/>
      <c r="BW21" s="47"/>
      <c r="BX21" s="47"/>
      <c r="BY21" s="47"/>
      <c r="BZ21" s="47"/>
      <c r="CA21" s="47"/>
      <c r="CB21" s="47"/>
      <c r="CC21" s="47"/>
      <c r="CD21" s="48" t="str">
        <f>IF(CE21=0,"-",SUM(BO21:CC21)/CE21*PARAMETRES!$G$5)</f>
        <v>-</v>
      </c>
      <c r="CE21" s="49">
        <f t="shared" si="3"/>
        <v>0</v>
      </c>
      <c r="CF21" s="51">
        <f>IF(PARAMETRES!$B20="-","",IF(BO$3="",0,IF(BO$46="",IF(BO21="",1,0),0))+IF(BP$3="",0,IF(BP$46="",IF(BP21="",1,0),0))+IF(BQ$3="",0,IF(BQ$46="",IF(BQ21="",1,0),0))+IF(BR$3="",0,IF(BR$46="",IF(BR21="",1,0),0))+IF(BS$3="",0,IF(BS$46="",IF(BS21="",1,0),0))+IF(BT$3="",0,IF(BT$46="",IF(BT21="",1,0),0))+IF(BU$3="",0,IF(BU$46="",IF(BU21="",1,0),0))+IF(BV$3="",0,IF(BV$46="",IF(BV21="",1,0),0))+IF(BW$3="",0,IF(BW$46="",IF(BW21="",1,0),0))+IF(BX$3="",0,IF(BX$46="",IF(BX21="",1,0),0))+IF(BY$3="",0,IF(BY$46="",IF(BY21="",1,0),0)+IF(BZ$3="",0,IF(BZ$46="",IF(BZ21="",1,0),0))+IF(CA$3="",0,IF(CA$46="",IF(CA21="",1,0),0))+IF(CB$3="",0,IF(CB$46="",IF(CB21="",1,0),0))+IF(CC$3="",0,IF(CC$46="",IF(CC21="",1,0),0))))</f>
        <v>0</v>
      </c>
      <c r="CG21" s="46" t="str">
        <f>PARAMETRES!$B20</f>
        <v>M</v>
      </c>
      <c r="CH21" s="52" t="str">
        <f>PARAMETRES!$C20</f>
        <v>D</v>
      </c>
      <c r="CI21" s="32"/>
    </row>
    <row r="22" spans="1:87">
      <c r="A22" s="31">
        <f t="shared" si="4"/>
        <v>17</v>
      </c>
      <c r="B22" s="46" t="str">
        <f>PARAMETRES!$B21</f>
        <v>N</v>
      </c>
      <c r="C22" s="46" t="str">
        <f>PARAMETRES!$C21</f>
        <v>G</v>
      </c>
      <c r="D22" s="47">
        <v>10</v>
      </c>
      <c r="E22" s="47">
        <v>25</v>
      </c>
      <c r="F22" s="47"/>
      <c r="G22" s="47"/>
      <c r="H22" s="47"/>
      <c r="I22" s="47"/>
      <c r="J22" s="47"/>
      <c r="K22" s="47"/>
      <c r="L22" s="47"/>
      <c r="M22" s="47"/>
      <c r="N22" s="47"/>
      <c r="O22" s="47"/>
      <c r="P22" s="47"/>
      <c r="Q22" s="47"/>
      <c r="R22" s="47"/>
      <c r="S22" s="48">
        <f>IF(T22=0,"-",SUM(D22:R22)/T22*PARAMETRES!$G$5)</f>
        <v>18.229166666666664</v>
      </c>
      <c r="T22" s="49">
        <f t="shared" si="8"/>
        <v>48</v>
      </c>
      <c r="U22" s="50">
        <f>IF(PARAMETRES!$B21="-","",IF(D$3="",0,IF(D$46="",IF(D22="",1,0),0))+IF(E$3="",0,IF(E$46="",IF(E22="",1,0),0))+IF(F$3="",0,IF(F$46="",IF(F22="",1,0),0))+IF(G$3="",0,IF(G$46="",IF(G22="",1,0),0))+IF(H$3="",0,IF(H$46="",IF(H22="",1,0),0))+IF(I$3="",0,IF(I$46="",IF(I22="",1,0),0))+IF(J$3="",0,IF(J$46="",IF(J22="",1,0),0))+IF(K$3="",0,IF(K$46="",IF(K22="",1,0),0))+IF(L$3="",0,IF(L$46="",IF(L22="",1,0),0))+IF(M$3="",0,IF(M$46="",IF(M22="",1,0),0))+IF(N$3="",0,IF(N$46="",IF(N22="",1,0),0)+IF(O$3="",0,IF(O$46="",IF(O22="",1,0),0))+IF(P$3="",0,IF(P$46="",IF(P22="",1,0),0))+IF(Q$3="",0,IF(Q$46="",IF(Q22="",1,0),0))+IF(R$3="",0,IF(R$46="",IF(R22="",1,0),0))))</f>
        <v>0</v>
      </c>
      <c r="V22" s="31">
        <f t="shared" si="5"/>
        <v>17</v>
      </c>
      <c r="W22" s="46" t="str">
        <f>PARAMETRES!$B21</f>
        <v>N</v>
      </c>
      <c r="X22" s="46" t="str">
        <f>PARAMETRES!$C21</f>
        <v>G</v>
      </c>
      <c r="Y22" s="47"/>
      <c r="Z22" s="47"/>
      <c r="AA22" s="47"/>
      <c r="AB22" s="47"/>
      <c r="AC22" s="47"/>
      <c r="AD22" s="47"/>
      <c r="AE22" s="47"/>
      <c r="AF22" s="47"/>
      <c r="AG22" s="47"/>
      <c r="AH22" s="47"/>
      <c r="AI22" s="47"/>
      <c r="AJ22" s="47"/>
      <c r="AK22" s="47"/>
      <c r="AL22" s="47"/>
      <c r="AM22" s="47"/>
      <c r="AN22" s="48" t="str">
        <f>IF(AO22=0,"-",SUM(Y22:AM22)/AO22*PARAMETRES!$G$5)</f>
        <v>-</v>
      </c>
      <c r="AO22" s="49">
        <f t="shared" si="1"/>
        <v>0</v>
      </c>
      <c r="AP22" s="50">
        <f>IF(PARAMETRES!$B21="-","",IF(Y$3="",0,IF(Y$46="",IF(Y22="",1,0),0))+IF(Z$3="",0,IF(Z$46="",IF(Z22="",1,0),0))+IF(AA$3="",0,IF(AA$46="",IF(AA22="",1,0),0))+IF(AB$3="",0,IF(AB$46="",IF(AB22="",1,0),0))+IF(AC$3="",0,IF(AC$46="",IF(AC22="",1,0),0))+IF(AD$3="",0,IF(AD$46="",IF(AD22="",1,0),0))+IF(AE$3="",0,IF(AE$46="",IF(AE22="",1,0),0))+IF(AF$3="",0,IF(AF$46="",IF(AF22="",1,0),0))+IF(AG$3="",0,IF(AG$46="",IF(AG22="",1,0),0))+IF(AH$3="",0,IF(AH$46="",IF(AH22="",1,0),0))+IF(AI$3="",0,IF(AI$46="",IF(AI22="",1,0),0)+IF(AJ$3="",0,IF(AJ$46="",IF(AJ22="",1,0),0))+IF(AK$3="",0,IF(AK$46="",IF(AK22="",1,0),0))+IF(AL$3="",0,IF(AL$46="",IF(AL22="",1,0),0))+IF(AM$3="",0,IF(AM$46="",IF(AM22="",1,0),0))))</f>
        <v>0</v>
      </c>
      <c r="AQ22" s="31">
        <f t="shared" si="6"/>
        <v>17</v>
      </c>
      <c r="AR22" s="46" t="str">
        <f>PARAMETRES!$B21</f>
        <v>N</v>
      </c>
      <c r="AS22" s="46" t="str">
        <f>PARAMETRES!$C21</f>
        <v>G</v>
      </c>
      <c r="AT22" s="47"/>
      <c r="AU22" s="47"/>
      <c r="AV22" s="47"/>
      <c r="AW22" s="47"/>
      <c r="AX22" s="47"/>
      <c r="AY22" s="47"/>
      <c r="AZ22" s="47"/>
      <c r="BA22" s="47"/>
      <c r="BB22" s="47"/>
      <c r="BC22" s="47"/>
      <c r="BD22" s="47"/>
      <c r="BE22" s="47"/>
      <c r="BF22" s="47"/>
      <c r="BG22" s="47"/>
      <c r="BH22" s="47"/>
      <c r="BI22" s="48" t="str">
        <f>IF(BJ22=0,"-",SUM(AT22:BH22)/BJ22*PARAMETRES!$G$5)</f>
        <v>-</v>
      </c>
      <c r="BJ22" s="49">
        <f t="shared" si="2"/>
        <v>0</v>
      </c>
      <c r="BK22" s="50">
        <f>IF(PARAMETRES!$B21="-","",IF(AT$3="",0,IF(AT$46="",IF(AT22="",1,0),0))+IF(AU$3="",0,IF(AU$46="",IF(AU22="",1,0),0))+IF(AV$3="",0,IF(AV$46="",IF(AV22="",1,0),0))+IF(AW$3="",0,IF(AW$46="",IF(AW22="",1,0),0))+IF(AX$3="",0,IF(AX$46="",IF(AX22="",1,0),0))+IF(AY$3="",0,IF(AY$46="",IF(AY22="",1,0),0))+IF(AZ$3="",0,IF(AZ$46="",IF(AZ22="",1,0),0))+IF(BA$3="",0,IF(BA$46="",IF(BA22="",1,0),0))+IF(BB$3="",0,IF(BB$46="",IF(BB22="",1,0),0))+IF(BC$3="",0,IF(BC$46="",IF(BC22="",1,0),0))+IF(BD$3="",0,IF(BD$46="",IF(BD22="",1,0),0)+IF(BE$3="",0,IF(BE$46="",IF(BE22="",1,0),0))+IF(BF$3="",0,IF(BF$46="",IF(BF22="",1,0),0))+IF(BG$3="",0,IF(BG$46="",IF(BG22="",1,0),0))+IF(BH$3="",0,IF(BH$46="",IF(BH22="",1,0),0))))</f>
        <v>0</v>
      </c>
      <c r="BL22" s="31">
        <f t="shared" si="7"/>
        <v>17</v>
      </c>
      <c r="BM22" s="46" t="str">
        <f>PARAMETRES!$B21</f>
        <v>N</v>
      </c>
      <c r="BN22" s="46" t="str">
        <f>PARAMETRES!$C21</f>
        <v>G</v>
      </c>
      <c r="BO22" s="47"/>
      <c r="BP22" s="47"/>
      <c r="BQ22" s="47"/>
      <c r="BR22" s="47"/>
      <c r="BS22" s="47"/>
      <c r="BT22" s="47"/>
      <c r="BU22" s="47"/>
      <c r="BV22" s="47"/>
      <c r="BW22" s="47"/>
      <c r="BX22" s="47"/>
      <c r="BY22" s="47"/>
      <c r="BZ22" s="47"/>
      <c r="CA22" s="47"/>
      <c r="CB22" s="47"/>
      <c r="CC22" s="47"/>
      <c r="CD22" s="48" t="str">
        <f>IF(CE22=0,"-",SUM(BO22:CC22)/CE22*PARAMETRES!$G$5)</f>
        <v>-</v>
      </c>
      <c r="CE22" s="49">
        <f t="shared" si="3"/>
        <v>0</v>
      </c>
      <c r="CF22" s="51">
        <f>IF(PARAMETRES!$B21="-","",IF(BO$3="",0,IF(BO$46="",IF(BO22="",1,0),0))+IF(BP$3="",0,IF(BP$46="",IF(BP22="",1,0),0))+IF(BQ$3="",0,IF(BQ$46="",IF(BQ22="",1,0),0))+IF(BR$3="",0,IF(BR$46="",IF(BR22="",1,0),0))+IF(BS$3="",0,IF(BS$46="",IF(BS22="",1,0),0))+IF(BT$3="",0,IF(BT$46="",IF(BT22="",1,0),0))+IF(BU$3="",0,IF(BU$46="",IF(BU22="",1,0),0))+IF(BV$3="",0,IF(BV$46="",IF(BV22="",1,0),0))+IF(BW$3="",0,IF(BW$46="",IF(BW22="",1,0),0))+IF(BX$3="",0,IF(BX$46="",IF(BX22="",1,0),0))+IF(BY$3="",0,IF(BY$46="",IF(BY22="",1,0),0)+IF(BZ$3="",0,IF(BZ$46="",IF(BZ22="",1,0),0))+IF(CA$3="",0,IF(CA$46="",IF(CA22="",1,0),0))+IF(CB$3="",0,IF(CB$46="",IF(CB22="",1,0),0))+IF(CC$3="",0,IF(CC$46="",IF(CC22="",1,0),0))))</f>
        <v>0</v>
      </c>
      <c r="CG22" s="46" t="str">
        <f>PARAMETRES!$B21</f>
        <v>N</v>
      </c>
      <c r="CH22" s="52" t="str">
        <f>PARAMETRES!$C21</f>
        <v>G</v>
      </c>
      <c r="CI22" s="32"/>
    </row>
    <row r="23" spans="1:87">
      <c r="A23" s="31">
        <f t="shared" si="4"/>
        <v>18</v>
      </c>
      <c r="B23" s="46" t="str">
        <f>PARAMETRES!$B22</f>
        <v>P</v>
      </c>
      <c r="C23" s="46" t="str">
        <f>PARAMETRES!$C22</f>
        <v>L</v>
      </c>
      <c r="D23" s="47">
        <v>17</v>
      </c>
      <c r="E23" s="47">
        <v>30</v>
      </c>
      <c r="F23" s="47"/>
      <c r="G23" s="47"/>
      <c r="H23" s="47"/>
      <c r="I23" s="47"/>
      <c r="J23" s="47"/>
      <c r="K23" s="47"/>
      <c r="L23" s="47"/>
      <c r="M23" s="47"/>
      <c r="N23" s="47"/>
      <c r="O23" s="47"/>
      <c r="P23" s="47"/>
      <c r="Q23" s="47"/>
      <c r="R23" s="47"/>
      <c r="S23" s="48">
        <f>IF(T23=0,"-",SUM(D23:R23)/T23*PARAMETRES!$G$5)</f>
        <v>24.479166666666664</v>
      </c>
      <c r="T23" s="49">
        <f t="shared" si="8"/>
        <v>48</v>
      </c>
      <c r="U23" s="50">
        <f>IF(PARAMETRES!$B22="-","",IF(D$3="",0,IF(D$46="",IF(D23="",1,0),0))+IF(E$3="",0,IF(E$46="",IF(E23="",1,0),0))+IF(F$3="",0,IF(F$46="",IF(F23="",1,0),0))+IF(G$3="",0,IF(G$46="",IF(G23="",1,0),0))+IF(H$3="",0,IF(H$46="",IF(H23="",1,0),0))+IF(I$3="",0,IF(I$46="",IF(I23="",1,0),0))+IF(J$3="",0,IF(J$46="",IF(J23="",1,0),0))+IF(K$3="",0,IF(K$46="",IF(K23="",1,0),0))+IF(L$3="",0,IF(L$46="",IF(L23="",1,0),0))+IF(M$3="",0,IF(M$46="",IF(M23="",1,0),0))+IF(N$3="",0,IF(N$46="",IF(N23="",1,0),0)+IF(O$3="",0,IF(O$46="",IF(O23="",1,0),0))+IF(P$3="",0,IF(P$46="",IF(P23="",1,0),0))+IF(Q$3="",0,IF(Q$46="",IF(Q23="",1,0),0))+IF(R$3="",0,IF(R$46="",IF(R23="",1,0),0))))</f>
        <v>0</v>
      </c>
      <c r="V23" s="31">
        <f t="shared" si="5"/>
        <v>18</v>
      </c>
      <c r="W23" s="46" t="str">
        <f>PARAMETRES!$B22</f>
        <v>P</v>
      </c>
      <c r="X23" s="46" t="str">
        <f>PARAMETRES!$C22</f>
        <v>L</v>
      </c>
      <c r="Y23" s="47"/>
      <c r="Z23" s="47"/>
      <c r="AA23" s="47"/>
      <c r="AB23" s="47"/>
      <c r="AC23" s="47"/>
      <c r="AD23" s="47"/>
      <c r="AE23" s="47"/>
      <c r="AF23" s="47"/>
      <c r="AG23" s="47"/>
      <c r="AH23" s="47"/>
      <c r="AI23" s="47"/>
      <c r="AJ23" s="47"/>
      <c r="AK23" s="47"/>
      <c r="AL23" s="47"/>
      <c r="AM23" s="47"/>
      <c r="AN23" s="48" t="str">
        <f>IF(AO23=0,"-",SUM(Y23:AM23)/AO23*PARAMETRES!$G$5)</f>
        <v>-</v>
      </c>
      <c r="AO23" s="49">
        <f t="shared" si="1"/>
        <v>0</v>
      </c>
      <c r="AP23" s="50">
        <f>IF(PARAMETRES!$B22="-","",IF(Y$3="",0,IF(Y$46="",IF(Y23="",1,0),0))+IF(Z$3="",0,IF(Z$46="",IF(Z23="",1,0),0))+IF(AA$3="",0,IF(AA$46="",IF(AA23="",1,0),0))+IF(AB$3="",0,IF(AB$46="",IF(AB23="",1,0),0))+IF(AC$3="",0,IF(AC$46="",IF(AC23="",1,0),0))+IF(AD$3="",0,IF(AD$46="",IF(AD23="",1,0),0))+IF(AE$3="",0,IF(AE$46="",IF(AE23="",1,0),0))+IF(AF$3="",0,IF(AF$46="",IF(AF23="",1,0),0))+IF(AG$3="",0,IF(AG$46="",IF(AG23="",1,0),0))+IF(AH$3="",0,IF(AH$46="",IF(AH23="",1,0),0))+IF(AI$3="",0,IF(AI$46="",IF(AI23="",1,0),0)+IF(AJ$3="",0,IF(AJ$46="",IF(AJ23="",1,0),0))+IF(AK$3="",0,IF(AK$46="",IF(AK23="",1,0),0))+IF(AL$3="",0,IF(AL$46="",IF(AL23="",1,0),0))+IF(AM$3="",0,IF(AM$46="",IF(AM23="",1,0),0))))</f>
        <v>0</v>
      </c>
      <c r="AQ23" s="31">
        <f t="shared" si="6"/>
        <v>18</v>
      </c>
      <c r="AR23" s="46" t="str">
        <f>PARAMETRES!$B22</f>
        <v>P</v>
      </c>
      <c r="AS23" s="46" t="str">
        <f>PARAMETRES!$C22</f>
        <v>L</v>
      </c>
      <c r="AT23" s="47"/>
      <c r="AU23" s="47"/>
      <c r="AV23" s="47"/>
      <c r="AW23" s="47"/>
      <c r="AX23" s="47"/>
      <c r="AY23" s="47"/>
      <c r="AZ23" s="47"/>
      <c r="BA23" s="47"/>
      <c r="BB23" s="47"/>
      <c r="BC23" s="47"/>
      <c r="BD23" s="47"/>
      <c r="BE23" s="47"/>
      <c r="BF23" s="47"/>
      <c r="BG23" s="47"/>
      <c r="BH23" s="47"/>
      <c r="BI23" s="48" t="str">
        <f>IF(BJ23=0,"-",SUM(AT23:BH23)/BJ23*PARAMETRES!$G$5)</f>
        <v>-</v>
      </c>
      <c r="BJ23" s="49">
        <f t="shared" si="2"/>
        <v>0</v>
      </c>
      <c r="BK23" s="50">
        <f>IF(PARAMETRES!$B22="-","",IF(AT$3="",0,IF(AT$46="",IF(AT23="",1,0),0))+IF(AU$3="",0,IF(AU$46="",IF(AU23="",1,0),0))+IF(AV$3="",0,IF(AV$46="",IF(AV23="",1,0),0))+IF(AW$3="",0,IF(AW$46="",IF(AW23="",1,0),0))+IF(AX$3="",0,IF(AX$46="",IF(AX23="",1,0),0))+IF(AY$3="",0,IF(AY$46="",IF(AY23="",1,0),0))+IF(AZ$3="",0,IF(AZ$46="",IF(AZ23="",1,0),0))+IF(BA$3="",0,IF(BA$46="",IF(BA23="",1,0),0))+IF(BB$3="",0,IF(BB$46="",IF(BB23="",1,0),0))+IF(BC$3="",0,IF(BC$46="",IF(BC23="",1,0),0))+IF(BD$3="",0,IF(BD$46="",IF(BD23="",1,0),0)+IF(BE$3="",0,IF(BE$46="",IF(BE23="",1,0),0))+IF(BF$3="",0,IF(BF$46="",IF(BF23="",1,0),0))+IF(BG$3="",0,IF(BG$46="",IF(BG23="",1,0),0))+IF(BH$3="",0,IF(BH$46="",IF(BH23="",1,0),0))))</f>
        <v>0</v>
      </c>
      <c r="BL23" s="31">
        <f t="shared" si="7"/>
        <v>18</v>
      </c>
      <c r="BM23" s="46" t="str">
        <f>PARAMETRES!$B22</f>
        <v>P</v>
      </c>
      <c r="BN23" s="46" t="str">
        <f>PARAMETRES!$C22</f>
        <v>L</v>
      </c>
      <c r="BO23" s="47"/>
      <c r="BP23" s="47"/>
      <c r="BQ23" s="47"/>
      <c r="BR23" s="47"/>
      <c r="BS23" s="47"/>
      <c r="BT23" s="47"/>
      <c r="BU23" s="47"/>
      <c r="BV23" s="47"/>
      <c r="BW23" s="47"/>
      <c r="BX23" s="47"/>
      <c r="BY23" s="47"/>
      <c r="BZ23" s="47"/>
      <c r="CA23" s="47"/>
      <c r="CB23" s="47"/>
      <c r="CC23" s="47"/>
      <c r="CD23" s="48" t="str">
        <f>IF(CE23=0,"-",SUM(BO23:CC23)/CE23*PARAMETRES!$G$5)</f>
        <v>-</v>
      </c>
      <c r="CE23" s="49">
        <f t="shared" si="3"/>
        <v>0</v>
      </c>
      <c r="CF23" s="51">
        <f>IF(PARAMETRES!$B22="-","",IF(BO$3="",0,IF(BO$46="",IF(BO23="",1,0),0))+IF(BP$3="",0,IF(BP$46="",IF(BP23="",1,0),0))+IF(BQ$3="",0,IF(BQ$46="",IF(BQ23="",1,0),0))+IF(BR$3="",0,IF(BR$46="",IF(BR23="",1,0),0))+IF(BS$3="",0,IF(BS$46="",IF(BS23="",1,0),0))+IF(BT$3="",0,IF(BT$46="",IF(BT23="",1,0),0))+IF(BU$3="",0,IF(BU$46="",IF(BU23="",1,0),0))+IF(BV$3="",0,IF(BV$46="",IF(BV23="",1,0),0))+IF(BW$3="",0,IF(BW$46="",IF(BW23="",1,0),0))+IF(BX$3="",0,IF(BX$46="",IF(BX23="",1,0),0))+IF(BY$3="",0,IF(BY$46="",IF(BY23="",1,0),0)+IF(BZ$3="",0,IF(BZ$46="",IF(BZ23="",1,0),0))+IF(CA$3="",0,IF(CA$46="",IF(CA23="",1,0),0))+IF(CB$3="",0,IF(CB$46="",IF(CB23="",1,0),0))+IF(CC$3="",0,IF(CC$46="",IF(CC23="",1,0),0))))</f>
        <v>0</v>
      </c>
      <c r="CG23" s="46" t="str">
        <f>PARAMETRES!$B22</f>
        <v>P</v>
      </c>
      <c r="CH23" s="52" t="str">
        <f>PARAMETRES!$C22</f>
        <v>L</v>
      </c>
      <c r="CI23" s="32"/>
    </row>
    <row r="24" spans="1:87">
      <c r="A24" s="31">
        <f t="shared" si="4"/>
        <v>19</v>
      </c>
      <c r="B24" s="46" t="str">
        <f>PARAMETRES!$B23</f>
        <v>R</v>
      </c>
      <c r="C24" s="46" t="str">
        <f>PARAMETRES!$C23</f>
        <v>G</v>
      </c>
      <c r="D24" s="47">
        <v>12</v>
      </c>
      <c r="E24" s="47">
        <v>28</v>
      </c>
      <c r="F24" s="47"/>
      <c r="G24" s="47"/>
      <c r="H24" s="47"/>
      <c r="I24" s="47"/>
      <c r="J24" s="47"/>
      <c r="K24" s="47"/>
      <c r="L24" s="47"/>
      <c r="M24" s="47"/>
      <c r="N24" s="47"/>
      <c r="O24" s="47"/>
      <c r="P24" s="47"/>
      <c r="Q24" s="47"/>
      <c r="R24" s="47"/>
      <c r="S24" s="48">
        <f>IF(T24=0,"-",SUM(D24:R24)/T24*PARAMETRES!$G$5)</f>
        <v>20.833333333333336</v>
      </c>
      <c r="T24" s="49">
        <f t="shared" si="8"/>
        <v>48</v>
      </c>
      <c r="U24" s="50">
        <f>IF(PARAMETRES!$B23="-","",IF(D$3="",0,IF(D$46="",IF(D24="",1,0),0))+IF(E$3="",0,IF(E$46="",IF(E24="",1,0),0))+IF(F$3="",0,IF(F$46="",IF(F24="",1,0),0))+IF(G$3="",0,IF(G$46="",IF(G24="",1,0),0))+IF(H$3="",0,IF(H$46="",IF(H24="",1,0),0))+IF(I$3="",0,IF(I$46="",IF(I24="",1,0),0))+IF(J$3="",0,IF(J$46="",IF(J24="",1,0),0))+IF(K$3="",0,IF(K$46="",IF(K24="",1,0),0))+IF(L$3="",0,IF(L$46="",IF(L24="",1,0),0))+IF(M$3="",0,IF(M$46="",IF(M24="",1,0),0))+IF(N$3="",0,IF(N$46="",IF(N24="",1,0),0)+IF(O$3="",0,IF(O$46="",IF(O24="",1,0),0))+IF(P$3="",0,IF(P$46="",IF(P24="",1,0),0))+IF(Q$3="",0,IF(Q$46="",IF(Q24="",1,0),0))+IF(R$3="",0,IF(R$46="",IF(R24="",1,0),0))))</f>
        <v>0</v>
      </c>
      <c r="V24" s="31">
        <f t="shared" si="5"/>
        <v>19</v>
      </c>
      <c r="W24" s="46" t="str">
        <f>PARAMETRES!$B23</f>
        <v>R</v>
      </c>
      <c r="X24" s="46" t="str">
        <f>PARAMETRES!$C23</f>
        <v>G</v>
      </c>
      <c r="Y24" s="47"/>
      <c r="Z24" s="47"/>
      <c r="AA24" s="47"/>
      <c r="AB24" s="47"/>
      <c r="AC24" s="47"/>
      <c r="AD24" s="47"/>
      <c r="AE24" s="47"/>
      <c r="AF24" s="47"/>
      <c r="AG24" s="47"/>
      <c r="AH24" s="47"/>
      <c r="AI24" s="47"/>
      <c r="AJ24" s="47"/>
      <c r="AK24" s="47"/>
      <c r="AL24" s="47"/>
      <c r="AM24" s="47"/>
      <c r="AN24" s="48" t="str">
        <f>IF(AO24=0,"-",SUM(Y24:AM24)/AO24*PARAMETRES!$G$5)</f>
        <v>-</v>
      </c>
      <c r="AO24" s="49">
        <f t="shared" si="1"/>
        <v>0</v>
      </c>
      <c r="AP24" s="50">
        <f>IF(PARAMETRES!$B23="-","",IF(Y$3="",0,IF(Y$46="",IF(Y24="",1,0),0))+IF(Z$3="",0,IF(Z$46="",IF(Z24="",1,0),0))+IF(AA$3="",0,IF(AA$46="",IF(AA24="",1,0),0))+IF(AB$3="",0,IF(AB$46="",IF(AB24="",1,0),0))+IF(AC$3="",0,IF(AC$46="",IF(AC24="",1,0),0))+IF(AD$3="",0,IF(AD$46="",IF(AD24="",1,0),0))+IF(AE$3="",0,IF(AE$46="",IF(AE24="",1,0),0))+IF(AF$3="",0,IF(AF$46="",IF(AF24="",1,0),0))+IF(AG$3="",0,IF(AG$46="",IF(AG24="",1,0),0))+IF(AH$3="",0,IF(AH$46="",IF(AH24="",1,0),0))+IF(AI$3="",0,IF(AI$46="",IF(AI24="",1,0),0)+IF(AJ$3="",0,IF(AJ$46="",IF(AJ24="",1,0),0))+IF(AK$3="",0,IF(AK$46="",IF(AK24="",1,0),0))+IF(AL$3="",0,IF(AL$46="",IF(AL24="",1,0),0))+IF(AM$3="",0,IF(AM$46="",IF(AM24="",1,0),0))))</f>
        <v>0</v>
      </c>
      <c r="AQ24" s="31">
        <f t="shared" si="6"/>
        <v>19</v>
      </c>
      <c r="AR24" s="46" t="str">
        <f>PARAMETRES!$B23</f>
        <v>R</v>
      </c>
      <c r="AS24" s="46" t="str">
        <f>PARAMETRES!$C23</f>
        <v>G</v>
      </c>
      <c r="AT24" s="47"/>
      <c r="AU24" s="47"/>
      <c r="AV24" s="47"/>
      <c r="AW24" s="47"/>
      <c r="AX24" s="47"/>
      <c r="AY24" s="47"/>
      <c r="AZ24" s="47"/>
      <c r="BA24" s="47"/>
      <c r="BB24" s="47"/>
      <c r="BC24" s="47"/>
      <c r="BD24" s="47"/>
      <c r="BE24" s="47"/>
      <c r="BF24" s="47"/>
      <c r="BG24" s="47"/>
      <c r="BH24" s="47"/>
      <c r="BI24" s="48" t="str">
        <f>IF(BJ24=0,"-",SUM(AT24:BH24)/BJ24*PARAMETRES!$G$5)</f>
        <v>-</v>
      </c>
      <c r="BJ24" s="49">
        <f t="shared" si="2"/>
        <v>0</v>
      </c>
      <c r="BK24" s="50">
        <f>IF(PARAMETRES!$B23="-","",IF(AT$3="",0,IF(AT$46="",IF(AT24="",1,0),0))+IF(AU$3="",0,IF(AU$46="",IF(AU24="",1,0),0))+IF(AV$3="",0,IF(AV$46="",IF(AV24="",1,0),0))+IF(AW$3="",0,IF(AW$46="",IF(AW24="",1,0),0))+IF(AX$3="",0,IF(AX$46="",IF(AX24="",1,0),0))+IF(AY$3="",0,IF(AY$46="",IF(AY24="",1,0),0))+IF(AZ$3="",0,IF(AZ$46="",IF(AZ24="",1,0),0))+IF(BA$3="",0,IF(BA$46="",IF(BA24="",1,0),0))+IF(BB$3="",0,IF(BB$46="",IF(BB24="",1,0),0))+IF(BC$3="",0,IF(BC$46="",IF(BC24="",1,0),0))+IF(BD$3="",0,IF(BD$46="",IF(BD24="",1,0),0)+IF(BE$3="",0,IF(BE$46="",IF(BE24="",1,0),0))+IF(BF$3="",0,IF(BF$46="",IF(BF24="",1,0),0))+IF(BG$3="",0,IF(BG$46="",IF(BG24="",1,0),0))+IF(BH$3="",0,IF(BH$46="",IF(BH24="",1,0),0))))</f>
        <v>0</v>
      </c>
      <c r="BL24" s="31">
        <f t="shared" si="7"/>
        <v>19</v>
      </c>
      <c r="BM24" s="46" t="str">
        <f>PARAMETRES!$B23</f>
        <v>R</v>
      </c>
      <c r="BN24" s="46" t="str">
        <f>PARAMETRES!$C23</f>
        <v>G</v>
      </c>
      <c r="BO24" s="47"/>
      <c r="BP24" s="47"/>
      <c r="BQ24" s="47"/>
      <c r="BR24" s="47"/>
      <c r="BS24" s="47"/>
      <c r="BT24" s="47"/>
      <c r="BU24" s="47"/>
      <c r="BV24" s="47"/>
      <c r="BW24" s="47"/>
      <c r="BX24" s="47"/>
      <c r="BY24" s="47"/>
      <c r="BZ24" s="47"/>
      <c r="CA24" s="47"/>
      <c r="CB24" s="47"/>
      <c r="CC24" s="47"/>
      <c r="CD24" s="48" t="str">
        <f>IF(CE24=0,"-",SUM(BO24:CC24)/CE24*PARAMETRES!$G$5)</f>
        <v>-</v>
      </c>
      <c r="CE24" s="49">
        <f t="shared" si="3"/>
        <v>0</v>
      </c>
      <c r="CF24" s="51">
        <f>IF(PARAMETRES!$B23="-","",IF(BO$3="",0,IF(BO$46="",IF(BO24="",1,0),0))+IF(BP$3="",0,IF(BP$46="",IF(BP24="",1,0),0))+IF(BQ$3="",0,IF(BQ$46="",IF(BQ24="",1,0),0))+IF(BR$3="",0,IF(BR$46="",IF(BR24="",1,0),0))+IF(BS$3="",0,IF(BS$46="",IF(BS24="",1,0),0))+IF(BT$3="",0,IF(BT$46="",IF(BT24="",1,0),0))+IF(BU$3="",0,IF(BU$46="",IF(BU24="",1,0),0))+IF(BV$3="",0,IF(BV$46="",IF(BV24="",1,0),0))+IF(BW$3="",0,IF(BW$46="",IF(BW24="",1,0),0))+IF(BX$3="",0,IF(BX$46="",IF(BX24="",1,0),0))+IF(BY$3="",0,IF(BY$46="",IF(BY24="",1,0),0)+IF(BZ$3="",0,IF(BZ$46="",IF(BZ24="",1,0),0))+IF(CA$3="",0,IF(CA$46="",IF(CA24="",1,0),0))+IF(CB$3="",0,IF(CB$46="",IF(CB24="",1,0),0))+IF(CC$3="",0,IF(CC$46="",IF(CC24="",1,0),0))))</f>
        <v>0</v>
      </c>
      <c r="CG24" s="46" t="str">
        <f>PARAMETRES!$B23</f>
        <v>R</v>
      </c>
      <c r="CH24" s="52" t="str">
        <f>PARAMETRES!$C23</f>
        <v>G</v>
      </c>
      <c r="CI24" s="32"/>
    </row>
    <row r="25" spans="1:87">
      <c r="A25" s="31">
        <f t="shared" si="4"/>
        <v>20</v>
      </c>
      <c r="B25" s="46" t="str">
        <f>PARAMETRES!$B24</f>
        <v>R</v>
      </c>
      <c r="C25" s="46" t="str">
        <f>PARAMETRES!$C24</f>
        <v>N</v>
      </c>
      <c r="D25" s="47">
        <v>18</v>
      </c>
      <c r="E25" s="47">
        <v>28</v>
      </c>
      <c r="F25" s="47"/>
      <c r="G25" s="47"/>
      <c r="H25" s="47"/>
      <c r="I25" s="47"/>
      <c r="J25" s="47"/>
      <c r="K25" s="47"/>
      <c r="L25" s="47"/>
      <c r="M25" s="47"/>
      <c r="N25" s="47"/>
      <c r="O25" s="47"/>
      <c r="P25" s="47"/>
      <c r="Q25" s="47"/>
      <c r="R25" s="47"/>
      <c r="S25" s="48">
        <f>IF(T25=0,"-",SUM(D25:R25)/T25*PARAMETRES!$G$5)</f>
        <v>23.958333333333336</v>
      </c>
      <c r="T25" s="49">
        <f t="shared" si="8"/>
        <v>48</v>
      </c>
      <c r="U25" s="50">
        <f>IF(PARAMETRES!$B24="-","",IF(D$3="",0,IF(D$46="",IF(D25="",1,0),0))+IF(E$3="",0,IF(E$46="",IF(E25="",1,0),0))+IF(F$3="",0,IF(F$46="",IF(F25="",1,0),0))+IF(G$3="",0,IF(G$46="",IF(G25="",1,0),0))+IF(H$3="",0,IF(H$46="",IF(H25="",1,0),0))+IF(I$3="",0,IF(I$46="",IF(I25="",1,0),0))+IF(J$3="",0,IF(J$46="",IF(J25="",1,0),0))+IF(K$3="",0,IF(K$46="",IF(K25="",1,0),0))+IF(L$3="",0,IF(L$46="",IF(L25="",1,0),0))+IF(M$3="",0,IF(M$46="",IF(M25="",1,0),0))+IF(N$3="",0,IF(N$46="",IF(N25="",1,0),0)+IF(O$3="",0,IF(O$46="",IF(O25="",1,0),0))+IF(P$3="",0,IF(P$46="",IF(P25="",1,0),0))+IF(Q$3="",0,IF(Q$46="",IF(Q25="",1,0),0))+IF(R$3="",0,IF(R$46="",IF(R25="",1,0),0))))</f>
        <v>0</v>
      </c>
      <c r="V25" s="31">
        <f t="shared" si="5"/>
        <v>20</v>
      </c>
      <c r="W25" s="46" t="str">
        <f>PARAMETRES!$B24</f>
        <v>R</v>
      </c>
      <c r="X25" s="46" t="str">
        <f>PARAMETRES!$C24</f>
        <v>N</v>
      </c>
      <c r="Y25" s="47"/>
      <c r="Z25" s="47"/>
      <c r="AA25" s="47"/>
      <c r="AB25" s="47"/>
      <c r="AC25" s="47"/>
      <c r="AD25" s="47"/>
      <c r="AE25" s="47"/>
      <c r="AF25" s="47"/>
      <c r="AG25" s="47"/>
      <c r="AH25" s="47"/>
      <c r="AI25" s="47"/>
      <c r="AJ25" s="47"/>
      <c r="AK25" s="47"/>
      <c r="AL25" s="47"/>
      <c r="AM25" s="47"/>
      <c r="AN25" s="48" t="str">
        <f>IF(AO25=0,"-",SUM(Y25:AM25)/AO25*PARAMETRES!$G$5)</f>
        <v>-</v>
      </c>
      <c r="AO25" s="49">
        <f t="shared" si="1"/>
        <v>0</v>
      </c>
      <c r="AP25" s="50">
        <f>IF(PARAMETRES!$B24="-","",IF(Y$3="",0,IF(Y$46="",IF(Y25="",1,0),0))+IF(Z$3="",0,IF(Z$46="",IF(Z25="",1,0),0))+IF(AA$3="",0,IF(AA$46="",IF(AA25="",1,0),0))+IF(AB$3="",0,IF(AB$46="",IF(AB25="",1,0),0))+IF(AC$3="",0,IF(AC$46="",IF(AC25="",1,0),0))+IF(AD$3="",0,IF(AD$46="",IF(AD25="",1,0),0))+IF(AE$3="",0,IF(AE$46="",IF(AE25="",1,0),0))+IF(AF$3="",0,IF(AF$46="",IF(AF25="",1,0),0))+IF(AG$3="",0,IF(AG$46="",IF(AG25="",1,0),0))+IF(AH$3="",0,IF(AH$46="",IF(AH25="",1,0),0))+IF(AI$3="",0,IF(AI$46="",IF(AI25="",1,0),0)+IF(AJ$3="",0,IF(AJ$46="",IF(AJ25="",1,0),0))+IF(AK$3="",0,IF(AK$46="",IF(AK25="",1,0),0))+IF(AL$3="",0,IF(AL$46="",IF(AL25="",1,0),0))+IF(AM$3="",0,IF(AM$46="",IF(AM25="",1,0),0))))</f>
        <v>0</v>
      </c>
      <c r="AQ25" s="31">
        <f t="shared" si="6"/>
        <v>20</v>
      </c>
      <c r="AR25" s="46" t="str">
        <f>PARAMETRES!$B24</f>
        <v>R</v>
      </c>
      <c r="AS25" s="46" t="str">
        <f>PARAMETRES!$C24</f>
        <v>N</v>
      </c>
      <c r="AT25" s="47"/>
      <c r="AU25" s="47"/>
      <c r="AV25" s="47"/>
      <c r="AW25" s="47"/>
      <c r="AX25" s="47"/>
      <c r="AY25" s="47"/>
      <c r="AZ25" s="47"/>
      <c r="BA25" s="47"/>
      <c r="BB25" s="47"/>
      <c r="BC25" s="47"/>
      <c r="BD25" s="47"/>
      <c r="BE25" s="47"/>
      <c r="BF25" s="47"/>
      <c r="BG25" s="47"/>
      <c r="BH25" s="47"/>
      <c r="BI25" s="48" t="str">
        <f>IF(BJ25=0,"-",SUM(AT25:BH25)/BJ25*PARAMETRES!$G$5)</f>
        <v>-</v>
      </c>
      <c r="BJ25" s="49">
        <f t="shared" si="2"/>
        <v>0</v>
      </c>
      <c r="BK25" s="50">
        <f>IF(PARAMETRES!$B24="-","",IF(AT$3="",0,IF(AT$46="",IF(AT25="",1,0),0))+IF(AU$3="",0,IF(AU$46="",IF(AU25="",1,0),0))+IF(AV$3="",0,IF(AV$46="",IF(AV25="",1,0),0))+IF(AW$3="",0,IF(AW$46="",IF(AW25="",1,0),0))+IF(AX$3="",0,IF(AX$46="",IF(AX25="",1,0),0))+IF(AY$3="",0,IF(AY$46="",IF(AY25="",1,0),0))+IF(AZ$3="",0,IF(AZ$46="",IF(AZ25="",1,0),0))+IF(BA$3="",0,IF(BA$46="",IF(BA25="",1,0),0))+IF(BB$3="",0,IF(BB$46="",IF(BB25="",1,0),0))+IF(BC$3="",0,IF(BC$46="",IF(BC25="",1,0),0))+IF(BD$3="",0,IF(BD$46="",IF(BD25="",1,0),0)+IF(BE$3="",0,IF(BE$46="",IF(BE25="",1,0),0))+IF(BF$3="",0,IF(BF$46="",IF(BF25="",1,0),0))+IF(BG$3="",0,IF(BG$46="",IF(BG25="",1,0),0))+IF(BH$3="",0,IF(BH$46="",IF(BH25="",1,0),0))))</f>
        <v>0</v>
      </c>
      <c r="BL25" s="31">
        <f t="shared" si="7"/>
        <v>20</v>
      </c>
      <c r="BM25" s="46" t="str">
        <f>PARAMETRES!$B24</f>
        <v>R</v>
      </c>
      <c r="BN25" s="46" t="str">
        <f>PARAMETRES!$C24</f>
        <v>N</v>
      </c>
      <c r="BO25" s="47"/>
      <c r="BP25" s="47"/>
      <c r="BQ25" s="47"/>
      <c r="BR25" s="47"/>
      <c r="BS25" s="47"/>
      <c r="BT25" s="47"/>
      <c r="BU25" s="47"/>
      <c r="BV25" s="47"/>
      <c r="BW25" s="47"/>
      <c r="BX25" s="47"/>
      <c r="BY25" s="47"/>
      <c r="BZ25" s="47"/>
      <c r="CA25" s="47"/>
      <c r="CB25" s="47"/>
      <c r="CC25" s="47"/>
      <c r="CD25" s="48" t="str">
        <f>IF(CE25=0,"-",SUM(BO25:CC25)/CE25*PARAMETRES!$G$5)</f>
        <v>-</v>
      </c>
      <c r="CE25" s="49">
        <f t="shared" si="3"/>
        <v>0</v>
      </c>
      <c r="CF25" s="51">
        <f>IF(PARAMETRES!$B24="-","",IF(BO$3="",0,IF(BO$46="",IF(BO25="",1,0),0))+IF(BP$3="",0,IF(BP$46="",IF(BP25="",1,0),0))+IF(BQ$3="",0,IF(BQ$46="",IF(BQ25="",1,0),0))+IF(BR$3="",0,IF(BR$46="",IF(BR25="",1,0),0))+IF(BS$3="",0,IF(BS$46="",IF(BS25="",1,0),0))+IF(BT$3="",0,IF(BT$46="",IF(BT25="",1,0),0))+IF(BU$3="",0,IF(BU$46="",IF(BU25="",1,0),0))+IF(BV$3="",0,IF(BV$46="",IF(BV25="",1,0),0))+IF(BW$3="",0,IF(BW$46="",IF(BW25="",1,0),0))+IF(BX$3="",0,IF(BX$46="",IF(BX25="",1,0),0))+IF(BY$3="",0,IF(BY$46="",IF(BY25="",1,0),0)+IF(BZ$3="",0,IF(BZ$46="",IF(BZ25="",1,0),0))+IF(CA$3="",0,IF(CA$46="",IF(CA25="",1,0),0))+IF(CB$3="",0,IF(CB$46="",IF(CB25="",1,0),0))+IF(CC$3="",0,IF(CC$46="",IF(CC25="",1,0),0))))</f>
        <v>0</v>
      </c>
      <c r="CG25" s="46" t="str">
        <f>PARAMETRES!$B24</f>
        <v>R</v>
      </c>
      <c r="CH25" s="52" t="str">
        <f>PARAMETRES!$C24</f>
        <v>N</v>
      </c>
      <c r="CI25" s="32"/>
    </row>
    <row r="26" spans="1:87">
      <c r="A26" s="31">
        <f t="shared" si="4"/>
        <v>21</v>
      </c>
      <c r="B26" s="46" t="str">
        <f>PARAMETRES!$B25</f>
        <v>R</v>
      </c>
      <c r="C26" s="46" t="str">
        <f>PARAMETRES!$C25</f>
        <v>A</v>
      </c>
      <c r="D26" s="47">
        <v>14</v>
      </c>
      <c r="E26" s="47">
        <v>28</v>
      </c>
      <c r="F26" s="47"/>
      <c r="G26" s="47"/>
      <c r="H26" s="47"/>
      <c r="I26" s="47"/>
      <c r="J26" s="47"/>
      <c r="K26" s="47"/>
      <c r="L26" s="47"/>
      <c r="M26" s="47"/>
      <c r="N26" s="47"/>
      <c r="O26" s="47"/>
      <c r="P26" s="47"/>
      <c r="Q26" s="47"/>
      <c r="R26" s="47"/>
      <c r="S26" s="48">
        <f>IF(T26=0,"-",SUM(D26:R26)/T26*PARAMETRES!$G$5)</f>
        <v>21.875</v>
      </c>
      <c r="T26" s="49">
        <f t="shared" si="8"/>
        <v>48</v>
      </c>
      <c r="U26" s="50">
        <f>IF(PARAMETRES!$B25="-","",IF(D$3="",0,IF(D$46="",IF(D26="",1,0),0))+IF(E$3="",0,IF(E$46="",IF(E26="",1,0),0))+IF(F$3="",0,IF(F$46="",IF(F26="",1,0),0))+IF(G$3="",0,IF(G$46="",IF(G26="",1,0),0))+IF(H$3="",0,IF(H$46="",IF(H26="",1,0),0))+IF(I$3="",0,IF(I$46="",IF(I26="",1,0),0))+IF(J$3="",0,IF(J$46="",IF(J26="",1,0),0))+IF(K$3="",0,IF(K$46="",IF(K26="",1,0),0))+IF(L$3="",0,IF(L$46="",IF(L26="",1,0),0))+IF(M$3="",0,IF(M$46="",IF(M26="",1,0),0))+IF(N$3="",0,IF(N$46="",IF(N26="",1,0),0)+IF(O$3="",0,IF(O$46="",IF(O26="",1,0),0))+IF(P$3="",0,IF(P$46="",IF(P26="",1,0),0))+IF(Q$3="",0,IF(Q$46="",IF(Q26="",1,0),0))+IF(R$3="",0,IF(R$46="",IF(R26="",1,0),0))))</f>
        <v>0</v>
      </c>
      <c r="V26" s="31">
        <f t="shared" si="5"/>
        <v>21</v>
      </c>
      <c r="W26" s="46" t="str">
        <f>PARAMETRES!$B25</f>
        <v>R</v>
      </c>
      <c r="X26" s="46" t="str">
        <f>PARAMETRES!$C25</f>
        <v>A</v>
      </c>
      <c r="Y26" s="47"/>
      <c r="Z26" s="47"/>
      <c r="AA26" s="47"/>
      <c r="AB26" s="47"/>
      <c r="AC26" s="47"/>
      <c r="AD26" s="47"/>
      <c r="AE26" s="47"/>
      <c r="AF26" s="47"/>
      <c r="AG26" s="47"/>
      <c r="AH26" s="47"/>
      <c r="AI26" s="47"/>
      <c r="AJ26" s="47"/>
      <c r="AK26" s="47"/>
      <c r="AL26" s="47"/>
      <c r="AM26" s="47"/>
      <c r="AN26" s="48" t="str">
        <f>IF(AO26=0,"-",SUM(Y26:AM26)/AO26*PARAMETRES!$G$5)</f>
        <v>-</v>
      </c>
      <c r="AO26" s="49">
        <f t="shared" si="1"/>
        <v>0</v>
      </c>
      <c r="AP26" s="50">
        <f>IF(PARAMETRES!$B25="-","",IF(Y$3="",0,IF(Y$46="",IF(Y26="",1,0),0))+IF(Z$3="",0,IF(Z$46="",IF(Z26="",1,0),0))+IF(AA$3="",0,IF(AA$46="",IF(AA26="",1,0),0))+IF(AB$3="",0,IF(AB$46="",IF(AB26="",1,0),0))+IF(AC$3="",0,IF(AC$46="",IF(AC26="",1,0),0))+IF(AD$3="",0,IF(AD$46="",IF(AD26="",1,0),0))+IF(AE$3="",0,IF(AE$46="",IF(AE26="",1,0),0))+IF(AF$3="",0,IF(AF$46="",IF(AF26="",1,0),0))+IF(AG$3="",0,IF(AG$46="",IF(AG26="",1,0),0))+IF(AH$3="",0,IF(AH$46="",IF(AH26="",1,0),0))+IF(AI$3="",0,IF(AI$46="",IF(AI26="",1,0),0)+IF(AJ$3="",0,IF(AJ$46="",IF(AJ26="",1,0),0))+IF(AK$3="",0,IF(AK$46="",IF(AK26="",1,0),0))+IF(AL$3="",0,IF(AL$46="",IF(AL26="",1,0),0))+IF(AM$3="",0,IF(AM$46="",IF(AM26="",1,0),0))))</f>
        <v>0</v>
      </c>
      <c r="AQ26" s="31">
        <f t="shared" si="6"/>
        <v>21</v>
      </c>
      <c r="AR26" s="46" t="str">
        <f>PARAMETRES!$B25</f>
        <v>R</v>
      </c>
      <c r="AS26" s="46" t="str">
        <f>PARAMETRES!$C25</f>
        <v>A</v>
      </c>
      <c r="AT26" s="47"/>
      <c r="AU26" s="47"/>
      <c r="AV26" s="47"/>
      <c r="AW26" s="47"/>
      <c r="AX26" s="47"/>
      <c r="AY26" s="47"/>
      <c r="AZ26" s="47"/>
      <c r="BA26" s="47"/>
      <c r="BB26" s="47"/>
      <c r="BC26" s="47"/>
      <c r="BD26" s="47"/>
      <c r="BE26" s="47"/>
      <c r="BF26" s="47"/>
      <c r="BG26" s="47"/>
      <c r="BH26" s="47"/>
      <c r="BI26" s="48" t="str">
        <f>IF(BJ26=0,"-",SUM(AT26:BH26)/BJ26*PARAMETRES!$G$5)</f>
        <v>-</v>
      </c>
      <c r="BJ26" s="49">
        <f t="shared" si="2"/>
        <v>0</v>
      </c>
      <c r="BK26" s="50">
        <f>IF(PARAMETRES!$B25="-","",IF(AT$3="",0,IF(AT$46="",IF(AT26="",1,0),0))+IF(AU$3="",0,IF(AU$46="",IF(AU26="",1,0),0))+IF(AV$3="",0,IF(AV$46="",IF(AV26="",1,0),0))+IF(AW$3="",0,IF(AW$46="",IF(AW26="",1,0),0))+IF(AX$3="",0,IF(AX$46="",IF(AX26="",1,0),0))+IF(AY$3="",0,IF(AY$46="",IF(AY26="",1,0),0))+IF(AZ$3="",0,IF(AZ$46="",IF(AZ26="",1,0),0))+IF(BA$3="",0,IF(BA$46="",IF(BA26="",1,0),0))+IF(BB$3="",0,IF(BB$46="",IF(BB26="",1,0),0))+IF(BC$3="",0,IF(BC$46="",IF(BC26="",1,0),0))+IF(BD$3="",0,IF(BD$46="",IF(BD26="",1,0),0)+IF(BE$3="",0,IF(BE$46="",IF(BE26="",1,0),0))+IF(BF$3="",0,IF(BF$46="",IF(BF26="",1,0),0))+IF(BG$3="",0,IF(BG$46="",IF(BG26="",1,0),0))+IF(BH$3="",0,IF(BH$46="",IF(BH26="",1,0),0))))</f>
        <v>0</v>
      </c>
      <c r="BL26" s="31">
        <f t="shared" si="7"/>
        <v>21</v>
      </c>
      <c r="BM26" s="46" t="str">
        <f>PARAMETRES!$B25</f>
        <v>R</v>
      </c>
      <c r="BN26" s="46" t="str">
        <f>PARAMETRES!$C25</f>
        <v>A</v>
      </c>
      <c r="BO26" s="47"/>
      <c r="BP26" s="47"/>
      <c r="BQ26" s="47"/>
      <c r="BR26" s="47"/>
      <c r="BS26" s="47"/>
      <c r="BT26" s="47"/>
      <c r="BU26" s="47"/>
      <c r="BV26" s="47"/>
      <c r="BW26" s="47"/>
      <c r="BX26" s="47"/>
      <c r="BY26" s="47"/>
      <c r="BZ26" s="47"/>
      <c r="CA26" s="47"/>
      <c r="CB26" s="47"/>
      <c r="CC26" s="47"/>
      <c r="CD26" s="48" t="str">
        <f>IF(CE26=0,"-",SUM(BO26:CC26)/CE26*PARAMETRES!$G$5)</f>
        <v>-</v>
      </c>
      <c r="CE26" s="49">
        <f t="shared" si="3"/>
        <v>0</v>
      </c>
      <c r="CF26" s="51">
        <f>IF(PARAMETRES!$B25="-","",IF(BO$3="",0,IF(BO$46="",IF(BO26="",1,0),0))+IF(BP$3="",0,IF(BP$46="",IF(BP26="",1,0),0))+IF(BQ$3="",0,IF(BQ$46="",IF(BQ26="",1,0),0))+IF(BR$3="",0,IF(BR$46="",IF(BR26="",1,0),0))+IF(BS$3="",0,IF(BS$46="",IF(BS26="",1,0),0))+IF(BT$3="",0,IF(BT$46="",IF(BT26="",1,0),0))+IF(BU$3="",0,IF(BU$46="",IF(BU26="",1,0),0))+IF(BV$3="",0,IF(BV$46="",IF(BV26="",1,0),0))+IF(BW$3="",0,IF(BW$46="",IF(BW26="",1,0),0))+IF(BX$3="",0,IF(BX$46="",IF(BX26="",1,0),0))+IF(BY$3="",0,IF(BY$46="",IF(BY26="",1,0),0)+IF(BZ$3="",0,IF(BZ$46="",IF(BZ26="",1,0),0))+IF(CA$3="",0,IF(CA$46="",IF(CA26="",1,0),0))+IF(CB$3="",0,IF(CB$46="",IF(CB26="",1,0),0))+IF(CC$3="",0,IF(CC$46="",IF(CC26="",1,0),0))))</f>
        <v>0</v>
      </c>
      <c r="CG26" s="46" t="str">
        <f>PARAMETRES!$B25</f>
        <v>R</v>
      </c>
      <c r="CH26" s="52" t="str">
        <f>PARAMETRES!$C25</f>
        <v>A</v>
      </c>
      <c r="CI26" s="32"/>
    </row>
    <row r="27" spans="1:87">
      <c r="A27" s="31">
        <f t="shared" si="4"/>
        <v>22</v>
      </c>
      <c r="B27" s="46" t="str">
        <f>PARAMETRES!$B26</f>
        <v>S</v>
      </c>
      <c r="C27" s="46" t="str">
        <f>PARAMETRES!$C26</f>
        <v>M</v>
      </c>
      <c r="D27" s="47">
        <v>15</v>
      </c>
      <c r="E27" s="47">
        <v>27</v>
      </c>
      <c r="F27" s="47"/>
      <c r="G27" s="47"/>
      <c r="H27" s="47"/>
      <c r="I27" s="47"/>
      <c r="J27" s="47"/>
      <c r="K27" s="47"/>
      <c r="L27" s="47"/>
      <c r="M27" s="47"/>
      <c r="N27" s="47"/>
      <c r="O27" s="47"/>
      <c r="P27" s="47"/>
      <c r="Q27" s="47"/>
      <c r="R27" s="47"/>
      <c r="S27" s="48">
        <f>IF(T27=0,"-",SUM(D27:R27)/T27*PARAMETRES!$G$5)</f>
        <v>21.875</v>
      </c>
      <c r="T27" s="49">
        <f t="shared" si="8"/>
        <v>48</v>
      </c>
      <c r="U27" s="50">
        <f>IF(PARAMETRES!$B26="-","",IF(D$3="",0,IF(D$46="",IF(D27="",1,0),0))+IF(E$3="",0,IF(E$46="",IF(E27="",1,0),0))+IF(F$3="",0,IF(F$46="",IF(F27="",1,0),0))+IF(G$3="",0,IF(G$46="",IF(G27="",1,0),0))+IF(H$3="",0,IF(H$46="",IF(H27="",1,0),0))+IF(I$3="",0,IF(I$46="",IF(I27="",1,0),0))+IF(J$3="",0,IF(J$46="",IF(J27="",1,0),0))+IF(K$3="",0,IF(K$46="",IF(K27="",1,0),0))+IF(L$3="",0,IF(L$46="",IF(L27="",1,0),0))+IF(M$3="",0,IF(M$46="",IF(M27="",1,0),0))+IF(N$3="",0,IF(N$46="",IF(N27="",1,0),0)+IF(O$3="",0,IF(O$46="",IF(O27="",1,0),0))+IF(P$3="",0,IF(P$46="",IF(P27="",1,0),0))+IF(Q$3="",0,IF(Q$46="",IF(Q27="",1,0),0))+IF(R$3="",0,IF(R$46="",IF(R27="",1,0),0))))</f>
        <v>0</v>
      </c>
      <c r="V27" s="31">
        <f t="shared" si="5"/>
        <v>22</v>
      </c>
      <c r="W27" s="46" t="str">
        <f>PARAMETRES!$B26</f>
        <v>S</v>
      </c>
      <c r="X27" s="46" t="str">
        <f>PARAMETRES!$C26</f>
        <v>M</v>
      </c>
      <c r="Y27" s="47"/>
      <c r="Z27" s="47"/>
      <c r="AA27" s="47"/>
      <c r="AB27" s="47"/>
      <c r="AC27" s="47"/>
      <c r="AD27" s="47"/>
      <c r="AE27" s="47"/>
      <c r="AF27" s="47"/>
      <c r="AG27" s="47"/>
      <c r="AH27" s="47"/>
      <c r="AI27" s="47"/>
      <c r="AJ27" s="47"/>
      <c r="AK27" s="47"/>
      <c r="AL27" s="47"/>
      <c r="AM27" s="47"/>
      <c r="AN27" s="48" t="str">
        <f>IF(AO27=0,"-",SUM(Y27:AM27)/AO27*PARAMETRES!$G$5)</f>
        <v>-</v>
      </c>
      <c r="AO27" s="49">
        <f t="shared" si="1"/>
        <v>0</v>
      </c>
      <c r="AP27" s="50">
        <f>IF(PARAMETRES!$B26="-","",IF(Y$3="",0,IF(Y$46="",IF(Y27="",1,0),0))+IF(Z$3="",0,IF(Z$46="",IF(Z27="",1,0),0))+IF(AA$3="",0,IF(AA$46="",IF(AA27="",1,0),0))+IF(AB$3="",0,IF(AB$46="",IF(AB27="",1,0),0))+IF(AC$3="",0,IF(AC$46="",IF(AC27="",1,0),0))+IF(AD$3="",0,IF(AD$46="",IF(AD27="",1,0),0))+IF(AE$3="",0,IF(AE$46="",IF(AE27="",1,0),0))+IF(AF$3="",0,IF(AF$46="",IF(AF27="",1,0),0))+IF(AG$3="",0,IF(AG$46="",IF(AG27="",1,0),0))+IF(AH$3="",0,IF(AH$46="",IF(AH27="",1,0),0))+IF(AI$3="",0,IF(AI$46="",IF(AI27="",1,0),0)+IF(AJ$3="",0,IF(AJ$46="",IF(AJ27="",1,0),0))+IF(AK$3="",0,IF(AK$46="",IF(AK27="",1,0),0))+IF(AL$3="",0,IF(AL$46="",IF(AL27="",1,0),0))+IF(AM$3="",0,IF(AM$46="",IF(AM27="",1,0),0))))</f>
        <v>0</v>
      </c>
      <c r="AQ27" s="31">
        <f t="shared" si="6"/>
        <v>22</v>
      </c>
      <c r="AR27" s="46" t="str">
        <f>PARAMETRES!$B26</f>
        <v>S</v>
      </c>
      <c r="AS27" s="46" t="str">
        <f>PARAMETRES!$C26</f>
        <v>M</v>
      </c>
      <c r="AT27" s="47"/>
      <c r="AU27" s="47"/>
      <c r="AV27" s="47"/>
      <c r="AW27" s="47"/>
      <c r="AX27" s="47"/>
      <c r="AY27" s="47"/>
      <c r="AZ27" s="47"/>
      <c r="BA27" s="47"/>
      <c r="BB27" s="47"/>
      <c r="BC27" s="47"/>
      <c r="BD27" s="47"/>
      <c r="BE27" s="47"/>
      <c r="BF27" s="47"/>
      <c r="BG27" s="47"/>
      <c r="BH27" s="47"/>
      <c r="BI27" s="48" t="str">
        <f>IF(BJ27=0,"-",SUM(AT27:BH27)/BJ27*PARAMETRES!$G$5)</f>
        <v>-</v>
      </c>
      <c r="BJ27" s="49">
        <f t="shared" si="2"/>
        <v>0</v>
      </c>
      <c r="BK27" s="50">
        <f>IF(PARAMETRES!$B26="-","",IF(AT$3="",0,IF(AT$46="",IF(AT27="",1,0),0))+IF(AU$3="",0,IF(AU$46="",IF(AU27="",1,0),0))+IF(AV$3="",0,IF(AV$46="",IF(AV27="",1,0),0))+IF(AW$3="",0,IF(AW$46="",IF(AW27="",1,0),0))+IF(AX$3="",0,IF(AX$46="",IF(AX27="",1,0),0))+IF(AY$3="",0,IF(AY$46="",IF(AY27="",1,0),0))+IF(AZ$3="",0,IF(AZ$46="",IF(AZ27="",1,0),0))+IF(BA$3="",0,IF(BA$46="",IF(BA27="",1,0),0))+IF(BB$3="",0,IF(BB$46="",IF(BB27="",1,0),0))+IF(BC$3="",0,IF(BC$46="",IF(BC27="",1,0),0))+IF(BD$3="",0,IF(BD$46="",IF(BD27="",1,0),0)+IF(BE$3="",0,IF(BE$46="",IF(BE27="",1,0),0))+IF(BF$3="",0,IF(BF$46="",IF(BF27="",1,0),0))+IF(BG$3="",0,IF(BG$46="",IF(BG27="",1,0),0))+IF(BH$3="",0,IF(BH$46="",IF(BH27="",1,0),0))))</f>
        <v>0</v>
      </c>
      <c r="BL27" s="31">
        <f t="shared" si="7"/>
        <v>22</v>
      </c>
      <c r="BM27" s="46" t="str">
        <f>PARAMETRES!$B26</f>
        <v>S</v>
      </c>
      <c r="BN27" s="46" t="str">
        <f>PARAMETRES!$C26</f>
        <v>M</v>
      </c>
      <c r="BO27" s="47"/>
      <c r="BP27" s="47"/>
      <c r="BQ27" s="47"/>
      <c r="BR27" s="47"/>
      <c r="BS27" s="47"/>
      <c r="BT27" s="47"/>
      <c r="BU27" s="47"/>
      <c r="BV27" s="47"/>
      <c r="BW27" s="47"/>
      <c r="BX27" s="47"/>
      <c r="BY27" s="47"/>
      <c r="BZ27" s="47"/>
      <c r="CA27" s="47"/>
      <c r="CB27" s="47"/>
      <c r="CC27" s="47"/>
      <c r="CD27" s="48" t="str">
        <f>IF(CE27=0,"-",SUM(BO27:CC27)/CE27*PARAMETRES!$G$5)</f>
        <v>-</v>
      </c>
      <c r="CE27" s="49">
        <f t="shared" si="3"/>
        <v>0</v>
      </c>
      <c r="CF27" s="51">
        <f>IF(PARAMETRES!$B26="-","",IF(BO$3="",0,IF(BO$46="",IF(BO27="",1,0),0))+IF(BP$3="",0,IF(BP$46="",IF(BP27="",1,0),0))+IF(BQ$3="",0,IF(BQ$46="",IF(BQ27="",1,0),0))+IF(BR$3="",0,IF(BR$46="",IF(BR27="",1,0),0))+IF(BS$3="",0,IF(BS$46="",IF(BS27="",1,0),0))+IF(BT$3="",0,IF(BT$46="",IF(BT27="",1,0),0))+IF(BU$3="",0,IF(BU$46="",IF(BU27="",1,0),0))+IF(BV$3="",0,IF(BV$46="",IF(BV27="",1,0),0))+IF(BW$3="",0,IF(BW$46="",IF(BW27="",1,0),0))+IF(BX$3="",0,IF(BX$46="",IF(BX27="",1,0),0))+IF(BY$3="",0,IF(BY$46="",IF(BY27="",1,0),0)+IF(BZ$3="",0,IF(BZ$46="",IF(BZ27="",1,0),0))+IF(CA$3="",0,IF(CA$46="",IF(CA27="",1,0),0))+IF(CB$3="",0,IF(CB$46="",IF(CB27="",1,0),0))+IF(CC$3="",0,IF(CC$46="",IF(CC27="",1,0),0))))</f>
        <v>0</v>
      </c>
      <c r="CG27" s="46" t="str">
        <f>PARAMETRES!$B26</f>
        <v>S</v>
      </c>
      <c r="CH27" s="52" t="str">
        <f>PARAMETRES!$C26</f>
        <v>M</v>
      </c>
      <c r="CI27" s="32"/>
    </row>
    <row r="28" spans="1:87">
      <c r="A28" s="31">
        <f t="shared" si="4"/>
        <v>23</v>
      </c>
      <c r="B28" s="46" t="str">
        <f>PARAMETRES!$B27</f>
        <v>S</v>
      </c>
      <c r="C28" s="46" t="str">
        <f>PARAMETRES!$C27</f>
        <v>N</v>
      </c>
      <c r="D28" s="47">
        <v>10</v>
      </c>
      <c r="E28" s="47">
        <v>17.5</v>
      </c>
      <c r="F28" s="47"/>
      <c r="G28" s="47"/>
      <c r="H28" s="47"/>
      <c r="I28" s="47"/>
      <c r="J28" s="47"/>
      <c r="K28" s="47"/>
      <c r="L28" s="47"/>
      <c r="M28" s="47"/>
      <c r="N28" s="47"/>
      <c r="O28" s="47"/>
      <c r="P28" s="47"/>
      <c r="Q28" s="47"/>
      <c r="R28" s="47"/>
      <c r="S28" s="48">
        <f>IF(T28=0,"-",SUM(D28:R28)/T28*PARAMETRES!$G$5)</f>
        <v>14.322916666666666</v>
      </c>
      <c r="T28" s="49">
        <f t="shared" si="8"/>
        <v>48</v>
      </c>
      <c r="U28" s="50">
        <f>IF(PARAMETRES!$B27="-","",IF(D$3="",0,IF(D$46="",IF(D28="",1,0),0))+IF(E$3="",0,IF(E$46="",IF(E28="",1,0),0))+IF(F$3="",0,IF(F$46="",IF(F28="",1,0),0))+IF(G$3="",0,IF(G$46="",IF(G28="",1,0),0))+IF(H$3="",0,IF(H$46="",IF(H28="",1,0),0))+IF(I$3="",0,IF(I$46="",IF(I28="",1,0),0))+IF(J$3="",0,IF(J$46="",IF(J28="",1,0),0))+IF(K$3="",0,IF(K$46="",IF(K28="",1,0),0))+IF(L$3="",0,IF(L$46="",IF(L28="",1,0),0))+IF(M$3="",0,IF(M$46="",IF(M28="",1,0),0))+IF(N$3="",0,IF(N$46="",IF(N28="",1,0),0)+IF(O$3="",0,IF(O$46="",IF(O28="",1,0),0))+IF(P$3="",0,IF(P$46="",IF(P28="",1,0),0))+IF(Q$3="",0,IF(Q$46="",IF(Q28="",1,0),0))+IF(R$3="",0,IF(R$46="",IF(R28="",1,0),0))))</f>
        <v>0</v>
      </c>
      <c r="V28" s="31">
        <f t="shared" si="5"/>
        <v>23</v>
      </c>
      <c r="W28" s="46" t="str">
        <f>PARAMETRES!$B27</f>
        <v>S</v>
      </c>
      <c r="X28" s="46" t="str">
        <f>PARAMETRES!$C27</f>
        <v>N</v>
      </c>
      <c r="Y28" s="47"/>
      <c r="Z28" s="47"/>
      <c r="AA28" s="47"/>
      <c r="AB28" s="47"/>
      <c r="AC28" s="47"/>
      <c r="AD28" s="47"/>
      <c r="AE28" s="47"/>
      <c r="AF28" s="47"/>
      <c r="AG28" s="47"/>
      <c r="AH28" s="47"/>
      <c r="AI28" s="47"/>
      <c r="AJ28" s="47"/>
      <c r="AK28" s="47"/>
      <c r="AL28" s="47"/>
      <c r="AM28" s="47"/>
      <c r="AN28" s="48" t="str">
        <f>IF(AO28=0,"-",SUM(Y28:AM28)/AO28*PARAMETRES!$G$5)</f>
        <v>-</v>
      </c>
      <c r="AO28" s="49">
        <f t="shared" si="1"/>
        <v>0</v>
      </c>
      <c r="AP28" s="50">
        <f>IF(PARAMETRES!$B27="-","",IF(Y$3="",0,IF(Y$46="",IF(Y28="",1,0),0))+IF(Z$3="",0,IF(Z$46="",IF(Z28="",1,0),0))+IF(AA$3="",0,IF(AA$46="",IF(AA28="",1,0),0))+IF(AB$3="",0,IF(AB$46="",IF(AB28="",1,0),0))+IF(AC$3="",0,IF(AC$46="",IF(AC28="",1,0),0))+IF(AD$3="",0,IF(AD$46="",IF(AD28="",1,0),0))+IF(AE$3="",0,IF(AE$46="",IF(AE28="",1,0),0))+IF(AF$3="",0,IF(AF$46="",IF(AF28="",1,0),0))+IF(AG$3="",0,IF(AG$46="",IF(AG28="",1,0),0))+IF(AH$3="",0,IF(AH$46="",IF(AH28="",1,0),0))+IF(AI$3="",0,IF(AI$46="",IF(AI28="",1,0),0)+IF(AJ$3="",0,IF(AJ$46="",IF(AJ28="",1,0),0))+IF(AK$3="",0,IF(AK$46="",IF(AK28="",1,0),0))+IF(AL$3="",0,IF(AL$46="",IF(AL28="",1,0),0))+IF(AM$3="",0,IF(AM$46="",IF(AM28="",1,0),0))))</f>
        <v>0</v>
      </c>
      <c r="AQ28" s="31">
        <f t="shared" si="6"/>
        <v>23</v>
      </c>
      <c r="AR28" s="46" t="str">
        <f>PARAMETRES!$B27</f>
        <v>S</v>
      </c>
      <c r="AS28" s="46" t="str">
        <f>PARAMETRES!$C27</f>
        <v>N</v>
      </c>
      <c r="AT28" s="47"/>
      <c r="AU28" s="47"/>
      <c r="AV28" s="47"/>
      <c r="AW28" s="47"/>
      <c r="AX28" s="47"/>
      <c r="AY28" s="47"/>
      <c r="AZ28" s="47"/>
      <c r="BA28" s="47"/>
      <c r="BB28" s="47"/>
      <c r="BC28" s="47"/>
      <c r="BD28" s="47"/>
      <c r="BE28" s="47"/>
      <c r="BF28" s="47"/>
      <c r="BG28" s="47"/>
      <c r="BH28" s="47"/>
      <c r="BI28" s="48" t="str">
        <f>IF(BJ28=0,"-",SUM(AT28:BH28)/BJ28*PARAMETRES!$G$5)</f>
        <v>-</v>
      </c>
      <c r="BJ28" s="49">
        <f t="shared" si="2"/>
        <v>0</v>
      </c>
      <c r="BK28" s="50">
        <f>IF(PARAMETRES!$B27="-","",IF(AT$3="",0,IF(AT$46="",IF(AT28="",1,0),0))+IF(AU$3="",0,IF(AU$46="",IF(AU28="",1,0),0))+IF(AV$3="",0,IF(AV$46="",IF(AV28="",1,0),0))+IF(AW$3="",0,IF(AW$46="",IF(AW28="",1,0),0))+IF(AX$3="",0,IF(AX$46="",IF(AX28="",1,0),0))+IF(AY$3="",0,IF(AY$46="",IF(AY28="",1,0),0))+IF(AZ$3="",0,IF(AZ$46="",IF(AZ28="",1,0),0))+IF(BA$3="",0,IF(BA$46="",IF(BA28="",1,0),0))+IF(BB$3="",0,IF(BB$46="",IF(BB28="",1,0),0))+IF(BC$3="",0,IF(BC$46="",IF(BC28="",1,0),0))+IF(BD$3="",0,IF(BD$46="",IF(BD28="",1,0),0)+IF(BE$3="",0,IF(BE$46="",IF(BE28="",1,0),0))+IF(BF$3="",0,IF(BF$46="",IF(BF28="",1,0),0))+IF(BG$3="",0,IF(BG$46="",IF(BG28="",1,0),0))+IF(BH$3="",0,IF(BH$46="",IF(BH28="",1,0),0))))</f>
        <v>0</v>
      </c>
      <c r="BL28" s="31">
        <f t="shared" si="7"/>
        <v>23</v>
      </c>
      <c r="BM28" s="46" t="str">
        <f>PARAMETRES!$B27</f>
        <v>S</v>
      </c>
      <c r="BN28" s="46" t="str">
        <f>PARAMETRES!$C27</f>
        <v>N</v>
      </c>
      <c r="BO28" s="47"/>
      <c r="BP28" s="47"/>
      <c r="BQ28" s="47"/>
      <c r="BR28" s="47"/>
      <c r="BS28" s="47"/>
      <c r="BT28" s="47"/>
      <c r="BU28" s="47"/>
      <c r="BV28" s="47"/>
      <c r="BW28" s="47"/>
      <c r="BX28" s="47"/>
      <c r="BY28" s="47"/>
      <c r="BZ28" s="47"/>
      <c r="CA28" s="47"/>
      <c r="CB28" s="47"/>
      <c r="CC28" s="47"/>
      <c r="CD28" s="48" t="str">
        <f>IF(CE28=0,"-",SUM(BO28:CC28)/CE28*PARAMETRES!$G$5)</f>
        <v>-</v>
      </c>
      <c r="CE28" s="49">
        <f t="shared" si="3"/>
        <v>0</v>
      </c>
      <c r="CF28" s="51">
        <f>IF(PARAMETRES!$B27="-","",IF(BO$3="",0,IF(BO$46="",IF(BO28="",1,0),0))+IF(BP$3="",0,IF(BP$46="",IF(BP28="",1,0),0))+IF(BQ$3="",0,IF(BQ$46="",IF(BQ28="",1,0),0))+IF(BR$3="",0,IF(BR$46="",IF(BR28="",1,0),0))+IF(BS$3="",0,IF(BS$46="",IF(BS28="",1,0),0))+IF(BT$3="",0,IF(BT$46="",IF(BT28="",1,0),0))+IF(BU$3="",0,IF(BU$46="",IF(BU28="",1,0),0))+IF(BV$3="",0,IF(BV$46="",IF(BV28="",1,0),0))+IF(BW$3="",0,IF(BW$46="",IF(BW28="",1,0),0))+IF(BX$3="",0,IF(BX$46="",IF(BX28="",1,0),0))+IF(BY$3="",0,IF(BY$46="",IF(BY28="",1,0),0)+IF(BZ$3="",0,IF(BZ$46="",IF(BZ28="",1,0),0))+IF(CA$3="",0,IF(CA$46="",IF(CA28="",1,0),0))+IF(CB$3="",0,IF(CB$46="",IF(CB28="",1,0),0))+IF(CC$3="",0,IF(CC$46="",IF(CC28="",1,0),0))))</f>
        <v>0</v>
      </c>
      <c r="CG28" s="46" t="str">
        <f>PARAMETRES!$B27</f>
        <v>S</v>
      </c>
      <c r="CH28" s="52" t="str">
        <f>PARAMETRES!$C27</f>
        <v>N</v>
      </c>
      <c r="CI28" s="32"/>
    </row>
    <row r="29" spans="1:87">
      <c r="A29" s="31">
        <f t="shared" si="4"/>
        <v>24</v>
      </c>
      <c r="B29" s="46" t="str">
        <f>PARAMETRES!$B28</f>
        <v>S</v>
      </c>
      <c r="C29" s="46" t="str">
        <f>PARAMETRES!$C28</f>
        <v>T</v>
      </c>
      <c r="D29" s="47">
        <v>17</v>
      </c>
      <c r="E29" s="47">
        <v>27</v>
      </c>
      <c r="F29" s="47"/>
      <c r="G29" s="47"/>
      <c r="H29" s="47"/>
      <c r="I29" s="47"/>
      <c r="J29" s="47"/>
      <c r="K29" s="47"/>
      <c r="L29" s="47"/>
      <c r="M29" s="47"/>
      <c r="N29" s="47"/>
      <c r="O29" s="47"/>
      <c r="P29" s="47"/>
      <c r="Q29" s="47"/>
      <c r="R29" s="47"/>
      <c r="S29" s="48">
        <f>IF(T29=0,"-",SUM(D29:R29)/T29*PARAMETRES!$G$5)</f>
        <v>22.916666666666664</v>
      </c>
      <c r="T29" s="49">
        <f t="shared" si="8"/>
        <v>48</v>
      </c>
      <c r="U29" s="50">
        <f>IF(PARAMETRES!$B28="-","",IF(D$3="",0,IF(D$46="",IF(D29="",1,0),0))+IF(E$3="",0,IF(E$46="",IF(E29="",1,0),0))+IF(F$3="",0,IF(F$46="",IF(F29="",1,0),0))+IF(G$3="",0,IF(G$46="",IF(G29="",1,0),0))+IF(H$3="",0,IF(H$46="",IF(H29="",1,0),0))+IF(I$3="",0,IF(I$46="",IF(I29="",1,0),0))+IF(J$3="",0,IF(J$46="",IF(J29="",1,0),0))+IF(K$3="",0,IF(K$46="",IF(K29="",1,0),0))+IF(L$3="",0,IF(L$46="",IF(L29="",1,0),0))+IF(M$3="",0,IF(M$46="",IF(M29="",1,0),0))+IF(N$3="",0,IF(N$46="",IF(N29="",1,0),0)+IF(O$3="",0,IF(O$46="",IF(O29="",1,0),0))+IF(P$3="",0,IF(P$46="",IF(P29="",1,0),0))+IF(Q$3="",0,IF(Q$46="",IF(Q29="",1,0),0))+IF(R$3="",0,IF(R$46="",IF(R29="",1,0),0))))</f>
        <v>0</v>
      </c>
      <c r="V29" s="31">
        <f t="shared" si="5"/>
        <v>24</v>
      </c>
      <c r="W29" s="46" t="str">
        <f>PARAMETRES!$B28</f>
        <v>S</v>
      </c>
      <c r="X29" s="46" t="str">
        <f>PARAMETRES!$C28</f>
        <v>T</v>
      </c>
      <c r="Y29" s="47"/>
      <c r="Z29" s="47"/>
      <c r="AA29" s="47"/>
      <c r="AB29" s="47"/>
      <c r="AC29" s="47"/>
      <c r="AD29" s="47"/>
      <c r="AE29" s="47"/>
      <c r="AF29" s="47"/>
      <c r="AG29" s="47"/>
      <c r="AH29" s="47"/>
      <c r="AI29" s="47"/>
      <c r="AJ29" s="47"/>
      <c r="AK29" s="47"/>
      <c r="AL29" s="47"/>
      <c r="AM29" s="47"/>
      <c r="AN29" s="48" t="str">
        <f>IF(AO29=0,"-",SUM(Y29:AM29)/AO29*PARAMETRES!$G$5)</f>
        <v>-</v>
      </c>
      <c r="AO29" s="49">
        <f t="shared" si="1"/>
        <v>0</v>
      </c>
      <c r="AP29" s="50">
        <f>IF(PARAMETRES!$B28="-","",IF(Y$3="",0,IF(Y$46="",IF(Y29="",1,0),0))+IF(Z$3="",0,IF(Z$46="",IF(Z29="",1,0),0))+IF(AA$3="",0,IF(AA$46="",IF(AA29="",1,0),0))+IF(AB$3="",0,IF(AB$46="",IF(AB29="",1,0),0))+IF(AC$3="",0,IF(AC$46="",IF(AC29="",1,0),0))+IF(AD$3="",0,IF(AD$46="",IF(AD29="",1,0),0))+IF(AE$3="",0,IF(AE$46="",IF(AE29="",1,0),0))+IF(AF$3="",0,IF(AF$46="",IF(AF29="",1,0),0))+IF(AG$3="",0,IF(AG$46="",IF(AG29="",1,0),0))+IF(AH$3="",0,IF(AH$46="",IF(AH29="",1,0),0))+IF(AI$3="",0,IF(AI$46="",IF(AI29="",1,0),0)+IF(AJ$3="",0,IF(AJ$46="",IF(AJ29="",1,0),0))+IF(AK$3="",0,IF(AK$46="",IF(AK29="",1,0),0))+IF(AL$3="",0,IF(AL$46="",IF(AL29="",1,0),0))+IF(AM$3="",0,IF(AM$46="",IF(AM29="",1,0),0))))</f>
        <v>0</v>
      </c>
      <c r="AQ29" s="31">
        <f t="shared" si="6"/>
        <v>24</v>
      </c>
      <c r="AR29" s="46" t="str">
        <f>PARAMETRES!$B28</f>
        <v>S</v>
      </c>
      <c r="AS29" s="46" t="str">
        <f>PARAMETRES!$C28</f>
        <v>T</v>
      </c>
      <c r="AT29" s="47"/>
      <c r="AU29" s="47"/>
      <c r="AV29" s="47"/>
      <c r="AW29" s="47"/>
      <c r="AX29" s="47"/>
      <c r="AY29" s="47"/>
      <c r="AZ29" s="47"/>
      <c r="BA29" s="47"/>
      <c r="BB29" s="47"/>
      <c r="BC29" s="47"/>
      <c r="BD29" s="47"/>
      <c r="BE29" s="47"/>
      <c r="BF29" s="47"/>
      <c r="BG29" s="47"/>
      <c r="BH29" s="47"/>
      <c r="BI29" s="48" t="str">
        <f>IF(BJ29=0,"-",SUM(AT29:BH29)/BJ29*PARAMETRES!$G$5)</f>
        <v>-</v>
      </c>
      <c r="BJ29" s="49">
        <f t="shared" si="2"/>
        <v>0</v>
      </c>
      <c r="BK29" s="50">
        <f>IF(PARAMETRES!$B28="-","",IF(AT$3="",0,IF(AT$46="",IF(AT29="",1,0),0))+IF(AU$3="",0,IF(AU$46="",IF(AU29="",1,0),0))+IF(AV$3="",0,IF(AV$46="",IF(AV29="",1,0),0))+IF(AW$3="",0,IF(AW$46="",IF(AW29="",1,0),0))+IF(AX$3="",0,IF(AX$46="",IF(AX29="",1,0),0))+IF(AY$3="",0,IF(AY$46="",IF(AY29="",1,0),0))+IF(AZ$3="",0,IF(AZ$46="",IF(AZ29="",1,0),0))+IF(BA$3="",0,IF(BA$46="",IF(BA29="",1,0),0))+IF(BB$3="",0,IF(BB$46="",IF(BB29="",1,0),0))+IF(BC$3="",0,IF(BC$46="",IF(BC29="",1,0),0))+IF(BD$3="",0,IF(BD$46="",IF(BD29="",1,0),0)+IF(BE$3="",0,IF(BE$46="",IF(BE29="",1,0),0))+IF(BF$3="",0,IF(BF$46="",IF(BF29="",1,0),0))+IF(BG$3="",0,IF(BG$46="",IF(BG29="",1,0),0))+IF(BH$3="",0,IF(BH$46="",IF(BH29="",1,0),0))))</f>
        <v>0</v>
      </c>
      <c r="BL29" s="31">
        <f t="shared" si="7"/>
        <v>24</v>
      </c>
      <c r="BM29" s="46" t="str">
        <f>PARAMETRES!$B28</f>
        <v>S</v>
      </c>
      <c r="BN29" s="46" t="str">
        <f>PARAMETRES!$C28</f>
        <v>T</v>
      </c>
      <c r="BO29" s="47"/>
      <c r="BP29" s="47"/>
      <c r="BQ29" s="47"/>
      <c r="BR29" s="47"/>
      <c r="BS29" s="47"/>
      <c r="BT29" s="47"/>
      <c r="BU29" s="47"/>
      <c r="BV29" s="47"/>
      <c r="BW29" s="47"/>
      <c r="BX29" s="47"/>
      <c r="BY29" s="47"/>
      <c r="BZ29" s="47"/>
      <c r="CA29" s="47"/>
      <c r="CB29" s="47"/>
      <c r="CC29" s="47"/>
      <c r="CD29" s="48" t="str">
        <f>IF(CE29=0,"-",SUM(BO29:CC29)/CE29*PARAMETRES!$G$5)</f>
        <v>-</v>
      </c>
      <c r="CE29" s="49">
        <f t="shared" si="3"/>
        <v>0</v>
      </c>
      <c r="CF29" s="51">
        <f>IF(PARAMETRES!$B28="-","",IF(BO$3="",0,IF(BO$46="",IF(BO29="",1,0),0))+IF(BP$3="",0,IF(BP$46="",IF(BP29="",1,0),0))+IF(BQ$3="",0,IF(BQ$46="",IF(BQ29="",1,0),0))+IF(BR$3="",0,IF(BR$46="",IF(BR29="",1,0),0))+IF(BS$3="",0,IF(BS$46="",IF(BS29="",1,0),0))+IF(BT$3="",0,IF(BT$46="",IF(BT29="",1,0),0))+IF(BU$3="",0,IF(BU$46="",IF(BU29="",1,0),0))+IF(BV$3="",0,IF(BV$46="",IF(BV29="",1,0),0))+IF(BW$3="",0,IF(BW$46="",IF(BW29="",1,0),0))+IF(BX$3="",0,IF(BX$46="",IF(BX29="",1,0),0))+IF(BY$3="",0,IF(BY$46="",IF(BY29="",1,0),0)+IF(BZ$3="",0,IF(BZ$46="",IF(BZ29="",1,0),0))+IF(CA$3="",0,IF(CA$46="",IF(CA29="",1,0),0))+IF(CB$3="",0,IF(CB$46="",IF(CB29="",1,0),0))+IF(CC$3="",0,IF(CC$46="",IF(CC29="",1,0),0))))</f>
        <v>0</v>
      </c>
      <c r="CG29" s="46" t="str">
        <f>PARAMETRES!$B28</f>
        <v>S</v>
      </c>
      <c r="CH29" s="52" t="str">
        <f>PARAMETRES!$C28</f>
        <v>T</v>
      </c>
      <c r="CI29" s="32"/>
    </row>
    <row r="30" spans="1:87">
      <c r="A30" s="31">
        <f t="shared" si="4"/>
        <v>25</v>
      </c>
      <c r="B30" s="46" t="str">
        <f>PARAMETRES!$B29</f>
        <v>T</v>
      </c>
      <c r="C30" s="46" t="str">
        <f>PARAMETRES!$C29</f>
        <v>L</v>
      </c>
      <c r="D30" s="47">
        <v>13</v>
      </c>
      <c r="E30" s="47">
        <v>25.5</v>
      </c>
      <c r="F30" s="47"/>
      <c r="G30" s="47"/>
      <c r="H30" s="47"/>
      <c r="I30" s="47"/>
      <c r="J30" s="47"/>
      <c r="K30" s="47"/>
      <c r="L30" s="47"/>
      <c r="M30" s="47"/>
      <c r="N30" s="47"/>
      <c r="O30" s="47"/>
      <c r="P30" s="47"/>
      <c r="Q30" s="47"/>
      <c r="R30" s="47"/>
      <c r="S30" s="48">
        <f>IF(T30=0,"-",SUM(D30:R30)/T30*PARAMETRES!$G$5)</f>
        <v>20.052083333333336</v>
      </c>
      <c r="T30" s="49">
        <f t="shared" si="8"/>
        <v>48</v>
      </c>
      <c r="U30" s="50">
        <f>IF(PARAMETRES!$B29="-","",IF(D$3="",0,IF(D$46="",IF(D30="",1,0),0))+IF(E$3="",0,IF(E$46="",IF(E30="",1,0),0))+IF(F$3="",0,IF(F$46="",IF(F30="",1,0),0))+IF(G$3="",0,IF(G$46="",IF(G30="",1,0),0))+IF(H$3="",0,IF(H$46="",IF(H30="",1,0),0))+IF(I$3="",0,IF(I$46="",IF(I30="",1,0),0))+IF(J$3="",0,IF(J$46="",IF(J30="",1,0),0))+IF(K$3="",0,IF(K$46="",IF(K30="",1,0),0))+IF(L$3="",0,IF(L$46="",IF(L30="",1,0),0))+IF(M$3="",0,IF(M$46="",IF(M30="",1,0),0))+IF(N$3="",0,IF(N$46="",IF(N30="",1,0),0)+IF(O$3="",0,IF(O$46="",IF(O30="",1,0),0))+IF(P$3="",0,IF(P$46="",IF(P30="",1,0),0))+IF(Q$3="",0,IF(Q$46="",IF(Q30="",1,0),0))+IF(R$3="",0,IF(R$46="",IF(R30="",1,0),0))))</f>
        <v>0</v>
      </c>
      <c r="V30" s="31">
        <f t="shared" si="5"/>
        <v>25</v>
      </c>
      <c r="W30" s="46" t="str">
        <f>PARAMETRES!$B29</f>
        <v>T</v>
      </c>
      <c r="X30" s="46" t="str">
        <f>PARAMETRES!$C29</f>
        <v>L</v>
      </c>
      <c r="Y30" s="47"/>
      <c r="Z30" s="47"/>
      <c r="AA30" s="47"/>
      <c r="AB30" s="47"/>
      <c r="AC30" s="47"/>
      <c r="AD30" s="47"/>
      <c r="AE30" s="47"/>
      <c r="AF30" s="47"/>
      <c r="AG30" s="47"/>
      <c r="AH30" s="47"/>
      <c r="AI30" s="47"/>
      <c r="AJ30" s="47"/>
      <c r="AK30" s="47"/>
      <c r="AL30" s="47"/>
      <c r="AM30" s="47"/>
      <c r="AN30" s="48" t="str">
        <f>IF(AO30=0,"-",SUM(Y30:AM30)/AO30*PARAMETRES!$G$5)</f>
        <v>-</v>
      </c>
      <c r="AO30" s="49">
        <f t="shared" si="1"/>
        <v>0</v>
      </c>
      <c r="AP30" s="50">
        <f>IF(PARAMETRES!$B29="-","",IF(Y$3="",0,IF(Y$46="",IF(Y30="",1,0),0))+IF(Z$3="",0,IF(Z$46="",IF(Z30="",1,0),0))+IF(AA$3="",0,IF(AA$46="",IF(AA30="",1,0),0))+IF(AB$3="",0,IF(AB$46="",IF(AB30="",1,0),0))+IF(AC$3="",0,IF(AC$46="",IF(AC30="",1,0),0))+IF(AD$3="",0,IF(AD$46="",IF(AD30="",1,0),0))+IF(AE$3="",0,IF(AE$46="",IF(AE30="",1,0),0))+IF(AF$3="",0,IF(AF$46="",IF(AF30="",1,0),0))+IF(AG$3="",0,IF(AG$46="",IF(AG30="",1,0),0))+IF(AH$3="",0,IF(AH$46="",IF(AH30="",1,0),0))+IF(AI$3="",0,IF(AI$46="",IF(AI30="",1,0),0)+IF(AJ$3="",0,IF(AJ$46="",IF(AJ30="",1,0),0))+IF(AK$3="",0,IF(AK$46="",IF(AK30="",1,0),0))+IF(AL$3="",0,IF(AL$46="",IF(AL30="",1,0),0))+IF(AM$3="",0,IF(AM$46="",IF(AM30="",1,0),0))))</f>
        <v>0</v>
      </c>
      <c r="AQ30" s="31">
        <f t="shared" si="6"/>
        <v>25</v>
      </c>
      <c r="AR30" s="46" t="str">
        <f>PARAMETRES!$B29</f>
        <v>T</v>
      </c>
      <c r="AS30" s="46" t="str">
        <f>PARAMETRES!$C29</f>
        <v>L</v>
      </c>
      <c r="AT30" s="47"/>
      <c r="AU30" s="47"/>
      <c r="AV30" s="47"/>
      <c r="AW30" s="47"/>
      <c r="AX30" s="47"/>
      <c r="AY30" s="47"/>
      <c r="AZ30" s="47"/>
      <c r="BA30" s="47"/>
      <c r="BB30" s="47"/>
      <c r="BC30" s="47"/>
      <c r="BD30" s="47"/>
      <c r="BE30" s="47"/>
      <c r="BF30" s="47"/>
      <c r="BG30" s="47"/>
      <c r="BH30" s="47"/>
      <c r="BI30" s="48" t="str">
        <f>IF(BJ30=0,"-",SUM(AT30:BH30)/BJ30*PARAMETRES!$G$5)</f>
        <v>-</v>
      </c>
      <c r="BJ30" s="49">
        <f t="shared" si="2"/>
        <v>0</v>
      </c>
      <c r="BK30" s="50">
        <f>IF(PARAMETRES!$B29="-","",IF(AT$3="",0,IF(AT$46="",IF(AT30="",1,0),0))+IF(AU$3="",0,IF(AU$46="",IF(AU30="",1,0),0))+IF(AV$3="",0,IF(AV$46="",IF(AV30="",1,0),0))+IF(AW$3="",0,IF(AW$46="",IF(AW30="",1,0),0))+IF(AX$3="",0,IF(AX$46="",IF(AX30="",1,0),0))+IF(AY$3="",0,IF(AY$46="",IF(AY30="",1,0),0))+IF(AZ$3="",0,IF(AZ$46="",IF(AZ30="",1,0),0))+IF(BA$3="",0,IF(BA$46="",IF(BA30="",1,0),0))+IF(BB$3="",0,IF(BB$46="",IF(BB30="",1,0),0))+IF(BC$3="",0,IF(BC$46="",IF(BC30="",1,0),0))+IF(BD$3="",0,IF(BD$46="",IF(BD30="",1,0),0)+IF(BE$3="",0,IF(BE$46="",IF(BE30="",1,0),0))+IF(BF$3="",0,IF(BF$46="",IF(BF30="",1,0),0))+IF(BG$3="",0,IF(BG$46="",IF(BG30="",1,0),0))+IF(BH$3="",0,IF(BH$46="",IF(BH30="",1,0),0))))</f>
        <v>0</v>
      </c>
      <c r="BL30" s="31">
        <f t="shared" si="7"/>
        <v>25</v>
      </c>
      <c r="BM30" s="46" t="str">
        <f>PARAMETRES!$B29</f>
        <v>T</v>
      </c>
      <c r="BN30" s="46" t="str">
        <f>PARAMETRES!$C29</f>
        <v>L</v>
      </c>
      <c r="BO30" s="47"/>
      <c r="BP30" s="47"/>
      <c r="BQ30" s="47"/>
      <c r="BR30" s="47"/>
      <c r="BS30" s="47"/>
      <c r="BT30" s="47"/>
      <c r="BU30" s="47"/>
      <c r="BV30" s="47"/>
      <c r="BW30" s="47"/>
      <c r="BX30" s="47"/>
      <c r="BY30" s="47"/>
      <c r="BZ30" s="47"/>
      <c r="CA30" s="47"/>
      <c r="CB30" s="47"/>
      <c r="CC30" s="47"/>
      <c r="CD30" s="48" t="str">
        <f>IF(CE30=0,"-",SUM(BO30:CC30)/CE30*PARAMETRES!$G$5)</f>
        <v>-</v>
      </c>
      <c r="CE30" s="49">
        <f t="shared" si="3"/>
        <v>0</v>
      </c>
      <c r="CF30" s="51">
        <f>IF(PARAMETRES!$B29="-","",IF(BO$3="",0,IF(BO$46="",IF(BO30="",1,0),0))+IF(BP$3="",0,IF(BP$46="",IF(BP30="",1,0),0))+IF(BQ$3="",0,IF(BQ$46="",IF(BQ30="",1,0),0))+IF(BR$3="",0,IF(BR$46="",IF(BR30="",1,0),0))+IF(BS$3="",0,IF(BS$46="",IF(BS30="",1,0),0))+IF(BT$3="",0,IF(BT$46="",IF(BT30="",1,0),0))+IF(BU$3="",0,IF(BU$46="",IF(BU30="",1,0),0))+IF(BV$3="",0,IF(BV$46="",IF(BV30="",1,0),0))+IF(BW$3="",0,IF(BW$46="",IF(BW30="",1,0),0))+IF(BX$3="",0,IF(BX$46="",IF(BX30="",1,0),0))+IF(BY$3="",0,IF(BY$46="",IF(BY30="",1,0),0)+IF(BZ$3="",0,IF(BZ$46="",IF(BZ30="",1,0),0))+IF(CA$3="",0,IF(CA$46="",IF(CA30="",1,0),0))+IF(CB$3="",0,IF(CB$46="",IF(CB30="",1,0),0))+IF(CC$3="",0,IF(CC$46="",IF(CC30="",1,0),0))))</f>
        <v>0</v>
      </c>
      <c r="CG30" s="46" t="str">
        <f>PARAMETRES!$B29</f>
        <v>T</v>
      </c>
      <c r="CH30" s="52" t="str">
        <f>PARAMETRES!$C29</f>
        <v>L</v>
      </c>
      <c r="CI30" s="32"/>
    </row>
    <row r="31" spans="1:87">
      <c r="A31" s="31">
        <f t="shared" si="4"/>
        <v>26</v>
      </c>
      <c r="B31" s="46" t="str">
        <f>PARAMETRES!$B30</f>
        <v>T</v>
      </c>
      <c r="C31" s="46" t="str">
        <f>PARAMETRES!$C30</f>
        <v>M</v>
      </c>
      <c r="D31" s="47">
        <v>15</v>
      </c>
      <c r="E31" s="47">
        <v>27.5</v>
      </c>
      <c r="F31" s="47"/>
      <c r="G31" s="47"/>
      <c r="H31" s="47"/>
      <c r="I31" s="47"/>
      <c r="J31" s="47"/>
      <c r="K31" s="47"/>
      <c r="L31" s="47"/>
      <c r="M31" s="47"/>
      <c r="N31" s="47"/>
      <c r="O31" s="47"/>
      <c r="P31" s="47"/>
      <c r="Q31" s="47"/>
      <c r="R31" s="47"/>
      <c r="S31" s="48">
        <f>IF(T31=0,"-",SUM(D31:R31)/T31*PARAMETRES!$G$5)</f>
        <v>22.135416666666664</v>
      </c>
      <c r="T31" s="49">
        <f t="shared" si="8"/>
        <v>48</v>
      </c>
      <c r="U31" s="50">
        <f>IF(PARAMETRES!$B30="-","",IF(D$3="",0,IF(D$46="",IF(D31="",1,0),0))+IF(E$3="",0,IF(E$46="",IF(E31="",1,0),0))+IF(F$3="",0,IF(F$46="",IF(F31="",1,0),0))+IF(G$3="",0,IF(G$46="",IF(G31="",1,0),0))+IF(H$3="",0,IF(H$46="",IF(H31="",1,0),0))+IF(I$3="",0,IF(I$46="",IF(I31="",1,0),0))+IF(J$3="",0,IF(J$46="",IF(J31="",1,0),0))+IF(K$3="",0,IF(K$46="",IF(K31="",1,0),0))+IF(L$3="",0,IF(L$46="",IF(L31="",1,0),0))+IF(M$3="",0,IF(M$46="",IF(M31="",1,0),0))+IF(N$3="",0,IF(N$46="",IF(N31="",1,0),0)+IF(O$3="",0,IF(O$46="",IF(O31="",1,0),0))+IF(P$3="",0,IF(P$46="",IF(P31="",1,0),0))+IF(Q$3="",0,IF(Q$46="",IF(Q31="",1,0),0))+IF(R$3="",0,IF(R$46="",IF(R31="",1,0),0))))</f>
        <v>0</v>
      </c>
      <c r="V31" s="31">
        <f t="shared" si="5"/>
        <v>26</v>
      </c>
      <c r="W31" s="46" t="str">
        <f>PARAMETRES!$B30</f>
        <v>T</v>
      </c>
      <c r="X31" s="46" t="str">
        <f>PARAMETRES!$C30</f>
        <v>M</v>
      </c>
      <c r="Y31" s="47"/>
      <c r="Z31" s="47"/>
      <c r="AA31" s="47"/>
      <c r="AB31" s="47"/>
      <c r="AC31" s="47"/>
      <c r="AD31" s="47"/>
      <c r="AE31" s="47"/>
      <c r="AF31" s="47"/>
      <c r="AG31" s="47"/>
      <c r="AH31" s="47"/>
      <c r="AI31" s="47"/>
      <c r="AJ31" s="47"/>
      <c r="AK31" s="47"/>
      <c r="AL31" s="47"/>
      <c r="AM31" s="47"/>
      <c r="AN31" s="48" t="str">
        <f>IF(AO31=0,"-",SUM(Y31:AM31)/AO31*PARAMETRES!$G$5)</f>
        <v>-</v>
      </c>
      <c r="AO31" s="49">
        <f t="shared" si="1"/>
        <v>0</v>
      </c>
      <c r="AP31" s="50">
        <f>IF(PARAMETRES!$B30="-","",IF(Y$3="",0,IF(Y$46="",IF(Y31="",1,0),0))+IF(Z$3="",0,IF(Z$46="",IF(Z31="",1,0),0))+IF(AA$3="",0,IF(AA$46="",IF(AA31="",1,0),0))+IF(AB$3="",0,IF(AB$46="",IF(AB31="",1,0),0))+IF(AC$3="",0,IF(AC$46="",IF(AC31="",1,0),0))+IF(AD$3="",0,IF(AD$46="",IF(AD31="",1,0),0))+IF(AE$3="",0,IF(AE$46="",IF(AE31="",1,0),0))+IF(AF$3="",0,IF(AF$46="",IF(AF31="",1,0),0))+IF(AG$3="",0,IF(AG$46="",IF(AG31="",1,0),0))+IF(AH$3="",0,IF(AH$46="",IF(AH31="",1,0),0))+IF(AI$3="",0,IF(AI$46="",IF(AI31="",1,0),0)+IF(AJ$3="",0,IF(AJ$46="",IF(AJ31="",1,0),0))+IF(AK$3="",0,IF(AK$46="",IF(AK31="",1,0),0))+IF(AL$3="",0,IF(AL$46="",IF(AL31="",1,0),0))+IF(AM$3="",0,IF(AM$46="",IF(AM31="",1,0),0))))</f>
        <v>0</v>
      </c>
      <c r="AQ31" s="31">
        <f t="shared" si="6"/>
        <v>26</v>
      </c>
      <c r="AR31" s="46" t="str">
        <f>PARAMETRES!$B30</f>
        <v>T</v>
      </c>
      <c r="AS31" s="46" t="str">
        <f>PARAMETRES!$C30</f>
        <v>M</v>
      </c>
      <c r="AT31" s="47"/>
      <c r="AU31" s="47"/>
      <c r="AV31" s="47"/>
      <c r="AW31" s="47"/>
      <c r="AX31" s="47"/>
      <c r="AY31" s="47"/>
      <c r="AZ31" s="47"/>
      <c r="BA31" s="47"/>
      <c r="BB31" s="47"/>
      <c r="BC31" s="47"/>
      <c r="BD31" s="47"/>
      <c r="BE31" s="47"/>
      <c r="BF31" s="47"/>
      <c r="BG31" s="47"/>
      <c r="BH31" s="47"/>
      <c r="BI31" s="48" t="str">
        <f>IF(BJ31=0,"-",SUM(AT31:BH31)/BJ31*PARAMETRES!$G$5)</f>
        <v>-</v>
      </c>
      <c r="BJ31" s="49">
        <f t="shared" si="2"/>
        <v>0</v>
      </c>
      <c r="BK31" s="50">
        <f>IF(PARAMETRES!$B30="-","",IF(AT$3="",0,IF(AT$46="",IF(AT31="",1,0),0))+IF(AU$3="",0,IF(AU$46="",IF(AU31="",1,0),0))+IF(AV$3="",0,IF(AV$46="",IF(AV31="",1,0),0))+IF(AW$3="",0,IF(AW$46="",IF(AW31="",1,0),0))+IF(AX$3="",0,IF(AX$46="",IF(AX31="",1,0),0))+IF(AY$3="",0,IF(AY$46="",IF(AY31="",1,0),0))+IF(AZ$3="",0,IF(AZ$46="",IF(AZ31="",1,0),0))+IF(BA$3="",0,IF(BA$46="",IF(BA31="",1,0),0))+IF(BB$3="",0,IF(BB$46="",IF(BB31="",1,0),0))+IF(BC$3="",0,IF(BC$46="",IF(BC31="",1,0),0))+IF(BD$3="",0,IF(BD$46="",IF(BD31="",1,0),0)+IF(BE$3="",0,IF(BE$46="",IF(BE31="",1,0),0))+IF(BF$3="",0,IF(BF$46="",IF(BF31="",1,0),0))+IF(BG$3="",0,IF(BG$46="",IF(BG31="",1,0),0))+IF(BH$3="",0,IF(BH$46="",IF(BH31="",1,0),0))))</f>
        <v>0</v>
      </c>
      <c r="BL31" s="31">
        <f t="shared" si="7"/>
        <v>26</v>
      </c>
      <c r="BM31" s="46" t="str">
        <f>PARAMETRES!$B30</f>
        <v>T</v>
      </c>
      <c r="BN31" s="46" t="str">
        <f>PARAMETRES!$C30</f>
        <v>M</v>
      </c>
      <c r="BO31" s="47"/>
      <c r="BP31" s="47"/>
      <c r="BQ31" s="47"/>
      <c r="BR31" s="47"/>
      <c r="BS31" s="47"/>
      <c r="BT31" s="47"/>
      <c r="BU31" s="47"/>
      <c r="BV31" s="47"/>
      <c r="BW31" s="47"/>
      <c r="BX31" s="47"/>
      <c r="BY31" s="47"/>
      <c r="BZ31" s="47"/>
      <c r="CA31" s="47"/>
      <c r="CB31" s="47"/>
      <c r="CC31" s="47"/>
      <c r="CD31" s="48" t="str">
        <f>IF(CE31=0,"-",SUM(BO31:CC31)/CE31*PARAMETRES!$G$5)</f>
        <v>-</v>
      </c>
      <c r="CE31" s="49">
        <f t="shared" si="3"/>
        <v>0</v>
      </c>
      <c r="CF31" s="51">
        <f>IF(PARAMETRES!$B30="-","",IF(BO$3="",0,IF(BO$46="",IF(BO31="",1,0),0))+IF(BP$3="",0,IF(BP$46="",IF(BP31="",1,0),0))+IF(BQ$3="",0,IF(BQ$46="",IF(BQ31="",1,0),0))+IF(BR$3="",0,IF(BR$46="",IF(BR31="",1,0),0))+IF(BS$3="",0,IF(BS$46="",IF(BS31="",1,0),0))+IF(BT$3="",0,IF(BT$46="",IF(BT31="",1,0),0))+IF(BU$3="",0,IF(BU$46="",IF(BU31="",1,0),0))+IF(BV$3="",0,IF(BV$46="",IF(BV31="",1,0),0))+IF(BW$3="",0,IF(BW$46="",IF(BW31="",1,0),0))+IF(BX$3="",0,IF(BX$46="",IF(BX31="",1,0),0))+IF(BY$3="",0,IF(BY$46="",IF(BY31="",1,0),0)+IF(BZ$3="",0,IF(BZ$46="",IF(BZ31="",1,0),0))+IF(CA$3="",0,IF(CA$46="",IF(CA31="",1,0),0))+IF(CB$3="",0,IF(CB$46="",IF(CB31="",1,0),0))+IF(CC$3="",0,IF(CC$46="",IF(CC31="",1,0),0))))</f>
        <v>0</v>
      </c>
      <c r="CG31" s="46" t="str">
        <f>PARAMETRES!$B30</f>
        <v>T</v>
      </c>
      <c r="CH31" s="52" t="str">
        <f>PARAMETRES!$C30</f>
        <v>M</v>
      </c>
      <c r="CI31" s="32"/>
    </row>
    <row r="32" spans="1:87">
      <c r="A32" s="31">
        <f t="shared" si="4"/>
        <v>27</v>
      </c>
      <c r="B32" s="46" t="str">
        <f>PARAMETRES!$B31</f>
        <v>V</v>
      </c>
      <c r="C32" s="46" t="str">
        <f>PARAMETRES!$C31</f>
        <v>F</v>
      </c>
      <c r="D32" s="47">
        <v>17</v>
      </c>
      <c r="E32" s="47">
        <v>27</v>
      </c>
      <c r="F32" s="47"/>
      <c r="G32" s="47"/>
      <c r="H32" s="47"/>
      <c r="I32" s="47"/>
      <c r="J32" s="47"/>
      <c r="K32" s="47"/>
      <c r="L32" s="47"/>
      <c r="M32" s="47"/>
      <c r="N32" s="47"/>
      <c r="O32" s="47"/>
      <c r="P32" s="47"/>
      <c r="Q32" s="47"/>
      <c r="R32" s="47"/>
      <c r="S32" s="48">
        <f>IF(T32=0,"-",SUM(D32:R32)/T32*PARAMETRES!$G$5)</f>
        <v>22.916666666666664</v>
      </c>
      <c r="T32" s="49">
        <f t="shared" si="8"/>
        <v>48</v>
      </c>
      <c r="U32" s="50">
        <f>IF(PARAMETRES!$B31="-","",IF(D$3="",0,IF(D$46="",IF(D32="",1,0),0))+IF(E$3="",0,IF(E$46="",IF(E32="",1,0),0))+IF(F$3="",0,IF(F$46="",IF(F32="",1,0),0))+IF(G$3="",0,IF(G$46="",IF(G32="",1,0),0))+IF(H$3="",0,IF(H$46="",IF(H32="",1,0),0))+IF(I$3="",0,IF(I$46="",IF(I32="",1,0),0))+IF(J$3="",0,IF(J$46="",IF(J32="",1,0),0))+IF(K$3="",0,IF(K$46="",IF(K32="",1,0),0))+IF(L$3="",0,IF(L$46="",IF(L32="",1,0),0))+IF(M$3="",0,IF(M$46="",IF(M32="",1,0),0))+IF(N$3="",0,IF(N$46="",IF(N32="",1,0),0)+IF(O$3="",0,IF(O$46="",IF(O32="",1,0),0))+IF(P$3="",0,IF(P$46="",IF(P32="",1,0),0))+IF(Q$3="",0,IF(Q$46="",IF(Q32="",1,0),0))+IF(R$3="",0,IF(R$46="",IF(R32="",1,0),0))))</f>
        <v>0</v>
      </c>
      <c r="V32" s="31">
        <f t="shared" si="5"/>
        <v>27</v>
      </c>
      <c r="W32" s="46" t="str">
        <f>PARAMETRES!$B31</f>
        <v>V</v>
      </c>
      <c r="X32" s="46" t="str">
        <f>PARAMETRES!$C31</f>
        <v>F</v>
      </c>
      <c r="Y32" s="47"/>
      <c r="Z32" s="47"/>
      <c r="AA32" s="47"/>
      <c r="AB32" s="47"/>
      <c r="AC32" s="47"/>
      <c r="AD32" s="47"/>
      <c r="AE32" s="47"/>
      <c r="AF32" s="47"/>
      <c r="AG32" s="47"/>
      <c r="AH32" s="47"/>
      <c r="AI32" s="47"/>
      <c r="AJ32" s="47"/>
      <c r="AK32" s="47"/>
      <c r="AL32" s="47"/>
      <c r="AM32" s="47"/>
      <c r="AN32" s="48" t="str">
        <f>IF(AO32=0,"-",SUM(Y32:AM32)/AO32*PARAMETRES!$G$5)</f>
        <v>-</v>
      </c>
      <c r="AO32" s="49">
        <f t="shared" si="1"/>
        <v>0</v>
      </c>
      <c r="AP32" s="50">
        <f>IF(PARAMETRES!$B31="-","",IF(Y$3="",0,IF(Y$46="",IF(Y32="",1,0),0))+IF(Z$3="",0,IF(Z$46="",IF(Z32="",1,0),0))+IF(AA$3="",0,IF(AA$46="",IF(AA32="",1,0),0))+IF(AB$3="",0,IF(AB$46="",IF(AB32="",1,0),0))+IF(AC$3="",0,IF(AC$46="",IF(AC32="",1,0),0))+IF(AD$3="",0,IF(AD$46="",IF(AD32="",1,0),0))+IF(AE$3="",0,IF(AE$46="",IF(AE32="",1,0),0))+IF(AF$3="",0,IF(AF$46="",IF(AF32="",1,0),0))+IF(AG$3="",0,IF(AG$46="",IF(AG32="",1,0),0))+IF(AH$3="",0,IF(AH$46="",IF(AH32="",1,0),0))+IF(AI$3="",0,IF(AI$46="",IF(AI32="",1,0),0)+IF(AJ$3="",0,IF(AJ$46="",IF(AJ32="",1,0),0))+IF(AK$3="",0,IF(AK$46="",IF(AK32="",1,0),0))+IF(AL$3="",0,IF(AL$46="",IF(AL32="",1,0),0))+IF(AM$3="",0,IF(AM$46="",IF(AM32="",1,0),0))))</f>
        <v>0</v>
      </c>
      <c r="AQ32" s="31">
        <f t="shared" si="6"/>
        <v>27</v>
      </c>
      <c r="AR32" s="46" t="str">
        <f>PARAMETRES!$B31</f>
        <v>V</v>
      </c>
      <c r="AS32" s="46" t="str">
        <f>PARAMETRES!$C31</f>
        <v>F</v>
      </c>
      <c r="AT32" s="47"/>
      <c r="AU32" s="47"/>
      <c r="AV32" s="47"/>
      <c r="AW32" s="47"/>
      <c r="AX32" s="47"/>
      <c r="AY32" s="47"/>
      <c r="AZ32" s="47"/>
      <c r="BA32" s="47"/>
      <c r="BB32" s="47"/>
      <c r="BC32" s="47"/>
      <c r="BD32" s="47"/>
      <c r="BE32" s="47"/>
      <c r="BF32" s="47"/>
      <c r="BG32" s="47"/>
      <c r="BH32" s="47"/>
      <c r="BI32" s="48" t="str">
        <f>IF(BJ32=0,"-",SUM(AT32:BH32)/BJ32*PARAMETRES!$G$5)</f>
        <v>-</v>
      </c>
      <c r="BJ32" s="49">
        <f t="shared" si="2"/>
        <v>0</v>
      </c>
      <c r="BK32" s="50">
        <f>IF(PARAMETRES!$B31="-","",IF(AT$3="",0,IF(AT$46="",IF(AT32="",1,0),0))+IF(AU$3="",0,IF(AU$46="",IF(AU32="",1,0),0))+IF(AV$3="",0,IF(AV$46="",IF(AV32="",1,0),0))+IF(AW$3="",0,IF(AW$46="",IF(AW32="",1,0),0))+IF(AX$3="",0,IF(AX$46="",IF(AX32="",1,0),0))+IF(AY$3="",0,IF(AY$46="",IF(AY32="",1,0),0))+IF(AZ$3="",0,IF(AZ$46="",IF(AZ32="",1,0),0))+IF(BA$3="",0,IF(BA$46="",IF(BA32="",1,0),0))+IF(BB$3="",0,IF(BB$46="",IF(BB32="",1,0),0))+IF(BC$3="",0,IF(BC$46="",IF(BC32="",1,0),0))+IF(BD$3="",0,IF(BD$46="",IF(BD32="",1,0),0)+IF(BE$3="",0,IF(BE$46="",IF(BE32="",1,0),0))+IF(BF$3="",0,IF(BF$46="",IF(BF32="",1,0),0))+IF(BG$3="",0,IF(BG$46="",IF(BG32="",1,0),0))+IF(BH$3="",0,IF(BH$46="",IF(BH32="",1,0),0))))</f>
        <v>0</v>
      </c>
      <c r="BL32" s="31">
        <f t="shared" si="7"/>
        <v>27</v>
      </c>
      <c r="BM32" s="46" t="str">
        <f>PARAMETRES!$B31</f>
        <v>V</v>
      </c>
      <c r="BN32" s="46" t="str">
        <f>PARAMETRES!$C31</f>
        <v>F</v>
      </c>
      <c r="BO32" s="47"/>
      <c r="BP32" s="47"/>
      <c r="BQ32" s="47"/>
      <c r="BR32" s="47"/>
      <c r="BS32" s="47"/>
      <c r="BT32" s="47"/>
      <c r="BU32" s="47"/>
      <c r="BV32" s="47"/>
      <c r="BW32" s="47"/>
      <c r="BX32" s="47"/>
      <c r="BY32" s="47"/>
      <c r="BZ32" s="47"/>
      <c r="CA32" s="47"/>
      <c r="CB32" s="47"/>
      <c r="CC32" s="47"/>
      <c r="CD32" s="48" t="str">
        <f>IF(CE32=0,"-",SUM(BO32:CC32)/CE32*PARAMETRES!$G$5)</f>
        <v>-</v>
      </c>
      <c r="CE32" s="49">
        <f t="shared" si="3"/>
        <v>0</v>
      </c>
      <c r="CF32" s="51">
        <f>IF(PARAMETRES!$B31="-","",IF(BO$3="",0,IF(BO$46="",IF(BO32="",1,0),0))+IF(BP$3="",0,IF(BP$46="",IF(BP32="",1,0),0))+IF(BQ$3="",0,IF(BQ$46="",IF(BQ32="",1,0),0))+IF(BR$3="",0,IF(BR$46="",IF(BR32="",1,0),0))+IF(BS$3="",0,IF(BS$46="",IF(BS32="",1,0),0))+IF(BT$3="",0,IF(BT$46="",IF(BT32="",1,0),0))+IF(BU$3="",0,IF(BU$46="",IF(BU32="",1,0),0))+IF(BV$3="",0,IF(BV$46="",IF(BV32="",1,0),0))+IF(BW$3="",0,IF(BW$46="",IF(BW32="",1,0),0))+IF(BX$3="",0,IF(BX$46="",IF(BX32="",1,0),0))+IF(BY$3="",0,IF(BY$46="",IF(BY32="",1,0),0)+IF(BZ$3="",0,IF(BZ$46="",IF(BZ32="",1,0),0))+IF(CA$3="",0,IF(CA$46="",IF(CA32="",1,0),0))+IF(CB$3="",0,IF(CB$46="",IF(CB32="",1,0),0))+IF(CC$3="",0,IF(CC$46="",IF(CC32="",1,0),0))))</f>
        <v>0</v>
      </c>
      <c r="CG32" s="46" t="str">
        <f>PARAMETRES!$B31</f>
        <v>V</v>
      </c>
      <c r="CH32" s="52" t="str">
        <f>PARAMETRES!$C31</f>
        <v>F</v>
      </c>
      <c r="CI32" s="32"/>
    </row>
    <row r="33" spans="1:87">
      <c r="A33" s="31">
        <f t="shared" ref="A33:A45" si="9">A32+1</f>
        <v>28</v>
      </c>
      <c r="B33" s="46" t="str">
        <f>PARAMETRES!$B32</f>
        <v>V</v>
      </c>
      <c r="C33" s="46" t="str">
        <f>PARAMETRES!$C32</f>
        <v>B</v>
      </c>
      <c r="D33" s="47">
        <v>15.5</v>
      </c>
      <c r="E33" s="47">
        <v>24</v>
      </c>
      <c r="F33" s="47"/>
      <c r="G33" s="47"/>
      <c r="H33" s="47"/>
      <c r="I33" s="47"/>
      <c r="J33" s="47"/>
      <c r="K33" s="47"/>
      <c r="L33" s="47"/>
      <c r="M33" s="47"/>
      <c r="N33" s="47"/>
      <c r="O33" s="47"/>
      <c r="P33" s="47"/>
      <c r="Q33" s="47"/>
      <c r="R33" s="47"/>
      <c r="S33" s="48">
        <f>IF(T33=0,"-",SUM(D33:R33)/T33*PARAMETRES!$G$5)</f>
        <v>20.572916666666664</v>
      </c>
      <c r="T33" s="49">
        <f t="shared" si="0"/>
        <v>48</v>
      </c>
      <c r="U33" s="50">
        <f>IF(PARAMETRES!$B32="-","",IF(D$3="",0,IF(D$46="",IF(D33="",1,0),0))+IF(E$3="",0,IF(E$46="",IF(E33="",1,0),0))+IF(F$3="",0,IF(F$46="",IF(F33="",1,0),0))+IF(G$3="",0,IF(G$46="",IF(G33="",1,0),0))+IF(H$3="",0,IF(H$46="",IF(H33="",1,0),0))+IF(I$3="",0,IF(I$46="",IF(I33="",1,0),0))+IF(J$3="",0,IF(J$46="",IF(J33="",1,0),0))+IF(K$3="",0,IF(K$46="",IF(K33="",1,0),0))+IF(L$3="",0,IF(L$46="",IF(L33="",1,0),0))+IF(M$3="",0,IF(M$46="",IF(M33="",1,0),0))+IF(N$3="",0,IF(N$46="",IF(N33="",1,0),0)+IF(O$3="",0,IF(O$46="",IF(O33="",1,0),0))+IF(P$3="",0,IF(P$46="",IF(P33="",1,0),0))+IF(Q$3="",0,IF(Q$46="",IF(Q33="",1,0),0))+IF(R$3="",0,IF(R$46="",IF(R33="",1,0),0))))</f>
        <v>0</v>
      </c>
      <c r="V33" s="31">
        <f t="shared" ref="V33:V45" si="10">V32+1</f>
        <v>28</v>
      </c>
      <c r="W33" s="46" t="str">
        <f>PARAMETRES!$B32</f>
        <v>V</v>
      </c>
      <c r="X33" s="46" t="str">
        <f>PARAMETRES!$C32</f>
        <v>B</v>
      </c>
      <c r="Y33" s="47"/>
      <c r="Z33" s="47"/>
      <c r="AA33" s="47"/>
      <c r="AB33" s="47"/>
      <c r="AC33" s="47"/>
      <c r="AD33" s="47"/>
      <c r="AE33" s="47"/>
      <c r="AF33" s="47"/>
      <c r="AG33" s="47"/>
      <c r="AH33" s="47"/>
      <c r="AI33" s="47"/>
      <c r="AJ33" s="47"/>
      <c r="AK33" s="47"/>
      <c r="AL33" s="47"/>
      <c r="AM33" s="47"/>
      <c r="AN33" s="48" t="str">
        <f>IF(AO33=0,"-",SUM(Y33:AM33)/AO33*PARAMETRES!$G$5)</f>
        <v>-</v>
      </c>
      <c r="AO33" s="49">
        <f t="shared" si="1"/>
        <v>0</v>
      </c>
      <c r="AP33" s="50">
        <f>IF(PARAMETRES!$B32="-","",IF(Y$3="",0,IF(Y$46="",IF(Y33="",1,0),0))+IF(Z$3="",0,IF(Z$46="",IF(Z33="",1,0),0))+IF(AA$3="",0,IF(AA$46="",IF(AA33="",1,0),0))+IF(AB$3="",0,IF(AB$46="",IF(AB33="",1,0),0))+IF(AC$3="",0,IF(AC$46="",IF(AC33="",1,0),0))+IF(AD$3="",0,IF(AD$46="",IF(AD33="",1,0),0))+IF(AE$3="",0,IF(AE$46="",IF(AE33="",1,0),0))+IF(AF$3="",0,IF(AF$46="",IF(AF33="",1,0),0))+IF(AG$3="",0,IF(AG$46="",IF(AG33="",1,0),0))+IF(AH$3="",0,IF(AH$46="",IF(AH33="",1,0),0))+IF(AI$3="",0,IF(AI$46="",IF(AI33="",1,0),0)+IF(AJ$3="",0,IF(AJ$46="",IF(AJ33="",1,0),0))+IF(AK$3="",0,IF(AK$46="",IF(AK33="",1,0),0))+IF(AL$3="",0,IF(AL$46="",IF(AL33="",1,0),0))+IF(AM$3="",0,IF(AM$46="",IF(AM33="",1,0),0))))</f>
        <v>0</v>
      </c>
      <c r="AQ33" s="31">
        <f t="shared" ref="AQ33:AQ45" si="11">AQ32+1</f>
        <v>28</v>
      </c>
      <c r="AR33" s="46" t="str">
        <f>PARAMETRES!$B32</f>
        <v>V</v>
      </c>
      <c r="AS33" s="46" t="str">
        <f>PARAMETRES!$C32</f>
        <v>B</v>
      </c>
      <c r="AT33" s="47"/>
      <c r="AU33" s="47"/>
      <c r="AV33" s="47"/>
      <c r="AW33" s="47"/>
      <c r="AX33" s="47"/>
      <c r="AY33" s="47"/>
      <c r="AZ33" s="47"/>
      <c r="BA33" s="47"/>
      <c r="BB33" s="47"/>
      <c r="BC33" s="47"/>
      <c r="BD33" s="47"/>
      <c r="BE33" s="47"/>
      <c r="BF33" s="47"/>
      <c r="BG33" s="47"/>
      <c r="BH33" s="47"/>
      <c r="BI33" s="48" t="str">
        <f>IF(BJ33=0,"-",SUM(AT33:BH33)/BJ33*PARAMETRES!$G$5)</f>
        <v>-</v>
      </c>
      <c r="BJ33" s="49">
        <f t="shared" si="2"/>
        <v>0</v>
      </c>
      <c r="BK33" s="50">
        <f>IF(PARAMETRES!$B32="-","",IF(AT$3="",0,IF(AT$46="",IF(AT33="",1,0),0))+IF(AU$3="",0,IF(AU$46="",IF(AU33="",1,0),0))+IF(AV$3="",0,IF(AV$46="",IF(AV33="",1,0),0))+IF(AW$3="",0,IF(AW$46="",IF(AW33="",1,0),0))+IF(AX$3="",0,IF(AX$46="",IF(AX33="",1,0),0))+IF(AY$3="",0,IF(AY$46="",IF(AY33="",1,0),0))+IF(AZ$3="",0,IF(AZ$46="",IF(AZ33="",1,0),0))+IF(BA$3="",0,IF(BA$46="",IF(BA33="",1,0),0))+IF(BB$3="",0,IF(BB$46="",IF(BB33="",1,0),0))+IF(BC$3="",0,IF(BC$46="",IF(BC33="",1,0),0))+IF(BD$3="",0,IF(BD$46="",IF(BD33="",1,0),0)+IF(BE$3="",0,IF(BE$46="",IF(BE33="",1,0),0))+IF(BF$3="",0,IF(BF$46="",IF(BF33="",1,0),0))+IF(BG$3="",0,IF(BG$46="",IF(BG33="",1,0),0))+IF(BH$3="",0,IF(BH$46="",IF(BH33="",1,0),0))))</f>
        <v>0</v>
      </c>
      <c r="BL33" s="31">
        <f t="shared" ref="BL33:BL45" si="12">BL32+1</f>
        <v>28</v>
      </c>
      <c r="BM33" s="46" t="str">
        <f>PARAMETRES!$B32</f>
        <v>V</v>
      </c>
      <c r="BN33" s="46" t="str">
        <f>PARAMETRES!$C32</f>
        <v>B</v>
      </c>
      <c r="BO33" s="47"/>
      <c r="BP33" s="47"/>
      <c r="BQ33" s="47"/>
      <c r="BR33" s="47"/>
      <c r="BS33" s="47"/>
      <c r="BT33" s="47"/>
      <c r="BU33" s="47"/>
      <c r="BV33" s="47"/>
      <c r="BW33" s="47"/>
      <c r="BX33" s="47"/>
      <c r="BY33" s="47"/>
      <c r="BZ33" s="47"/>
      <c r="CA33" s="47"/>
      <c r="CB33" s="47"/>
      <c r="CC33" s="47"/>
      <c r="CD33" s="48" t="str">
        <f>IF(CE33=0,"-",SUM(BO33:CC33)/CE33*PARAMETRES!$G$5)</f>
        <v>-</v>
      </c>
      <c r="CE33" s="49">
        <f t="shared" si="3"/>
        <v>0</v>
      </c>
      <c r="CF33" s="51">
        <f>IF(PARAMETRES!$B32="-","",IF(BO$3="",0,IF(BO$46="",IF(BO33="",1,0),0))+IF(BP$3="",0,IF(BP$46="",IF(BP33="",1,0),0))+IF(BQ$3="",0,IF(BQ$46="",IF(BQ33="",1,0),0))+IF(BR$3="",0,IF(BR$46="",IF(BR33="",1,0),0))+IF(BS$3="",0,IF(BS$46="",IF(BS33="",1,0),0))+IF(BT$3="",0,IF(BT$46="",IF(BT33="",1,0),0))+IF(BU$3="",0,IF(BU$46="",IF(BU33="",1,0),0))+IF(BV$3="",0,IF(BV$46="",IF(BV33="",1,0),0))+IF(BW$3="",0,IF(BW$46="",IF(BW33="",1,0),0))+IF(BX$3="",0,IF(BX$46="",IF(BX33="",1,0),0))+IF(BY$3="",0,IF(BY$46="",IF(BY33="",1,0),0)+IF(BZ$3="",0,IF(BZ$46="",IF(BZ33="",1,0),0))+IF(CA$3="",0,IF(CA$46="",IF(CA33="",1,0),0))+IF(CB$3="",0,IF(CB$46="",IF(CB33="",1,0),0))+IF(CC$3="",0,IF(CC$46="",IF(CC33="",1,0),0))))</f>
        <v>0</v>
      </c>
      <c r="CG33" s="46" t="str">
        <f>PARAMETRES!$B32</f>
        <v>V</v>
      </c>
      <c r="CH33" s="52" t="str">
        <f>PARAMETRES!$C32</f>
        <v>B</v>
      </c>
      <c r="CI33" s="32"/>
    </row>
    <row r="34" spans="1:87">
      <c r="A34" s="31">
        <f t="shared" si="9"/>
        <v>29</v>
      </c>
      <c r="B34" s="46" t="str">
        <f>PARAMETRES!$B33</f>
        <v>Z</v>
      </c>
      <c r="C34" s="46" t="str">
        <f>PARAMETRES!$C33</f>
        <v>B</v>
      </c>
      <c r="D34" s="47">
        <v>15</v>
      </c>
      <c r="E34" s="47">
        <v>29.5</v>
      </c>
      <c r="F34" s="47"/>
      <c r="G34" s="47"/>
      <c r="H34" s="47"/>
      <c r="I34" s="47"/>
      <c r="J34" s="47"/>
      <c r="K34" s="47"/>
      <c r="L34" s="47"/>
      <c r="M34" s="47"/>
      <c r="N34" s="47"/>
      <c r="O34" s="47"/>
      <c r="P34" s="47"/>
      <c r="Q34" s="47"/>
      <c r="R34" s="47"/>
      <c r="S34" s="48">
        <f>IF(T34=0,"-",SUM(D34:R34)/T34*PARAMETRES!$G$5)</f>
        <v>23.177083333333336</v>
      </c>
      <c r="T34" s="49">
        <f t="shared" si="0"/>
        <v>48</v>
      </c>
      <c r="U34" s="50">
        <f>IF(PARAMETRES!$B33="-","",IF(D$3="",0,IF(D$46="",IF(D34="",1,0),0))+IF(E$3="",0,IF(E$46="",IF(E34="",1,0),0))+IF(F$3="",0,IF(F$46="",IF(F34="",1,0),0))+IF(G$3="",0,IF(G$46="",IF(G34="",1,0),0))+IF(H$3="",0,IF(H$46="",IF(H34="",1,0),0))+IF(I$3="",0,IF(I$46="",IF(I34="",1,0),0))+IF(J$3="",0,IF(J$46="",IF(J34="",1,0),0))+IF(K$3="",0,IF(K$46="",IF(K34="",1,0),0))+IF(L$3="",0,IF(L$46="",IF(L34="",1,0),0))+IF(M$3="",0,IF(M$46="",IF(M34="",1,0),0))+IF(N$3="",0,IF(N$46="",IF(N34="",1,0),0)+IF(O$3="",0,IF(O$46="",IF(O34="",1,0),0))+IF(P$3="",0,IF(P$46="",IF(P34="",1,0),0))+IF(Q$3="",0,IF(Q$46="",IF(Q34="",1,0),0))+IF(R$3="",0,IF(R$46="",IF(R34="",1,0),0))))</f>
        <v>0</v>
      </c>
      <c r="V34" s="31">
        <f t="shared" si="10"/>
        <v>29</v>
      </c>
      <c r="W34" s="46" t="str">
        <f>PARAMETRES!$B33</f>
        <v>Z</v>
      </c>
      <c r="X34" s="46" t="str">
        <f>PARAMETRES!$C33</f>
        <v>B</v>
      </c>
      <c r="Y34" s="47"/>
      <c r="Z34" s="47"/>
      <c r="AA34" s="47"/>
      <c r="AB34" s="47"/>
      <c r="AC34" s="47"/>
      <c r="AD34" s="47"/>
      <c r="AE34" s="47"/>
      <c r="AF34" s="47"/>
      <c r="AG34" s="47"/>
      <c r="AH34" s="47"/>
      <c r="AI34" s="47"/>
      <c r="AJ34" s="47"/>
      <c r="AK34" s="47"/>
      <c r="AL34" s="47"/>
      <c r="AM34" s="47"/>
      <c r="AN34" s="48" t="str">
        <f>IF(AO34=0,"-",SUM(Y34:AM34)/AO34*PARAMETRES!$G$5)</f>
        <v>-</v>
      </c>
      <c r="AO34" s="49">
        <f t="shared" si="1"/>
        <v>0</v>
      </c>
      <c r="AP34" s="50">
        <f>IF(PARAMETRES!$B33="-","",IF(Y$3="",0,IF(Y$46="",IF(Y34="",1,0),0))+IF(Z$3="",0,IF(Z$46="",IF(Z34="",1,0),0))+IF(AA$3="",0,IF(AA$46="",IF(AA34="",1,0),0))+IF(AB$3="",0,IF(AB$46="",IF(AB34="",1,0),0))+IF(AC$3="",0,IF(AC$46="",IF(AC34="",1,0),0))+IF(AD$3="",0,IF(AD$46="",IF(AD34="",1,0),0))+IF(AE$3="",0,IF(AE$46="",IF(AE34="",1,0),0))+IF(AF$3="",0,IF(AF$46="",IF(AF34="",1,0),0))+IF(AG$3="",0,IF(AG$46="",IF(AG34="",1,0),0))+IF(AH$3="",0,IF(AH$46="",IF(AH34="",1,0),0))+IF(AI$3="",0,IF(AI$46="",IF(AI34="",1,0),0)+IF(AJ$3="",0,IF(AJ$46="",IF(AJ34="",1,0),0))+IF(AK$3="",0,IF(AK$46="",IF(AK34="",1,0),0))+IF(AL$3="",0,IF(AL$46="",IF(AL34="",1,0),0))+IF(AM$3="",0,IF(AM$46="",IF(AM34="",1,0),0))))</f>
        <v>0</v>
      </c>
      <c r="AQ34" s="31">
        <f t="shared" si="11"/>
        <v>29</v>
      </c>
      <c r="AR34" s="46" t="str">
        <f>PARAMETRES!$B33</f>
        <v>Z</v>
      </c>
      <c r="AS34" s="46" t="str">
        <f>PARAMETRES!$C33</f>
        <v>B</v>
      </c>
      <c r="AT34" s="47"/>
      <c r="AU34" s="47"/>
      <c r="AV34" s="47"/>
      <c r="AW34" s="47"/>
      <c r="AX34" s="47"/>
      <c r="AY34" s="47"/>
      <c r="AZ34" s="47"/>
      <c r="BA34" s="47"/>
      <c r="BB34" s="47"/>
      <c r="BC34" s="47"/>
      <c r="BD34" s="47"/>
      <c r="BE34" s="47"/>
      <c r="BF34" s="47"/>
      <c r="BG34" s="47"/>
      <c r="BH34" s="47"/>
      <c r="BI34" s="48" t="str">
        <f>IF(BJ34=0,"-",SUM(AT34:BH34)/BJ34*PARAMETRES!$G$5)</f>
        <v>-</v>
      </c>
      <c r="BJ34" s="49">
        <f t="shared" si="2"/>
        <v>0</v>
      </c>
      <c r="BK34" s="50">
        <f>IF(PARAMETRES!$B33="-","",IF(AT$3="",0,IF(AT$46="",IF(AT34="",1,0),0))+IF(AU$3="",0,IF(AU$46="",IF(AU34="",1,0),0))+IF(AV$3="",0,IF(AV$46="",IF(AV34="",1,0),0))+IF(AW$3="",0,IF(AW$46="",IF(AW34="",1,0),0))+IF(AX$3="",0,IF(AX$46="",IF(AX34="",1,0),0))+IF(AY$3="",0,IF(AY$46="",IF(AY34="",1,0),0))+IF(AZ$3="",0,IF(AZ$46="",IF(AZ34="",1,0),0))+IF(BA$3="",0,IF(BA$46="",IF(BA34="",1,0),0))+IF(BB$3="",0,IF(BB$46="",IF(BB34="",1,0),0))+IF(BC$3="",0,IF(BC$46="",IF(BC34="",1,0),0))+IF(BD$3="",0,IF(BD$46="",IF(BD34="",1,0),0)+IF(BE$3="",0,IF(BE$46="",IF(BE34="",1,0),0))+IF(BF$3="",0,IF(BF$46="",IF(BF34="",1,0),0))+IF(BG$3="",0,IF(BG$46="",IF(BG34="",1,0),0))+IF(BH$3="",0,IF(BH$46="",IF(BH34="",1,0),0))))</f>
        <v>0</v>
      </c>
      <c r="BL34" s="31">
        <f t="shared" si="12"/>
        <v>29</v>
      </c>
      <c r="BM34" s="46" t="str">
        <f>PARAMETRES!$B33</f>
        <v>Z</v>
      </c>
      <c r="BN34" s="46" t="str">
        <f>PARAMETRES!$C33</f>
        <v>B</v>
      </c>
      <c r="BO34" s="47"/>
      <c r="BP34" s="47"/>
      <c r="BQ34" s="47"/>
      <c r="BR34" s="47"/>
      <c r="BS34" s="47"/>
      <c r="BT34" s="47"/>
      <c r="BU34" s="47"/>
      <c r="BV34" s="47"/>
      <c r="BW34" s="47"/>
      <c r="BX34" s="47"/>
      <c r="BY34" s="47"/>
      <c r="BZ34" s="47"/>
      <c r="CA34" s="47"/>
      <c r="CB34" s="47"/>
      <c r="CC34" s="47"/>
      <c r="CD34" s="48" t="str">
        <f>IF(CE34=0,"-",SUM(BO34:CC34)/CE34*PARAMETRES!$G$5)</f>
        <v>-</v>
      </c>
      <c r="CE34" s="49">
        <f t="shared" si="3"/>
        <v>0</v>
      </c>
      <c r="CF34" s="51">
        <f>IF(PARAMETRES!$B33="-","",IF(BO$3="",0,IF(BO$46="",IF(BO34="",1,0),0))+IF(BP$3="",0,IF(BP$46="",IF(BP34="",1,0),0))+IF(BQ$3="",0,IF(BQ$46="",IF(BQ34="",1,0),0))+IF(BR$3="",0,IF(BR$46="",IF(BR34="",1,0),0))+IF(BS$3="",0,IF(BS$46="",IF(BS34="",1,0),0))+IF(BT$3="",0,IF(BT$46="",IF(BT34="",1,0),0))+IF(BU$3="",0,IF(BU$46="",IF(BU34="",1,0),0))+IF(BV$3="",0,IF(BV$46="",IF(BV34="",1,0),0))+IF(BW$3="",0,IF(BW$46="",IF(BW34="",1,0),0))+IF(BX$3="",0,IF(BX$46="",IF(BX34="",1,0),0))+IF(BY$3="",0,IF(BY$46="",IF(BY34="",1,0),0)+IF(BZ$3="",0,IF(BZ$46="",IF(BZ34="",1,0),0))+IF(CA$3="",0,IF(CA$46="",IF(CA34="",1,0),0))+IF(CB$3="",0,IF(CB$46="",IF(CB34="",1,0),0))+IF(CC$3="",0,IF(CC$46="",IF(CC34="",1,0),0))))</f>
        <v>0</v>
      </c>
      <c r="CG34" s="46" t="str">
        <f>PARAMETRES!$B33</f>
        <v>Z</v>
      </c>
      <c r="CH34" s="52" t="str">
        <f>PARAMETRES!$C33</f>
        <v>B</v>
      </c>
      <c r="CI34" s="32"/>
    </row>
    <row r="35" spans="1:87">
      <c r="A35" s="31">
        <f t="shared" si="9"/>
        <v>30</v>
      </c>
      <c r="B35" s="46" t="str">
        <f>PARAMETRES!$B34</f>
        <v>-</v>
      </c>
      <c r="C35" s="46" t="str">
        <f>PARAMETRES!$C34</f>
        <v>-</v>
      </c>
      <c r="D35" s="47"/>
      <c r="E35" s="47"/>
      <c r="F35" s="47"/>
      <c r="G35" s="47"/>
      <c r="H35" s="47"/>
      <c r="I35" s="47"/>
      <c r="J35" s="47"/>
      <c r="K35" s="47"/>
      <c r="L35" s="47"/>
      <c r="M35" s="47"/>
      <c r="N35" s="47"/>
      <c r="O35" s="47"/>
      <c r="P35" s="47"/>
      <c r="Q35" s="47"/>
      <c r="R35" s="47"/>
      <c r="S35" s="48" t="str">
        <f>IF(T35=0,"-",SUM(D35:R35)/T35*PARAMETRES!$G$5)</f>
        <v>-</v>
      </c>
      <c r="T35" s="49">
        <f t="shared" si="0"/>
        <v>0</v>
      </c>
      <c r="U35" s="50" t="str">
        <f>IF(PARAMETRES!$B34="-","",IF(D$3="",0,IF(D$46="",IF(D35="",1,0),0))+IF(E$3="",0,IF(E$46="",IF(E35="",1,0),0))+IF(F$3="",0,IF(F$46="",IF(F35="",1,0),0))+IF(G$3="",0,IF(G$46="",IF(G35="",1,0),0))+IF(H$3="",0,IF(H$46="",IF(H35="",1,0),0))+IF(I$3="",0,IF(I$46="",IF(I35="",1,0),0))+IF(J$3="",0,IF(J$46="",IF(J35="",1,0),0))+IF(K$3="",0,IF(K$46="",IF(K35="",1,0),0))+IF(L$3="",0,IF(L$46="",IF(L35="",1,0),0))+IF(M$3="",0,IF(M$46="",IF(M35="",1,0),0))+IF(N$3="",0,IF(N$46="",IF(N35="",1,0),0)+IF(O$3="",0,IF(O$46="",IF(O35="",1,0),0))+IF(P$3="",0,IF(P$46="",IF(P35="",1,0),0))+IF(Q$3="",0,IF(Q$46="",IF(Q35="",1,0),0))+IF(R$3="",0,IF(R$46="",IF(R35="",1,0),0))))</f>
        <v/>
      </c>
      <c r="V35" s="31">
        <f t="shared" si="10"/>
        <v>30</v>
      </c>
      <c r="W35" s="46" t="str">
        <f>PARAMETRES!$B34</f>
        <v>-</v>
      </c>
      <c r="X35" s="46" t="str">
        <f>PARAMETRES!$C34</f>
        <v>-</v>
      </c>
      <c r="Y35" s="47"/>
      <c r="Z35" s="47"/>
      <c r="AA35" s="47"/>
      <c r="AB35" s="47"/>
      <c r="AC35" s="47"/>
      <c r="AD35" s="47"/>
      <c r="AE35" s="47"/>
      <c r="AF35" s="47"/>
      <c r="AG35" s="47"/>
      <c r="AH35" s="47"/>
      <c r="AI35" s="47"/>
      <c r="AJ35" s="47"/>
      <c r="AK35" s="47"/>
      <c r="AL35" s="47"/>
      <c r="AM35" s="47"/>
      <c r="AN35" s="48" t="str">
        <f>IF(AO35=0,"-",SUM(Y35:AM35)/AO35*PARAMETRES!$G$5)</f>
        <v>-</v>
      </c>
      <c r="AO35" s="49">
        <f t="shared" si="1"/>
        <v>0</v>
      </c>
      <c r="AP35" s="50" t="str">
        <f>IF(PARAMETRES!$B34="-","",IF(Y$3="",0,IF(Y$46="",IF(Y35="",1,0),0))+IF(Z$3="",0,IF(Z$46="",IF(Z35="",1,0),0))+IF(AA$3="",0,IF(AA$46="",IF(AA35="",1,0),0))+IF(AB$3="",0,IF(AB$46="",IF(AB35="",1,0),0))+IF(AC$3="",0,IF(AC$46="",IF(AC35="",1,0),0))+IF(AD$3="",0,IF(AD$46="",IF(AD35="",1,0),0))+IF(AE$3="",0,IF(AE$46="",IF(AE35="",1,0),0))+IF(AF$3="",0,IF(AF$46="",IF(AF35="",1,0),0))+IF(AG$3="",0,IF(AG$46="",IF(AG35="",1,0),0))+IF(AH$3="",0,IF(AH$46="",IF(AH35="",1,0),0))+IF(AI$3="",0,IF(AI$46="",IF(AI35="",1,0),0)+IF(AJ$3="",0,IF(AJ$46="",IF(AJ35="",1,0),0))+IF(AK$3="",0,IF(AK$46="",IF(AK35="",1,0),0))+IF(AL$3="",0,IF(AL$46="",IF(AL35="",1,0),0))+IF(AM$3="",0,IF(AM$46="",IF(AM35="",1,0),0))))</f>
        <v/>
      </c>
      <c r="AQ35" s="31">
        <f t="shared" si="11"/>
        <v>30</v>
      </c>
      <c r="AR35" s="46" t="str">
        <f>PARAMETRES!$B34</f>
        <v>-</v>
      </c>
      <c r="AS35" s="46" t="str">
        <f>PARAMETRES!$C34</f>
        <v>-</v>
      </c>
      <c r="AT35" s="47"/>
      <c r="AU35" s="47"/>
      <c r="AV35" s="47"/>
      <c r="AW35" s="47"/>
      <c r="AX35" s="47"/>
      <c r="AY35" s="47"/>
      <c r="AZ35" s="47"/>
      <c r="BA35" s="47"/>
      <c r="BB35" s="47"/>
      <c r="BC35" s="47"/>
      <c r="BD35" s="47"/>
      <c r="BE35" s="47"/>
      <c r="BF35" s="47"/>
      <c r="BG35" s="47"/>
      <c r="BH35" s="47"/>
      <c r="BI35" s="48" t="str">
        <f>IF(BJ35=0,"-",SUM(AT35:BH35)/BJ35*PARAMETRES!$G$5)</f>
        <v>-</v>
      </c>
      <c r="BJ35" s="49">
        <f t="shared" si="2"/>
        <v>0</v>
      </c>
      <c r="BK35" s="50" t="str">
        <f>IF(PARAMETRES!$B34="-","",IF(AT$3="",0,IF(AT$46="",IF(AT35="",1,0),0))+IF(AU$3="",0,IF(AU$46="",IF(AU35="",1,0),0))+IF(AV$3="",0,IF(AV$46="",IF(AV35="",1,0),0))+IF(AW$3="",0,IF(AW$46="",IF(AW35="",1,0),0))+IF(AX$3="",0,IF(AX$46="",IF(AX35="",1,0),0))+IF(AY$3="",0,IF(AY$46="",IF(AY35="",1,0),0))+IF(AZ$3="",0,IF(AZ$46="",IF(AZ35="",1,0),0))+IF(BA$3="",0,IF(BA$46="",IF(BA35="",1,0),0))+IF(BB$3="",0,IF(BB$46="",IF(BB35="",1,0),0))+IF(BC$3="",0,IF(BC$46="",IF(BC35="",1,0),0))+IF(BD$3="",0,IF(BD$46="",IF(BD35="",1,0),0)+IF(BE$3="",0,IF(BE$46="",IF(BE35="",1,0),0))+IF(BF$3="",0,IF(BF$46="",IF(BF35="",1,0),0))+IF(BG$3="",0,IF(BG$46="",IF(BG35="",1,0),0))+IF(BH$3="",0,IF(BH$46="",IF(BH35="",1,0),0))))</f>
        <v/>
      </c>
      <c r="BL35" s="31">
        <f t="shared" si="12"/>
        <v>30</v>
      </c>
      <c r="BM35" s="46" t="str">
        <f>PARAMETRES!$B34</f>
        <v>-</v>
      </c>
      <c r="BN35" s="46" t="str">
        <f>PARAMETRES!$C34</f>
        <v>-</v>
      </c>
      <c r="BO35" s="47"/>
      <c r="BP35" s="47"/>
      <c r="BQ35" s="47"/>
      <c r="BR35" s="47"/>
      <c r="BS35" s="47"/>
      <c r="BT35" s="47"/>
      <c r="BU35" s="47"/>
      <c r="BV35" s="47"/>
      <c r="BW35" s="47"/>
      <c r="BX35" s="47"/>
      <c r="BY35" s="47"/>
      <c r="BZ35" s="47"/>
      <c r="CA35" s="47"/>
      <c r="CB35" s="47"/>
      <c r="CC35" s="47"/>
      <c r="CD35" s="48" t="str">
        <f>IF(CE35=0,"-",SUM(BO35:CC35)/CE35*PARAMETRES!$G$5)</f>
        <v>-</v>
      </c>
      <c r="CE35" s="49">
        <f t="shared" si="3"/>
        <v>0</v>
      </c>
      <c r="CF35" s="51" t="str">
        <f>IF(PARAMETRES!$B34="-","",IF(BO$3="",0,IF(BO$46="",IF(BO35="",1,0),0))+IF(BP$3="",0,IF(BP$46="",IF(BP35="",1,0),0))+IF(BQ$3="",0,IF(BQ$46="",IF(BQ35="",1,0),0))+IF(BR$3="",0,IF(BR$46="",IF(BR35="",1,0),0))+IF(BS$3="",0,IF(BS$46="",IF(BS35="",1,0),0))+IF(BT$3="",0,IF(BT$46="",IF(BT35="",1,0),0))+IF(BU$3="",0,IF(BU$46="",IF(BU35="",1,0),0))+IF(BV$3="",0,IF(BV$46="",IF(BV35="",1,0),0))+IF(BW$3="",0,IF(BW$46="",IF(BW35="",1,0),0))+IF(BX$3="",0,IF(BX$46="",IF(BX35="",1,0),0))+IF(BY$3="",0,IF(BY$46="",IF(BY35="",1,0),0)+IF(BZ$3="",0,IF(BZ$46="",IF(BZ35="",1,0),0))+IF(CA$3="",0,IF(CA$46="",IF(CA35="",1,0),0))+IF(CB$3="",0,IF(CB$46="",IF(CB35="",1,0),0))+IF(CC$3="",0,IF(CC$46="",IF(CC35="",1,0),0))))</f>
        <v/>
      </c>
      <c r="CG35" s="46" t="str">
        <f>PARAMETRES!$B34</f>
        <v>-</v>
      </c>
      <c r="CH35" s="52" t="str">
        <f>PARAMETRES!$C34</f>
        <v>-</v>
      </c>
      <c r="CI35" s="32"/>
    </row>
    <row r="36" spans="1:87">
      <c r="A36" s="31">
        <f t="shared" si="9"/>
        <v>31</v>
      </c>
      <c r="B36" s="46" t="str">
        <f>PARAMETRES!$B35</f>
        <v>-</v>
      </c>
      <c r="C36" s="46" t="str">
        <f>PARAMETRES!$C35</f>
        <v>-</v>
      </c>
      <c r="D36" s="47"/>
      <c r="E36" s="47"/>
      <c r="F36" s="47"/>
      <c r="G36" s="47"/>
      <c r="H36" s="47"/>
      <c r="I36" s="47"/>
      <c r="J36" s="47"/>
      <c r="K36" s="47"/>
      <c r="L36" s="47"/>
      <c r="M36" s="47"/>
      <c r="N36" s="47"/>
      <c r="O36" s="47"/>
      <c r="P36" s="47"/>
      <c r="Q36" s="47"/>
      <c r="R36" s="47"/>
      <c r="S36" s="48" t="str">
        <f>IF(T36=0,"-",SUM(D36:R36)/T36*PARAMETRES!$G$5)</f>
        <v>-</v>
      </c>
      <c r="T36" s="49">
        <f t="shared" si="0"/>
        <v>0</v>
      </c>
      <c r="U36" s="50" t="str">
        <f>IF(PARAMETRES!$B35="-","",IF(D$3="",0,IF(D$46="",IF(D36="",1,0),0))+IF(E$3="",0,IF(E$46="",IF(E36="",1,0),0))+IF(F$3="",0,IF(F$46="",IF(F36="",1,0),0))+IF(G$3="",0,IF(G$46="",IF(G36="",1,0),0))+IF(H$3="",0,IF(H$46="",IF(H36="",1,0),0))+IF(I$3="",0,IF(I$46="",IF(I36="",1,0),0))+IF(J$3="",0,IF(J$46="",IF(J36="",1,0),0))+IF(K$3="",0,IF(K$46="",IF(K36="",1,0),0))+IF(L$3="",0,IF(L$46="",IF(L36="",1,0),0))+IF(M$3="",0,IF(M$46="",IF(M36="",1,0),0))+IF(N$3="",0,IF(N$46="",IF(N36="",1,0),0)+IF(O$3="",0,IF(O$46="",IF(O36="",1,0),0))+IF(P$3="",0,IF(P$46="",IF(P36="",1,0),0))+IF(Q$3="",0,IF(Q$46="",IF(Q36="",1,0),0))+IF(R$3="",0,IF(R$46="",IF(R36="",1,0),0))))</f>
        <v/>
      </c>
      <c r="V36" s="31">
        <f t="shared" si="10"/>
        <v>31</v>
      </c>
      <c r="W36" s="46" t="str">
        <f>PARAMETRES!$B35</f>
        <v>-</v>
      </c>
      <c r="X36" s="46" t="str">
        <f>PARAMETRES!$C35</f>
        <v>-</v>
      </c>
      <c r="Y36" s="47"/>
      <c r="Z36" s="47"/>
      <c r="AA36" s="47"/>
      <c r="AB36" s="47"/>
      <c r="AC36" s="47"/>
      <c r="AD36" s="47"/>
      <c r="AE36" s="47"/>
      <c r="AF36" s="47"/>
      <c r="AG36" s="47"/>
      <c r="AH36" s="47"/>
      <c r="AI36" s="47"/>
      <c r="AJ36" s="47"/>
      <c r="AK36" s="47"/>
      <c r="AL36" s="47"/>
      <c r="AM36" s="47"/>
      <c r="AN36" s="48" t="str">
        <f>IF(AO36=0,"-",SUM(Y36:AM36)/AO36*PARAMETRES!$G$5)</f>
        <v>-</v>
      </c>
      <c r="AO36" s="49">
        <f t="shared" si="1"/>
        <v>0</v>
      </c>
      <c r="AP36" s="50" t="str">
        <f>IF(PARAMETRES!$B35="-","",IF(Y$3="",0,IF(Y$46="",IF(Y36="",1,0),0))+IF(Z$3="",0,IF(Z$46="",IF(Z36="",1,0),0))+IF(AA$3="",0,IF(AA$46="",IF(AA36="",1,0),0))+IF(AB$3="",0,IF(AB$46="",IF(AB36="",1,0),0))+IF(AC$3="",0,IF(AC$46="",IF(AC36="",1,0),0))+IF(AD$3="",0,IF(AD$46="",IF(AD36="",1,0),0))+IF(AE$3="",0,IF(AE$46="",IF(AE36="",1,0),0))+IF(AF$3="",0,IF(AF$46="",IF(AF36="",1,0),0))+IF(AG$3="",0,IF(AG$46="",IF(AG36="",1,0),0))+IF(AH$3="",0,IF(AH$46="",IF(AH36="",1,0),0))+IF(AI$3="",0,IF(AI$46="",IF(AI36="",1,0),0)+IF(AJ$3="",0,IF(AJ$46="",IF(AJ36="",1,0),0))+IF(AK$3="",0,IF(AK$46="",IF(AK36="",1,0),0))+IF(AL$3="",0,IF(AL$46="",IF(AL36="",1,0),0))+IF(AM$3="",0,IF(AM$46="",IF(AM36="",1,0),0))))</f>
        <v/>
      </c>
      <c r="AQ36" s="31">
        <f t="shared" si="11"/>
        <v>31</v>
      </c>
      <c r="AR36" s="46" t="str">
        <f>PARAMETRES!$B35</f>
        <v>-</v>
      </c>
      <c r="AS36" s="46" t="str">
        <f>PARAMETRES!$C35</f>
        <v>-</v>
      </c>
      <c r="AT36" s="47"/>
      <c r="AU36" s="47"/>
      <c r="AV36" s="47"/>
      <c r="AW36" s="47"/>
      <c r="AX36" s="47"/>
      <c r="AY36" s="47"/>
      <c r="AZ36" s="47"/>
      <c r="BA36" s="47"/>
      <c r="BB36" s="47"/>
      <c r="BC36" s="47"/>
      <c r="BD36" s="47"/>
      <c r="BE36" s="47"/>
      <c r="BF36" s="47"/>
      <c r="BG36" s="47"/>
      <c r="BH36" s="47"/>
      <c r="BI36" s="48" t="str">
        <f>IF(BJ36=0,"-",SUM(AT36:BH36)/BJ36*PARAMETRES!$G$5)</f>
        <v>-</v>
      </c>
      <c r="BJ36" s="49">
        <f t="shared" si="2"/>
        <v>0</v>
      </c>
      <c r="BK36" s="50" t="str">
        <f>IF(PARAMETRES!$B35="-","",IF(AT$3="",0,IF(AT$46="",IF(AT36="",1,0),0))+IF(AU$3="",0,IF(AU$46="",IF(AU36="",1,0),0))+IF(AV$3="",0,IF(AV$46="",IF(AV36="",1,0),0))+IF(AW$3="",0,IF(AW$46="",IF(AW36="",1,0),0))+IF(AX$3="",0,IF(AX$46="",IF(AX36="",1,0),0))+IF(AY$3="",0,IF(AY$46="",IF(AY36="",1,0),0))+IF(AZ$3="",0,IF(AZ$46="",IF(AZ36="",1,0),0))+IF(BA$3="",0,IF(BA$46="",IF(BA36="",1,0),0))+IF(BB$3="",0,IF(BB$46="",IF(BB36="",1,0),0))+IF(BC$3="",0,IF(BC$46="",IF(BC36="",1,0),0))+IF(BD$3="",0,IF(BD$46="",IF(BD36="",1,0),0)+IF(BE$3="",0,IF(BE$46="",IF(BE36="",1,0),0))+IF(BF$3="",0,IF(BF$46="",IF(BF36="",1,0),0))+IF(BG$3="",0,IF(BG$46="",IF(BG36="",1,0),0))+IF(BH$3="",0,IF(BH$46="",IF(BH36="",1,0),0))))</f>
        <v/>
      </c>
      <c r="BL36" s="31">
        <f t="shared" si="12"/>
        <v>31</v>
      </c>
      <c r="BM36" s="46" t="str">
        <f>PARAMETRES!$B35</f>
        <v>-</v>
      </c>
      <c r="BN36" s="46" t="str">
        <f>PARAMETRES!$C35</f>
        <v>-</v>
      </c>
      <c r="BO36" s="47"/>
      <c r="BP36" s="47"/>
      <c r="BQ36" s="47"/>
      <c r="BR36" s="47"/>
      <c r="BS36" s="47"/>
      <c r="BT36" s="47"/>
      <c r="BU36" s="47"/>
      <c r="BV36" s="47"/>
      <c r="BW36" s="47"/>
      <c r="BX36" s="47"/>
      <c r="BY36" s="47"/>
      <c r="BZ36" s="47"/>
      <c r="CA36" s="47"/>
      <c r="CB36" s="47"/>
      <c r="CC36" s="47"/>
      <c r="CD36" s="48" t="str">
        <f>IF(CE36=0,"-",SUM(BO36:CC36)/CE36*PARAMETRES!$G$5)</f>
        <v>-</v>
      </c>
      <c r="CE36" s="49">
        <f t="shared" si="3"/>
        <v>0</v>
      </c>
      <c r="CF36" s="51" t="str">
        <f>IF(PARAMETRES!$B35="-","",IF(BO$3="",0,IF(BO$46="",IF(BO36="",1,0),0))+IF(BP$3="",0,IF(BP$46="",IF(BP36="",1,0),0))+IF(BQ$3="",0,IF(BQ$46="",IF(BQ36="",1,0),0))+IF(BR$3="",0,IF(BR$46="",IF(BR36="",1,0),0))+IF(BS$3="",0,IF(BS$46="",IF(BS36="",1,0),0))+IF(BT$3="",0,IF(BT$46="",IF(BT36="",1,0),0))+IF(BU$3="",0,IF(BU$46="",IF(BU36="",1,0),0))+IF(BV$3="",0,IF(BV$46="",IF(BV36="",1,0),0))+IF(BW$3="",0,IF(BW$46="",IF(BW36="",1,0),0))+IF(BX$3="",0,IF(BX$46="",IF(BX36="",1,0),0))+IF(BY$3="",0,IF(BY$46="",IF(BY36="",1,0),0)+IF(BZ$3="",0,IF(BZ$46="",IF(BZ36="",1,0),0))+IF(CA$3="",0,IF(CA$46="",IF(CA36="",1,0),0))+IF(CB$3="",0,IF(CB$46="",IF(CB36="",1,0),0))+IF(CC$3="",0,IF(CC$46="",IF(CC36="",1,0),0))))</f>
        <v/>
      </c>
      <c r="CG36" s="46" t="str">
        <f>PARAMETRES!$B35</f>
        <v>-</v>
      </c>
      <c r="CH36" s="52" t="str">
        <f>PARAMETRES!$C35</f>
        <v>-</v>
      </c>
      <c r="CI36" s="32"/>
    </row>
    <row r="37" spans="1:87">
      <c r="A37" s="31">
        <f t="shared" si="9"/>
        <v>32</v>
      </c>
      <c r="B37" s="46" t="str">
        <f>PARAMETRES!$B36</f>
        <v>-</v>
      </c>
      <c r="C37" s="46" t="str">
        <f>PARAMETRES!$C36</f>
        <v>-</v>
      </c>
      <c r="D37" s="47"/>
      <c r="E37" s="47"/>
      <c r="F37" s="47"/>
      <c r="G37" s="47"/>
      <c r="H37" s="47"/>
      <c r="I37" s="47"/>
      <c r="J37" s="47"/>
      <c r="K37" s="47"/>
      <c r="L37" s="47"/>
      <c r="M37" s="47"/>
      <c r="N37" s="47"/>
      <c r="O37" s="47"/>
      <c r="P37" s="47"/>
      <c r="Q37" s="47"/>
      <c r="R37" s="47"/>
      <c r="S37" s="48" t="str">
        <f>IF(T37=0,"-",SUM(D37:R37)/T37*PARAMETRES!$G$5)</f>
        <v>-</v>
      </c>
      <c r="T37" s="49">
        <f t="shared" si="0"/>
        <v>0</v>
      </c>
      <c r="U37" s="50" t="str">
        <f>IF(PARAMETRES!$B36="-","",IF(D$3="",0,IF(D$46="",IF(D37="",1,0),0))+IF(E$3="",0,IF(E$46="",IF(E37="",1,0),0))+IF(F$3="",0,IF(F$46="",IF(F37="",1,0),0))+IF(G$3="",0,IF(G$46="",IF(G37="",1,0),0))+IF(H$3="",0,IF(H$46="",IF(H37="",1,0),0))+IF(I$3="",0,IF(I$46="",IF(I37="",1,0),0))+IF(J$3="",0,IF(J$46="",IF(J37="",1,0),0))+IF(K$3="",0,IF(K$46="",IF(K37="",1,0),0))+IF(L$3="",0,IF(L$46="",IF(L37="",1,0),0))+IF(M$3="",0,IF(M$46="",IF(M37="",1,0),0))+IF(N$3="",0,IF(N$46="",IF(N37="",1,0),0)+IF(O$3="",0,IF(O$46="",IF(O37="",1,0),0))+IF(P$3="",0,IF(P$46="",IF(P37="",1,0),0))+IF(Q$3="",0,IF(Q$46="",IF(Q37="",1,0),0))+IF(R$3="",0,IF(R$46="",IF(R37="",1,0),0))))</f>
        <v/>
      </c>
      <c r="V37" s="31">
        <f t="shared" si="10"/>
        <v>32</v>
      </c>
      <c r="W37" s="46" t="str">
        <f>PARAMETRES!$B36</f>
        <v>-</v>
      </c>
      <c r="X37" s="46" t="str">
        <f>PARAMETRES!$C36</f>
        <v>-</v>
      </c>
      <c r="Y37" s="47"/>
      <c r="Z37" s="47"/>
      <c r="AA37" s="47"/>
      <c r="AB37" s="47"/>
      <c r="AC37" s="47"/>
      <c r="AD37" s="47"/>
      <c r="AE37" s="47"/>
      <c r="AF37" s="47"/>
      <c r="AG37" s="47"/>
      <c r="AH37" s="47"/>
      <c r="AI37" s="47"/>
      <c r="AJ37" s="47"/>
      <c r="AK37" s="47"/>
      <c r="AL37" s="47"/>
      <c r="AM37" s="47"/>
      <c r="AN37" s="48" t="str">
        <f>IF(AO37=0,"-",SUM(Y37:AM37)/AO37*PARAMETRES!$G$5)</f>
        <v>-</v>
      </c>
      <c r="AO37" s="49">
        <f t="shared" si="1"/>
        <v>0</v>
      </c>
      <c r="AP37" s="50" t="str">
        <f>IF(PARAMETRES!$B36="-","",IF(Y$3="",0,IF(Y$46="",IF(Y37="",1,0),0))+IF(Z$3="",0,IF(Z$46="",IF(Z37="",1,0),0))+IF(AA$3="",0,IF(AA$46="",IF(AA37="",1,0),0))+IF(AB$3="",0,IF(AB$46="",IF(AB37="",1,0),0))+IF(AC$3="",0,IF(AC$46="",IF(AC37="",1,0),0))+IF(AD$3="",0,IF(AD$46="",IF(AD37="",1,0),0))+IF(AE$3="",0,IF(AE$46="",IF(AE37="",1,0),0))+IF(AF$3="",0,IF(AF$46="",IF(AF37="",1,0),0))+IF(AG$3="",0,IF(AG$46="",IF(AG37="",1,0),0))+IF(AH$3="",0,IF(AH$46="",IF(AH37="",1,0),0))+IF(AI$3="",0,IF(AI$46="",IF(AI37="",1,0),0)+IF(AJ$3="",0,IF(AJ$46="",IF(AJ37="",1,0),0))+IF(AK$3="",0,IF(AK$46="",IF(AK37="",1,0),0))+IF(AL$3="",0,IF(AL$46="",IF(AL37="",1,0),0))+IF(AM$3="",0,IF(AM$46="",IF(AM37="",1,0),0))))</f>
        <v/>
      </c>
      <c r="AQ37" s="31">
        <f t="shared" si="11"/>
        <v>32</v>
      </c>
      <c r="AR37" s="46" t="str">
        <f>PARAMETRES!$B36</f>
        <v>-</v>
      </c>
      <c r="AS37" s="46" t="str">
        <f>PARAMETRES!$C36</f>
        <v>-</v>
      </c>
      <c r="AT37" s="47"/>
      <c r="AU37" s="47"/>
      <c r="AV37" s="47"/>
      <c r="AW37" s="47"/>
      <c r="AX37" s="47"/>
      <c r="AY37" s="47"/>
      <c r="AZ37" s="47"/>
      <c r="BA37" s="47"/>
      <c r="BB37" s="47"/>
      <c r="BC37" s="47"/>
      <c r="BD37" s="47"/>
      <c r="BE37" s="47"/>
      <c r="BF37" s="47"/>
      <c r="BG37" s="47"/>
      <c r="BH37" s="47"/>
      <c r="BI37" s="48" t="str">
        <f>IF(BJ37=0,"-",SUM(AT37:BH37)/BJ37*PARAMETRES!$G$5)</f>
        <v>-</v>
      </c>
      <c r="BJ37" s="49">
        <f t="shared" si="2"/>
        <v>0</v>
      </c>
      <c r="BK37" s="50" t="str">
        <f>IF(PARAMETRES!$B36="-","",IF(AT$3="",0,IF(AT$46="",IF(AT37="",1,0),0))+IF(AU$3="",0,IF(AU$46="",IF(AU37="",1,0),0))+IF(AV$3="",0,IF(AV$46="",IF(AV37="",1,0),0))+IF(AW$3="",0,IF(AW$46="",IF(AW37="",1,0),0))+IF(AX$3="",0,IF(AX$46="",IF(AX37="",1,0),0))+IF(AY$3="",0,IF(AY$46="",IF(AY37="",1,0),0))+IF(AZ$3="",0,IF(AZ$46="",IF(AZ37="",1,0),0))+IF(BA$3="",0,IF(BA$46="",IF(BA37="",1,0),0))+IF(BB$3="",0,IF(BB$46="",IF(BB37="",1,0),0))+IF(BC$3="",0,IF(BC$46="",IF(BC37="",1,0),0))+IF(BD$3="",0,IF(BD$46="",IF(BD37="",1,0),0)+IF(BE$3="",0,IF(BE$46="",IF(BE37="",1,0),0))+IF(BF$3="",0,IF(BF$46="",IF(BF37="",1,0),0))+IF(BG$3="",0,IF(BG$46="",IF(BG37="",1,0),0))+IF(BH$3="",0,IF(BH$46="",IF(BH37="",1,0),0))))</f>
        <v/>
      </c>
      <c r="BL37" s="31">
        <f t="shared" si="12"/>
        <v>32</v>
      </c>
      <c r="BM37" s="46" t="str">
        <f>PARAMETRES!$B36</f>
        <v>-</v>
      </c>
      <c r="BN37" s="46" t="str">
        <f>PARAMETRES!$C36</f>
        <v>-</v>
      </c>
      <c r="BO37" s="47"/>
      <c r="BP37" s="47"/>
      <c r="BQ37" s="47"/>
      <c r="BR37" s="47"/>
      <c r="BS37" s="47"/>
      <c r="BT37" s="47"/>
      <c r="BU37" s="47"/>
      <c r="BV37" s="47"/>
      <c r="BW37" s="47"/>
      <c r="BX37" s="47"/>
      <c r="BY37" s="47"/>
      <c r="BZ37" s="47"/>
      <c r="CA37" s="47"/>
      <c r="CB37" s="47"/>
      <c r="CC37" s="47"/>
      <c r="CD37" s="48" t="str">
        <f>IF(CE37=0,"-",SUM(BO37:CC37)/CE37*PARAMETRES!$G$5)</f>
        <v>-</v>
      </c>
      <c r="CE37" s="49">
        <f t="shared" si="3"/>
        <v>0</v>
      </c>
      <c r="CF37" s="51" t="str">
        <f>IF(PARAMETRES!$B36="-","",IF(BO$3="",0,IF(BO$46="",IF(BO37="",1,0),0))+IF(BP$3="",0,IF(BP$46="",IF(BP37="",1,0),0))+IF(BQ$3="",0,IF(BQ$46="",IF(BQ37="",1,0),0))+IF(BR$3="",0,IF(BR$46="",IF(BR37="",1,0),0))+IF(BS$3="",0,IF(BS$46="",IF(BS37="",1,0),0))+IF(BT$3="",0,IF(BT$46="",IF(BT37="",1,0),0))+IF(BU$3="",0,IF(BU$46="",IF(BU37="",1,0),0))+IF(BV$3="",0,IF(BV$46="",IF(BV37="",1,0),0))+IF(BW$3="",0,IF(BW$46="",IF(BW37="",1,0),0))+IF(BX$3="",0,IF(BX$46="",IF(BX37="",1,0),0))+IF(BY$3="",0,IF(BY$46="",IF(BY37="",1,0),0)+IF(BZ$3="",0,IF(BZ$46="",IF(BZ37="",1,0),0))+IF(CA$3="",0,IF(CA$46="",IF(CA37="",1,0),0))+IF(CB$3="",0,IF(CB$46="",IF(CB37="",1,0),0))+IF(CC$3="",0,IF(CC$46="",IF(CC37="",1,0),0))))</f>
        <v/>
      </c>
      <c r="CG37" s="46" t="str">
        <f>PARAMETRES!$B36</f>
        <v>-</v>
      </c>
      <c r="CH37" s="52" t="str">
        <f>PARAMETRES!$C36</f>
        <v>-</v>
      </c>
      <c r="CI37" s="32"/>
    </row>
    <row r="38" spans="1:87">
      <c r="A38" s="31">
        <f t="shared" si="9"/>
        <v>33</v>
      </c>
      <c r="B38" s="46" t="str">
        <f>PARAMETRES!$B37</f>
        <v>-</v>
      </c>
      <c r="C38" s="46" t="str">
        <f>PARAMETRES!$C37</f>
        <v>-</v>
      </c>
      <c r="D38" s="47"/>
      <c r="E38" s="47"/>
      <c r="F38" s="47"/>
      <c r="G38" s="47"/>
      <c r="H38" s="47"/>
      <c r="I38" s="47"/>
      <c r="J38" s="47"/>
      <c r="K38" s="47"/>
      <c r="L38" s="47"/>
      <c r="M38" s="47"/>
      <c r="N38" s="47"/>
      <c r="O38" s="47"/>
      <c r="P38" s="47"/>
      <c r="Q38" s="47"/>
      <c r="R38" s="47"/>
      <c r="S38" s="48" t="str">
        <f>IF(T38=0,"-",SUM(D38:R38)/T38*PARAMETRES!$G$5)</f>
        <v>-</v>
      </c>
      <c r="T38" s="49">
        <f t="shared" si="0"/>
        <v>0</v>
      </c>
      <c r="U38" s="50" t="str">
        <f>IF(PARAMETRES!$B37="-","",IF(D$3="",0,IF(D$46="",IF(D38="",1,0),0))+IF(E$3="",0,IF(E$46="",IF(E38="",1,0),0))+IF(F$3="",0,IF(F$46="",IF(F38="",1,0),0))+IF(G$3="",0,IF(G$46="",IF(G38="",1,0),0))+IF(H$3="",0,IF(H$46="",IF(H38="",1,0),0))+IF(I$3="",0,IF(I$46="",IF(I38="",1,0),0))+IF(J$3="",0,IF(J$46="",IF(J38="",1,0),0))+IF(K$3="",0,IF(K$46="",IF(K38="",1,0),0))+IF(L$3="",0,IF(L$46="",IF(L38="",1,0),0))+IF(M$3="",0,IF(M$46="",IF(M38="",1,0),0))+IF(N$3="",0,IF(N$46="",IF(N38="",1,0),0)+IF(O$3="",0,IF(O$46="",IF(O38="",1,0),0))+IF(P$3="",0,IF(P$46="",IF(P38="",1,0),0))+IF(Q$3="",0,IF(Q$46="",IF(Q38="",1,0),0))+IF(R$3="",0,IF(R$46="",IF(R38="",1,0),0))))</f>
        <v/>
      </c>
      <c r="V38" s="31">
        <f t="shared" si="10"/>
        <v>33</v>
      </c>
      <c r="W38" s="46" t="str">
        <f>PARAMETRES!$B37</f>
        <v>-</v>
      </c>
      <c r="X38" s="46" t="str">
        <f>PARAMETRES!$C37</f>
        <v>-</v>
      </c>
      <c r="Y38" s="47"/>
      <c r="Z38" s="47"/>
      <c r="AA38" s="47"/>
      <c r="AB38" s="47"/>
      <c r="AC38" s="47"/>
      <c r="AD38" s="47"/>
      <c r="AE38" s="47"/>
      <c r="AF38" s="47"/>
      <c r="AG38" s="47"/>
      <c r="AH38" s="47"/>
      <c r="AI38" s="47"/>
      <c r="AJ38" s="47"/>
      <c r="AK38" s="47"/>
      <c r="AL38" s="47"/>
      <c r="AM38" s="47"/>
      <c r="AN38" s="48" t="str">
        <f>IF(AO38=0,"-",SUM(Y38:AM38)/AO38*PARAMETRES!$G$5)</f>
        <v>-</v>
      </c>
      <c r="AO38" s="49">
        <f t="shared" si="1"/>
        <v>0</v>
      </c>
      <c r="AP38" s="50" t="str">
        <f>IF(PARAMETRES!$B37="-","",IF(Y$3="",0,IF(Y$46="",IF(Y38="",1,0),0))+IF(Z$3="",0,IF(Z$46="",IF(Z38="",1,0),0))+IF(AA$3="",0,IF(AA$46="",IF(AA38="",1,0),0))+IF(AB$3="",0,IF(AB$46="",IF(AB38="",1,0),0))+IF(AC$3="",0,IF(AC$46="",IF(AC38="",1,0),0))+IF(AD$3="",0,IF(AD$46="",IF(AD38="",1,0),0))+IF(AE$3="",0,IF(AE$46="",IF(AE38="",1,0),0))+IF(AF$3="",0,IF(AF$46="",IF(AF38="",1,0),0))+IF(AG$3="",0,IF(AG$46="",IF(AG38="",1,0),0))+IF(AH$3="",0,IF(AH$46="",IF(AH38="",1,0),0))+IF(AI$3="",0,IF(AI$46="",IF(AI38="",1,0),0)+IF(AJ$3="",0,IF(AJ$46="",IF(AJ38="",1,0),0))+IF(AK$3="",0,IF(AK$46="",IF(AK38="",1,0),0))+IF(AL$3="",0,IF(AL$46="",IF(AL38="",1,0),0))+IF(AM$3="",0,IF(AM$46="",IF(AM38="",1,0),0))))</f>
        <v/>
      </c>
      <c r="AQ38" s="31">
        <f t="shared" si="11"/>
        <v>33</v>
      </c>
      <c r="AR38" s="46" t="str">
        <f>PARAMETRES!$B37</f>
        <v>-</v>
      </c>
      <c r="AS38" s="46" t="str">
        <f>PARAMETRES!$C37</f>
        <v>-</v>
      </c>
      <c r="AT38" s="47"/>
      <c r="AU38" s="47"/>
      <c r="AV38" s="47"/>
      <c r="AW38" s="47"/>
      <c r="AX38" s="47"/>
      <c r="AY38" s="47"/>
      <c r="AZ38" s="47"/>
      <c r="BA38" s="47"/>
      <c r="BB38" s="47"/>
      <c r="BC38" s="47"/>
      <c r="BD38" s="47"/>
      <c r="BE38" s="47"/>
      <c r="BF38" s="47"/>
      <c r="BG38" s="47"/>
      <c r="BH38" s="47"/>
      <c r="BI38" s="48" t="str">
        <f>IF(BJ38=0,"-",SUM(AT38:BH38)/BJ38*PARAMETRES!$G$5)</f>
        <v>-</v>
      </c>
      <c r="BJ38" s="49">
        <f t="shared" si="2"/>
        <v>0</v>
      </c>
      <c r="BK38" s="50" t="str">
        <f>IF(PARAMETRES!$B37="-","",IF(AT$3="",0,IF(AT$46="",IF(AT38="",1,0),0))+IF(AU$3="",0,IF(AU$46="",IF(AU38="",1,0),0))+IF(AV$3="",0,IF(AV$46="",IF(AV38="",1,0),0))+IF(AW$3="",0,IF(AW$46="",IF(AW38="",1,0),0))+IF(AX$3="",0,IF(AX$46="",IF(AX38="",1,0),0))+IF(AY$3="",0,IF(AY$46="",IF(AY38="",1,0),0))+IF(AZ$3="",0,IF(AZ$46="",IF(AZ38="",1,0),0))+IF(BA$3="",0,IF(BA$46="",IF(BA38="",1,0),0))+IF(BB$3="",0,IF(BB$46="",IF(BB38="",1,0),0))+IF(BC$3="",0,IF(BC$46="",IF(BC38="",1,0),0))+IF(BD$3="",0,IF(BD$46="",IF(BD38="",1,0),0)+IF(BE$3="",0,IF(BE$46="",IF(BE38="",1,0),0))+IF(BF$3="",0,IF(BF$46="",IF(BF38="",1,0),0))+IF(BG$3="",0,IF(BG$46="",IF(BG38="",1,0),0))+IF(BH$3="",0,IF(BH$46="",IF(BH38="",1,0),0))))</f>
        <v/>
      </c>
      <c r="BL38" s="31">
        <f t="shared" si="12"/>
        <v>33</v>
      </c>
      <c r="BM38" s="46" t="str">
        <f>PARAMETRES!$B37</f>
        <v>-</v>
      </c>
      <c r="BN38" s="46" t="str">
        <f>PARAMETRES!$C37</f>
        <v>-</v>
      </c>
      <c r="BO38" s="47"/>
      <c r="BP38" s="47"/>
      <c r="BQ38" s="47"/>
      <c r="BR38" s="47"/>
      <c r="BS38" s="47"/>
      <c r="BT38" s="47"/>
      <c r="BU38" s="47"/>
      <c r="BV38" s="47"/>
      <c r="BW38" s="47"/>
      <c r="BX38" s="47"/>
      <c r="BY38" s="47"/>
      <c r="BZ38" s="47"/>
      <c r="CA38" s="47"/>
      <c r="CB38" s="47"/>
      <c r="CC38" s="47"/>
      <c r="CD38" s="48" t="str">
        <f>IF(CE38=0,"-",SUM(BO38:CC38)/CE38*PARAMETRES!$G$5)</f>
        <v>-</v>
      </c>
      <c r="CE38" s="49">
        <f t="shared" si="3"/>
        <v>0</v>
      </c>
      <c r="CF38" s="51" t="str">
        <f>IF(PARAMETRES!$B37="-","",IF(BO$3="",0,IF(BO$46="",IF(BO38="",1,0),0))+IF(BP$3="",0,IF(BP$46="",IF(BP38="",1,0),0))+IF(BQ$3="",0,IF(BQ$46="",IF(BQ38="",1,0),0))+IF(BR$3="",0,IF(BR$46="",IF(BR38="",1,0),0))+IF(BS$3="",0,IF(BS$46="",IF(BS38="",1,0),0))+IF(BT$3="",0,IF(BT$46="",IF(BT38="",1,0),0))+IF(BU$3="",0,IF(BU$46="",IF(BU38="",1,0),0))+IF(BV$3="",0,IF(BV$46="",IF(BV38="",1,0),0))+IF(BW$3="",0,IF(BW$46="",IF(BW38="",1,0),0))+IF(BX$3="",0,IF(BX$46="",IF(BX38="",1,0),0))+IF(BY$3="",0,IF(BY$46="",IF(BY38="",1,0),0)+IF(BZ$3="",0,IF(BZ$46="",IF(BZ38="",1,0),0))+IF(CA$3="",0,IF(CA$46="",IF(CA38="",1,0),0))+IF(CB$3="",0,IF(CB$46="",IF(CB38="",1,0),0))+IF(CC$3="",0,IF(CC$46="",IF(CC38="",1,0),0))))</f>
        <v/>
      </c>
      <c r="CG38" s="46" t="str">
        <f>PARAMETRES!$B37</f>
        <v>-</v>
      </c>
      <c r="CH38" s="52" t="str">
        <f>PARAMETRES!$C37</f>
        <v>-</v>
      </c>
      <c r="CI38" s="32"/>
    </row>
    <row r="39" spans="1:87">
      <c r="A39" s="31">
        <f t="shared" si="9"/>
        <v>34</v>
      </c>
      <c r="B39" s="46" t="str">
        <f>PARAMETRES!$B38</f>
        <v>-</v>
      </c>
      <c r="C39" s="46" t="str">
        <f>PARAMETRES!$C38</f>
        <v>-</v>
      </c>
      <c r="D39" s="47"/>
      <c r="E39" s="47"/>
      <c r="F39" s="47"/>
      <c r="G39" s="47"/>
      <c r="H39" s="47"/>
      <c r="I39" s="47"/>
      <c r="J39" s="47"/>
      <c r="K39" s="47"/>
      <c r="L39" s="47"/>
      <c r="M39" s="47"/>
      <c r="N39" s="47"/>
      <c r="O39" s="47"/>
      <c r="P39" s="47"/>
      <c r="Q39" s="47"/>
      <c r="R39" s="47"/>
      <c r="S39" s="48" t="str">
        <f>IF(T39=0,"-",SUM(D39:R39)/T39*PARAMETRES!$G$5)</f>
        <v>-</v>
      </c>
      <c r="T39" s="49">
        <f t="shared" si="0"/>
        <v>0</v>
      </c>
      <c r="U39" s="50" t="str">
        <f>IF(PARAMETRES!$B38="-","",IF(D$3="",0,IF(D$46="",IF(D39="",1,0),0))+IF(E$3="",0,IF(E$46="",IF(E39="",1,0),0))+IF(F$3="",0,IF(F$46="",IF(F39="",1,0),0))+IF(G$3="",0,IF(G$46="",IF(G39="",1,0),0))+IF(H$3="",0,IF(H$46="",IF(H39="",1,0),0))+IF(I$3="",0,IF(I$46="",IF(I39="",1,0),0))+IF(J$3="",0,IF(J$46="",IF(J39="",1,0),0))+IF(K$3="",0,IF(K$46="",IF(K39="",1,0),0))+IF(L$3="",0,IF(L$46="",IF(L39="",1,0),0))+IF(M$3="",0,IF(M$46="",IF(M39="",1,0),0))+IF(N$3="",0,IF(N$46="",IF(N39="",1,0),0)+IF(O$3="",0,IF(O$46="",IF(O39="",1,0),0))+IF(P$3="",0,IF(P$46="",IF(P39="",1,0),0))+IF(Q$3="",0,IF(Q$46="",IF(Q39="",1,0),0))+IF(R$3="",0,IF(R$46="",IF(R39="",1,0),0))))</f>
        <v/>
      </c>
      <c r="V39" s="31">
        <f t="shared" si="10"/>
        <v>34</v>
      </c>
      <c r="W39" s="46" t="str">
        <f>PARAMETRES!$B38</f>
        <v>-</v>
      </c>
      <c r="X39" s="46" t="str">
        <f>PARAMETRES!$C38</f>
        <v>-</v>
      </c>
      <c r="Y39" s="47"/>
      <c r="Z39" s="47"/>
      <c r="AA39" s="47"/>
      <c r="AB39" s="47"/>
      <c r="AC39" s="47"/>
      <c r="AD39" s="47"/>
      <c r="AE39" s="47"/>
      <c r="AF39" s="47"/>
      <c r="AG39" s="47"/>
      <c r="AH39" s="47"/>
      <c r="AI39" s="47"/>
      <c r="AJ39" s="47"/>
      <c r="AK39" s="47"/>
      <c r="AL39" s="47"/>
      <c r="AM39" s="47"/>
      <c r="AN39" s="48" t="str">
        <f>IF(AO39=0,"-",SUM(Y39:AM39)/AO39*PARAMETRES!$G$5)</f>
        <v>-</v>
      </c>
      <c r="AO39" s="49">
        <f t="shared" si="1"/>
        <v>0</v>
      </c>
      <c r="AP39" s="50" t="str">
        <f>IF(PARAMETRES!$B38="-","",IF(Y$3="",0,IF(Y$46="",IF(Y39="",1,0),0))+IF(Z$3="",0,IF(Z$46="",IF(Z39="",1,0),0))+IF(AA$3="",0,IF(AA$46="",IF(AA39="",1,0),0))+IF(AB$3="",0,IF(AB$46="",IF(AB39="",1,0),0))+IF(AC$3="",0,IF(AC$46="",IF(AC39="",1,0),0))+IF(AD$3="",0,IF(AD$46="",IF(AD39="",1,0),0))+IF(AE$3="",0,IF(AE$46="",IF(AE39="",1,0),0))+IF(AF$3="",0,IF(AF$46="",IF(AF39="",1,0),0))+IF(AG$3="",0,IF(AG$46="",IF(AG39="",1,0),0))+IF(AH$3="",0,IF(AH$46="",IF(AH39="",1,0),0))+IF(AI$3="",0,IF(AI$46="",IF(AI39="",1,0),0)+IF(AJ$3="",0,IF(AJ$46="",IF(AJ39="",1,0),0))+IF(AK$3="",0,IF(AK$46="",IF(AK39="",1,0),0))+IF(AL$3="",0,IF(AL$46="",IF(AL39="",1,0),0))+IF(AM$3="",0,IF(AM$46="",IF(AM39="",1,0),0))))</f>
        <v/>
      </c>
      <c r="AQ39" s="31">
        <f t="shared" si="11"/>
        <v>34</v>
      </c>
      <c r="AR39" s="46" t="str">
        <f>PARAMETRES!$B38</f>
        <v>-</v>
      </c>
      <c r="AS39" s="46" t="str">
        <f>PARAMETRES!$C38</f>
        <v>-</v>
      </c>
      <c r="AT39" s="47"/>
      <c r="AU39" s="47"/>
      <c r="AV39" s="47"/>
      <c r="AW39" s="47"/>
      <c r="AX39" s="47"/>
      <c r="AY39" s="47"/>
      <c r="AZ39" s="47"/>
      <c r="BA39" s="47"/>
      <c r="BB39" s="47"/>
      <c r="BC39" s="47"/>
      <c r="BD39" s="47"/>
      <c r="BE39" s="47"/>
      <c r="BF39" s="47"/>
      <c r="BG39" s="47"/>
      <c r="BH39" s="47"/>
      <c r="BI39" s="48" t="str">
        <f>IF(BJ39=0,"-",SUM(AT39:BH39)/BJ39*PARAMETRES!$G$5)</f>
        <v>-</v>
      </c>
      <c r="BJ39" s="49">
        <f t="shared" si="2"/>
        <v>0</v>
      </c>
      <c r="BK39" s="50" t="str">
        <f>IF(PARAMETRES!$B38="-","",IF(AT$3="",0,IF(AT$46="",IF(AT39="",1,0),0))+IF(AU$3="",0,IF(AU$46="",IF(AU39="",1,0),0))+IF(AV$3="",0,IF(AV$46="",IF(AV39="",1,0),0))+IF(AW$3="",0,IF(AW$46="",IF(AW39="",1,0),0))+IF(AX$3="",0,IF(AX$46="",IF(AX39="",1,0),0))+IF(AY$3="",0,IF(AY$46="",IF(AY39="",1,0),0))+IF(AZ$3="",0,IF(AZ$46="",IF(AZ39="",1,0),0))+IF(BA$3="",0,IF(BA$46="",IF(BA39="",1,0),0))+IF(BB$3="",0,IF(BB$46="",IF(BB39="",1,0),0))+IF(BC$3="",0,IF(BC$46="",IF(BC39="",1,0),0))+IF(BD$3="",0,IF(BD$46="",IF(BD39="",1,0),0)+IF(BE$3="",0,IF(BE$46="",IF(BE39="",1,0),0))+IF(BF$3="",0,IF(BF$46="",IF(BF39="",1,0),0))+IF(BG$3="",0,IF(BG$46="",IF(BG39="",1,0),0))+IF(BH$3="",0,IF(BH$46="",IF(BH39="",1,0),0))))</f>
        <v/>
      </c>
      <c r="BL39" s="31">
        <f t="shared" si="12"/>
        <v>34</v>
      </c>
      <c r="BM39" s="46" t="str">
        <f>PARAMETRES!$B38</f>
        <v>-</v>
      </c>
      <c r="BN39" s="46" t="str">
        <f>PARAMETRES!$C38</f>
        <v>-</v>
      </c>
      <c r="BO39" s="47"/>
      <c r="BP39" s="47"/>
      <c r="BQ39" s="47"/>
      <c r="BR39" s="47"/>
      <c r="BS39" s="47"/>
      <c r="BT39" s="47"/>
      <c r="BU39" s="47"/>
      <c r="BV39" s="47"/>
      <c r="BW39" s="47"/>
      <c r="BX39" s="47"/>
      <c r="BY39" s="47"/>
      <c r="BZ39" s="47"/>
      <c r="CA39" s="47"/>
      <c r="CB39" s="47"/>
      <c r="CC39" s="47"/>
      <c r="CD39" s="48" t="str">
        <f>IF(CE39=0,"-",SUM(BO39:CC39)/CE39*PARAMETRES!$G$5)</f>
        <v>-</v>
      </c>
      <c r="CE39" s="49">
        <f t="shared" si="3"/>
        <v>0</v>
      </c>
      <c r="CF39" s="51" t="str">
        <f>IF(PARAMETRES!$B38="-","",IF(BO$3="",0,IF(BO$46="",IF(BO39="",1,0),0))+IF(BP$3="",0,IF(BP$46="",IF(BP39="",1,0),0))+IF(BQ$3="",0,IF(BQ$46="",IF(BQ39="",1,0),0))+IF(BR$3="",0,IF(BR$46="",IF(BR39="",1,0),0))+IF(BS$3="",0,IF(BS$46="",IF(BS39="",1,0),0))+IF(BT$3="",0,IF(BT$46="",IF(BT39="",1,0),0))+IF(BU$3="",0,IF(BU$46="",IF(BU39="",1,0),0))+IF(BV$3="",0,IF(BV$46="",IF(BV39="",1,0),0))+IF(BW$3="",0,IF(BW$46="",IF(BW39="",1,0),0))+IF(BX$3="",0,IF(BX$46="",IF(BX39="",1,0),0))+IF(BY$3="",0,IF(BY$46="",IF(BY39="",1,0),0)+IF(BZ$3="",0,IF(BZ$46="",IF(BZ39="",1,0),0))+IF(CA$3="",0,IF(CA$46="",IF(CA39="",1,0),0))+IF(CB$3="",0,IF(CB$46="",IF(CB39="",1,0),0))+IF(CC$3="",0,IF(CC$46="",IF(CC39="",1,0),0))))</f>
        <v/>
      </c>
      <c r="CG39" s="46" t="str">
        <f>PARAMETRES!$B38</f>
        <v>-</v>
      </c>
      <c r="CH39" s="52" t="str">
        <f>PARAMETRES!$C38</f>
        <v>-</v>
      </c>
      <c r="CI39" s="32"/>
    </row>
    <row r="40" spans="1:87">
      <c r="A40" s="31">
        <f t="shared" si="9"/>
        <v>35</v>
      </c>
      <c r="B40" s="46" t="str">
        <f>PARAMETRES!$B39</f>
        <v>-</v>
      </c>
      <c r="C40" s="46" t="str">
        <f>PARAMETRES!$C39</f>
        <v>-</v>
      </c>
      <c r="D40" s="47"/>
      <c r="E40" s="47"/>
      <c r="F40" s="47"/>
      <c r="G40" s="47"/>
      <c r="H40" s="47"/>
      <c r="I40" s="47"/>
      <c r="J40" s="47"/>
      <c r="K40" s="47"/>
      <c r="L40" s="47"/>
      <c r="M40" s="47"/>
      <c r="N40" s="47"/>
      <c r="O40" s="47"/>
      <c r="P40" s="47"/>
      <c r="Q40" s="47"/>
      <c r="R40" s="47"/>
      <c r="S40" s="48" t="str">
        <f>IF(T40=0,"-",SUM(D40:R40)/T40*PARAMETRES!$G$5)</f>
        <v>-</v>
      </c>
      <c r="T40" s="49">
        <f t="shared" si="0"/>
        <v>0</v>
      </c>
      <c r="U40" s="50" t="str">
        <f>IF(PARAMETRES!$B39="-","",IF(D$3="",0,IF(D$46="",IF(D40="",1,0),0))+IF(E$3="",0,IF(E$46="",IF(E40="",1,0),0))+IF(F$3="",0,IF(F$46="",IF(F40="",1,0),0))+IF(G$3="",0,IF(G$46="",IF(G40="",1,0),0))+IF(H$3="",0,IF(H$46="",IF(H40="",1,0),0))+IF(I$3="",0,IF(I$46="",IF(I40="",1,0),0))+IF(J$3="",0,IF(J$46="",IF(J40="",1,0),0))+IF(K$3="",0,IF(K$46="",IF(K40="",1,0),0))+IF(L$3="",0,IF(L$46="",IF(L40="",1,0),0))+IF(M$3="",0,IF(M$46="",IF(M40="",1,0),0))+IF(N$3="",0,IF(N$46="",IF(N40="",1,0),0)+IF(O$3="",0,IF(O$46="",IF(O40="",1,0),0))+IF(P$3="",0,IF(P$46="",IF(P40="",1,0),0))+IF(Q$3="",0,IF(Q$46="",IF(Q40="",1,0),0))+IF(R$3="",0,IF(R$46="",IF(R40="",1,0),0))))</f>
        <v/>
      </c>
      <c r="V40" s="31">
        <f t="shared" si="10"/>
        <v>35</v>
      </c>
      <c r="W40" s="46" t="str">
        <f>PARAMETRES!$B39</f>
        <v>-</v>
      </c>
      <c r="X40" s="46" t="str">
        <f>PARAMETRES!$C39</f>
        <v>-</v>
      </c>
      <c r="Y40" s="47"/>
      <c r="Z40" s="47"/>
      <c r="AA40" s="47"/>
      <c r="AB40" s="47"/>
      <c r="AC40" s="47"/>
      <c r="AD40" s="47"/>
      <c r="AE40" s="47"/>
      <c r="AF40" s="47"/>
      <c r="AG40" s="47"/>
      <c r="AH40" s="47"/>
      <c r="AI40" s="47"/>
      <c r="AJ40" s="47"/>
      <c r="AK40" s="47"/>
      <c r="AL40" s="47"/>
      <c r="AM40" s="47"/>
      <c r="AN40" s="48" t="str">
        <f>IF(AO40=0,"-",SUM(Y40:AM40)/AO40*PARAMETRES!$G$5)</f>
        <v>-</v>
      </c>
      <c r="AO40" s="49">
        <f t="shared" si="1"/>
        <v>0</v>
      </c>
      <c r="AP40" s="50" t="str">
        <f>IF(PARAMETRES!$B39="-","",IF(Y$3="",0,IF(Y$46="",IF(Y40="",1,0),0))+IF(Z$3="",0,IF(Z$46="",IF(Z40="",1,0),0))+IF(AA$3="",0,IF(AA$46="",IF(AA40="",1,0),0))+IF(AB$3="",0,IF(AB$46="",IF(AB40="",1,0),0))+IF(AC$3="",0,IF(AC$46="",IF(AC40="",1,0),0))+IF(AD$3="",0,IF(AD$46="",IF(AD40="",1,0),0))+IF(AE$3="",0,IF(AE$46="",IF(AE40="",1,0),0))+IF(AF$3="",0,IF(AF$46="",IF(AF40="",1,0),0))+IF(AG$3="",0,IF(AG$46="",IF(AG40="",1,0),0))+IF(AH$3="",0,IF(AH$46="",IF(AH40="",1,0),0))+IF(AI$3="",0,IF(AI$46="",IF(AI40="",1,0),0)+IF(AJ$3="",0,IF(AJ$46="",IF(AJ40="",1,0),0))+IF(AK$3="",0,IF(AK$46="",IF(AK40="",1,0),0))+IF(AL$3="",0,IF(AL$46="",IF(AL40="",1,0),0))+IF(AM$3="",0,IF(AM$46="",IF(AM40="",1,0),0))))</f>
        <v/>
      </c>
      <c r="AQ40" s="31">
        <f t="shared" si="11"/>
        <v>35</v>
      </c>
      <c r="AR40" s="46" t="str">
        <f>PARAMETRES!$B39</f>
        <v>-</v>
      </c>
      <c r="AS40" s="46" t="str">
        <f>PARAMETRES!$C39</f>
        <v>-</v>
      </c>
      <c r="AT40" s="47"/>
      <c r="AU40" s="47"/>
      <c r="AV40" s="47"/>
      <c r="AW40" s="47"/>
      <c r="AX40" s="47"/>
      <c r="AY40" s="47"/>
      <c r="AZ40" s="47"/>
      <c r="BA40" s="47"/>
      <c r="BB40" s="47"/>
      <c r="BC40" s="47"/>
      <c r="BD40" s="47"/>
      <c r="BE40" s="47"/>
      <c r="BF40" s="47"/>
      <c r="BG40" s="47"/>
      <c r="BH40" s="47"/>
      <c r="BI40" s="48" t="str">
        <f>IF(BJ40=0,"-",SUM(AT40:BH40)/BJ40*PARAMETRES!$G$5)</f>
        <v>-</v>
      </c>
      <c r="BJ40" s="49">
        <f t="shared" si="2"/>
        <v>0</v>
      </c>
      <c r="BK40" s="50" t="str">
        <f>IF(PARAMETRES!$B39="-","",IF(AT$3="",0,IF(AT$46="",IF(AT40="",1,0),0))+IF(AU$3="",0,IF(AU$46="",IF(AU40="",1,0),0))+IF(AV$3="",0,IF(AV$46="",IF(AV40="",1,0),0))+IF(AW$3="",0,IF(AW$46="",IF(AW40="",1,0),0))+IF(AX$3="",0,IF(AX$46="",IF(AX40="",1,0),0))+IF(AY$3="",0,IF(AY$46="",IF(AY40="",1,0),0))+IF(AZ$3="",0,IF(AZ$46="",IF(AZ40="",1,0),0))+IF(BA$3="",0,IF(BA$46="",IF(BA40="",1,0),0))+IF(BB$3="",0,IF(BB$46="",IF(BB40="",1,0),0))+IF(BC$3="",0,IF(BC$46="",IF(BC40="",1,0),0))+IF(BD$3="",0,IF(BD$46="",IF(BD40="",1,0),0)+IF(BE$3="",0,IF(BE$46="",IF(BE40="",1,0),0))+IF(BF$3="",0,IF(BF$46="",IF(BF40="",1,0),0))+IF(BG$3="",0,IF(BG$46="",IF(BG40="",1,0),0))+IF(BH$3="",0,IF(BH$46="",IF(BH40="",1,0),0))))</f>
        <v/>
      </c>
      <c r="BL40" s="31">
        <f t="shared" si="12"/>
        <v>35</v>
      </c>
      <c r="BM40" s="46" t="str">
        <f>PARAMETRES!$B39</f>
        <v>-</v>
      </c>
      <c r="BN40" s="46" t="str">
        <f>PARAMETRES!$C39</f>
        <v>-</v>
      </c>
      <c r="BO40" s="47"/>
      <c r="BP40" s="47"/>
      <c r="BQ40" s="47"/>
      <c r="BR40" s="47"/>
      <c r="BS40" s="47"/>
      <c r="BT40" s="47"/>
      <c r="BU40" s="47"/>
      <c r="BV40" s="47"/>
      <c r="BW40" s="47"/>
      <c r="BX40" s="47"/>
      <c r="BY40" s="47"/>
      <c r="BZ40" s="47"/>
      <c r="CA40" s="47"/>
      <c r="CB40" s="47"/>
      <c r="CC40" s="47"/>
      <c r="CD40" s="48" t="str">
        <f>IF(CE40=0,"-",SUM(BO40:CC40)/CE40*PARAMETRES!$G$5)</f>
        <v>-</v>
      </c>
      <c r="CE40" s="49">
        <f t="shared" si="3"/>
        <v>0</v>
      </c>
      <c r="CF40" s="51" t="str">
        <f>IF(PARAMETRES!$B39="-","",IF(BO$3="",0,IF(BO$46="",IF(BO40="",1,0),0))+IF(BP$3="",0,IF(BP$46="",IF(BP40="",1,0),0))+IF(BQ$3="",0,IF(BQ$46="",IF(BQ40="",1,0),0))+IF(BR$3="",0,IF(BR$46="",IF(BR40="",1,0),0))+IF(BS$3="",0,IF(BS$46="",IF(BS40="",1,0),0))+IF(BT$3="",0,IF(BT$46="",IF(BT40="",1,0),0))+IF(BU$3="",0,IF(BU$46="",IF(BU40="",1,0),0))+IF(BV$3="",0,IF(BV$46="",IF(BV40="",1,0),0))+IF(BW$3="",0,IF(BW$46="",IF(BW40="",1,0),0))+IF(BX$3="",0,IF(BX$46="",IF(BX40="",1,0),0))+IF(BY$3="",0,IF(BY$46="",IF(BY40="",1,0),0)+IF(BZ$3="",0,IF(BZ$46="",IF(BZ40="",1,0),0))+IF(CA$3="",0,IF(CA$46="",IF(CA40="",1,0),0))+IF(CB$3="",0,IF(CB$46="",IF(CB40="",1,0),0))+IF(CC$3="",0,IF(CC$46="",IF(CC40="",1,0),0))))</f>
        <v/>
      </c>
      <c r="CG40" s="46" t="str">
        <f>PARAMETRES!$B39</f>
        <v>-</v>
      </c>
      <c r="CH40" s="52" t="str">
        <f>PARAMETRES!$C39</f>
        <v>-</v>
      </c>
      <c r="CI40" s="32"/>
    </row>
    <row r="41" spans="1:87">
      <c r="A41" s="31">
        <f t="shared" si="9"/>
        <v>36</v>
      </c>
      <c r="B41" s="46" t="str">
        <f>PARAMETRES!$B40</f>
        <v>-</v>
      </c>
      <c r="C41" s="46" t="str">
        <f>PARAMETRES!$C40</f>
        <v>-</v>
      </c>
      <c r="D41" s="47"/>
      <c r="E41" s="47"/>
      <c r="F41" s="47"/>
      <c r="G41" s="47"/>
      <c r="H41" s="47"/>
      <c r="I41" s="47"/>
      <c r="J41" s="47"/>
      <c r="K41" s="47"/>
      <c r="L41" s="47"/>
      <c r="M41" s="47"/>
      <c r="N41" s="47"/>
      <c r="O41" s="47"/>
      <c r="P41" s="47"/>
      <c r="Q41" s="47"/>
      <c r="R41" s="47"/>
      <c r="S41" s="48" t="str">
        <f>IF(T41=0,"-",SUM(D41:R41)/T41*PARAMETRES!$G$5)</f>
        <v>-</v>
      </c>
      <c r="T41" s="49">
        <f t="shared" si="0"/>
        <v>0</v>
      </c>
      <c r="U41" s="50" t="str">
        <f>IF(PARAMETRES!$B40="-","",IF(D$3="",0,IF(D$46="",IF(D41="",1,0),0))+IF(E$3="",0,IF(E$46="",IF(E41="",1,0),0))+IF(F$3="",0,IF(F$46="",IF(F41="",1,0),0))+IF(G$3="",0,IF(G$46="",IF(G41="",1,0),0))+IF(H$3="",0,IF(H$46="",IF(H41="",1,0),0))+IF(I$3="",0,IF(I$46="",IF(I41="",1,0),0))+IF(J$3="",0,IF(J$46="",IF(J41="",1,0),0))+IF(K$3="",0,IF(K$46="",IF(K41="",1,0),0))+IF(L$3="",0,IF(L$46="",IF(L41="",1,0),0))+IF(M$3="",0,IF(M$46="",IF(M41="",1,0),0))+IF(N$3="",0,IF(N$46="",IF(N41="",1,0),0)+IF(O$3="",0,IF(O$46="",IF(O41="",1,0),0))+IF(P$3="",0,IF(P$46="",IF(P41="",1,0),0))+IF(Q$3="",0,IF(Q$46="",IF(Q41="",1,0),0))+IF(R$3="",0,IF(R$46="",IF(R41="",1,0),0))))</f>
        <v/>
      </c>
      <c r="V41" s="31">
        <f t="shared" si="10"/>
        <v>36</v>
      </c>
      <c r="W41" s="46" t="str">
        <f>PARAMETRES!$B40</f>
        <v>-</v>
      </c>
      <c r="X41" s="46" t="str">
        <f>PARAMETRES!$C40</f>
        <v>-</v>
      </c>
      <c r="Y41" s="47"/>
      <c r="Z41" s="47"/>
      <c r="AA41" s="47"/>
      <c r="AB41" s="47"/>
      <c r="AC41" s="47"/>
      <c r="AD41" s="47"/>
      <c r="AE41" s="47"/>
      <c r="AF41" s="47"/>
      <c r="AG41" s="47"/>
      <c r="AH41" s="47"/>
      <c r="AI41" s="47"/>
      <c r="AJ41" s="47"/>
      <c r="AK41" s="47"/>
      <c r="AL41" s="47"/>
      <c r="AM41" s="47"/>
      <c r="AN41" s="48" t="str">
        <f>IF(AO41=0,"-",SUM(Y41:AM41)/AO41*PARAMETRES!$G$5)</f>
        <v>-</v>
      </c>
      <c r="AO41" s="49">
        <f t="shared" si="1"/>
        <v>0</v>
      </c>
      <c r="AP41" s="50" t="str">
        <f>IF(PARAMETRES!$B40="-","",IF(Y$3="",0,IF(Y$46="",IF(Y41="",1,0),0))+IF(Z$3="",0,IF(Z$46="",IF(Z41="",1,0),0))+IF(AA$3="",0,IF(AA$46="",IF(AA41="",1,0),0))+IF(AB$3="",0,IF(AB$46="",IF(AB41="",1,0),0))+IF(AC$3="",0,IF(AC$46="",IF(AC41="",1,0),0))+IF(AD$3="",0,IF(AD$46="",IF(AD41="",1,0),0))+IF(AE$3="",0,IF(AE$46="",IF(AE41="",1,0),0))+IF(AF$3="",0,IF(AF$46="",IF(AF41="",1,0),0))+IF(AG$3="",0,IF(AG$46="",IF(AG41="",1,0),0))+IF(AH$3="",0,IF(AH$46="",IF(AH41="",1,0),0))+IF(AI$3="",0,IF(AI$46="",IF(AI41="",1,0),0)+IF(AJ$3="",0,IF(AJ$46="",IF(AJ41="",1,0),0))+IF(AK$3="",0,IF(AK$46="",IF(AK41="",1,0),0))+IF(AL$3="",0,IF(AL$46="",IF(AL41="",1,0),0))+IF(AM$3="",0,IF(AM$46="",IF(AM41="",1,0),0))))</f>
        <v/>
      </c>
      <c r="AQ41" s="31">
        <f t="shared" si="11"/>
        <v>36</v>
      </c>
      <c r="AR41" s="46" t="str">
        <f>PARAMETRES!$B40</f>
        <v>-</v>
      </c>
      <c r="AS41" s="46" t="str">
        <f>PARAMETRES!$C40</f>
        <v>-</v>
      </c>
      <c r="AT41" s="47"/>
      <c r="AU41" s="47"/>
      <c r="AV41" s="47"/>
      <c r="AW41" s="47"/>
      <c r="AX41" s="47"/>
      <c r="AY41" s="47"/>
      <c r="AZ41" s="47"/>
      <c r="BA41" s="47"/>
      <c r="BB41" s="47"/>
      <c r="BC41" s="47"/>
      <c r="BD41" s="47"/>
      <c r="BE41" s="47"/>
      <c r="BF41" s="47"/>
      <c r="BG41" s="47"/>
      <c r="BH41" s="47"/>
      <c r="BI41" s="48" t="str">
        <f>IF(BJ41=0,"-",SUM(AT41:BH41)/BJ41*PARAMETRES!$G$5)</f>
        <v>-</v>
      </c>
      <c r="BJ41" s="49">
        <f t="shared" si="2"/>
        <v>0</v>
      </c>
      <c r="BK41" s="50" t="str">
        <f>IF(PARAMETRES!$B40="-","",IF(AT$3="",0,IF(AT$46="",IF(AT41="",1,0),0))+IF(AU$3="",0,IF(AU$46="",IF(AU41="",1,0),0))+IF(AV$3="",0,IF(AV$46="",IF(AV41="",1,0),0))+IF(AW$3="",0,IF(AW$46="",IF(AW41="",1,0),0))+IF(AX$3="",0,IF(AX$46="",IF(AX41="",1,0),0))+IF(AY$3="",0,IF(AY$46="",IF(AY41="",1,0),0))+IF(AZ$3="",0,IF(AZ$46="",IF(AZ41="",1,0),0))+IF(BA$3="",0,IF(BA$46="",IF(BA41="",1,0),0))+IF(BB$3="",0,IF(BB$46="",IF(BB41="",1,0),0))+IF(BC$3="",0,IF(BC$46="",IF(BC41="",1,0),0))+IF(BD$3="",0,IF(BD$46="",IF(BD41="",1,0),0)+IF(BE$3="",0,IF(BE$46="",IF(BE41="",1,0),0))+IF(BF$3="",0,IF(BF$46="",IF(BF41="",1,0),0))+IF(BG$3="",0,IF(BG$46="",IF(BG41="",1,0),0))+IF(BH$3="",0,IF(BH$46="",IF(BH41="",1,0),0))))</f>
        <v/>
      </c>
      <c r="BL41" s="31">
        <f t="shared" si="12"/>
        <v>36</v>
      </c>
      <c r="BM41" s="46" t="str">
        <f>PARAMETRES!$B40</f>
        <v>-</v>
      </c>
      <c r="BN41" s="46" t="str">
        <f>PARAMETRES!$C40</f>
        <v>-</v>
      </c>
      <c r="BO41" s="47"/>
      <c r="BP41" s="47"/>
      <c r="BQ41" s="47"/>
      <c r="BR41" s="47"/>
      <c r="BS41" s="47"/>
      <c r="BT41" s="47"/>
      <c r="BU41" s="47"/>
      <c r="BV41" s="47"/>
      <c r="BW41" s="47"/>
      <c r="BX41" s="47"/>
      <c r="BY41" s="47"/>
      <c r="BZ41" s="47"/>
      <c r="CA41" s="47"/>
      <c r="CB41" s="47"/>
      <c r="CC41" s="47"/>
      <c r="CD41" s="48" t="str">
        <f>IF(CE41=0,"-",SUM(BO41:CC41)/CE41*PARAMETRES!$G$5)</f>
        <v>-</v>
      </c>
      <c r="CE41" s="49">
        <f t="shared" si="3"/>
        <v>0</v>
      </c>
      <c r="CF41" s="51" t="str">
        <f>IF(PARAMETRES!$B40="-","",IF(BO$3="",0,IF(BO$46="",IF(BO41="",1,0),0))+IF(BP$3="",0,IF(BP$46="",IF(BP41="",1,0),0))+IF(BQ$3="",0,IF(BQ$46="",IF(BQ41="",1,0),0))+IF(BR$3="",0,IF(BR$46="",IF(BR41="",1,0),0))+IF(BS$3="",0,IF(BS$46="",IF(BS41="",1,0),0))+IF(BT$3="",0,IF(BT$46="",IF(BT41="",1,0),0))+IF(BU$3="",0,IF(BU$46="",IF(BU41="",1,0),0))+IF(BV$3="",0,IF(BV$46="",IF(BV41="",1,0),0))+IF(BW$3="",0,IF(BW$46="",IF(BW41="",1,0),0))+IF(BX$3="",0,IF(BX$46="",IF(BX41="",1,0),0))+IF(BY$3="",0,IF(BY$46="",IF(BY41="",1,0),0)+IF(BZ$3="",0,IF(BZ$46="",IF(BZ41="",1,0),0))+IF(CA$3="",0,IF(CA$46="",IF(CA41="",1,0),0))+IF(CB$3="",0,IF(CB$46="",IF(CB41="",1,0),0))+IF(CC$3="",0,IF(CC$46="",IF(CC41="",1,0),0))))</f>
        <v/>
      </c>
      <c r="CG41" s="46" t="str">
        <f>PARAMETRES!$B40</f>
        <v>-</v>
      </c>
      <c r="CH41" s="52" t="str">
        <f>PARAMETRES!$C40</f>
        <v>-</v>
      </c>
      <c r="CI41" s="32"/>
    </row>
    <row r="42" spans="1:87">
      <c r="A42" s="31">
        <f t="shared" si="9"/>
        <v>37</v>
      </c>
      <c r="B42" s="46" t="str">
        <f>PARAMETRES!$B41</f>
        <v>-</v>
      </c>
      <c r="C42" s="46" t="str">
        <f>PARAMETRES!$C41</f>
        <v>-</v>
      </c>
      <c r="D42" s="47"/>
      <c r="E42" s="47"/>
      <c r="F42" s="47"/>
      <c r="G42" s="47"/>
      <c r="H42" s="47"/>
      <c r="I42" s="47"/>
      <c r="J42" s="47"/>
      <c r="K42" s="47"/>
      <c r="L42" s="47"/>
      <c r="M42" s="47"/>
      <c r="N42" s="47"/>
      <c r="O42" s="47"/>
      <c r="P42" s="47"/>
      <c r="Q42" s="47"/>
      <c r="R42" s="47"/>
      <c r="S42" s="48" t="str">
        <f>IF(T42=0,"-",SUM(D42:R42)/T42*PARAMETRES!$G$5)</f>
        <v>-</v>
      </c>
      <c r="T42" s="49">
        <f t="shared" si="0"/>
        <v>0</v>
      </c>
      <c r="U42" s="50" t="str">
        <f>IF(PARAMETRES!$B41="-","",IF(D$3="",0,IF(D$46="",IF(D42="",1,0),0))+IF(E$3="",0,IF(E$46="",IF(E42="",1,0),0))+IF(F$3="",0,IF(F$46="",IF(F42="",1,0),0))+IF(G$3="",0,IF(G$46="",IF(G42="",1,0),0))+IF(H$3="",0,IF(H$46="",IF(H42="",1,0),0))+IF(I$3="",0,IF(I$46="",IF(I42="",1,0),0))+IF(J$3="",0,IF(J$46="",IF(J42="",1,0),0))+IF(K$3="",0,IF(K$46="",IF(K42="",1,0),0))+IF(L$3="",0,IF(L$46="",IF(L42="",1,0),0))+IF(M$3="",0,IF(M$46="",IF(M42="",1,0),0))+IF(N$3="",0,IF(N$46="",IF(N42="",1,0),0)+IF(O$3="",0,IF(O$46="",IF(O42="",1,0),0))+IF(P$3="",0,IF(P$46="",IF(P42="",1,0),0))+IF(Q$3="",0,IF(Q$46="",IF(Q42="",1,0),0))+IF(R$3="",0,IF(R$46="",IF(R42="",1,0),0))))</f>
        <v/>
      </c>
      <c r="V42" s="31">
        <f t="shared" si="10"/>
        <v>37</v>
      </c>
      <c r="W42" s="46" t="str">
        <f>PARAMETRES!$B41</f>
        <v>-</v>
      </c>
      <c r="X42" s="46" t="str">
        <f>PARAMETRES!$C41</f>
        <v>-</v>
      </c>
      <c r="Y42" s="47"/>
      <c r="Z42" s="47"/>
      <c r="AA42" s="47"/>
      <c r="AB42" s="47"/>
      <c r="AC42" s="47"/>
      <c r="AD42" s="47"/>
      <c r="AE42" s="47"/>
      <c r="AF42" s="47"/>
      <c r="AG42" s="47"/>
      <c r="AH42" s="47"/>
      <c r="AI42" s="47"/>
      <c r="AJ42" s="47"/>
      <c r="AK42" s="47"/>
      <c r="AL42" s="47"/>
      <c r="AM42" s="47"/>
      <c r="AN42" s="48" t="str">
        <f>IF(AO42=0,"-",SUM(Y42:AM42)/AO42*PARAMETRES!$G$5)</f>
        <v>-</v>
      </c>
      <c r="AO42" s="49">
        <f t="shared" si="1"/>
        <v>0</v>
      </c>
      <c r="AP42" s="50" t="str">
        <f>IF(PARAMETRES!$B41="-","",IF(Y$3="",0,IF(Y$46="",IF(Y42="",1,0),0))+IF(Z$3="",0,IF(Z$46="",IF(Z42="",1,0),0))+IF(AA$3="",0,IF(AA$46="",IF(AA42="",1,0),0))+IF(AB$3="",0,IF(AB$46="",IF(AB42="",1,0),0))+IF(AC$3="",0,IF(AC$46="",IF(AC42="",1,0),0))+IF(AD$3="",0,IF(AD$46="",IF(AD42="",1,0),0))+IF(AE$3="",0,IF(AE$46="",IF(AE42="",1,0),0))+IF(AF$3="",0,IF(AF$46="",IF(AF42="",1,0),0))+IF(AG$3="",0,IF(AG$46="",IF(AG42="",1,0),0))+IF(AH$3="",0,IF(AH$46="",IF(AH42="",1,0),0))+IF(AI$3="",0,IF(AI$46="",IF(AI42="",1,0),0)+IF(AJ$3="",0,IF(AJ$46="",IF(AJ42="",1,0),0))+IF(AK$3="",0,IF(AK$46="",IF(AK42="",1,0),0))+IF(AL$3="",0,IF(AL$46="",IF(AL42="",1,0),0))+IF(AM$3="",0,IF(AM$46="",IF(AM42="",1,0),0))))</f>
        <v/>
      </c>
      <c r="AQ42" s="31">
        <f t="shared" si="11"/>
        <v>37</v>
      </c>
      <c r="AR42" s="46" t="str">
        <f>PARAMETRES!$B41</f>
        <v>-</v>
      </c>
      <c r="AS42" s="46" t="str">
        <f>PARAMETRES!$C41</f>
        <v>-</v>
      </c>
      <c r="AT42" s="47"/>
      <c r="AU42" s="47"/>
      <c r="AV42" s="47"/>
      <c r="AW42" s="47"/>
      <c r="AX42" s="47"/>
      <c r="AY42" s="47"/>
      <c r="AZ42" s="47"/>
      <c r="BA42" s="47"/>
      <c r="BB42" s="47"/>
      <c r="BC42" s="47"/>
      <c r="BD42" s="47"/>
      <c r="BE42" s="47"/>
      <c r="BF42" s="47"/>
      <c r="BG42" s="47"/>
      <c r="BH42" s="47"/>
      <c r="BI42" s="48" t="str">
        <f>IF(BJ42=0,"-",SUM(AT42:BH42)/BJ42*PARAMETRES!$G$5)</f>
        <v>-</v>
      </c>
      <c r="BJ42" s="49">
        <f t="shared" si="2"/>
        <v>0</v>
      </c>
      <c r="BK42" s="50" t="str">
        <f>IF(PARAMETRES!$B41="-","",IF(AT$3="",0,IF(AT$46="",IF(AT42="",1,0),0))+IF(AU$3="",0,IF(AU$46="",IF(AU42="",1,0),0))+IF(AV$3="",0,IF(AV$46="",IF(AV42="",1,0),0))+IF(AW$3="",0,IF(AW$46="",IF(AW42="",1,0),0))+IF(AX$3="",0,IF(AX$46="",IF(AX42="",1,0),0))+IF(AY$3="",0,IF(AY$46="",IF(AY42="",1,0),0))+IF(AZ$3="",0,IF(AZ$46="",IF(AZ42="",1,0),0))+IF(BA$3="",0,IF(BA$46="",IF(BA42="",1,0),0))+IF(BB$3="",0,IF(BB$46="",IF(BB42="",1,0),0))+IF(BC$3="",0,IF(BC$46="",IF(BC42="",1,0),0))+IF(BD$3="",0,IF(BD$46="",IF(BD42="",1,0),0)+IF(BE$3="",0,IF(BE$46="",IF(BE42="",1,0),0))+IF(BF$3="",0,IF(BF$46="",IF(BF42="",1,0),0))+IF(BG$3="",0,IF(BG$46="",IF(BG42="",1,0),0))+IF(BH$3="",0,IF(BH$46="",IF(BH42="",1,0),0))))</f>
        <v/>
      </c>
      <c r="BL42" s="31">
        <f t="shared" si="12"/>
        <v>37</v>
      </c>
      <c r="BM42" s="46" t="str">
        <f>PARAMETRES!$B41</f>
        <v>-</v>
      </c>
      <c r="BN42" s="46" t="str">
        <f>PARAMETRES!$C41</f>
        <v>-</v>
      </c>
      <c r="BO42" s="47"/>
      <c r="BP42" s="47"/>
      <c r="BQ42" s="47"/>
      <c r="BR42" s="47"/>
      <c r="BS42" s="47"/>
      <c r="BT42" s="47"/>
      <c r="BU42" s="47"/>
      <c r="BV42" s="47"/>
      <c r="BW42" s="47"/>
      <c r="BX42" s="47"/>
      <c r="BY42" s="47"/>
      <c r="BZ42" s="47"/>
      <c r="CA42" s="47"/>
      <c r="CB42" s="47"/>
      <c r="CC42" s="47"/>
      <c r="CD42" s="48" t="str">
        <f>IF(CE42=0,"-",SUM(BO42:CC42)/CE42*PARAMETRES!$G$5)</f>
        <v>-</v>
      </c>
      <c r="CE42" s="49">
        <f t="shared" si="3"/>
        <v>0</v>
      </c>
      <c r="CF42" s="51" t="str">
        <f>IF(PARAMETRES!$B41="-","",IF(BO$3="",0,IF(BO$46="",IF(BO42="",1,0),0))+IF(BP$3="",0,IF(BP$46="",IF(BP42="",1,0),0))+IF(BQ$3="",0,IF(BQ$46="",IF(BQ42="",1,0),0))+IF(BR$3="",0,IF(BR$46="",IF(BR42="",1,0),0))+IF(BS$3="",0,IF(BS$46="",IF(BS42="",1,0),0))+IF(BT$3="",0,IF(BT$46="",IF(BT42="",1,0),0))+IF(BU$3="",0,IF(BU$46="",IF(BU42="",1,0),0))+IF(BV$3="",0,IF(BV$46="",IF(BV42="",1,0),0))+IF(BW$3="",0,IF(BW$46="",IF(BW42="",1,0),0))+IF(BX$3="",0,IF(BX$46="",IF(BX42="",1,0),0))+IF(BY$3="",0,IF(BY$46="",IF(BY42="",1,0),0)+IF(BZ$3="",0,IF(BZ$46="",IF(BZ42="",1,0),0))+IF(CA$3="",0,IF(CA$46="",IF(CA42="",1,0),0))+IF(CB$3="",0,IF(CB$46="",IF(CB42="",1,0),0))+IF(CC$3="",0,IF(CC$46="",IF(CC42="",1,0),0))))</f>
        <v/>
      </c>
      <c r="CG42" s="46" t="str">
        <f>PARAMETRES!$B41</f>
        <v>-</v>
      </c>
      <c r="CH42" s="52" t="str">
        <f>PARAMETRES!$C41</f>
        <v>-</v>
      </c>
      <c r="CI42" s="32"/>
    </row>
    <row r="43" spans="1:87">
      <c r="A43" s="31">
        <f t="shared" si="9"/>
        <v>38</v>
      </c>
      <c r="B43" s="46" t="str">
        <f>PARAMETRES!$B42</f>
        <v>-</v>
      </c>
      <c r="C43" s="46" t="str">
        <f>PARAMETRES!$C42</f>
        <v>-</v>
      </c>
      <c r="D43" s="47"/>
      <c r="E43" s="47"/>
      <c r="F43" s="47"/>
      <c r="G43" s="47"/>
      <c r="H43" s="47"/>
      <c r="I43" s="47"/>
      <c r="J43" s="47"/>
      <c r="K43" s="47"/>
      <c r="L43" s="47"/>
      <c r="M43" s="47"/>
      <c r="N43" s="47"/>
      <c r="O43" s="47"/>
      <c r="P43" s="47"/>
      <c r="Q43" s="47"/>
      <c r="R43" s="47"/>
      <c r="S43" s="48" t="str">
        <f>IF(T43=0,"-",SUM(D43:R43)/T43*PARAMETRES!$G$5)</f>
        <v>-</v>
      </c>
      <c r="T43" s="49">
        <f t="shared" si="0"/>
        <v>0</v>
      </c>
      <c r="U43" s="50" t="str">
        <f>IF(PARAMETRES!$B42="-","",IF(D$3="",0,IF(D$46="",IF(D43="",1,0),0))+IF(E$3="",0,IF(E$46="",IF(E43="",1,0),0))+IF(F$3="",0,IF(F$46="",IF(F43="",1,0),0))+IF(G$3="",0,IF(G$46="",IF(G43="",1,0),0))+IF(H$3="",0,IF(H$46="",IF(H43="",1,0),0))+IF(I$3="",0,IF(I$46="",IF(I43="",1,0),0))+IF(J$3="",0,IF(J$46="",IF(J43="",1,0),0))+IF(K$3="",0,IF(K$46="",IF(K43="",1,0),0))+IF(L$3="",0,IF(L$46="",IF(L43="",1,0),0))+IF(M$3="",0,IF(M$46="",IF(M43="",1,0),0))+IF(N$3="",0,IF(N$46="",IF(N43="",1,0),0)+IF(O$3="",0,IF(O$46="",IF(O43="",1,0),0))+IF(P$3="",0,IF(P$46="",IF(P43="",1,0),0))+IF(Q$3="",0,IF(Q$46="",IF(Q43="",1,0),0))+IF(R$3="",0,IF(R$46="",IF(R43="",1,0),0))))</f>
        <v/>
      </c>
      <c r="V43" s="31">
        <f t="shared" si="10"/>
        <v>38</v>
      </c>
      <c r="W43" s="46" t="str">
        <f>PARAMETRES!$B42</f>
        <v>-</v>
      </c>
      <c r="X43" s="46" t="str">
        <f>PARAMETRES!$C42</f>
        <v>-</v>
      </c>
      <c r="Y43" s="47"/>
      <c r="Z43" s="47"/>
      <c r="AA43" s="47"/>
      <c r="AB43" s="47"/>
      <c r="AC43" s="47"/>
      <c r="AD43" s="47"/>
      <c r="AE43" s="47"/>
      <c r="AF43" s="47"/>
      <c r="AG43" s="47"/>
      <c r="AH43" s="47"/>
      <c r="AI43" s="47"/>
      <c r="AJ43" s="47"/>
      <c r="AK43" s="47"/>
      <c r="AL43" s="47"/>
      <c r="AM43" s="47"/>
      <c r="AN43" s="48" t="str">
        <f>IF(AO43=0,"-",SUM(Y43:AM43)/AO43*PARAMETRES!$G$5)</f>
        <v>-</v>
      </c>
      <c r="AO43" s="49">
        <f t="shared" si="1"/>
        <v>0</v>
      </c>
      <c r="AP43" s="50" t="str">
        <f>IF(PARAMETRES!$B42="-","",IF(Y$3="",0,IF(Y$46="",IF(Y43="",1,0),0))+IF(Z$3="",0,IF(Z$46="",IF(Z43="",1,0),0))+IF(AA$3="",0,IF(AA$46="",IF(AA43="",1,0),0))+IF(AB$3="",0,IF(AB$46="",IF(AB43="",1,0),0))+IF(AC$3="",0,IF(AC$46="",IF(AC43="",1,0),0))+IF(AD$3="",0,IF(AD$46="",IF(AD43="",1,0),0))+IF(AE$3="",0,IF(AE$46="",IF(AE43="",1,0),0))+IF(AF$3="",0,IF(AF$46="",IF(AF43="",1,0),0))+IF(AG$3="",0,IF(AG$46="",IF(AG43="",1,0),0))+IF(AH$3="",0,IF(AH$46="",IF(AH43="",1,0),0))+IF(AI$3="",0,IF(AI$46="",IF(AI43="",1,0),0)+IF(AJ$3="",0,IF(AJ$46="",IF(AJ43="",1,0),0))+IF(AK$3="",0,IF(AK$46="",IF(AK43="",1,0),0))+IF(AL$3="",0,IF(AL$46="",IF(AL43="",1,0),0))+IF(AM$3="",0,IF(AM$46="",IF(AM43="",1,0),0))))</f>
        <v/>
      </c>
      <c r="AQ43" s="31">
        <f t="shared" si="11"/>
        <v>38</v>
      </c>
      <c r="AR43" s="46" t="str">
        <f>PARAMETRES!$B42</f>
        <v>-</v>
      </c>
      <c r="AS43" s="46" t="str">
        <f>PARAMETRES!$C42</f>
        <v>-</v>
      </c>
      <c r="AT43" s="47"/>
      <c r="AU43" s="47"/>
      <c r="AV43" s="47"/>
      <c r="AW43" s="47"/>
      <c r="AX43" s="47"/>
      <c r="AY43" s="47"/>
      <c r="AZ43" s="47"/>
      <c r="BA43" s="47"/>
      <c r="BB43" s="47"/>
      <c r="BC43" s="47"/>
      <c r="BD43" s="47"/>
      <c r="BE43" s="47"/>
      <c r="BF43" s="47"/>
      <c r="BG43" s="47"/>
      <c r="BH43" s="47"/>
      <c r="BI43" s="48" t="str">
        <f>IF(BJ43=0,"-",SUM(AT43:BH43)/BJ43*PARAMETRES!$G$5)</f>
        <v>-</v>
      </c>
      <c r="BJ43" s="49">
        <f t="shared" si="2"/>
        <v>0</v>
      </c>
      <c r="BK43" s="50" t="str">
        <f>IF(PARAMETRES!$B42="-","",IF(AT$3="",0,IF(AT$46="",IF(AT43="",1,0),0))+IF(AU$3="",0,IF(AU$46="",IF(AU43="",1,0),0))+IF(AV$3="",0,IF(AV$46="",IF(AV43="",1,0),0))+IF(AW$3="",0,IF(AW$46="",IF(AW43="",1,0),0))+IF(AX$3="",0,IF(AX$46="",IF(AX43="",1,0),0))+IF(AY$3="",0,IF(AY$46="",IF(AY43="",1,0),0))+IF(AZ$3="",0,IF(AZ$46="",IF(AZ43="",1,0),0))+IF(BA$3="",0,IF(BA$46="",IF(BA43="",1,0),0))+IF(BB$3="",0,IF(BB$46="",IF(BB43="",1,0),0))+IF(BC$3="",0,IF(BC$46="",IF(BC43="",1,0),0))+IF(BD$3="",0,IF(BD$46="",IF(BD43="",1,0),0)+IF(BE$3="",0,IF(BE$46="",IF(BE43="",1,0),0))+IF(BF$3="",0,IF(BF$46="",IF(BF43="",1,0),0))+IF(BG$3="",0,IF(BG$46="",IF(BG43="",1,0),0))+IF(BH$3="",0,IF(BH$46="",IF(BH43="",1,0),0))))</f>
        <v/>
      </c>
      <c r="BL43" s="31">
        <f t="shared" si="12"/>
        <v>38</v>
      </c>
      <c r="BM43" s="46" t="str">
        <f>PARAMETRES!$B42</f>
        <v>-</v>
      </c>
      <c r="BN43" s="46" t="str">
        <f>PARAMETRES!$C42</f>
        <v>-</v>
      </c>
      <c r="BO43" s="47"/>
      <c r="BP43" s="47"/>
      <c r="BQ43" s="47"/>
      <c r="BR43" s="47"/>
      <c r="BS43" s="47"/>
      <c r="BT43" s="47"/>
      <c r="BU43" s="47"/>
      <c r="BV43" s="47"/>
      <c r="BW43" s="47"/>
      <c r="BX43" s="47"/>
      <c r="BY43" s="47"/>
      <c r="BZ43" s="47"/>
      <c r="CA43" s="47"/>
      <c r="CB43" s="47"/>
      <c r="CC43" s="47"/>
      <c r="CD43" s="48" t="str">
        <f>IF(CE43=0,"-",SUM(BO43:CC43)/CE43*PARAMETRES!$G$5)</f>
        <v>-</v>
      </c>
      <c r="CE43" s="49">
        <f t="shared" si="3"/>
        <v>0</v>
      </c>
      <c r="CF43" s="51" t="str">
        <f>IF(PARAMETRES!$B42="-","",IF(BO$3="",0,IF(BO$46="",IF(BO43="",1,0),0))+IF(BP$3="",0,IF(BP$46="",IF(BP43="",1,0),0))+IF(BQ$3="",0,IF(BQ$46="",IF(BQ43="",1,0),0))+IF(BR$3="",0,IF(BR$46="",IF(BR43="",1,0),0))+IF(BS$3="",0,IF(BS$46="",IF(BS43="",1,0),0))+IF(BT$3="",0,IF(BT$46="",IF(BT43="",1,0),0))+IF(BU$3="",0,IF(BU$46="",IF(BU43="",1,0),0))+IF(BV$3="",0,IF(BV$46="",IF(BV43="",1,0),0))+IF(BW$3="",0,IF(BW$46="",IF(BW43="",1,0),0))+IF(BX$3="",0,IF(BX$46="",IF(BX43="",1,0),0))+IF(BY$3="",0,IF(BY$46="",IF(BY43="",1,0),0)+IF(BZ$3="",0,IF(BZ$46="",IF(BZ43="",1,0),0))+IF(CA$3="",0,IF(CA$46="",IF(CA43="",1,0),0))+IF(CB$3="",0,IF(CB$46="",IF(CB43="",1,0),0))+IF(CC$3="",0,IF(CC$46="",IF(CC43="",1,0),0))))</f>
        <v/>
      </c>
      <c r="CG43" s="46" t="str">
        <f>PARAMETRES!$B42</f>
        <v>-</v>
      </c>
      <c r="CH43" s="52" t="str">
        <f>PARAMETRES!$C42</f>
        <v>-</v>
      </c>
      <c r="CI43" s="32"/>
    </row>
    <row r="44" spans="1:87">
      <c r="A44" s="31">
        <f t="shared" si="9"/>
        <v>39</v>
      </c>
      <c r="B44" s="46" t="str">
        <f>PARAMETRES!$B43</f>
        <v>-</v>
      </c>
      <c r="C44" s="46" t="str">
        <f>PARAMETRES!$C43</f>
        <v>-</v>
      </c>
      <c r="D44" s="47"/>
      <c r="E44" s="47"/>
      <c r="F44" s="47"/>
      <c r="G44" s="47"/>
      <c r="H44" s="47"/>
      <c r="I44" s="47"/>
      <c r="J44" s="47"/>
      <c r="K44" s="47"/>
      <c r="L44" s="47"/>
      <c r="M44" s="47"/>
      <c r="N44" s="47"/>
      <c r="O44" s="47"/>
      <c r="P44" s="47"/>
      <c r="Q44" s="47"/>
      <c r="R44" s="47"/>
      <c r="S44" s="48" t="str">
        <f>IF(T44=0,"-",SUM(D44:R44)/T44*PARAMETRES!$G$5)</f>
        <v>-</v>
      </c>
      <c r="T44" s="49">
        <f t="shared" si="0"/>
        <v>0</v>
      </c>
      <c r="U44" s="50" t="str">
        <f>IF(PARAMETRES!$B43="-","",IF(D$3="",0,IF(D$46="",IF(D44="",1,0),0))+IF(E$3="",0,IF(E$46="",IF(E44="",1,0),0))+IF(F$3="",0,IF(F$46="",IF(F44="",1,0),0))+IF(G$3="",0,IF(G$46="",IF(G44="",1,0),0))+IF(H$3="",0,IF(H$46="",IF(H44="",1,0),0))+IF(I$3="",0,IF(I$46="",IF(I44="",1,0),0))+IF(J$3="",0,IF(J$46="",IF(J44="",1,0),0))+IF(K$3="",0,IF(K$46="",IF(K44="",1,0),0))+IF(L$3="",0,IF(L$46="",IF(L44="",1,0),0))+IF(M$3="",0,IF(M$46="",IF(M44="",1,0),0))+IF(N$3="",0,IF(N$46="",IF(N44="",1,0),0)+IF(O$3="",0,IF(O$46="",IF(O44="",1,0),0))+IF(P$3="",0,IF(P$46="",IF(P44="",1,0),0))+IF(Q$3="",0,IF(Q$46="",IF(Q44="",1,0),0))+IF(R$3="",0,IF(R$46="",IF(R44="",1,0),0))))</f>
        <v/>
      </c>
      <c r="V44" s="31">
        <f t="shared" si="10"/>
        <v>39</v>
      </c>
      <c r="W44" s="46" t="str">
        <f>PARAMETRES!$B43</f>
        <v>-</v>
      </c>
      <c r="X44" s="46" t="str">
        <f>PARAMETRES!$C43</f>
        <v>-</v>
      </c>
      <c r="Y44" s="47"/>
      <c r="Z44" s="47"/>
      <c r="AA44" s="47"/>
      <c r="AB44" s="47"/>
      <c r="AC44" s="47"/>
      <c r="AD44" s="47"/>
      <c r="AE44" s="47"/>
      <c r="AF44" s="47"/>
      <c r="AG44" s="47"/>
      <c r="AH44" s="47"/>
      <c r="AI44" s="47"/>
      <c r="AJ44" s="47"/>
      <c r="AK44" s="47"/>
      <c r="AL44" s="47"/>
      <c r="AM44" s="47"/>
      <c r="AN44" s="48" t="str">
        <f>IF(AO44=0,"-",SUM(Y44:AM44)/AO44*PARAMETRES!$G$5)</f>
        <v>-</v>
      </c>
      <c r="AO44" s="49">
        <f t="shared" si="1"/>
        <v>0</v>
      </c>
      <c r="AP44" s="50" t="str">
        <f>IF(PARAMETRES!$B43="-","",IF(Y$3="",0,IF(Y$46="",IF(Y44="",1,0),0))+IF(Z$3="",0,IF(Z$46="",IF(Z44="",1,0),0))+IF(AA$3="",0,IF(AA$46="",IF(AA44="",1,0),0))+IF(AB$3="",0,IF(AB$46="",IF(AB44="",1,0),0))+IF(AC$3="",0,IF(AC$46="",IF(AC44="",1,0),0))+IF(AD$3="",0,IF(AD$46="",IF(AD44="",1,0),0))+IF(AE$3="",0,IF(AE$46="",IF(AE44="",1,0),0))+IF(AF$3="",0,IF(AF$46="",IF(AF44="",1,0),0))+IF(AG$3="",0,IF(AG$46="",IF(AG44="",1,0),0))+IF(AH$3="",0,IF(AH$46="",IF(AH44="",1,0),0))+IF(AI$3="",0,IF(AI$46="",IF(AI44="",1,0),0)+IF(AJ$3="",0,IF(AJ$46="",IF(AJ44="",1,0),0))+IF(AK$3="",0,IF(AK$46="",IF(AK44="",1,0),0))+IF(AL$3="",0,IF(AL$46="",IF(AL44="",1,0),0))+IF(AM$3="",0,IF(AM$46="",IF(AM44="",1,0),0))))</f>
        <v/>
      </c>
      <c r="AQ44" s="31">
        <f t="shared" si="11"/>
        <v>39</v>
      </c>
      <c r="AR44" s="46" t="str">
        <f>PARAMETRES!$B43</f>
        <v>-</v>
      </c>
      <c r="AS44" s="46" t="str">
        <f>PARAMETRES!$C43</f>
        <v>-</v>
      </c>
      <c r="AT44" s="47"/>
      <c r="AU44" s="47"/>
      <c r="AV44" s="47"/>
      <c r="AW44" s="47"/>
      <c r="AX44" s="47"/>
      <c r="AY44" s="47"/>
      <c r="AZ44" s="47"/>
      <c r="BA44" s="47"/>
      <c r="BB44" s="47"/>
      <c r="BC44" s="47"/>
      <c r="BD44" s="47"/>
      <c r="BE44" s="47"/>
      <c r="BF44" s="47"/>
      <c r="BG44" s="47"/>
      <c r="BH44" s="47"/>
      <c r="BI44" s="48" t="str">
        <f>IF(BJ44=0,"-",SUM(AT44:BH44)/BJ44*PARAMETRES!$G$5)</f>
        <v>-</v>
      </c>
      <c r="BJ44" s="49">
        <f t="shared" si="2"/>
        <v>0</v>
      </c>
      <c r="BK44" s="50" t="str">
        <f>IF(PARAMETRES!$B43="-","",IF(AT$3="",0,IF(AT$46="",IF(AT44="",1,0),0))+IF(AU$3="",0,IF(AU$46="",IF(AU44="",1,0),0))+IF(AV$3="",0,IF(AV$46="",IF(AV44="",1,0),0))+IF(AW$3="",0,IF(AW$46="",IF(AW44="",1,0),0))+IF(AX$3="",0,IF(AX$46="",IF(AX44="",1,0),0))+IF(AY$3="",0,IF(AY$46="",IF(AY44="",1,0),0))+IF(AZ$3="",0,IF(AZ$46="",IF(AZ44="",1,0),0))+IF(BA$3="",0,IF(BA$46="",IF(BA44="",1,0),0))+IF(BB$3="",0,IF(BB$46="",IF(BB44="",1,0),0))+IF(BC$3="",0,IF(BC$46="",IF(BC44="",1,0),0))+IF(BD$3="",0,IF(BD$46="",IF(BD44="",1,0),0)+IF(BE$3="",0,IF(BE$46="",IF(BE44="",1,0),0))+IF(BF$3="",0,IF(BF$46="",IF(BF44="",1,0),0))+IF(BG$3="",0,IF(BG$46="",IF(BG44="",1,0),0))+IF(BH$3="",0,IF(BH$46="",IF(BH44="",1,0),0))))</f>
        <v/>
      </c>
      <c r="BL44" s="31">
        <f t="shared" si="12"/>
        <v>39</v>
      </c>
      <c r="BM44" s="46" t="str">
        <f>PARAMETRES!$B43</f>
        <v>-</v>
      </c>
      <c r="BN44" s="46" t="str">
        <f>PARAMETRES!$C43</f>
        <v>-</v>
      </c>
      <c r="BO44" s="47"/>
      <c r="BP44" s="47"/>
      <c r="BQ44" s="47"/>
      <c r="BR44" s="47"/>
      <c r="BS44" s="47"/>
      <c r="BT44" s="47"/>
      <c r="BU44" s="47"/>
      <c r="BV44" s="47"/>
      <c r="BW44" s="47"/>
      <c r="BX44" s="47"/>
      <c r="BY44" s="47"/>
      <c r="BZ44" s="47"/>
      <c r="CA44" s="47"/>
      <c r="CB44" s="47"/>
      <c r="CC44" s="47"/>
      <c r="CD44" s="48" t="str">
        <f>IF(CE44=0,"-",SUM(BO44:CC44)/CE44*PARAMETRES!$G$5)</f>
        <v>-</v>
      </c>
      <c r="CE44" s="49">
        <f t="shared" si="3"/>
        <v>0</v>
      </c>
      <c r="CF44" s="51" t="str">
        <f>IF(PARAMETRES!$B43="-","",IF(BO$3="",0,IF(BO$46="",IF(BO44="",1,0),0))+IF(BP$3="",0,IF(BP$46="",IF(BP44="",1,0),0))+IF(BQ$3="",0,IF(BQ$46="",IF(BQ44="",1,0),0))+IF(BR$3="",0,IF(BR$46="",IF(BR44="",1,0),0))+IF(BS$3="",0,IF(BS$46="",IF(BS44="",1,0),0))+IF(BT$3="",0,IF(BT$46="",IF(BT44="",1,0),0))+IF(BU$3="",0,IF(BU$46="",IF(BU44="",1,0),0))+IF(BV$3="",0,IF(BV$46="",IF(BV44="",1,0),0))+IF(BW$3="",0,IF(BW$46="",IF(BW44="",1,0),0))+IF(BX$3="",0,IF(BX$46="",IF(BX44="",1,0),0))+IF(BY$3="",0,IF(BY$46="",IF(BY44="",1,0),0)+IF(BZ$3="",0,IF(BZ$46="",IF(BZ44="",1,0),0))+IF(CA$3="",0,IF(CA$46="",IF(CA44="",1,0),0))+IF(CB$3="",0,IF(CB$46="",IF(CB44="",1,0),0))+IF(CC$3="",0,IF(CC$46="",IF(CC44="",1,0),0))))</f>
        <v/>
      </c>
      <c r="CG44" s="46" t="str">
        <f>PARAMETRES!$B43</f>
        <v>-</v>
      </c>
      <c r="CH44" s="52" t="str">
        <f>PARAMETRES!$C43</f>
        <v>-</v>
      </c>
      <c r="CI44" s="32"/>
    </row>
    <row r="45" spans="1:87">
      <c r="A45" s="31">
        <f t="shared" si="9"/>
        <v>40</v>
      </c>
      <c r="B45" s="46" t="str">
        <f>PARAMETRES!$B44</f>
        <v>-</v>
      </c>
      <c r="C45" s="46" t="str">
        <f>PARAMETRES!$C44</f>
        <v>-</v>
      </c>
      <c r="D45" s="47"/>
      <c r="E45" s="47"/>
      <c r="F45" s="47"/>
      <c r="G45" s="47"/>
      <c r="H45" s="47"/>
      <c r="I45" s="47"/>
      <c r="J45" s="47"/>
      <c r="K45" s="47"/>
      <c r="L45" s="47"/>
      <c r="M45" s="47"/>
      <c r="N45" s="47"/>
      <c r="O45" s="47"/>
      <c r="P45" s="47"/>
      <c r="Q45" s="47"/>
      <c r="R45" s="47"/>
      <c r="S45" s="48" t="str">
        <f>IF(T45=0,"-",SUM(D45:R45)/T45*PARAMETRES!$G$5)</f>
        <v>-</v>
      </c>
      <c r="T45" s="49">
        <f t="shared" si="0"/>
        <v>0</v>
      </c>
      <c r="U45" s="50" t="str">
        <f>IF(PARAMETRES!$B44="-","",IF(D$3="",0,IF(D$46="",IF(D45="",1,0),0))+IF(E$3="",0,IF(E$46="",IF(E45="",1,0),0))+IF(F$3="",0,IF(F$46="",IF(F45="",1,0),0))+IF(G$3="",0,IF(G$46="",IF(G45="",1,0),0))+IF(H$3="",0,IF(H$46="",IF(H45="",1,0),0))+IF(I$3="",0,IF(I$46="",IF(I45="",1,0),0))+IF(J$3="",0,IF(J$46="",IF(J45="",1,0),0))+IF(K$3="",0,IF(K$46="",IF(K45="",1,0),0))+IF(L$3="",0,IF(L$46="",IF(L45="",1,0),0))+IF(M$3="",0,IF(M$46="",IF(M45="",1,0),0))+IF(N$3="",0,IF(N$46="",IF(N45="",1,0),0)+IF(O$3="",0,IF(O$46="",IF(O45="",1,0),0))+IF(P$3="",0,IF(P$46="",IF(P45="",1,0),0))+IF(Q$3="",0,IF(Q$46="",IF(Q45="",1,0),0))+IF(R$3="",0,IF(R$46="",IF(R45="",1,0),0))))</f>
        <v/>
      </c>
      <c r="V45" s="31">
        <f t="shared" si="10"/>
        <v>40</v>
      </c>
      <c r="W45" s="46" t="str">
        <f>PARAMETRES!$B44</f>
        <v>-</v>
      </c>
      <c r="X45" s="46" t="str">
        <f>PARAMETRES!$C44</f>
        <v>-</v>
      </c>
      <c r="Y45" s="47"/>
      <c r="Z45" s="47"/>
      <c r="AA45" s="47"/>
      <c r="AB45" s="47"/>
      <c r="AC45" s="47"/>
      <c r="AD45" s="47"/>
      <c r="AE45" s="47"/>
      <c r="AF45" s="47"/>
      <c r="AG45" s="47"/>
      <c r="AH45" s="47"/>
      <c r="AI45" s="47"/>
      <c r="AJ45" s="47"/>
      <c r="AK45" s="47"/>
      <c r="AL45" s="47"/>
      <c r="AM45" s="47"/>
      <c r="AN45" s="48" t="str">
        <f>IF(AO45=0,"-",SUM(Y45:AM45)/AO45*PARAMETRES!$G$5)</f>
        <v>-</v>
      </c>
      <c r="AO45" s="49">
        <f t="shared" si="1"/>
        <v>0</v>
      </c>
      <c r="AP45" s="50" t="str">
        <f>IF(PARAMETRES!$B44="-","",IF(Y$3="",0,IF(Y$46="",IF(Y45="",1,0),0))+IF(Z$3="",0,IF(Z$46="",IF(Z45="",1,0),0))+IF(AA$3="",0,IF(AA$46="",IF(AA45="",1,0),0))+IF(AB$3="",0,IF(AB$46="",IF(AB45="",1,0),0))+IF(AC$3="",0,IF(AC$46="",IF(AC45="",1,0),0))+IF(AD$3="",0,IF(AD$46="",IF(AD45="",1,0),0))+IF(AE$3="",0,IF(AE$46="",IF(AE45="",1,0),0))+IF(AF$3="",0,IF(AF$46="",IF(AF45="",1,0),0))+IF(AG$3="",0,IF(AG$46="",IF(AG45="",1,0),0))+IF(AH$3="",0,IF(AH$46="",IF(AH45="",1,0),0))+IF(AI$3="",0,IF(AI$46="",IF(AI45="",1,0),0)+IF(AJ$3="",0,IF(AJ$46="",IF(AJ45="",1,0),0))+IF(AK$3="",0,IF(AK$46="",IF(AK45="",1,0),0))+IF(AL$3="",0,IF(AL$46="",IF(AL45="",1,0),0))+IF(AM$3="",0,IF(AM$46="",IF(AM45="",1,0),0))))</f>
        <v/>
      </c>
      <c r="AQ45" s="31">
        <f t="shared" si="11"/>
        <v>40</v>
      </c>
      <c r="AR45" s="46" t="str">
        <f>PARAMETRES!$B44</f>
        <v>-</v>
      </c>
      <c r="AS45" s="46" t="str">
        <f>PARAMETRES!$C44</f>
        <v>-</v>
      </c>
      <c r="AT45" s="47"/>
      <c r="AU45" s="47"/>
      <c r="AV45" s="47"/>
      <c r="AW45" s="47"/>
      <c r="AX45" s="47"/>
      <c r="AY45" s="47"/>
      <c r="AZ45" s="47"/>
      <c r="BA45" s="47"/>
      <c r="BB45" s="47"/>
      <c r="BC45" s="47"/>
      <c r="BD45" s="47"/>
      <c r="BE45" s="47"/>
      <c r="BF45" s="47"/>
      <c r="BG45" s="47"/>
      <c r="BH45" s="47"/>
      <c r="BI45" s="48" t="str">
        <f>IF(BJ45=0,"-",SUM(AT45:BH45)/BJ45*PARAMETRES!$G$5)</f>
        <v>-</v>
      </c>
      <c r="BJ45" s="49">
        <f t="shared" si="2"/>
        <v>0</v>
      </c>
      <c r="BK45" s="50" t="str">
        <f>IF(PARAMETRES!$B44="-","",IF(AT$3="",0,IF(AT$46="",IF(AT45="",1,0),0))+IF(AU$3="",0,IF(AU$46="",IF(AU45="",1,0),0))+IF(AV$3="",0,IF(AV$46="",IF(AV45="",1,0),0))+IF(AW$3="",0,IF(AW$46="",IF(AW45="",1,0),0))+IF(AX$3="",0,IF(AX$46="",IF(AX45="",1,0),0))+IF(AY$3="",0,IF(AY$46="",IF(AY45="",1,0),0))+IF(AZ$3="",0,IF(AZ$46="",IF(AZ45="",1,0),0))+IF(BA$3="",0,IF(BA$46="",IF(BA45="",1,0),0))+IF(BB$3="",0,IF(BB$46="",IF(BB45="",1,0),0))+IF(BC$3="",0,IF(BC$46="",IF(BC45="",1,0),0))+IF(BD$3="",0,IF(BD$46="",IF(BD45="",1,0),0)+IF(BE$3="",0,IF(BE$46="",IF(BE45="",1,0),0))+IF(BF$3="",0,IF(BF$46="",IF(BF45="",1,0),0))+IF(BG$3="",0,IF(BG$46="",IF(BG45="",1,0),0))+IF(BH$3="",0,IF(BH$46="",IF(BH45="",1,0),0))))</f>
        <v/>
      </c>
      <c r="BL45" s="31">
        <f t="shared" si="12"/>
        <v>40</v>
      </c>
      <c r="BM45" s="46" t="str">
        <f>PARAMETRES!$B44</f>
        <v>-</v>
      </c>
      <c r="BN45" s="46" t="str">
        <f>PARAMETRES!$C44</f>
        <v>-</v>
      </c>
      <c r="BO45" s="47"/>
      <c r="BP45" s="47"/>
      <c r="BQ45" s="47"/>
      <c r="BR45" s="47"/>
      <c r="BS45" s="47"/>
      <c r="BT45" s="47"/>
      <c r="BU45" s="47"/>
      <c r="BV45" s="47"/>
      <c r="BW45" s="47"/>
      <c r="BX45" s="47"/>
      <c r="BY45" s="47"/>
      <c r="BZ45" s="47"/>
      <c r="CA45" s="47"/>
      <c r="CB45" s="47"/>
      <c r="CC45" s="47"/>
      <c r="CD45" s="48" t="str">
        <f>IF(CE45=0,"-",SUM(BO45:CC45)/CE45*PARAMETRES!$G$5)</f>
        <v>-</v>
      </c>
      <c r="CE45" s="49">
        <f t="shared" si="3"/>
        <v>0</v>
      </c>
      <c r="CF45" s="51" t="str">
        <f>IF(PARAMETRES!$B44="-","",IF(BO$3="",0,IF(BO$46="",IF(BO45="",1,0),0))+IF(BP$3="",0,IF(BP$46="",IF(BP45="",1,0),0))+IF(BQ$3="",0,IF(BQ$46="",IF(BQ45="",1,0),0))+IF(BR$3="",0,IF(BR$46="",IF(BR45="",1,0),0))+IF(BS$3="",0,IF(BS$46="",IF(BS45="",1,0),0))+IF(BT$3="",0,IF(BT$46="",IF(BT45="",1,0),0))+IF(BU$3="",0,IF(BU$46="",IF(BU45="",1,0),0))+IF(BV$3="",0,IF(BV$46="",IF(BV45="",1,0),0))+IF(BW$3="",0,IF(BW$46="",IF(BW45="",1,0),0))+IF(BX$3="",0,IF(BX$46="",IF(BX45="",1,0),0))+IF(BY$3="",0,IF(BY$46="",IF(BY45="",1,0),0)+IF(BZ$3="",0,IF(BZ$46="",IF(BZ45="",1,0),0))+IF(CA$3="",0,IF(CA$46="",IF(CA45="",1,0),0))+IF(CB$3="",0,IF(CB$46="",IF(CB45="",1,0),0))+IF(CC$3="",0,IF(CC$46="",IF(CC45="",1,0),0))))</f>
        <v/>
      </c>
      <c r="CG45" s="46" t="str">
        <f>PARAMETRES!$B44</f>
        <v>-</v>
      </c>
      <c r="CH45" s="52" t="str">
        <f>PARAMETRES!$C44</f>
        <v>-</v>
      </c>
      <c r="CI45" s="32"/>
    </row>
    <row r="46" spans="1:87">
      <c r="A46" s="31"/>
      <c r="B46" s="32"/>
      <c r="C46" s="32"/>
      <c r="D46" s="54"/>
      <c r="E46" s="54"/>
      <c r="F46" s="54"/>
      <c r="G46" s="54"/>
      <c r="H46" s="54"/>
      <c r="I46" s="54"/>
      <c r="J46" s="54"/>
      <c r="K46" s="54"/>
      <c r="L46" s="54"/>
      <c r="M46" s="54"/>
      <c r="N46" s="54"/>
      <c r="O46" s="54"/>
      <c r="P46" s="54"/>
      <c r="Q46" s="54"/>
      <c r="R46" s="54"/>
      <c r="S46" s="32"/>
      <c r="T46" s="32"/>
      <c r="U46" s="35"/>
      <c r="V46" s="31"/>
      <c r="W46" s="32"/>
      <c r="X46" s="32"/>
      <c r="Y46" s="54"/>
      <c r="Z46" s="54"/>
      <c r="AA46" s="54"/>
      <c r="AB46" s="54"/>
      <c r="AC46" s="54"/>
      <c r="AD46" s="54"/>
      <c r="AE46" s="54"/>
      <c r="AF46" s="54"/>
      <c r="AG46" s="54"/>
      <c r="AH46" s="54"/>
      <c r="AI46" s="54"/>
      <c r="AJ46" s="54"/>
      <c r="AK46" s="54"/>
      <c r="AL46" s="54"/>
      <c r="AM46" s="54"/>
      <c r="AN46" s="32"/>
      <c r="AO46" s="32"/>
      <c r="AP46" s="35"/>
      <c r="AQ46" s="31"/>
      <c r="AR46" s="32"/>
      <c r="AS46" s="32"/>
      <c r="AT46" s="54"/>
      <c r="AU46" s="54"/>
      <c r="AV46" s="54"/>
      <c r="AW46" s="54"/>
      <c r="AX46" s="54"/>
      <c r="AY46" s="54"/>
      <c r="AZ46" s="54"/>
      <c r="BA46" s="54"/>
      <c r="BB46" s="54"/>
      <c r="BC46" s="54"/>
      <c r="BD46" s="54"/>
      <c r="BE46" s="54"/>
      <c r="BF46" s="54"/>
      <c r="BG46" s="54"/>
      <c r="BH46" s="54"/>
      <c r="BI46" s="32"/>
      <c r="BJ46" s="32"/>
      <c r="BK46" s="35"/>
      <c r="BL46" s="31"/>
      <c r="BM46" s="32"/>
      <c r="BN46" s="32"/>
      <c r="BO46" s="54"/>
      <c r="BP46" s="54"/>
      <c r="BQ46" s="54"/>
      <c r="BR46" s="54"/>
      <c r="BS46" s="54"/>
      <c r="BT46" s="54"/>
      <c r="BU46" s="54"/>
      <c r="BV46" s="54"/>
      <c r="BW46" s="54"/>
      <c r="BX46" s="54"/>
      <c r="BY46" s="54"/>
      <c r="BZ46" s="54"/>
      <c r="CA46" s="54"/>
      <c r="CB46" s="54"/>
      <c r="CC46" s="54"/>
      <c r="CD46" s="32"/>
      <c r="CE46" s="32"/>
      <c r="CF46" s="32"/>
      <c r="CG46" s="32"/>
      <c r="CH46" s="35"/>
    </row>
    <row r="47" spans="1:87">
      <c r="A47" s="31"/>
      <c r="B47" s="32"/>
      <c r="C47" s="32"/>
      <c r="D47" s="32"/>
      <c r="E47" s="32"/>
      <c r="F47" s="32"/>
      <c r="G47" s="32"/>
      <c r="H47" s="32"/>
      <c r="I47" s="32"/>
      <c r="J47" s="32"/>
      <c r="K47" s="32"/>
      <c r="L47" s="32"/>
      <c r="M47" s="32"/>
      <c r="N47" s="32"/>
      <c r="O47" s="32"/>
      <c r="P47" s="32"/>
      <c r="Q47" s="32"/>
      <c r="R47" s="32"/>
      <c r="S47" s="32"/>
      <c r="T47" s="32"/>
      <c r="U47" s="35"/>
      <c r="V47" s="31"/>
      <c r="W47" s="32"/>
      <c r="X47" s="32"/>
      <c r="Y47" s="32"/>
      <c r="Z47" s="32"/>
      <c r="AA47" s="32"/>
      <c r="AB47" s="32"/>
      <c r="AC47" s="32"/>
      <c r="AD47" s="32"/>
      <c r="AE47" s="32"/>
      <c r="AF47" s="32"/>
      <c r="AG47" s="32"/>
      <c r="AH47" s="32"/>
      <c r="AI47" s="32"/>
      <c r="AJ47" s="32"/>
      <c r="AK47" s="32"/>
      <c r="AL47" s="32"/>
      <c r="AM47" s="32"/>
      <c r="AN47" s="32"/>
      <c r="AO47" s="32"/>
      <c r="AP47" s="35"/>
      <c r="AQ47" s="31"/>
      <c r="AR47" s="32"/>
      <c r="AS47" s="32"/>
      <c r="AT47" s="32"/>
      <c r="AU47" s="32"/>
      <c r="AV47" s="32"/>
      <c r="AW47" s="32"/>
      <c r="AX47" s="32"/>
      <c r="AY47" s="32"/>
      <c r="AZ47" s="32"/>
      <c r="BA47" s="32"/>
      <c r="BB47" s="32"/>
      <c r="BC47" s="32"/>
      <c r="BD47" s="32"/>
      <c r="BE47" s="32"/>
      <c r="BF47" s="32"/>
      <c r="BG47" s="32"/>
      <c r="BH47" s="32"/>
      <c r="BI47" s="32"/>
      <c r="BJ47" s="32"/>
      <c r="BK47" s="35"/>
      <c r="BL47" s="31"/>
      <c r="BM47" s="32"/>
      <c r="BN47" s="32"/>
      <c r="BO47" s="32"/>
      <c r="BP47" s="32"/>
      <c r="BQ47" s="32"/>
      <c r="BR47" s="32"/>
      <c r="BS47" s="32"/>
      <c r="BT47" s="32"/>
      <c r="BU47" s="32"/>
      <c r="BV47" s="32"/>
      <c r="BW47" s="32"/>
      <c r="BX47" s="32"/>
      <c r="BY47" s="32"/>
      <c r="BZ47" s="32"/>
      <c r="CA47" s="32"/>
      <c r="CB47" s="32"/>
      <c r="CC47" s="32"/>
      <c r="CD47" s="32"/>
      <c r="CE47" s="32"/>
      <c r="CF47" s="32"/>
      <c r="CG47" s="32"/>
      <c r="CH47" s="35"/>
    </row>
    <row r="48" spans="1:87">
      <c r="A48" s="31"/>
      <c r="B48" s="32"/>
      <c r="C48" s="32" t="s">
        <v>104</v>
      </c>
      <c r="D48" s="67">
        <f>IF(COUNTA(D6:D45)=0,"",IF(D5="","--",ROUNDUP((SUM(D6:D45)/COUNTA(D6:D45))*100/D5,1)))</f>
        <v>76.599999999999994</v>
      </c>
      <c r="E48" s="68">
        <f t="shared" ref="E48:R48" si="13">IF(COUNTA(E6:E45)=0,"",IF(E5="","--",ROUNDUP((SUM(E6:E45)/COUNTA(E6:E45))*100/E5,1)))</f>
        <v>85.6</v>
      </c>
      <c r="F48" s="68" t="str">
        <f t="shared" si="13"/>
        <v/>
      </c>
      <c r="G48" s="68" t="str">
        <f t="shared" si="13"/>
        <v/>
      </c>
      <c r="H48" s="68" t="str">
        <f t="shared" si="13"/>
        <v/>
      </c>
      <c r="I48" s="68" t="str">
        <f t="shared" si="13"/>
        <v/>
      </c>
      <c r="J48" s="68" t="str">
        <f t="shared" si="13"/>
        <v/>
      </c>
      <c r="K48" s="68" t="str">
        <f t="shared" si="13"/>
        <v/>
      </c>
      <c r="L48" s="68" t="str">
        <f t="shared" si="13"/>
        <v/>
      </c>
      <c r="M48" s="68" t="str">
        <f t="shared" si="13"/>
        <v/>
      </c>
      <c r="N48" s="68" t="str">
        <f t="shared" si="13"/>
        <v/>
      </c>
      <c r="O48" s="68" t="str">
        <f t="shared" si="13"/>
        <v/>
      </c>
      <c r="P48" s="68" t="str">
        <f t="shared" si="13"/>
        <v/>
      </c>
      <c r="Q48" s="68" t="str">
        <f t="shared" si="13"/>
        <v/>
      </c>
      <c r="R48" s="69" t="str">
        <f t="shared" si="13"/>
        <v/>
      </c>
      <c r="S48" s="58">
        <f>IF(COUNTIF(S6:S45,"-")=40,"",IF(S5="","--",ROUNDUP(AVERAGE(S6:S45)*100/$B52,1)))</f>
        <v>82.199999999999989</v>
      </c>
      <c r="T48" s="32"/>
      <c r="U48" s="35"/>
      <c r="V48" s="31"/>
      <c r="W48" s="32"/>
      <c r="X48" s="32" t="s">
        <v>104</v>
      </c>
      <c r="Y48" s="67" t="str">
        <f>IF(COUNTA(Y6:Y45)=0,"",IF(Y5="","--",ROUNDUP((SUM(Y6:Y45)/COUNTA(Y6:Y45))*100/Y5,1)))</f>
        <v/>
      </c>
      <c r="Z48" s="68" t="str">
        <f t="shared" ref="Z48:AM48" si="14">IF(COUNTA(Z6:Z45)=0,"",IF(Z5="","--",ROUNDUP((SUM(Z6:Z45)/COUNTA(Z6:Z45))*100/Z5,1)))</f>
        <v/>
      </c>
      <c r="AA48" s="68" t="str">
        <f t="shared" si="14"/>
        <v/>
      </c>
      <c r="AB48" s="68" t="str">
        <f t="shared" si="14"/>
        <v/>
      </c>
      <c r="AC48" s="68" t="str">
        <f t="shared" si="14"/>
        <v/>
      </c>
      <c r="AD48" s="68" t="str">
        <f t="shared" si="14"/>
        <v/>
      </c>
      <c r="AE48" s="68" t="str">
        <f t="shared" si="14"/>
        <v/>
      </c>
      <c r="AF48" s="68" t="str">
        <f t="shared" si="14"/>
        <v/>
      </c>
      <c r="AG48" s="68" t="str">
        <f t="shared" si="14"/>
        <v/>
      </c>
      <c r="AH48" s="68" t="str">
        <f t="shared" si="14"/>
        <v/>
      </c>
      <c r="AI48" s="68" t="str">
        <f t="shared" si="14"/>
        <v/>
      </c>
      <c r="AJ48" s="68" t="str">
        <f t="shared" si="14"/>
        <v/>
      </c>
      <c r="AK48" s="68" t="str">
        <f t="shared" si="14"/>
        <v/>
      </c>
      <c r="AL48" s="68" t="str">
        <f t="shared" si="14"/>
        <v/>
      </c>
      <c r="AM48" s="69" t="str">
        <f t="shared" si="14"/>
        <v/>
      </c>
      <c r="AN48" s="58" t="str">
        <f>IF(COUNTIF(AN6:AN45,"-")=40,"",IF(AN5="","--",ROUNDUP(AVERAGE(AN6:AN45)*100/$B52,1)))</f>
        <v/>
      </c>
      <c r="AO48" s="32"/>
      <c r="AP48" s="35"/>
      <c r="AQ48" s="31"/>
      <c r="AR48" s="32"/>
      <c r="AS48" s="32" t="s">
        <v>104</v>
      </c>
      <c r="AT48" s="67" t="str">
        <f>IF(COUNTA(AT6:AT45)=0,"",IF(AT5="","--",ROUNDUP((SUM(AT6:AT45)/COUNTA(AT6:AT45))*100/AT5,1)))</f>
        <v/>
      </c>
      <c r="AU48" s="68" t="str">
        <f t="shared" ref="AU48:BH48" si="15">IF(COUNTA(AU6:AU45)=0,"",IF(AU5="","--",ROUNDUP((SUM(AU6:AU45)/COUNTA(AU6:AU45))*100/AU5,1)))</f>
        <v/>
      </c>
      <c r="AV48" s="68" t="str">
        <f t="shared" si="15"/>
        <v/>
      </c>
      <c r="AW48" s="68" t="str">
        <f t="shared" si="15"/>
        <v/>
      </c>
      <c r="AX48" s="68" t="str">
        <f t="shared" si="15"/>
        <v/>
      </c>
      <c r="AY48" s="68" t="str">
        <f t="shared" si="15"/>
        <v/>
      </c>
      <c r="AZ48" s="68" t="str">
        <f>IF(COUNTA(AZ6:AZ45)=0,"",IF(AZ5="","--",ROUNDUP((SUM(AZ6:AZ45)/COUNTA(AZ6:AZ45))*100/AZ5,1)))</f>
        <v/>
      </c>
      <c r="BA48" s="68" t="str">
        <f t="shared" si="15"/>
        <v/>
      </c>
      <c r="BB48" s="68" t="str">
        <f t="shared" si="15"/>
        <v/>
      </c>
      <c r="BC48" s="68" t="str">
        <f t="shared" si="15"/>
        <v/>
      </c>
      <c r="BD48" s="68" t="str">
        <f t="shared" si="15"/>
        <v/>
      </c>
      <c r="BE48" s="68" t="str">
        <f t="shared" si="15"/>
        <v/>
      </c>
      <c r="BF48" s="68" t="str">
        <f t="shared" si="15"/>
        <v/>
      </c>
      <c r="BG48" s="68" t="str">
        <f t="shared" si="15"/>
        <v/>
      </c>
      <c r="BH48" s="69" t="str">
        <f t="shared" si="15"/>
        <v/>
      </c>
      <c r="BI48" s="58" t="str">
        <f>IF(COUNTIF(BI6:BI45,"-")=40,"",IF(BI5="","--",ROUNDUP(AVERAGE(BI6:BI45)*100/$B52,1)))</f>
        <v/>
      </c>
      <c r="BJ48" s="32"/>
      <c r="BK48" s="35"/>
      <c r="BL48" s="31"/>
      <c r="BM48" s="32"/>
      <c r="BN48" s="32" t="s">
        <v>104</v>
      </c>
      <c r="BO48" s="67" t="str">
        <f>IF(COUNTA(BO6:BO45)=0,"",IF(BO5="","--",ROUNDUP((SUM(BO6:BO45)/COUNTA(BO6:BO45))*100/BO5,1)))</f>
        <v/>
      </c>
      <c r="BP48" s="68" t="str">
        <f t="shared" ref="BP48:CC48" si="16">IF(COUNTA(BP6:BP45)=0,"",IF(BP5="","--",ROUNDUP((SUM(BP6:BP45)/COUNTA(BP6:BP45))*100/BP5,1)))</f>
        <v/>
      </c>
      <c r="BQ48" s="68" t="str">
        <f t="shared" si="16"/>
        <v/>
      </c>
      <c r="BR48" s="68" t="str">
        <f t="shared" si="16"/>
        <v/>
      </c>
      <c r="BS48" s="68" t="str">
        <f t="shared" si="16"/>
        <v/>
      </c>
      <c r="BT48" s="68" t="str">
        <f t="shared" si="16"/>
        <v/>
      </c>
      <c r="BU48" s="68" t="str">
        <f t="shared" si="16"/>
        <v/>
      </c>
      <c r="BV48" s="68" t="str">
        <f t="shared" si="16"/>
        <v/>
      </c>
      <c r="BW48" s="68" t="str">
        <f t="shared" si="16"/>
        <v/>
      </c>
      <c r="BX48" s="68" t="str">
        <f t="shared" si="16"/>
        <v/>
      </c>
      <c r="BY48" s="68" t="str">
        <f t="shared" si="16"/>
        <v/>
      </c>
      <c r="BZ48" s="68" t="str">
        <f t="shared" si="16"/>
        <v/>
      </c>
      <c r="CA48" s="68" t="str">
        <f t="shared" si="16"/>
        <v/>
      </c>
      <c r="CB48" s="68" t="str">
        <f t="shared" si="16"/>
        <v/>
      </c>
      <c r="CC48" s="69" t="str">
        <f t="shared" si="16"/>
        <v/>
      </c>
      <c r="CD48" s="58" t="str">
        <f>IF(COUNTIF(CD6:CD45,"-")=40,"",IF(CD5="","--",ROUNDUP(AVERAGE(CD6:CD45)*100/$B52,1)))</f>
        <v/>
      </c>
      <c r="CE48" s="32"/>
      <c r="CF48" s="32"/>
      <c r="CG48" s="32"/>
      <c r="CH48" s="35"/>
    </row>
    <row r="49" spans="1:86">
      <c r="A49" s="59"/>
      <c r="B49" s="60"/>
      <c r="C49" s="60"/>
      <c r="D49" s="60"/>
      <c r="E49" s="60"/>
      <c r="F49" s="60"/>
      <c r="G49" s="60"/>
      <c r="H49" s="60"/>
      <c r="I49" s="60"/>
      <c r="J49" s="60"/>
      <c r="K49" s="60"/>
      <c r="L49" s="60"/>
      <c r="M49" s="60"/>
      <c r="N49" s="60"/>
      <c r="O49" s="60"/>
      <c r="P49" s="60"/>
      <c r="Q49" s="60"/>
      <c r="R49" s="60"/>
      <c r="S49" s="60"/>
      <c r="T49" s="60"/>
      <c r="U49" s="61"/>
      <c r="V49" s="59"/>
      <c r="W49" s="60"/>
      <c r="X49" s="60"/>
      <c r="Y49" s="60"/>
      <c r="Z49" s="60"/>
      <c r="AA49" s="60"/>
      <c r="AB49" s="60"/>
      <c r="AC49" s="60"/>
      <c r="AD49" s="60"/>
      <c r="AE49" s="60"/>
      <c r="AF49" s="60"/>
      <c r="AG49" s="60"/>
      <c r="AH49" s="60"/>
      <c r="AI49" s="60"/>
      <c r="AJ49" s="60"/>
      <c r="AK49" s="60"/>
      <c r="AL49" s="60"/>
      <c r="AM49" s="60"/>
      <c r="AN49" s="60"/>
      <c r="AO49" s="60"/>
      <c r="AP49" s="61"/>
      <c r="AQ49" s="59"/>
      <c r="AR49" s="60"/>
      <c r="AS49" s="60"/>
      <c r="AT49" s="60"/>
      <c r="AU49" s="60"/>
      <c r="AV49" s="60"/>
      <c r="AW49" s="60"/>
      <c r="AX49" s="60"/>
      <c r="AY49" s="60"/>
      <c r="AZ49" s="60"/>
      <c r="BA49" s="60"/>
      <c r="BB49" s="60"/>
      <c r="BC49" s="60"/>
      <c r="BD49" s="60"/>
      <c r="BE49" s="60"/>
      <c r="BF49" s="60"/>
      <c r="BG49" s="60"/>
      <c r="BH49" s="60"/>
      <c r="BI49" s="60"/>
      <c r="BJ49" s="60"/>
      <c r="BK49" s="61"/>
      <c r="BL49" s="59"/>
      <c r="BM49" s="60"/>
      <c r="BN49" s="60"/>
      <c r="BO49" s="60"/>
      <c r="BP49" s="60"/>
      <c r="BQ49" s="60"/>
      <c r="BR49" s="60"/>
      <c r="BS49" s="60"/>
      <c r="BT49" s="60"/>
      <c r="BU49" s="60"/>
      <c r="BV49" s="60"/>
      <c r="BW49" s="60"/>
      <c r="BX49" s="60"/>
      <c r="BY49" s="60"/>
      <c r="BZ49" s="60"/>
      <c r="CA49" s="60"/>
      <c r="CB49" s="60"/>
      <c r="CC49" s="60"/>
      <c r="CD49" s="60"/>
      <c r="CE49" s="60"/>
      <c r="CF49" s="60"/>
      <c r="CG49" s="60"/>
      <c r="CH49" s="61"/>
    </row>
    <row r="52" spans="1:86">
      <c r="A52" s="62" t="s">
        <v>25</v>
      </c>
      <c r="B52" s="63">
        <f>PARAMETRES!G5</f>
        <v>25</v>
      </c>
      <c r="C52" s="64"/>
    </row>
  </sheetData>
  <sheetProtection password="CAC3" sheet="1" objects="1" scenarios="1"/>
  <mergeCells count="8">
    <mergeCell ref="A1:T1"/>
    <mergeCell ref="V1:AO1"/>
    <mergeCell ref="AQ1:BJ1"/>
    <mergeCell ref="BL1:CH1"/>
    <mergeCell ref="A2:T2"/>
    <mergeCell ref="V2:AO2"/>
    <mergeCell ref="AQ2:BJ2"/>
    <mergeCell ref="BL2:CH2"/>
  </mergeCells>
  <phoneticPr fontId="43" type="noConversion"/>
  <conditionalFormatting sqref="CD6:CD45 S6:S45 AN6:AN45">
    <cfRule type="cellIs" dxfId="1315" priority="151" stopIfTrue="1" operator="greaterThan">
      <formula>$B$52</formula>
    </cfRule>
    <cfRule type="cellIs" dxfId="1314" priority="152" stopIfTrue="1" operator="lessThan">
      <formula>$B$52/2</formula>
    </cfRule>
  </conditionalFormatting>
  <conditionalFormatting sqref="BI6:BI45">
    <cfRule type="cellIs" dxfId="1313" priority="153" stopIfTrue="1" operator="greaterThan">
      <formula>$B$52</formula>
    </cfRule>
    <cfRule type="cellIs" dxfId="1312" priority="154" stopIfTrue="1" operator="lessThan">
      <formula>$B$52/2</formula>
    </cfRule>
  </conditionalFormatting>
  <conditionalFormatting sqref="AP6:AP45 BK6:BK45 U6:U45 CF6:CF45">
    <cfRule type="cellIs" dxfId="1311" priority="155" stopIfTrue="1" operator="equal">
      <formula>0</formula>
    </cfRule>
  </conditionalFormatting>
  <conditionalFormatting sqref="D6:D45">
    <cfRule type="cellIs" dxfId="1310" priority="119" operator="greaterThan">
      <formula>D$5</formula>
    </cfRule>
    <cfRule type="cellIs" dxfId="1309" priority="120" operator="lessThan">
      <formula>D$5/2</formula>
    </cfRule>
  </conditionalFormatting>
  <conditionalFormatting sqref="E6:E45">
    <cfRule type="cellIs" dxfId="1308" priority="117" operator="greaterThan">
      <formula>E$5</formula>
    </cfRule>
    <cfRule type="cellIs" dxfId="1307" priority="118" operator="lessThan">
      <formula>E$5/2</formula>
    </cfRule>
  </conditionalFormatting>
  <conditionalFormatting sqref="F6:F45">
    <cfRule type="cellIs" dxfId="1306" priority="115" operator="greaterThan">
      <formula>F$5</formula>
    </cfRule>
    <cfRule type="cellIs" dxfId="1305" priority="116" operator="lessThan">
      <formula>F$5/2</formula>
    </cfRule>
  </conditionalFormatting>
  <conditionalFormatting sqref="G6:G45">
    <cfRule type="cellIs" dxfId="1304" priority="113" operator="greaterThan">
      <formula>G$5</formula>
    </cfRule>
    <cfRule type="cellIs" dxfId="1303" priority="114" operator="lessThan">
      <formula>G$5/2</formula>
    </cfRule>
  </conditionalFormatting>
  <conditionalFormatting sqref="H6:H45">
    <cfRule type="cellIs" dxfId="1302" priority="111" operator="greaterThan">
      <formula>H$5</formula>
    </cfRule>
    <cfRule type="cellIs" dxfId="1301" priority="112" operator="lessThan">
      <formula>H$5/2</formula>
    </cfRule>
  </conditionalFormatting>
  <conditionalFormatting sqref="I6:I45">
    <cfRule type="cellIs" dxfId="1300" priority="109" operator="greaterThan">
      <formula>I$5</formula>
    </cfRule>
    <cfRule type="cellIs" dxfId="1299" priority="110" operator="lessThan">
      <formula>I$5/2</formula>
    </cfRule>
  </conditionalFormatting>
  <conditionalFormatting sqref="J6:J45">
    <cfRule type="cellIs" dxfId="1298" priority="107" operator="greaterThan">
      <formula>J$5</formula>
    </cfRule>
    <cfRule type="cellIs" dxfId="1297" priority="108" operator="lessThan">
      <formula>J$5/2</formula>
    </cfRule>
  </conditionalFormatting>
  <conditionalFormatting sqref="K6:K45">
    <cfRule type="cellIs" dxfId="1296" priority="105" operator="greaterThan">
      <formula>K$5</formula>
    </cfRule>
    <cfRule type="cellIs" dxfId="1295" priority="106" operator="lessThan">
      <formula>K$5/2</formula>
    </cfRule>
  </conditionalFormatting>
  <conditionalFormatting sqref="L6:L45">
    <cfRule type="cellIs" dxfId="1294" priority="103" operator="greaterThan">
      <formula>L$5</formula>
    </cfRule>
    <cfRule type="cellIs" dxfId="1293" priority="104" operator="lessThan">
      <formula>L$5/2</formula>
    </cfRule>
  </conditionalFormatting>
  <conditionalFormatting sqref="M6:M45">
    <cfRule type="cellIs" dxfId="1292" priority="101" operator="greaterThan">
      <formula>M$5</formula>
    </cfRule>
    <cfRule type="cellIs" dxfId="1291" priority="102" operator="lessThan">
      <formula>M$5/2</formula>
    </cfRule>
  </conditionalFormatting>
  <conditionalFormatting sqref="N6:N45">
    <cfRule type="cellIs" dxfId="1290" priority="99" operator="greaterThan">
      <formula>N$5</formula>
    </cfRule>
    <cfRule type="cellIs" dxfId="1289" priority="100" operator="lessThan">
      <formula>N$5/2</formula>
    </cfRule>
  </conditionalFormatting>
  <conditionalFormatting sqref="O6:O45">
    <cfRule type="cellIs" dxfId="1288" priority="97" operator="greaterThan">
      <formula>O$5</formula>
    </cfRule>
    <cfRule type="cellIs" dxfId="1287" priority="98" operator="lessThan">
      <formula>O$5/2</formula>
    </cfRule>
  </conditionalFormatting>
  <conditionalFormatting sqref="P6:P45">
    <cfRule type="cellIs" dxfId="1286" priority="95" operator="greaterThan">
      <formula>P$5</formula>
    </cfRule>
    <cfRule type="cellIs" dxfId="1285" priority="96" operator="lessThan">
      <formula>P$5/2</formula>
    </cfRule>
  </conditionalFormatting>
  <conditionalFormatting sqref="Q6:Q45">
    <cfRule type="cellIs" dxfId="1284" priority="93" operator="greaterThan">
      <formula>Q$5</formula>
    </cfRule>
    <cfRule type="cellIs" dxfId="1283" priority="94" operator="lessThan">
      <formula>Q$5/2</formula>
    </cfRule>
  </conditionalFormatting>
  <conditionalFormatting sqref="R6:R45">
    <cfRule type="cellIs" dxfId="1282" priority="91" operator="greaterThan">
      <formula>R$5</formula>
    </cfRule>
    <cfRule type="cellIs" dxfId="1281" priority="92" operator="lessThan">
      <formula>R$5/2</formula>
    </cfRule>
  </conditionalFormatting>
  <conditionalFormatting sqref="Y6:Y45">
    <cfRule type="cellIs" dxfId="1280" priority="89" operator="greaterThan">
      <formula>Y$5</formula>
    </cfRule>
    <cfRule type="cellIs" dxfId="1279" priority="90" operator="lessThan">
      <formula>Y$5/2</formula>
    </cfRule>
  </conditionalFormatting>
  <conditionalFormatting sqref="Z6:Z45">
    <cfRule type="cellIs" dxfId="1278" priority="87" operator="greaterThan">
      <formula>Z$5</formula>
    </cfRule>
    <cfRule type="cellIs" dxfId="1277" priority="88" operator="lessThan">
      <formula>Z$5/2</formula>
    </cfRule>
  </conditionalFormatting>
  <conditionalFormatting sqref="AA6:AA45">
    <cfRule type="cellIs" dxfId="1276" priority="85" operator="greaterThan">
      <formula>AA$5</formula>
    </cfRule>
    <cfRule type="cellIs" dxfId="1275" priority="86" operator="lessThan">
      <formula>AA$5/2</formula>
    </cfRule>
  </conditionalFormatting>
  <conditionalFormatting sqref="AB6:AB45">
    <cfRule type="cellIs" dxfId="1274" priority="83" operator="greaterThan">
      <formula>AB$5</formula>
    </cfRule>
    <cfRule type="cellIs" dxfId="1273" priority="84" operator="lessThan">
      <formula>AB$5/2</formula>
    </cfRule>
  </conditionalFormatting>
  <conditionalFormatting sqref="AC6:AC45">
    <cfRule type="cellIs" dxfId="1272" priority="81" operator="greaterThan">
      <formula>AC$5</formula>
    </cfRule>
    <cfRule type="cellIs" dxfId="1271" priority="82" operator="lessThan">
      <formula>AC$5/2</formula>
    </cfRule>
  </conditionalFormatting>
  <conditionalFormatting sqref="AD6:AD45">
    <cfRule type="cellIs" dxfId="1270" priority="79" operator="greaterThan">
      <formula>AD$5</formula>
    </cfRule>
    <cfRule type="cellIs" dxfId="1269" priority="80" operator="lessThan">
      <formula>AD$5/2</formula>
    </cfRule>
  </conditionalFormatting>
  <conditionalFormatting sqref="AE6:AE45">
    <cfRule type="cellIs" dxfId="1268" priority="77" operator="greaterThan">
      <formula>AE$5</formula>
    </cfRule>
    <cfRule type="cellIs" dxfId="1267" priority="78" operator="lessThan">
      <formula>AE$5/2</formula>
    </cfRule>
  </conditionalFormatting>
  <conditionalFormatting sqref="AF6:AF45">
    <cfRule type="cellIs" dxfId="1266" priority="75" operator="greaterThan">
      <formula>AF$5</formula>
    </cfRule>
    <cfRule type="cellIs" dxfId="1265" priority="76" operator="lessThan">
      <formula>AF$5/2</formula>
    </cfRule>
  </conditionalFormatting>
  <conditionalFormatting sqref="AG6:AG45">
    <cfRule type="cellIs" dxfId="1264" priority="73" operator="greaterThan">
      <formula>AG$5</formula>
    </cfRule>
    <cfRule type="cellIs" dxfId="1263" priority="74" operator="lessThan">
      <formula>AG$5/2</formula>
    </cfRule>
  </conditionalFormatting>
  <conditionalFormatting sqref="AH6:AH45">
    <cfRule type="cellIs" dxfId="1262" priority="71" operator="greaterThan">
      <formula>AH$5</formula>
    </cfRule>
    <cfRule type="cellIs" dxfId="1261" priority="72" operator="lessThan">
      <formula>AH$5/2</formula>
    </cfRule>
  </conditionalFormatting>
  <conditionalFormatting sqref="AI6:AI45">
    <cfRule type="cellIs" dxfId="1260" priority="69" operator="greaterThan">
      <formula>AI$5</formula>
    </cfRule>
    <cfRule type="cellIs" dxfId="1259" priority="70" operator="lessThan">
      <formula>AI$5/2</formula>
    </cfRule>
  </conditionalFormatting>
  <conditionalFormatting sqref="AJ6:AJ45">
    <cfRule type="cellIs" dxfId="1258" priority="67" operator="greaterThan">
      <formula>AJ$5</formula>
    </cfRule>
    <cfRule type="cellIs" dxfId="1257" priority="68" operator="lessThan">
      <formula>AJ$5/2</formula>
    </cfRule>
  </conditionalFormatting>
  <conditionalFormatting sqref="AK6:AK45">
    <cfRule type="cellIs" dxfId="1256" priority="65" operator="greaterThan">
      <formula>AK$5</formula>
    </cfRule>
    <cfRule type="cellIs" dxfId="1255" priority="66" operator="lessThan">
      <formula>AK$5/2</formula>
    </cfRule>
  </conditionalFormatting>
  <conditionalFormatting sqref="AL6:AL45">
    <cfRule type="cellIs" dxfId="1254" priority="63" operator="greaterThan">
      <formula>AL$5</formula>
    </cfRule>
    <cfRule type="cellIs" dxfId="1253" priority="64" operator="lessThan">
      <formula>AL$5/2</formula>
    </cfRule>
  </conditionalFormatting>
  <conditionalFormatting sqref="AM6:AM45">
    <cfRule type="cellIs" dxfId="1252" priority="61" operator="greaterThan">
      <formula>AM$5</formula>
    </cfRule>
    <cfRule type="cellIs" dxfId="1251" priority="62" operator="lessThan">
      <formula>AM$5/2</formula>
    </cfRule>
  </conditionalFormatting>
  <conditionalFormatting sqref="AT6:AT45">
    <cfRule type="cellIs" dxfId="1250" priority="59" operator="greaterThan">
      <formula>AT$5</formula>
    </cfRule>
    <cfRule type="cellIs" dxfId="1249" priority="60" operator="lessThan">
      <formula>AT$5/2</formula>
    </cfRule>
  </conditionalFormatting>
  <conditionalFormatting sqref="AU6:AU45">
    <cfRule type="cellIs" dxfId="1248" priority="57" operator="greaterThan">
      <formula>AU$5</formula>
    </cfRule>
    <cfRule type="cellIs" dxfId="1247" priority="58" operator="lessThan">
      <formula>AU$5/2</formula>
    </cfRule>
  </conditionalFormatting>
  <conditionalFormatting sqref="AV6:AV45">
    <cfRule type="cellIs" dxfId="1246" priority="55" operator="greaterThan">
      <formula>AV$5</formula>
    </cfRule>
    <cfRule type="cellIs" dxfId="1245" priority="56" operator="lessThan">
      <formula>AV$5/2</formula>
    </cfRule>
  </conditionalFormatting>
  <conditionalFormatting sqref="AW6:AW45">
    <cfRule type="cellIs" dxfId="1244" priority="53" operator="greaterThan">
      <formula>AW$5</formula>
    </cfRule>
    <cfRule type="cellIs" dxfId="1243" priority="54" operator="lessThan">
      <formula>AW$5/2</formula>
    </cfRule>
  </conditionalFormatting>
  <conditionalFormatting sqref="AX6:AX45">
    <cfRule type="cellIs" dxfId="1242" priority="51" operator="greaterThan">
      <formula>AX$5</formula>
    </cfRule>
    <cfRule type="cellIs" dxfId="1241" priority="52" operator="lessThan">
      <formula>AX$5/2</formula>
    </cfRule>
  </conditionalFormatting>
  <conditionalFormatting sqref="AY6:AY45">
    <cfRule type="cellIs" dxfId="1240" priority="49" operator="greaterThan">
      <formula>AY$5</formula>
    </cfRule>
    <cfRule type="cellIs" dxfId="1239" priority="50" operator="lessThan">
      <formula>AY$5/2</formula>
    </cfRule>
  </conditionalFormatting>
  <conditionalFormatting sqref="AZ6:AZ45">
    <cfRule type="cellIs" dxfId="1238" priority="47" operator="greaterThan">
      <formula>AZ$5</formula>
    </cfRule>
    <cfRule type="cellIs" dxfId="1237" priority="48" operator="lessThan">
      <formula>AZ$5/2</formula>
    </cfRule>
  </conditionalFormatting>
  <conditionalFormatting sqref="BA6:BA45">
    <cfRule type="cellIs" dxfId="1236" priority="45" operator="greaterThan">
      <formula>BA$5</formula>
    </cfRule>
    <cfRule type="cellIs" dxfId="1235" priority="46" operator="lessThan">
      <formula>BA$5/2</formula>
    </cfRule>
  </conditionalFormatting>
  <conditionalFormatting sqref="BB6:BB45">
    <cfRule type="cellIs" dxfId="1234" priority="43" operator="greaterThan">
      <formula>BB$5</formula>
    </cfRule>
    <cfRule type="cellIs" dxfId="1233" priority="44" operator="lessThan">
      <formula>BB$5/2</formula>
    </cfRule>
  </conditionalFormatting>
  <conditionalFormatting sqref="BC6:BC45">
    <cfRule type="cellIs" dxfId="1232" priority="41" operator="greaterThan">
      <formula>BC$5</formula>
    </cfRule>
    <cfRule type="cellIs" dxfId="1231" priority="42" operator="lessThan">
      <formula>BC$5/2</formula>
    </cfRule>
  </conditionalFormatting>
  <conditionalFormatting sqref="BD6:BD45">
    <cfRule type="cellIs" dxfId="1230" priority="39" operator="greaterThan">
      <formula>BD$5</formula>
    </cfRule>
    <cfRule type="cellIs" dxfId="1229" priority="40" operator="lessThan">
      <formula>BD$5/2</formula>
    </cfRule>
  </conditionalFormatting>
  <conditionalFormatting sqref="BE6:BE45">
    <cfRule type="cellIs" dxfId="1228" priority="37" operator="greaterThan">
      <formula>BE$5</formula>
    </cfRule>
    <cfRule type="cellIs" dxfId="1227" priority="38" operator="lessThan">
      <formula>BE$5/2</formula>
    </cfRule>
  </conditionalFormatting>
  <conditionalFormatting sqref="BF6:BF45">
    <cfRule type="cellIs" dxfId="1226" priority="35" operator="greaterThan">
      <formula>BF$5</formula>
    </cfRule>
    <cfRule type="cellIs" dxfId="1225" priority="36" operator="lessThan">
      <formula>BF$5/2</formula>
    </cfRule>
  </conditionalFormatting>
  <conditionalFormatting sqref="BG6:BG45">
    <cfRule type="cellIs" dxfId="1224" priority="33" operator="greaterThan">
      <formula>BG$5</formula>
    </cfRule>
    <cfRule type="cellIs" dxfId="1223" priority="34" operator="lessThan">
      <formula>BG$5/2</formula>
    </cfRule>
  </conditionalFormatting>
  <conditionalFormatting sqref="BH6:BH45">
    <cfRule type="cellIs" dxfId="1222" priority="31" operator="greaterThan">
      <formula>BH$5</formula>
    </cfRule>
    <cfRule type="cellIs" dxfId="1221" priority="32" operator="lessThan">
      <formula>BH$5/2</formula>
    </cfRule>
  </conditionalFormatting>
  <conditionalFormatting sqref="BO6:BO45">
    <cfRule type="cellIs" dxfId="1220" priority="29" operator="greaterThan">
      <formula>BO$5</formula>
    </cfRule>
    <cfRule type="cellIs" dxfId="1219" priority="30" operator="lessThan">
      <formula>BO$5/2</formula>
    </cfRule>
  </conditionalFormatting>
  <conditionalFormatting sqref="BP6:BP45">
    <cfRule type="cellIs" dxfId="1218" priority="27" operator="greaterThan">
      <formula>BP$5</formula>
    </cfRule>
    <cfRule type="cellIs" dxfId="1217" priority="28" operator="lessThan">
      <formula>BP$5/2</formula>
    </cfRule>
  </conditionalFormatting>
  <conditionalFormatting sqref="BQ6:BQ45">
    <cfRule type="cellIs" dxfId="1216" priority="25" operator="greaterThan">
      <formula>BQ$5</formula>
    </cfRule>
    <cfRule type="cellIs" dxfId="1215" priority="26" operator="lessThan">
      <formula>BQ$5/2</formula>
    </cfRule>
  </conditionalFormatting>
  <conditionalFormatting sqref="BR6:BR45">
    <cfRule type="cellIs" dxfId="1214" priority="23" operator="greaterThan">
      <formula>BR$5</formula>
    </cfRule>
    <cfRule type="cellIs" dxfId="1213" priority="24" operator="lessThan">
      <formula>BR$5/2</formula>
    </cfRule>
  </conditionalFormatting>
  <conditionalFormatting sqref="BS6:BS45">
    <cfRule type="cellIs" dxfId="1212" priority="21" operator="greaterThan">
      <formula>BS$5</formula>
    </cfRule>
    <cfRule type="cellIs" dxfId="1211" priority="22" operator="lessThan">
      <formula>BS$5/2</formula>
    </cfRule>
  </conditionalFormatting>
  <conditionalFormatting sqref="BT6:BT45">
    <cfRule type="cellIs" dxfId="1210" priority="19" operator="greaterThan">
      <formula>BT$5</formula>
    </cfRule>
    <cfRule type="cellIs" dxfId="1209" priority="20" operator="lessThan">
      <formula>BT$5/2</formula>
    </cfRule>
  </conditionalFormatting>
  <conditionalFormatting sqref="BU6:BU45">
    <cfRule type="cellIs" dxfId="1208" priority="17" operator="greaterThan">
      <formula>BU$5</formula>
    </cfRule>
    <cfRule type="cellIs" dxfId="1207" priority="18" operator="lessThan">
      <formula>BU$5/2</formula>
    </cfRule>
  </conditionalFormatting>
  <conditionalFormatting sqref="BV6:BV45">
    <cfRule type="cellIs" dxfId="1206" priority="15" operator="greaterThan">
      <formula>BV$5</formula>
    </cfRule>
    <cfRule type="cellIs" dxfId="1205" priority="16" operator="lessThan">
      <formula>BV$5/2</formula>
    </cfRule>
  </conditionalFormatting>
  <conditionalFormatting sqref="BW6:BW45">
    <cfRule type="cellIs" dxfId="1204" priority="13" operator="greaterThan">
      <formula>BW$5</formula>
    </cfRule>
    <cfRule type="cellIs" dxfId="1203" priority="14" operator="lessThan">
      <formula>BW$5/2</formula>
    </cfRule>
  </conditionalFormatting>
  <conditionalFormatting sqref="BX6:BX45">
    <cfRule type="cellIs" dxfId="1202" priority="11" operator="greaterThan">
      <formula>BX$5</formula>
    </cfRule>
    <cfRule type="cellIs" dxfId="1201" priority="12" operator="lessThan">
      <formula>BX$5/2</formula>
    </cfRule>
  </conditionalFormatting>
  <conditionalFormatting sqref="BY6:BY45">
    <cfRule type="cellIs" dxfId="1200" priority="9" operator="greaterThan">
      <formula>BY$5</formula>
    </cfRule>
    <cfRule type="cellIs" dxfId="1199" priority="10" operator="lessThan">
      <formula>BY$5/2</formula>
    </cfRule>
  </conditionalFormatting>
  <conditionalFormatting sqref="BZ6:BZ45">
    <cfRule type="cellIs" dxfId="1198" priority="7" operator="greaterThan">
      <formula>BZ$5</formula>
    </cfRule>
    <cfRule type="cellIs" dxfId="1197" priority="8" operator="lessThan">
      <formula>BZ$5/2</formula>
    </cfRule>
  </conditionalFormatting>
  <conditionalFormatting sqref="CA6:CA45">
    <cfRule type="cellIs" dxfId="1196" priority="5" operator="greaterThan">
      <formula>CA$5</formula>
    </cfRule>
    <cfRule type="cellIs" dxfId="1195" priority="6" operator="lessThan">
      <formula>CA$5/2</formula>
    </cfRule>
  </conditionalFormatting>
  <conditionalFormatting sqref="CB6:CB45">
    <cfRule type="cellIs" dxfId="1194" priority="3" operator="greaterThan">
      <formula>CB$5</formula>
    </cfRule>
    <cfRule type="cellIs" dxfId="1193" priority="4" operator="lessThan">
      <formula>CB$5/2</formula>
    </cfRule>
  </conditionalFormatting>
  <conditionalFormatting sqref="CC6:CC45">
    <cfRule type="cellIs" dxfId="1192" priority="1" operator="greaterThan">
      <formula>CC$5</formula>
    </cfRule>
    <cfRule type="cellIs" dxfId="1191" priority="2" operator="lessThan">
      <formula>CC$5/2</formula>
    </cfRule>
  </conditionalFormatting>
  <pageMargins left="0.74791666666666667" right="0.74791666666666667" top="0.98402777777777772" bottom="0.98402777777777772" header="0.49236111111111114" footer="0.49236111111111114"/>
  <pageSetup paperSize="9" firstPageNumber="0" orientation="portrait" horizontalDpi="300" verticalDpi="300" r:id="rId1"/>
  <headerFooter alignWithMargins="0">
    <oddHeader>&amp;C&amp;A</oddHeader>
    <oddFooter>&amp;CPage &amp;P</oddFooter>
  </headerFooter>
  <drawing r:id="rId2"/>
</worksheet>
</file>

<file path=xl/worksheets/sheet5.xml><?xml version="1.0" encoding="utf-8"?>
<worksheet xmlns="http://schemas.openxmlformats.org/spreadsheetml/2006/main" xmlns:r="http://schemas.openxmlformats.org/officeDocument/2006/relationships">
  <sheetPr>
    <tabColor indexed="17"/>
  </sheetPr>
  <dimension ref="A1:CH52"/>
  <sheetViews>
    <sheetView showGridLines="0" showRowColHeaders="0" showZeros="0" showOutlineSymbols="0" zoomScale="91" zoomScaleNormal="91" workbookViewId="0">
      <selection activeCell="H35" sqref="H35"/>
    </sheetView>
  </sheetViews>
  <sheetFormatPr baseColWidth="10" defaultRowHeight="12.75"/>
  <cols>
    <col min="1" max="1" width="5.7109375" style="26" customWidth="1"/>
    <col min="2" max="2" width="18.42578125" style="1" customWidth="1"/>
    <col min="3" max="3" width="14.85546875" style="1" customWidth="1"/>
    <col min="4" max="18" width="7.28515625" style="1" customWidth="1"/>
    <col min="19" max="21" width="9.85546875" style="1" customWidth="1"/>
    <col min="22" max="22" width="5.7109375" style="26" customWidth="1"/>
    <col min="23" max="23" width="18.42578125" style="1" customWidth="1"/>
    <col min="24" max="24" width="14.7109375" style="1" customWidth="1"/>
    <col min="25" max="39" width="7.28515625" style="1" customWidth="1"/>
    <col min="40" max="42" width="9.85546875" style="1" customWidth="1"/>
    <col min="43" max="43" width="5.7109375" style="26" customWidth="1"/>
    <col min="44" max="44" width="18.5703125" style="1" customWidth="1"/>
    <col min="45" max="45" width="14.85546875" style="1" customWidth="1"/>
    <col min="46" max="60" width="7.28515625" style="1" customWidth="1"/>
    <col min="61" max="63" width="9.85546875" style="1" customWidth="1"/>
    <col min="64" max="64" width="5.7109375" style="26" customWidth="1"/>
    <col min="65" max="65" width="18.5703125" style="1" customWidth="1"/>
    <col min="66" max="66" width="14.85546875" style="1" customWidth="1"/>
    <col min="67" max="81" width="7.28515625" style="1" customWidth="1"/>
    <col min="82" max="84" width="9.85546875" style="1" customWidth="1"/>
    <col min="85" max="85" width="18.5703125" style="1" customWidth="1"/>
    <col min="86" max="86" width="14.85546875" style="1" customWidth="1"/>
    <col min="87" max="16384" width="11.42578125" style="1"/>
  </cols>
  <sheetData>
    <row r="1" spans="1:86" s="26" customFormat="1" ht="30" customHeight="1">
      <c r="A1" s="502" t="s">
        <v>110</v>
      </c>
      <c r="B1" s="502"/>
      <c r="C1" s="502"/>
      <c r="D1" s="502"/>
      <c r="E1" s="502"/>
      <c r="F1" s="502"/>
      <c r="G1" s="502"/>
      <c r="H1" s="502"/>
      <c r="I1" s="502"/>
      <c r="J1" s="502"/>
      <c r="K1" s="502"/>
      <c r="L1" s="502"/>
      <c r="M1" s="502"/>
      <c r="N1" s="502"/>
      <c r="O1" s="502"/>
      <c r="P1" s="502"/>
      <c r="Q1" s="502"/>
      <c r="R1" s="502"/>
      <c r="S1" s="502"/>
      <c r="T1" s="502"/>
      <c r="U1" s="27"/>
      <c r="V1" s="502" t="s">
        <v>110</v>
      </c>
      <c r="W1" s="502"/>
      <c r="X1" s="502"/>
      <c r="Y1" s="502"/>
      <c r="Z1" s="502"/>
      <c r="AA1" s="502"/>
      <c r="AB1" s="502"/>
      <c r="AC1" s="502"/>
      <c r="AD1" s="502"/>
      <c r="AE1" s="502"/>
      <c r="AF1" s="502"/>
      <c r="AG1" s="502"/>
      <c r="AH1" s="502"/>
      <c r="AI1" s="502"/>
      <c r="AJ1" s="502"/>
      <c r="AK1" s="502"/>
      <c r="AL1" s="502"/>
      <c r="AM1" s="502"/>
      <c r="AN1" s="502"/>
      <c r="AO1" s="502"/>
      <c r="AP1" s="27"/>
      <c r="AQ1" s="502" t="s">
        <v>110</v>
      </c>
      <c r="AR1" s="502"/>
      <c r="AS1" s="502"/>
      <c r="AT1" s="502"/>
      <c r="AU1" s="502"/>
      <c r="AV1" s="502"/>
      <c r="AW1" s="502"/>
      <c r="AX1" s="502"/>
      <c r="AY1" s="502"/>
      <c r="AZ1" s="502"/>
      <c r="BA1" s="502"/>
      <c r="BB1" s="502"/>
      <c r="BC1" s="502"/>
      <c r="BD1" s="502"/>
      <c r="BE1" s="502"/>
      <c r="BF1" s="502"/>
      <c r="BG1" s="502"/>
      <c r="BH1" s="502"/>
      <c r="BI1" s="502"/>
      <c r="BJ1" s="502"/>
      <c r="BK1" s="27"/>
      <c r="BL1" s="503" t="s">
        <v>110</v>
      </c>
      <c r="BM1" s="503"/>
      <c r="BN1" s="503"/>
      <c r="BO1" s="503"/>
      <c r="BP1" s="503"/>
      <c r="BQ1" s="503"/>
      <c r="BR1" s="503"/>
      <c r="BS1" s="503"/>
      <c r="BT1" s="503"/>
      <c r="BU1" s="503"/>
      <c r="BV1" s="503"/>
      <c r="BW1" s="503"/>
      <c r="BX1" s="503"/>
      <c r="BY1" s="503"/>
      <c r="BZ1" s="503"/>
      <c r="CA1" s="503"/>
      <c r="CB1" s="503"/>
      <c r="CC1" s="503"/>
      <c r="CD1" s="503"/>
      <c r="CE1" s="503"/>
      <c r="CF1" s="503"/>
      <c r="CG1" s="503"/>
      <c r="CH1" s="503"/>
    </row>
    <row r="2" spans="1:86" s="26" customFormat="1" ht="30" customHeight="1">
      <c r="A2" s="504" t="s">
        <v>18</v>
      </c>
      <c r="B2" s="504"/>
      <c r="C2" s="504"/>
      <c r="D2" s="504"/>
      <c r="E2" s="504"/>
      <c r="F2" s="504"/>
      <c r="G2" s="504"/>
      <c r="H2" s="504"/>
      <c r="I2" s="504"/>
      <c r="J2" s="504"/>
      <c r="K2" s="504"/>
      <c r="L2" s="504"/>
      <c r="M2" s="504"/>
      <c r="N2" s="504"/>
      <c r="O2" s="504"/>
      <c r="P2" s="504"/>
      <c r="Q2" s="504"/>
      <c r="R2" s="504"/>
      <c r="S2" s="504"/>
      <c r="T2" s="504"/>
      <c r="U2" s="29"/>
      <c r="V2" s="504" t="s">
        <v>19</v>
      </c>
      <c r="W2" s="504"/>
      <c r="X2" s="504"/>
      <c r="Y2" s="504"/>
      <c r="Z2" s="504"/>
      <c r="AA2" s="504"/>
      <c r="AB2" s="504"/>
      <c r="AC2" s="504"/>
      <c r="AD2" s="504"/>
      <c r="AE2" s="504"/>
      <c r="AF2" s="504"/>
      <c r="AG2" s="504"/>
      <c r="AH2" s="504"/>
      <c r="AI2" s="504"/>
      <c r="AJ2" s="504"/>
      <c r="AK2" s="504"/>
      <c r="AL2" s="504"/>
      <c r="AM2" s="504"/>
      <c r="AN2" s="504"/>
      <c r="AO2" s="504"/>
      <c r="AP2" s="29"/>
      <c r="AQ2" s="504" t="s">
        <v>20</v>
      </c>
      <c r="AR2" s="504"/>
      <c r="AS2" s="504"/>
      <c r="AT2" s="504"/>
      <c r="AU2" s="504"/>
      <c r="AV2" s="504"/>
      <c r="AW2" s="504"/>
      <c r="AX2" s="504"/>
      <c r="AY2" s="504"/>
      <c r="AZ2" s="504"/>
      <c r="BA2" s="504"/>
      <c r="BB2" s="504"/>
      <c r="BC2" s="504"/>
      <c r="BD2" s="504"/>
      <c r="BE2" s="504"/>
      <c r="BF2" s="504"/>
      <c r="BG2" s="504"/>
      <c r="BH2" s="504"/>
      <c r="BI2" s="504"/>
      <c r="BJ2" s="504"/>
      <c r="BK2" s="29"/>
      <c r="BL2" s="505" t="s">
        <v>21</v>
      </c>
      <c r="BM2" s="505"/>
      <c r="BN2" s="505"/>
      <c r="BO2" s="505"/>
      <c r="BP2" s="505"/>
      <c r="BQ2" s="505"/>
      <c r="BR2" s="505"/>
      <c r="BS2" s="505"/>
      <c r="BT2" s="505"/>
      <c r="BU2" s="505"/>
      <c r="BV2" s="505"/>
      <c r="BW2" s="505"/>
      <c r="BX2" s="505"/>
      <c r="BY2" s="505"/>
      <c r="BZ2" s="505"/>
      <c r="CA2" s="505"/>
      <c r="CB2" s="505"/>
      <c r="CC2" s="505"/>
      <c r="CD2" s="505"/>
      <c r="CE2" s="505"/>
      <c r="CF2" s="505"/>
      <c r="CG2" s="505"/>
      <c r="CH2" s="505"/>
    </row>
    <row r="3" spans="1:86">
      <c r="A3" s="31"/>
      <c r="B3" s="32"/>
      <c r="C3" s="33" t="str">
        <f>CONCATENATE("sur   ",PARAMETRES!$G$6)</f>
        <v>sur   25</v>
      </c>
      <c r="D3" s="349" t="s">
        <v>125</v>
      </c>
      <c r="E3" s="349" t="s">
        <v>130</v>
      </c>
      <c r="F3" s="349" t="s">
        <v>133</v>
      </c>
      <c r="G3" s="349" t="s">
        <v>141</v>
      </c>
      <c r="H3" s="349" t="s">
        <v>142</v>
      </c>
      <c r="I3" s="34"/>
      <c r="J3" s="34"/>
      <c r="K3" s="34"/>
      <c r="L3" s="34"/>
      <c r="M3" s="34"/>
      <c r="N3" s="34"/>
      <c r="O3" s="34"/>
      <c r="P3" s="34"/>
      <c r="Q3" s="34"/>
      <c r="R3" s="34"/>
      <c r="S3" s="32"/>
      <c r="T3" s="32"/>
      <c r="U3" s="35"/>
      <c r="V3" s="31"/>
      <c r="W3" s="36"/>
      <c r="X3" s="33" t="str">
        <f>CONCATENATE("sur   ",PARAMETRES!$G$6)</f>
        <v>sur   25</v>
      </c>
      <c r="Y3" s="349"/>
      <c r="Z3" s="349"/>
      <c r="AA3" s="349"/>
      <c r="AB3" s="34"/>
      <c r="AC3" s="34"/>
      <c r="AD3" s="34"/>
      <c r="AE3" s="34"/>
      <c r="AF3" s="34"/>
      <c r="AG3" s="34"/>
      <c r="AH3" s="34"/>
      <c r="AI3" s="34"/>
      <c r="AJ3" s="34"/>
      <c r="AK3" s="34"/>
      <c r="AL3" s="34"/>
      <c r="AM3" s="34"/>
      <c r="AN3" s="32"/>
      <c r="AO3" s="32"/>
      <c r="AP3" s="35"/>
      <c r="AQ3" s="31"/>
      <c r="AR3" s="36"/>
      <c r="AS3" s="33" t="str">
        <f>CONCATENATE("sur   ",PARAMETRES!$G$6)</f>
        <v>sur   25</v>
      </c>
      <c r="AT3" s="349"/>
      <c r="AU3" s="34"/>
      <c r="AV3" s="34"/>
      <c r="AW3" s="349"/>
      <c r="AX3" s="34"/>
      <c r="AY3" s="34"/>
      <c r="AZ3" s="34"/>
      <c r="BA3" s="34"/>
      <c r="BB3" s="34"/>
      <c r="BC3" s="34"/>
      <c r="BD3" s="34"/>
      <c r="BE3" s="34"/>
      <c r="BF3" s="34"/>
      <c r="BG3" s="34"/>
      <c r="BH3" s="34"/>
      <c r="BI3" s="32"/>
      <c r="BJ3" s="32"/>
      <c r="BK3" s="35"/>
      <c r="BL3" s="31"/>
      <c r="BM3" s="36"/>
      <c r="BN3" s="33" t="str">
        <f>CONCATENATE("sur   ",PARAMETRES!$G$6)</f>
        <v>sur   25</v>
      </c>
      <c r="BO3" s="349"/>
      <c r="BP3" s="349"/>
      <c r="BQ3" s="34"/>
      <c r="BR3" s="34"/>
      <c r="BS3" s="34"/>
      <c r="BT3" s="34"/>
      <c r="BU3" s="34"/>
      <c r="BV3" s="34"/>
      <c r="BW3" s="34"/>
      <c r="BX3" s="34"/>
      <c r="BY3" s="34"/>
      <c r="BZ3" s="34"/>
      <c r="CA3" s="34"/>
      <c r="CB3" s="34"/>
      <c r="CC3" s="34"/>
      <c r="CD3" s="32"/>
      <c r="CE3" s="32"/>
      <c r="CF3" s="32"/>
      <c r="CG3" s="32"/>
      <c r="CH3" s="35"/>
    </row>
    <row r="4" spans="1:86">
      <c r="A4" s="31"/>
      <c r="B4" s="32"/>
      <c r="C4" s="32"/>
      <c r="D4" s="37">
        <v>1</v>
      </c>
      <c r="E4" s="37">
        <v>2</v>
      </c>
      <c r="F4" s="37">
        <v>3</v>
      </c>
      <c r="G4" s="37">
        <v>4</v>
      </c>
      <c r="H4" s="37">
        <v>5</v>
      </c>
      <c r="I4" s="37">
        <v>6</v>
      </c>
      <c r="J4" s="37">
        <v>7</v>
      </c>
      <c r="K4" s="37">
        <v>8</v>
      </c>
      <c r="L4" s="37">
        <v>9</v>
      </c>
      <c r="M4" s="37">
        <v>10</v>
      </c>
      <c r="N4" s="37">
        <v>11</v>
      </c>
      <c r="O4" s="37">
        <v>12</v>
      </c>
      <c r="P4" s="37">
        <v>13</v>
      </c>
      <c r="Q4" s="37">
        <v>14</v>
      </c>
      <c r="R4" s="37">
        <v>15</v>
      </c>
      <c r="S4" s="32"/>
      <c r="T4" s="38" t="s">
        <v>22</v>
      </c>
      <c r="U4" s="39" t="s">
        <v>23</v>
      </c>
      <c r="V4" s="31"/>
      <c r="W4" s="32"/>
      <c r="X4" s="32"/>
      <c r="Y4" s="37">
        <v>1</v>
      </c>
      <c r="Z4" s="37">
        <v>2</v>
      </c>
      <c r="AA4" s="37">
        <v>3</v>
      </c>
      <c r="AB4" s="37">
        <v>4</v>
      </c>
      <c r="AC4" s="37">
        <v>5</v>
      </c>
      <c r="AD4" s="37">
        <v>6</v>
      </c>
      <c r="AE4" s="37">
        <v>7</v>
      </c>
      <c r="AF4" s="37">
        <v>8</v>
      </c>
      <c r="AG4" s="37">
        <v>9</v>
      </c>
      <c r="AH4" s="37">
        <v>10</v>
      </c>
      <c r="AI4" s="37">
        <v>11</v>
      </c>
      <c r="AJ4" s="37">
        <v>12</v>
      </c>
      <c r="AK4" s="37">
        <v>13</v>
      </c>
      <c r="AL4" s="37">
        <v>14</v>
      </c>
      <c r="AM4" s="37">
        <v>15</v>
      </c>
      <c r="AN4" s="32"/>
      <c r="AO4" s="38" t="s">
        <v>22</v>
      </c>
      <c r="AP4" s="39" t="s">
        <v>23</v>
      </c>
      <c r="AQ4" s="31"/>
      <c r="AR4" s="32"/>
      <c r="AS4" s="32"/>
      <c r="AT4" s="37">
        <v>1</v>
      </c>
      <c r="AU4" s="37">
        <v>2</v>
      </c>
      <c r="AV4" s="37">
        <v>3</v>
      </c>
      <c r="AW4" s="37">
        <v>4</v>
      </c>
      <c r="AX4" s="37">
        <v>5</v>
      </c>
      <c r="AY4" s="37">
        <v>6</v>
      </c>
      <c r="AZ4" s="37">
        <v>7</v>
      </c>
      <c r="BA4" s="37">
        <v>8</v>
      </c>
      <c r="BB4" s="37">
        <v>9</v>
      </c>
      <c r="BC4" s="37">
        <v>10</v>
      </c>
      <c r="BD4" s="37">
        <v>11</v>
      </c>
      <c r="BE4" s="37">
        <v>12</v>
      </c>
      <c r="BF4" s="37">
        <v>13</v>
      </c>
      <c r="BG4" s="37">
        <v>14</v>
      </c>
      <c r="BH4" s="37">
        <v>15</v>
      </c>
      <c r="BI4" s="32"/>
      <c r="BJ4" s="38" t="s">
        <v>22</v>
      </c>
      <c r="BK4" s="39" t="s">
        <v>23</v>
      </c>
      <c r="BL4" s="31"/>
      <c r="BM4" s="32"/>
      <c r="BN4" s="32"/>
      <c r="BO4" s="37">
        <v>1</v>
      </c>
      <c r="BP4" s="37">
        <v>2</v>
      </c>
      <c r="BQ4" s="37">
        <v>3</v>
      </c>
      <c r="BR4" s="37">
        <v>4</v>
      </c>
      <c r="BS4" s="37">
        <v>5</v>
      </c>
      <c r="BT4" s="37">
        <v>6</v>
      </c>
      <c r="BU4" s="37">
        <v>7</v>
      </c>
      <c r="BV4" s="37">
        <v>8</v>
      </c>
      <c r="BW4" s="37">
        <v>9</v>
      </c>
      <c r="BX4" s="37">
        <v>10</v>
      </c>
      <c r="BY4" s="37">
        <v>11</v>
      </c>
      <c r="BZ4" s="37">
        <v>12</v>
      </c>
      <c r="CA4" s="37">
        <v>13</v>
      </c>
      <c r="CB4" s="37">
        <v>14</v>
      </c>
      <c r="CC4" s="37">
        <v>15</v>
      </c>
      <c r="CD4" s="32"/>
      <c r="CE4" s="38" t="s">
        <v>22</v>
      </c>
      <c r="CF4" s="66" t="s">
        <v>23</v>
      </c>
      <c r="CG4" s="32"/>
      <c r="CH4" s="35"/>
    </row>
    <row r="5" spans="1:86" s="45" customFormat="1">
      <c r="A5" s="41"/>
      <c r="B5" s="43"/>
      <c r="C5" s="425" t="s">
        <v>24</v>
      </c>
      <c r="D5" s="422">
        <v>10</v>
      </c>
      <c r="E5" s="422">
        <v>20</v>
      </c>
      <c r="F5" s="422">
        <v>40</v>
      </c>
      <c r="G5" s="422">
        <v>12</v>
      </c>
      <c r="H5" s="422">
        <v>20</v>
      </c>
      <c r="I5" s="422"/>
      <c r="J5" s="422"/>
      <c r="K5" s="422"/>
      <c r="L5" s="422"/>
      <c r="M5" s="422"/>
      <c r="N5" s="422"/>
      <c r="O5" s="422"/>
      <c r="P5" s="422"/>
      <c r="Q5" s="422"/>
      <c r="R5" s="422"/>
      <c r="S5" s="43">
        <f>SUM(D5:R5)</f>
        <v>102</v>
      </c>
      <c r="T5" s="43"/>
      <c r="U5" s="44"/>
      <c r="V5" s="41"/>
      <c r="W5" s="43"/>
      <c r="X5" s="425" t="s">
        <v>24</v>
      </c>
      <c r="Y5" s="422"/>
      <c r="Z5" s="422"/>
      <c r="AA5" s="422"/>
      <c r="AB5" s="422"/>
      <c r="AC5" s="422"/>
      <c r="AD5" s="422"/>
      <c r="AE5" s="422"/>
      <c r="AF5" s="422"/>
      <c r="AG5" s="422"/>
      <c r="AH5" s="422"/>
      <c r="AI5" s="422"/>
      <c r="AJ5" s="422"/>
      <c r="AK5" s="422"/>
      <c r="AL5" s="422"/>
      <c r="AM5" s="422"/>
      <c r="AN5" s="43">
        <f>SUM(Y5:AM5)</f>
        <v>0</v>
      </c>
      <c r="AO5" s="43"/>
      <c r="AP5" s="44"/>
      <c r="AQ5" s="41"/>
      <c r="AR5" s="43"/>
      <c r="AS5" s="425" t="s">
        <v>24</v>
      </c>
      <c r="AT5" s="422"/>
      <c r="AU5" s="422"/>
      <c r="AV5" s="422"/>
      <c r="AW5" s="422"/>
      <c r="AX5" s="422"/>
      <c r="AY5" s="422"/>
      <c r="AZ5" s="422"/>
      <c r="BA5" s="422"/>
      <c r="BB5" s="422"/>
      <c r="BC5" s="422"/>
      <c r="BD5" s="422"/>
      <c r="BE5" s="422"/>
      <c r="BF5" s="422"/>
      <c r="BG5" s="422"/>
      <c r="BH5" s="422"/>
      <c r="BI5" s="43">
        <f>SUM(AT5:BH5)</f>
        <v>0</v>
      </c>
      <c r="BJ5" s="43"/>
      <c r="BK5" s="44"/>
      <c r="BL5" s="41"/>
      <c r="BM5" s="43"/>
      <c r="BN5" s="425" t="s">
        <v>24</v>
      </c>
      <c r="BO5" s="422"/>
      <c r="BP5" s="422"/>
      <c r="BQ5" s="422"/>
      <c r="BR5" s="422"/>
      <c r="BS5" s="422"/>
      <c r="BT5" s="422"/>
      <c r="BU5" s="422"/>
      <c r="BV5" s="422"/>
      <c r="BW5" s="422"/>
      <c r="BX5" s="422"/>
      <c r="BY5" s="422"/>
      <c r="BZ5" s="422"/>
      <c r="CA5" s="422"/>
      <c r="CB5" s="422"/>
      <c r="CC5" s="422"/>
      <c r="CD5" s="43">
        <f>SUM(BO5:CC5)</f>
        <v>0</v>
      </c>
      <c r="CE5" s="43"/>
      <c r="CF5" s="43"/>
      <c r="CG5" s="43"/>
      <c r="CH5" s="44"/>
    </row>
    <row r="6" spans="1:86">
      <c r="A6" s="31">
        <v>1</v>
      </c>
      <c r="B6" s="46" t="str">
        <f>PARAMETRES!$B5</f>
        <v>B</v>
      </c>
      <c r="C6" s="46" t="str">
        <f>PARAMETRES!$C5</f>
        <v>C</v>
      </c>
      <c r="D6" s="47">
        <v>4</v>
      </c>
      <c r="E6" s="47">
        <v>15.9</v>
      </c>
      <c r="F6" s="47">
        <v>22</v>
      </c>
      <c r="G6" s="47"/>
      <c r="H6" s="47">
        <v>14.8</v>
      </c>
      <c r="I6" s="47"/>
      <c r="J6" s="47"/>
      <c r="K6" s="47"/>
      <c r="L6" s="47"/>
      <c r="M6" s="47"/>
      <c r="N6" s="47"/>
      <c r="O6" s="47"/>
      <c r="P6" s="47"/>
      <c r="Q6" s="47"/>
      <c r="R6" s="47"/>
      <c r="S6" s="48">
        <f>IF(T6=0,"-",SUM(D6:R6)/T6*PARAMETRES!$G$6)</f>
        <v>15.75</v>
      </c>
      <c r="T6" s="49">
        <f t="shared" ref="T6:T45" si="0">IF(D6="",0,D$5)+IF(E6="",0,E$5)+IF(F6="",0,F$5)+IF(G6="",0,G$5)+IF(H6="",0,H$5)+IF(I6="",0,I$5)+IF(J6="",0,J$5)+IF(K6="",0,K$5)+IF(L6="",0,L$5)+IF(M6="",0,M$5)+IF(N6="",0,N$5)+IF(O6="",0,O$5)+IF(P6="",0,P$5)+IF(Q6="",0,Q$5)+IF(R6="",0,R$5)</f>
        <v>90</v>
      </c>
      <c r="U6" s="50">
        <f>IF(PARAMETRES!$B5="-","",IF(D$3="",0,IF(D$46="",IF(D6="",1,0),0))+IF(E$3="",0,IF(E$46="",IF(E6="",1,0),0))+IF(F$3="",0,IF(F$46="",IF(F6="",1,0),0))+IF(G$3="",0,IF(G$46="",IF(G6="",1,0),0))+IF(H$3="",0,IF(H$46="",IF(H6="",1,0),0))+IF(I$3="",0,IF(I$46="",IF(I6="",1,0),0))+IF(J$3="",0,IF(J$46="",IF(J6="",1,0),0))+IF(K$3="",0,IF(K$46="",IF(K6="",1,0),0))+IF(L$3="",0,IF(L$46="",IF(L6="",1,0),0))+IF(M$3="",0,IF(M$46="",IF(M6="",1,0),0))+IF(N$3="",0,IF(N$46="",IF(N6="",1,0),0)+IF(O$3="",0,IF(O$46="",IF(O6="",1,0),0))+IF(P$3="",0,IF(P$46="",IF(P6="",1,0),0))+IF(Q$3="",0,IF(Q$46="",IF(Q6="",1,0),0))+IF(R$3="",0,IF(R$46="",IF(R6="",1,0),0))))</f>
        <v>1</v>
      </c>
      <c r="V6" s="31">
        <v>1</v>
      </c>
      <c r="W6" s="46" t="str">
        <f>PARAMETRES!$B5</f>
        <v>B</v>
      </c>
      <c r="X6" s="46" t="str">
        <f>PARAMETRES!$C5</f>
        <v>C</v>
      </c>
      <c r="Y6" s="47"/>
      <c r="Z6" s="47"/>
      <c r="AA6" s="47"/>
      <c r="AB6" s="47"/>
      <c r="AC6" s="47"/>
      <c r="AD6" s="47"/>
      <c r="AE6" s="47"/>
      <c r="AF6" s="47"/>
      <c r="AG6" s="47"/>
      <c r="AH6" s="47"/>
      <c r="AI6" s="47"/>
      <c r="AJ6" s="47"/>
      <c r="AK6" s="47"/>
      <c r="AL6" s="47"/>
      <c r="AM6" s="47"/>
      <c r="AN6" s="48" t="str">
        <f>IF(AO6=0,"-",SUM(Y6:AM6)/AO6*PARAMETRES!$G$6)</f>
        <v>-</v>
      </c>
      <c r="AO6" s="49">
        <f t="shared" ref="AO6:AO45" si="1">IF(Y6="",0,Y$5)+IF(Z6="",0,Z$5)+IF(AA6="",0,AA$5)+IF(AB6="",0,AB$5)+IF(AC6="",0,AC$5)+IF(AD6="",0,AD$5)+IF(AE6="",0,AE$5)+IF(AF6="",0,AF$5)+IF(AG6="",0,AG$5)+IF(AH6="",0,AH$5)+IF(AI6="",0,AI$5)+IF(AJ6="",0,AJ$5)+IF(AK6="",0,AK$5)+IF(AL6="",0,AL$5)+IF(AM6="",0,AM$5)</f>
        <v>0</v>
      </c>
      <c r="AP6" s="50">
        <f>IF(PARAMETRES!$B5="-","",IF(Y$3="",0,IF(Y$46="",IF(Y6="",1,0),0))+IF(Z$3="",0,IF(Z$46="",IF(Z6="",1,0),0))+IF(AA$3="",0,IF(AA$46="",IF(AA6="",1,0),0))+IF(AB$3="",0,IF(AB$46="",IF(AB6="",1,0),0))+IF(AC$3="",0,IF(AC$46="",IF(AC6="",1,0),0))+IF(AD$3="",0,IF(AD$46="",IF(AD6="",1,0),0))+IF(AE$3="",0,IF(AE$46="",IF(AE6="",1,0),0))+IF(AF$3="",0,IF(AF$46="",IF(AF6="",1,0),0))+IF(AG$3="",0,IF(AG$46="",IF(AG6="",1,0),0))+IF(AH$3="",0,IF(AH$46="",IF(AH6="",1,0),0))+IF(AI$3="",0,IF(AI$46="",IF(AI6="",1,0),0)+IF(AJ$3="",0,IF(AJ$46="",IF(AJ6="",1,0),0))+IF(AK$3="",0,IF(AK$46="",IF(AK6="",1,0),0))+IF(AL$3="",0,IF(AL$46="",IF(AL6="",1,0),0))+IF(AM$3="",0,IF(AM$46="",IF(AM6="",1,0),0))))</f>
        <v>0</v>
      </c>
      <c r="AQ6" s="31">
        <v>1</v>
      </c>
      <c r="AR6" s="46" t="str">
        <f>PARAMETRES!$B5</f>
        <v>B</v>
      </c>
      <c r="AS6" s="46" t="str">
        <f>PARAMETRES!$C5</f>
        <v>C</v>
      </c>
      <c r="AT6" s="47"/>
      <c r="AU6" s="47"/>
      <c r="AV6" s="47"/>
      <c r="AW6" s="47"/>
      <c r="AX6" s="47"/>
      <c r="AY6" s="47"/>
      <c r="AZ6" s="47"/>
      <c r="BA6" s="47"/>
      <c r="BB6" s="47"/>
      <c r="BC6" s="47"/>
      <c r="BD6" s="47"/>
      <c r="BE6" s="47"/>
      <c r="BF6" s="47"/>
      <c r="BG6" s="47"/>
      <c r="BH6" s="47"/>
      <c r="BI6" s="48" t="str">
        <f>IF(BJ6=0,"-",SUM(AT6:BH6)/BJ6*PARAMETRES!$G$6)</f>
        <v>-</v>
      </c>
      <c r="BJ6" s="49">
        <f t="shared" ref="BJ6:BJ45" si="2">IF(AT6="",0,AT$5)+IF(AU6="",0,AU$5)+IF(AV6="",0,AV$5)+IF(AW6="",0,AW$5)+IF(AX6="",0,AX$5)+IF(AY6="",0,AY$5)+IF(AZ6="",0,AZ$5)+IF(BA6="",0,BA$5)+IF(BB6="",0,BB$5)+IF(BC6="",0,BC$5)+IF(BD6="",0,BD$5)+IF(BE6="",0,BE$5)+IF(BF6="",0,BF$5)+IF(BG6="",0,BG$5)+IF(BH6="",0,BH$5)</f>
        <v>0</v>
      </c>
      <c r="BK6" s="50">
        <f>IF(PARAMETRES!$B5="-","",IF(AT$3="",0,IF(AT$46="",IF(AT6="",1,0),0))+IF(AU$3="",0,IF(AU$46="",IF(AU6="",1,0),0))+IF(AV$3="",0,IF(AV$46="",IF(AV6="",1,0),0))+IF(AW$3="",0,IF(AW$46="",IF(AW6="",1,0),0))+IF(AX$3="",0,IF(AX$46="",IF(AX6="",1,0),0))+IF(AY$3="",0,IF(AY$46="",IF(AY6="",1,0),0))+IF(AZ$3="",0,IF(AZ$46="",IF(AZ6="",1,0),0))+IF(BA$3="",0,IF(BA$46="",IF(BA6="",1,0),0))+IF(BB$3="",0,IF(BB$46="",IF(BB6="",1,0),0))+IF(BC$3="",0,IF(BC$46="",IF(BC6="",1,0),0))+IF(BD$3="",0,IF(BD$46="",IF(BD6="",1,0),0)+IF(BE$3="",0,IF(BE$46="",IF(BE6="",1,0),0))+IF(BF$3="",0,IF(BF$46="",IF(BF6="",1,0),0))+IF(BG$3="",0,IF(BG$46="",IF(BG6="",1,0),0))+IF(BH$3="",0,IF(BH$46="",IF(BH6="",1,0),0))))</f>
        <v>0</v>
      </c>
      <c r="BL6" s="31">
        <v>1</v>
      </c>
      <c r="BM6" s="46" t="str">
        <f>PARAMETRES!$B5</f>
        <v>B</v>
      </c>
      <c r="BN6" s="46" t="str">
        <f>PARAMETRES!$C5</f>
        <v>C</v>
      </c>
      <c r="BO6" s="47"/>
      <c r="BP6" s="47"/>
      <c r="BQ6" s="47"/>
      <c r="BR6" s="47"/>
      <c r="BS6" s="47"/>
      <c r="BT6" s="47"/>
      <c r="BU6" s="47"/>
      <c r="BV6" s="47"/>
      <c r="BW6" s="47"/>
      <c r="BX6" s="47"/>
      <c r="BY6" s="47"/>
      <c r="BZ6" s="47"/>
      <c r="CA6" s="47"/>
      <c r="CB6" s="47"/>
      <c r="CC6" s="47"/>
      <c r="CD6" s="48" t="str">
        <f>IF(CE6=0,"-",SUM(BO6:CC6)/CE6*PARAMETRES!$G$6)</f>
        <v>-</v>
      </c>
      <c r="CE6" s="49">
        <f t="shared" ref="CE6:CE45" si="3">IF(BO6="",0,BO$5)+IF(BP6="",0,BP$5)+IF(BQ6="",0,BQ$5)+IF(BR6="",0,BR$5)+IF(BS6="",0,BS$5)+IF(BT6="",0,BT$5)+IF(BU6="",0,BU$5)+IF(BV6="",0,BV$5)+IF(BW6="",0,BW$5)+IF(BX6="",0,BX$5)+IF(BY6="",0,BY$5)+IF(BZ6="",0,BZ$5)+IF(CA6="",0,CA$5)+IF(CB6="",0,CB$5)+IF(CC6="",0,CC$5)</f>
        <v>0</v>
      </c>
      <c r="CF6" s="51">
        <f>IF(PARAMETRES!$B5="-","",IF(BO$3="",0,IF(BO$46="",IF(BO6="",1,0),0))+IF(BP$3="",0,IF(BP$46="",IF(BP6="",1,0),0))+IF(BQ$3="",0,IF(BQ$46="",IF(BQ6="",1,0),0))+IF(BR$3="",0,IF(BR$46="",IF(BR6="",1,0),0))+IF(BS$3="",0,IF(BS$46="",IF(BS6="",1,0),0))+IF(BT$3="",0,IF(BT$46="",IF(BT6="",1,0),0))+IF(BU$3="",0,IF(BU$46="",IF(BU6="",1,0),0))+IF(BV$3="",0,IF(BV$46="",IF(BV6="",1,0),0))+IF(BW$3="",0,IF(BW$46="",IF(BW6="",1,0),0))+IF(BX$3="",0,IF(BX$46="",IF(BX6="",1,0),0))+IF(BY$3="",0,IF(BY$46="",IF(BY6="",1,0),0)+IF(BZ$3="",0,IF(BZ$46="",IF(BZ6="",1,0),0))+IF(CA$3="",0,IF(CA$46="",IF(CA6="",1,0),0))+IF(CB$3="",0,IF(CB$46="",IF(CB6="",1,0),0))+IF(CC$3="",0,IF(CC$46="",IF(CC6="",1,0),0))))</f>
        <v>0</v>
      </c>
      <c r="CG6" s="46" t="str">
        <f>PARAMETRES!$B5</f>
        <v>B</v>
      </c>
      <c r="CH6" s="52" t="str">
        <f>PARAMETRES!$C5</f>
        <v>C</v>
      </c>
    </row>
    <row r="7" spans="1:86">
      <c r="A7" s="31">
        <f>A6+1</f>
        <v>2</v>
      </c>
      <c r="B7" s="46" t="str">
        <f>PARAMETRES!$B6</f>
        <v>B</v>
      </c>
      <c r="C7" s="46" t="str">
        <f>PARAMETRES!$C6</f>
        <v>M</v>
      </c>
      <c r="D7" s="47">
        <v>5</v>
      </c>
      <c r="E7" s="47">
        <v>14.2</v>
      </c>
      <c r="F7" s="47">
        <v>35</v>
      </c>
      <c r="G7" s="47">
        <v>11</v>
      </c>
      <c r="H7" s="47">
        <v>15.1</v>
      </c>
      <c r="I7" s="47"/>
      <c r="J7" s="47"/>
      <c r="K7" s="47"/>
      <c r="L7" s="47"/>
      <c r="M7" s="47"/>
      <c r="N7" s="47"/>
      <c r="O7" s="47"/>
      <c r="P7" s="47"/>
      <c r="Q7" s="47"/>
      <c r="R7" s="47"/>
      <c r="S7" s="48">
        <f>IF(T7=0,"-",SUM(D7:R7)/T7*PARAMETRES!$G$6)</f>
        <v>19.681372549019606</v>
      </c>
      <c r="T7" s="49">
        <f t="shared" si="0"/>
        <v>102</v>
      </c>
      <c r="U7" s="50">
        <f>IF(PARAMETRES!$B6="-","",IF(D$3="",0,IF(D$46="",IF(D7="",1,0),0))+IF(E$3="",0,IF(E$46="",IF(E7="",1,0),0))+IF(F$3="",0,IF(F$46="",IF(F7="",1,0),0))+IF(G$3="",0,IF(G$46="",IF(G7="",1,0),0))+IF(H$3="",0,IF(H$46="",IF(H7="",1,0),0))+IF(I$3="",0,IF(I$46="",IF(I7="",1,0),0))+IF(J$3="",0,IF(J$46="",IF(J7="",1,0),0))+IF(K$3="",0,IF(K$46="",IF(K7="",1,0),0))+IF(L$3="",0,IF(L$46="",IF(L7="",1,0),0))+IF(M$3="",0,IF(M$46="",IF(M7="",1,0),0))+IF(N$3="",0,IF(N$46="",IF(N7="",1,0),0)+IF(O$3="",0,IF(O$46="",IF(O7="",1,0),0))+IF(P$3="",0,IF(P$46="",IF(P7="",1,0),0))+IF(Q$3="",0,IF(Q$46="",IF(Q7="",1,0),0))+IF(R$3="",0,IF(R$46="",IF(R7="",1,0),0))))</f>
        <v>0</v>
      </c>
      <c r="V7" s="31">
        <f>V6+1</f>
        <v>2</v>
      </c>
      <c r="W7" s="46" t="str">
        <f>PARAMETRES!$B6</f>
        <v>B</v>
      </c>
      <c r="X7" s="46" t="str">
        <f>PARAMETRES!$C6</f>
        <v>M</v>
      </c>
      <c r="Y7" s="47"/>
      <c r="Z7" s="47"/>
      <c r="AA7" s="47"/>
      <c r="AB7" s="47"/>
      <c r="AC7" s="47"/>
      <c r="AD7" s="47"/>
      <c r="AE7" s="47"/>
      <c r="AF7" s="47"/>
      <c r="AG7" s="47"/>
      <c r="AH7" s="47"/>
      <c r="AI7" s="47"/>
      <c r="AJ7" s="47"/>
      <c r="AK7" s="47"/>
      <c r="AL7" s="47"/>
      <c r="AM7" s="47"/>
      <c r="AN7" s="48" t="str">
        <f>IF(AO7=0,"-",SUM(Y7:AM7)/AO7*PARAMETRES!$G$6)</f>
        <v>-</v>
      </c>
      <c r="AO7" s="49">
        <f t="shared" si="1"/>
        <v>0</v>
      </c>
      <c r="AP7" s="50">
        <f>IF(PARAMETRES!$B6="-","",IF(Y$3="",0,IF(Y$46="",IF(Y7="",1,0),0))+IF(Z$3="",0,IF(Z$46="",IF(Z7="",1,0),0))+IF(AA$3="",0,IF(AA$46="",IF(AA7="",1,0),0))+IF(AB$3="",0,IF(AB$46="",IF(AB7="",1,0),0))+IF(AC$3="",0,IF(AC$46="",IF(AC7="",1,0),0))+IF(AD$3="",0,IF(AD$46="",IF(AD7="",1,0),0))+IF(AE$3="",0,IF(AE$46="",IF(AE7="",1,0),0))+IF(AF$3="",0,IF(AF$46="",IF(AF7="",1,0),0))+IF(AG$3="",0,IF(AG$46="",IF(AG7="",1,0),0))+IF(AH$3="",0,IF(AH$46="",IF(AH7="",1,0),0))+IF(AI$3="",0,IF(AI$46="",IF(AI7="",1,0),0)+IF(AJ$3="",0,IF(AJ$46="",IF(AJ7="",1,0),0))+IF(AK$3="",0,IF(AK$46="",IF(AK7="",1,0),0))+IF(AL$3="",0,IF(AL$46="",IF(AL7="",1,0),0))+IF(AM$3="",0,IF(AM$46="",IF(AM7="",1,0),0))))</f>
        <v>0</v>
      </c>
      <c r="AQ7" s="31">
        <f>AQ6+1</f>
        <v>2</v>
      </c>
      <c r="AR7" s="46" t="str">
        <f>PARAMETRES!$B6</f>
        <v>B</v>
      </c>
      <c r="AS7" s="46" t="str">
        <f>PARAMETRES!$C6</f>
        <v>M</v>
      </c>
      <c r="AT7" s="47"/>
      <c r="AU7" s="47"/>
      <c r="AV7" s="47"/>
      <c r="AW7" s="47"/>
      <c r="AX7" s="47"/>
      <c r="AY7" s="47"/>
      <c r="AZ7" s="47"/>
      <c r="BA7" s="47"/>
      <c r="BB7" s="47"/>
      <c r="BC7" s="47"/>
      <c r="BD7" s="47"/>
      <c r="BE7" s="47"/>
      <c r="BF7" s="47"/>
      <c r="BG7" s="47"/>
      <c r="BH7" s="47"/>
      <c r="BI7" s="48" t="str">
        <f>IF(BJ7=0,"-",SUM(AT7:BH7)/BJ7*PARAMETRES!$G$6)</f>
        <v>-</v>
      </c>
      <c r="BJ7" s="49">
        <f t="shared" si="2"/>
        <v>0</v>
      </c>
      <c r="BK7" s="50">
        <f>IF(PARAMETRES!$B6="-","",IF(AT$3="",0,IF(AT$46="",IF(AT7="",1,0),0))+IF(AU$3="",0,IF(AU$46="",IF(AU7="",1,0),0))+IF(AV$3="",0,IF(AV$46="",IF(AV7="",1,0),0))+IF(AW$3="",0,IF(AW$46="",IF(AW7="",1,0),0))+IF(AX$3="",0,IF(AX$46="",IF(AX7="",1,0),0))+IF(AY$3="",0,IF(AY$46="",IF(AY7="",1,0),0))+IF(AZ$3="",0,IF(AZ$46="",IF(AZ7="",1,0),0))+IF(BA$3="",0,IF(BA$46="",IF(BA7="",1,0),0))+IF(BB$3="",0,IF(BB$46="",IF(BB7="",1,0),0))+IF(BC$3="",0,IF(BC$46="",IF(BC7="",1,0),0))+IF(BD$3="",0,IF(BD$46="",IF(BD7="",1,0),0)+IF(BE$3="",0,IF(BE$46="",IF(BE7="",1,0),0))+IF(BF$3="",0,IF(BF$46="",IF(BF7="",1,0),0))+IF(BG$3="",0,IF(BG$46="",IF(BG7="",1,0),0))+IF(BH$3="",0,IF(BH$46="",IF(BH7="",1,0),0))))</f>
        <v>0</v>
      </c>
      <c r="BL7" s="31">
        <f>BL6+1</f>
        <v>2</v>
      </c>
      <c r="BM7" s="46" t="str">
        <f>PARAMETRES!$B6</f>
        <v>B</v>
      </c>
      <c r="BN7" s="46" t="str">
        <f>PARAMETRES!$C6</f>
        <v>M</v>
      </c>
      <c r="BO7" s="47"/>
      <c r="BP7" s="47"/>
      <c r="BQ7" s="47"/>
      <c r="BR7" s="47"/>
      <c r="BS7" s="47"/>
      <c r="BT7" s="47"/>
      <c r="BU7" s="47"/>
      <c r="BV7" s="47"/>
      <c r="BW7" s="47"/>
      <c r="BX7" s="47"/>
      <c r="BY7" s="47"/>
      <c r="BZ7" s="47"/>
      <c r="CA7" s="47"/>
      <c r="CB7" s="47"/>
      <c r="CC7" s="47"/>
      <c r="CD7" s="48" t="str">
        <f>IF(CE7=0,"-",SUM(BO7:CC7)/CE7*PARAMETRES!$G$6)</f>
        <v>-</v>
      </c>
      <c r="CE7" s="49">
        <f t="shared" si="3"/>
        <v>0</v>
      </c>
      <c r="CF7" s="51">
        <f>IF(PARAMETRES!$B6="-","",IF(BO$3="",0,IF(BO$46="",IF(BO7="",1,0),0))+IF(BP$3="",0,IF(BP$46="",IF(BP7="",1,0),0))+IF(BQ$3="",0,IF(BQ$46="",IF(BQ7="",1,0),0))+IF(BR$3="",0,IF(BR$46="",IF(BR7="",1,0),0))+IF(BS$3="",0,IF(BS$46="",IF(BS7="",1,0),0))+IF(BT$3="",0,IF(BT$46="",IF(BT7="",1,0),0))+IF(BU$3="",0,IF(BU$46="",IF(BU7="",1,0),0))+IF(BV$3="",0,IF(BV$46="",IF(BV7="",1,0),0))+IF(BW$3="",0,IF(BW$46="",IF(BW7="",1,0),0))+IF(BX$3="",0,IF(BX$46="",IF(BX7="",1,0),0))+IF(BY$3="",0,IF(BY$46="",IF(BY7="",1,0),0)+IF(BZ$3="",0,IF(BZ$46="",IF(BZ7="",1,0),0))+IF(CA$3="",0,IF(CA$46="",IF(CA7="",1,0),0))+IF(CB$3="",0,IF(CB$46="",IF(CB7="",1,0),0))+IF(CC$3="",0,IF(CC$46="",IF(CC7="",1,0),0))))</f>
        <v>0</v>
      </c>
      <c r="CG7" s="46" t="str">
        <f>PARAMETRES!$B6</f>
        <v>B</v>
      </c>
      <c r="CH7" s="52" t="str">
        <f>PARAMETRES!$C6</f>
        <v>M</v>
      </c>
    </row>
    <row r="8" spans="1:86">
      <c r="A8" s="31">
        <f t="shared" ref="A8:A23" si="4">A7+1</f>
        <v>3</v>
      </c>
      <c r="B8" s="46" t="str">
        <f>PARAMETRES!$B7</f>
        <v>B</v>
      </c>
      <c r="C8" s="46" t="str">
        <f>PARAMETRES!$C7</f>
        <v>P</v>
      </c>
      <c r="D8" s="47">
        <v>9</v>
      </c>
      <c r="E8" s="47">
        <v>18.399999999999999</v>
      </c>
      <c r="F8" s="47">
        <v>35.5</v>
      </c>
      <c r="G8" s="47">
        <v>12</v>
      </c>
      <c r="H8" s="47">
        <v>18.3</v>
      </c>
      <c r="I8" s="47"/>
      <c r="J8" s="47"/>
      <c r="K8" s="47"/>
      <c r="L8" s="47"/>
      <c r="M8" s="47"/>
      <c r="N8" s="47"/>
      <c r="O8" s="47"/>
      <c r="P8" s="47"/>
      <c r="Q8" s="47"/>
      <c r="R8" s="47"/>
      <c r="S8" s="48">
        <f>IF(T8=0,"-",SUM(D8:R8)/T8*PARAMETRES!$G$6)</f>
        <v>22.843137254901961</v>
      </c>
      <c r="T8" s="49">
        <f t="shared" si="0"/>
        <v>102</v>
      </c>
      <c r="U8" s="50">
        <f>IF(PARAMETRES!$B7="-","",IF(D$3="",0,IF(D$46="",IF(D8="",1,0),0))+IF(E$3="",0,IF(E$46="",IF(E8="",1,0),0))+IF(F$3="",0,IF(F$46="",IF(F8="",1,0),0))+IF(G$3="",0,IF(G$46="",IF(G8="",1,0),0))+IF(H$3="",0,IF(H$46="",IF(H8="",1,0),0))+IF(I$3="",0,IF(I$46="",IF(I8="",1,0),0))+IF(J$3="",0,IF(J$46="",IF(J8="",1,0),0))+IF(K$3="",0,IF(K$46="",IF(K8="",1,0),0))+IF(L$3="",0,IF(L$46="",IF(L8="",1,0),0))+IF(M$3="",0,IF(M$46="",IF(M8="",1,0),0))+IF(N$3="",0,IF(N$46="",IF(N8="",1,0),0)+IF(O$3="",0,IF(O$46="",IF(O8="",1,0),0))+IF(P$3="",0,IF(P$46="",IF(P8="",1,0),0))+IF(Q$3="",0,IF(Q$46="",IF(Q8="",1,0),0))+IF(R$3="",0,IF(R$46="",IF(R8="",1,0),0))))</f>
        <v>0</v>
      </c>
      <c r="V8" s="31">
        <f t="shared" ref="V8:V23" si="5">V7+1</f>
        <v>3</v>
      </c>
      <c r="W8" s="46" t="str">
        <f>PARAMETRES!$B7</f>
        <v>B</v>
      </c>
      <c r="X8" s="46" t="str">
        <f>PARAMETRES!$C7</f>
        <v>P</v>
      </c>
      <c r="Y8" s="47"/>
      <c r="Z8" s="47"/>
      <c r="AA8" s="47"/>
      <c r="AB8" s="47"/>
      <c r="AC8" s="47"/>
      <c r="AD8" s="47"/>
      <c r="AE8" s="47"/>
      <c r="AF8" s="47"/>
      <c r="AG8" s="47"/>
      <c r="AH8" s="47"/>
      <c r="AI8" s="47"/>
      <c r="AJ8" s="47"/>
      <c r="AK8" s="47"/>
      <c r="AL8" s="47"/>
      <c r="AM8" s="47"/>
      <c r="AN8" s="48" t="str">
        <f>IF(AO8=0,"-",SUM(Y8:AM8)/AO8*PARAMETRES!$G$6)</f>
        <v>-</v>
      </c>
      <c r="AO8" s="49">
        <f t="shared" si="1"/>
        <v>0</v>
      </c>
      <c r="AP8" s="50">
        <f>IF(PARAMETRES!$B7="-","",IF(Y$3="",0,IF(Y$46="",IF(Y8="",1,0),0))+IF(Z$3="",0,IF(Z$46="",IF(Z8="",1,0),0))+IF(AA$3="",0,IF(AA$46="",IF(AA8="",1,0),0))+IF(AB$3="",0,IF(AB$46="",IF(AB8="",1,0),0))+IF(AC$3="",0,IF(AC$46="",IF(AC8="",1,0),0))+IF(AD$3="",0,IF(AD$46="",IF(AD8="",1,0),0))+IF(AE$3="",0,IF(AE$46="",IF(AE8="",1,0),0))+IF(AF$3="",0,IF(AF$46="",IF(AF8="",1,0),0))+IF(AG$3="",0,IF(AG$46="",IF(AG8="",1,0),0))+IF(AH$3="",0,IF(AH$46="",IF(AH8="",1,0),0))+IF(AI$3="",0,IF(AI$46="",IF(AI8="",1,0),0)+IF(AJ$3="",0,IF(AJ$46="",IF(AJ8="",1,0),0))+IF(AK$3="",0,IF(AK$46="",IF(AK8="",1,0),0))+IF(AL$3="",0,IF(AL$46="",IF(AL8="",1,0),0))+IF(AM$3="",0,IF(AM$46="",IF(AM8="",1,0),0))))</f>
        <v>0</v>
      </c>
      <c r="AQ8" s="31">
        <f t="shared" ref="AQ8:AQ23" si="6">AQ7+1</f>
        <v>3</v>
      </c>
      <c r="AR8" s="46" t="str">
        <f>PARAMETRES!$B7</f>
        <v>B</v>
      </c>
      <c r="AS8" s="46" t="str">
        <f>PARAMETRES!$C7</f>
        <v>P</v>
      </c>
      <c r="AT8" s="47"/>
      <c r="AU8" s="47"/>
      <c r="AV8" s="47"/>
      <c r="AW8" s="47"/>
      <c r="AX8" s="47"/>
      <c r="AY8" s="47"/>
      <c r="AZ8" s="47"/>
      <c r="BA8" s="47"/>
      <c r="BB8" s="47"/>
      <c r="BC8" s="47"/>
      <c r="BD8" s="47"/>
      <c r="BE8" s="47"/>
      <c r="BF8" s="47"/>
      <c r="BG8" s="47"/>
      <c r="BH8" s="47"/>
      <c r="BI8" s="48" t="str">
        <f>IF(BJ8=0,"-",SUM(AT8:BH8)/BJ8*PARAMETRES!$G$6)</f>
        <v>-</v>
      </c>
      <c r="BJ8" s="49">
        <f t="shared" si="2"/>
        <v>0</v>
      </c>
      <c r="BK8" s="50">
        <f>IF(PARAMETRES!$B7="-","",IF(AT$3="",0,IF(AT$46="",IF(AT8="",1,0),0))+IF(AU$3="",0,IF(AU$46="",IF(AU8="",1,0),0))+IF(AV$3="",0,IF(AV$46="",IF(AV8="",1,0),0))+IF(AW$3="",0,IF(AW$46="",IF(AW8="",1,0),0))+IF(AX$3="",0,IF(AX$46="",IF(AX8="",1,0),0))+IF(AY$3="",0,IF(AY$46="",IF(AY8="",1,0),0))+IF(AZ$3="",0,IF(AZ$46="",IF(AZ8="",1,0),0))+IF(BA$3="",0,IF(BA$46="",IF(BA8="",1,0),0))+IF(BB$3="",0,IF(BB$46="",IF(BB8="",1,0),0))+IF(BC$3="",0,IF(BC$46="",IF(BC8="",1,0),0))+IF(BD$3="",0,IF(BD$46="",IF(BD8="",1,0),0)+IF(BE$3="",0,IF(BE$46="",IF(BE8="",1,0),0))+IF(BF$3="",0,IF(BF$46="",IF(BF8="",1,0),0))+IF(BG$3="",0,IF(BG$46="",IF(BG8="",1,0),0))+IF(BH$3="",0,IF(BH$46="",IF(BH8="",1,0),0))))</f>
        <v>0</v>
      </c>
      <c r="BL8" s="31">
        <f t="shared" ref="BL8:BL23" si="7">BL7+1</f>
        <v>3</v>
      </c>
      <c r="BM8" s="46" t="str">
        <f>PARAMETRES!$B7</f>
        <v>B</v>
      </c>
      <c r="BN8" s="46" t="str">
        <f>PARAMETRES!$C7</f>
        <v>P</v>
      </c>
      <c r="BO8" s="47"/>
      <c r="BP8" s="47"/>
      <c r="BQ8" s="47"/>
      <c r="BR8" s="47"/>
      <c r="BS8" s="47"/>
      <c r="BT8" s="47"/>
      <c r="BU8" s="47"/>
      <c r="BV8" s="47"/>
      <c r="BW8" s="47"/>
      <c r="BX8" s="47"/>
      <c r="BY8" s="47"/>
      <c r="BZ8" s="47"/>
      <c r="CA8" s="47"/>
      <c r="CB8" s="47"/>
      <c r="CC8" s="47"/>
      <c r="CD8" s="48" t="str">
        <f>IF(CE8=0,"-",SUM(BO8:CC8)/CE8*PARAMETRES!$G$6)</f>
        <v>-</v>
      </c>
      <c r="CE8" s="49">
        <f t="shared" si="3"/>
        <v>0</v>
      </c>
      <c r="CF8" s="51">
        <f>IF(PARAMETRES!$B7="-","",IF(BO$3="",0,IF(BO$46="",IF(BO8="",1,0),0))+IF(BP$3="",0,IF(BP$46="",IF(BP8="",1,0),0))+IF(BQ$3="",0,IF(BQ$46="",IF(BQ8="",1,0),0))+IF(BR$3="",0,IF(BR$46="",IF(BR8="",1,0),0))+IF(BS$3="",0,IF(BS$46="",IF(BS8="",1,0),0))+IF(BT$3="",0,IF(BT$46="",IF(BT8="",1,0),0))+IF(BU$3="",0,IF(BU$46="",IF(BU8="",1,0),0))+IF(BV$3="",0,IF(BV$46="",IF(BV8="",1,0),0))+IF(BW$3="",0,IF(BW$46="",IF(BW8="",1,0),0))+IF(BX$3="",0,IF(BX$46="",IF(BX8="",1,0),0))+IF(BY$3="",0,IF(BY$46="",IF(BY8="",1,0),0)+IF(BZ$3="",0,IF(BZ$46="",IF(BZ8="",1,0),0))+IF(CA$3="",0,IF(CA$46="",IF(CA8="",1,0),0))+IF(CB$3="",0,IF(CB$46="",IF(CB8="",1,0),0))+IF(CC$3="",0,IF(CC$46="",IF(CC8="",1,0),0))))</f>
        <v>0</v>
      </c>
      <c r="CG8" s="46" t="str">
        <f>PARAMETRES!$B7</f>
        <v>B</v>
      </c>
      <c r="CH8" s="52" t="str">
        <f>PARAMETRES!$C7</f>
        <v>P</v>
      </c>
    </row>
    <row r="9" spans="1:86">
      <c r="A9" s="31">
        <f t="shared" si="4"/>
        <v>4</v>
      </c>
      <c r="B9" s="46" t="str">
        <f>PARAMETRES!$B8</f>
        <v>B</v>
      </c>
      <c r="C9" s="46" t="str">
        <f>PARAMETRES!$C8</f>
        <v>S</v>
      </c>
      <c r="D9" s="47">
        <v>10</v>
      </c>
      <c r="E9" s="47">
        <v>19.600000000000001</v>
      </c>
      <c r="F9" s="47">
        <v>33</v>
      </c>
      <c r="G9" s="47">
        <v>10</v>
      </c>
      <c r="H9" s="47">
        <v>17.600000000000001</v>
      </c>
      <c r="I9" s="47"/>
      <c r="J9" s="47"/>
      <c r="K9" s="47"/>
      <c r="L9" s="47"/>
      <c r="M9" s="47"/>
      <c r="N9" s="47"/>
      <c r="O9" s="47"/>
      <c r="P9" s="47"/>
      <c r="Q9" s="47"/>
      <c r="R9" s="47"/>
      <c r="S9" s="48">
        <f>IF(T9=0,"-",SUM(D9:R9)/T9*PARAMETRES!$G$6)</f>
        <v>22.1078431372549</v>
      </c>
      <c r="T9" s="49">
        <f t="shared" si="0"/>
        <v>102</v>
      </c>
      <c r="U9" s="50">
        <f>IF(PARAMETRES!$B8="-","",IF(D$3="",0,IF(D$46="",IF(D9="",1,0),0))+IF(E$3="",0,IF(E$46="",IF(E9="",1,0),0))+IF(F$3="",0,IF(F$46="",IF(F9="",1,0),0))+IF(G$3="",0,IF(G$46="",IF(G9="",1,0),0))+IF(H$3="",0,IF(H$46="",IF(H9="",1,0),0))+IF(I$3="",0,IF(I$46="",IF(I9="",1,0),0))+IF(J$3="",0,IF(J$46="",IF(J9="",1,0),0))+IF(K$3="",0,IF(K$46="",IF(K9="",1,0),0))+IF(L$3="",0,IF(L$46="",IF(L9="",1,0),0))+IF(M$3="",0,IF(M$46="",IF(M9="",1,0),0))+IF(N$3="",0,IF(N$46="",IF(N9="",1,0),0)+IF(O$3="",0,IF(O$46="",IF(O9="",1,0),0))+IF(P$3="",0,IF(P$46="",IF(P9="",1,0),0))+IF(Q$3="",0,IF(Q$46="",IF(Q9="",1,0),0))+IF(R$3="",0,IF(R$46="",IF(R9="",1,0),0))))</f>
        <v>0</v>
      </c>
      <c r="V9" s="31">
        <f t="shared" si="5"/>
        <v>4</v>
      </c>
      <c r="W9" s="46" t="str">
        <f>PARAMETRES!$B8</f>
        <v>B</v>
      </c>
      <c r="X9" s="46" t="str">
        <f>PARAMETRES!$C8</f>
        <v>S</v>
      </c>
      <c r="Y9" s="47"/>
      <c r="Z9" s="47"/>
      <c r="AA9" s="47"/>
      <c r="AB9" s="47"/>
      <c r="AC9" s="47"/>
      <c r="AD9" s="47"/>
      <c r="AE9" s="47"/>
      <c r="AF9" s="47"/>
      <c r="AG9" s="47"/>
      <c r="AH9" s="47"/>
      <c r="AI9" s="47"/>
      <c r="AJ9" s="47"/>
      <c r="AK9" s="47"/>
      <c r="AL9" s="47"/>
      <c r="AM9" s="47"/>
      <c r="AN9" s="48" t="str">
        <f>IF(AO9=0,"-",SUM(Y9:AM9)/AO9*PARAMETRES!$G$6)</f>
        <v>-</v>
      </c>
      <c r="AO9" s="49">
        <f t="shared" si="1"/>
        <v>0</v>
      </c>
      <c r="AP9" s="50">
        <f>IF(PARAMETRES!$B8="-","",IF(Y$3="",0,IF(Y$46="",IF(Y9="",1,0),0))+IF(Z$3="",0,IF(Z$46="",IF(Z9="",1,0),0))+IF(AA$3="",0,IF(AA$46="",IF(AA9="",1,0),0))+IF(AB$3="",0,IF(AB$46="",IF(AB9="",1,0),0))+IF(AC$3="",0,IF(AC$46="",IF(AC9="",1,0),0))+IF(AD$3="",0,IF(AD$46="",IF(AD9="",1,0),0))+IF(AE$3="",0,IF(AE$46="",IF(AE9="",1,0),0))+IF(AF$3="",0,IF(AF$46="",IF(AF9="",1,0),0))+IF(AG$3="",0,IF(AG$46="",IF(AG9="",1,0),0))+IF(AH$3="",0,IF(AH$46="",IF(AH9="",1,0),0))+IF(AI$3="",0,IF(AI$46="",IF(AI9="",1,0),0)+IF(AJ$3="",0,IF(AJ$46="",IF(AJ9="",1,0),0))+IF(AK$3="",0,IF(AK$46="",IF(AK9="",1,0),0))+IF(AL$3="",0,IF(AL$46="",IF(AL9="",1,0),0))+IF(AM$3="",0,IF(AM$46="",IF(AM9="",1,0),0))))</f>
        <v>0</v>
      </c>
      <c r="AQ9" s="31">
        <f t="shared" si="6"/>
        <v>4</v>
      </c>
      <c r="AR9" s="46" t="str">
        <f>PARAMETRES!$B8</f>
        <v>B</v>
      </c>
      <c r="AS9" s="46" t="str">
        <f>PARAMETRES!$C8</f>
        <v>S</v>
      </c>
      <c r="AT9" s="47"/>
      <c r="AU9" s="47"/>
      <c r="AV9" s="47"/>
      <c r="AW9" s="47"/>
      <c r="AX9" s="47"/>
      <c r="AY9" s="47"/>
      <c r="AZ9" s="47"/>
      <c r="BA9" s="47"/>
      <c r="BB9" s="47"/>
      <c r="BC9" s="47"/>
      <c r="BD9" s="47"/>
      <c r="BE9" s="47"/>
      <c r="BF9" s="47"/>
      <c r="BG9" s="47"/>
      <c r="BH9" s="47"/>
      <c r="BI9" s="48" t="str">
        <f>IF(BJ9=0,"-",SUM(AT9:BH9)/BJ9*PARAMETRES!$G$6)</f>
        <v>-</v>
      </c>
      <c r="BJ9" s="49">
        <f t="shared" si="2"/>
        <v>0</v>
      </c>
      <c r="BK9" s="50">
        <f>IF(PARAMETRES!$B8="-","",IF(AT$3="",0,IF(AT$46="",IF(AT9="",1,0),0))+IF(AU$3="",0,IF(AU$46="",IF(AU9="",1,0),0))+IF(AV$3="",0,IF(AV$46="",IF(AV9="",1,0),0))+IF(AW$3="",0,IF(AW$46="",IF(AW9="",1,0),0))+IF(AX$3="",0,IF(AX$46="",IF(AX9="",1,0),0))+IF(AY$3="",0,IF(AY$46="",IF(AY9="",1,0),0))+IF(AZ$3="",0,IF(AZ$46="",IF(AZ9="",1,0),0))+IF(BA$3="",0,IF(BA$46="",IF(BA9="",1,0),0))+IF(BB$3="",0,IF(BB$46="",IF(BB9="",1,0),0))+IF(BC$3="",0,IF(BC$46="",IF(BC9="",1,0),0))+IF(BD$3="",0,IF(BD$46="",IF(BD9="",1,0),0)+IF(BE$3="",0,IF(BE$46="",IF(BE9="",1,0),0))+IF(BF$3="",0,IF(BF$46="",IF(BF9="",1,0),0))+IF(BG$3="",0,IF(BG$46="",IF(BG9="",1,0),0))+IF(BH$3="",0,IF(BH$46="",IF(BH9="",1,0),0))))</f>
        <v>0</v>
      </c>
      <c r="BL9" s="31">
        <f t="shared" si="7"/>
        <v>4</v>
      </c>
      <c r="BM9" s="46" t="str">
        <f>PARAMETRES!$B8</f>
        <v>B</v>
      </c>
      <c r="BN9" s="46" t="str">
        <f>PARAMETRES!$C8</f>
        <v>S</v>
      </c>
      <c r="BO9" s="47"/>
      <c r="BP9" s="47"/>
      <c r="BQ9" s="47"/>
      <c r="BR9" s="47"/>
      <c r="BS9" s="47"/>
      <c r="BT9" s="47"/>
      <c r="BU9" s="47"/>
      <c r="BV9" s="47"/>
      <c r="BW9" s="47"/>
      <c r="BX9" s="47"/>
      <c r="BY9" s="47"/>
      <c r="BZ9" s="47"/>
      <c r="CA9" s="47"/>
      <c r="CB9" s="47"/>
      <c r="CC9" s="47"/>
      <c r="CD9" s="48" t="str">
        <f>IF(CE9=0,"-",SUM(BO9:CC9)/CE9*PARAMETRES!$G$6)</f>
        <v>-</v>
      </c>
      <c r="CE9" s="49">
        <f t="shared" si="3"/>
        <v>0</v>
      </c>
      <c r="CF9" s="51">
        <f>IF(PARAMETRES!$B8="-","",IF(BO$3="",0,IF(BO$46="",IF(BO9="",1,0),0))+IF(BP$3="",0,IF(BP$46="",IF(BP9="",1,0),0))+IF(BQ$3="",0,IF(BQ$46="",IF(BQ9="",1,0),0))+IF(BR$3="",0,IF(BR$46="",IF(BR9="",1,0),0))+IF(BS$3="",0,IF(BS$46="",IF(BS9="",1,0),0))+IF(BT$3="",0,IF(BT$46="",IF(BT9="",1,0),0))+IF(BU$3="",0,IF(BU$46="",IF(BU9="",1,0),0))+IF(BV$3="",0,IF(BV$46="",IF(BV9="",1,0),0))+IF(BW$3="",0,IF(BW$46="",IF(BW9="",1,0),0))+IF(BX$3="",0,IF(BX$46="",IF(BX9="",1,0),0))+IF(BY$3="",0,IF(BY$46="",IF(BY9="",1,0),0)+IF(BZ$3="",0,IF(BZ$46="",IF(BZ9="",1,0),0))+IF(CA$3="",0,IF(CA$46="",IF(CA9="",1,0),0))+IF(CB$3="",0,IF(CB$46="",IF(CB9="",1,0),0))+IF(CC$3="",0,IF(CC$46="",IF(CC9="",1,0),0))))</f>
        <v>0</v>
      </c>
      <c r="CG9" s="46" t="str">
        <f>PARAMETRES!$B8</f>
        <v>B</v>
      </c>
      <c r="CH9" s="52" t="str">
        <f>PARAMETRES!$C8</f>
        <v>S</v>
      </c>
    </row>
    <row r="10" spans="1:86">
      <c r="A10" s="31">
        <f t="shared" si="4"/>
        <v>5</v>
      </c>
      <c r="B10" s="46" t="str">
        <f>PARAMETRES!$B9</f>
        <v>C</v>
      </c>
      <c r="C10" s="46" t="str">
        <f>PARAMETRES!$C9</f>
        <v>H</v>
      </c>
      <c r="D10" s="47">
        <v>8</v>
      </c>
      <c r="E10" s="47">
        <v>19.2</v>
      </c>
      <c r="F10" s="47">
        <v>31</v>
      </c>
      <c r="G10" s="47">
        <v>12</v>
      </c>
      <c r="H10" s="47">
        <v>16.899999999999999</v>
      </c>
      <c r="I10" s="47"/>
      <c r="J10" s="47"/>
      <c r="K10" s="47"/>
      <c r="L10" s="47"/>
      <c r="M10" s="47"/>
      <c r="N10" s="47"/>
      <c r="O10" s="47"/>
      <c r="P10" s="47"/>
      <c r="Q10" s="47"/>
      <c r="R10" s="47"/>
      <c r="S10" s="48">
        <f>IF(T10=0,"-",SUM(D10:R10)/T10*PARAMETRES!$G$6)</f>
        <v>21.348039215686274</v>
      </c>
      <c r="T10" s="49">
        <f t="shared" si="0"/>
        <v>102</v>
      </c>
      <c r="U10" s="50">
        <f>IF(PARAMETRES!$B9="-","",IF(D$3="",0,IF(D$46="",IF(D10="",1,0),0))+IF(E$3="",0,IF(E$46="",IF(E10="",1,0),0))+IF(F$3="",0,IF(F$46="",IF(F10="",1,0),0))+IF(G$3="",0,IF(G$46="",IF(G10="",1,0),0))+IF(H$3="",0,IF(H$46="",IF(H10="",1,0),0))+IF(I$3="",0,IF(I$46="",IF(I10="",1,0),0))+IF(J$3="",0,IF(J$46="",IF(J10="",1,0),0))+IF(K$3="",0,IF(K$46="",IF(K10="",1,0),0))+IF(L$3="",0,IF(L$46="",IF(L10="",1,0),0))+IF(M$3="",0,IF(M$46="",IF(M10="",1,0),0))+IF(N$3="",0,IF(N$46="",IF(N10="",1,0),0)+IF(O$3="",0,IF(O$46="",IF(O10="",1,0),0))+IF(P$3="",0,IF(P$46="",IF(P10="",1,0),0))+IF(Q$3="",0,IF(Q$46="",IF(Q10="",1,0),0))+IF(R$3="",0,IF(R$46="",IF(R10="",1,0),0))))</f>
        <v>0</v>
      </c>
      <c r="V10" s="31">
        <f t="shared" si="5"/>
        <v>5</v>
      </c>
      <c r="W10" s="46" t="str">
        <f>PARAMETRES!$B9</f>
        <v>C</v>
      </c>
      <c r="X10" s="46" t="str">
        <f>PARAMETRES!$C9</f>
        <v>H</v>
      </c>
      <c r="Y10" s="47"/>
      <c r="Z10" s="47"/>
      <c r="AA10" s="47"/>
      <c r="AB10" s="47"/>
      <c r="AC10" s="47"/>
      <c r="AD10" s="47"/>
      <c r="AE10" s="47"/>
      <c r="AF10" s="47"/>
      <c r="AG10" s="47"/>
      <c r="AH10" s="47"/>
      <c r="AI10" s="47"/>
      <c r="AJ10" s="47"/>
      <c r="AK10" s="47"/>
      <c r="AL10" s="47"/>
      <c r="AM10" s="47"/>
      <c r="AN10" s="48" t="str">
        <f>IF(AO10=0,"-",SUM(Y10:AM10)/AO10*PARAMETRES!$G$6)</f>
        <v>-</v>
      </c>
      <c r="AO10" s="49">
        <f t="shared" si="1"/>
        <v>0</v>
      </c>
      <c r="AP10" s="50">
        <f>IF(PARAMETRES!$B9="-","",IF(Y$3="",0,IF(Y$46="",IF(Y10="",1,0),0))+IF(Z$3="",0,IF(Z$46="",IF(Z10="",1,0),0))+IF(AA$3="",0,IF(AA$46="",IF(AA10="",1,0),0))+IF(AB$3="",0,IF(AB$46="",IF(AB10="",1,0),0))+IF(AC$3="",0,IF(AC$46="",IF(AC10="",1,0),0))+IF(AD$3="",0,IF(AD$46="",IF(AD10="",1,0),0))+IF(AE$3="",0,IF(AE$46="",IF(AE10="",1,0),0))+IF(AF$3="",0,IF(AF$46="",IF(AF10="",1,0),0))+IF(AG$3="",0,IF(AG$46="",IF(AG10="",1,0),0))+IF(AH$3="",0,IF(AH$46="",IF(AH10="",1,0),0))+IF(AI$3="",0,IF(AI$46="",IF(AI10="",1,0),0)+IF(AJ$3="",0,IF(AJ$46="",IF(AJ10="",1,0),0))+IF(AK$3="",0,IF(AK$46="",IF(AK10="",1,0),0))+IF(AL$3="",0,IF(AL$46="",IF(AL10="",1,0),0))+IF(AM$3="",0,IF(AM$46="",IF(AM10="",1,0),0))))</f>
        <v>0</v>
      </c>
      <c r="AQ10" s="31">
        <f t="shared" si="6"/>
        <v>5</v>
      </c>
      <c r="AR10" s="46" t="str">
        <f>PARAMETRES!$B9</f>
        <v>C</v>
      </c>
      <c r="AS10" s="46" t="str">
        <f>PARAMETRES!$C9</f>
        <v>H</v>
      </c>
      <c r="AT10" s="47"/>
      <c r="AU10" s="47"/>
      <c r="AV10" s="47"/>
      <c r="AW10" s="47"/>
      <c r="AX10" s="47"/>
      <c r="AY10" s="47"/>
      <c r="AZ10" s="47"/>
      <c r="BA10" s="47"/>
      <c r="BB10" s="47"/>
      <c r="BC10" s="47"/>
      <c r="BD10" s="47"/>
      <c r="BE10" s="47"/>
      <c r="BF10" s="47"/>
      <c r="BG10" s="47"/>
      <c r="BH10" s="47"/>
      <c r="BI10" s="48" t="str">
        <f>IF(BJ10=0,"-",SUM(AT10:BH10)/BJ10*PARAMETRES!$G$6)</f>
        <v>-</v>
      </c>
      <c r="BJ10" s="49">
        <f t="shared" si="2"/>
        <v>0</v>
      </c>
      <c r="BK10" s="50">
        <f>IF(PARAMETRES!$B9="-","",IF(AT$3="",0,IF(AT$46="",IF(AT10="",1,0),0))+IF(AU$3="",0,IF(AU$46="",IF(AU10="",1,0),0))+IF(AV$3="",0,IF(AV$46="",IF(AV10="",1,0),0))+IF(AW$3="",0,IF(AW$46="",IF(AW10="",1,0),0))+IF(AX$3="",0,IF(AX$46="",IF(AX10="",1,0),0))+IF(AY$3="",0,IF(AY$46="",IF(AY10="",1,0),0))+IF(AZ$3="",0,IF(AZ$46="",IF(AZ10="",1,0),0))+IF(BA$3="",0,IF(BA$46="",IF(BA10="",1,0),0))+IF(BB$3="",0,IF(BB$46="",IF(BB10="",1,0),0))+IF(BC$3="",0,IF(BC$46="",IF(BC10="",1,0),0))+IF(BD$3="",0,IF(BD$46="",IF(BD10="",1,0),0)+IF(BE$3="",0,IF(BE$46="",IF(BE10="",1,0),0))+IF(BF$3="",0,IF(BF$46="",IF(BF10="",1,0),0))+IF(BG$3="",0,IF(BG$46="",IF(BG10="",1,0),0))+IF(BH$3="",0,IF(BH$46="",IF(BH10="",1,0),0))))</f>
        <v>0</v>
      </c>
      <c r="BL10" s="31">
        <f t="shared" si="7"/>
        <v>5</v>
      </c>
      <c r="BM10" s="46" t="str">
        <f>PARAMETRES!$B9</f>
        <v>C</v>
      </c>
      <c r="BN10" s="46" t="str">
        <f>PARAMETRES!$C9</f>
        <v>H</v>
      </c>
      <c r="BO10" s="47"/>
      <c r="BP10" s="47"/>
      <c r="BQ10" s="47"/>
      <c r="BR10" s="47"/>
      <c r="BS10" s="47"/>
      <c r="BT10" s="47"/>
      <c r="BU10" s="47"/>
      <c r="BV10" s="47"/>
      <c r="BW10" s="47"/>
      <c r="BX10" s="47"/>
      <c r="BY10" s="47"/>
      <c r="BZ10" s="47"/>
      <c r="CA10" s="47"/>
      <c r="CB10" s="47"/>
      <c r="CC10" s="47"/>
      <c r="CD10" s="48" t="str">
        <f>IF(CE10=0,"-",SUM(BO10:CC10)/CE10*PARAMETRES!$G$6)</f>
        <v>-</v>
      </c>
      <c r="CE10" s="49">
        <f t="shared" si="3"/>
        <v>0</v>
      </c>
      <c r="CF10" s="51">
        <f>IF(PARAMETRES!$B9="-","",IF(BO$3="",0,IF(BO$46="",IF(BO10="",1,0),0))+IF(BP$3="",0,IF(BP$46="",IF(BP10="",1,0),0))+IF(BQ$3="",0,IF(BQ$46="",IF(BQ10="",1,0),0))+IF(BR$3="",0,IF(BR$46="",IF(BR10="",1,0),0))+IF(BS$3="",0,IF(BS$46="",IF(BS10="",1,0),0))+IF(BT$3="",0,IF(BT$46="",IF(BT10="",1,0),0))+IF(BU$3="",0,IF(BU$46="",IF(BU10="",1,0),0))+IF(BV$3="",0,IF(BV$46="",IF(BV10="",1,0),0))+IF(BW$3="",0,IF(BW$46="",IF(BW10="",1,0),0))+IF(BX$3="",0,IF(BX$46="",IF(BX10="",1,0),0))+IF(BY$3="",0,IF(BY$46="",IF(BY10="",1,0),0)+IF(BZ$3="",0,IF(BZ$46="",IF(BZ10="",1,0),0))+IF(CA$3="",0,IF(CA$46="",IF(CA10="",1,0),0))+IF(CB$3="",0,IF(CB$46="",IF(CB10="",1,0),0))+IF(CC$3="",0,IF(CC$46="",IF(CC10="",1,0),0))))</f>
        <v>0</v>
      </c>
      <c r="CG10" s="46" t="str">
        <f>PARAMETRES!$B9</f>
        <v>C</v>
      </c>
      <c r="CH10" s="52" t="str">
        <f>PARAMETRES!$C9</f>
        <v>H</v>
      </c>
    </row>
    <row r="11" spans="1:86">
      <c r="A11" s="31">
        <f t="shared" si="4"/>
        <v>6</v>
      </c>
      <c r="B11" s="46" t="str">
        <f>PARAMETRES!$B10</f>
        <v>C</v>
      </c>
      <c r="C11" s="46" t="str">
        <f>PARAMETRES!$C10</f>
        <v>A</v>
      </c>
      <c r="D11" s="47">
        <v>3</v>
      </c>
      <c r="E11" s="47">
        <v>14.4</v>
      </c>
      <c r="F11" s="47">
        <v>21.5</v>
      </c>
      <c r="G11" s="47">
        <v>11</v>
      </c>
      <c r="H11" s="47">
        <v>15.8</v>
      </c>
      <c r="I11" s="47"/>
      <c r="J11" s="47"/>
      <c r="K11" s="47"/>
      <c r="L11" s="47"/>
      <c r="M11" s="47"/>
      <c r="N11" s="47"/>
      <c r="O11" s="47"/>
      <c r="P11" s="47"/>
      <c r="Q11" s="47"/>
      <c r="R11" s="47"/>
      <c r="S11" s="48">
        <f>IF(T11=0,"-",SUM(D11:R11)/T11*PARAMETRES!$G$6)</f>
        <v>16.102941176470591</v>
      </c>
      <c r="T11" s="49">
        <f t="shared" si="0"/>
        <v>102</v>
      </c>
      <c r="U11" s="50">
        <f>IF(PARAMETRES!$B10="-","",IF(D$3="",0,IF(D$46="",IF(D11="",1,0),0))+IF(E$3="",0,IF(E$46="",IF(E11="",1,0),0))+IF(F$3="",0,IF(F$46="",IF(F11="",1,0),0))+IF(G$3="",0,IF(G$46="",IF(G11="",1,0),0))+IF(H$3="",0,IF(H$46="",IF(H11="",1,0),0))+IF(I$3="",0,IF(I$46="",IF(I11="",1,0),0))+IF(J$3="",0,IF(J$46="",IF(J11="",1,0),0))+IF(K$3="",0,IF(K$46="",IF(K11="",1,0),0))+IF(L$3="",0,IF(L$46="",IF(L11="",1,0),0))+IF(M$3="",0,IF(M$46="",IF(M11="",1,0),0))+IF(N$3="",0,IF(N$46="",IF(N11="",1,0),0)+IF(O$3="",0,IF(O$46="",IF(O11="",1,0),0))+IF(P$3="",0,IF(P$46="",IF(P11="",1,0),0))+IF(Q$3="",0,IF(Q$46="",IF(Q11="",1,0),0))+IF(R$3="",0,IF(R$46="",IF(R11="",1,0),0))))</f>
        <v>0</v>
      </c>
      <c r="V11" s="31">
        <f t="shared" si="5"/>
        <v>6</v>
      </c>
      <c r="W11" s="46" t="str">
        <f>PARAMETRES!$B10</f>
        <v>C</v>
      </c>
      <c r="X11" s="46" t="str">
        <f>PARAMETRES!$C10</f>
        <v>A</v>
      </c>
      <c r="Y11" s="47"/>
      <c r="Z11" s="47"/>
      <c r="AA11" s="47"/>
      <c r="AB11" s="47"/>
      <c r="AC11" s="47"/>
      <c r="AD11" s="47"/>
      <c r="AE11" s="47"/>
      <c r="AF11" s="47"/>
      <c r="AG11" s="47"/>
      <c r="AH11" s="47"/>
      <c r="AI11" s="47"/>
      <c r="AJ11" s="47"/>
      <c r="AK11" s="47"/>
      <c r="AL11" s="47"/>
      <c r="AM11" s="47"/>
      <c r="AN11" s="48" t="str">
        <f>IF(AO11=0,"-",SUM(Y11:AM11)/AO11*PARAMETRES!$G$6)</f>
        <v>-</v>
      </c>
      <c r="AO11" s="49">
        <f t="shared" si="1"/>
        <v>0</v>
      </c>
      <c r="AP11" s="50">
        <f>IF(PARAMETRES!$B10="-","",IF(Y$3="",0,IF(Y$46="",IF(Y11="",1,0),0))+IF(Z$3="",0,IF(Z$46="",IF(Z11="",1,0),0))+IF(AA$3="",0,IF(AA$46="",IF(AA11="",1,0),0))+IF(AB$3="",0,IF(AB$46="",IF(AB11="",1,0),0))+IF(AC$3="",0,IF(AC$46="",IF(AC11="",1,0),0))+IF(AD$3="",0,IF(AD$46="",IF(AD11="",1,0),0))+IF(AE$3="",0,IF(AE$46="",IF(AE11="",1,0),0))+IF(AF$3="",0,IF(AF$46="",IF(AF11="",1,0),0))+IF(AG$3="",0,IF(AG$46="",IF(AG11="",1,0),0))+IF(AH$3="",0,IF(AH$46="",IF(AH11="",1,0),0))+IF(AI$3="",0,IF(AI$46="",IF(AI11="",1,0),0)+IF(AJ$3="",0,IF(AJ$46="",IF(AJ11="",1,0),0))+IF(AK$3="",0,IF(AK$46="",IF(AK11="",1,0),0))+IF(AL$3="",0,IF(AL$46="",IF(AL11="",1,0),0))+IF(AM$3="",0,IF(AM$46="",IF(AM11="",1,0),0))))</f>
        <v>0</v>
      </c>
      <c r="AQ11" s="31">
        <f t="shared" si="6"/>
        <v>6</v>
      </c>
      <c r="AR11" s="46" t="str">
        <f>PARAMETRES!$B10</f>
        <v>C</v>
      </c>
      <c r="AS11" s="46" t="str">
        <f>PARAMETRES!$C10</f>
        <v>A</v>
      </c>
      <c r="AT11" s="47"/>
      <c r="AU11" s="47"/>
      <c r="AV11" s="47"/>
      <c r="AW11" s="47"/>
      <c r="AX11" s="47"/>
      <c r="AY11" s="47"/>
      <c r="AZ11" s="47"/>
      <c r="BA11" s="47"/>
      <c r="BB11" s="47"/>
      <c r="BC11" s="47"/>
      <c r="BD11" s="47"/>
      <c r="BE11" s="47"/>
      <c r="BF11" s="47"/>
      <c r="BG11" s="47"/>
      <c r="BH11" s="47"/>
      <c r="BI11" s="48" t="str">
        <f>IF(BJ11=0,"-",SUM(AT11:BH11)/BJ11*PARAMETRES!$G$6)</f>
        <v>-</v>
      </c>
      <c r="BJ11" s="49">
        <f t="shared" si="2"/>
        <v>0</v>
      </c>
      <c r="BK11" s="50">
        <f>IF(PARAMETRES!$B10="-","",IF(AT$3="",0,IF(AT$46="",IF(AT11="",1,0),0))+IF(AU$3="",0,IF(AU$46="",IF(AU11="",1,0),0))+IF(AV$3="",0,IF(AV$46="",IF(AV11="",1,0),0))+IF(AW$3="",0,IF(AW$46="",IF(AW11="",1,0),0))+IF(AX$3="",0,IF(AX$46="",IF(AX11="",1,0),0))+IF(AY$3="",0,IF(AY$46="",IF(AY11="",1,0),0))+IF(AZ$3="",0,IF(AZ$46="",IF(AZ11="",1,0),0))+IF(BA$3="",0,IF(BA$46="",IF(BA11="",1,0),0))+IF(BB$3="",0,IF(BB$46="",IF(BB11="",1,0),0))+IF(BC$3="",0,IF(BC$46="",IF(BC11="",1,0),0))+IF(BD$3="",0,IF(BD$46="",IF(BD11="",1,0),0)+IF(BE$3="",0,IF(BE$46="",IF(BE11="",1,0),0))+IF(BF$3="",0,IF(BF$46="",IF(BF11="",1,0),0))+IF(BG$3="",0,IF(BG$46="",IF(BG11="",1,0),0))+IF(BH$3="",0,IF(BH$46="",IF(BH11="",1,0),0))))</f>
        <v>0</v>
      </c>
      <c r="BL11" s="31">
        <f t="shared" si="7"/>
        <v>6</v>
      </c>
      <c r="BM11" s="46" t="str">
        <f>PARAMETRES!$B10</f>
        <v>C</v>
      </c>
      <c r="BN11" s="46" t="str">
        <f>PARAMETRES!$C10</f>
        <v>A</v>
      </c>
      <c r="BO11" s="47"/>
      <c r="BP11" s="47"/>
      <c r="BQ11" s="47"/>
      <c r="BR11" s="47"/>
      <c r="BS11" s="47"/>
      <c r="BT11" s="47"/>
      <c r="BU11" s="47"/>
      <c r="BV11" s="47"/>
      <c r="BW11" s="47"/>
      <c r="BX11" s="47"/>
      <c r="BY11" s="47"/>
      <c r="BZ11" s="47"/>
      <c r="CA11" s="47"/>
      <c r="CB11" s="47"/>
      <c r="CC11" s="47"/>
      <c r="CD11" s="48" t="str">
        <f>IF(CE11=0,"-",SUM(BO11:CC11)/CE11*PARAMETRES!$G$6)</f>
        <v>-</v>
      </c>
      <c r="CE11" s="49">
        <f t="shared" si="3"/>
        <v>0</v>
      </c>
      <c r="CF11" s="51">
        <f>IF(PARAMETRES!$B10="-","",IF(BO$3="",0,IF(BO$46="",IF(BO11="",1,0),0))+IF(BP$3="",0,IF(BP$46="",IF(BP11="",1,0),0))+IF(BQ$3="",0,IF(BQ$46="",IF(BQ11="",1,0),0))+IF(BR$3="",0,IF(BR$46="",IF(BR11="",1,0),0))+IF(BS$3="",0,IF(BS$46="",IF(BS11="",1,0),0))+IF(BT$3="",0,IF(BT$46="",IF(BT11="",1,0),0))+IF(BU$3="",0,IF(BU$46="",IF(BU11="",1,0),0))+IF(BV$3="",0,IF(BV$46="",IF(BV11="",1,0),0))+IF(BW$3="",0,IF(BW$46="",IF(BW11="",1,0),0))+IF(BX$3="",0,IF(BX$46="",IF(BX11="",1,0),0))+IF(BY$3="",0,IF(BY$46="",IF(BY11="",1,0),0)+IF(BZ$3="",0,IF(BZ$46="",IF(BZ11="",1,0),0))+IF(CA$3="",0,IF(CA$46="",IF(CA11="",1,0),0))+IF(CB$3="",0,IF(CB$46="",IF(CB11="",1,0),0))+IF(CC$3="",0,IF(CC$46="",IF(CC11="",1,0),0))))</f>
        <v>0</v>
      </c>
      <c r="CG11" s="46" t="str">
        <f>PARAMETRES!$B10</f>
        <v>C</v>
      </c>
      <c r="CH11" s="52" t="str">
        <f>PARAMETRES!$C10</f>
        <v>A</v>
      </c>
    </row>
    <row r="12" spans="1:86">
      <c r="A12" s="31">
        <f t="shared" si="4"/>
        <v>7</v>
      </c>
      <c r="B12" s="46" t="str">
        <f>PARAMETRES!$B11</f>
        <v>C</v>
      </c>
      <c r="C12" s="46" t="str">
        <f>PARAMETRES!$C11</f>
        <v>R</v>
      </c>
      <c r="D12" s="47">
        <v>10</v>
      </c>
      <c r="E12" s="47">
        <v>19.600000000000001</v>
      </c>
      <c r="F12" s="47">
        <v>34.5</v>
      </c>
      <c r="G12" s="47">
        <v>12</v>
      </c>
      <c r="H12" s="47">
        <v>19.7</v>
      </c>
      <c r="I12" s="47"/>
      <c r="J12" s="47"/>
      <c r="K12" s="47"/>
      <c r="L12" s="47"/>
      <c r="M12" s="47"/>
      <c r="N12" s="47"/>
      <c r="O12" s="47"/>
      <c r="P12" s="47"/>
      <c r="Q12" s="47"/>
      <c r="R12" s="47"/>
      <c r="S12" s="48">
        <f>IF(T12=0,"-",SUM(D12:R12)/T12*PARAMETRES!$G$6)</f>
        <v>23.480392156862745</v>
      </c>
      <c r="T12" s="49">
        <f t="shared" si="0"/>
        <v>102</v>
      </c>
      <c r="U12" s="50">
        <f>IF(PARAMETRES!$B11="-","",IF(D$3="",0,IF(D$46="",IF(D12="",1,0),0))+IF(E$3="",0,IF(E$46="",IF(E12="",1,0),0))+IF(F$3="",0,IF(F$46="",IF(F12="",1,0),0))+IF(G$3="",0,IF(G$46="",IF(G12="",1,0),0))+IF(H$3="",0,IF(H$46="",IF(H12="",1,0),0))+IF(I$3="",0,IF(I$46="",IF(I12="",1,0),0))+IF(J$3="",0,IF(J$46="",IF(J12="",1,0),0))+IF(K$3="",0,IF(K$46="",IF(K12="",1,0),0))+IF(L$3="",0,IF(L$46="",IF(L12="",1,0),0))+IF(M$3="",0,IF(M$46="",IF(M12="",1,0),0))+IF(N$3="",0,IF(N$46="",IF(N12="",1,0),0)+IF(O$3="",0,IF(O$46="",IF(O12="",1,0),0))+IF(P$3="",0,IF(P$46="",IF(P12="",1,0),0))+IF(Q$3="",0,IF(Q$46="",IF(Q12="",1,0),0))+IF(R$3="",0,IF(R$46="",IF(R12="",1,0),0))))</f>
        <v>0</v>
      </c>
      <c r="V12" s="31">
        <f t="shared" si="5"/>
        <v>7</v>
      </c>
      <c r="W12" s="46" t="str">
        <f>PARAMETRES!$B11</f>
        <v>C</v>
      </c>
      <c r="X12" s="46" t="str">
        <f>PARAMETRES!$C11</f>
        <v>R</v>
      </c>
      <c r="Y12" s="47"/>
      <c r="Z12" s="47"/>
      <c r="AA12" s="47"/>
      <c r="AB12" s="47"/>
      <c r="AC12" s="47"/>
      <c r="AD12" s="47"/>
      <c r="AE12" s="47"/>
      <c r="AF12" s="47"/>
      <c r="AG12" s="47"/>
      <c r="AH12" s="47"/>
      <c r="AI12" s="47"/>
      <c r="AJ12" s="47"/>
      <c r="AK12" s="47"/>
      <c r="AL12" s="47"/>
      <c r="AM12" s="47"/>
      <c r="AN12" s="48" t="str">
        <f>IF(AO12=0,"-",SUM(Y12:AM12)/AO12*PARAMETRES!$G$6)</f>
        <v>-</v>
      </c>
      <c r="AO12" s="49">
        <f t="shared" si="1"/>
        <v>0</v>
      </c>
      <c r="AP12" s="50">
        <f>IF(PARAMETRES!$B11="-","",IF(Y$3="",0,IF(Y$46="",IF(Y12="",1,0),0))+IF(Z$3="",0,IF(Z$46="",IF(Z12="",1,0),0))+IF(AA$3="",0,IF(AA$46="",IF(AA12="",1,0),0))+IF(AB$3="",0,IF(AB$46="",IF(AB12="",1,0),0))+IF(AC$3="",0,IF(AC$46="",IF(AC12="",1,0),0))+IF(AD$3="",0,IF(AD$46="",IF(AD12="",1,0),0))+IF(AE$3="",0,IF(AE$46="",IF(AE12="",1,0),0))+IF(AF$3="",0,IF(AF$46="",IF(AF12="",1,0),0))+IF(AG$3="",0,IF(AG$46="",IF(AG12="",1,0),0))+IF(AH$3="",0,IF(AH$46="",IF(AH12="",1,0),0))+IF(AI$3="",0,IF(AI$46="",IF(AI12="",1,0),0)+IF(AJ$3="",0,IF(AJ$46="",IF(AJ12="",1,0),0))+IF(AK$3="",0,IF(AK$46="",IF(AK12="",1,0),0))+IF(AL$3="",0,IF(AL$46="",IF(AL12="",1,0),0))+IF(AM$3="",0,IF(AM$46="",IF(AM12="",1,0),0))))</f>
        <v>0</v>
      </c>
      <c r="AQ12" s="31">
        <f t="shared" si="6"/>
        <v>7</v>
      </c>
      <c r="AR12" s="46" t="str">
        <f>PARAMETRES!$B11</f>
        <v>C</v>
      </c>
      <c r="AS12" s="46" t="str">
        <f>PARAMETRES!$C11</f>
        <v>R</v>
      </c>
      <c r="AT12" s="47"/>
      <c r="AU12" s="47"/>
      <c r="AV12" s="47"/>
      <c r="AW12" s="47"/>
      <c r="AX12" s="47"/>
      <c r="AY12" s="47"/>
      <c r="AZ12" s="47"/>
      <c r="BA12" s="47"/>
      <c r="BB12" s="47"/>
      <c r="BC12" s="47"/>
      <c r="BD12" s="47"/>
      <c r="BE12" s="47"/>
      <c r="BF12" s="47"/>
      <c r="BG12" s="47"/>
      <c r="BH12" s="47"/>
      <c r="BI12" s="48" t="str">
        <f>IF(BJ12=0,"-",SUM(AT12:BH12)/BJ12*PARAMETRES!$G$6)</f>
        <v>-</v>
      </c>
      <c r="BJ12" s="49">
        <f t="shared" si="2"/>
        <v>0</v>
      </c>
      <c r="BK12" s="50">
        <f>IF(PARAMETRES!$B11="-","",IF(AT$3="",0,IF(AT$46="",IF(AT12="",1,0),0))+IF(AU$3="",0,IF(AU$46="",IF(AU12="",1,0),0))+IF(AV$3="",0,IF(AV$46="",IF(AV12="",1,0),0))+IF(AW$3="",0,IF(AW$46="",IF(AW12="",1,0),0))+IF(AX$3="",0,IF(AX$46="",IF(AX12="",1,0),0))+IF(AY$3="",0,IF(AY$46="",IF(AY12="",1,0),0))+IF(AZ$3="",0,IF(AZ$46="",IF(AZ12="",1,0),0))+IF(BA$3="",0,IF(BA$46="",IF(BA12="",1,0),0))+IF(BB$3="",0,IF(BB$46="",IF(BB12="",1,0),0))+IF(BC$3="",0,IF(BC$46="",IF(BC12="",1,0),0))+IF(BD$3="",0,IF(BD$46="",IF(BD12="",1,0),0)+IF(BE$3="",0,IF(BE$46="",IF(BE12="",1,0),0))+IF(BF$3="",0,IF(BF$46="",IF(BF12="",1,0),0))+IF(BG$3="",0,IF(BG$46="",IF(BG12="",1,0),0))+IF(BH$3="",0,IF(BH$46="",IF(BH12="",1,0),0))))</f>
        <v>0</v>
      </c>
      <c r="BL12" s="31">
        <f t="shared" si="7"/>
        <v>7</v>
      </c>
      <c r="BM12" s="46" t="str">
        <f>PARAMETRES!$B11</f>
        <v>C</v>
      </c>
      <c r="BN12" s="46" t="str">
        <f>PARAMETRES!$C11</f>
        <v>R</v>
      </c>
      <c r="BO12" s="47"/>
      <c r="BP12" s="47"/>
      <c r="BQ12" s="47"/>
      <c r="BR12" s="47"/>
      <c r="BS12" s="47"/>
      <c r="BT12" s="47"/>
      <c r="BU12" s="47"/>
      <c r="BV12" s="47"/>
      <c r="BW12" s="47"/>
      <c r="BX12" s="47"/>
      <c r="BY12" s="47"/>
      <c r="BZ12" s="47"/>
      <c r="CA12" s="47"/>
      <c r="CB12" s="47"/>
      <c r="CC12" s="47"/>
      <c r="CD12" s="48" t="str">
        <f>IF(CE12=0,"-",SUM(BO12:CC12)/CE12*PARAMETRES!$G$6)</f>
        <v>-</v>
      </c>
      <c r="CE12" s="49">
        <f t="shared" si="3"/>
        <v>0</v>
      </c>
      <c r="CF12" s="51">
        <f>IF(PARAMETRES!$B11="-","",IF(BO$3="",0,IF(BO$46="",IF(BO12="",1,0),0))+IF(BP$3="",0,IF(BP$46="",IF(BP12="",1,0),0))+IF(BQ$3="",0,IF(BQ$46="",IF(BQ12="",1,0),0))+IF(BR$3="",0,IF(BR$46="",IF(BR12="",1,0),0))+IF(BS$3="",0,IF(BS$46="",IF(BS12="",1,0),0))+IF(BT$3="",0,IF(BT$46="",IF(BT12="",1,0),0))+IF(BU$3="",0,IF(BU$46="",IF(BU12="",1,0),0))+IF(BV$3="",0,IF(BV$46="",IF(BV12="",1,0),0))+IF(BW$3="",0,IF(BW$46="",IF(BW12="",1,0),0))+IF(BX$3="",0,IF(BX$46="",IF(BX12="",1,0),0))+IF(BY$3="",0,IF(BY$46="",IF(BY12="",1,0),0)+IF(BZ$3="",0,IF(BZ$46="",IF(BZ12="",1,0),0))+IF(CA$3="",0,IF(CA$46="",IF(CA12="",1,0),0))+IF(CB$3="",0,IF(CB$46="",IF(CB12="",1,0),0))+IF(CC$3="",0,IF(CC$46="",IF(CC12="",1,0),0))))</f>
        <v>0</v>
      </c>
      <c r="CG12" s="46" t="str">
        <f>PARAMETRES!$B11</f>
        <v>C</v>
      </c>
      <c r="CH12" s="52" t="str">
        <f>PARAMETRES!$C11</f>
        <v>R</v>
      </c>
    </row>
    <row r="13" spans="1:86">
      <c r="A13" s="31">
        <f t="shared" si="4"/>
        <v>8</v>
      </c>
      <c r="B13" s="46" t="str">
        <f>PARAMETRES!$B12</f>
        <v>D</v>
      </c>
      <c r="C13" s="46" t="str">
        <f>PARAMETRES!$C12</f>
        <v>L</v>
      </c>
      <c r="D13" s="47">
        <v>10</v>
      </c>
      <c r="E13" s="47">
        <v>17.100000000000001</v>
      </c>
      <c r="F13" s="47"/>
      <c r="G13" s="47">
        <v>12</v>
      </c>
      <c r="H13" s="47">
        <v>20</v>
      </c>
      <c r="I13" s="47"/>
      <c r="J13" s="47"/>
      <c r="K13" s="47"/>
      <c r="L13" s="47"/>
      <c r="M13" s="47"/>
      <c r="N13" s="47"/>
      <c r="O13" s="47"/>
      <c r="P13" s="47"/>
      <c r="Q13" s="47"/>
      <c r="R13" s="47"/>
      <c r="S13" s="48">
        <f>IF(T13=0,"-",SUM(D13:R13)/T13*PARAMETRES!$G$6)</f>
        <v>23.830645161290324</v>
      </c>
      <c r="T13" s="49">
        <f t="shared" si="0"/>
        <v>62</v>
      </c>
      <c r="U13" s="50">
        <f>IF(PARAMETRES!$B12="-","",IF(D$3="",0,IF(D$46="",IF(D13="",1,0),0))+IF(E$3="",0,IF(E$46="",IF(E13="",1,0),0))+IF(F$3="",0,IF(F$46="",IF(F13="",1,0),0))+IF(G$3="",0,IF(G$46="",IF(G13="",1,0),0))+IF(H$3="",0,IF(H$46="",IF(H13="",1,0),0))+IF(I$3="",0,IF(I$46="",IF(I13="",1,0),0))+IF(J$3="",0,IF(J$46="",IF(J13="",1,0),0))+IF(K$3="",0,IF(K$46="",IF(K13="",1,0),0))+IF(L$3="",0,IF(L$46="",IF(L13="",1,0),0))+IF(M$3="",0,IF(M$46="",IF(M13="",1,0),0))+IF(N$3="",0,IF(N$46="",IF(N13="",1,0),0)+IF(O$3="",0,IF(O$46="",IF(O13="",1,0),0))+IF(P$3="",0,IF(P$46="",IF(P13="",1,0),0))+IF(Q$3="",0,IF(Q$46="",IF(Q13="",1,0),0))+IF(R$3="",0,IF(R$46="",IF(R13="",1,0),0))))</f>
        <v>1</v>
      </c>
      <c r="V13" s="31">
        <f t="shared" si="5"/>
        <v>8</v>
      </c>
      <c r="W13" s="46" t="str">
        <f>PARAMETRES!$B12</f>
        <v>D</v>
      </c>
      <c r="X13" s="46" t="str">
        <f>PARAMETRES!$C12</f>
        <v>L</v>
      </c>
      <c r="Y13" s="47"/>
      <c r="Z13" s="47"/>
      <c r="AA13" s="47"/>
      <c r="AB13" s="47"/>
      <c r="AC13" s="47"/>
      <c r="AD13" s="47"/>
      <c r="AE13" s="47"/>
      <c r="AF13" s="47"/>
      <c r="AG13" s="47"/>
      <c r="AH13" s="47"/>
      <c r="AI13" s="47"/>
      <c r="AJ13" s="47"/>
      <c r="AK13" s="47"/>
      <c r="AL13" s="47"/>
      <c r="AM13" s="47"/>
      <c r="AN13" s="48" t="str">
        <f>IF(AO13=0,"-",SUM(Y13:AM13)/AO13*PARAMETRES!$G$6)</f>
        <v>-</v>
      </c>
      <c r="AO13" s="49">
        <f t="shared" si="1"/>
        <v>0</v>
      </c>
      <c r="AP13" s="50">
        <f>IF(PARAMETRES!$B12="-","",IF(Y$3="",0,IF(Y$46="",IF(Y13="",1,0),0))+IF(Z$3="",0,IF(Z$46="",IF(Z13="",1,0),0))+IF(AA$3="",0,IF(AA$46="",IF(AA13="",1,0),0))+IF(AB$3="",0,IF(AB$46="",IF(AB13="",1,0),0))+IF(AC$3="",0,IF(AC$46="",IF(AC13="",1,0),0))+IF(AD$3="",0,IF(AD$46="",IF(AD13="",1,0),0))+IF(AE$3="",0,IF(AE$46="",IF(AE13="",1,0),0))+IF(AF$3="",0,IF(AF$46="",IF(AF13="",1,0),0))+IF(AG$3="",0,IF(AG$46="",IF(AG13="",1,0),0))+IF(AH$3="",0,IF(AH$46="",IF(AH13="",1,0),0))+IF(AI$3="",0,IF(AI$46="",IF(AI13="",1,0),0)+IF(AJ$3="",0,IF(AJ$46="",IF(AJ13="",1,0),0))+IF(AK$3="",0,IF(AK$46="",IF(AK13="",1,0),0))+IF(AL$3="",0,IF(AL$46="",IF(AL13="",1,0),0))+IF(AM$3="",0,IF(AM$46="",IF(AM13="",1,0),0))))</f>
        <v>0</v>
      </c>
      <c r="AQ13" s="31">
        <f t="shared" si="6"/>
        <v>8</v>
      </c>
      <c r="AR13" s="46" t="str">
        <f>PARAMETRES!$B12</f>
        <v>D</v>
      </c>
      <c r="AS13" s="46" t="str">
        <f>PARAMETRES!$C12</f>
        <v>L</v>
      </c>
      <c r="AT13" s="47"/>
      <c r="AU13" s="47"/>
      <c r="AV13" s="47"/>
      <c r="AW13" s="47"/>
      <c r="AX13" s="47"/>
      <c r="AY13" s="47"/>
      <c r="AZ13" s="47"/>
      <c r="BA13" s="47"/>
      <c r="BB13" s="47"/>
      <c r="BC13" s="47"/>
      <c r="BD13" s="47"/>
      <c r="BE13" s="47"/>
      <c r="BF13" s="47"/>
      <c r="BG13" s="47"/>
      <c r="BH13" s="47"/>
      <c r="BI13" s="48" t="str">
        <f>IF(BJ13=0,"-",SUM(AT13:BH13)/BJ13*PARAMETRES!$G$6)</f>
        <v>-</v>
      </c>
      <c r="BJ13" s="49">
        <f t="shared" si="2"/>
        <v>0</v>
      </c>
      <c r="BK13" s="50">
        <f>IF(PARAMETRES!$B12="-","",IF(AT$3="",0,IF(AT$46="",IF(AT13="",1,0),0))+IF(AU$3="",0,IF(AU$46="",IF(AU13="",1,0),0))+IF(AV$3="",0,IF(AV$46="",IF(AV13="",1,0),0))+IF(AW$3="",0,IF(AW$46="",IF(AW13="",1,0),0))+IF(AX$3="",0,IF(AX$46="",IF(AX13="",1,0),0))+IF(AY$3="",0,IF(AY$46="",IF(AY13="",1,0),0))+IF(AZ$3="",0,IF(AZ$46="",IF(AZ13="",1,0),0))+IF(BA$3="",0,IF(BA$46="",IF(BA13="",1,0),0))+IF(BB$3="",0,IF(BB$46="",IF(BB13="",1,0),0))+IF(BC$3="",0,IF(BC$46="",IF(BC13="",1,0),0))+IF(BD$3="",0,IF(BD$46="",IF(BD13="",1,0),0)+IF(BE$3="",0,IF(BE$46="",IF(BE13="",1,0),0))+IF(BF$3="",0,IF(BF$46="",IF(BF13="",1,0),0))+IF(BG$3="",0,IF(BG$46="",IF(BG13="",1,0),0))+IF(BH$3="",0,IF(BH$46="",IF(BH13="",1,0),0))))</f>
        <v>0</v>
      </c>
      <c r="BL13" s="31">
        <f t="shared" si="7"/>
        <v>8</v>
      </c>
      <c r="BM13" s="46" t="str">
        <f>PARAMETRES!$B12</f>
        <v>D</v>
      </c>
      <c r="BN13" s="46" t="str">
        <f>PARAMETRES!$C12</f>
        <v>L</v>
      </c>
      <c r="BO13" s="47"/>
      <c r="BP13" s="47"/>
      <c r="BQ13" s="47"/>
      <c r="BR13" s="47"/>
      <c r="BS13" s="47"/>
      <c r="BT13" s="47"/>
      <c r="BU13" s="47"/>
      <c r="BV13" s="47"/>
      <c r="BW13" s="47"/>
      <c r="BX13" s="47"/>
      <c r="BY13" s="47"/>
      <c r="BZ13" s="47"/>
      <c r="CA13" s="47"/>
      <c r="CB13" s="47"/>
      <c r="CC13" s="47"/>
      <c r="CD13" s="48" t="str">
        <f>IF(CE13=0,"-",SUM(BO13:CC13)/CE13*PARAMETRES!$G$6)</f>
        <v>-</v>
      </c>
      <c r="CE13" s="49">
        <f t="shared" si="3"/>
        <v>0</v>
      </c>
      <c r="CF13" s="51">
        <f>IF(PARAMETRES!$B12="-","",IF(BO$3="",0,IF(BO$46="",IF(BO13="",1,0),0))+IF(BP$3="",0,IF(BP$46="",IF(BP13="",1,0),0))+IF(BQ$3="",0,IF(BQ$46="",IF(BQ13="",1,0),0))+IF(BR$3="",0,IF(BR$46="",IF(BR13="",1,0),0))+IF(BS$3="",0,IF(BS$46="",IF(BS13="",1,0),0))+IF(BT$3="",0,IF(BT$46="",IF(BT13="",1,0),0))+IF(BU$3="",0,IF(BU$46="",IF(BU13="",1,0),0))+IF(BV$3="",0,IF(BV$46="",IF(BV13="",1,0),0))+IF(BW$3="",0,IF(BW$46="",IF(BW13="",1,0),0))+IF(BX$3="",0,IF(BX$46="",IF(BX13="",1,0),0))+IF(BY$3="",0,IF(BY$46="",IF(BY13="",1,0),0)+IF(BZ$3="",0,IF(BZ$46="",IF(BZ13="",1,0),0))+IF(CA$3="",0,IF(CA$46="",IF(CA13="",1,0),0))+IF(CB$3="",0,IF(CB$46="",IF(CB13="",1,0),0))+IF(CC$3="",0,IF(CC$46="",IF(CC13="",1,0),0))))</f>
        <v>0</v>
      </c>
      <c r="CG13" s="46" t="str">
        <f>PARAMETRES!$B12</f>
        <v>D</v>
      </c>
      <c r="CH13" s="52" t="str">
        <f>PARAMETRES!$C12</f>
        <v>L</v>
      </c>
    </row>
    <row r="14" spans="1:86">
      <c r="A14" s="31">
        <f t="shared" si="4"/>
        <v>9</v>
      </c>
      <c r="B14" s="46" t="str">
        <f>PARAMETRES!$B13</f>
        <v>D</v>
      </c>
      <c r="C14" s="46" t="str">
        <f>PARAMETRES!$C13</f>
        <v>M</v>
      </c>
      <c r="D14" s="47">
        <v>8</v>
      </c>
      <c r="E14" s="47">
        <v>15</v>
      </c>
      <c r="F14" s="47">
        <v>12</v>
      </c>
      <c r="G14" s="47">
        <v>12</v>
      </c>
      <c r="H14" s="47">
        <v>19.3</v>
      </c>
      <c r="I14" s="47"/>
      <c r="J14" s="47"/>
      <c r="K14" s="47"/>
      <c r="L14" s="47"/>
      <c r="M14" s="47"/>
      <c r="N14" s="47"/>
      <c r="O14" s="47"/>
      <c r="P14" s="47"/>
      <c r="Q14" s="47"/>
      <c r="R14" s="47"/>
      <c r="S14" s="48">
        <f>IF(T14=0,"-",SUM(D14:R14)/T14*PARAMETRES!$G$6)</f>
        <v>16.25</v>
      </c>
      <c r="T14" s="49">
        <f t="shared" si="0"/>
        <v>102</v>
      </c>
      <c r="U14" s="50">
        <f>IF(PARAMETRES!$B13="-","",IF(D$3="",0,IF(D$46="",IF(D14="",1,0),0))+IF(E$3="",0,IF(E$46="",IF(E14="",1,0),0))+IF(F$3="",0,IF(F$46="",IF(F14="",1,0),0))+IF(G$3="",0,IF(G$46="",IF(G14="",1,0),0))+IF(H$3="",0,IF(H$46="",IF(H14="",1,0),0))+IF(I$3="",0,IF(I$46="",IF(I14="",1,0),0))+IF(J$3="",0,IF(J$46="",IF(J14="",1,0),0))+IF(K$3="",0,IF(K$46="",IF(K14="",1,0),0))+IF(L$3="",0,IF(L$46="",IF(L14="",1,0),0))+IF(M$3="",0,IF(M$46="",IF(M14="",1,0),0))+IF(N$3="",0,IF(N$46="",IF(N14="",1,0),0)+IF(O$3="",0,IF(O$46="",IF(O14="",1,0),0))+IF(P$3="",0,IF(P$46="",IF(P14="",1,0),0))+IF(Q$3="",0,IF(Q$46="",IF(Q14="",1,0),0))+IF(R$3="",0,IF(R$46="",IF(R14="",1,0),0))))</f>
        <v>0</v>
      </c>
      <c r="V14" s="31">
        <f t="shared" si="5"/>
        <v>9</v>
      </c>
      <c r="W14" s="46" t="str">
        <f>PARAMETRES!$B13</f>
        <v>D</v>
      </c>
      <c r="X14" s="46" t="str">
        <f>PARAMETRES!$C13</f>
        <v>M</v>
      </c>
      <c r="Y14" s="47"/>
      <c r="Z14" s="47"/>
      <c r="AA14" s="47"/>
      <c r="AB14" s="47"/>
      <c r="AC14" s="47"/>
      <c r="AD14" s="47"/>
      <c r="AE14" s="47"/>
      <c r="AF14" s="47"/>
      <c r="AG14" s="47"/>
      <c r="AH14" s="47"/>
      <c r="AI14" s="47"/>
      <c r="AJ14" s="47"/>
      <c r="AK14" s="47"/>
      <c r="AL14" s="47"/>
      <c r="AM14" s="47"/>
      <c r="AN14" s="48" t="str">
        <f>IF(AO14=0,"-",SUM(Y14:AM14)/AO14*PARAMETRES!$G$6)</f>
        <v>-</v>
      </c>
      <c r="AO14" s="49">
        <f t="shared" si="1"/>
        <v>0</v>
      </c>
      <c r="AP14" s="50">
        <f>IF(PARAMETRES!$B13="-","",IF(Y$3="",0,IF(Y$46="",IF(Y14="",1,0),0))+IF(Z$3="",0,IF(Z$46="",IF(Z14="",1,0),0))+IF(AA$3="",0,IF(AA$46="",IF(AA14="",1,0),0))+IF(AB$3="",0,IF(AB$46="",IF(AB14="",1,0),0))+IF(AC$3="",0,IF(AC$46="",IF(AC14="",1,0),0))+IF(AD$3="",0,IF(AD$46="",IF(AD14="",1,0),0))+IF(AE$3="",0,IF(AE$46="",IF(AE14="",1,0),0))+IF(AF$3="",0,IF(AF$46="",IF(AF14="",1,0),0))+IF(AG$3="",0,IF(AG$46="",IF(AG14="",1,0),0))+IF(AH$3="",0,IF(AH$46="",IF(AH14="",1,0),0))+IF(AI$3="",0,IF(AI$46="",IF(AI14="",1,0),0)+IF(AJ$3="",0,IF(AJ$46="",IF(AJ14="",1,0),0))+IF(AK$3="",0,IF(AK$46="",IF(AK14="",1,0),0))+IF(AL$3="",0,IF(AL$46="",IF(AL14="",1,0),0))+IF(AM$3="",0,IF(AM$46="",IF(AM14="",1,0),0))))</f>
        <v>0</v>
      </c>
      <c r="AQ14" s="31">
        <f t="shared" si="6"/>
        <v>9</v>
      </c>
      <c r="AR14" s="46" t="str">
        <f>PARAMETRES!$B13</f>
        <v>D</v>
      </c>
      <c r="AS14" s="46" t="str">
        <f>PARAMETRES!$C13</f>
        <v>M</v>
      </c>
      <c r="AT14" s="47"/>
      <c r="AU14" s="47"/>
      <c r="AV14" s="47"/>
      <c r="AW14" s="47"/>
      <c r="AX14" s="47"/>
      <c r="AY14" s="47"/>
      <c r="AZ14" s="47"/>
      <c r="BA14" s="47"/>
      <c r="BB14" s="47"/>
      <c r="BC14" s="47"/>
      <c r="BD14" s="47"/>
      <c r="BE14" s="47"/>
      <c r="BF14" s="47"/>
      <c r="BG14" s="47"/>
      <c r="BH14" s="47"/>
      <c r="BI14" s="48" t="str">
        <f>IF(BJ14=0,"-",SUM(AT14:BH14)/BJ14*PARAMETRES!$G$6)</f>
        <v>-</v>
      </c>
      <c r="BJ14" s="49">
        <f t="shared" si="2"/>
        <v>0</v>
      </c>
      <c r="BK14" s="50">
        <f>IF(PARAMETRES!$B13="-","",IF(AT$3="",0,IF(AT$46="",IF(AT14="",1,0),0))+IF(AU$3="",0,IF(AU$46="",IF(AU14="",1,0),0))+IF(AV$3="",0,IF(AV$46="",IF(AV14="",1,0),0))+IF(AW$3="",0,IF(AW$46="",IF(AW14="",1,0),0))+IF(AX$3="",0,IF(AX$46="",IF(AX14="",1,0),0))+IF(AY$3="",0,IF(AY$46="",IF(AY14="",1,0),0))+IF(AZ$3="",0,IF(AZ$46="",IF(AZ14="",1,0),0))+IF(BA$3="",0,IF(BA$46="",IF(BA14="",1,0),0))+IF(BB$3="",0,IF(BB$46="",IF(BB14="",1,0),0))+IF(BC$3="",0,IF(BC$46="",IF(BC14="",1,0),0))+IF(BD$3="",0,IF(BD$46="",IF(BD14="",1,0),0)+IF(BE$3="",0,IF(BE$46="",IF(BE14="",1,0),0))+IF(BF$3="",0,IF(BF$46="",IF(BF14="",1,0),0))+IF(BG$3="",0,IF(BG$46="",IF(BG14="",1,0),0))+IF(BH$3="",0,IF(BH$46="",IF(BH14="",1,0),0))))</f>
        <v>0</v>
      </c>
      <c r="BL14" s="31">
        <f t="shared" si="7"/>
        <v>9</v>
      </c>
      <c r="BM14" s="46" t="str">
        <f>PARAMETRES!$B13</f>
        <v>D</v>
      </c>
      <c r="BN14" s="46" t="str">
        <f>PARAMETRES!$C13</f>
        <v>M</v>
      </c>
      <c r="BO14" s="47"/>
      <c r="BP14" s="47"/>
      <c r="BQ14" s="47"/>
      <c r="BR14" s="47"/>
      <c r="BS14" s="47"/>
      <c r="BT14" s="47"/>
      <c r="BU14" s="47"/>
      <c r="BV14" s="47"/>
      <c r="BW14" s="47"/>
      <c r="BX14" s="47"/>
      <c r="BY14" s="47"/>
      <c r="BZ14" s="47"/>
      <c r="CA14" s="47"/>
      <c r="CB14" s="47"/>
      <c r="CC14" s="47"/>
      <c r="CD14" s="48" t="str">
        <f>IF(CE14=0,"-",SUM(BO14:CC14)/CE14*PARAMETRES!$G$6)</f>
        <v>-</v>
      </c>
      <c r="CE14" s="49">
        <f t="shared" si="3"/>
        <v>0</v>
      </c>
      <c r="CF14" s="51">
        <f>IF(PARAMETRES!$B13="-","",IF(BO$3="",0,IF(BO$46="",IF(BO14="",1,0),0))+IF(BP$3="",0,IF(BP$46="",IF(BP14="",1,0),0))+IF(BQ$3="",0,IF(BQ$46="",IF(BQ14="",1,0),0))+IF(BR$3="",0,IF(BR$46="",IF(BR14="",1,0),0))+IF(BS$3="",0,IF(BS$46="",IF(BS14="",1,0),0))+IF(BT$3="",0,IF(BT$46="",IF(BT14="",1,0),0))+IF(BU$3="",0,IF(BU$46="",IF(BU14="",1,0),0))+IF(BV$3="",0,IF(BV$46="",IF(BV14="",1,0),0))+IF(BW$3="",0,IF(BW$46="",IF(BW14="",1,0),0))+IF(BX$3="",0,IF(BX$46="",IF(BX14="",1,0),0))+IF(BY$3="",0,IF(BY$46="",IF(BY14="",1,0),0)+IF(BZ$3="",0,IF(BZ$46="",IF(BZ14="",1,0),0))+IF(CA$3="",0,IF(CA$46="",IF(CA14="",1,0),0))+IF(CB$3="",0,IF(CB$46="",IF(CB14="",1,0),0))+IF(CC$3="",0,IF(CC$46="",IF(CC14="",1,0),0))))</f>
        <v>0</v>
      </c>
      <c r="CG14" s="46" t="str">
        <f>PARAMETRES!$B13</f>
        <v>D</v>
      </c>
      <c r="CH14" s="52" t="str">
        <f>PARAMETRES!$C13</f>
        <v>M</v>
      </c>
    </row>
    <row r="15" spans="1:86">
      <c r="A15" s="31">
        <f t="shared" si="4"/>
        <v>10</v>
      </c>
      <c r="B15" s="46" t="str">
        <f>PARAMETRES!$B14</f>
        <v>F</v>
      </c>
      <c r="C15" s="46" t="str">
        <f>PARAMETRES!$C14</f>
        <v>F</v>
      </c>
      <c r="D15" s="47">
        <v>8</v>
      </c>
      <c r="E15" s="47">
        <v>18.399999999999999</v>
      </c>
      <c r="F15" s="47">
        <v>29</v>
      </c>
      <c r="G15" s="47">
        <v>12</v>
      </c>
      <c r="H15" s="47">
        <v>19.3</v>
      </c>
      <c r="I15" s="47"/>
      <c r="J15" s="47"/>
      <c r="K15" s="47"/>
      <c r="L15" s="47"/>
      <c r="M15" s="47"/>
      <c r="N15" s="47"/>
      <c r="O15" s="47"/>
      <c r="P15" s="47"/>
      <c r="Q15" s="47"/>
      <c r="R15" s="47"/>
      <c r="S15" s="48">
        <f>IF(T15=0,"-",SUM(D15:R15)/T15*PARAMETRES!$G$6)</f>
        <v>21.25</v>
      </c>
      <c r="T15" s="49">
        <f t="shared" si="0"/>
        <v>102</v>
      </c>
      <c r="U15" s="50">
        <f>IF(PARAMETRES!$B14="-","",IF(D$3="",0,IF(D$46="",IF(D15="",1,0),0))+IF(E$3="",0,IF(E$46="",IF(E15="",1,0),0))+IF(F$3="",0,IF(F$46="",IF(F15="",1,0),0))+IF(G$3="",0,IF(G$46="",IF(G15="",1,0),0))+IF(H$3="",0,IF(H$46="",IF(H15="",1,0),0))+IF(I$3="",0,IF(I$46="",IF(I15="",1,0),0))+IF(J$3="",0,IF(J$46="",IF(J15="",1,0),0))+IF(K$3="",0,IF(K$46="",IF(K15="",1,0),0))+IF(L$3="",0,IF(L$46="",IF(L15="",1,0),0))+IF(M$3="",0,IF(M$46="",IF(M15="",1,0),0))+IF(N$3="",0,IF(N$46="",IF(N15="",1,0),0)+IF(O$3="",0,IF(O$46="",IF(O15="",1,0),0))+IF(P$3="",0,IF(P$46="",IF(P15="",1,0),0))+IF(Q$3="",0,IF(Q$46="",IF(Q15="",1,0),0))+IF(R$3="",0,IF(R$46="",IF(R15="",1,0),0))))</f>
        <v>0</v>
      </c>
      <c r="V15" s="31">
        <f t="shared" si="5"/>
        <v>10</v>
      </c>
      <c r="W15" s="46" t="str">
        <f>PARAMETRES!$B14</f>
        <v>F</v>
      </c>
      <c r="X15" s="46" t="str">
        <f>PARAMETRES!$C14</f>
        <v>F</v>
      </c>
      <c r="Y15" s="47"/>
      <c r="Z15" s="47"/>
      <c r="AA15" s="47"/>
      <c r="AB15" s="47"/>
      <c r="AC15" s="47"/>
      <c r="AD15" s="47"/>
      <c r="AE15" s="47"/>
      <c r="AF15" s="47"/>
      <c r="AG15" s="47"/>
      <c r="AH15" s="47"/>
      <c r="AI15" s="47"/>
      <c r="AJ15" s="47"/>
      <c r="AK15" s="47"/>
      <c r="AL15" s="47"/>
      <c r="AM15" s="47"/>
      <c r="AN15" s="48" t="str">
        <f>IF(AO15=0,"-",SUM(Y15:AM15)/AO15*PARAMETRES!$G$6)</f>
        <v>-</v>
      </c>
      <c r="AO15" s="49">
        <f t="shared" si="1"/>
        <v>0</v>
      </c>
      <c r="AP15" s="50">
        <f>IF(PARAMETRES!$B14="-","",IF(Y$3="",0,IF(Y$46="",IF(Y15="",1,0),0))+IF(Z$3="",0,IF(Z$46="",IF(Z15="",1,0),0))+IF(AA$3="",0,IF(AA$46="",IF(AA15="",1,0),0))+IF(AB$3="",0,IF(AB$46="",IF(AB15="",1,0),0))+IF(AC$3="",0,IF(AC$46="",IF(AC15="",1,0),0))+IF(AD$3="",0,IF(AD$46="",IF(AD15="",1,0),0))+IF(AE$3="",0,IF(AE$46="",IF(AE15="",1,0),0))+IF(AF$3="",0,IF(AF$46="",IF(AF15="",1,0),0))+IF(AG$3="",0,IF(AG$46="",IF(AG15="",1,0),0))+IF(AH$3="",0,IF(AH$46="",IF(AH15="",1,0),0))+IF(AI$3="",0,IF(AI$46="",IF(AI15="",1,0),0)+IF(AJ$3="",0,IF(AJ$46="",IF(AJ15="",1,0),0))+IF(AK$3="",0,IF(AK$46="",IF(AK15="",1,0),0))+IF(AL$3="",0,IF(AL$46="",IF(AL15="",1,0),0))+IF(AM$3="",0,IF(AM$46="",IF(AM15="",1,0),0))))</f>
        <v>0</v>
      </c>
      <c r="AQ15" s="31">
        <f t="shared" si="6"/>
        <v>10</v>
      </c>
      <c r="AR15" s="46" t="str">
        <f>PARAMETRES!$B14</f>
        <v>F</v>
      </c>
      <c r="AS15" s="46" t="str">
        <f>PARAMETRES!$C14</f>
        <v>F</v>
      </c>
      <c r="AT15" s="47"/>
      <c r="AU15" s="47"/>
      <c r="AV15" s="47"/>
      <c r="AW15" s="47"/>
      <c r="AX15" s="47"/>
      <c r="AY15" s="47"/>
      <c r="AZ15" s="47"/>
      <c r="BA15" s="47"/>
      <c r="BB15" s="47"/>
      <c r="BC15" s="47"/>
      <c r="BD15" s="47"/>
      <c r="BE15" s="47"/>
      <c r="BF15" s="47"/>
      <c r="BG15" s="47"/>
      <c r="BH15" s="47"/>
      <c r="BI15" s="48" t="str">
        <f>IF(BJ15=0,"-",SUM(AT15:BH15)/BJ15*PARAMETRES!$G$6)</f>
        <v>-</v>
      </c>
      <c r="BJ15" s="49">
        <f t="shared" si="2"/>
        <v>0</v>
      </c>
      <c r="BK15" s="50">
        <f>IF(PARAMETRES!$B14="-","",IF(AT$3="",0,IF(AT$46="",IF(AT15="",1,0),0))+IF(AU$3="",0,IF(AU$46="",IF(AU15="",1,0),0))+IF(AV$3="",0,IF(AV$46="",IF(AV15="",1,0),0))+IF(AW$3="",0,IF(AW$46="",IF(AW15="",1,0),0))+IF(AX$3="",0,IF(AX$46="",IF(AX15="",1,0),0))+IF(AY$3="",0,IF(AY$46="",IF(AY15="",1,0),0))+IF(AZ$3="",0,IF(AZ$46="",IF(AZ15="",1,0),0))+IF(BA$3="",0,IF(BA$46="",IF(BA15="",1,0),0))+IF(BB$3="",0,IF(BB$46="",IF(BB15="",1,0),0))+IF(BC$3="",0,IF(BC$46="",IF(BC15="",1,0),0))+IF(BD$3="",0,IF(BD$46="",IF(BD15="",1,0),0)+IF(BE$3="",0,IF(BE$46="",IF(BE15="",1,0),0))+IF(BF$3="",0,IF(BF$46="",IF(BF15="",1,0),0))+IF(BG$3="",0,IF(BG$46="",IF(BG15="",1,0),0))+IF(BH$3="",0,IF(BH$46="",IF(BH15="",1,0),0))))</f>
        <v>0</v>
      </c>
      <c r="BL15" s="31">
        <f t="shared" si="7"/>
        <v>10</v>
      </c>
      <c r="BM15" s="46" t="str">
        <f>PARAMETRES!$B14</f>
        <v>F</v>
      </c>
      <c r="BN15" s="46" t="str">
        <f>PARAMETRES!$C14</f>
        <v>F</v>
      </c>
      <c r="BO15" s="47"/>
      <c r="BP15" s="47"/>
      <c r="BQ15" s="47"/>
      <c r="BR15" s="47"/>
      <c r="BS15" s="47"/>
      <c r="BT15" s="47"/>
      <c r="BU15" s="47"/>
      <c r="BV15" s="47"/>
      <c r="BW15" s="47"/>
      <c r="BX15" s="47"/>
      <c r="BY15" s="47"/>
      <c r="BZ15" s="47"/>
      <c r="CA15" s="47"/>
      <c r="CB15" s="47"/>
      <c r="CC15" s="47"/>
      <c r="CD15" s="48" t="str">
        <f>IF(CE15=0,"-",SUM(BO15:CC15)/CE15*PARAMETRES!$G$6)</f>
        <v>-</v>
      </c>
      <c r="CE15" s="49">
        <f t="shared" si="3"/>
        <v>0</v>
      </c>
      <c r="CF15" s="51">
        <f>IF(PARAMETRES!$B14="-","",IF(BO$3="",0,IF(BO$46="",IF(BO15="",1,0),0))+IF(BP$3="",0,IF(BP$46="",IF(BP15="",1,0),0))+IF(BQ$3="",0,IF(BQ$46="",IF(BQ15="",1,0),0))+IF(BR$3="",0,IF(BR$46="",IF(BR15="",1,0),0))+IF(BS$3="",0,IF(BS$46="",IF(BS15="",1,0),0))+IF(BT$3="",0,IF(BT$46="",IF(BT15="",1,0),0))+IF(BU$3="",0,IF(BU$46="",IF(BU15="",1,0),0))+IF(BV$3="",0,IF(BV$46="",IF(BV15="",1,0),0))+IF(BW$3="",0,IF(BW$46="",IF(BW15="",1,0),0))+IF(BX$3="",0,IF(BX$46="",IF(BX15="",1,0),0))+IF(BY$3="",0,IF(BY$46="",IF(BY15="",1,0),0)+IF(BZ$3="",0,IF(BZ$46="",IF(BZ15="",1,0),0))+IF(CA$3="",0,IF(CA$46="",IF(CA15="",1,0),0))+IF(CB$3="",0,IF(CB$46="",IF(CB15="",1,0),0))+IF(CC$3="",0,IF(CC$46="",IF(CC15="",1,0),0))))</f>
        <v>0</v>
      </c>
      <c r="CG15" s="46" t="str">
        <f>PARAMETRES!$B14</f>
        <v>F</v>
      </c>
      <c r="CH15" s="52" t="str">
        <f>PARAMETRES!$C14</f>
        <v>F</v>
      </c>
    </row>
    <row r="16" spans="1:86">
      <c r="A16" s="31">
        <f t="shared" si="4"/>
        <v>11</v>
      </c>
      <c r="B16" s="46" t="str">
        <f>PARAMETRES!$B15</f>
        <v>G</v>
      </c>
      <c r="C16" s="46" t="str">
        <f>PARAMETRES!$C15</f>
        <v>L</v>
      </c>
      <c r="D16" s="47">
        <v>9</v>
      </c>
      <c r="E16" s="47">
        <v>16.7</v>
      </c>
      <c r="F16" s="47">
        <v>34</v>
      </c>
      <c r="G16" s="47">
        <v>12</v>
      </c>
      <c r="H16" s="47">
        <v>19.7</v>
      </c>
      <c r="I16" s="47"/>
      <c r="J16" s="47"/>
      <c r="K16" s="47"/>
      <c r="L16" s="47"/>
      <c r="M16" s="47"/>
      <c r="N16" s="47"/>
      <c r="O16" s="47"/>
      <c r="P16" s="47"/>
      <c r="Q16" s="47"/>
      <c r="R16" s="47"/>
      <c r="S16" s="48">
        <f>IF(T16=0,"-",SUM(D16:R16)/T16*PARAMETRES!$G$6)</f>
        <v>22.401960784313726</v>
      </c>
      <c r="T16" s="49">
        <f t="shared" si="0"/>
        <v>102</v>
      </c>
      <c r="U16" s="50">
        <f>IF(PARAMETRES!$B15="-","",IF(D$3="",0,IF(D$46="",IF(D16="",1,0),0))+IF(E$3="",0,IF(E$46="",IF(E16="",1,0),0))+IF(F$3="",0,IF(F$46="",IF(F16="",1,0),0))+IF(G$3="",0,IF(G$46="",IF(G16="",1,0),0))+IF(H$3="",0,IF(H$46="",IF(H16="",1,0),0))+IF(I$3="",0,IF(I$46="",IF(I16="",1,0),0))+IF(J$3="",0,IF(J$46="",IF(J16="",1,0),0))+IF(K$3="",0,IF(K$46="",IF(K16="",1,0),0))+IF(L$3="",0,IF(L$46="",IF(L16="",1,0),0))+IF(M$3="",0,IF(M$46="",IF(M16="",1,0),0))+IF(N$3="",0,IF(N$46="",IF(N16="",1,0),0)+IF(O$3="",0,IF(O$46="",IF(O16="",1,0),0))+IF(P$3="",0,IF(P$46="",IF(P16="",1,0),0))+IF(Q$3="",0,IF(Q$46="",IF(Q16="",1,0),0))+IF(R$3="",0,IF(R$46="",IF(R16="",1,0),0))))</f>
        <v>0</v>
      </c>
      <c r="V16" s="31">
        <f t="shared" si="5"/>
        <v>11</v>
      </c>
      <c r="W16" s="46" t="str">
        <f>PARAMETRES!$B15</f>
        <v>G</v>
      </c>
      <c r="X16" s="46" t="str">
        <f>PARAMETRES!$C15</f>
        <v>L</v>
      </c>
      <c r="Y16" s="47"/>
      <c r="Z16" s="47"/>
      <c r="AA16" s="47"/>
      <c r="AB16" s="47"/>
      <c r="AC16" s="47"/>
      <c r="AD16" s="47"/>
      <c r="AE16" s="47"/>
      <c r="AF16" s="47"/>
      <c r="AG16" s="47"/>
      <c r="AH16" s="47"/>
      <c r="AI16" s="47"/>
      <c r="AJ16" s="47"/>
      <c r="AK16" s="47"/>
      <c r="AL16" s="47"/>
      <c r="AM16" s="47"/>
      <c r="AN16" s="48" t="str">
        <f>IF(AO16=0,"-",SUM(Y16:AM16)/AO16*PARAMETRES!$G$6)</f>
        <v>-</v>
      </c>
      <c r="AO16" s="49">
        <f t="shared" si="1"/>
        <v>0</v>
      </c>
      <c r="AP16" s="50">
        <f>IF(PARAMETRES!$B15="-","",IF(Y$3="",0,IF(Y$46="",IF(Y16="",1,0),0))+IF(Z$3="",0,IF(Z$46="",IF(Z16="",1,0),0))+IF(AA$3="",0,IF(AA$46="",IF(AA16="",1,0),0))+IF(AB$3="",0,IF(AB$46="",IF(AB16="",1,0),0))+IF(AC$3="",0,IF(AC$46="",IF(AC16="",1,0),0))+IF(AD$3="",0,IF(AD$46="",IF(AD16="",1,0),0))+IF(AE$3="",0,IF(AE$46="",IF(AE16="",1,0),0))+IF(AF$3="",0,IF(AF$46="",IF(AF16="",1,0),0))+IF(AG$3="",0,IF(AG$46="",IF(AG16="",1,0),0))+IF(AH$3="",0,IF(AH$46="",IF(AH16="",1,0),0))+IF(AI$3="",0,IF(AI$46="",IF(AI16="",1,0),0)+IF(AJ$3="",0,IF(AJ$46="",IF(AJ16="",1,0),0))+IF(AK$3="",0,IF(AK$46="",IF(AK16="",1,0),0))+IF(AL$3="",0,IF(AL$46="",IF(AL16="",1,0),0))+IF(AM$3="",0,IF(AM$46="",IF(AM16="",1,0),0))))</f>
        <v>0</v>
      </c>
      <c r="AQ16" s="31">
        <f t="shared" si="6"/>
        <v>11</v>
      </c>
      <c r="AR16" s="46" t="str">
        <f>PARAMETRES!$B15</f>
        <v>G</v>
      </c>
      <c r="AS16" s="46" t="str">
        <f>PARAMETRES!$C15</f>
        <v>L</v>
      </c>
      <c r="AT16" s="47"/>
      <c r="AU16" s="47"/>
      <c r="AV16" s="47"/>
      <c r="AW16" s="47"/>
      <c r="AX16" s="47"/>
      <c r="AY16" s="47"/>
      <c r="AZ16" s="47"/>
      <c r="BA16" s="47"/>
      <c r="BB16" s="47"/>
      <c r="BC16" s="47"/>
      <c r="BD16" s="47"/>
      <c r="BE16" s="47"/>
      <c r="BF16" s="47"/>
      <c r="BG16" s="47"/>
      <c r="BH16" s="47"/>
      <c r="BI16" s="48" t="str">
        <f>IF(BJ16=0,"-",SUM(AT16:BH16)/BJ16*PARAMETRES!$G$6)</f>
        <v>-</v>
      </c>
      <c r="BJ16" s="49">
        <f t="shared" si="2"/>
        <v>0</v>
      </c>
      <c r="BK16" s="50">
        <f>IF(PARAMETRES!$B15="-","",IF(AT$3="",0,IF(AT$46="",IF(AT16="",1,0),0))+IF(AU$3="",0,IF(AU$46="",IF(AU16="",1,0),0))+IF(AV$3="",0,IF(AV$46="",IF(AV16="",1,0),0))+IF(AW$3="",0,IF(AW$46="",IF(AW16="",1,0),0))+IF(AX$3="",0,IF(AX$46="",IF(AX16="",1,0),0))+IF(AY$3="",0,IF(AY$46="",IF(AY16="",1,0),0))+IF(AZ$3="",0,IF(AZ$46="",IF(AZ16="",1,0),0))+IF(BA$3="",0,IF(BA$46="",IF(BA16="",1,0),0))+IF(BB$3="",0,IF(BB$46="",IF(BB16="",1,0),0))+IF(BC$3="",0,IF(BC$46="",IF(BC16="",1,0),0))+IF(BD$3="",0,IF(BD$46="",IF(BD16="",1,0),0)+IF(BE$3="",0,IF(BE$46="",IF(BE16="",1,0),0))+IF(BF$3="",0,IF(BF$46="",IF(BF16="",1,0),0))+IF(BG$3="",0,IF(BG$46="",IF(BG16="",1,0),0))+IF(BH$3="",0,IF(BH$46="",IF(BH16="",1,0),0))))</f>
        <v>0</v>
      </c>
      <c r="BL16" s="31">
        <f t="shared" si="7"/>
        <v>11</v>
      </c>
      <c r="BM16" s="46" t="str">
        <f>PARAMETRES!$B15</f>
        <v>G</v>
      </c>
      <c r="BN16" s="46" t="str">
        <f>PARAMETRES!$C15</f>
        <v>L</v>
      </c>
      <c r="BO16" s="47"/>
      <c r="BP16" s="47"/>
      <c r="BQ16" s="47"/>
      <c r="BR16" s="47"/>
      <c r="BS16" s="47"/>
      <c r="BT16" s="47"/>
      <c r="BU16" s="47"/>
      <c r="BV16" s="47"/>
      <c r="BW16" s="47"/>
      <c r="BX16" s="47"/>
      <c r="BY16" s="47"/>
      <c r="BZ16" s="47"/>
      <c r="CA16" s="47"/>
      <c r="CB16" s="47"/>
      <c r="CC16" s="47"/>
      <c r="CD16" s="48" t="str">
        <f>IF(CE16=0,"-",SUM(BO16:CC16)/CE16*PARAMETRES!$G$6)</f>
        <v>-</v>
      </c>
      <c r="CE16" s="49">
        <f t="shared" si="3"/>
        <v>0</v>
      </c>
      <c r="CF16" s="51">
        <f>IF(PARAMETRES!$B15="-","",IF(BO$3="",0,IF(BO$46="",IF(BO16="",1,0),0))+IF(BP$3="",0,IF(BP$46="",IF(BP16="",1,0),0))+IF(BQ$3="",0,IF(BQ$46="",IF(BQ16="",1,0),0))+IF(BR$3="",0,IF(BR$46="",IF(BR16="",1,0),0))+IF(BS$3="",0,IF(BS$46="",IF(BS16="",1,0),0))+IF(BT$3="",0,IF(BT$46="",IF(BT16="",1,0),0))+IF(BU$3="",0,IF(BU$46="",IF(BU16="",1,0),0))+IF(BV$3="",0,IF(BV$46="",IF(BV16="",1,0),0))+IF(BW$3="",0,IF(BW$46="",IF(BW16="",1,0),0))+IF(BX$3="",0,IF(BX$46="",IF(BX16="",1,0),0))+IF(BY$3="",0,IF(BY$46="",IF(BY16="",1,0),0)+IF(BZ$3="",0,IF(BZ$46="",IF(BZ16="",1,0),0))+IF(CA$3="",0,IF(CA$46="",IF(CA16="",1,0),0))+IF(CB$3="",0,IF(CB$46="",IF(CB16="",1,0),0))+IF(CC$3="",0,IF(CC$46="",IF(CC16="",1,0),0))))</f>
        <v>0</v>
      </c>
      <c r="CG16" s="46" t="str">
        <f>PARAMETRES!$B15</f>
        <v>G</v>
      </c>
      <c r="CH16" s="52" t="str">
        <f>PARAMETRES!$C15</f>
        <v>L</v>
      </c>
    </row>
    <row r="17" spans="1:86">
      <c r="A17" s="31">
        <f t="shared" si="4"/>
        <v>12</v>
      </c>
      <c r="B17" s="46" t="str">
        <f>PARAMETRES!$B16</f>
        <v>H</v>
      </c>
      <c r="C17" s="46" t="str">
        <f>PARAMETRES!$C16</f>
        <v>L</v>
      </c>
      <c r="D17" s="47">
        <v>5</v>
      </c>
      <c r="E17" s="47">
        <v>15.9</v>
      </c>
      <c r="F17" s="47">
        <v>31</v>
      </c>
      <c r="G17" s="47">
        <v>10</v>
      </c>
      <c r="H17" s="47">
        <v>15.3</v>
      </c>
      <c r="I17" s="47"/>
      <c r="J17" s="47"/>
      <c r="K17" s="47"/>
      <c r="L17" s="47"/>
      <c r="M17" s="47"/>
      <c r="N17" s="47"/>
      <c r="O17" s="47"/>
      <c r="P17" s="47"/>
      <c r="Q17" s="47"/>
      <c r="R17" s="47"/>
      <c r="S17" s="48">
        <f>IF(T17=0,"-",SUM(D17:R17)/T17*PARAMETRES!$G$6)</f>
        <v>18.921568627450981</v>
      </c>
      <c r="T17" s="49">
        <f t="shared" si="0"/>
        <v>102</v>
      </c>
      <c r="U17" s="50">
        <f>IF(PARAMETRES!$B16="-","",IF(D$3="",0,IF(D$46="",IF(D17="",1,0),0))+IF(E$3="",0,IF(E$46="",IF(E17="",1,0),0))+IF(F$3="",0,IF(F$46="",IF(F17="",1,0),0))+IF(G$3="",0,IF(G$46="",IF(G17="",1,0),0))+IF(H$3="",0,IF(H$46="",IF(H17="",1,0),0))+IF(I$3="",0,IF(I$46="",IF(I17="",1,0),0))+IF(J$3="",0,IF(J$46="",IF(J17="",1,0),0))+IF(K$3="",0,IF(K$46="",IF(K17="",1,0),0))+IF(L$3="",0,IF(L$46="",IF(L17="",1,0),0))+IF(M$3="",0,IF(M$46="",IF(M17="",1,0),0))+IF(N$3="",0,IF(N$46="",IF(N17="",1,0),0)+IF(O$3="",0,IF(O$46="",IF(O17="",1,0),0))+IF(P$3="",0,IF(P$46="",IF(P17="",1,0),0))+IF(Q$3="",0,IF(Q$46="",IF(Q17="",1,0),0))+IF(R$3="",0,IF(R$46="",IF(R17="",1,0),0))))</f>
        <v>0</v>
      </c>
      <c r="V17" s="31">
        <f t="shared" si="5"/>
        <v>12</v>
      </c>
      <c r="W17" s="46" t="str">
        <f>PARAMETRES!$B16</f>
        <v>H</v>
      </c>
      <c r="X17" s="46" t="str">
        <f>PARAMETRES!$C16</f>
        <v>L</v>
      </c>
      <c r="Y17" s="47"/>
      <c r="Z17" s="47"/>
      <c r="AA17" s="47"/>
      <c r="AB17" s="47"/>
      <c r="AC17" s="47"/>
      <c r="AD17" s="47"/>
      <c r="AE17" s="47"/>
      <c r="AF17" s="47"/>
      <c r="AG17" s="47"/>
      <c r="AH17" s="47"/>
      <c r="AI17" s="47"/>
      <c r="AJ17" s="47"/>
      <c r="AK17" s="47"/>
      <c r="AL17" s="47"/>
      <c r="AM17" s="47"/>
      <c r="AN17" s="48" t="str">
        <f>IF(AO17=0,"-",SUM(Y17:AM17)/AO17*PARAMETRES!$G$6)</f>
        <v>-</v>
      </c>
      <c r="AO17" s="49">
        <f t="shared" si="1"/>
        <v>0</v>
      </c>
      <c r="AP17" s="50">
        <f>IF(PARAMETRES!$B16="-","",IF(Y$3="",0,IF(Y$46="",IF(Y17="",1,0),0))+IF(Z$3="",0,IF(Z$46="",IF(Z17="",1,0),0))+IF(AA$3="",0,IF(AA$46="",IF(AA17="",1,0),0))+IF(AB$3="",0,IF(AB$46="",IF(AB17="",1,0),0))+IF(AC$3="",0,IF(AC$46="",IF(AC17="",1,0),0))+IF(AD$3="",0,IF(AD$46="",IF(AD17="",1,0),0))+IF(AE$3="",0,IF(AE$46="",IF(AE17="",1,0),0))+IF(AF$3="",0,IF(AF$46="",IF(AF17="",1,0),0))+IF(AG$3="",0,IF(AG$46="",IF(AG17="",1,0),0))+IF(AH$3="",0,IF(AH$46="",IF(AH17="",1,0),0))+IF(AI$3="",0,IF(AI$46="",IF(AI17="",1,0),0)+IF(AJ$3="",0,IF(AJ$46="",IF(AJ17="",1,0),0))+IF(AK$3="",0,IF(AK$46="",IF(AK17="",1,0),0))+IF(AL$3="",0,IF(AL$46="",IF(AL17="",1,0),0))+IF(AM$3="",0,IF(AM$46="",IF(AM17="",1,0),0))))</f>
        <v>0</v>
      </c>
      <c r="AQ17" s="31">
        <f t="shared" si="6"/>
        <v>12</v>
      </c>
      <c r="AR17" s="46" t="str">
        <f>PARAMETRES!$B16</f>
        <v>H</v>
      </c>
      <c r="AS17" s="46" t="str">
        <f>PARAMETRES!$C16</f>
        <v>L</v>
      </c>
      <c r="AT17" s="47"/>
      <c r="AU17" s="47"/>
      <c r="AV17" s="47"/>
      <c r="AW17" s="47"/>
      <c r="AX17" s="47"/>
      <c r="AY17" s="47"/>
      <c r="AZ17" s="47"/>
      <c r="BA17" s="47"/>
      <c r="BB17" s="47"/>
      <c r="BC17" s="47"/>
      <c r="BD17" s="47"/>
      <c r="BE17" s="47"/>
      <c r="BF17" s="47"/>
      <c r="BG17" s="47"/>
      <c r="BH17" s="47"/>
      <c r="BI17" s="48" t="str">
        <f>IF(BJ17=0,"-",SUM(AT17:BH17)/BJ17*PARAMETRES!$G$6)</f>
        <v>-</v>
      </c>
      <c r="BJ17" s="49">
        <f t="shared" si="2"/>
        <v>0</v>
      </c>
      <c r="BK17" s="50">
        <f>IF(PARAMETRES!$B16="-","",IF(AT$3="",0,IF(AT$46="",IF(AT17="",1,0),0))+IF(AU$3="",0,IF(AU$46="",IF(AU17="",1,0),0))+IF(AV$3="",0,IF(AV$46="",IF(AV17="",1,0),0))+IF(AW$3="",0,IF(AW$46="",IF(AW17="",1,0),0))+IF(AX$3="",0,IF(AX$46="",IF(AX17="",1,0),0))+IF(AY$3="",0,IF(AY$46="",IF(AY17="",1,0),0))+IF(AZ$3="",0,IF(AZ$46="",IF(AZ17="",1,0),0))+IF(BA$3="",0,IF(BA$46="",IF(BA17="",1,0),0))+IF(BB$3="",0,IF(BB$46="",IF(BB17="",1,0),0))+IF(BC$3="",0,IF(BC$46="",IF(BC17="",1,0),0))+IF(BD$3="",0,IF(BD$46="",IF(BD17="",1,0),0)+IF(BE$3="",0,IF(BE$46="",IF(BE17="",1,0),0))+IF(BF$3="",0,IF(BF$46="",IF(BF17="",1,0),0))+IF(BG$3="",0,IF(BG$46="",IF(BG17="",1,0),0))+IF(BH$3="",0,IF(BH$46="",IF(BH17="",1,0),0))))</f>
        <v>0</v>
      </c>
      <c r="BL17" s="31">
        <f t="shared" si="7"/>
        <v>12</v>
      </c>
      <c r="BM17" s="46" t="str">
        <f>PARAMETRES!$B16</f>
        <v>H</v>
      </c>
      <c r="BN17" s="46" t="str">
        <f>PARAMETRES!$C16</f>
        <v>L</v>
      </c>
      <c r="BO17" s="47"/>
      <c r="BP17" s="47"/>
      <c r="BQ17" s="47"/>
      <c r="BR17" s="47"/>
      <c r="BS17" s="47"/>
      <c r="BT17" s="47"/>
      <c r="BU17" s="47"/>
      <c r="BV17" s="47"/>
      <c r="BW17" s="47"/>
      <c r="BX17" s="47"/>
      <c r="BY17" s="47"/>
      <c r="BZ17" s="47"/>
      <c r="CA17" s="47"/>
      <c r="CB17" s="47"/>
      <c r="CC17" s="47"/>
      <c r="CD17" s="48" t="str">
        <f>IF(CE17=0,"-",SUM(BO17:CC17)/CE17*PARAMETRES!$G$6)</f>
        <v>-</v>
      </c>
      <c r="CE17" s="49">
        <f t="shared" si="3"/>
        <v>0</v>
      </c>
      <c r="CF17" s="51">
        <f>IF(PARAMETRES!$B16="-","",IF(BO$3="",0,IF(BO$46="",IF(BO17="",1,0),0))+IF(BP$3="",0,IF(BP$46="",IF(BP17="",1,0),0))+IF(BQ$3="",0,IF(BQ$46="",IF(BQ17="",1,0),0))+IF(BR$3="",0,IF(BR$46="",IF(BR17="",1,0),0))+IF(BS$3="",0,IF(BS$46="",IF(BS17="",1,0),0))+IF(BT$3="",0,IF(BT$46="",IF(BT17="",1,0),0))+IF(BU$3="",0,IF(BU$46="",IF(BU17="",1,0),0))+IF(BV$3="",0,IF(BV$46="",IF(BV17="",1,0),0))+IF(BW$3="",0,IF(BW$46="",IF(BW17="",1,0),0))+IF(BX$3="",0,IF(BX$46="",IF(BX17="",1,0),0))+IF(BY$3="",0,IF(BY$46="",IF(BY17="",1,0),0)+IF(BZ$3="",0,IF(BZ$46="",IF(BZ17="",1,0),0))+IF(CA$3="",0,IF(CA$46="",IF(CA17="",1,0),0))+IF(CB$3="",0,IF(CB$46="",IF(CB17="",1,0),0))+IF(CC$3="",0,IF(CC$46="",IF(CC17="",1,0),0))))</f>
        <v>0</v>
      </c>
      <c r="CG17" s="46" t="str">
        <f>PARAMETRES!$B16</f>
        <v>H</v>
      </c>
      <c r="CH17" s="52" t="str">
        <f>PARAMETRES!$C16</f>
        <v>L</v>
      </c>
    </row>
    <row r="18" spans="1:86">
      <c r="A18" s="31">
        <f t="shared" si="4"/>
        <v>13</v>
      </c>
      <c r="B18" s="46" t="str">
        <f>PARAMETRES!$B17</f>
        <v>K</v>
      </c>
      <c r="C18" s="46" t="str">
        <f>PARAMETRES!$C17</f>
        <v>L</v>
      </c>
      <c r="D18" s="47">
        <v>9</v>
      </c>
      <c r="E18" s="47">
        <v>16.3</v>
      </c>
      <c r="F18" s="47">
        <v>19</v>
      </c>
      <c r="G18" s="47">
        <v>10</v>
      </c>
      <c r="H18" s="47">
        <v>19</v>
      </c>
      <c r="I18" s="47"/>
      <c r="J18" s="47"/>
      <c r="K18" s="47"/>
      <c r="L18" s="47"/>
      <c r="M18" s="47"/>
      <c r="N18" s="47"/>
      <c r="O18" s="47"/>
      <c r="P18" s="47"/>
      <c r="Q18" s="47"/>
      <c r="R18" s="47"/>
      <c r="S18" s="48">
        <f>IF(T18=0,"-",SUM(D18:R18)/T18*PARAMETRES!$G$6)</f>
        <v>17.965686274509803</v>
      </c>
      <c r="T18" s="49">
        <f t="shared" si="0"/>
        <v>102</v>
      </c>
      <c r="U18" s="50">
        <f>IF(PARAMETRES!$B17="-","",IF(D$3="",0,IF(D$46="",IF(D18="",1,0),0))+IF(E$3="",0,IF(E$46="",IF(E18="",1,0),0))+IF(F$3="",0,IF(F$46="",IF(F18="",1,0),0))+IF(G$3="",0,IF(G$46="",IF(G18="",1,0),0))+IF(H$3="",0,IF(H$46="",IF(H18="",1,0),0))+IF(I$3="",0,IF(I$46="",IF(I18="",1,0),0))+IF(J$3="",0,IF(J$46="",IF(J18="",1,0),0))+IF(K$3="",0,IF(K$46="",IF(K18="",1,0),0))+IF(L$3="",0,IF(L$46="",IF(L18="",1,0),0))+IF(M$3="",0,IF(M$46="",IF(M18="",1,0),0))+IF(N$3="",0,IF(N$46="",IF(N18="",1,0),0)+IF(O$3="",0,IF(O$46="",IF(O18="",1,0),0))+IF(P$3="",0,IF(P$46="",IF(P18="",1,0),0))+IF(Q$3="",0,IF(Q$46="",IF(Q18="",1,0),0))+IF(R$3="",0,IF(R$46="",IF(R18="",1,0),0))))</f>
        <v>0</v>
      </c>
      <c r="V18" s="31">
        <f t="shared" si="5"/>
        <v>13</v>
      </c>
      <c r="W18" s="46" t="str">
        <f>PARAMETRES!$B17</f>
        <v>K</v>
      </c>
      <c r="X18" s="46" t="str">
        <f>PARAMETRES!$C17</f>
        <v>L</v>
      </c>
      <c r="Y18" s="47"/>
      <c r="Z18" s="47"/>
      <c r="AA18" s="47"/>
      <c r="AB18" s="47"/>
      <c r="AC18" s="47"/>
      <c r="AD18" s="47"/>
      <c r="AE18" s="47"/>
      <c r="AF18" s="47"/>
      <c r="AG18" s="47"/>
      <c r="AH18" s="47"/>
      <c r="AI18" s="47"/>
      <c r="AJ18" s="47"/>
      <c r="AK18" s="47"/>
      <c r="AL18" s="47"/>
      <c r="AM18" s="47"/>
      <c r="AN18" s="48" t="str">
        <f>IF(AO18=0,"-",SUM(Y18:AM18)/AO18*PARAMETRES!$G$6)</f>
        <v>-</v>
      </c>
      <c r="AO18" s="49">
        <f t="shared" si="1"/>
        <v>0</v>
      </c>
      <c r="AP18" s="50">
        <f>IF(PARAMETRES!$B17="-","",IF(Y$3="",0,IF(Y$46="",IF(Y18="",1,0),0))+IF(Z$3="",0,IF(Z$46="",IF(Z18="",1,0),0))+IF(AA$3="",0,IF(AA$46="",IF(AA18="",1,0),0))+IF(AB$3="",0,IF(AB$46="",IF(AB18="",1,0),0))+IF(AC$3="",0,IF(AC$46="",IF(AC18="",1,0),0))+IF(AD$3="",0,IF(AD$46="",IF(AD18="",1,0),0))+IF(AE$3="",0,IF(AE$46="",IF(AE18="",1,0),0))+IF(AF$3="",0,IF(AF$46="",IF(AF18="",1,0),0))+IF(AG$3="",0,IF(AG$46="",IF(AG18="",1,0),0))+IF(AH$3="",0,IF(AH$46="",IF(AH18="",1,0),0))+IF(AI$3="",0,IF(AI$46="",IF(AI18="",1,0),0)+IF(AJ$3="",0,IF(AJ$46="",IF(AJ18="",1,0),0))+IF(AK$3="",0,IF(AK$46="",IF(AK18="",1,0),0))+IF(AL$3="",0,IF(AL$46="",IF(AL18="",1,0),0))+IF(AM$3="",0,IF(AM$46="",IF(AM18="",1,0),0))))</f>
        <v>0</v>
      </c>
      <c r="AQ18" s="31">
        <f t="shared" si="6"/>
        <v>13</v>
      </c>
      <c r="AR18" s="46" t="str">
        <f>PARAMETRES!$B17</f>
        <v>K</v>
      </c>
      <c r="AS18" s="46" t="str">
        <f>PARAMETRES!$C17</f>
        <v>L</v>
      </c>
      <c r="AT18" s="47"/>
      <c r="AU18" s="47"/>
      <c r="AV18" s="47"/>
      <c r="AW18" s="47"/>
      <c r="AX18" s="47"/>
      <c r="AY18" s="47"/>
      <c r="AZ18" s="47"/>
      <c r="BA18" s="47"/>
      <c r="BB18" s="47"/>
      <c r="BC18" s="47"/>
      <c r="BD18" s="47"/>
      <c r="BE18" s="47"/>
      <c r="BF18" s="47"/>
      <c r="BG18" s="47"/>
      <c r="BH18" s="47"/>
      <c r="BI18" s="48" t="str">
        <f>IF(BJ18=0,"-",SUM(AT18:BH18)/BJ18*PARAMETRES!$G$6)</f>
        <v>-</v>
      </c>
      <c r="BJ18" s="49">
        <f t="shared" si="2"/>
        <v>0</v>
      </c>
      <c r="BK18" s="50">
        <f>IF(PARAMETRES!$B17="-","",IF(AT$3="",0,IF(AT$46="",IF(AT18="",1,0),0))+IF(AU$3="",0,IF(AU$46="",IF(AU18="",1,0),0))+IF(AV$3="",0,IF(AV$46="",IF(AV18="",1,0),0))+IF(AW$3="",0,IF(AW$46="",IF(AW18="",1,0),0))+IF(AX$3="",0,IF(AX$46="",IF(AX18="",1,0),0))+IF(AY$3="",0,IF(AY$46="",IF(AY18="",1,0),0))+IF(AZ$3="",0,IF(AZ$46="",IF(AZ18="",1,0),0))+IF(BA$3="",0,IF(BA$46="",IF(BA18="",1,0),0))+IF(BB$3="",0,IF(BB$46="",IF(BB18="",1,0),0))+IF(BC$3="",0,IF(BC$46="",IF(BC18="",1,0),0))+IF(BD$3="",0,IF(BD$46="",IF(BD18="",1,0),0)+IF(BE$3="",0,IF(BE$46="",IF(BE18="",1,0),0))+IF(BF$3="",0,IF(BF$46="",IF(BF18="",1,0),0))+IF(BG$3="",0,IF(BG$46="",IF(BG18="",1,0),0))+IF(BH$3="",0,IF(BH$46="",IF(BH18="",1,0),0))))</f>
        <v>0</v>
      </c>
      <c r="BL18" s="31">
        <f t="shared" si="7"/>
        <v>13</v>
      </c>
      <c r="BM18" s="46" t="str">
        <f>PARAMETRES!$B17</f>
        <v>K</v>
      </c>
      <c r="BN18" s="46" t="str">
        <f>PARAMETRES!$C17</f>
        <v>L</v>
      </c>
      <c r="BO18" s="47"/>
      <c r="BP18" s="47"/>
      <c r="BQ18" s="47"/>
      <c r="BR18" s="47"/>
      <c r="BS18" s="47"/>
      <c r="BT18" s="47"/>
      <c r="BU18" s="47"/>
      <c r="BV18" s="47"/>
      <c r="BW18" s="47"/>
      <c r="BX18" s="47"/>
      <c r="BY18" s="47"/>
      <c r="BZ18" s="47"/>
      <c r="CA18" s="47"/>
      <c r="CB18" s="47"/>
      <c r="CC18" s="47"/>
      <c r="CD18" s="48" t="str">
        <f>IF(CE18=0,"-",SUM(BO18:CC18)/CE18*PARAMETRES!$G$6)</f>
        <v>-</v>
      </c>
      <c r="CE18" s="49">
        <f t="shared" si="3"/>
        <v>0</v>
      </c>
      <c r="CF18" s="51">
        <f>IF(PARAMETRES!$B17="-","",IF(BO$3="",0,IF(BO$46="",IF(BO18="",1,0),0))+IF(BP$3="",0,IF(BP$46="",IF(BP18="",1,0),0))+IF(BQ$3="",0,IF(BQ$46="",IF(BQ18="",1,0),0))+IF(BR$3="",0,IF(BR$46="",IF(BR18="",1,0),0))+IF(BS$3="",0,IF(BS$46="",IF(BS18="",1,0),0))+IF(BT$3="",0,IF(BT$46="",IF(BT18="",1,0),0))+IF(BU$3="",0,IF(BU$46="",IF(BU18="",1,0),0))+IF(BV$3="",0,IF(BV$46="",IF(BV18="",1,0),0))+IF(BW$3="",0,IF(BW$46="",IF(BW18="",1,0),0))+IF(BX$3="",0,IF(BX$46="",IF(BX18="",1,0),0))+IF(BY$3="",0,IF(BY$46="",IF(BY18="",1,0),0)+IF(BZ$3="",0,IF(BZ$46="",IF(BZ18="",1,0),0))+IF(CA$3="",0,IF(CA$46="",IF(CA18="",1,0),0))+IF(CB$3="",0,IF(CB$46="",IF(CB18="",1,0),0))+IF(CC$3="",0,IF(CC$46="",IF(CC18="",1,0),0))))</f>
        <v>0</v>
      </c>
      <c r="CG18" s="46" t="str">
        <f>PARAMETRES!$B17</f>
        <v>K</v>
      </c>
      <c r="CH18" s="52" t="str">
        <f>PARAMETRES!$C17</f>
        <v>L</v>
      </c>
    </row>
    <row r="19" spans="1:86">
      <c r="A19" s="31">
        <f t="shared" si="4"/>
        <v>14</v>
      </c>
      <c r="B19" s="46" t="str">
        <f>PARAMETRES!$B18</f>
        <v>K</v>
      </c>
      <c r="C19" s="46" t="str">
        <f>PARAMETRES!$C18</f>
        <v>L</v>
      </c>
      <c r="D19" s="47">
        <v>9</v>
      </c>
      <c r="E19" s="47">
        <v>18.8</v>
      </c>
      <c r="F19" s="47">
        <v>27</v>
      </c>
      <c r="G19" s="47">
        <v>11</v>
      </c>
      <c r="H19" s="47">
        <v>18.600000000000001</v>
      </c>
      <c r="I19" s="47"/>
      <c r="J19" s="47"/>
      <c r="K19" s="47"/>
      <c r="L19" s="47"/>
      <c r="M19" s="47"/>
      <c r="N19" s="47"/>
      <c r="O19" s="47"/>
      <c r="P19" s="47"/>
      <c r="Q19" s="47"/>
      <c r="R19" s="47"/>
      <c r="S19" s="48">
        <f>IF(T19=0,"-",SUM(D19:R19)/T19*PARAMETRES!$G$6)</f>
        <v>20.686274509803923</v>
      </c>
      <c r="T19" s="49">
        <f t="shared" si="0"/>
        <v>102</v>
      </c>
      <c r="U19" s="50">
        <f>IF(PARAMETRES!$B18="-","",IF(D$3="",0,IF(D$46="",IF(D19="",1,0),0))+IF(E$3="",0,IF(E$46="",IF(E19="",1,0),0))+IF(F$3="",0,IF(F$46="",IF(F19="",1,0),0))+IF(G$3="",0,IF(G$46="",IF(G19="",1,0),0))+IF(H$3="",0,IF(H$46="",IF(H19="",1,0),0))+IF(I$3="",0,IF(I$46="",IF(I19="",1,0),0))+IF(J$3="",0,IF(J$46="",IF(J19="",1,0),0))+IF(K$3="",0,IF(K$46="",IF(K19="",1,0),0))+IF(L$3="",0,IF(L$46="",IF(L19="",1,0),0))+IF(M$3="",0,IF(M$46="",IF(M19="",1,0),0))+IF(N$3="",0,IF(N$46="",IF(N19="",1,0),0)+IF(O$3="",0,IF(O$46="",IF(O19="",1,0),0))+IF(P$3="",0,IF(P$46="",IF(P19="",1,0),0))+IF(Q$3="",0,IF(Q$46="",IF(Q19="",1,0),0))+IF(R$3="",0,IF(R$46="",IF(R19="",1,0),0))))</f>
        <v>0</v>
      </c>
      <c r="V19" s="31">
        <f t="shared" si="5"/>
        <v>14</v>
      </c>
      <c r="W19" s="46" t="str">
        <f>PARAMETRES!$B18</f>
        <v>K</v>
      </c>
      <c r="X19" s="46" t="str">
        <f>PARAMETRES!$C18</f>
        <v>L</v>
      </c>
      <c r="Y19" s="47"/>
      <c r="Z19" s="47"/>
      <c r="AA19" s="47"/>
      <c r="AB19" s="47"/>
      <c r="AC19" s="47"/>
      <c r="AD19" s="47"/>
      <c r="AE19" s="47"/>
      <c r="AF19" s="47"/>
      <c r="AG19" s="47"/>
      <c r="AH19" s="47"/>
      <c r="AI19" s="47"/>
      <c r="AJ19" s="47"/>
      <c r="AK19" s="47"/>
      <c r="AL19" s="47"/>
      <c r="AM19" s="47"/>
      <c r="AN19" s="48" t="str">
        <f>IF(AO19=0,"-",SUM(Y19:AM19)/AO19*PARAMETRES!$G$6)</f>
        <v>-</v>
      </c>
      <c r="AO19" s="49">
        <f t="shared" si="1"/>
        <v>0</v>
      </c>
      <c r="AP19" s="50">
        <f>IF(PARAMETRES!$B18="-","",IF(Y$3="",0,IF(Y$46="",IF(Y19="",1,0),0))+IF(Z$3="",0,IF(Z$46="",IF(Z19="",1,0),0))+IF(AA$3="",0,IF(AA$46="",IF(AA19="",1,0),0))+IF(AB$3="",0,IF(AB$46="",IF(AB19="",1,0),0))+IF(AC$3="",0,IF(AC$46="",IF(AC19="",1,0),0))+IF(AD$3="",0,IF(AD$46="",IF(AD19="",1,0),0))+IF(AE$3="",0,IF(AE$46="",IF(AE19="",1,0),0))+IF(AF$3="",0,IF(AF$46="",IF(AF19="",1,0),0))+IF(AG$3="",0,IF(AG$46="",IF(AG19="",1,0),0))+IF(AH$3="",0,IF(AH$46="",IF(AH19="",1,0),0))+IF(AI$3="",0,IF(AI$46="",IF(AI19="",1,0),0)+IF(AJ$3="",0,IF(AJ$46="",IF(AJ19="",1,0),0))+IF(AK$3="",0,IF(AK$46="",IF(AK19="",1,0),0))+IF(AL$3="",0,IF(AL$46="",IF(AL19="",1,0),0))+IF(AM$3="",0,IF(AM$46="",IF(AM19="",1,0),0))))</f>
        <v>0</v>
      </c>
      <c r="AQ19" s="31">
        <f t="shared" si="6"/>
        <v>14</v>
      </c>
      <c r="AR19" s="46" t="str">
        <f>PARAMETRES!$B18</f>
        <v>K</v>
      </c>
      <c r="AS19" s="46" t="str">
        <f>PARAMETRES!$C18</f>
        <v>L</v>
      </c>
      <c r="AT19" s="47"/>
      <c r="AU19" s="47"/>
      <c r="AV19" s="47"/>
      <c r="AW19" s="47"/>
      <c r="AX19" s="47"/>
      <c r="AY19" s="47"/>
      <c r="AZ19" s="47"/>
      <c r="BA19" s="47"/>
      <c r="BB19" s="47"/>
      <c r="BC19" s="47"/>
      <c r="BD19" s="47"/>
      <c r="BE19" s="47"/>
      <c r="BF19" s="47"/>
      <c r="BG19" s="47"/>
      <c r="BH19" s="47"/>
      <c r="BI19" s="48" t="str">
        <f>IF(BJ19=0,"-",SUM(AT19:BH19)/BJ19*PARAMETRES!$G$6)</f>
        <v>-</v>
      </c>
      <c r="BJ19" s="49">
        <f t="shared" si="2"/>
        <v>0</v>
      </c>
      <c r="BK19" s="50">
        <f>IF(PARAMETRES!$B18="-","",IF(AT$3="",0,IF(AT$46="",IF(AT19="",1,0),0))+IF(AU$3="",0,IF(AU$46="",IF(AU19="",1,0),0))+IF(AV$3="",0,IF(AV$46="",IF(AV19="",1,0),0))+IF(AW$3="",0,IF(AW$46="",IF(AW19="",1,0),0))+IF(AX$3="",0,IF(AX$46="",IF(AX19="",1,0),0))+IF(AY$3="",0,IF(AY$46="",IF(AY19="",1,0),0))+IF(AZ$3="",0,IF(AZ$46="",IF(AZ19="",1,0),0))+IF(BA$3="",0,IF(BA$46="",IF(BA19="",1,0),0))+IF(BB$3="",0,IF(BB$46="",IF(BB19="",1,0),0))+IF(BC$3="",0,IF(BC$46="",IF(BC19="",1,0),0))+IF(BD$3="",0,IF(BD$46="",IF(BD19="",1,0),0)+IF(BE$3="",0,IF(BE$46="",IF(BE19="",1,0),0))+IF(BF$3="",0,IF(BF$46="",IF(BF19="",1,0),0))+IF(BG$3="",0,IF(BG$46="",IF(BG19="",1,0),0))+IF(BH$3="",0,IF(BH$46="",IF(BH19="",1,0),0))))</f>
        <v>0</v>
      </c>
      <c r="BL19" s="31">
        <f t="shared" si="7"/>
        <v>14</v>
      </c>
      <c r="BM19" s="46" t="str">
        <f>PARAMETRES!$B18</f>
        <v>K</v>
      </c>
      <c r="BN19" s="46" t="str">
        <f>PARAMETRES!$C18</f>
        <v>L</v>
      </c>
      <c r="BO19" s="47"/>
      <c r="BP19" s="47"/>
      <c r="BQ19" s="47"/>
      <c r="BR19" s="47"/>
      <c r="BS19" s="47"/>
      <c r="BT19" s="47"/>
      <c r="BU19" s="47"/>
      <c r="BV19" s="47"/>
      <c r="BW19" s="47"/>
      <c r="BX19" s="47"/>
      <c r="BY19" s="47"/>
      <c r="BZ19" s="47"/>
      <c r="CA19" s="47"/>
      <c r="CB19" s="47"/>
      <c r="CC19" s="47"/>
      <c r="CD19" s="48" t="str">
        <f>IF(CE19=0,"-",SUM(BO19:CC19)/CE19*PARAMETRES!$G$6)</f>
        <v>-</v>
      </c>
      <c r="CE19" s="49">
        <f t="shared" si="3"/>
        <v>0</v>
      </c>
      <c r="CF19" s="51">
        <f>IF(PARAMETRES!$B18="-","",IF(BO$3="",0,IF(BO$46="",IF(BO19="",1,0),0))+IF(BP$3="",0,IF(BP$46="",IF(BP19="",1,0),0))+IF(BQ$3="",0,IF(BQ$46="",IF(BQ19="",1,0),0))+IF(BR$3="",0,IF(BR$46="",IF(BR19="",1,0),0))+IF(BS$3="",0,IF(BS$46="",IF(BS19="",1,0),0))+IF(BT$3="",0,IF(BT$46="",IF(BT19="",1,0),0))+IF(BU$3="",0,IF(BU$46="",IF(BU19="",1,0),0))+IF(BV$3="",0,IF(BV$46="",IF(BV19="",1,0),0))+IF(BW$3="",0,IF(BW$46="",IF(BW19="",1,0),0))+IF(BX$3="",0,IF(BX$46="",IF(BX19="",1,0),0))+IF(BY$3="",0,IF(BY$46="",IF(BY19="",1,0),0)+IF(BZ$3="",0,IF(BZ$46="",IF(BZ19="",1,0),0))+IF(CA$3="",0,IF(CA$46="",IF(CA19="",1,0),0))+IF(CB$3="",0,IF(CB$46="",IF(CB19="",1,0),0))+IF(CC$3="",0,IF(CC$46="",IF(CC19="",1,0),0))))</f>
        <v>0</v>
      </c>
      <c r="CG19" s="46" t="str">
        <f>PARAMETRES!$B18</f>
        <v>K</v>
      </c>
      <c r="CH19" s="52" t="str">
        <f>PARAMETRES!$C18</f>
        <v>L</v>
      </c>
    </row>
    <row r="20" spans="1:86">
      <c r="A20" s="31">
        <f t="shared" si="4"/>
        <v>15</v>
      </c>
      <c r="B20" s="46" t="str">
        <f>PARAMETRES!$B19</f>
        <v>M</v>
      </c>
      <c r="C20" s="46" t="str">
        <f>PARAMETRES!$C19</f>
        <v>M</v>
      </c>
      <c r="D20" s="47">
        <v>10</v>
      </c>
      <c r="E20" s="47">
        <v>19.2</v>
      </c>
      <c r="F20" s="47">
        <v>32</v>
      </c>
      <c r="G20" s="47">
        <v>12</v>
      </c>
      <c r="H20" s="47">
        <v>19.7</v>
      </c>
      <c r="I20" s="47"/>
      <c r="J20" s="47"/>
      <c r="K20" s="47"/>
      <c r="L20" s="47"/>
      <c r="M20" s="47"/>
      <c r="N20" s="47"/>
      <c r="O20" s="47"/>
      <c r="P20" s="47"/>
      <c r="Q20" s="47"/>
      <c r="R20" s="47"/>
      <c r="S20" s="48">
        <f>IF(T20=0,"-",SUM(D20:R20)/T20*PARAMETRES!$G$6)</f>
        <v>22.769607843137258</v>
      </c>
      <c r="T20" s="49">
        <f t="shared" si="0"/>
        <v>102</v>
      </c>
      <c r="U20" s="50">
        <f>IF(PARAMETRES!$B19="-","",IF(D$3="",0,IF(D$46="",IF(D20="",1,0),0))+IF(E$3="",0,IF(E$46="",IF(E20="",1,0),0))+IF(F$3="",0,IF(F$46="",IF(F20="",1,0),0))+IF(G$3="",0,IF(G$46="",IF(G20="",1,0),0))+IF(H$3="",0,IF(H$46="",IF(H20="",1,0),0))+IF(I$3="",0,IF(I$46="",IF(I20="",1,0),0))+IF(J$3="",0,IF(J$46="",IF(J20="",1,0),0))+IF(K$3="",0,IF(K$46="",IF(K20="",1,0),0))+IF(L$3="",0,IF(L$46="",IF(L20="",1,0),0))+IF(M$3="",0,IF(M$46="",IF(M20="",1,0),0))+IF(N$3="",0,IF(N$46="",IF(N20="",1,0),0)+IF(O$3="",0,IF(O$46="",IF(O20="",1,0),0))+IF(P$3="",0,IF(P$46="",IF(P20="",1,0),0))+IF(Q$3="",0,IF(Q$46="",IF(Q20="",1,0),0))+IF(R$3="",0,IF(R$46="",IF(R20="",1,0),0))))</f>
        <v>0</v>
      </c>
      <c r="V20" s="31">
        <f t="shared" si="5"/>
        <v>15</v>
      </c>
      <c r="W20" s="46" t="str">
        <f>PARAMETRES!$B19</f>
        <v>M</v>
      </c>
      <c r="X20" s="46" t="str">
        <f>PARAMETRES!$C19</f>
        <v>M</v>
      </c>
      <c r="Y20" s="47"/>
      <c r="Z20" s="47"/>
      <c r="AA20" s="47"/>
      <c r="AB20" s="47"/>
      <c r="AC20" s="47"/>
      <c r="AD20" s="47"/>
      <c r="AE20" s="47"/>
      <c r="AF20" s="47"/>
      <c r="AG20" s="47"/>
      <c r="AH20" s="47"/>
      <c r="AI20" s="47"/>
      <c r="AJ20" s="47"/>
      <c r="AK20" s="47"/>
      <c r="AL20" s="47"/>
      <c r="AM20" s="47"/>
      <c r="AN20" s="48" t="str">
        <f>IF(AO20=0,"-",SUM(Y20:AM20)/AO20*PARAMETRES!$G$6)</f>
        <v>-</v>
      </c>
      <c r="AO20" s="49">
        <f t="shared" si="1"/>
        <v>0</v>
      </c>
      <c r="AP20" s="50">
        <f>IF(PARAMETRES!$B19="-","",IF(Y$3="",0,IF(Y$46="",IF(Y20="",1,0),0))+IF(Z$3="",0,IF(Z$46="",IF(Z20="",1,0),0))+IF(AA$3="",0,IF(AA$46="",IF(AA20="",1,0),0))+IF(AB$3="",0,IF(AB$46="",IF(AB20="",1,0),0))+IF(AC$3="",0,IF(AC$46="",IF(AC20="",1,0),0))+IF(AD$3="",0,IF(AD$46="",IF(AD20="",1,0),0))+IF(AE$3="",0,IF(AE$46="",IF(AE20="",1,0),0))+IF(AF$3="",0,IF(AF$46="",IF(AF20="",1,0),0))+IF(AG$3="",0,IF(AG$46="",IF(AG20="",1,0),0))+IF(AH$3="",0,IF(AH$46="",IF(AH20="",1,0),0))+IF(AI$3="",0,IF(AI$46="",IF(AI20="",1,0),0)+IF(AJ$3="",0,IF(AJ$46="",IF(AJ20="",1,0),0))+IF(AK$3="",0,IF(AK$46="",IF(AK20="",1,0),0))+IF(AL$3="",0,IF(AL$46="",IF(AL20="",1,0),0))+IF(AM$3="",0,IF(AM$46="",IF(AM20="",1,0),0))))</f>
        <v>0</v>
      </c>
      <c r="AQ20" s="31">
        <f t="shared" si="6"/>
        <v>15</v>
      </c>
      <c r="AR20" s="46" t="str">
        <f>PARAMETRES!$B19</f>
        <v>M</v>
      </c>
      <c r="AS20" s="46" t="str">
        <f>PARAMETRES!$C19</f>
        <v>M</v>
      </c>
      <c r="AT20" s="47"/>
      <c r="AU20" s="47"/>
      <c r="AV20" s="47"/>
      <c r="AW20" s="47"/>
      <c r="AX20" s="47"/>
      <c r="AY20" s="47"/>
      <c r="AZ20" s="47"/>
      <c r="BA20" s="47"/>
      <c r="BB20" s="47"/>
      <c r="BC20" s="47"/>
      <c r="BD20" s="47"/>
      <c r="BE20" s="47"/>
      <c r="BF20" s="47"/>
      <c r="BG20" s="47"/>
      <c r="BH20" s="47"/>
      <c r="BI20" s="48" t="str">
        <f>IF(BJ20=0,"-",SUM(AT20:BH20)/BJ20*PARAMETRES!$G$6)</f>
        <v>-</v>
      </c>
      <c r="BJ20" s="49">
        <f t="shared" si="2"/>
        <v>0</v>
      </c>
      <c r="BK20" s="50">
        <f>IF(PARAMETRES!$B19="-","",IF(AT$3="",0,IF(AT$46="",IF(AT20="",1,0),0))+IF(AU$3="",0,IF(AU$46="",IF(AU20="",1,0),0))+IF(AV$3="",0,IF(AV$46="",IF(AV20="",1,0),0))+IF(AW$3="",0,IF(AW$46="",IF(AW20="",1,0),0))+IF(AX$3="",0,IF(AX$46="",IF(AX20="",1,0),0))+IF(AY$3="",0,IF(AY$46="",IF(AY20="",1,0),0))+IF(AZ$3="",0,IF(AZ$46="",IF(AZ20="",1,0),0))+IF(BA$3="",0,IF(BA$46="",IF(BA20="",1,0),0))+IF(BB$3="",0,IF(BB$46="",IF(BB20="",1,0),0))+IF(BC$3="",0,IF(BC$46="",IF(BC20="",1,0),0))+IF(BD$3="",0,IF(BD$46="",IF(BD20="",1,0),0)+IF(BE$3="",0,IF(BE$46="",IF(BE20="",1,0),0))+IF(BF$3="",0,IF(BF$46="",IF(BF20="",1,0),0))+IF(BG$3="",0,IF(BG$46="",IF(BG20="",1,0),0))+IF(BH$3="",0,IF(BH$46="",IF(BH20="",1,0),0))))</f>
        <v>0</v>
      </c>
      <c r="BL20" s="31">
        <f t="shared" si="7"/>
        <v>15</v>
      </c>
      <c r="BM20" s="46" t="str">
        <f>PARAMETRES!$B19</f>
        <v>M</v>
      </c>
      <c r="BN20" s="46" t="str">
        <f>PARAMETRES!$C19</f>
        <v>M</v>
      </c>
      <c r="BO20" s="47"/>
      <c r="BP20" s="47"/>
      <c r="BQ20" s="47"/>
      <c r="BR20" s="47"/>
      <c r="BS20" s="47"/>
      <c r="BT20" s="47"/>
      <c r="BU20" s="47"/>
      <c r="BV20" s="47"/>
      <c r="BW20" s="47"/>
      <c r="BX20" s="47"/>
      <c r="BY20" s="47"/>
      <c r="BZ20" s="47"/>
      <c r="CA20" s="47"/>
      <c r="CB20" s="47"/>
      <c r="CC20" s="47"/>
      <c r="CD20" s="48" t="str">
        <f>IF(CE20=0,"-",SUM(BO20:CC20)/CE20*PARAMETRES!$G$6)</f>
        <v>-</v>
      </c>
      <c r="CE20" s="49">
        <f t="shared" si="3"/>
        <v>0</v>
      </c>
      <c r="CF20" s="51">
        <f>IF(PARAMETRES!$B19="-","",IF(BO$3="",0,IF(BO$46="",IF(BO20="",1,0),0))+IF(BP$3="",0,IF(BP$46="",IF(BP20="",1,0),0))+IF(BQ$3="",0,IF(BQ$46="",IF(BQ20="",1,0),0))+IF(BR$3="",0,IF(BR$46="",IF(BR20="",1,0),0))+IF(BS$3="",0,IF(BS$46="",IF(BS20="",1,0),0))+IF(BT$3="",0,IF(BT$46="",IF(BT20="",1,0),0))+IF(BU$3="",0,IF(BU$46="",IF(BU20="",1,0),0))+IF(BV$3="",0,IF(BV$46="",IF(BV20="",1,0),0))+IF(BW$3="",0,IF(BW$46="",IF(BW20="",1,0),0))+IF(BX$3="",0,IF(BX$46="",IF(BX20="",1,0),0))+IF(BY$3="",0,IF(BY$46="",IF(BY20="",1,0),0)+IF(BZ$3="",0,IF(BZ$46="",IF(BZ20="",1,0),0))+IF(CA$3="",0,IF(CA$46="",IF(CA20="",1,0),0))+IF(CB$3="",0,IF(CB$46="",IF(CB20="",1,0),0))+IF(CC$3="",0,IF(CC$46="",IF(CC20="",1,0),0))))</f>
        <v>0</v>
      </c>
      <c r="CG20" s="46" t="str">
        <f>PARAMETRES!$B19</f>
        <v>M</v>
      </c>
      <c r="CH20" s="52" t="str">
        <f>PARAMETRES!$C19</f>
        <v>M</v>
      </c>
    </row>
    <row r="21" spans="1:86">
      <c r="A21" s="31">
        <f t="shared" si="4"/>
        <v>16</v>
      </c>
      <c r="B21" s="46" t="str">
        <f>PARAMETRES!$B20</f>
        <v>M</v>
      </c>
      <c r="C21" s="46" t="str">
        <f>PARAMETRES!$C20</f>
        <v>D</v>
      </c>
      <c r="D21" s="47">
        <v>7</v>
      </c>
      <c r="E21" s="47">
        <v>15.9</v>
      </c>
      <c r="F21" s="47">
        <v>31</v>
      </c>
      <c r="G21" s="47">
        <v>6</v>
      </c>
      <c r="H21" s="47">
        <v>16.5</v>
      </c>
      <c r="I21" s="47"/>
      <c r="J21" s="47"/>
      <c r="K21" s="47"/>
      <c r="L21" s="47"/>
      <c r="M21" s="47"/>
      <c r="N21" s="47"/>
      <c r="O21" s="47"/>
      <c r="P21" s="47"/>
      <c r="Q21" s="47"/>
      <c r="R21" s="47"/>
      <c r="S21" s="48">
        <f>IF(T21=0,"-",SUM(D21:R21)/T21*PARAMETRES!$G$6)</f>
        <v>18.725490196078432</v>
      </c>
      <c r="T21" s="49">
        <f t="shared" si="0"/>
        <v>102</v>
      </c>
      <c r="U21" s="50">
        <f>IF(PARAMETRES!$B20="-","",IF(D$3="",0,IF(D$46="",IF(D21="",1,0),0))+IF(E$3="",0,IF(E$46="",IF(E21="",1,0),0))+IF(F$3="",0,IF(F$46="",IF(F21="",1,0),0))+IF(G$3="",0,IF(G$46="",IF(G21="",1,0),0))+IF(H$3="",0,IF(H$46="",IF(H21="",1,0),0))+IF(I$3="",0,IF(I$46="",IF(I21="",1,0),0))+IF(J$3="",0,IF(J$46="",IF(J21="",1,0),0))+IF(K$3="",0,IF(K$46="",IF(K21="",1,0),0))+IF(L$3="",0,IF(L$46="",IF(L21="",1,0),0))+IF(M$3="",0,IF(M$46="",IF(M21="",1,0),0))+IF(N$3="",0,IF(N$46="",IF(N21="",1,0),0)+IF(O$3="",0,IF(O$46="",IF(O21="",1,0),0))+IF(P$3="",0,IF(P$46="",IF(P21="",1,0),0))+IF(Q$3="",0,IF(Q$46="",IF(Q21="",1,0),0))+IF(R$3="",0,IF(R$46="",IF(R21="",1,0),0))))</f>
        <v>0</v>
      </c>
      <c r="V21" s="31">
        <f t="shared" si="5"/>
        <v>16</v>
      </c>
      <c r="W21" s="46" t="str">
        <f>PARAMETRES!$B20</f>
        <v>M</v>
      </c>
      <c r="X21" s="46" t="str">
        <f>PARAMETRES!$C20</f>
        <v>D</v>
      </c>
      <c r="Y21" s="47"/>
      <c r="Z21" s="47"/>
      <c r="AA21" s="47"/>
      <c r="AB21" s="47"/>
      <c r="AC21" s="47"/>
      <c r="AD21" s="47"/>
      <c r="AE21" s="47"/>
      <c r="AF21" s="47"/>
      <c r="AG21" s="47"/>
      <c r="AH21" s="47"/>
      <c r="AI21" s="47"/>
      <c r="AJ21" s="47"/>
      <c r="AK21" s="47"/>
      <c r="AL21" s="47"/>
      <c r="AM21" s="47"/>
      <c r="AN21" s="48" t="str">
        <f>IF(AO21=0,"-",SUM(Y21:AM21)/AO21*PARAMETRES!$G$6)</f>
        <v>-</v>
      </c>
      <c r="AO21" s="49">
        <f t="shared" si="1"/>
        <v>0</v>
      </c>
      <c r="AP21" s="50">
        <f>IF(PARAMETRES!$B20="-","",IF(Y$3="",0,IF(Y$46="",IF(Y21="",1,0),0))+IF(Z$3="",0,IF(Z$46="",IF(Z21="",1,0),0))+IF(AA$3="",0,IF(AA$46="",IF(AA21="",1,0),0))+IF(AB$3="",0,IF(AB$46="",IF(AB21="",1,0),0))+IF(AC$3="",0,IF(AC$46="",IF(AC21="",1,0),0))+IF(AD$3="",0,IF(AD$46="",IF(AD21="",1,0),0))+IF(AE$3="",0,IF(AE$46="",IF(AE21="",1,0),0))+IF(AF$3="",0,IF(AF$46="",IF(AF21="",1,0),0))+IF(AG$3="",0,IF(AG$46="",IF(AG21="",1,0),0))+IF(AH$3="",0,IF(AH$46="",IF(AH21="",1,0),0))+IF(AI$3="",0,IF(AI$46="",IF(AI21="",1,0),0)+IF(AJ$3="",0,IF(AJ$46="",IF(AJ21="",1,0),0))+IF(AK$3="",0,IF(AK$46="",IF(AK21="",1,0),0))+IF(AL$3="",0,IF(AL$46="",IF(AL21="",1,0),0))+IF(AM$3="",0,IF(AM$46="",IF(AM21="",1,0),0))))</f>
        <v>0</v>
      </c>
      <c r="AQ21" s="31">
        <f t="shared" si="6"/>
        <v>16</v>
      </c>
      <c r="AR21" s="46" t="str">
        <f>PARAMETRES!$B20</f>
        <v>M</v>
      </c>
      <c r="AS21" s="46" t="str">
        <f>PARAMETRES!$C20</f>
        <v>D</v>
      </c>
      <c r="AT21" s="47"/>
      <c r="AU21" s="47"/>
      <c r="AV21" s="47"/>
      <c r="AW21" s="47"/>
      <c r="AX21" s="47"/>
      <c r="AY21" s="47"/>
      <c r="AZ21" s="47"/>
      <c r="BA21" s="47"/>
      <c r="BB21" s="47"/>
      <c r="BC21" s="47"/>
      <c r="BD21" s="47"/>
      <c r="BE21" s="47"/>
      <c r="BF21" s="47"/>
      <c r="BG21" s="47"/>
      <c r="BH21" s="47"/>
      <c r="BI21" s="48" t="str">
        <f>IF(BJ21=0,"-",SUM(AT21:BH21)/BJ21*PARAMETRES!$G$6)</f>
        <v>-</v>
      </c>
      <c r="BJ21" s="49">
        <f t="shared" si="2"/>
        <v>0</v>
      </c>
      <c r="BK21" s="50">
        <f>IF(PARAMETRES!$B20="-","",IF(AT$3="",0,IF(AT$46="",IF(AT21="",1,0),0))+IF(AU$3="",0,IF(AU$46="",IF(AU21="",1,0),0))+IF(AV$3="",0,IF(AV$46="",IF(AV21="",1,0),0))+IF(AW$3="",0,IF(AW$46="",IF(AW21="",1,0),0))+IF(AX$3="",0,IF(AX$46="",IF(AX21="",1,0),0))+IF(AY$3="",0,IF(AY$46="",IF(AY21="",1,0),0))+IF(AZ$3="",0,IF(AZ$46="",IF(AZ21="",1,0),0))+IF(BA$3="",0,IF(BA$46="",IF(BA21="",1,0),0))+IF(BB$3="",0,IF(BB$46="",IF(BB21="",1,0),0))+IF(BC$3="",0,IF(BC$46="",IF(BC21="",1,0),0))+IF(BD$3="",0,IF(BD$46="",IF(BD21="",1,0),0)+IF(BE$3="",0,IF(BE$46="",IF(BE21="",1,0),0))+IF(BF$3="",0,IF(BF$46="",IF(BF21="",1,0),0))+IF(BG$3="",0,IF(BG$46="",IF(BG21="",1,0),0))+IF(BH$3="",0,IF(BH$46="",IF(BH21="",1,0),0))))</f>
        <v>0</v>
      </c>
      <c r="BL21" s="31">
        <f t="shared" si="7"/>
        <v>16</v>
      </c>
      <c r="BM21" s="46" t="str">
        <f>PARAMETRES!$B20</f>
        <v>M</v>
      </c>
      <c r="BN21" s="46" t="str">
        <f>PARAMETRES!$C20</f>
        <v>D</v>
      </c>
      <c r="BO21" s="47"/>
      <c r="BP21" s="47"/>
      <c r="BQ21" s="47"/>
      <c r="BR21" s="47"/>
      <c r="BS21" s="47"/>
      <c r="BT21" s="47"/>
      <c r="BU21" s="47"/>
      <c r="BV21" s="47"/>
      <c r="BW21" s="47"/>
      <c r="BX21" s="47"/>
      <c r="BY21" s="47"/>
      <c r="BZ21" s="47"/>
      <c r="CA21" s="47"/>
      <c r="CB21" s="47"/>
      <c r="CC21" s="47"/>
      <c r="CD21" s="48" t="str">
        <f>IF(CE21=0,"-",SUM(BO21:CC21)/CE21*PARAMETRES!$G$6)</f>
        <v>-</v>
      </c>
      <c r="CE21" s="49">
        <f t="shared" si="3"/>
        <v>0</v>
      </c>
      <c r="CF21" s="51">
        <f>IF(PARAMETRES!$B20="-","",IF(BO$3="",0,IF(BO$46="",IF(BO21="",1,0),0))+IF(BP$3="",0,IF(BP$46="",IF(BP21="",1,0),0))+IF(BQ$3="",0,IF(BQ$46="",IF(BQ21="",1,0),0))+IF(BR$3="",0,IF(BR$46="",IF(BR21="",1,0),0))+IF(BS$3="",0,IF(BS$46="",IF(BS21="",1,0),0))+IF(BT$3="",0,IF(BT$46="",IF(BT21="",1,0),0))+IF(BU$3="",0,IF(BU$46="",IF(BU21="",1,0),0))+IF(BV$3="",0,IF(BV$46="",IF(BV21="",1,0),0))+IF(BW$3="",0,IF(BW$46="",IF(BW21="",1,0),0))+IF(BX$3="",0,IF(BX$46="",IF(BX21="",1,0),0))+IF(BY$3="",0,IF(BY$46="",IF(BY21="",1,0),0)+IF(BZ$3="",0,IF(BZ$46="",IF(BZ21="",1,0),0))+IF(CA$3="",0,IF(CA$46="",IF(CA21="",1,0),0))+IF(CB$3="",0,IF(CB$46="",IF(CB21="",1,0),0))+IF(CC$3="",0,IF(CC$46="",IF(CC21="",1,0),0))))</f>
        <v>0</v>
      </c>
      <c r="CG21" s="46" t="str">
        <f>PARAMETRES!$B20</f>
        <v>M</v>
      </c>
      <c r="CH21" s="52" t="str">
        <f>PARAMETRES!$C20</f>
        <v>D</v>
      </c>
    </row>
    <row r="22" spans="1:86">
      <c r="A22" s="31">
        <f t="shared" si="4"/>
        <v>17</v>
      </c>
      <c r="B22" s="46" t="str">
        <f>PARAMETRES!$B21</f>
        <v>N</v>
      </c>
      <c r="C22" s="46" t="str">
        <f>PARAMETRES!$C21</f>
        <v>G</v>
      </c>
      <c r="D22" s="47">
        <v>8</v>
      </c>
      <c r="E22" s="47"/>
      <c r="F22" s="47">
        <v>17</v>
      </c>
      <c r="G22" s="47">
        <v>8</v>
      </c>
      <c r="H22" s="47">
        <v>16.2</v>
      </c>
      <c r="I22" s="47"/>
      <c r="J22" s="47"/>
      <c r="K22" s="47"/>
      <c r="L22" s="47"/>
      <c r="M22" s="47"/>
      <c r="N22" s="47"/>
      <c r="O22" s="47"/>
      <c r="P22" s="47"/>
      <c r="Q22" s="47"/>
      <c r="R22" s="47"/>
      <c r="S22" s="48">
        <f>IF(T22=0,"-",SUM(D22:R22)/T22*PARAMETRES!$G$6)</f>
        <v>15.000000000000002</v>
      </c>
      <c r="T22" s="49">
        <f t="shared" si="0"/>
        <v>82</v>
      </c>
      <c r="U22" s="50">
        <f>IF(PARAMETRES!$B21="-","",IF(D$3="",0,IF(D$46="",IF(D22="",1,0),0))+IF(E$3="",0,IF(E$46="",IF(E22="",1,0),0))+IF(F$3="",0,IF(F$46="",IF(F22="",1,0),0))+IF(G$3="",0,IF(G$46="",IF(G22="",1,0),0))+IF(H$3="",0,IF(H$46="",IF(H22="",1,0),0))+IF(I$3="",0,IF(I$46="",IF(I22="",1,0),0))+IF(J$3="",0,IF(J$46="",IF(J22="",1,0),0))+IF(K$3="",0,IF(K$46="",IF(K22="",1,0),0))+IF(L$3="",0,IF(L$46="",IF(L22="",1,0),0))+IF(M$3="",0,IF(M$46="",IF(M22="",1,0),0))+IF(N$3="",0,IF(N$46="",IF(N22="",1,0),0)+IF(O$3="",0,IF(O$46="",IF(O22="",1,0),0))+IF(P$3="",0,IF(P$46="",IF(P22="",1,0),0))+IF(Q$3="",0,IF(Q$46="",IF(Q22="",1,0),0))+IF(R$3="",0,IF(R$46="",IF(R22="",1,0),0))))</f>
        <v>1</v>
      </c>
      <c r="V22" s="31">
        <f t="shared" si="5"/>
        <v>17</v>
      </c>
      <c r="W22" s="46" t="str">
        <f>PARAMETRES!$B21</f>
        <v>N</v>
      </c>
      <c r="X22" s="46" t="str">
        <f>PARAMETRES!$C21</f>
        <v>G</v>
      </c>
      <c r="Y22" s="47"/>
      <c r="Z22" s="47"/>
      <c r="AA22" s="47"/>
      <c r="AB22" s="47"/>
      <c r="AC22" s="47"/>
      <c r="AD22" s="47"/>
      <c r="AE22" s="47"/>
      <c r="AF22" s="47"/>
      <c r="AG22" s="47"/>
      <c r="AH22" s="47"/>
      <c r="AI22" s="47"/>
      <c r="AJ22" s="47"/>
      <c r="AK22" s="47"/>
      <c r="AL22" s="47"/>
      <c r="AM22" s="47"/>
      <c r="AN22" s="48" t="str">
        <f>IF(AO22=0,"-",SUM(Y22:AM22)/AO22*PARAMETRES!$G$6)</f>
        <v>-</v>
      </c>
      <c r="AO22" s="49">
        <f t="shared" si="1"/>
        <v>0</v>
      </c>
      <c r="AP22" s="50">
        <f>IF(PARAMETRES!$B21="-","",IF(Y$3="",0,IF(Y$46="",IF(Y22="",1,0),0))+IF(Z$3="",0,IF(Z$46="",IF(Z22="",1,0),0))+IF(AA$3="",0,IF(AA$46="",IF(AA22="",1,0),0))+IF(AB$3="",0,IF(AB$46="",IF(AB22="",1,0),0))+IF(AC$3="",0,IF(AC$46="",IF(AC22="",1,0),0))+IF(AD$3="",0,IF(AD$46="",IF(AD22="",1,0),0))+IF(AE$3="",0,IF(AE$46="",IF(AE22="",1,0),0))+IF(AF$3="",0,IF(AF$46="",IF(AF22="",1,0),0))+IF(AG$3="",0,IF(AG$46="",IF(AG22="",1,0),0))+IF(AH$3="",0,IF(AH$46="",IF(AH22="",1,0),0))+IF(AI$3="",0,IF(AI$46="",IF(AI22="",1,0),0)+IF(AJ$3="",0,IF(AJ$46="",IF(AJ22="",1,0),0))+IF(AK$3="",0,IF(AK$46="",IF(AK22="",1,0),0))+IF(AL$3="",0,IF(AL$46="",IF(AL22="",1,0),0))+IF(AM$3="",0,IF(AM$46="",IF(AM22="",1,0),0))))</f>
        <v>0</v>
      </c>
      <c r="AQ22" s="31">
        <f t="shared" si="6"/>
        <v>17</v>
      </c>
      <c r="AR22" s="46" t="str">
        <f>PARAMETRES!$B21</f>
        <v>N</v>
      </c>
      <c r="AS22" s="46" t="str">
        <f>PARAMETRES!$C21</f>
        <v>G</v>
      </c>
      <c r="AT22" s="47"/>
      <c r="AU22" s="47"/>
      <c r="AV22" s="47"/>
      <c r="AW22" s="47"/>
      <c r="AX22" s="47"/>
      <c r="AY22" s="47"/>
      <c r="AZ22" s="47"/>
      <c r="BA22" s="47"/>
      <c r="BB22" s="47"/>
      <c r="BC22" s="47"/>
      <c r="BD22" s="47"/>
      <c r="BE22" s="47"/>
      <c r="BF22" s="47"/>
      <c r="BG22" s="47"/>
      <c r="BH22" s="47"/>
      <c r="BI22" s="48" t="str">
        <f>IF(BJ22=0,"-",SUM(AT22:BH22)/BJ22*PARAMETRES!$G$6)</f>
        <v>-</v>
      </c>
      <c r="BJ22" s="49">
        <f t="shared" si="2"/>
        <v>0</v>
      </c>
      <c r="BK22" s="50">
        <f>IF(PARAMETRES!$B21="-","",IF(AT$3="",0,IF(AT$46="",IF(AT22="",1,0),0))+IF(AU$3="",0,IF(AU$46="",IF(AU22="",1,0),0))+IF(AV$3="",0,IF(AV$46="",IF(AV22="",1,0),0))+IF(AW$3="",0,IF(AW$46="",IF(AW22="",1,0),0))+IF(AX$3="",0,IF(AX$46="",IF(AX22="",1,0),0))+IF(AY$3="",0,IF(AY$46="",IF(AY22="",1,0),0))+IF(AZ$3="",0,IF(AZ$46="",IF(AZ22="",1,0),0))+IF(BA$3="",0,IF(BA$46="",IF(BA22="",1,0),0))+IF(BB$3="",0,IF(BB$46="",IF(BB22="",1,0),0))+IF(BC$3="",0,IF(BC$46="",IF(BC22="",1,0),0))+IF(BD$3="",0,IF(BD$46="",IF(BD22="",1,0),0)+IF(BE$3="",0,IF(BE$46="",IF(BE22="",1,0),0))+IF(BF$3="",0,IF(BF$46="",IF(BF22="",1,0),0))+IF(BG$3="",0,IF(BG$46="",IF(BG22="",1,0),0))+IF(BH$3="",0,IF(BH$46="",IF(BH22="",1,0),0))))</f>
        <v>0</v>
      </c>
      <c r="BL22" s="31">
        <f t="shared" si="7"/>
        <v>17</v>
      </c>
      <c r="BM22" s="46" t="str">
        <f>PARAMETRES!$B21</f>
        <v>N</v>
      </c>
      <c r="BN22" s="46" t="str">
        <f>PARAMETRES!$C21</f>
        <v>G</v>
      </c>
      <c r="BO22" s="47"/>
      <c r="BP22" s="47"/>
      <c r="BQ22" s="47"/>
      <c r="BR22" s="47"/>
      <c r="BS22" s="47"/>
      <c r="BT22" s="47"/>
      <c r="BU22" s="47"/>
      <c r="BV22" s="47"/>
      <c r="BW22" s="47"/>
      <c r="BX22" s="47"/>
      <c r="BY22" s="47"/>
      <c r="BZ22" s="47"/>
      <c r="CA22" s="47"/>
      <c r="CB22" s="47"/>
      <c r="CC22" s="47"/>
      <c r="CD22" s="48" t="str">
        <f>IF(CE22=0,"-",SUM(BO22:CC22)/CE22*PARAMETRES!$G$6)</f>
        <v>-</v>
      </c>
      <c r="CE22" s="49">
        <f t="shared" si="3"/>
        <v>0</v>
      </c>
      <c r="CF22" s="51">
        <f>IF(PARAMETRES!$B21="-","",IF(BO$3="",0,IF(BO$46="",IF(BO22="",1,0),0))+IF(BP$3="",0,IF(BP$46="",IF(BP22="",1,0),0))+IF(BQ$3="",0,IF(BQ$46="",IF(BQ22="",1,0),0))+IF(BR$3="",0,IF(BR$46="",IF(BR22="",1,0),0))+IF(BS$3="",0,IF(BS$46="",IF(BS22="",1,0),0))+IF(BT$3="",0,IF(BT$46="",IF(BT22="",1,0),0))+IF(BU$3="",0,IF(BU$46="",IF(BU22="",1,0),0))+IF(BV$3="",0,IF(BV$46="",IF(BV22="",1,0),0))+IF(BW$3="",0,IF(BW$46="",IF(BW22="",1,0),0))+IF(BX$3="",0,IF(BX$46="",IF(BX22="",1,0),0))+IF(BY$3="",0,IF(BY$46="",IF(BY22="",1,0),0)+IF(BZ$3="",0,IF(BZ$46="",IF(BZ22="",1,0),0))+IF(CA$3="",0,IF(CA$46="",IF(CA22="",1,0),0))+IF(CB$3="",0,IF(CB$46="",IF(CB22="",1,0),0))+IF(CC$3="",0,IF(CC$46="",IF(CC22="",1,0),0))))</f>
        <v>0</v>
      </c>
      <c r="CG22" s="46" t="str">
        <f>PARAMETRES!$B21</f>
        <v>N</v>
      </c>
      <c r="CH22" s="52" t="str">
        <f>PARAMETRES!$C21</f>
        <v>G</v>
      </c>
    </row>
    <row r="23" spans="1:86">
      <c r="A23" s="31">
        <f t="shared" si="4"/>
        <v>18</v>
      </c>
      <c r="B23" s="46" t="str">
        <f>PARAMETRES!$B22</f>
        <v>P</v>
      </c>
      <c r="C23" s="46" t="str">
        <f>PARAMETRES!$C22</f>
        <v>L</v>
      </c>
      <c r="D23" s="47">
        <v>7</v>
      </c>
      <c r="E23" s="47">
        <v>13.8</v>
      </c>
      <c r="F23" s="47">
        <v>31.5</v>
      </c>
      <c r="G23" s="47">
        <v>10</v>
      </c>
      <c r="H23" s="47">
        <v>13.7</v>
      </c>
      <c r="I23" s="47"/>
      <c r="J23" s="47"/>
      <c r="K23" s="47"/>
      <c r="L23" s="47"/>
      <c r="M23" s="47"/>
      <c r="N23" s="47"/>
      <c r="O23" s="47"/>
      <c r="P23" s="47"/>
      <c r="Q23" s="47"/>
      <c r="R23" s="47"/>
      <c r="S23" s="48">
        <f>IF(T23=0,"-",SUM(D23:R23)/T23*PARAMETRES!$G$6)</f>
        <v>18.627450980392158</v>
      </c>
      <c r="T23" s="49">
        <f t="shared" si="0"/>
        <v>102</v>
      </c>
      <c r="U23" s="50">
        <f>IF(PARAMETRES!$B22="-","",IF(D$3="",0,IF(D$46="",IF(D23="",1,0),0))+IF(E$3="",0,IF(E$46="",IF(E23="",1,0),0))+IF(F$3="",0,IF(F$46="",IF(F23="",1,0),0))+IF(G$3="",0,IF(G$46="",IF(G23="",1,0),0))+IF(H$3="",0,IF(H$46="",IF(H23="",1,0),0))+IF(I$3="",0,IF(I$46="",IF(I23="",1,0),0))+IF(J$3="",0,IF(J$46="",IF(J23="",1,0),0))+IF(K$3="",0,IF(K$46="",IF(K23="",1,0),0))+IF(L$3="",0,IF(L$46="",IF(L23="",1,0),0))+IF(M$3="",0,IF(M$46="",IF(M23="",1,0),0))+IF(N$3="",0,IF(N$46="",IF(N23="",1,0),0)+IF(O$3="",0,IF(O$46="",IF(O23="",1,0),0))+IF(P$3="",0,IF(P$46="",IF(P23="",1,0),0))+IF(Q$3="",0,IF(Q$46="",IF(Q23="",1,0),0))+IF(R$3="",0,IF(R$46="",IF(R23="",1,0),0))))</f>
        <v>0</v>
      </c>
      <c r="V23" s="31">
        <f t="shared" si="5"/>
        <v>18</v>
      </c>
      <c r="W23" s="46" t="str">
        <f>PARAMETRES!$B22</f>
        <v>P</v>
      </c>
      <c r="X23" s="46" t="str">
        <f>PARAMETRES!$C22</f>
        <v>L</v>
      </c>
      <c r="Y23" s="47"/>
      <c r="Z23" s="47"/>
      <c r="AA23" s="47"/>
      <c r="AB23" s="47"/>
      <c r="AC23" s="47"/>
      <c r="AD23" s="47"/>
      <c r="AE23" s="47"/>
      <c r="AF23" s="47"/>
      <c r="AG23" s="47"/>
      <c r="AH23" s="47"/>
      <c r="AI23" s="47"/>
      <c r="AJ23" s="47"/>
      <c r="AK23" s="47"/>
      <c r="AL23" s="47"/>
      <c r="AM23" s="47"/>
      <c r="AN23" s="48" t="str">
        <f>IF(AO23=0,"-",SUM(Y23:AM23)/AO23*PARAMETRES!$G$6)</f>
        <v>-</v>
      </c>
      <c r="AO23" s="49">
        <f t="shared" si="1"/>
        <v>0</v>
      </c>
      <c r="AP23" s="50">
        <f>IF(PARAMETRES!$B22="-","",IF(Y$3="",0,IF(Y$46="",IF(Y23="",1,0),0))+IF(Z$3="",0,IF(Z$46="",IF(Z23="",1,0),0))+IF(AA$3="",0,IF(AA$46="",IF(AA23="",1,0),0))+IF(AB$3="",0,IF(AB$46="",IF(AB23="",1,0),0))+IF(AC$3="",0,IF(AC$46="",IF(AC23="",1,0),0))+IF(AD$3="",0,IF(AD$46="",IF(AD23="",1,0),0))+IF(AE$3="",0,IF(AE$46="",IF(AE23="",1,0),0))+IF(AF$3="",0,IF(AF$46="",IF(AF23="",1,0),0))+IF(AG$3="",0,IF(AG$46="",IF(AG23="",1,0),0))+IF(AH$3="",0,IF(AH$46="",IF(AH23="",1,0),0))+IF(AI$3="",0,IF(AI$46="",IF(AI23="",1,0),0)+IF(AJ$3="",0,IF(AJ$46="",IF(AJ23="",1,0),0))+IF(AK$3="",0,IF(AK$46="",IF(AK23="",1,0),0))+IF(AL$3="",0,IF(AL$46="",IF(AL23="",1,0),0))+IF(AM$3="",0,IF(AM$46="",IF(AM23="",1,0),0))))</f>
        <v>0</v>
      </c>
      <c r="AQ23" s="31">
        <f t="shared" si="6"/>
        <v>18</v>
      </c>
      <c r="AR23" s="46" t="str">
        <f>PARAMETRES!$B22</f>
        <v>P</v>
      </c>
      <c r="AS23" s="46" t="str">
        <f>PARAMETRES!$C22</f>
        <v>L</v>
      </c>
      <c r="AT23" s="47"/>
      <c r="AU23" s="47"/>
      <c r="AV23" s="47"/>
      <c r="AW23" s="47"/>
      <c r="AX23" s="47"/>
      <c r="AY23" s="47"/>
      <c r="AZ23" s="47"/>
      <c r="BA23" s="47"/>
      <c r="BB23" s="47"/>
      <c r="BC23" s="47"/>
      <c r="BD23" s="47"/>
      <c r="BE23" s="47"/>
      <c r="BF23" s="47"/>
      <c r="BG23" s="47"/>
      <c r="BH23" s="47"/>
      <c r="BI23" s="48" t="str">
        <f>IF(BJ23=0,"-",SUM(AT23:BH23)/BJ23*PARAMETRES!$G$6)</f>
        <v>-</v>
      </c>
      <c r="BJ23" s="49">
        <f t="shared" si="2"/>
        <v>0</v>
      </c>
      <c r="BK23" s="50">
        <f>IF(PARAMETRES!$B22="-","",IF(AT$3="",0,IF(AT$46="",IF(AT23="",1,0),0))+IF(AU$3="",0,IF(AU$46="",IF(AU23="",1,0),0))+IF(AV$3="",0,IF(AV$46="",IF(AV23="",1,0),0))+IF(AW$3="",0,IF(AW$46="",IF(AW23="",1,0),0))+IF(AX$3="",0,IF(AX$46="",IF(AX23="",1,0),0))+IF(AY$3="",0,IF(AY$46="",IF(AY23="",1,0),0))+IF(AZ$3="",0,IF(AZ$46="",IF(AZ23="",1,0),0))+IF(BA$3="",0,IF(BA$46="",IF(BA23="",1,0),0))+IF(BB$3="",0,IF(BB$46="",IF(BB23="",1,0),0))+IF(BC$3="",0,IF(BC$46="",IF(BC23="",1,0),0))+IF(BD$3="",0,IF(BD$46="",IF(BD23="",1,0),0)+IF(BE$3="",0,IF(BE$46="",IF(BE23="",1,0),0))+IF(BF$3="",0,IF(BF$46="",IF(BF23="",1,0),0))+IF(BG$3="",0,IF(BG$46="",IF(BG23="",1,0),0))+IF(BH$3="",0,IF(BH$46="",IF(BH23="",1,0),0))))</f>
        <v>0</v>
      </c>
      <c r="BL23" s="31">
        <f t="shared" si="7"/>
        <v>18</v>
      </c>
      <c r="BM23" s="46" t="str">
        <f>PARAMETRES!$B22</f>
        <v>P</v>
      </c>
      <c r="BN23" s="46" t="str">
        <f>PARAMETRES!$C22</f>
        <v>L</v>
      </c>
      <c r="BO23" s="47"/>
      <c r="BP23" s="47"/>
      <c r="BQ23" s="47"/>
      <c r="BR23" s="47"/>
      <c r="BS23" s="47"/>
      <c r="BT23" s="47"/>
      <c r="BU23" s="47"/>
      <c r="BV23" s="47"/>
      <c r="BW23" s="47"/>
      <c r="BX23" s="47"/>
      <c r="BY23" s="47"/>
      <c r="BZ23" s="47"/>
      <c r="CA23" s="47"/>
      <c r="CB23" s="47"/>
      <c r="CC23" s="47"/>
      <c r="CD23" s="48" t="str">
        <f>IF(CE23=0,"-",SUM(BO23:CC23)/CE23*PARAMETRES!$G$6)</f>
        <v>-</v>
      </c>
      <c r="CE23" s="49">
        <f t="shared" si="3"/>
        <v>0</v>
      </c>
      <c r="CF23" s="51">
        <f>IF(PARAMETRES!$B22="-","",IF(BO$3="",0,IF(BO$46="",IF(BO23="",1,0),0))+IF(BP$3="",0,IF(BP$46="",IF(BP23="",1,0),0))+IF(BQ$3="",0,IF(BQ$46="",IF(BQ23="",1,0),0))+IF(BR$3="",0,IF(BR$46="",IF(BR23="",1,0),0))+IF(BS$3="",0,IF(BS$46="",IF(BS23="",1,0),0))+IF(BT$3="",0,IF(BT$46="",IF(BT23="",1,0),0))+IF(BU$3="",0,IF(BU$46="",IF(BU23="",1,0),0))+IF(BV$3="",0,IF(BV$46="",IF(BV23="",1,0),0))+IF(BW$3="",0,IF(BW$46="",IF(BW23="",1,0),0))+IF(BX$3="",0,IF(BX$46="",IF(BX23="",1,0),0))+IF(BY$3="",0,IF(BY$46="",IF(BY23="",1,0),0)+IF(BZ$3="",0,IF(BZ$46="",IF(BZ23="",1,0),0))+IF(CA$3="",0,IF(CA$46="",IF(CA23="",1,0),0))+IF(CB$3="",0,IF(CB$46="",IF(CB23="",1,0),0))+IF(CC$3="",0,IF(CC$46="",IF(CC23="",1,0),0))))</f>
        <v>0</v>
      </c>
      <c r="CG23" s="46" t="str">
        <f>PARAMETRES!$B22</f>
        <v>P</v>
      </c>
      <c r="CH23" s="52" t="str">
        <f>PARAMETRES!$C22</f>
        <v>L</v>
      </c>
    </row>
    <row r="24" spans="1:86">
      <c r="A24" s="31">
        <f t="shared" ref="A24:A32" si="8">A23+1</f>
        <v>19</v>
      </c>
      <c r="B24" s="46" t="str">
        <f>PARAMETRES!$B23</f>
        <v>R</v>
      </c>
      <c r="C24" s="46" t="str">
        <f>PARAMETRES!$C23</f>
        <v>G</v>
      </c>
      <c r="D24" s="47">
        <v>3.5</v>
      </c>
      <c r="E24" s="47">
        <v>16.7</v>
      </c>
      <c r="F24" s="47">
        <v>25</v>
      </c>
      <c r="G24" s="47">
        <v>9</v>
      </c>
      <c r="H24" s="47">
        <v>12.6</v>
      </c>
      <c r="I24" s="47"/>
      <c r="J24" s="47"/>
      <c r="K24" s="47"/>
      <c r="L24" s="47"/>
      <c r="M24" s="47"/>
      <c r="N24" s="47"/>
      <c r="O24" s="47"/>
      <c r="P24" s="47"/>
      <c r="Q24" s="47"/>
      <c r="R24" s="47"/>
      <c r="S24" s="48">
        <f>IF(T24=0,"-",SUM(D24:R24)/T24*PARAMETRES!$G$6)</f>
        <v>16.372549019607842</v>
      </c>
      <c r="T24" s="49">
        <f t="shared" si="0"/>
        <v>102</v>
      </c>
      <c r="U24" s="50">
        <f>IF(PARAMETRES!$B23="-","",IF(D$3="",0,IF(D$46="",IF(D24="",1,0),0))+IF(E$3="",0,IF(E$46="",IF(E24="",1,0),0))+IF(F$3="",0,IF(F$46="",IF(F24="",1,0),0))+IF(G$3="",0,IF(G$46="",IF(G24="",1,0),0))+IF(H$3="",0,IF(H$46="",IF(H24="",1,0),0))+IF(I$3="",0,IF(I$46="",IF(I24="",1,0),0))+IF(J$3="",0,IF(J$46="",IF(J24="",1,0),0))+IF(K$3="",0,IF(K$46="",IF(K24="",1,0),0))+IF(L$3="",0,IF(L$46="",IF(L24="",1,0),0))+IF(M$3="",0,IF(M$46="",IF(M24="",1,0),0))+IF(N$3="",0,IF(N$46="",IF(N24="",1,0),0)+IF(O$3="",0,IF(O$46="",IF(O24="",1,0),0))+IF(P$3="",0,IF(P$46="",IF(P24="",1,0),0))+IF(Q$3="",0,IF(Q$46="",IF(Q24="",1,0),0))+IF(R$3="",0,IF(R$46="",IF(R24="",1,0),0))))</f>
        <v>0</v>
      </c>
      <c r="V24" s="31">
        <f t="shared" ref="V24:V32" si="9">V23+1</f>
        <v>19</v>
      </c>
      <c r="W24" s="46" t="str">
        <f>PARAMETRES!$B23</f>
        <v>R</v>
      </c>
      <c r="X24" s="46" t="str">
        <f>PARAMETRES!$C23</f>
        <v>G</v>
      </c>
      <c r="Y24" s="47"/>
      <c r="Z24" s="47"/>
      <c r="AA24" s="47"/>
      <c r="AB24" s="47"/>
      <c r="AC24" s="47"/>
      <c r="AD24" s="47"/>
      <c r="AE24" s="47"/>
      <c r="AF24" s="47"/>
      <c r="AG24" s="47"/>
      <c r="AH24" s="47"/>
      <c r="AI24" s="47"/>
      <c r="AJ24" s="47"/>
      <c r="AK24" s="47"/>
      <c r="AL24" s="47"/>
      <c r="AM24" s="47"/>
      <c r="AN24" s="48" t="str">
        <f>IF(AO24=0,"-",SUM(Y24:AM24)/AO24*PARAMETRES!$G$6)</f>
        <v>-</v>
      </c>
      <c r="AO24" s="49">
        <f t="shared" si="1"/>
        <v>0</v>
      </c>
      <c r="AP24" s="50">
        <f>IF(PARAMETRES!$B23="-","",IF(Y$3="",0,IF(Y$46="",IF(Y24="",1,0),0))+IF(Z$3="",0,IF(Z$46="",IF(Z24="",1,0),0))+IF(AA$3="",0,IF(AA$46="",IF(AA24="",1,0),0))+IF(AB$3="",0,IF(AB$46="",IF(AB24="",1,0),0))+IF(AC$3="",0,IF(AC$46="",IF(AC24="",1,0),0))+IF(AD$3="",0,IF(AD$46="",IF(AD24="",1,0),0))+IF(AE$3="",0,IF(AE$46="",IF(AE24="",1,0),0))+IF(AF$3="",0,IF(AF$46="",IF(AF24="",1,0),0))+IF(AG$3="",0,IF(AG$46="",IF(AG24="",1,0),0))+IF(AH$3="",0,IF(AH$46="",IF(AH24="",1,0),0))+IF(AI$3="",0,IF(AI$46="",IF(AI24="",1,0),0)+IF(AJ$3="",0,IF(AJ$46="",IF(AJ24="",1,0),0))+IF(AK$3="",0,IF(AK$46="",IF(AK24="",1,0),0))+IF(AL$3="",0,IF(AL$46="",IF(AL24="",1,0),0))+IF(AM$3="",0,IF(AM$46="",IF(AM24="",1,0),0))))</f>
        <v>0</v>
      </c>
      <c r="AQ24" s="31">
        <f t="shared" ref="AQ24:AQ32" si="10">AQ23+1</f>
        <v>19</v>
      </c>
      <c r="AR24" s="46" t="str">
        <f>PARAMETRES!$B23</f>
        <v>R</v>
      </c>
      <c r="AS24" s="46" t="str">
        <f>PARAMETRES!$C23</f>
        <v>G</v>
      </c>
      <c r="AT24" s="47"/>
      <c r="AU24" s="47"/>
      <c r="AV24" s="47"/>
      <c r="AW24" s="47"/>
      <c r="AX24" s="47"/>
      <c r="AY24" s="47"/>
      <c r="AZ24" s="47"/>
      <c r="BA24" s="47"/>
      <c r="BB24" s="47"/>
      <c r="BC24" s="47"/>
      <c r="BD24" s="47"/>
      <c r="BE24" s="47"/>
      <c r="BF24" s="47"/>
      <c r="BG24" s="47"/>
      <c r="BH24" s="47"/>
      <c r="BI24" s="48" t="str">
        <f>IF(BJ24=0,"-",SUM(AT24:BH24)/BJ24*PARAMETRES!$G$6)</f>
        <v>-</v>
      </c>
      <c r="BJ24" s="49">
        <f t="shared" si="2"/>
        <v>0</v>
      </c>
      <c r="BK24" s="50">
        <f>IF(PARAMETRES!$B23="-","",IF(AT$3="",0,IF(AT$46="",IF(AT24="",1,0),0))+IF(AU$3="",0,IF(AU$46="",IF(AU24="",1,0),0))+IF(AV$3="",0,IF(AV$46="",IF(AV24="",1,0),0))+IF(AW$3="",0,IF(AW$46="",IF(AW24="",1,0),0))+IF(AX$3="",0,IF(AX$46="",IF(AX24="",1,0),0))+IF(AY$3="",0,IF(AY$46="",IF(AY24="",1,0),0))+IF(AZ$3="",0,IF(AZ$46="",IF(AZ24="",1,0),0))+IF(BA$3="",0,IF(BA$46="",IF(BA24="",1,0),0))+IF(BB$3="",0,IF(BB$46="",IF(BB24="",1,0),0))+IF(BC$3="",0,IF(BC$46="",IF(BC24="",1,0),0))+IF(BD$3="",0,IF(BD$46="",IF(BD24="",1,0),0)+IF(BE$3="",0,IF(BE$46="",IF(BE24="",1,0),0))+IF(BF$3="",0,IF(BF$46="",IF(BF24="",1,0),0))+IF(BG$3="",0,IF(BG$46="",IF(BG24="",1,0),0))+IF(BH$3="",0,IF(BH$46="",IF(BH24="",1,0),0))))</f>
        <v>0</v>
      </c>
      <c r="BL24" s="31">
        <f t="shared" ref="BL24:BL32" si="11">BL23+1</f>
        <v>19</v>
      </c>
      <c r="BM24" s="46" t="str">
        <f>PARAMETRES!$B23</f>
        <v>R</v>
      </c>
      <c r="BN24" s="46" t="str">
        <f>PARAMETRES!$C23</f>
        <v>G</v>
      </c>
      <c r="BO24" s="47"/>
      <c r="BP24" s="47"/>
      <c r="BQ24" s="47"/>
      <c r="BR24" s="47"/>
      <c r="BS24" s="47"/>
      <c r="BT24" s="47"/>
      <c r="BU24" s="47"/>
      <c r="BV24" s="47"/>
      <c r="BW24" s="47"/>
      <c r="BX24" s="47"/>
      <c r="BY24" s="47"/>
      <c r="BZ24" s="47"/>
      <c r="CA24" s="47"/>
      <c r="CB24" s="47"/>
      <c r="CC24" s="47"/>
      <c r="CD24" s="48" t="str">
        <f>IF(CE24=0,"-",SUM(BO24:CC24)/CE24*PARAMETRES!$G$6)</f>
        <v>-</v>
      </c>
      <c r="CE24" s="49">
        <f t="shared" si="3"/>
        <v>0</v>
      </c>
      <c r="CF24" s="51">
        <f>IF(PARAMETRES!$B23="-","",IF(BO$3="",0,IF(BO$46="",IF(BO24="",1,0),0))+IF(BP$3="",0,IF(BP$46="",IF(BP24="",1,0),0))+IF(BQ$3="",0,IF(BQ$46="",IF(BQ24="",1,0),0))+IF(BR$3="",0,IF(BR$46="",IF(BR24="",1,0),0))+IF(BS$3="",0,IF(BS$46="",IF(BS24="",1,0),0))+IF(BT$3="",0,IF(BT$46="",IF(BT24="",1,0),0))+IF(BU$3="",0,IF(BU$46="",IF(BU24="",1,0),0))+IF(BV$3="",0,IF(BV$46="",IF(BV24="",1,0),0))+IF(BW$3="",0,IF(BW$46="",IF(BW24="",1,0),0))+IF(BX$3="",0,IF(BX$46="",IF(BX24="",1,0),0))+IF(BY$3="",0,IF(BY$46="",IF(BY24="",1,0),0)+IF(BZ$3="",0,IF(BZ$46="",IF(BZ24="",1,0),0))+IF(CA$3="",0,IF(CA$46="",IF(CA24="",1,0),0))+IF(CB$3="",0,IF(CB$46="",IF(CB24="",1,0),0))+IF(CC$3="",0,IF(CC$46="",IF(CC24="",1,0),0))))</f>
        <v>0</v>
      </c>
      <c r="CG24" s="46" t="str">
        <f>PARAMETRES!$B23</f>
        <v>R</v>
      </c>
      <c r="CH24" s="52" t="str">
        <f>PARAMETRES!$C23</f>
        <v>G</v>
      </c>
    </row>
    <row r="25" spans="1:86">
      <c r="A25" s="31">
        <f t="shared" si="8"/>
        <v>20</v>
      </c>
      <c r="B25" s="46" t="str">
        <f>PARAMETRES!$B24</f>
        <v>R</v>
      </c>
      <c r="C25" s="46" t="str">
        <f>PARAMETRES!$C24</f>
        <v>N</v>
      </c>
      <c r="D25" s="47">
        <v>10</v>
      </c>
      <c r="E25" s="47">
        <v>16.7</v>
      </c>
      <c r="F25" s="47">
        <v>27</v>
      </c>
      <c r="G25" s="47">
        <v>11</v>
      </c>
      <c r="H25" s="47">
        <v>16.899999999999999</v>
      </c>
      <c r="I25" s="47"/>
      <c r="J25" s="47"/>
      <c r="K25" s="47"/>
      <c r="L25" s="47"/>
      <c r="M25" s="47"/>
      <c r="N25" s="47"/>
      <c r="O25" s="47"/>
      <c r="P25" s="47"/>
      <c r="Q25" s="47"/>
      <c r="R25" s="47"/>
      <c r="S25" s="48">
        <f>IF(T25=0,"-",SUM(D25:R25)/T25*PARAMETRES!$G$6)</f>
        <v>20</v>
      </c>
      <c r="T25" s="49">
        <f t="shared" si="0"/>
        <v>102</v>
      </c>
      <c r="U25" s="50">
        <f>IF(PARAMETRES!$B24="-","",IF(D$3="",0,IF(D$46="",IF(D25="",1,0),0))+IF(E$3="",0,IF(E$46="",IF(E25="",1,0),0))+IF(F$3="",0,IF(F$46="",IF(F25="",1,0),0))+IF(G$3="",0,IF(G$46="",IF(G25="",1,0),0))+IF(H$3="",0,IF(H$46="",IF(H25="",1,0),0))+IF(I$3="",0,IF(I$46="",IF(I25="",1,0),0))+IF(J$3="",0,IF(J$46="",IF(J25="",1,0),0))+IF(K$3="",0,IF(K$46="",IF(K25="",1,0),0))+IF(L$3="",0,IF(L$46="",IF(L25="",1,0),0))+IF(M$3="",0,IF(M$46="",IF(M25="",1,0),0))+IF(N$3="",0,IF(N$46="",IF(N25="",1,0),0)+IF(O$3="",0,IF(O$46="",IF(O25="",1,0),0))+IF(P$3="",0,IF(P$46="",IF(P25="",1,0),0))+IF(Q$3="",0,IF(Q$46="",IF(Q25="",1,0),0))+IF(R$3="",0,IF(R$46="",IF(R25="",1,0),0))))</f>
        <v>0</v>
      </c>
      <c r="V25" s="31">
        <f t="shared" si="9"/>
        <v>20</v>
      </c>
      <c r="W25" s="46" t="str">
        <f>PARAMETRES!$B24</f>
        <v>R</v>
      </c>
      <c r="X25" s="46" t="str">
        <f>PARAMETRES!$C24</f>
        <v>N</v>
      </c>
      <c r="Y25" s="47"/>
      <c r="Z25" s="47"/>
      <c r="AA25" s="47"/>
      <c r="AB25" s="47"/>
      <c r="AC25" s="47"/>
      <c r="AD25" s="47"/>
      <c r="AE25" s="47"/>
      <c r="AF25" s="47"/>
      <c r="AG25" s="47"/>
      <c r="AH25" s="47"/>
      <c r="AI25" s="47"/>
      <c r="AJ25" s="47"/>
      <c r="AK25" s="47"/>
      <c r="AL25" s="47"/>
      <c r="AM25" s="47"/>
      <c r="AN25" s="48" t="str">
        <f>IF(AO25=0,"-",SUM(Y25:AM25)/AO25*PARAMETRES!$G$6)</f>
        <v>-</v>
      </c>
      <c r="AO25" s="49">
        <f t="shared" si="1"/>
        <v>0</v>
      </c>
      <c r="AP25" s="50">
        <f>IF(PARAMETRES!$B24="-","",IF(Y$3="",0,IF(Y$46="",IF(Y25="",1,0),0))+IF(Z$3="",0,IF(Z$46="",IF(Z25="",1,0),0))+IF(AA$3="",0,IF(AA$46="",IF(AA25="",1,0),0))+IF(AB$3="",0,IF(AB$46="",IF(AB25="",1,0),0))+IF(AC$3="",0,IF(AC$46="",IF(AC25="",1,0),0))+IF(AD$3="",0,IF(AD$46="",IF(AD25="",1,0),0))+IF(AE$3="",0,IF(AE$46="",IF(AE25="",1,0),0))+IF(AF$3="",0,IF(AF$46="",IF(AF25="",1,0),0))+IF(AG$3="",0,IF(AG$46="",IF(AG25="",1,0),0))+IF(AH$3="",0,IF(AH$46="",IF(AH25="",1,0),0))+IF(AI$3="",0,IF(AI$46="",IF(AI25="",1,0),0)+IF(AJ$3="",0,IF(AJ$46="",IF(AJ25="",1,0),0))+IF(AK$3="",0,IF(AK$46="",IF(AK25="",1,0),0))+IF(AL$3="",0,IF(AL$46="",IF(AL25="",1,0),0))+IF(AM$3="",0,IF(AM$46="",IF(AM25="",1,0),0))))</f>
        <v>0</v>
      </c>
      <c r="AQ25" s="31">
        <f t="shared" si="10"/>
        <v>20</v>
      </c>
      <c r="AR25" s="46" t="str">
        <f>PARAMETRES!$B24</f>
        <v>R</v>
      </c>
      <c r="AS25" s="46" t="str">
        <f>PARAMETRES!$C24</f>
        <v>N</v>
      </c>
      <c r="AT25" s="47"/>
      <c r="AU25" s="47"/>
      <c r="AV25" s="47"/>
      <c r="AW25" s="47"/>
      <c r="AX25" s="47"/>
      <c r="AY25" s="47"/>
      <c r="AZ25" s="47"/>
      <c r="BA25" s="47"/>
      <c r="BB25" s="47"/>
      <c r="BC25" s="47"/>
      <c r="BD25" s="47"/>
      <c r="BE25" s="47"/>
      <c r="BF25" s="47"/>
      <c r="BG25" s="47"/>
      <c r="BH25" s="47"/>
      <c r="BI25" s="48" t="str">
        <f>IF(BJ25=0,"-",SUM(AT25:BH25)/BJ25*PARAMETRES!$G$6)</f>
        <v>-</v>
      </c>
      <c r="BJ25" s="49">
        <f t="shared" si="2"/>
        <v>0</v>
      </c>
      <c r="BK25" s="50">
        <f>IF(PARAMETRES!$B24="-","",IF(AT$3="",0,IF(AT$46="",IF(AT25="",1,0),0))+IF(AU$3="",0,IF(AU$46="",IF(AU25="",1,0),0))+IF(AV$3="",0,IF(AV$46="",IF(AV25="",1,0),0))+IF(AW$3="",0,IF(AW$46="",IF(AW25="",1,0),0))+IF(AX$3="",0,IF(AX$46="",IF(AX25="",1,0),0))+IF(AY$3="",0,IF(AY$46="",IF(AY25="",1,0),0))+IF(AZ$3="",0,IF(AZ$46="",IF(AZ25="",1,0),0))+IF(BA$3="",0,IF(BA$46="",IF(BA25="",1,0),0))+IF(BB$3="",0,IF(BB$46="",IF(BB25="",1,0),0))+IF(BC$3="",0,IF(BC$46="",IF(BC25="",1,0),0))+IF(BD$3="",0,IF(BD$46="",IF(BD25="",1,0),0)+IF(BE$3="",0,IF(BE$46="",IF(BE25="",1,0),0))+IF(BF$3="",0,IF(BF$46="",IF(BF25="",1,0),0))+IF(BG$3="",0,IF(BG$46="",IF(BG25="",1,0),0))+IF(BH$3="",0,IF(BH$46="",IF(BH25="",1,0),0))))</f>
        <v>0</v>
      </c>
      <c r="BL25" s="31">
        <f t="shared" si="11"/>
        <v>20</v>
      </c>
      <c r="BM25" s="46" t="str">
        <f>PARAMETRES!$B24</f>
        <v>R</v>
      </c>
      <c r="BN25" s="46" t="str">
        <f>PARAMETRES!$C24</f>
        <v>N</v>
      </c>
      <c r="BO25" s="47"/>
      <c r="BP25" s="47"/>
      <c r="BQ25" s="47"/>
      <c r="BR25" s="47"/>
      <c r="BS25" s="47"/>
      <c r="BT25" s="47"/>
      <c r="BU25" s="47"/>
      <c r="BV25" s="47"/>
      <c r="BW25" s="47"/>
      <c r="BX25" s="47"/>
      <c r="BY25" s="47"/>
      <c r="BZ25" s="47"/>
      <c r="CA25" s="47"/>
      <c r="CB25" s="47"/>
      <c r="CC25" s="47"/>
      <c r="CD25" s="48" t="str">
        <f>IF(CE25=0,"-",SUM(BO25:CC25)/CE25*PARAMETRES!$G$6)</f>
        <v>-</v>
      </c>
      <c r="CE25" s="49">
        <f t="shared" si="3"/>
        <v>0</v>
      </c>
      <c r="CF25" s="51">
        <f>IF(PARAMETRES!$B24="-","",IF(BO$3="",0,IF(BO$46="",IF(BO25="",1,0),0))+IF(BP$3="",0,IF(BP$46="",IF(BP25="",1,0),0))+IF(BQ$3="",0,IF(BQ$46="",IF(BQ25="",1,0),0))+IF(BR$3="",0,IF(BR$46="",IF(BR25="",1,0),0))+IF(BS$3="",0,IF(BS$46="",IF(BS25="",1,0),0))+IF(BT$3="",0,IF(BT$46="",IF(BT25="",1,0),0))+IF(BU$3="",0,IF(BU$46="",IF(BU25="",1,0),0))+IF(BV$3="",0,IF(BV$46="",IF(BV25="",1,0),0))+IF(BW$3="",0,IF(BW$46="",IF(BW25="",1,0),0))+IF(BX$3="",0,IF(BX$46="",IF(BX25="",1,0),0))+IF(BY$3="",0,IF(BY$46="",IF(BY25="",1,0),0)+IF(BZ$3="",0,IF(BZ$46="",IF(BZ25="",1,0),0))+IF(CA$3="",0,IF(CA$46="",IF(CA25="",1,0),0))+IF(CB$3="",0,IF(CB$46="",IF(CB25="",1,0),0))+IF(CC$3="",0,IF(CC$46="",IF(CC25="",1,0),0))))</f>
        <v>0</v>
      </c>
      <c r="CG25" s="46" t="str">
        <f>PARAMETRES!$B24</f>
        <v>R</v>
      </c>
      <c r="CH25" s="52" t="str">
        <f>PARAMETRES!$C24</f>
        <v>N</v>
      </c>
    </row>
    <row r="26" spans="1:86">
      <c r="A26" s="31">
        <f t="shared" si="8"/>
        <v>21</v>
      </c>
      <c r="B26" s="46" t="str">
        <f>PARAMETRES!$B25</f>
        <v>R</v>
      </c>
      <c r="C26" s="46" t="str">
        <f>PARAMETRES!$C25</f>
        <v>A</v>
      </c>
      <c r="D26" s="47"/>
      <c r="E26" s="47">
        <v>18</v>
      </c>
      <c r="F26" s="47">
        <v>31</v>
      </c>
      <c r="G26" s="47">
        <v>10</v>
      </c>
      <c r="H26" s="47">
        <v>16.5</v>
      </c>
      <c r="I26" s="47"/>
      <c r="J26" s="47"/>
      <c r="K26" s="47"/>
      <c r="L26" s="47"/>
      <c r="M26" s="47"/>
      <c r="N26" s="47"/>
      <c r="O26" s="47"/>
      <c r="P26" s="47"/>
      <c r="Q26" s="47"/>
      <c r="R26" s="47"/>
      <c r="S26" s="48">
        <f>IF(T26=0,"-",SUM(D26:R26)/T26*PARAMETRES!$G$6)</f>
        <v>20.516304347826086</v>
      </c>
      <c r="T26" s="49">
        <f t="shared" si="0"/>
        <v>92</v>
      </c>
      <c r="U26" s="50">
        <f>IF(PARAMETRES!$B25="-","",IF(D$3="",0,IF(D$46="",IF(D26="",1,0),0))+IF(E$3="",0,IF(E$46="",IF(E26="",1,0),0))+IF(F$3="",0,IF(F$46="",IF(F26="",1,0),0))+IF(G$3="",0,IF(G$46="",IF(G26="",1,0),0))+IF(H$3="",0,IF(H$46="",IF(H26="",1,0),0))+IF(I$3="",0,IF(I$46="",IF(I26="",1,0),0))+IF(J$3="",0,IF(J$46="",IF(J26="",1,0),0))+IF(K$3="",0,IF(K$46="",IF(K26="",1,0),0))+IF(L$3="",0,IF(L$46="",IF(L26="",1,0),0))+IF(M$3="",0,IF(M$46="",IF(M26="",1,0),0))+IF(N$3="",0,IF(N$46="",IF(N26="",1,0),0)+IF(O$3="",0,IF(O$46="",IF(O26="",1,0),0))+IF(P$3="",0,IF(P$46="",IF(P26="",1,0),0))+IF(Q$3="",0,IF(Q$46="",IF(Q26="",1,0),0))+IF(R$3="",0,IF(R$46="",IF(R26="",1,0),0))))</f>
        <v>1</v>
      </c>
      <c r="V26" s="31">
        <f t="shared" si="9"/>
        <v>21</v>
      </c>
      <c r="W26" s="46" t="str">
        <f>PARAMETRES!$B25</f>
        <v>R</v>
      </c>
      <c r="X26" s="46" t="str">
        <f>PARAMETRES!$C25</f>
        <v>A</v>
      </c>
      <c r="Y26" s="47"/>
      <c r="Z26" s="47"/>
      <c r="AA26" s="47"/>
      <c r="AB26" s="47"/>
      <c r="AC26" s="47"/>
      <c r="AD26" s="47"/>
      <c r="AE26" s="47"/>
      <c r="AF26" s="47"/>
      <c r="AG26" s="47"/>
      <c r="AH26" s="47"/>
      <c r="AI26" s="47"/>
      <c r="AJ26" s="47"/>
      <c r="AK26" s="47"/>
      <c r="AL26" s="47"/>
      <c r="AM26" s="47"/>
      <c r="AN26" s="48" t="str">
        <f>IF(AO26=0,"-",SUM(Y26:AM26)/AO26*PARAMETRES!$G$6)</f>
        <v>-</v>
      </c>
      <c r="AO26" s="49">
        <f t="shared" si="1"/>
        <v>0</v>
      </c>
      <c r="AP26" s="50">
        <f>IF(PARAMETRES!$B25="-","",IF(Y$3="",0,IF(Y$46="",IF(Y26="",1,0),0))+IF(Z$3="",0,IF(Z$46="",IF(Z26="",1,0),0))+IF(AA$3="",0,IF(AA$46="",IF(AA26="",1,0),0))+IF(AB$3="",0,IF(AB$46="",IF(AB26="",1,0),0))+IF(AC$3="",0,IF(AC$46="",IF(AC26="",1,0),0))+IF(AD$3="",0,IF(AD$46="",IF(AD26="",1,0),0))+IF(AE$3="",0,IF(AE$46="",IF(AE26="",1,0),0))+IF(AF$3="",0,IF(AF$46="",IF(AF26="",1,0),0))+IF(AG$3="",0,IF(AG$46="",IF(AG26="",1,0),0))+IF(AH$3="",0,IF(AH$46="",IF(AH26="",1,0),0))+IF(AI$3="",0,IF(AI$46="",IF(AI26="",1,0),0)+IF(AJ$3="",0,IF(AJ$46="",IF(AJ26="",1,0),0))+IF(AK$3="",0,IF(AK$46="",IF(AK26="",1,0),0))+IF(AL$3="",0,IF(AL$46="",IF(AL26="",1,0),0))+IF(AM$3="",0,IF(AM$46="",IF(AM26="",1,0),0))))</f>
        <v>0</v>
      </c>
      <c r="AQ26" s="31">
        <f t="shared" si="10"/>
        <v>21</v>
      </c>
      <c r="AR26" s="46" t="str">
        <f>PARAMETRES!$B25</f>
        <v>R</v>
      </c>
      <c r="AS26" s="46" t="str">
        <f>PARAMETRES!$C25</f>
        <v>A</v>
      </c>
      <c r="AT26" s="47"/>
      <c r="AU26" s="47"/>
      <c r="AV26" s="47"/>
      <c r="AW26" s="47"/>
      <c r="AX26" s="47"/>
      <c r="AY26" s="47"/>
      <c r="AZ26" s="47"/>
      <c r="BA26" s="47"/>
      <c r="BB26" s="47"/>
      <c r="BC26" s="47"/>
      <c r="BD26" s="47"/>
      <c r="BE26" s="47"/>
      <c r="BF26" s="47"/>
      <c r="BG26" s="47"/>
      <c r="BH26" s="47"/>
      <c r="BI26" s="48" t="str">
        <f>IF(BJ26=0,"-",SUM(AT26:BH26)/BJ26*PARAMETRES!$G$6)</f>
        <v>-</v>
      </c>
      <c r="BJ26" s="49">
        <f t="shared" si="2"/>
        <v>0</v>
      </c>
      <c r="BK26" s="50">
        <f>IF(PARAMETRES!$B25="-","",IF(AT$3="",0,IF(AT$46="",IF(AT26="",1,0),0))+IF(AU$3="",0,IF(AU$46="",IF(AU26="",1,0),0))+IF(AV$3="",0,IF(AV$46="",IF(AV26="",1,0),0))+IF(AW$3="",0,IF(AW$46="",IF(AW26="",1,0),0))+IF(AX$3="",0,IF(AX$46="",IF(AX26="",1,0),0))+IF(AY$3="",0,IF(AY$46="",IF(AY26="",1,0),0))+IF(AZ$3="",0,IF(AZ$46="",IF(AZ26="",1,0),0))+IF(BA$3="",0,IF(BA$46="",IF(BA26="",1,0),0))+IF(BB$3="",0,IF(BB$46="",IF(BB26="",1,0),0))+IF(BC$3="",0,IF(BC$46="",IF(BC26="",1,0),0))+IF(BD$3="",0,IF(BD$46="",IF(BD26="",1,0),0)+IF(BE$3="",0,IF(BE$46="",IF(BE26="",1,0),0))+IF(BF$3="",0,IF(BF$46="",IF(BF26="",1,0),0))+IF(BG$3="",0,IF(BG$46="",IF(BG26="",1,0),0))+IF(BH$3="",0,IF(BH$46="",IF(BH26="",1,0),0))))</f>
        <v>0</v>
      </c>
      <c r="BL26" s="31">
        <f t="shared" si="11"/>
        <v>21</v>
      </c>
      <c r="BM26" s="46" t="str">
        <f>PARAMETRES!$B25</f>
        <v>R</v>
      </c>
      <c r="BN26" s="46" t="str">
        <f>PARAMETRES!$C25</f>
        <v>A</v>
      </c>
      <c r="BO26" s="47"/>
      <c r="BP26" s="47"/>
      <c r="BQ26" s="47"/>
      <c r="BR26" s="47"/>
      <c r="BS26" s="47"/>
      <c r="BT26" s="47"/>
      <c r="BU26" s="47"/>
      <c r="BV26" s="47"/>
      <c r="BW26" s="47"/>
      <c r="BX26" s="47"/>
      <c r="BY26" s="47"/>
      <c r="BZ26" s="47"/>
      <c r="CA26" s="47"/>
      <c r="CB26" s="47"/>
      <c r="CC26" s="47"/>
      <c r="CD26" s="48" t="str">
        <f>IF(CE26=0,"-",SUM(BO26:CC26)/CE26*PARAMETRES!$G$6)</f>
        <v>-</v>
      </c>
      <c r="CE26" s="49">
        <f t="shared" si="3"/>
        <v>0</v>
      </c>
      <c r="CF26" s="51">
        <f>IF(PARAMETRES!$B25="-","",IF(BO$3="",0,IF(BO$46="",IF(BO26="",1,0),0))+IF(BP$3="",0,IF(BP$46="",IF(BP26="",1,0),0))+IF(BQ$3="",0,IF(BQ$46="",IF(BQ26="",1,0),0))+IF(BR$3="",0,IF(BR$46="",IF(BR26="",1,0),0))+IF(BS$3="",0,IF(BS$46="",IF(BS26="",1,0),0))+IF(BT$3="",0,IF(BT$46="",IF(BT26="",1,0),0))+IF(BU$3="",0,IF(BU$46="",IF(BU26="",1,0),0))+IF(BV$3="",0,IF(BV$46="",IF(BV26="",1,0),0))+IF(BW$3="",0,IF(BW$46="",IF(BW26="",1,0),0))+IF(BX$3="",0,IF(BX$46="",IF(BX26="",1,0),0))+IF(BY$3="",0,IF(BY$46="",IF(BY26="",1,0),0)+IF(BZ$3="",0,IF(BZ$46="",IF(BZ26="",1,0),0))+IF(CA$3="",0,IF(CA$46="",IF(CA26="",1,0),0))+IF(CB$3="",0,IF(CB$46="",IF(CB26="",1,0),0))+IF(CC$3="",0,IF(CC$46="",IF(CC26="",1,0),0))))</f>
        <v>0</v>
      </c>
      <c r="CG26" s="46" t="str">
        <f>PARAMETRES!$B25</f>
        <v>R</v>
      </c>
      <c r="CH26" s="52" t="str">
        <f>PARAMETRES!$C25</f>
        <v>A</v>
      </c>
    </row>
    <row r="27" spans="1:86">
      <c r="A27" s="31">
        <f t="shared" si="8"/>
        <v>22</v>
      </c>
      <c r="B27" s="46" t="str">
        <f>PARAMETRES!$B26</f>
        <v>S</v>
      </c>
      <c r="C27" s="46" t="str">
        <f>PARAMETRES!$C26</f>
        <v>M</v>
      </c>
      <c r="D27" s="47">
        <v>8</v>
      </c>
      <c r="E27" s="47">
        <v>19.2</v>
      </c>
      <c r="F27" s="47">
        <v>18</v>
      </c>
      <c r="G27" s="47">
        <v>12</v>
      </c>
      <c r="H27" s="47">
        <v>18.600000000000001</v>
      </c>
      <c r="I27" s="47"/>
      <c r="J27" s="47"/>
      <c r="K27" s="47"/>
      <c r="L27" s="47"/>
      <c r="M27" s="47"/>
      <c r="N27" s="47"/>
      <c r="O27" s="47"/>
      <c r="P27" s="47"/>
      <c r="Q27" s="47"/>
      <c r="R27" s="47"/>
      <c r="S27" s="48">
        <f>IF(T27=0,"-",SUM(D27:R27)/T27*PARAMETRES!$G$6)</f>
        <v>18.578431372549023</v>
      </c>
      <c r="T27" s="49">
        <f t="shared" si="0"/>
        <v>102</v>
      </c>
      <c r="U27" s="50">
        <f>IF(PARAMETRES!$B26="-","",IF(D$3="",0,IF(D$46="",IF(D27="",1,0),0))+IF(E$3="",0,IF(E$46="",IF(E27="",1,0),0))+IF(F$3="",0,IF(F$46="",IF(F27="",1,0),0))+IF(G$3="",0,IF(G$46="",IF(G27="",1,0),0))+IF(H$3="",0,IF(H$46="",IF(H27="",1,0),0))+IF(I$3="",0,IF(I$46="",IF(I27="",1,0),0))+IF(J$3="",0,IF(J$46="",IF(J27="",1,0),0))+IF(K$3="",0,IF(K$46="",IF(K27="",1,0),0))+IF(L$3="",0,IF(L$46="",IF(L27="",1,0),0))+IF(M$3="",0,IF(M$46="",IF(M27="",1,0),0))+IF(N$3="",0,IF(N$46="",IF(N27="",1,0),0)+IF(O$3="",0,IF(O$46="",IF(O27="",1,0),0))+IF(P$3="",0,IF(P$46="",IF(P27="",1,0),0))+IF(Q$3="",0,IF(Q$46="",IF(Q27="",1,0),0))+IF(R$3="",0,IF(R$46="",IF(R27="",1,0),0))))</f>
        <v>0</v>
      </c>
      <c r="V27" s="31">
        <f t="shared" si="9"/>
        <v>22</v>
      </c>
      <c r="W27" s="46" t="str">
        <f>PARAMETRES!$B26</f>
        <v>S</v>
      </c>
      <c r="X27" s="46" t="str">
        <f>PARAMETRES!$C26</f>
        <v>M</v>
      </c>
      <c r="Y27" s="47"/>
      <c r="Z27" s="47"/>
      <c r="AA27" s="47"/>
      <c r="AB27" s="47"/>
      <c r="AC27" s="47"/>
      <c r="AD27" s="47"/>
      <c r="AE27" s="47"/>
      <c r="AF27" s="47"/>
      <c r="AG27" s="47"/>
      <c r="AH27" s="47"/>
      <c r="AI27" s="47"/>
      <c r="AJ27" s="47"/>
      <c r="AK27" s="47"/>
      <c r="AL27" s="47"/>
      <c r="AM27" s="47"/>
      <c r="AN27" s="48" t="str">
        <f>IF(AO27=0,"-",SUM(Y27:AM27)/AO27*PARAMETRES!$G$6)</f>
        <v>-</v>
      </c>
      <c r="AO27" s="49">
        <f t="shared" si="1"/>
        <v>0</v>
      </c>
      <c r="AP27" s="50">
        <f>IF(PARAMETRES!$B26="-","",IF(Y$3="",0,IF(Y$46="",IF(Y27="",1,0),0))+IF(Z$3="",0,IF(Z$46="",IF(Z27="",1,0),0))+IF(AA$3="",0,IF(AA$46="",IF(AA27="",1,0),0))+IF(AB$3="",0,IF(AB$46="",IF(AB27="",1,0),0))+IF(AC$3="",0,IF(AC$46="",IF(AC27="",1,0),0))+IF(AD$3="",0,IF(AD$46="",IF(AD27="",1,0),0))+IF(AE$3="",0,IF(AE$46="",IF(AE27="",1,0),0))+IF(AF$3="",0,IF(AF$46="",IF(AF27="",1,0),0))+IF(AG$3="",0,IF(AG$46="",IF(AG27="",1,0),0))+IF(AH$3="",0,IF(AH$46="",IF(AH27="",1,0),0))+IF(AI$3="",0,IF(AI$46="",IF(AI27="",1,0),0)+IF(AJ$3="",0,IF(AJ$46="",IF(AJ27="",1,0),0))+IF(AK$3="",0,IF(AK$46="",IF(AK27="",1,0),0))+IF(AL$3="",0,IF(AL$46="",IF(AL27="",1,0),0))+IF(AM$3="",0,IF(AM$46="",IF(AM27="",1,0),0))))</f>
        <v>0</v>
      </c>
      <c r="AQ27" s="31">
        <f t="shared" si="10"/>
        <v>22</v>
      </c>
      <c r="AR27" s="46" t="str">
        <f>PARAMETRES!$B26</f>
        <v>S</v>
      </c>
      <c r="AS27" s="46" t="str">
        <f>PARAMETRES!$C26</f>
        <v>M</v>
      </c>
      <c r="AT27" s="47"/>
      <c r="AU27" s="47"/>
      <c r="AV27" s="47"/>
      <c r="AW27" s="47"/>
      <c r="AX27" s="47"/>
      <c r="AY27" s="47"/>
      <c r="AZ27" s="47"/>
      <c r="BA27" s="47"/>
      <c r="BB27" s="47"/>
      <c r="BC27" s="47"/>
      <c r="BD27" s="47"/>
      <c r="BE27" s="47"/>
      <c r="BF27" s="47"/>
      <c r="BG27" s="47"/>
      <c r="BH27" s="47"/>
      <c r="BI27" s="48" t="str">
        <f>IF(BJ27=0,"-",SUM(AT27:BH27)/BJ27*PARAMETRES!$G$6)</f>
        <v>-</v>
      </c>
      <c r="BJ27" s="49">
        <f t="shared" si="2"/>
        <v>0</v>
      </c>
      <c r="BK27" s="50">
        <f>IF(PARAMETRES!$B26="-","",IF(AT$3="",0,IF(AT$46="",IF(AT27="",1,0),0))+IF(AU$3="",0,IF(AU$46="",IF(AU27="",1,0),0))+IF(AV$3="",0,IF(AV$46="",IF(AV27="",1,0),0))+IF(AW$3="",0,IF(AW$46="",IF(AW27="",1,0),0))+IF(AX$3="",0,IF(AX$46="",IF(AX27="",1,0),0))+IF(AY$3="",0,IF(AY$46="",IF(AY27="",1,0),0))+IF(AZ$3="",0,IF(AZ$46="",IF(AZ27="",1,0),0))+IF(BA$3="",0,IF(BA$46="",IF(BA27="",1,0),0))+IF(BB$3="",0,IF(BB$46="",IF(BB27="",1,0),0))+IF(BC$3="",0,IF(BC$46="",IF(BC27="",1,0),0))+IF(BD$3="",0,IF(BD$46="",IF(BD27="",1,0),0)+IF(BE$3="",0,IF(BE$46="",IF(BE27="",1,0),0))+IF(BF$3="",0,IF(BF$46="",IF(BF27="",1,0),0))+IF(BG$3="",0,IF(BG$46="",IF(BG27="",1,0),0))+IF(BH$3="",0,IF(BH$46="",IF(BH27="",1,0),0))))</f>
        <v>0</v>
      </c>
      <c r="BL27" s="31">
        <f t="shared" si="11"/>
        <v>22</v>
      </c>
      <c r="BM27" s="46" t="str">
        <f>PARAMETRES!$B26</f>
        <v>S</v>
      </c>
      <c r="BN27" s="46" t="str">
        <f>PARAMETRES!$C26</f>
        <v>M</v>
      </c>
      <c r="BO27" s="47"/>
      <c r="BP27" s="47"/>
      <c r="BQ27" s="47"/>
      <c r="BR27" s="47"/>
      <c r="BS27" s="47"/>
      <c r="BT27" s="47"/>
      <c r="BU27" s="47"/>
      <c r="BV27" s="47"/>
      <c r="BW27" s="47"/>
      <c r="BX27" s="47"/>
      <c r="BY27" s="47"/>
      <c r="BZ27" s="47"/>
      <c r="CA27" s="47"/>
      <c r="CB27" s="47"/>
      <c r="CC27" s="47"/>
      <c r="CD27" s="48" t="str">
        <f>IF(CE27=0,"-",SUM(BO27:CC27)/CE27*PARAMETRES!$G$6)</f>
        <v>-</v>
      </c>
      <c r="CE27" s="49">
        <f t="shared" si="3"/>
        <v>0</v>
      </c>
      <c r="CF27" s="51">
        <f>IF(PARAMETRES!$B26="-","",IF(BO$3="",0,IF(BO$46="",IF(BO27="",1,0),0))+IF(BP$3="",0,IF(BP$46="",IF(BP27="",1,0),0))+IF(BQ$3="",0,IF(BQ$46="",IF(BQ27="",1,0),0))+IF(BR$3="",0,IF(BR$46="",IF(BR27="",1,0),0))+IF(BS$3="",0,IF(BS$46="",IF(BS27="",1,0),0))+IF(BT$3="",0,IF(BT$46="",IF(BT27="",1,0),0))+IF(BU$3="",0,IF(BU$46="",IF(BU27="",1,0),0))+IF(BV$3="",0,IF(BV$46="",IF(BV27="",1,0),0))+IF(BW$3="",0,IF(BW$46="",IF(BW27="",1,0),0))+IF(BX$3="",0,IF(BX$46="",IF(BX27="",1,0),0))+IF(BY$3="",0,IF(BY$46="",IF(BY27="",1,0),0)+IF(BZ$3="",0,IF(BZ$46="",IF(BZ27="",1,0),0))+IF(CA$3="",0,IF(CA$46="",IF(CA27="",1,0),0))+IF(CB$3="",0,IF(CB$46="",IF(CB27="",1,0),0))+IF(CC$3="",0,IF(CC$46="",IF(CC27="",1,0),0))))</f>
        <v>0</v>
      </c>
      <c r="CG27" s="46" t="str">
        <f>PARAMETRES!$B26</f>
        <v>S</v>
      </c>
      <c r="CH27" s="52" t="str">
        <f>PARAMETRES!$C26</f>
        <v>M</v>
      </c>
    </row>
    <row r="28" spans="1:86">
      <c r="A28" s="31">
        <f t="shared" si="8"/>
        <v>23</v>
      </c>
      <c r="B28" s="46" t="str">
        <f>PARAMETRES!$B27</f>
        <v>S</v>
      </c>
      <c r="C28" s="46" t="str">
        <f>PARAMETRES!$C27</f>
        <v>N</v>
      </c>
      <c r="D28" s="47">
        <v>2</v>
      </c>
      <c r="E28" s="47">
        <v>9.6</v>
      </c>
      <c r="F28" s="47">
        <v>24</v>
      </c>
      <c r="G28" s="47">
        <v>3</v>
      </c>
      <c r="H28" s="47">
        <v>9.5</v>
      </c>
      <c r="I28" s="47"/>
      <c r="J28" s="47"/>
      <c r="K28" s="47"/>
      <c r="L28" s="47"/>
      <c r="M28" s="47"/>
      <c r="N28" s="47"/>
      <c r="O28" s="47"/>
      <c r="P28" s="47"/>
      <c r="Q28" s="47"/>
      <c r="R28" s="47"/>
      <c r="S28" s="48">
        <f>IF(T28=0,"-",SUM(D28:R28)/T28*PARAMETRES!$G$6)</f>
        <v>11.78921568627451</v>
      </c>
      <c r="T28" s="49">
        <f t="shared" si="0"/>
        <v>102</v>
      </c>
      <c r="U28" s="50">
        <f>IF(PARAMETRES!$B27="-","",IF(D$3="",0,IF(D$46="",IF(D28="",1,0),0))+IF(E$3="",0,IF(E$46="",IF(E28="",1,0),0))+IF(F$3="",0,IF(F$46="",IF(F28="",1,0),0))+IF(G$3="",0,IF(G$46="",IF(G28="",1,0),0))+IF(H$3="",0,IF(H$46="",IF(H28="",1,0),0))+IF(I$3="",0,IF(I$46="",IF(I28="",1,0),0))+IF(J$3="",0,IF(J$46="",IF(J28="",1,0),0))+IF(K$3="",0,IF(K$46="",IF(K28="",1,0),0))+IF(L$3="",0,IF(L$46="",IF(L28="",1,0),0))+IF(M$3="",0,IF(M$46="",IF(M28="",1,0),0))+IF(N$3="",0,IF(N$46="",IF(N28="",1,0),0)+IF(O$3="",0,IF(O$46="",IF(O28="",1,0),0))+IF(P$3="",0,IF(P$46="",IF(P28="",1,0),0))+IF(Q$3="",0,IF(Q$46="",IF(Q28="",1,0),0))+IF(R$3="",0,IF(R$46="",IF(R28="",1,0),0))))</f>
        <v>0</v>
      </c>
      <c r="V28" s="31">
        <f t="shared" si="9"/>
        <v>23</v>
      </c>
      <c r="W28" s="46" t="str">
        <f>PARAMETRES!$B27</f>
        <v>S</v>
      </c>
      <c r="X28" s="46" t="str">
        <f>PARAMETRES!$C27</f>
        <v>N</v>
      </c>
      <c r="Y28" s="47"/>
      <c r="Z28" s="47"/>
      <c r="AA28" s="47"/>
      <c r="AB28" s="47"/>
      <c r="AC28" s="47"/>
      <c r="AD28" s="47"/>
      <c r="AE28" s="47"/>
      <c r="AF28" s="47"/>
      <c r="AG28" s="47"/>
      <c r="AH28" s="47"/>
      <c r="AI28" s="47"/>
      <c r="AJ28" s="47"/>
      <c r="AK28" s="47"/>
      <c r="AL28" s="47"/>
      <c r="AM28" s="47"/>
      <c r="AN28" s="48" t="str">
        <f>IF(AO28=0,"-",SUM(Y28:AM28)/AO28*PARAMETRES!$G$6)</f>
        <v>-</v>
      </c>
      <c r="AO28" s="49">
        <f t="shared" si="1"/>
        <v>0</v>
      </c>
      <c r="AP28" s="50">
        <f>IF(PARAMETRES!$B27="-","",IF(Y$3="",0,IF(Y$46="",IF(Y28="",1,0),0))+IF(Z$3="",0,IF(Z$46="",IF(Z28="",1,0),0))+IF(AA$3="",0,IF(AA$46="",IF(AA28="",1,0),0))+IF(AB$3="",0,IF(AB$46="",IF(AB28="",1,0),0))+IF(AC$3="",0,IF(AC$46="",IF(AC28="",1,0),0))+IF(AD$3="",0,IF(AD$46="",IF(AD28="",1,0),0))+IF(AE$3="",0,IF(AE$46="",IF(AE28="",1,0),0))+IF(AF$3="",0,IF(AF$46="",IF(AF28="",1,0),0))+IF(AG$3="",0,IF(AG$46="",IF(AG28="",1,0),0))+IF(AH$3="",0,IF(AH$46="",IF(AH28="",1,0),0))+IF(AI$3="",0,IF(AI$46="",IF(AI28="",1,0),0)+IF(AJ$3="",0,IF(AJ$46="",IF(AJ28="",1,0),0))+IF(AK$3="",0,IF(AK$46="",IF(AK28="",1,0),0))+IF(AL$3="",0,IF(AL$46="",IF(AL28="",1,0),0))+IF(AM$3="",0,IF(AM$46="",IF(AM28="",1,0),0))))</f>
        <v>0</v>
      </c>
      <c r="AQ28" s="31">
        <f t="shared" si="10"/>
        <v>23</v>
      </c>
      <c r="AR28" s="46" t="str">
        <f>PARAMETRES!$B27</f>
        <v>S</v>
      </c>
      <c r="AS28" s="46" t="str">
        <f>PARAMETRES!$C27</f>
        <v>N</v>
      </c>
      <c r="AT28" s="47"/>
      <c r="AU28" s="47"/>
      <c r="AV28" s="47"/>
      <c r="AW28" s="47"/>
      <c r="AX28" s="47"/>
      <c r="AY28" s="47"/>
      <c r="AZ28" s="47"/>
      <c r="BA28" s="47"/>
      <c r="BB28" s="47"/>
      <c r="BC28" s="47"/>
      <c r="BD28" s="47"/>
      <c r="BE28" s="47"/>
      <c r="BF28" s="47"/>
      <c r="BG28" s="47"/>
      <c r="BH28" s="47"/>
      <c r="BI28" s="48" t="str">
        <f>IF(BJ28=0,"-",SUM(AT28:BH28)/BJ28*PARAMETRES!$G$6)</f>
        <v>-</v>
      </c>
      <c r="BJ28" s="49">
        <f t="shared" si="2"/>
        <v>0</v>
      </c>
      <c r="BK28" s="50">
        <f>IF(PARAMETRES!$B27="-","",IF(AT$3="",0,IF(AT$46="",IF(AT28="",1,0),0))+IF(AU$3="",0,IF(AU$46="",IF(AU28="",1,0),0))+IF(AV$3="",0,IF(AV$46="",IF(AV28="",1,0),0))+IF(AW$3="",0,IF(AW$46="",IF(AW28="",1,0),0))+IF(AX$3="",0,IF(AX$46="",IF(AX28="",1,0),0))+IF(AY$3="",0,IF(AY$46="",IF(AY28="",1,0),0))+IF(AZ$3="",0,IF(AZ$46="",IF(AZ28="",1,0),0))+IF(BA$3="",0,IF(BA$46="",IF(BA28="",1,0),0))+IF(BB$3="",0,IF(BB$46="",IF(BB28="",1,0),0))+IF(BC$3="",0,IF(BC$46="",IF(BC28="",1,0),0))+IF(BD$3="",0,IF(BD$46="",IF(BD28="",1,0),0)+IF(BE$3="",0,IF(BE$46="",IF(BE28="",1,0),0))+IF(BF$3="",0,IF(BF$46="",IF(BF28="",1,0),0))+IF(BG$3="",0,IF(BG$46="",IF(BG28="",1,0),0))+IF(BH$3="",0,IF(BH$46="",IF(BH28="",1,0),0))))</f>
        <v>0</v>
      </c>
      <c r="BL28" s="31">
        <f t="shared" si="11"/>
        <v>23</v>
      </c>
      <c r="BM28" s="46" t="str">
        <f>PARAMETRES!$B27</f>
        <v>S</v>
      </c>
      <c r="BN28" s="46" t="str">
        <f>PARAMETRES!$C27</f>
        <v>N</v>
      </c>
      <c r="BO28" s="47"/>
      <c r="BP28" s="47"/>
      <c r="BQ28" s="47"/>
      <c r="BR28" s="47"/>
      <c r="BS28" s="47"/>
      <c r="BT28" s="47"/>
      <c r="BU28" s="47"/>
      <c r="BV28" s="47"/>
      <c r="BW28" s="47"/>
      <c r="BX28" s="47"/>
      <c r="BY28" s="47"/>
      <c r="BZ28" s="47"/>
      <c r="CA28" s="47"/>
      <c r="CB28" s="47"/>
      <c r="CC28" s="47"/>
      <c r="CD28" s="48" t="str">
        <f>IF(CE28=0,"-",SUM(BO28:CC28)/CE28*PARAMETRES!$G$6)</f>
        <v>-</v>
      </c>
      <c r="CE28" s="49">
        <f t="shared" si="3"/>
        <v>0</v>
      </c>
      <c r="CF28" s="51">
        <f>IF(PARAMETRES!$B27="-","",IF(BO$3="",0,IF(BO$46="",IF(BO28="",1,0),0))+IF(BP$3="",0,IF(BP$46="",IF(BP28="",1,0),0))+IF(BQ$3="",0,IF(BQ$46="",IF(BQ28="",1,0),0))+IF(BR$3="",0,IF(BR$46="",IF(BR28="",1,0),0))+IF(BS$3="",0,IF(BS$46="",IF(BS28="",1,0),0))+IF(BT$3="",0,IF(BT$46="",IF(BT28="",1,0),0))+IF(BU$3="",0,IF(BU$46="",IF(BU28="",1,0),0))+IF(BV$3="",0,IF(BV$46="",IF(BV28="",1,0),0))+IF(BW$3="",0,IF(BW$46="",IF(BW28="",1,0),0))+IF(BX$3="",0,IF(BX$46="",IF(BX28="",1,0),0))+IF(BY$3="",0,IF(BY$46="",IF(BY28="",1,0),0)+IF(BZ$3="",0,IF(BZ$46="",IF(BZ28="",1,0),0))+IF(CA$3="",0,IF(CA$46="",IF(CA28="",1,0),0))+IF(CB$3="",0,IF(CB$46="",IF(CB28="",1,0),0))+IF(CC$3="",0,IF(CC$46="",IF(CC28="",1,0),0))))</f>
        <v>0</v>
      </c>
      <c r="CG28" s="46" t="str">
        <f>PARAMETRES!$B27</f>
        <v>S</v>
      </c>
      <c r="CH28" s="52" t="str">
        <f>PARAMETRES!$C27</f>
        <v>N</v>
      </c>
    </row>
    <row r="29" spans="1:86">
      <c r="A29" s="31">
        <f t="shared" si="8"/>
        <v>24</v>
      </c>
      <c r="B29" s="46" t="str">
        <f>PARAMETRES!$B28</f>
        <v>S</v>
      </c>
      <c r="C29" s="46" t="str">
        <f>PARAMETRES!$C28</f>
        <v>T</v>
      </c>
      <c r="D29" s="47">
        <v>9.5</v>
      </c>
      <c r="E29" s="47">
        <v>20</v>
      </c>
      <c r="F29" s="47">
        <v>32</v>
      </c>
      <c r="G29" s="47">
        <v>12</v>
      </c>
      <c r="H29" s="47">
        <v>19.3</v>
      </c>
      <c r="I29" s="47"/>
      <c r="J29" s="47"/>
      <c r="K29" s="47"/>
      <c r="L29" s="47"/>
      <c r="M29" s="47"/>
      <c r="N29" s="47"/>
      <c r="O29" s="47"/>
      <c r="P29" s="47"/>
      <c r="Q29" s="47"/>
      <c r="R29" s="47"/>
      <c r="S29" s="48">
        <f>IF(T29=0,"-",SUM(D29:R29)/T29*PARAMETRES!$G$6)</f>
        <v>22.745098039215687</v>
      </c>
      <c r="T29" s="49">
        <f t="shared" si="0"/>
        <v>102</v>
      </c>
      <c r="U29" s="50">
        <f>IF(PARAMETRES!$B28="-","",IF(D$3="",0,IF(D$46="",IF(D29="",1,0),0))+IF(E$3="",0,IF(E$46="",IF(E29="",1,0),0))+IF(F$3="",0,IF(F$46="",IF(F29="",1,0),0))+IF(G$3="",0,IF(G$46="",IF(G29="",1,0),0))+IF(H$3="",0,IF(H$46="",IF(H29="",1,0),0))+IF(I$3="",0,IF(I$46="",IF(I29="",1,0),0))+IF(J$3="",0,IF(J$46="",IF(J29="",1,0),0))+IF(K$3="",0,IF(K$46="",IF(K29="",1,0),0))+IF(L$3="",0,IF(L$46="",IF(L29="",1,0),0))+IF(M$3="",0,IF(M$46="",IF(M29="",1,0),0))+IF(N$3="",0,IF(N$46="",IF(N29="",1,0),0)+IF(O$3="",0,IF(O$46="",IF(O29="",1,0),0))+IF(P$3="",0,IF(P$46="",IF(P29="",1,0),0))+IF(Q$3="",0,IF(Q$46="",IF(Q29="",1,0),0))+IF(R$3="",0,IF(R$46="",IF(R29="",1,0),0))))</f>
        <v>0</v>
      </c>
      <c r="V29" s="31">
        <f t="shared" si="9"/>
        <v>24</v>
      </c>
      <c r="W29" s="46" t="str">
        <f>PARAMETRES!$B28</f>
        <v>S</v>
      </c>
      <c r="X29" s="46" t="str">
        <f>PARAMETRES!$C28</f>
        <v>T</v>
      </c>
      <c r="Y29" s="47"/>
      <c r="Z29" s="47"/>
      <c r="AA29" s="47"/>
      <c r="AB29" s="47"/>
      <c r="AC29" s="47"/>
      <c r="AD29" s="47"/>
      <c r="AE29" s="47"/>
      <c r="AF29" s="47"/>
      <c r="AG29" s="47"/>
      <c r="AH29" s="47"/>
      <c r="AI29" s="47"/>
      <c r="AJ29" s="47"/>
      <c r="AK29" s="47"/>
      <c r="AL29" s="47"/>
      <c r="AM29" s="47"/>
      <c r="AN29" s="48" t="str">
        <f>IF(AO29=0,"-",SUM(Y29:AM29)/AO29*PARAMETRES!$G$6)</f>
        <v>-</v>
      </c>
      <c r="AO29" s="49">
        <f t="shared" si="1"/>
        <v>0</v>
      </c>
      <c r="AP29" s="50">
        <f>IF(PARAMETRES!$B28="-","",IF(Y$3="",0,IF(Y$46="",IF(Y29="",1,0),0))+IF(Z$3="",0,IF(Z$46="",IF(Z29="",1,0),0))+IF(AA$3="",0,IF(AA$46="",IF(AA29="",1,0),0))+IF(AB$3="",0,IF(AB$46="",IF(AB29="",1,0),0))+IF(AC$3="",0,IF(AC$46="",IF(AC29="",1,0),0))+IF(AD$3="",0,IF(AD$46="",IF(AD29="",1,0),0))+IF(AE$3="",0,IF(AE$46="",IF(AE29="",1,0),0))+IF(AF$3="",0,IF(AF$46="",IF(AF29="",1,0),0))+IF(AG$3="",0,IF(AG$46="",IF(AG29="",1,0),0))+IF(AH$3="",0,IF(AH$46="",IF(AH29="",1,0),0))+IF(AI$3="",0,IF(AI$46="",IF(AI29="",1,0),0)+IF(AJ$3="",0,IF(AJ$46="",IF(AJ29="",1,0),0))+IF(AK$3="",0,IF(AK$46="",IF(AK29="",1,0),0))+IF(AL$3="",0,IF(AL$46="",IF(AL29="",1,0),0))+IF(AM$3="",0,IF(AM$46="",IF(AM29="",1,0),0))))</f>
        <v>0</v>
      </c>
      <c r="AQ29" s="31">
        <f t="shared" si="10"/>
        <v>24</v>
      </c>
      <c r="AR29" s="46" t="str">
        <f>PARAMETRES!$B28</f>
        <v>S</v>
      </c>
      <c r="AS29" s="46" t="str">
        <f>PARAMETRES!$C28</f>
        <v>T</v>
      </c>
      <c r="AT29" s="47"/>
      <c r="AU29" s="47"/>
      <c r="AV29" s="47"/>
      <c r="AW29" s="47"/>
      <c r="AX29" s="47"/>
      <c r="AY29" s="47"/>
      <c r="AZ29" s="47"/>
      <c r="BA29" s="47"/>
      <c r="BB29" s="47"/>
      <c r="BC29" s="47"/>
      <c r="BD29" s="47"/>
      <c r="BE29" s="47"/>
      <c r="BF29" s="47"/>
      <c r="BG29" s="47"/>
      <c r="BH29" s="47"/>
      <c r="BI29" s="48" t="str">
        <f>IF(BJ29=0,"-",SUM(AT29:BH29)/BJ29*PARAMETRES!$G$6)</f>
        <v>-</v>
      </c>
      <c r="BJ29" s="49">
        <f t="shared" si="2"/>
        <v>0</v>
      </c>
      <c r="BK29" s="50">
        <f>IF(PARAMETRES!$B28="-","",IF(AT$3="",0,IF(AT$46="",IF(AT29="",1,0),0))+IF(AU$3="",0,IF(AU$46="",IF(AU29="",1,0),0))+IF(AV$3="",0,IF(AV$46="",IF(AV29="",1,0),0))+IF(AW$3="",0,IF(AW$46="",IF(AW29="",1,0),0))+IF(AX$3="",0,IF(AX$46="",IF(AX29="",1,0),0))+IF(AY$3="",0,IF(AY$46="",IF(AY29="",1,0),0))+IF(AZ$3="",0,IF(AZ$46="",IF(AZ29="",1,0),0))+IF(BA$3="",0,IF(BA$46="",IF(BA29="",1,0),0))+IF(BB$3="",0,IF(BB$46="",IF(BB29="",1,0),0))+IF(BC$3="",0,IF(BC$46="",IF(BC29="",1,0),0))+IF(BD$3="",0,IF(BD$46="",IF(BD29="",1,0),0)+IF(BE$3="",0,IF(BE$46="",IF(BE29="",1,0),0))+IF(BF$3="",0,IF(BF$46="",IF(BF29="",1,0),0))+IF(BG$3="",0,IF(BG$46="",IF(BG29="",1,0),0))+IF(BH$3="",0,IF(BH$46="",IF(BH29="",1,0),0))))</f>
        <v>0</v>
      </c>
      <c r="BL29" s="31">
        <f t="shared" si="11"/>
        <v>24</v>
      </c>
      <c r="BM29" s="46" t="str">
        <f>PARAMETRES!$B28</f>
        <v>S</v>
      </c>
      <c r="BN29" s="46" t="str">
        <f>PARAMETRES!$C28</f>
        <v>T</v>
      </c>
      <c r="BO29" s="47"/>
      <c r="BP29" s="47"/>
      <c r="BQ29" s="47"/>
      <c r="BR29" s="47"/>
      <c r="BS29" s="47"/>
      <c r="BT29" s="47"/>
      <c r="BU29" s="47"/>
      <c r="BV29" s="47"/>
      <c r="BW29" s="47"/>
      <c r="BX29" s="47"/>
      <c r="BY29" s="47"/>
      <c r="BZ29" s="47"/>
      <c r="CA29" s="47"/>
      <c r="CB29" s="47"/>
      <c r="CC29" s="47"/>
      <c r="CD29" s="48" t="str">
        <f>IF(CE29=0,"-",SUM(BO29:CC29)/CE29*PARAMETRES!$G$6)</f>
        <v>-</v>
      </c>
      <c r="CE29" s="49">
        <f t="shared" si="3"/>
        <v>0</v>
      </c>
      <c r="CF29" s="51">
        <f>IF(PARAMETRES!$B28="-","",IF(BO$3="",0,IF(BO$46="",IF(BO29="",1,0),0))+IF(BP$3="",0,IF(BP$46="",IF(BP29="",1,0),0))+IF(BQ$3="",0,IF(BQ$46="",IF(BQ29="",1,0),0))+IF(BR$3="",0,IF(BR$46="",IF(BR29="",1,0),0))+IF(BS$3="",0,IF(BS$46="",IF(BS29="",1,0),0))+IF(BT$3="",0,IF(BT$46="",IF(BT29="",1,0),0))+IF(BU$3="",0,IF(BU$46="",IF(BU29="",1,0),0))+IF(BV$3="",0,IF(BV$46="",IF(BV29="",1,0),0))+IF(BW$3="",0,IF(BW$46="",IF(BW29="",1,0),0))+IF(BX$3="",0,IF(BX$46="",IF(BX29="",1,0),0))+IF(BY$3="",0,IF(BY$46="",IF(BY29="",1,0),0)+IF(BZ$3="",0,IF(BZ$46="",IF(BZ29="",1,0),0))+IF(CA$3="",0,IF(CA$46="",IF(CA29="",1,0),0))+IF(CB$3="",0,IF(CB$46="",IF(CB29="",1,0),0))+IF(CC$3="",0,IF(CC$46="",IF(CC29="",1,0),0))))</f>
        <v>0</v>
      </c>
      <c r="CG29" s="46" t="str">
        <f>PARAMETRES!$B28</f>
        <v>S</v>
      </c>
      <c r="CH29" s="52" t="str">
        <f>PARAMETRES!$C28</f>
        <v>T</v>
      </c>
    </row>
    <row r="30" spans="1:86">
      <c r="A30" s="31">
        <f t="shared" si="8"/>
        <v>25</v>
      </c>
      <c r="B30" s="46" t="str">
        <f>PARAMETRES!$B29</f>
        <v>T</v>
      </c>
      <c r="C30" s="46" t="str">
        <f>PARAMETRES!$C29</f>
        <v>L</v>
      </c>
      <c r="D30" s="47">
        <v>10</v>
      </c>
      <c r="E30" s="47">
        <v>19.2</v>
      </c>
      <c r="F30" s="47">
        <v>30</v>
      </c>
      <c r="G30" s="47">
        <v>12</v>
      </c>
      <c r="H30" s="47">
        <v>18.3</v>
      </c>
      <c r="I30" s="47"/>
      <c r="J30" s="47"/>
      <c r="K30" s="47"/>
      <c r="L30" s="47"/>
      <c r="M30" s="47"/>
      <c r="N30" s="47"/>
      <c r="O30" s="47"/>
      <c r="P30" s="47"/>
      <c r="Q30" s="47"/>
      <c r="R30" s="47"/>
      <c r="S30" s="48">
        <f>IF(T30=0,"-",SUM(D30:R30)/T30*PARAMETRES!$G$6)</f>
        <v>21.936274509803923</v>
      </c>
      <c r="T30" s="49">
        <f t="shared" si="0"/>
        <v>102</v>
      </c>
      <c r="U30" s="50">
        <f>IF(PARAMETRES!$B29="-","",IF(D$3="",0,IF(D$46="",IF(D30="",1,0),0))+IF(E$3="",0,IF(E$46="",IF(E30="",1,0),0))+IF(F$3="",0,IF(F$46="",IF(F30="",1,0),0))+IF(G$3="",0,IF(G$46="",IF(G30="",1,0),0))+IF(H$3="",0,IF(H$46="",IF(H30="",1,0),0))+IF(I$3="",0,IF(I$46="",IF(I30="",1,0),0))+IF(J$3="",0,IF(J$46="",IF(J30="",1,0),0))+IF(K$3="",0,IF(K$46="",IF(K30="",1,0),0))+IF(L$3="",0,IF(L$46="",IF(L30="",1,0),0))+IF(M$3="",0,IF(M$46="",IF(M30="",1,0),0))+IF(N$3="",0,IF(N$46="",IF(N30="",1,0),0)+IF(O$3="",0,IF(O$46="",IF(O30="",1,0),0))+IF(P$3="",0,IF(P$46="",IF(P30="",1,0),0))+IF(Q$3="",0,IF(Q$46="",IF(Q30="",1,0),0))+IF(R$3="",0,IF(R$46="",IF(R30="",1,0),0))))</f>
        <v>0</v>
      </c>
      <c r="V30" s="31">
        <f t="shared" si="9"/>
        <v>25</v>
      </c>
      <c r="W30" s="46" t="str">
        <f>PARAMETRES!$B29</f>
        <v>T</v>
      </c>
      <c r="X30" s="46" t="str">
        <f>PARAMETRES!$C29</f>
        <v>L</v>
      </c>
      <c r="Y30" s="47"/>
      <c r="Z30" s="47"/>
      <c r="AA30" s="47"/>
      <c r="AB30" s="47"/>
      <c r="AC30" s="47"/>
      <c r="AD30" s="47"/>
      <c r="AE30" s="47"/>
      <c r="AF30" s="47"/>
      <c r="AG30" s="47"/>
      <c r="AH30" s="47"/>
      <c r="AI30" s="47"/>
      <c r="AJ30" s="47"/>
      <c r="AK30" s="47"/>
      <c r="AL30" s="47"/>
      <c r="AM30" s="47"/>
      <c r="AN30" s="48" t="str">
        <f>IF(AO30=0,"-",SUM(Y30:AM30)/AO30*PARAMETRES!$G$6)</f>
        <v>-</v>
      </c>
      <c r="AO30" s="49">
        <f t="shared" si="1"/>
        <v>0</v>
      </c>
      <c r="AP30" s="50">
        <f>IF(PARAMETRES!$B29="-","",IF(Y$3="",0,IF(Y$46="",IF(Y30="",1,0),0))+IF(Z$3="",0,IF(Z$46="",IF(Z30="",1,0),0))+IF(AA$3="",0,IF(AA$46="",IF(AA30="",1,0),0))+IF(AB$3="",0,IF(AB$46="",IF(AB30="",1,0),0))+IF(AC$3="",0,IF(AC$46="",IF(AC30="",1,0),0))+IF(AD$3="",0,IF(AD$46="",IF(AD30="",1,0),0))+IF(AE$3="",0,IF(AE$46="",IF(AE30="",1,0),0))+IF(AF$3="",0,IF(AF$46="",IF(AF30="",1,0),0))+IF(AG$3="",0,IF(AG$46="",IF(AG30="",1,0),0))+IF(AH$3="",0,IF(AH$46="",IF(AH30="",1,0),0))+IF(AI$3="",0,IF(AI$46="",IF(AI30="",1,0),0)+IF(AJ$3="",0,IF(AJ$46="",IF(AJ30="",1,0),0))+IF(AK$3="",0,IF(AK$46="",IF(AK30="",1,0),0))+IF(AL$3="",0,IF(AL$46="",IF(AL30="",1,0),0))+IF(AM$3="",0,IF(AM$46="",IF(AM30="",1,0),0))))</f>
        <v>0</v>
      </c>
      <c r="AQ30" s="31">
        <f t="shared" si="10"/>
        <v>25</v>
      </c>
      <c r="AR30" s="46" t="str">
        <f>PARAMETRES!$B29</f>
        <v>T</v>
      </c>
      <c r="AS30" s="46" t="str">
        <f>PARAMETRES!$C29</f>
        <v>L</v>
      </c>
      <c r="AT30" s="47"/>
      <c r="AU30" s="47"/>
      <c r="AV30" s="47"/>
      <c r="AW30" s="47"/>
      <c r="AX30" s="47"/>
      <c r="AY30" s="47"/>
      <c r="AZ30" s="47"/>
      <c r="BA30" s="47"/>
      <c r="BB30" s="47"/>
      <c r="BC30" s="47"/>
      <c r="BD30" s="47"/>
      <c r="BE30" s="47"/>
      <c r="BF30" s="47"/>
      <c r="BG30" s="47"/>
      <c r="BH30" s="47"/>
      <c r="BI30" s="48" t="str">
        <f>IF(BJ30=0,"-",SUM(AT30:BH30)/BJ30*PARAMETRES!$G$6)</f>
        <v>-</v>
      </c>
      <c r="BJ30" s="49">
        <f t="shared" si="2"/>
        <v>0</v>
      </c>
      <c r="BK30" s="50">
        <f>IF(PARAMETRES!$B29="-","",IF(AT$3="",0,IF(AT$46="",IF(AT30="",1,0),0))+IF(AU$3="",0,IF(AU$46="",IF(AU30="",1,0),0))+IF(AV$3="",0,IF(AV$46="",IF(AV30="",1,0),0))+IF(AW$3="",0,IF(AW$46="",IF(AW30="",1,0),0))+IF(AX$3="",0,IF(AX$46="",IF(AX30="",1,0),0))+IF(AY$3="",0,IF(AY$46="",IF(AY30="",1,0),0))+IF(AZ$3="",0,IF(AZ$46="",IF(AZ30="",1,0),0))+IF(BA$3="",0,IF(BA$46="",IF(BA30="",1,0),0))+IF(BB$3="",0,IF(BB$46="",IF(BB30="",1,0),0))+IF(BC$3="",0,IF(BC$46="",IF(BC30="",1,0),0))+IF(BD$3="",0,IF(BD$46="",IF(BD30="",1,0),0)+IF(BE$3="",0,IF(BE$46="",IF(BE30="",1,0),0))+IF(BF$3="",0,IF(BF$46="",IF(BF30="",1,0),0))+IF(BG$3="",0,IF(BG$46="",IF(BG30="",1,0),0))+IF(BH$3="",0,IF(BH$46="",IF(BH30="",1,0),0))))</f>
        <v>0</v>
      </c>
      <c r="BL30" s="31">
        <f t="shared" si="11"/>
        <v>25</v>
      </c>
      <c r="BM30" s="46" t="str">
        <f>PARAMETRES!$B29</f>
        <v>T</v>
      </c>
      <c r="BN30" s="46" t="str">
        <f>PARAMETRES!$C29</f>
        <v>L</v>
      </c>
      <c r="BO30" s="47"/>
      <c r="BP30" s="47"/>
      <c r="BQ30" s="47"/>
      <c r="BR30" s="47"/>
      <c r="BS30" s="47"/>
      <c r="BT30" s="47"/>
      <c r="BU30" s="47"/>
      <c r="BV30" s="47"/>
      <c r="BW30" s="47"/>
      <c r="BX30" s="47"/>
      <c r="BY30" s="47"/>
      <c r="BZ30" s="47"/>
      <c r="CA30" s="47"/>
      <c r="CB30" s="47"/>
      <c r="CC30" s="47"/>
      <c r="CD30" s="48" t="str">
        <f>IF(CE30=0,"-",SUM(BO30:CC30)/CE30*PARAMETRES!$G$6)</f>
        <v>-</v>
      </c>
      <c r="CE30" s="49">
        <f t="shared" si="3"/>
        <v>0</v>
      </c>
      <c r="CF30" s="51">
        <f>IF(PARAMETRES!$B29="-","",IF(BO$3="",0,IF(BO$46="",IF(BO30="",1,0),0))+IF(BP$3="",0,IF(BP$46="",IF(BP30="",1,0),0))+IF(BQ$3="",0,IF(BQ$46="",IF(BQ30="",1,0),0))+IF(BR$3="",0,IF(BR$46="",IF(BR30="",1,0),0))+IF(BS$3="",0,IF(BS$46="",IF(BS30="",1,0),0))+IF(BT$3="",0,IF(BT$46="",IF(BT30="",1,0),0))+IF(BU$3="",0,IF(BU$46="",IF(BU30="",1,0),0))+IF(BV$3="",0,IF(BV$46="",IF(BV30="",1,0),0))+IF(BW$3="",0,IF(BW$46="",IF(BW30="",1,0),0))+IF(BX$3="",0,IF(BX$46="",IF(BX30="",1,0),0))+IF(BY$3="",0,IF(BY$46="",IF(BY30="",1,0),0)+IF(BZ$3="",0,IF(BZ$46="",IF(BZ30="",1,0),0))+IF(CA$3="",0,IF(CA$46="",IF(CA30="",1,0),0))+IF(CB$3="",0,IF(CB$46="",IF(CB30="",1,0),0))+IF(CC$3="",0,IF(CC$46="",IF(CC30="",1,0),0))))</f>
        <v>0</v>
      </c>
      <c r="CG30" s="46" t="str">
        <f>PARAMETRES!$B29</f>
        <v>T</v>
      </c>
      <c r="CH30" s="52" t="str">
        <f>PARAMETRES!$C29</f>
        <v>L</v>
      </c>
    </row>
    <row r="31" spans="1:86">
      <c r="A31" s="31">
        <f t="shared" si="8"/>
        <v>26</v>
      </c>
      <c r="B31" s="46" t="str">
        <f>PARAMETRES!$B30</f>
        <v>T</v>
      </c>
      <c r="C31" s="46" t="str">
        <f>PARAMETRES!$C30</f>
        <v>M</v>
      </c>
      <c r="D31" s="47">
        <v>10</v>
      </c>
      <c r="E31" s="47">
        <v>18.399999999999999</v>
      </c>
      <c r="F31" s="47">
        <v>28.5</v>
      </c>
      <c r="G31" s="47">
        <v>12</v>
      </c>
      <c r="H31" s="47">
        <v>16.2</v>
      </c>
      <c r="I31" s="47"/>
      <c r="J31" s="47"/>
      <c r="K31" s="47"/>
      <c r="L31" s="47"/>
      <c r="M31" s="47"/>
      <c r="N31" s="47"/>
      <c r="O31" s="47"/>
      <c r="P31" s="47"/>
      <c r="Q31" s="47"/>
      <c r="R31" s="47"/>
      <c r="S31" s="48">
        <f>IF(T31=0,"-",SUM(D31:R31)/T31*PARAMETRES!$G$6)</f>
        <v>20.857843137254903</v>
      </c>
      <c r="T31" s="49">
        <f t="shared" si="0"/>
        <v>102</v>
      </c>
      <c r="U31" s="50">
        <f>IF(PARAMETRES!$B30="-","",IF(D$3="",0,IF(D$46="",IF(D31="",1,0),0))+IF(E$3="",0,IF(E$46="",IF(E31="",1,0),0))+IF(F$3="",0,IF(F$46="",IF(F31="",1,0),0))+IF(G$3="",0,IF(G$46="",IF(G31="",1,0),0))+IF(H$3="",0,IF(H$46="",IF(H31="",1,0),0))+IF(I$3="",0,IF(I$46="",IF(I31="",1,0),0))+IF(J$3="",0,IF(J$46="",IF(J31="",1,0),0))+IF(K$3="",0,IF(K$46="",IF(K31="",1,0),0))+IF(L$3="",0,IF(L$46="",IF(L31="",1,0),0))+IF(M$3="",0,IF(M$46="",IF(M31="",1,0),0))+IF(N$3="",0,IF(N$46="",IF(N31="",1,0),0)+IF(O$3="",0,IF(O$46="",IF(O31="",1,0),0))+IF(P$3="",0,IF(P$46="",IF(P31="",1,0),0))+IF(Q$3="",0,IF(Q$46="",IF(Q31="",1,0),0))+IF(R$3="",0,IF(R$46="",IF(R31="",1,0),0))))</f>
        <v>0</v>
      </c>
      <c r="V31" s="31">
        <f t="shared" si="9"/>
        <v>26</v>
      </c>
      <c r="W31" s="46" t="str">
        <f>PARAMETRES!$B30</f>
        <v>T</v>
      </c>
      <c r="X31" s="46" t="str">
        <f>PARAMETRES!$C30</f>
        <v>M</v>
      </c>
      <c r="Y31" s="47"/>
      <c r="Z31" s="47"/>
      <c r="AA31" s="47"/>
      <c r="AB31" s="47"/>
      <c r="AC31" s="47"/>
      <c r="AD31" s="47"/>
      <c r="AE31" s="47"/>
      <c r="AF31" s="47"/>
      <c r="AG31" s="47"/>
      <c r="AH31" s="47"/>
      <c r="AI31" s="47"/>
      <c r="AJ31" s="47"/>
      <c r="AK31" s="47"/>
      <c r="AL31" s="47"/>
      <c r="AM31" s="47"/>
      <c r="AN31" s="48" t="str">
        <f>IF(AO31=0,"-",SUM(Y31:AM31)/AO31*PARAMETRES!$G$6)</f>
        <v>-</v>
      </c>
      <c r="AO31" s="49">
        <f t="shared" si="1"/>
        <v>0</v>
      </c>
      <c r="AP31" s="50">
        <f>IF(PARAMETRES!$B30="-","",IF(Y$3="",0,IF(Y$46="",IF(Y31="",1,0),0))+IF(Z$3="",0,IF(Z$46="",IF(Z31="",1,0),0))+IF(AA$3="",0,IF(AA$46="",IF(AA31="",1,0),0))+IF(AB$3="",0,IF(AB$46="",IF(AB31="",1,0),0))+IF(AC$3="",0,IF(AC$46="",IF(AC31="",1,0),0))+IF(AD$3="",0,IF(AD$46="",IF(AD31="",1,0),0))+IF(AE$3="",0,IF(AE$46="",IF(AE31="",1,0),0))+IF(AF$3="",0,IF(AF$46="",IF(AF31="",1,0),0))+IF(AG$3="",0,IF(AG$46="",IF(AG31="",1,0),0))+IF(AH$3="",0,IF(AH$46="",IF(AH31="",1,0),0))+IF(AI$3="",0,IF(AI$46="",IF(AI31="",1,0),0)+IF(AJ$3="",0,IF(AJ$46="",IF(AJ31="",1,0),0))+IF(AK$3="",0,IF(AK$46="",IF(AK31="",1,0),0))+IF(AL$3="",0,IF(AL$46="",IF(AL31="",1,0),0))+IF(AM$3="",0,IF(AM$46="",IF(AM31="",1,0),0))))</f>
        <v>0</v>
      </c>
      <c r="AQ31" s="31">
        <f t="shared" si="10"/>
        <v>26</v>
      </c>
      <c r="AR31" s="46" t="str">
        <f>PARAMETRES!$B30</f>
        <v>T</v>
      </c>
      <c r="AS31" s="46" t="str">
        <f>PARAMETRES!$C30</f>
        <v>M</v>
      </c>
      <c r="AT31" s="47"/>
      <c r="AU31" s="47"/>
      <c r="AV31" s="47"/>
      <c r="AW31" s="47"/>
      <c r="AX31" s="47"/>
      <c r="AY31" s="47"/>
      <c r="AZ31" s="47"/>
      <c r="BA31" s="47"/>
      <c r="BB31" s="47"/>
      <c r="BC31" s="47"/>
      <c r="BD31" s="47"/>
      <c r="BE31" s="47"/>
      <c r="BF31" s="47"/>
      <c r="BG31" s="47"/>
      <c r="BH31" s="47"/>
      <c r="BI31" s="48" t="str">
        <f>IF(BJ31=0,"-",SUM(AT31:BH31)/BJ31*PARAMETRES!$G$6)</f>
        <v>-</v>
      </c>
      <c r="BJ31" s="49">
        <f t="shared" si="2"/>
        <v>0</v>
      </c>
      <c r="BK31" s="50">
        <f>IF(PARAMETRES!$B30="-","",IF(AT$3="",0,IF(AT$46="",IF(AT31="",1,0),0))+IF(AU$3="",0,IF(AU$46="",IF(AU31="",1,0),0))+IF(AV$3="",0,IF(AV$46="",IF(AV31="",1,0),0))+IF(AW$3="",0,IF(AW$46="",IF(AW31="",1,0),0))+IF(AX$3="",0,IF(AX$46="",IF(AX31="",1,0),0))+IF(AY$3="",0,IF(AY$46="",IF(AY31="",1,0),0))+IF(AZ$3="",0,IF(AZ$46="",IF(AZ31="",1,0),0))+IF(BA$3="",0,IF(BA$46="",IF(BA31="",1,0),0))+IF(BB$3="",0,IF(BB$46="",IF(BB31="",1,0),0))+IF(BC$3="",0,IF(BC$46="",IF(BC31="",1,0),0))+IF(BD$3="",0,IF(BD$46="",IF(BD31="",1,0),0)+IF(BE$3="",0,IF(BE$46="",IF(BE31="",1,0),0))+IF(BF$3="",0,IF(BF$46="",IF(BF31="",1,0),0))+IF(BG$3="",0,IF(BG$46="",IF(BG31="",1,0),0))+IF(BH$3="",0,IF(BH$46="",IF(BH31="",1,0),0))))</f>
        <v>0</v>
      </c>
      <c r="BL31" s="31">
        <f t="shared" si="11"/>
        <v>26</v>
      </c>
      <c r="BM31" s="46" t="str">
        <f>PARAMETRES!$B30</f>
        <v>T</v>
      </c>
      <c r="BN31" s="46" t="str">
        <f>PARAMETRES!$C30</f>
        <v>M</v>
      </c>
      <c r="BO31" s="47"/>
      <c r="BP31" s="47"/>
      <c r="BQ31" s="47"/>
      <c r="BR31" s="47"/>
      <c r="BS31" s="47"/>
      <c r="BT31" s="47"/>
      <c r="BU31" s="47"/>
      <c r="BV31" s="47"/>
      <c r="BW31" s="47"/>
      <c r="BX31" s="47"/>
      <c r="BY31" s="47"/>
      <c r="BZ31" s="47"/>
      <c r="CA31" s="47"/>
      <c r="CB31" s="47"/>
      <c r="CC31" s="47"/>
      <c r="CD31" s="48" t="str">
        <f>IF(CE31=0,"-",SUM(BO31:CC31)/CE31*PARAMETRES!$G$6)</f>
        <v>-</v>
      </c>
      <c r="CE31" s="49">
        <f t="shared" si="3"/>
        <v>0</v>
      </c>
      <c r="CF31" s="51">
        <f>IF(PARAMETRES!$B30="-","",IF(BO$3="",0,IF(BO$46="",IF(BO31="",1,0),0))+IF(BP$3="",0,IF(BP$46="",IF(BP31="",1,0),0))+IF(BQ$3="",0,IF(BQ$46="",IF(BQ31="",1,0),0))+IF(BR$3="",0,IF(BR$46="",IF(BR31="",1,0),0))+IF(BS$3="",0,IF(BS$46="",IF(BS31="",1,0),0))+IF(BT$3="",0,IF(BT$46="",IF(BT31="",1,0),0))+IF(BU$3="",0,IF(BU$46="",IF(BU31="",1,0),0))+IF(BV$3="",0,IF(BV$46="",IF(BV31="",1,0),0))+IF(BW$3="",0,IF(BW$46="",IF(BW31="",1,0),0))+IF(BX$3="",0,IF(BX$46="",IF(BX31="",1,0),0))+IF(BY$3="",0,IF(BY$46="",IF(BY31="",1,0),0)+IF(BZ$3="",0,IF(BZ$46="",IF(BZ31="",1,0),0))+IF(CA$3="",0,IF(CA$46="",IF(CA31="",1,0),0))+IF(CB$3="",0,IF(CB$46="",IF(CB31="",1,0),0))+IF(CC$3="",0,IF(CC$46="",IF(CC31="",1,0),0))))</f>
        <v>0</v>
      </c>
      <c r="CG31" s="46" t="str">
        <f>PARAMETRES!$B30</f>
        <v>T</v>
      </c>
      <c r="CH31" s="52" t="str">
        <f>PARAMETRES!$C30</f>
        <v>M</v>
      </c>
    </row>
    <row r="32" spans="1:86">
      <c r="A32" s="31">
        <f t="shared" si="8"/>
        <v>27</v>
      </c>
      <c r="B32" s="46" t="str">
        <f>PARAMETRES!$B31</f>
        <v>V</v>
      </c>
      <c r="C32" s="46" t="str">
        <f>PARAMETRES!$C31</f>
        <v>F</v>
      </c>
      <c r="D32" s="47">
        <v>10</v>
      </c>
      <c r="E32" s="47">
        <v>19.2</v>
      </c>
      <c r="F32" s="47">
        <v>31</v>
      </c>
      <c r="G32" s="47">
        <v>11</v>
      </c>
      <c r="H32" s="47">
        <v>19.7</v>
      </c>
      <c r="I32" s="47"/>
      <c r="J32" s="47"/>
      <c r="K32" s="47"/>
      <c r="L32" s="47"/>
      <c r="M32" s="47"/>
      <c r="N32" s="47"/>
      <c r="O32" s="47"/>
      <c r="P32" s="47"/>
      <c r="Q32" s="47"/>
      <c r="R32" s="47"/>
      <c r="S32" s="48">
        <f>IF(T32=0,"-",SUM(D32:R32)/T32*PARAMETRES!$G$6)</f>
        <v>22.279411764705884</v>
      </c>
      <c r="T32" s="49">
        <f t="shared" si="0"/>
        <v>102</v>
      </c>
      <c r="U32" s="50">
        <f>IF(PARAMETRES!$B31="-","",IF(D$3="",0,IF(D$46="",IF(D32="",1,0),0))+IF(E$3="",0,IF(E$46="",IF(E32="",1,0),0))+IF(F$3="",0,IF(F$46="",IF(F32="",1,0),0))+IF(G$3="",0,IF(G$46="",IF(G32="",1,0),0))+IF(H$3="",0,IF(H$46="",IF(H32="",1,0),0))+IF(I$3="",0,IF(I$46="",IF(I32="",1,0),0))+IF(J$3="",0,IF(J$46="",IF(J32="",1,0),0))+IF(K$3="",0,IF(K$46="",IF(K32="",1,0),0))+IF(L$3="",0,IF(L$46="",IF(L32="",1,0),0))+IF(M$3="",0,IF(M$46="",IF(M32="",1,0),0))+IF(N$3="",0,IF(N$46="",IF(N32="",1,0),0)+IF(O$3="",0,IF(O$46="",IF(O32="",1,0),0))+IF(P$3="",0,IF(P$46="",IF(P32="",1,0),0))+IF(Q$3="",0,IF(Q$46="",IF(Q32="",1,0),0))+IF(R$3="",0,IF(R$46="",IF(R32="",1,0),0))))</f>
        <v>0</v>
      </c>
      <c r="V32" s="31">
        <f t="shared" si="9"/>
        <v>27</v>
      </c>
      <c r="W32" s="46" t="str">
        <f>PARAMETRES!$B31</f>
        <v>V</v>
      </c>
      <c r="X32" s="46" t="str">
        <f>PARAMETRES!$C31</f>
        <v>F</v>
      </c>
      <c r="Y32" s="47"/>
      <c r="Z32" s="47"/>
      <c r="AA32" s="47"/>
      <c r="AB32" s="47"/>
      <c r="AC32" s="47"/>
      <c r="AD32" s="47"/>
      <c r="AE32" s="47"/>
      <c r="AF32" s="47"/>
      <c r="AG32" s="47"/>
      <c r="AH32" s="47"/>
      <c r="AI32" s="47"/>
      <c r="AJ32" s="47"/>
      <c r="AK32" s="47"/>
      <c r="AL32" s="47"/>
      <c r="AM32" s="47"/>
      <c r="AN32" s="48" t="str">
        <f>IF(AO32=0,"-",SUM(Y32:AM32)/AO32*PARAMETRES!$G$6)</f>
        <v>-</v>
      </c>
      <c r="AO32" s="49">
        <f t="shared" si="1"/>
        <v>0</v>
      </c>
      <c r="AP32" s="50">
        <f>IF(PARAMETRES!$B31="-","",IF(Y$3="",0,IF(Y$46="",IF(Y32="",1,0),0))+IF(Z$3="",0,IF(Z$46="",IF(Z32="",1,0),0))+IF(AA$3="",0,IF(AA$46="",IF(AA32="",1,0),0))+IF(AB$3="",0,IF(AB$46="",IF(AB32="",1,0),0))+IF(AC$3="",0,IF(AC$46="",IF(AC32="",1,0),0))+IF(AD$3="",0,IF(AD$46="",IF(AD32="",1,0),0))+IF(AE$3="",0,IF(AE$46="",IF(AE32="",1,0),0))+IF(AF$3="",0,IF(AF$46="",IF(AF32="",1,0),0))+IF(AG$3="",0,IF(AG$46="",IF(AG32="",1,0),0))+IF(AH$3="",0,IF(AH$46="",IF(AH32="",1,0),0))+IF(AI$3="",0,IF(AI$46="",IF(AI32="",1,0),0)+IF(AJ$3="",0,IF(AJ$46="",IF(AJ32="",1,0),0))+IF(AK$3="",0,IF(AK$46="",IF(AK32="",1,0),0))+IF(AL$3="",0,IF(AL$46="",IF(AL32="",1,0),0))+IF(AM$3="",0,IF(AM$46="",IF(AM32="",1,0),0))))</f>
        <v>0</v>
      </c>
      <c r="AQ32" s="31">
        <f t="shared" si="10"/>
        <v>27</v>
      </c>
      <c r="AR32" s="46" t="str">
        <f>PARAMETRES!$B31</f>
        <v>V</v>
      </c>
      <c r="AS32" s="46" t="str">
        <f>PARAMETRES!$C31</f>
        <v>F</v>
      </c>
      <c r="AT32" s="47"/>
      <c r="AU32" s="47"/>
      <c r="AV32" s="47"/>
      <c r="AW32" s="47"/>
      <c r="AX32" s="47"/>
      <c r="AY32" s="47"/>
      <c r="AZ32" s="47"/>
      <c r="BA32" s="47"/>
      <c r="BB32" s="47"/>
      <c r="BC32" s="47"/>
      <c r="BD32" s="47"/>
      <c r="BE32" s="47"/>
      <c r="BF32" s="47"/>
      <c r="BG32" s="47"/>
      <c r="BH32" s="47"/>
      <c r="BI32" s="48" t="str">
        <f>IF(BJ32=0,"-",SUM(AT32:BH32)/BJ32*PARAMETRES!$G$6)</f>
        <v>-</v>
      </c>
      <c r="BJ32" s="49">
        <f t="shared" si="2"/>
        <v>0</v>
      </c>
      <c r="BK32" s="50">
        <f>IF(PARAMETRES!$B31="-","",IF(AT$3="",0,IF(AT$46="",IF(AT32="",1,0),0))+IF(AU$3="",0,IF(AU$46="",IF(AU32="",1,0),0))+IF(AV$3="",0,IF(AV$46="",IF(AV32="",1,0),0))+IF(AW$3="",0,IF(AW$46="",IF(AW32="",1,0),0))+IF(AX$3="",0,IF(AX$46="",IF(AX32="",1,0),0))+IF(AY$3="",0,IF(AY$46="",IF(AY32="",1,0),0))+IF(AZ$3="",0,IF(AZ$46="",IF(AZ32="",1,0),0))+IF(BA$3="",0,IF(BA$46="",IF(BA32="",1,0),0))+IF(BB$3="",0,IF(BB$46="",IF(BB32="",1,0),0))+IF(BC$3="",0,IF(BC$46="",IF(BC32="",1,0),0))+IF(BD$3="",0,IF(BD$46="",IF(BD32="",1,0),0)+IF(BE$3="",0,IF(BE$46="",IF(BE32="",1,0),0))+IF(BF$3="",0,IF(BF$46="",IF(BF32="",1,0),0))+IF(BG$3="",0,IF(BG$46="",IF(BG32="",1,0),0))+IF(BH$3="",0,IF(BH$46="",IF(BH32="",1,0),0))))</f>
        <v>0</v>
      </c>
      <c r="BL32" s="31">
        <f t="shared" si="11"/>
        <v>27</v>
      </c>
      <c r="BM32" s="46" t="str">
        <f>PARAMETRES!$B31</f>
        <v>V</v>
      </c>
      <c r="BN32" s="46" t="str">
        <f>PARAMETRES!$C31</f>
        <v>F</v>
      </c>
      <c r="BO32" s="47"/>
      <c r="BP32" s="47"/>
      <c r="BQ32" s="47"/>
      <c r="BR32" s="47"/>
      <c r="BS32" s="47"/>
      <c r="BT32" s="47"/>
      <c r="BU32" s="47"/>
      <c r="BV32" s="47"/>
      <c r="BW32" s="47"/>
      <c r="BX32" s="47"/>
      <c r="BY32" s="47"/>
      <c r="BZ32" s="47"/>
      <c r="CA32" s="47"/>
      <c r="CB32" s="47"/>
      <c r="CC32" s="47"/>
      <c r="CD32" s="48" t="str">
        <f>IF(CE32=0,"-",SUM(BO32:CC32)/CE32*PARAMETRES!$G$6)</f>
        <v>-</v>
      </c>
      <c r="CE32" s="49">
        <f t="shared" si="3"/>
        <v>0</v>
      </c>
      <c r="CF32" s="51">
        <f>IF(PARAMETRES!$B31="-","",IF(BO$3="",0,IF(BO$46="",IF(BO32="",1,0),0))+IF(BP$3="",0,IF(BP$46="",IF(BP32="",1,0),0))+IF(BQ$3="",0,IF(BQ$46="",IF(BQ32="",1,0),0))+IF(BR$3="",0,IF(BR$46="",IF(BR32="",1,0),0))+IF(BS$3="",0,IF(BS$46="",IF(BS32="",1,0),0))+IF(BT$3="",0,IF(BT$46="",IF(BT32="",1,0),0))+IF(BU$3="",0,IF(BU$46="",IF(BU32="",1,0),0))+IF(BV$3="",0,IF(BV$46="",IF(BV32="",1,0),0))+IF(BW$3="",0,IF(BW$46="",IF(BW32="",1,0),0))+IF(BX$3="",0,IF(BX$46="",IF(BX32="",1,0),0))+IF(BY$3="",0,IF(BY$46="",IF(BY32="",1,0),0)+IF(BZ$3="",0,IF(BZ$46="",IF(BZ32="",1,0),0))+IF(CA$3="",0,IF(CA$46="",IF(CA32="",1,0),0))+IF(CB$3="",0,IF(CB$46="",IF(CB32="",1,0),0))+IF(CC$3="",0,IF(CC$46="",IF(CC32="",1,0),0))))</f>
        <v>0</v>
      </c>
      <c r="CG32" s="46" t="str">
        <f>PARAMETRES!$B31</f>
        <v>V</v>
      </c>
      <c r="CH32" s="52" t="str">
        <f>PARAMETRES!$C31</f>
        <v>F</v>
      </c>
    </row>
    <row r="33" spans="1:86">
      <c r="A33" s="31">
        <f t="shared" ref="A33:A45" si="12">A32+1</f>
        <v>28</v>
      </c>
      <c r="B33" s="46" t="str">
        <f>PARAMETRES!$B32</f>
        <v>V</v>
      </c>
      <c r="C33" s="46" t="str">
        <f>PARAMETRES!$C32</f>
        <v>B</v>
      </c>
      <c r="D33" s="47">
        <v>6</v>
      </c>
      <c r="E33" s="47">
        <v>12.5</v>
      </c>
      <c r="F33" s="47">
        <v>28.5</v>
      </c>
      <c r="G33" s="47">
        <v>10</v>
      </c>
      <c r="H33" s="47">
        <v>10.199999999999999</v>
      </c>
      <c r="I33" s="47"/>
      <c r="J33" s="47"/>
      <c r="K33" s="47"/>
      <c r="L33" s="47"/>
      <c r="M33" s="47"/>
      <c r="N33" s="47"/>
      <c r="O33" s="47"/>
      <c r="P33" s="47"/>
      <c r="Q33" s="47"/>
      <c r="R33" s="47"/>
      <c r="S33" s="48">
        <f>IF(T33=0,"-",SUM(D33:R33)/T33*PARAMETRES!$G$6)</f>
        <v>16.470588235294116</v>
      </c>
      <c r="T33" s="49">
        <f t="shared" si="0"/>
        <v>102</v>
      </c>
      <c r="U33" s="50">
        <f>IF(PARAMETRES!$B32="-","",IF(D$3="",0,IF(D$46="",IF(D33="",1,0),0))+IF(E$3="",0,IF(E$46="",IF(E33="",1,0),0))+IF(F$3="",0,IF(F$46="",IF(F33="",1,0),0))+IF(G$3="",0,IF(G$46="",IF(G33="",1,0),0))+IF(H$3="",0,IF(H$46="",IF(H33="",1,0),0))+IF(I$3="",0,IF(I$46="",IF(I33="",1,0),0))+IF(J$3="",0,IF(J$46="",IF(J33="",1,0),0))+IF(K$3="",0,IF(K$46="",IF(K33="",1,0),0))+IF(L$3="",0,IF(L$46="",IF(L33="",1,0),0))+IF(M$3="",0,IF(M$46="",IF(M33="",1,0),0))+IF(N$3="",0,IF(N$46="",IF(N33="",1,0),0)+IF(O$3="",0,IF(O$46="",IF(O33="",1,0),0))+IF(P$3="",0,IF(P$46="",IF(P33="",1,0),0))+IF(Q$3="",0,IF(Q$46="",IF(Q33="",1,0),0))+IF(R$3="",0,IF(R$46="",IF(R33="",1,0),0))))</f>
        <v>0</v>
      </c>
      <c r="V33" s="31">
        <f t="shared" ref="V33:V45" si="13">V32+1</f>
        <v>28</v>
      </c>
      <c r="W33" s="46" t="str">
        <f>PARAMETRES!$B32</f>
        <v>V</v>
      </c>
      <c r="X33" s="46" t="str">
        <f>PARAMETRES!$C32</f>
        <v>B</v>
      </c>
      <c r="Y33" s="47"/>
      <c r="Z33" s="47"/>
      <c r="AA33" s="47"/>
      <c r="AB33" s="47"/>
      <c r="AC33" s="47"/>
      <c r="AD33" s="47"/>
      <c r="AE33" s="47"/>
      <c r="AF33" s="47"/>
      <c r="AG33" s="47"/>
      <c r="AH33" s="47"/>
      <c r="AI33" s="47"/>
      <c r="AJ33" s="47"/>
      <c r="AK33" s="47"/>
      <c r="AL33" s="47"/>
      <c r="AM33" s="47"/>
      <c r="AN33" s="48" t="str">
        <f>IF(AO33=0,"-",SUM(Y33:AM33)/AO33*PARAMETRES!$G$6)</f>
        <v>-</v>
      </c>
      <c r="AO33" s="49">
        <f t="shared" si="1"/>
        <v>0</v>
      </c>
      <c r="AP33" s="50">
        <f>IF(PARAMETRES!$B32="-","",IF(Y$3="",0,IF(Y$46="",IF(Y33="",1,0),0))+IF(Z$3="",0,IF(Z$46="",IF(Z33="",1,0),0))+IF(AA$3="",0,IF(AA$46="",IF(AA33="",1,0),0))+IF(AB$3="",0,IF(AB$46="",IF(AB33="",1,0),0))+IF(AC$3="",0,IF(AC$46="",IF(AC33="",1,0),0))+IF(AD$3="",0,IF(AD$46="",IF(AD33="",1,0),0))+IF(AE$3="",0,IF(AE$46="",IF(AE33="",1,0),0))+IF(AF$3="",0,IF(AF$46="",IF(AF33="",1,0),0))+IF(AG$3="",0,IF(AG$46="",IF(AG33="",1,0),0))+IF(AH$3="",0,IF(AH$46="",IF(AH33="",1,0),0))+IF(AI$3="",0,IF(AI$46="",IF(AI33="",1,0),0)+IF(AJ$3="",0,IF(AJ$46="",IF(AJ33="",1,0),0))+IF(AK$3="",0,IF(AK$46="",IF(AK33="",1,0),0))+IF(AL$3="",0,IF(AL$46="",IF(AL33="",1,0),0))+IF(AM$3="",0,IF(AM$46="",IF(AM33="",1,0),0))))</f>
        <v>0</v>
      </c>
      <c r="AQ33" s="31">
        <f t="shared" ref="AQ33:AQ45" si="14">AQ32+1</f>
        <v>28</v>
      </c>
      <c r="AR33" s="46" t="str">
        <f>PARAMETRES!$B32</f>
        <v>V</v>
      </c>
      <c r="AS33" s="46" t="str">
        <f>PARAMETRES!$C32</f>
        <v>B</v>
      </c>
      <c r="AT33" s="47"/>
      <c r="AU33" s="47"/>
      <c r="AV33" s="47"/>
      <c r="AW33" s="47"/>
      <c r="AX33" s="47"/>
      <c r="AY33" s="47"/>
      <c r="AZ33" s="47"/>
      <c r="BA33" s="47"/>
      <c r="BB33" s="47"/>
      <c r="BC33" s="47"/>
      <c r="BD33" s="47"/>
      <c r="BE33" s="47"/>
      <c r="BF33" s="47"/>
      <c r="BG33" s="47"/>
      <c r="BH33" s="47"/>
      <c r="BI33" s="48" t="str">
        <f>IF(BJ33=0,"-",SUM(AT33:BH33)/BJ33*PARAMETRES!$G$6)</f>
        <v>-</v>
      </c>
      <c r="BJ33" s="49">
        <f t="shared" si="2"/>
        <v>0</v>
      </c>
      <c r="BK33" s="50">
        <f>IF(PARAMETRES!$B32="-","",IF(AT$3="",0,IF(AT$46="",IF(AT33="",1,0),0))+IF(AU$3="",0,IF(AU$46="",IF(AU33="",1,0),0))+IF(AV$3="",0,IF(AV$46="",IF(AV33="",1,0),0))+IF(AW$3="",0,IF(AW$46="",IF(AW33="",1,0),0))+IF(AX$3="",0,IF(AX$46="",IF(AX33="",1,0),0))+IF(AY$3="",0,IF(AY$46="",IF(AY33="",1,0),0))+IF(AZ$3="",0,IF(AZ$46="",IF(AZ33="",1,0),0))+IF(BA$3="",0,IF(BA$46="",IF(BA33="",1,0),0))+IF(BB$3="",0,IF(BB$46="",IF(BB33="",1,0),0))+IF(BC$3="",0,IF(BC$46="",IF(BC33="",1,0),0))+IF(BD$3="",0,IF(BD$46="",IF(BD33="",1,0),0)+IF(BE$3="",0,IF(BE$46="",IF(BE33="",1,0),0))+IF(BF$3="",0,IF(BF$46="",IF(BF33="",1,0),0))+IF(BG$3="",0,IF(BG$46="",IF(BG33="",1,0),0))+IF(BH$3="",0,IF(BH$46="",IF(BH33="",1,0),0))))</f>
        <v>0</v>
      </c>
      <c r="BL33" s="31">
        <f t="shared" ref="BL33:BL45" si="15">BL32+1</f>
        <v>28</v>
      </c>
      <c r="BM33" s="46" t="str">
        <f>PARAMETRES!$B32</f>
        <v>V</v>
      </c>
      <c r="BN33" s="46" t="str">
        <f>PARAMETRES!$C32</f>
        <v>B</v>
      </c>
      <c r="BO33" s="47"/>
      <c r="BP33" s="47"/>
      <c r="BQ33" s="47"/>
      <c r="BR33" s="47"/>
      <c r="BS33" s="47"/>
      <c r="BT33" s="47"/>
      <c r="BU33" s="47"/>
      <c r="BV33" s="47"/>
      <c r="BW33" s="47"/>
      <c r="BX33" s="47"/>
      <c r="BY33" s="47"/>
      <c r="BZ33" s="47"/>
      <c r="CA33" s="47"/>
      <c r="CB33" s="47"/>
      <c r="CC33" s="47"/>
      <c r="CD33" s="48" t="str">
        <f>IF(CE33=0,"-",SUM(BO33:CC33)/CE33*PARAMETRES!$G$6)</f>
        <v>-</v>
      </c>
      <c r="CE33" s="49">
        <f t="shared" si="3"/>
        <v>0</v>
      </c>
      <c r="CF33" s="51">
        <f>IF(PARAMETRES!$B32="-","",IF(BO$3="",0,IF(BO$46="",IF(BO33="",1,0),0))+IF(BP$3="",0,IF(BP$46="",IF(BP33="",1,0),0))+IF(BQ$3="",0,IF(BQ$46="",IF(BQ33="",1,0),0))+IF(BR$3="",0,IF(BR$46="",IF(BR33="",1,0),0))+IF(BS$3="",0,IF(BS$46="",IF(BS33="",1,0),0))+IF(BT$3="",0,IF(BT$46="",IF(BT33="",1,0),0))+IF(BU$3="",0,IF(BU$46="",IF(BU33="",1,0),0))+IF(BV$3="",0,IF(BV$46="",IF(BV33="",1,0),0))+IF(BW$3="",0,IF(BW$46="",IF(BW33="",1,0),0))+IF(BX$3="",0,IF(BX$46="",IF(BX33="",1,0),0))+IF(BY$3="",0,IF(BY$46="",IF(BY33="",1,0),0)+IF(BZ$3="",0,IF(BZ$46="",IF(BZ33="",1,0),0))+IF(CA$3="",0,IF(CA$46="",IF(CA33="",1,0),0))+IF(CB$3="",0,IF(CB$46="",IF(CB33="",1,0),0))+IF(CC$3="",0,IF(CC$46="",IF(CC33="",1,0),0))))</f>
        <v>0</v>
      </c>
      <c r="CG33" s="46" t="str">
        <f>PARAMETRES!$B32</f>
        <v>V</v>
      </c>
      <c r="CH33" s="52" t="str">
        <f>PARAMETRES!$C32</f>
        <v>B</v>
      </c>
    </row>
    <row r="34" spans="1:86">
      <c r="A34" s="31">
        <f t="shared" si="12"/>
        <v>29</v>
      </c>
      <c r="B34" s="46" t="str">
        <f>PARAMETRES!$B33</f>
        <v>Z</v>
      </c>
      <c r="C34" s="46" t="str">
        <f>PARAMETRES!$C33</f>
        <v>B</v>
      </c>
      <c r="D34" s="47">
        <v>8</v>
      </c>
      <c r="E34" s="47">
        <v>19</v>
      </c>
      <c r="F34" s="47">
        <v>36.5</v>
      </c>
      <c r="G34" s="47"/>
      <c r="H34" s="47">
        <v>12.3</v>
      </c>
      <c r="I34" s="47"/>
      <c r="J34" s="47"/>
      <c r="K34" s="47"/>
      <c r="L34" s="47"/>
      <c r="M34" s="47"/>
      <c r="N34" s="47"/>
      <c r="O34" s="47"/>
      <c r="P34" s="47"/>
      <c r="Q34" s="47"/>
      <c r="R34" s="47"/>
      <c r="S34" s="48">
        <f>IF(T34=0,"-",SUM(D34:R34)/T34*PARAMETRES!$G$6)</f>
        <v>21.055555555555554</v>
      </c>
      <c r="T34" s="49">
        <f t="shared" si="0"/>
        <v>90</v>
      </c>
      <c r="U34" s="50">
        <f>IF(PARAMETRES!$B33="-","",IF(D$3="",0,IF(D$46="",IF(D34="",1,0),0))+IF(E$3="",0,IF(E$46="",IF(E34="",1,0),0))+IF(F$3="",0,IF(F$46="",IF(F34="",1,0),0))+IF(G$3="",0,IF(G$46="",IF(G34="",1,0),0))+IF(H$3="",0,IF(H$46="",IF(H34="",1,0),0))+IF(I$3="",0,IF(I$46="",IF(I34="",1,0),0))+IF(J$3="",0,IF(J$46="",IF(J34="",1,0),0))+IF(K$3="",0,IF(K$46="",IF(K34="",1,0),0))+IF(L$3="",0,IF(L$46="",IF(L34="",1,0),0))+IF(M$3="",0,IF(M$46="",IF(M34="",1,0),0))+IF(N$3="",0,IF(N$46="",IF(N34="",1,0),0)+IF(O$3="",0,IF(O$46="",IF(O34="",1,0),0))+IF(P$3="",0,IF(P$46="",IF(P34="",1,0),0))+IF(Q$3="",0,IF(Q$46="",IF(Q34="",1,0),0))+IF(R$3="",0,IF(R$46="",IF(R34="",1,0),0))))</f>
        <v>1</v>
      </c>
      <c r="V34" s="31">
        <f t="shared" si="13"/>
        <v>29</v>
      </c>
      <c r="W34" s="46" t="str">
        <f>PARAMETRES!$B33</f>
        <v>Z</v>
      </c>
      <c r="X34" s="46" t="str">
        <f>PARAMETRES!$C33</f>
        <v>B</v>
      </c>
      <c r="Y34" s="47"/>
      <c r="Z34" s="47"/>
      <c r="AA34" s="47"/>
      <c r="AB34" s="47"/>
      <c r="AC34" s="47"/>
      <c r="AD34" s="47"/>
      <c r="AE34" s="47"/>
      <c r="AF34" s="47"/>
      <c r="AG34" s="47"/>
      <c r="AH34" s="47"/>
      <c r="AI34" s="47"/>
      <c r="AJ34" s="47"/>
      <c r="AK34" s="47"/>
      <c r="AL34" s="47"/>
      <c r="AM34" s="47"/>
      <c r="AN34" s="48" t="str">
        <f>IF(AO34=0,"-",SUM(Y34:AM34)/AO34*PARAMETRES!$G$6)</f>
        <v>-</v>
      </c>
      <c r="AO34" s="49">
        <f t="shared" si="1"/>
        <v>0</v>
      </c>
      <c r="AP34" s="50">
        <f>IF(PARAMETRES!$B33="-","",IF(Y$3="",0,IF(Y$46="",IF(Y34="",1,0),0))+IF(Z$3="",0,IF(Z$46="",IF(Z34="",1,0),0))+IF(AA$3="",0,IF(AA$46="",IF(AA34="",1,0),0))+IF(AB$3="",0,IF(AB$46="",IF(AB34="",1,0),0))+IF(AC$3="",0,IF(AC$46="",IF(AC34="",1,0),0))+IF(AD$3="",0,IF(AD$46="",IF(AD34="",1,0),0))+IF(AE$3="",0,IF(AE$46="",IF(AE34="",1,0),0))+IF(AF$3="",0,IF(AF$46="",IF(AF34="",1,0),0))+IF(AG$3="",0,IF(AG$46="",IF(AG34="",1,0),0))+IF(AH$3="",0,IF(AH$46="",IF(AH34="",1,0),0))+IF(AI$3="",0,IF(AI$46="",IF(AI34="",1,0),0)+IF(AJ$3="",0,IF(AJ$46="",IF(AJ34="",1,0),0))+IF(AK$3="",0,IF(AK$46="",IF(AK34="",1,0),0))+IF(AL$3="",0,IF(AL$46="",IF(AL34="",1,0),0))+IF(AM$3="",0,IF(AM$46="",IF(AM34="",1,0),0))))</f>
        <v>0</v>
      </c>
      <c r="AQ34" s="31">
        <f t="shared" si="14"/>
        <v>29</v>
      </c>
      <c r="AR34" s="46" t="str">
        <f>PARAMETRES!$B33</f>
        <v>Z</v>
      </c>
      <c r="AS34" s="46" t="str">
        <f>PARAMETRES!$C33</f>
        <v>B</v>
      </c>
      <c r="AT34" s="47"/>
      <c r="AU34" s="47"/>
      <c r="AV34" s="47"/>
      <c r="AW34" s="47"/>
      <c r="AX34" s="47"/>
      <c r="AY34" s="47"/>
      <c r="AZ34" s="47"/>
      <c r="BA34" s="47"/>
      <c r="BB34" s="47"/>
      <c r="BC34" s="47"/>
      <c r="BD34" s="47"/>
      <c r="BE34" s="47"/>
      <c r="BF34" s="47"/>
      <c r="BG34" s="47"/>
      <c r="BH34" s="47"/>
      <c r="BI34" s="48" t="str">
        <f>IF(BJ34=0,"-",SUM(AT34:BH34)/BJ34*PARAMETRES!$G$6)</f>
        <v>-</v>
      </c>
      <c r="BJ34" s="49">
        <f t="shared" si="2"/>
        <v>0</v>
      </c>
      <c r="BK34" s="50">
        <f>IF(PARAMETRES!$B33="-","",IF(AT$3="",0,IF(AT$46="",IF(AT34="",1,0),0))+IF(AU$3="",0,IF(AU$46="",IF(AU34="",1,0),0))+IF(AV$3="",0,IF(AV$46="",IF(AV34="",1,0),0))+IF(AW$3="",0,IF(AW$46="",IF(AW34="",1,0),0))+IF(AX$3="",0,IF(AX$46="",IF(AX34="",1,0),0))+IF(AY$3="",0,IF(AY$46="",IF(AY34="",1,0),0))+IF(AZ$3="",0,IF(AZ$46="",IF(AZ34="",1,0),0))+IF(BA$3="",0,IF(BA$46="",IF(BA34="",1,0),0))+IF(BB$3="",0,IF(BB$46="",IF(BB34="",1,0),0))+IF(BC$3="",0,IF(BC$46="",IF(BC34="",1,0),0))+IF(BD$3="",0,IF(BD$46="",IF(BD34="",1,0),0)+IF(BE$3="",0,IF(BE$46="",IF(BE34="",1,0),0))+IF(BF$3="",0,IF(BF$46="",IF(BF34="",1,0),0))+IF(BG$3="",0,IF(BG$46="",IF(BG34="",1,0),0))+IF(BH$3="",0,IF(BH$46="",IF(BH34="",1,0),0))))</f>
        <v>0</v>
      </c>
      <c r="BL34" s="31">
        <f t="shared" si="15"/>
        <v>29</v>
      </c>
      <c r="BM34" s="46" t="str">
        <f>PARAMETRES!$B33</f>
        <v>Z</v>
      </c>
      <c r="BN34" s="46" t="str">
        <f>PARAMETRES!$C33</f>
        <v>B</v>
      </c>
      <c r="BO34" s="47"/>
      <c r="BP34" s="47"/>
      <c r="BQ34" s="47"/>
      <c r="BR34" s="47"/>
      <c r="BS34" s="47"/>
      <c r="BT34" s="47"/>
      <c r="BU34" s="47"/>
      <c r="BV34" s="47"/>
      <c r="BW34" s="47"/>
      <c r="BX34" s="47"/>
      <c r="BY34" s="47"/>
      <c r="BZ34" s="47"/>
      <c r="CA34" s="47"/>
      <c r="CB34" s="47"/>
      <c r="CC34" s="47"/>
      <c r="CD34" s="48" t="str">
        <f>IF(CE34=0,"-",SUM(BO34:CC34)/CE34*PARAMETRES!$G$6)</f>
        <v>-</v>
      </c>
      <c r="CE34" s="49">
        <f t="shared" si="3"/>
        <v>0</v>
      </c>
      <c r="CF34" s="51">
        <f>IF(PARAMETRES!$B33="-","",IF(BO$3="",0,IF(BO$46="",IF(BO34="",1,0),0))+IF(BP$3="",0,IF(BP$46="",IF(BP34="",1,0),0))+IF(BQ$3="",0,IF(BQ$46="",IF(BQ34="",1,0),0))+IF(BR$3="",0,IF(BR$46="",IF(BR34="",1,0),0))+IF(BS$3="",0,IF(BS$46="",IF(BS34="",1,0),0))+IF(BT$3="",0,IF(BT$46="",IF(BT34="",1,0),0))+IF(BU$3="",0,IF(BU$46="",IF(BU34="",1,0),0))+IF(BV$3="",0,IF(BV$46="",IF(BV34="",1,0),0))+IF(BW$3="",0,IF(BW$46="",IF(BW34="",1,0),0))+IF(BX$3="",0,IF(BX$46="",IF(BX34="",1,0),0))+IF(BY$3="",0,IF(BY$46="",IF(BY34="",1,0),0)+IF(BZ$3="",0,IF(BZ$46="",IF(BZ34="",1,0),0))+IF(CA$3="",0,IF(CA$46="",IF(CA34="",1,0),0))+IF(CB$3="",0,IF(CB$46="",IF(CB34="",1,0),0))+IF(CC$3="",0,IF(CC$46="",IF(CC34="",1,0),0))))</f>
        <v>0</v>
      </c>
      <c r="CG34" s="46" t="str">
        <f>PARAMETRES!$B33</f>
        <v>Z</v>
      </c>
      <c r="CH34" s="52" t="str">
        <f>PARAMETRES!$C33</f>
        <v>B</v>
      </c>
    </row>
    <row r="35" spans="1:86">
      <c r="A35" s="31">
        <f t="shared" si="12"/>
        <v>30</v>
      </c>
      <c r="B35" s="46" t="str">
        <f>PARAMETRES!$B34</f>
        <v>-</v>
      </c>
      <c r="C35" s="46" t="str">
        <f>PARAMETRES!$C34</f>
        <v>-</v>
      </c>
      <c r="D35" s="47"/>
      <c r="E35" s="47"/>
      <c r="F35" s="47"/>
      <c r="G35" s="47"/>
      <c r="H35" s="47"/>
      <c r="I35" s="47"/>
      <c r="J35" s="47"/>
      <c r="K35" s="47"/>
      <c r="L35" s="47"/>
      <c r="M35" s="47"/>
      <c r="N35" s="47"/>
      <c r="O35" s="47"/>
      <c r="P35" s="47"/>
      <c r="Q35" s="47"/>
      <c r="R35" s="47"/>
      <c r="S35" s="48" t="str">
        <f>IF(T35=0,"-",SUM(D35:R35)/T35*PARAMETRES!$G$6)</f>
        <v>-</v>
      </c>
      <c r="T35" s="49">
        <f t="shared" si="0"/>
        <v>0</v>
      </c>
      <c r="U35" s="50" t="str">
        <f>IF(PARAMETRES!$B34="-","",IF(D$3="",0,IF(D$46="",IF(D35="",1,0),0))+IF(E$3="",0,IF(E$46="",IF(E35="",1,0),0))+IF(F$3="",0,IF(F$46="",IF(F35="",1,0),0))+IF(G$3="",0,IF(G$46="",IF(G35="",1,0),0))+IF(H$3="",0,IF(H$46="",IF(H35="",1,0),0))+IF(I$3="",0,IF(I$46="",IF(I35="",1,0),0))+IF(J$3="",0,IF(J$46="",IF(J35="",1,0),0))+IF(K$3="",0,IF(K$46="",IF(K35="",1,0),0))+IF(L$3="",0,IF(L$46="",IF(L35="",1,0),0))+IF(M$3="",0,IF(M$46="",IF(M35="",1,0),0))+IF(N$3="",0,IF(N$46="",IF(N35="",1,0),0)+IF(O$3="",0,IF(O$46="",IF(O35="",1,0),0))+IF(P$3="",0,IF(P$46="",IF(P35="",1,0),0))+IF(Q$3="",0,IF(Q$46="",IF(Q35="",1,0),0))+IF(R$3="",0,IF(R$46="",IF(R35="",1,0),0))))</f>
        <v/>
      </c>
      <c r="V35" s="31">
        <f t="shared" si="13"/>
        <v>30</v>
      </c>
      <c r="W35" s="46" t="str">
        <f>PARAMETRES!$B34</f>
        <v>-</v>
      </c>
      <c r="X35" s="46" t="str">
        <f>PARAMETRES!$C34</f>
        <v>-</v>
      </c>
      <c r="Y35" s="47"/>
      <c r="Z35" s="47"/>
      <c r="AA35" s="47"/>
      <c r="AB35" s="47"/>
      <c r="AC35" s="47"/>
      <c r="AD35" s="47"/>
      <c r="AE35" s="47"/>
      <c r="AF35" s="47"/>
      <c r="AG35" s="47"/>
      <c r="AH35" s="47"/>
      <c r="AI35" s="47"/>
      <c r="AJ35" s="47"/>
      <c r="AK35" s="47"/>
      <c r="AL35" s="47"/>
      <c r="AM35" s="47"/>
      <c r="AN35" s="48" t="str">
        <f>IF(AO35=0,"-",SUM(Y35:AM35)/AO35*PARAMETRES!$G$6)</f>
        <v>-</v>
      </c>
      <c r="AO35" s="49">
        <f t="shared" si="1"/>
        <v>0</v>
      </c>
      <c r="AP35" s="50" t="str">
        <f>IF(PARAMETRES!$B34="-","",IF(Y$3="",0,IF(Y$46="",IF(Y35="",1,0),0))+IF(Z$3="",0,IF(Z$46="",IF(Z35="",1,0),0))+IF(AA$3="",0,IF(AA$46="",IF(AA35="",1,0),0))+IF(AB$3="",0,IF(AB$46="",IF(AB35="",1,0),0))+IF(AC$3="",0,IF(AC$46="",IF(AC35="",1,0),0))+IF(AD$3="",0,IF(AD$46="",IF(AD35="",1,0),0))+IF(AE$3="",0,IF(AE$46="",IF(AE35="",1,0),0))+IF(AF$3="",0,IF(AF$46="",IF(AF35="",1,0),0))+IF(AG$3="",0,IF(AG$46="",IF(AG35="",1,0),0))+IF(AH$3="",0,IF(AH$46="",IF(AH35="",1,0),0))+IF(AI$3="",0,IF(AI$46="",IF(AI35="",1,0),0)+IF(AJ$3="",0,IF(AJ$46="",IF(AJ35="",1,0),0))+IF(AK$3="",0,IF(AK$46="",IF(AK35="",1,0),0))+IF(AL$3="",0,IF(AL$46="",IF(AL35="",1,0),0))+IF(AM$3="",0,IF(AM$46="",IF(AM35="",1,0),0))))</f>
        <v/>
      </c>
      <c r="AQ35" s="31">
        <f t="shared" si="14"/>
        <v>30</v>
      </c>
      <c r="AR35" s="46" t="str">
        <f>PARAMETRES!$B34</f>
        <v>-</v>
      </c>
      <c r="AS35" s="46" t="str">
        <f>PARAMETRES!$C34</f>
        <v>-</v>
      </c>
      <c r="AT35" s="47"/>
      <c r="AU35" s="47"/>
      <c r="AV35" s="47"/>
      <c r="AW35" s="47"/>
      <c r="AX35" s="47"/>
      <c r="AY35" s="47"/>
      <c r="AZ35" s="47"/>
      <c r="BA35" s="47"/>
      <c r="BB35" s="47"/>
      <c r="BC35" s="47"/>
      <c r="BD35" s="47"/>
      <c r="BE35" s="47"/>
      <c r="BF35" s="47"/>
      <c r="BG35" s="47"/>
      <c r="BH35" s="47"/>
      <c r="BI35" s="48" t="str">
        <f>IF(BJ35=0,"-",SUM(AT35:BH35)/BJ35*PARAMETRES!$G$6)</f>
        <v>-</v>
      </c>
      <c r="BJ35" s="49">
        <f t="shared" si="2"/>
        <v>0</v>
      </c>
      <c r="BK35" s="50" t="str">
        <f>IF(PARAMETRES!$B34="-","",IF(AT$3="",0,IF(AT$46="",IF(AT35="",1,0),0))+IF(AU$3="",0,IF(AU$46="",IF(AU35="",1,0),0))+IF(AV$3="",0,IF(AV$46="",IF(AV35="",1,0),0))+IF(AW$3="",0,IF(AW$46="",IF(AW35="",1,0),0))+IF(AX$3="",0,IF(AX$46="",IF(AX35="",1,0),0))+IF(AY$3="",0,IF(AY$46="",IF(AY35="",1,0),0))+IF(AZ$3="",0,IF(AZ$46="",IF(AZ35="",1,0),0))+IF(BA$3="",0,IF(BA$46="",IF(BA35="",1,0),0))+IF(BB$3="",0,IF(BB$46="",IF(BB35="",1,0),0))+IF(BC$3="",0,IF(BC$46="",IF(BC35="",1,0),0))+IF(BD$3="",0,IF(BD$46="",IF(BD35="",1,0),0)+IF(BE$3="",0,IF(BE$46="",IF(BE35="",1,0),0))+IF(BF$3="",0,IF(BF$46="",IF(BF35="",1,0),0))+IF(BG$3="",0,IF(BG$46="",IF(BG35="",1,0),0))+IF(BH$3="",0,IF(BH$46="",IF(BH35="",1,0),0))))</f>
        <v/>
      </c>
      <c r="BL35" s="31">
        <f t="shared" si="15"/>
        <v>30</v>
      </c>
      <c r="BM35" s="46" t="str">
        <f>PARAMETRES!$B34</f>
        <v>-</v>
      </c>
      <c r="BN35" s="46" t="str">
        <f>PARAMETRES!$C34</f>
        <v>-</v>
      </c>
      <c r="BO35" s="47"/>
      <c r="BP35" s="47"/>
      <c r="BQ35" s="47"/>
      <c r="BR35" s="47"/>
      <c r="BS35" s="47"/>
      <c r="BT35" s="47"/>
      <c r="BU35" s="47"/>
      <c r="BV35" s="47"/>
      <c r="BW35" s="47"/>
      <c r="BX35" s="47"/>
      <c r="BY35" s="47"/>
      <c r="BZ35" s="47"/>
      <c r="CA35" s="47"/>
      <c r="CB35" s="47"/>
      <c r="CC35" s="47"/>
      <c r="CD35" s="48" t="str">
        <f>IF(CE35=0,"-",SUM(BO35:CC35)/CE35*PARAMETRES!$G$6)</f>
        <v>-</v>
      </c>
      <c r="CE35" s="49">
        <f t="shared" si="3"/>
        <v>0</v>
      </c>
      <c r="CF35" s="51" t="str">
        <f>IF(PARAMETRES!$B34="-","",IF(BO$3="",0,IF(BO$46="",IF(BO35="",1,0),0))+IF(BP$3="",0,IF(BP$46="",IF(BP35="",1,0),0))+IF(BQ$3="",0,IF(BQ$46="",IF(BQ35="",1,0),0))+IF(BR$3="",0,IF(BR$46="",IF(BR35="",1,0),0))+IF(BS$3="",0,IF(BS$46="",IF(BS35="",1,0),0))+IF(BT$3="",0,IF(BT$46="",IF(BT35="",1,0),0))+IF(BU$3="",0,IF(BU$46="",IF(BU35="",1,0),0))+IF(BV$3="",0,IF(BV$46="",IF(BV35="",1,0),0))+IF(BW$3="",0,IF(BW$46="",IF(BW35="",1,0),0))+IF(BX$3="",0,IF(BX$46="",IF(BX35="",1,0),0))+IF(BY$3="",0,IF(BY$46="",IF(BY35="",1,0),0)+IF(BZ$3="",0,IF(BZ$46="",IF(BZ35="",1,0),0))+IF(CA$3="",0,IF(CA$46="",IF(CA35="",1,0),0))+IF(CB$3="",0,IF(CB$46="",IF(CB35="",1,0),0))+IF(CC$3="",0,IF(CC$46="",IF(CC35="",1,0),0))))</f>
        <v/>
      </c>
      <c r="CG35" s="46" t="str">
        <f>PARAMETRES!$B34</f>
        <v>-</v>
      </c>
      <c r="CH35" s="52" t="str">
        <f>PARAMETRES!$C34</f>
        <v>-</v>
      </c>
    </row>
    <row r="36" spans="1:86">
      <c r="A36" s="31">
        <f t="shared" si="12"/>
        <v>31</v>
      </c>
      <c r="B36" s="46" t="str">
        <f>PARAMETRES!$B35</f>
        <v>-</v>
      </c>
      <c r="C36" s="46" t="str">
        <f>PARAMETRES!$C35</f>
        <v>-</v>
      </c>
      <c r="D36" s="47"/>
      <c r="E36" s="47"/>
      <c r="F36" s="47"/>
      <c r="G36" s="47"/>
      <c r="H36" s="47"/>
      <c r="I36" s="47"/>
      <c r="J36" s="47"/>
      <c r="K36" s="47"/>
      <c r="L36" s="47"/>
      <c r="M36" s="47"/>
      <c r="N36" s="47"/>
      <c r="O36" s="47"/>
      <c r="P36" s="47"/>
      <c r="Q36" s="47"/>
      <c r="R36" s="47"/>
      <c r="S36" s="48" t="str">
        <f>IF(T36=0,"-",SUM(D36:R36)/T36*PARAMETRES!$G$6)</f>
        <v>-</v>
      </c>
      <c r="T36" s="49">
        <f t="shared" si="0"/>
        <v>0</v>
      </c>
      <c r="U36" s="50" t="str">
        <f>IF(PARAMETRES!$B35="-","",IF(D$3="",0,IF(D$46="",IF(D36="",1,0),0))+IF(E$3="",0,IF(E$46="",IF(E36="",1,0),0))+IF(F$3="",0,IF(F$46="",IF(F36="",1,0),0))+IF(G$3="",0,IF(G$46="",IF(G36="",1,0),0))+IF(H$3="",0,IF(H$46="",IF(H36="",1,0),0))+IF(I$3="",0,IF(I$46="",IF(I36="",1,0),0))+IF(J$3="",0,IF(J$46="",IF(J36="",1,0),0))+IF(K$3="",0,IF(K$46="",IF(K36="",1,0),0))+IF(L$3="",0,IF(L$46="",IF(L36="",1,0),0))+IF(M$3="",0,IF(M$46="",IF(M36="",1,0),0))+IF(N$3="",0,IF(N$46="",IF(N36="",1,0),0)+IF(O$3="",0,IF(O$46="",IF(O36="",1,0),0))+IF(P$3="",0,IF(P$46="",IF(P36="",1,0),0))+IF(Q$3="",0,IF(Q$46="",IF(Q36="",1,0),0))+IF(R$3="",0,IF(R$46="",IF(R36="",1,0),0))))</f>
        <v/>
      </c>
      <c r="V36" s="31">
        <f t="shared" si="13"/>
        <v>31</v>
      </c>
      <c r="W36" s="46" t="str">
        <f>PARAMETRES!$B35</f>
        <v>-</v>
      </c>
      <c r="X36" s="46" t="str">
        <f>PARAMETRES!$C35</f>
        <v>-</v>
      </c>
      <c r="Y36" s="47"/>
      <c r="Z36" s="47"/>
      <c r="AA36" s="47"/>
      <c r="AB36" s="47"/>
      <c r="AC36" s="47"/>
      <c r="AD36" s="47"/>
      <c r="AE36" s="47"/>
      <c r="AF36" s="47"/>
      <c r="AG36" s="47"/>
      <c r="AH36" s="47"/>
      <c r="AI36" s="47"/>
      <c r="AJ36" s="47"/>
      <c r="AK36" s="47"/>
      <c r="AL36" s="47"/>
      <c r="AM36" s="47"/>
      <c r="AN36" s="48" t="str">
        <f>IF(AO36=0,"-",SUM(Y36:AM36)/AO36*PARAMETRES!$G$6)</f>
        <v>-</v>
      </c>
      <c r="AO36" s="49">
        <f t="shared" si="1"/>
        <v>0</v>
      </c>
      <c r="AP36" s="50" t="str">
        <f>IF(PARAMETRES!$B35="-","",IF(Y$3="",0,IF(Y$46="",IF(Y36="",1,0),0))+IF(Z$3="",0,IF(Z$46="",IF(Z36="",1,0),0))+IF(AA$3="",0,IF(AA$46="",IF(AA36="",1,0),0))+IF(AB$3="",0,IF(AB$46="",IF(AB36="",1,0),0))+IF(AC$3="",0,IF(AC$46="",IF(AC36="",1,0),0))+IF(AD$3="",0,IF(AD$46="",IF(AD36="",1,0),0))+IF(AE$3="",0,IF(AE$46="",IF(AE36="",1,0),0))+IF(AF$3="",0,IF(AF$46="",IF(AF36="",1,0),0))+IF(AG$3="",0,IF(AG$46="",IF(AG36="",1,0),0))+IF(AH$3="",0,IF(AH$46="",IF(AH36="",1,0),0))+IF(AI$3="",0,IF(AI$46="",IF(AI36="",1,0),0)+IF(AJ$3="",0,IF(AJ$46="",IF(AJ36="",1,0),0))+IF(AK$3="",0,IF(AK$46="",IF(AK36="",1,0),0))+IF(AL$3="",0,IF(AL$46="",IF(AL36="",1,0),0))+IF(AM$3="",0,IF(AM$46="",IF(AM36="",1,0),0))))</f>
        <v/>
      </c>
      <c r="AQ36" s="31">
        <f t="shared" si="14"/>
        <v>31</v>
      </c>
      <c r="AR36" s="46" t="str">
        <f>PARAMETRES!$B35</f>
        <v>-</v>
      </c>
      <c r="AS36" s="46" t="str">
        <f>PARAMETRES!$C35</f>
        <v>-</v>
      </c>
      <c r="AT36" s="47"/>
      <c r="AU36" s="47"/>
      <c r="AV36" s="47"/>
      <c r="AW36" s="47"/>
      <c r="AX36" s="47"/>
      <c r="AY36" s="47"/>
      <c r="AZ36" s="47"/>
      <c r="BA36" s="47"/>
      <c r="BB36" s="47"/>
      <c r="BC36" s="47"/>
      <c r="BD36" s="47"/>
      <c r="BE36" s="47"/>
      <c r="BF36" s="47"/>
      <c r="BG36" s="47"/>
      <c r="BH36" s="47"/>
      <c r="BI36" s="48" t="str">
        <f>IF(BJ36=0,"-",SUM(AT36:BH36)/BJ36*PARAMETRES!$G$6)</f>
        <v>-</v>
      </c>
      <c r="BJ36" s="49">
        <f t="shared" si="2"/>
        <v>0</v>
      </c>
      <c r="BK36" s="50" t="str">
        <f>IF(PARAMETRES!$B35="-","",IF(AT$3="",0,IF(AT$46="",IF(AT36="",1,0),0))+IF(AU$3="",0,IF(AU$46="",IF(AU36="",1,0),0))+IF(AV$3="",0,IF(AV$46="",IF(AV36="",1,0),0))+IF(AW$3="",0,IF(AW$46="",IF(AW36="",1,0),0))+IF(AX$3="",0,IF(AX$46="",IF(AX36="",1,0),0))+IF(AY$3="",0,IF(AY$46="",IF(AY36="",1,0),0))+IF(AZ$3="",0,IF(AZ$46="",IF(AZ36="",1,0),0))+IF(BA$3="",0,IF(BA$46="",IF(BA36="",1,0),0))+IF(BB$3="",0,IF(BB$46="",IF(BB36="",1,0),0))+IF(BC$3="",0,IF(BC$46="",IF(BC36="",1,0),0))+IF(BD$3="",0,IF(BD$46="",IF(BD36="",1,0),0)+IF(BE$3="",0,IF(BE$46="",IF(BE36="",1,0),0))+IF(BF$3="",0,IF(BF$46="",IF(BF36="",1,0),0))+IF(BG$3="",0,IF(BG$46="",IF(BG36="",1,0),0))+IF(BH$3="",0,IF(BH$46="",IF(BH36="",1,0),0))))</f>
        <v/>
      </c>
      <c r="BL36" s="31">
        <f t="shared" si="15"/>
        <v>31</v>
      </c>
      <c r="BM36" s="46" t="str">
        <f>PARAMETRES!$B35</f>
        <v>-</v>
      </c>
      <c r="BN36" s="46" t="str">
        <f>PARAMETRES!$C35</f>
        <v>-</v>
      </c>
      <c r="BO36" s="47"/>
      <c r="BP36" s="47"/>
      <c r="BQ36" s="47"/>
      <c r="BR36" s="47"/>
      <c r="BS36" s="47"/>
      <c r="BT36" s="47"/>
      <c r="BU36" s="47"/>
      <c r="BV36" s="47"/>
      <c r="BW36" s="47"/>
      <c r="BX36" s="47"/>
      <c r="BY36" s="47"/>
      <c r="BZ36" s="47"/>
      <c r="CA36" s="47"/>
      <c r="CB36" s="47"/>
      <c r="CC36" s="47"/>
      <c r="CD36" s="48" t="str">
        <f>IF(CE36=0,"-",SUM(BO36:CC36)/CE36*PARAMETRES!$G$6)</f>
        <v>-</v>
      </c>
      <c r="CE36" s="49">
        <f t="shared" si="3"/>
        <v>0</v>
      </c>
      <c r="CF36" s="51" t="str">
        <f>IF(PARAMETRES!$B35="-","",IF(BO$3="",0,IF(BO$46="",IF(BO36="",1,0),0))+IF(BP$3="",0,IF(BP$46="",IF(BP36="",1,0),0))+IF(BQ$3="",0,IF(BQ$46="",IF(BQ36="",1,0),0))+IF(BR$3="",0,IF(BR$46="",IF(BR36="",1,0),0))+IF(BS$3="",0,IF(BS$46="",IF(BS36="",1,0),0))+IF(BT$3="",0,IF(BT$46="",IF(BT36="",1,0),0))+IF(BU$3="",0,IF(BU$46="",IF(BU36="",1,0),0))+IF(BV$3="",0,IF(BV$46="",IF(BV36="",1,0),0))+IF(BW$3="",0,IF(BW$46="",IF(BW36="",1,0),0))+IF(BX$3="",0,IF(BX$46="",IF(BX36="",1,0),0))+IF(BY$3="",0,IF(BY$46="",IF(BY36="",1,0),0)+IF(BZ$3="",0,IF(BZ$46="",IF(BZ36="",1,0),0))+IF(CA$3="",0,IF(CA$46="",IF(CA36="",1,0),0))+IF(CB$3="",0,IF(CB$46="",IF(CB36="",1,0),0))+IF(CC$3="",0,IF(CC$46="",IF(CC36="",1,0),0))))</f>
        <v/>
      </c>
      <c r="CG36" s="46" t="str">
        <f>PARAMETRES!$B35</f>
        <v>-</v>
      </c>
      <c r="CH36" s="52" t="str">
        <f>PARAMETRES!$C35</f>
        <v>-</v>
      </c>
    </row>
    <row r="37" spans="1:86">
      <c r="A37" s="31">
        <f t="shared" si="12"/>
        <v>32</v>
      </c>
      <c r="B37" s="46" t="str">
        <f>PARAMETRES!$B36</f>
        <v>-</v>
      </c>
      <c r="C37" s="46" t="str">
        <f>PARAMETRES!$C36</f>
        <v>-</v>
      </c>
      <c r="D37" s="47"/>
      <c r="E37" s="47"/>
      <c r="F37" s="47"/>
      <c r="G37" s="47"/>
      <c r="H37" s="47"/>
      <c r="I37" s="47"/>
      <c r="J37" s="47"/>
      <c r="K37" s="47"/>
      <c r="L37" s="47"/>
      <c r="M37" s="47"/>
      <c r="N37" s="47"/>
      <c r="O37" s="47"/>
      <c r="P37" s="47"/>
      <c r="Q37" s="47"/>
      <c r="R37" s="47"/>
      <c r="S37" s="48" t="str">
        <f>IF(T37=0,"-",SUM(D37:R37)/T37*PARAMETRES!$G$6)</f>
        <v>-</v>
      </c>
      <c r="T37" s="49">
        <f t="shared" si="0"/>
        <v>0</v>
      </c>
      <c r="U37" s="50" t="str">
        <f>IF(PARAMETRES!$B36="-","",IF(D$3="",0,IF(D$46="",IF(D37="",1,0),0))+IF(E$3="",0,IF(E$46="",IF(E37="",1,0),0))+IF(F$3="",0,IF(F$46="",IF(F37="",1,0),0))+IF(G$3="",0,IF(G$46="",IF(G37="",1,0),0))+IF(H$3="",0,IF(H$46="",IF(H37="",1,0),0))+IF(I$3="",0,IF(I$46="",IF(I37="",1,0),0))+IF(J$3="",0,IF(J$46="",IF(J37="",1,0),0))+IF(K$3="",0,IF(K$46="",IF(K37="",1,0),0))+IF(L$3="",0,IF(L$46="",IF(L37="",1,0),0))+IF(M$3="",0,IF(M$46="",IF(M37="",1,0),0))+IF(N$3="",0,IF(N$46="",IF(N37="",1,0),0)+IF(O$3="",0,IF(O$46="",IF(O37="",1,0),0))+IF(P$3="",0,IF(P$46="",IF(P37="",1,0),0))+IF(Q$3="",0,IF(Q$46="",IF(Q37="",1,0),0))+IF(R$3="",0,IF(R$46="",IF(R37="",1,0),0))))</f>
        <v/>
      </c>
      <c r="V37" s="31">
        <f t="shared" si="13"/>
        <v>32</v>
      </c>
      <c r="W37" s="46" t="str">
        <f>PARAMETRES!$B36</f>
        <v>-</v>
      </c>
      <c r="X37" s="46" t="str">
        <f>PARAMETRES!$C36</f>
        <v>-</v>
      </c>
      <c r="Y37" s="47"/>
      <c r="Z37" s="47"/>
      <c r="AA37" s="47"/>
      <c r="AB37" s="47"/>
      <c r="AC37" s="47"/>
      <c r="AD37" s="47"/>
      <c r="AE37" s="47"/>
      <c r="AF37" s="47"/>
      <c r="AG37" s="47"/>
      <c r="AH37" s="47"/>
      <c r="AI37" s="47"/>
      <c r="AJ37" s="47"/>
      <c r="AK37" s="47"/>
      <c r="AL37" s="47"/>
      <c r="AM37" s="47"/>
      <c r="AN37" s="48" t="str">
        <f>IF(AO37=0,"-",SUM(Y37:AM37)/AO37*PARAMETRES!$G$6)</f>
        <v>-</v>
      </c>
      <c r="AO37" s="49">
        <f t="shared" si="1"/>
        <v>0</v>
      </c>
      <c r="AP37" s="50" t="str">
        <f>IF(PARAMETRES!$B36="-","",IF(Y$3="",0,IF(Y$46="",IF(Y37="",1,0),0))+IF(Z$3="",0,IF(Z$46="",IF(Z37="",1,0),0))+IF(AA$3="",0,IF(AA$46="",IF(AA37="",1,0),0))+IF(AB$3="",0,IF(AB$46="",IF(AB37="",1,0),0))+IF(AC$3="",0,IF(AC$46="",IF(AC37="",1,0),0))+IF(AD$3="",0,IF(AD$46="",IF(AD37="",1,0),0))+IF(AE$3="",0,IF(AE$46="",IF(AE37="",1,0),0))+IF(AF$3="",0,IF(AF$46="",IF(AF37="",1,0),0))+IF(AG$3="",0,IF(AG$46="",IF(AG37="",1,0),0))+IF(AH$3="",0,IF(AH$46="",IF(AH37="",1,0),0))+IF(AI$3="",0,IF(AI$46="",IF(AI37="",1,0),0)+IF(AJ$3="",0,IF(AJ$46="",IF(AJ37="",1,0),0))+IF(AK$3="",0,IF(AK$46="",IF(AK37="",1,0),0))+IF(AL$3="",0,IF(AL$46="",IF(AL37="",1,0),0))+IF(AM$3="",0,IF(AM$46="",IF(AM37="",1,0),0))))</f>
        <v/>
      </c>
      <c r="AQ37" s="31">
        <f t="shared" si="14"/>
        <v>32</v>
      </c>
      <c r="AR37" s="46" t="str">
        <f>PARAMETRES!$B36</f>
        <v>-</v>
      </c>
      <c r="AS37" s="46" t="str">
        <f>PARAMETRES!$C36</f>
        <v>-</v>
      </c>
      <c r="AT37" s="47"/>
      <c r="AU37" s="47"/>
      <c r="AV37" s="47"/>
      <c r="AW37" s="47"/>
      <c r="AX37" s="47"/>
      <c r="AY37" s="47"/>
      <c r="AZ37" s="47"/>
      <c r="BA37" s="47"/>
      <c r="BB37" s="47"/>
      <c r="BC37" s="47"/>
      <c r="BD37" s="47"/>
      <c r="BE37" s="47"/>
      <c r="BF37" s="47"/>
      <c r="BG37" s="47"/>
      <c r="BH37" s="47"/>
      <c r="BI37" s="48" t="str">
        <f>IF(BJ37=0,"-",SUM(AT37:BH37)/BJ37*PARAMETRES!$G$6)</f>
        <v>-</v>
      </c>
      <c r="BJ37" s="49">
        <f t="shared" si="2"/>
        <v>0</v>
      </c>
      <c r="BK37" s="50" t="str">
        <f>IF(PARAMETRES!$B36="-","",IF(AT$3="",0,IF(AT$46="",IF(AT37="",1,0),0))+IF(AU$3="",0,IF(AU$46="",IF(AU37="",1,0),0))+IF(AV$3="",0,IF(AV$46="",IF(AV37="",1,0),0))+IF(AW$3="",0,IF(AW$46="",IF(AW37="",1,0),0))+IF(AX$3="",0,IF(AX$46="",IF(AX37="",1,0),0))+IF(AY$3="",0,IF(AY$46="",IF(AY37="",1,0),0))+IF(AZ$3="",0,IF(AZ$46="",IF(AZ37="",1,0),0))+IF(BA$3="",0,IF(BA$46="",IF(BA37="",1,0),0))+IF(BB$3="",0,IF(BB$46="",IF(BB37="",1,0),0))+IF(BC$3="",0,IF(BC$46="",IF(BC37="",1,0),0))+IF(BD$3="",0,IF(BD$46="",IF(BD37="",1,0),0)+IF(BE$3="",0,IF(BE$46="",IF(BE37="",1,0),0))+IF(BF$3="",0,IF(BF$46="",IF(BF37="",1,0),0))+IF(BG$3="",0,IF(BG$46="",IF(BG37="",1,0),0))+IF(BH$3="",0,IF(BH$46="",IF(BH37="",1,0),0))))</f>
        <v/>
      </c>
      <c r="BL37" s="31">
        <f t="shared" si="15"/>
        <v>32</v>
      </c>
      <c r="BM37" s="46" t="str">
        <f>PARAMETRES!$B36</f>
        <v>-</v>
      </c>
      <c r="BN37" s="46" t="str">
        <f>PARAMETRES!$C36</f>
        <v>-</v>
      </c>
      <c r="BO37" s="47"/>
      <c r="BP37" s="47"/>
      <c r="BQ37" s="47"/>
      <c r="BR37" s="47"/>
      <c r="BS37" s="47"/>
      <c r="BT37" s="47"/>
      <c r="BU37" s="47"/>
      <c r="BV37" s="47"/>
      <c r="BW37" s="47"/>
      <c r="BX37" s="47"/>
      <c r="BY37" s="47"/>
      <c r="BZ37" s="47"/>
      <c r="CA37" s="47"/>
      <c r="CB37" s="47"/>
      <c r="CC37" s="47"/>
      <c r="CD37" s="48" t="str">
        <f>IF(CE37=0,"-",SUM(BO37:CC37)/CE37*PARAMETRES!$G$6)</f>
        <v>-</v>
      </c>
      <c r="CE37" s="49">
        <f t="shared" si="3"/>
        <v>0</v>
      </c>
      <c r="CF37" s="51" t="str">
        <f>IF(PARAMETRES!$B36="-","",IF(BO$3="",0,IF(BO$46="",IF(BO37="",1,0),0))+IF(BP$3="",0,IF(BP$46="",IF(BP37="",1,0),0))+IF(BQ$3="",0,IF(BQ$46="",IF(BQ37="",1,0),0))+IF(BR$3="",0,IF(BR$46="",IF(BR37="",1,0),0))+IF(BS$3="",0,IF(BS$46="",IF(BS37="",1,0),0))+IF(BT$3="",0,IF(BT$46="",IF(BT37="",1,0),0))+IF(BU$3="",0,IF(BU$46="",IF(BU37="",1,0),0))+IF(BV$3="",0,IF(BV$46="",IF(BV37="",1,0),0))+IF(BW$3="",0,IF(BW$46="",IF(BW37="",1,0),0))+IF(BX$3="",0,IF(BX$46="",IF(BX37="",1,0),0))+IF(BY$3="",0,IF(BY$46="",IF(BY37="",1,0),0)+IF(BZ$3="",0,IF(BZ$46="",IF(BZ37="",1,0),0))+IF(CA$3="",0,IF(CA$46="",IF(CA37="",1,0),0))+IF(CB$3="",0,IF(CB$46="",IF(CB37="",1,0),0))+IF(CC$3="",0,IF(CC$46="",IF(CC37="",1,0),0))))</f>
        <v/>
      </c>
      <c r="CG37" s="46" t="str">
        <f>PARAMETRES!$B36</f>
        <v>-</v>
      </c>
      <c r="CH37" s="52" t="str">
        <f>PARAMETRES!$C36</f>
        <v>-</v>
      </c>
    </row>
    <row r="38" spans="1:86">
      <c r="A38" s="31">
        <f t="shared" si="12"/>
        <v>33</v>
      </c>
      <c r="B38" s="46" t="str">
        <f>PARAMETRES!$B37</f>
        <v>-</v>
      </c>
      <c r="C38" s="46" t="str">
        <f>PARAMETRES!$C37</f>
        <v>-</v>
      </c>
      <c r="D38" s="47"/>
      <c r="E38" s="47"/>
      <c r="F38" s="47"/>
      <c r="G38" s="47"/>
      <c r="H38" s="47"/>
      <c r="I38" s="47"/>
      <c r="J38" s="47"/>
      <c r="K38" s="47"/>
      <c r="L38" s="47"/>
      <c r="M38" s="47"/>
      <c r="N38" s="47"/>
      <c r="O38" s="47"/>
      <c r="P38" s="47"/>
      <c r="Q38" s="47"/>
      <c r="R38" s="47"/>
      <c r="S38" s="48" t="str">
        <f>IF(T38=0,"-",SUM(D38:R38)/T38*PARAMETRES!$G$6)</f>
        <v>-</v>
      </c>
      <c r="T38" s="49">
        <f t="shared" si="0"/>
        <v>0</v>
      </c>
      <c r="U38" s="50" t="str">
        <f>IF(PARAMETRES!$B37="-","",IF(D$3="",0,IF(D$46="",IF(D38="",1,0),0))+IF(E$3="",0,IF(E$46="",IF(E38="",1,0),0))+IF(F$3="",0,IF(F$46="",IF(F38="",1,0),0))+IF(G$3="",0,IF(G$46="",IF(G38="",1,0),0))+IF(H$3="",0,IF(H$46="",IF(H38="",1,0),0))+IF(I$3="",0,IF(I$46="",IF(I38="",1,0),0))+IF(J$3="",0,IF(J$46="",IF(J38="",1,0),0))+IF(K$3="",0,IF(K$46="",IF(K38="",1,0),0))+IF(L$3="",0,IF(L$46="",IF(L38="",1,0),0))+IF(M$3="",0,IF(M$46="",IF(M38="",1,0),0))+IF(N$3="",0,IF(N$46="",IF(N38="",1,0),0)+IF(O$3="",0,IF(O$46="",IF(O38="",1,0),0))+IF(P$3="",0,IF(P$46="",IF(P38="",1,0),0))+IF(Q$3="",0,IF(Q$46="",IF(Q38="",1,0),0))+IF(R$3="",0,IF(R$46="",IF(R38="",1,0),0))))</f>
        <v/>
      </c>
      <c r="V38" s="31">
        <f t="shared" si="13"/>
        <v>33</v>
      </c>
      <c r="W38" s="46" t="str">
        <f>PARAMETRES!$B37</f>
        <v>-</v>
      </c>
      <c r="X38" s="46" t="str">
        <f>PARAMETRES!$C37</f>
        <v>-</v>
      </c>
      <c r="Y38" s="47"/>
      <c r="Z38" s="47"/>
      <c r="AA38" s="47"/>
      <c r="AB38" s="47"/>
      <c r="AC38" s="47"/>
      <c r="AD38" s="47"/>
      <c r="AE38" s="47"/>
      <c r="AF38" s="47"/>
      <c r="AG38" s="47"/>
      <c r="AH38" s="47"/>
      <c r="AI38" s="47"/>
      <c r="AJ38" s="47"/>
      <c r="AK38" s="47"/>
      <c r="AL38" s="47"/>
      <c r="AM38" s="47"/>
      <c r="AN38" s="48" t="str">
        <f>IF(AO38=0,"-",SUM(Y38:AM38)/AO38*PARAMETRES!$G$6)</f>
        <v>-</v>
      </c>
      <c r="AO38" s="49">
        <f t="shared" si="1"/>
        <v>0</v>
      </c>
      <c r="AP38" s="50" t="str">
        <f>IF(PARAMETRES!$B37="-","",IF(Y$3="",0,IF(Y$46="",IF(Y38="",1,0),0))+IF(Z$3="",0,IF(Z$46="",IF(Z38="",1,0),0))+IF(AA$3="",0,IF(AA$46="",IF(AA38="",1,0),0))+IF(AB$3="",0,IF(AB$46="",IF(AB38="",1,0),0))+IF(AC$3="",0,IF(AC$46="",IF(AC38="",1,0),0))+IF(AD$3="",0,IF(AD$46="",IF(AD38="",1,0),0))+IF(AE$3="",0,IF(AE$46="",IF(AE38="",1,0),0))+IF(AF$3="",0,IF(AF$46="",IF(AF38="",1,0),0))+IF(AG$3="",0,IF(AG$46="",IF(AG38="",1,0),0))+IF(AH$3="",0,IF(AH$46="",IF(AH38="",1,0),0))+IF(AI$3="",0,IF(AI$46="",IF(AI38="",1,0),0)+IF(AJ$3="",0,IF(AJ$46="",IF(AJ38="",1,0),0))+IF(AK$3="",0,IF(AK$46="",IF(AK38="",1,0),0))+IF(AL$3="",0,IF(AL$46="",IF(AL38="",1,0),0))+IF(AM$3="",0,IF(AM$46="",IF(AM38="",1,0),0))))</f>
        <v/>
      </c>
      <c r="AQ38" s="31">
        <f t="shared" si="14"/>
        <v>33</v>
      </c>
      <c r="AR38" s="46" t="str">
        <f>PARAMETRES!$B37</f>
        <v>-</v>
      </c>
      <c r="AS38" s="46" t="str">
        <f>PARAMETRES!$C37</f>
        <v>-</v>
      </c>
      <c r="AT38" s="47"/>
      <c r="AU38" s="47"/>
      <c r="AV38" s="47"/>
      <c r="AW38" s="47"/>
      <c r="AX38" s="47"/>
      <c r="AY38" s="47"/>
      <c r="AZ38" s="47"/>
      <c r="BA38" s="47"/>
      <c r="BB38" s="47"/>
      <c r="BC38" s="47"/>
      <c r="BD38" s="47"/>
      <c r="BE38" s="47"/>
      <c r="BF38" s="47"/>
      <c r="BG38" s="47"/>
      <c r="BH38" s="47"/>
      <c r="BI38" s="48" t="str">
        <f>IF(BJ38=0,"-",SUM(AT38:BH38)/BJ38*PARAMETRES!$G$6)</f>
        <v>-</v>
      </c>
      <c r="BJ38" s="49">
        <f t="shared" si="2"/>
        <v>0</v>
      </c>
      <c r="BK38" s="50" t="str">
        <f>IF(PARAMETRES!$B37="-","",IF(AT$3="",0,IF(AT$46="",IF(AT38="",1,0),0))+IF(AU$3="",0,IF(AU$46="",IF(AU38="",1,0),0))+IF(AV$3="",0,IF(AV$46="",IF(AV38="",1,0),0))+IF(AW$3="",0,IF(AW$46="",IF(AW38="",1,0),0))+IF(AX$3="",0,IF(AX$46="",IF(AX38="",1,0),0))+IF(AY$3="",0,IF(AY$46="",IF(AY38="",1,0),0))+IF(AZ$3="",0,IF(AZ$46="",IF(AZ38="",1,0),0))+IF(BA$3="",0,IF(BA$46="",IF(BA38="",1,0),0))+IF(BB$3="",0,IF(BB$46="",IF(BB38="",1,0),0))+IF(BC$3="",0,IF(BC$46="",IF(BC38="",1,0),0))+IF(BD$3="",0,IF(BD$46="",IF(BD38="",1,0),0)+IF(BE$3="",0,IF(BE$46="",IF(BE38="",1,0),0))+IF(BF$3="",0,IF(BF$46="",IF(BF38="",1,0),0))+IF(BG$3="",0,IF(BG$46="",IF(BG38="",1,0),0))+IF(BH$3="",0,IF(BH$46="",IF(BH38="",1,0),0))))</f>
        <v/>
      </c>
      <c r="BL38" s="31">
        <f t="shared" si="15"/>
        <v>33</v>
      </c>
      <c r="BM38" s="46" t="str">
        <f>PARAMETRES!$B37</f>
        <v>-</v>
      </c>
      <c r="BN38" s="46" t="str">
        <f>PARAMETRES!$C37</f>
        <v>-</v>
      </c>
      <c r="BO38" s="47"/>
      <c r="BP38" s="47"/>
      <c r="BQ38" s="47"/>
      <c r="BR38" s="47"/>
      <c r="BS38" s="47"/>
      <c r="BT38" s="47"/>
      <c r="BU38" s="47"/>
      <c r="BV38" s="47"/>
      <c r="BW38" s="47"/>
      <c r="BX38" s="47"/>
      <c r="BY38" s="47"/>
      <c r="BZ38" s="47"/>
      <c r="CA38" s="47"/>
      <c r="CB38" s="47"/>
      <c r="CC38" s="47"/>
      <c r="CD38" s="48" t="str">
        <f>IF(CE38=0,"-",SUM(BO38:CC38)/CE38*PARAMETRES!$G$6)</f>
        <v>-</v>
      </c>
      <c r="CE38" s="49">
        <f t="shared" si="3"/>
        <v>0</v>
      </c>
      <c r="CF38" s="51" t="str">
        <f>IF(PARAMETRES!$B37="-","",IF(BO$3="",0,IF(BO$46="",IF(BO38="",1,0),0))+IF(BP$3="",0,IF(BP$46="",IF(BP38="",1,0),0))+IF(BQ$3="",0,IF(BQ$46="",IF(BQ38="",1,0),0))+IF(BR$3="",0,IF(BR$46="",IF(BR38="",1,0),0))+IF(BS$3="",0,IF(BS$46="",IF(BS38="",1,0),0))+IF(BT$3="",0,IF(BT$46="",IF(BT38="",1,0),0))+IF(BU$3="",0,IF(BU$46="",IF(BU38="",1,0),0))+IF(BV$3="",0,IF(BV$46="",IF(BV38="",1,0),0))+IF(BW$3="",0,IF(BW$46="",IF(BW38="",1,0),0))+IF(BX$3="",0,IF(BX$46="",IF(BX38="",1,0),0))+IF(BY$3="",0,IF(BY$46="",IF(BY38="",1,0),0)+IF(BZ$3="",0,IF(BZ$46="",IF(BZ38="",1,0),0))+IF(CA$3="",0,IF(CA$46="",IF(CA38="",1,0),0))+IF(CB$3="",0,IF(CB$46="",IF(CB38="",1,0),0))+IF(CC$3="",0,IF(CC$46="",IF(CC38="",1,0),0))))</f>
        <v/>
      </c>
      <c r="CG38" s="46" t="str">
        <f>PARAMETRES!$B37</f>
        <v>-</v>
      </c>
      <c r="CH38" s="52" t="str">
        <f>PARAMETRES!$C37</f>
        <v>-</v>
      </c>
    </row>
    <row r="39" spans="1:86">
      <c r="A39" s="31">
        <f t="shared" si="12"/>
        <v>34</v>
      </c>
      <c r="B39" s="46" t="str">
        <f>PARAMETRES!$B38</f>
        <v>-</v>
      </c>
      <c r="C39" s="46" t="str">
        <f>PARAMETRES!$C38</f>
        <v>-</v>
      </c>
      <c r="D39" s="47"/>
      <c r="E39" s="47"/>
      <c r="F39" s="47"/>
      <c r="G39" s="47"/>
      <c r="H39" s="47"/>
      <c r="I39" s="47"/>
      <c r="J39" s="47"/>
      <c r="K39" s="47"/>
      <c r="L39" s="47"/>
      <c r="M39" s="47"/>
      <c r="N39" s="47"/>
      <c r="O39" s="47"/>
      <c r="P39" s="47"/>
      <c r="Q39" s="47"/>
      <c r="R39" s="47"/>
      <c r="S39" s="48" t="str">
        <f>IF(T39=0,"-",SUM(D39:R39)/T39*PARAMETRES!$G$6)</f>
        <v>-</v>
      </c>
      <c r="T39" s="49">
        <f t="shared" si="0"/>
        <v>0</v>
      </c>
      <c r="U39" s="50" t="str">
        <f>IF(PARAMETRES!$B38="-","",IF(D$3="",0,IF(D$46="",IF(D39="",1,0),0))+IF(E$3="",0,IF(E$46="",IF(E39="",1,0),0))+IF(F$3="",0,IF(F$46="",IF(F39="",1,0),0))+IF(G$3="",0,IF(G$46="",IF(G39="",1,0),0))+IF(H$3="",0,IF(H$46="",IF(H39="",1,0),0))+IF(I$3="",0,IF(I$46="",IF(I39="",1,0),0))+IF(J$3="",0,IF(J$46="",IF(J39="",1,0),0))+IF(K$3="",0,IF(K$46="",IF(K39="",1,0),0))+IF(L$3="",0,IF(L$46="",IF(L39="",1,0),0))+IF(M$3="",0,IF(M$46="",IF(M39="",1,0),0))+IF(N$3="",0,IF(N$46="",IF(N39="",1,0),0)+IF(O$3="",0,IF(O$46="",IF(O39="",1,0),0))+IF(P$3="",0,IF(P$46="",IF(P39="",1,0),0))+IF(Q$3="",0,IF(Q$46="",IF(Q39="",1,0),0))+IF(R$3="",0,IF(R$46="",IF(R39="",1,0),0))))</f>
        <v/>
      </c>
      <c r="V39" s="31">
        <f t="shared" si="13"/>
        <v>34</v>
      </c>
      <c r="W39" s="46" t="str">
        <f>PARAMETRES!$B38</f>
        <v>-</v>
      </c>
      <c r="X39" s="46" t="str">
        <f>PARAMETRES!$C38</f>
        <v>-</v>
      </c>
      <c r="Y39" s="47"/>
      <c r="Z39" s="47"/>
      <c r="AA39" s="47"/>
      <c r="AB39" s="47"/>
      <c r="AC39" s="47"/>
      <c r="AD39" s="47"/>
      <c r="AE39" s="47"/>
      <c r="AF39" s="47"/>
      <c r="AG39" s="47"/>
      <c r="AH39" s="47"/>
      <c r="AI39" s="47"/>
      <c r="AJ39" s="47"/>
      <c r="AK39" s="47"/>
      <c r="AL39" s="47"/>
      <c r="AM39" s="47"/>
      <c r="AN39" s="48" t="str">
        <f>IF(AO39=0,"-",SUM(Y39:AM39)/AO39*PARAMETRES!$G$6)</f>
        <v>-</v>
      </c>
      <c r="AO39" s="49">
        <f t="shared" si="1"/>
        <v>0</v>
      </c>
      <c r="AP39" s="50" t="str">
        <f>IF(PARAMETRES!$B38="-","",IF(Y$3="",0,IF(Y$46="",IF(Y39="",1,0),0))+IF(Z$3="",0,IF(Z$46="",IF(Z39="",1,0),0))+IF(AA$3="",0,IF(AA$46="",IF(AA39="",1,0),0))+IF(AB$3="",0,IF(AB$46="",IF(AB39="",1,0),0))+IF(AC$3="",0,IF(AC$46="",IF(AC39="",1,0),0))+IF(AD$3="",0,IF(AD$46="",IF(AD39="",1,0),0))+IF(AE$3="",0,IF(AE$46="",IF(AE39="",1,0),0))+IF(AF$3="",0,IF(AF$46="",IF(AF39="",1,0),0))+IF(AG$3="",0,IF(AG$46="",IF(AG39="",1,0),0))+IF(AH$3="",0,IF(AH$46="",IF(AH39="",1,0),0))+IF(AI$3="",0,IF(AI$46="",IF(AI39="",1,0),0)+IF(AJ$3="",0,IF(AJ$46="",IF(AJ39="",1,0),0))+IF(AK$3="",0,IF(AK$46="",IF(AK39="",1,0),0))+IF(AL$3="",0,IF(AL$46="",IF(AL39="",1,0),0))+IF(AM$3="",0,IF(AM$46="",IF(AM39="",1,0),0))))</f>
        <v/>
      </c>
      <c r="AQ39" s="31">
        <f t="shared" si="14"/>
        <v>34</v>
      </c>
      <c r="AR39" s="46" t="str">
        <f>PARAMETRES!$B38</f>
        <v>-</v>
      </c>
      <c r="AS39" s="46" t="str">
        <f>PARAMETRES!$C38</f>
        <v>-</v>
      </c>
      <c r="AT39" s="47"/>
      <c r="AU39" s="47"/>
      <c r="AV39" s="47"/>
      <c r="AW39" s="47"/>
      <c r="AX39" s="47"/>
      <c r="AY39" s="47"/>
      <c r="AZ39" s="47"/>
      <c r="BA39" s="47"/>
      <c r="BB39" s="47"/>
      <c r="BC39" s="47"/>
      <c r="BD39" s="47"/>
      <c r="BE39" s="47"/>
      <c r="BF39" s="47"/>
      <c r="BG39" s="47"/>
      <c r="BH39" s="47"/>
      <c r="BI39" s="48" t="str">
        <f>IF(BJ39=0,"-",SUM(AT39:BH39)/BJ39*PARAMETRES!$G$6)</f>
        <v>-</v>
      </c>
      <c r="BJ39" s="49">
        <f t="shared" si="2"/>
        <v>0</v>
      </c>
      <c r="BK39" s="50" t="str">
        <f>IF(PARAMETRES!$B38="-","",IF(AT$3="",0,IF(AT$46="",IF(AT39="",1,0),0))+IF(AU$3="",0,IF(AU$46="",IF(AU39="",1,0),0))+IF(AV$3="",0,IF(AV$46="",IF(AV39="",1,0),0))+IF(AW$3="",0,IF(AW$46="",IF(AW39="",1,0),0))+IF(AX$3="",0,IF(AX$46="",IF(AX39="",1,0),0))+IF(AY$3="",0,IF(AY$46="",IF(AY39="",1,0),0))+IF(AZ$3="",0,IF(AZ$46="",IF(AZ39="",1,0),0))+IF(BA$3="",0,IF(BA$46="",IF(BA39="",1,0),0))+IF(BB$3="",0,IF(BB$46="",IF(BB39="",1,0),0))+IF(BC$3="",0,IF(BC$46="",IF(BC39="",1,0),0))+IF(BD$3="",0,IF(BD$46="",IF(BD39="",1,0),0)+IF(BE$3="",0,IF(BE$46="",IF(BE39="",1,0),0))+IF(BF$3="",0,IF(BF$46="",IF(BF39="",1,0),0))+IF(BG$3="",0,IF(BG$46="",IF(BG39="",1,0),0))+IF(BH$3="",0,IF(BH$46="",IF(BH39="",1,0),0))))</f>
        <v/>
      </c>
      <c r="BL39" s="31">
        <f t="shared" si="15"/>
        <v>34</v>
      </c>
      <c r="BM39" s="46" t="str">
        <f>PARAMETRES!$B38</f>
        <v>-</v>
      </c>
      <c r="BN39" s="46" t="str">
        <f>PARAMETRES!$C38</f>
        <v>-</v>
      </c>
      <c r="BO39" s="47"/>
      <c r="BP39" s="47"/>
      <c r="BQ39" s="47"/>
      <c r="BR39" s="47"/>
      <c r="BS39" s="47"/>
      <c r="BT39" s="47"/>
      <c r="BU39" s="47"/>
      <c r="BV39" s="47"/>
      <c r="BW39" s="47"/>
      <c r="BX39" s="47"/>
      <c r="BY39" s="47"/>
      <c r="BZ39" s="47"/>
      <c r="CA39" s="47"/>
      <c r="CB39" s="47"/>
      <c r="CC39" s="47"/>
      <c r="CD39" s="48" t="str">
        <f>IF(CE39=0,"-",SUM(BO39:CC39)/CE39*PARAMETRES!$G$6)</f>
        <v>-</v>
      </c>
      <c r="CE39" s="49">
        <f t="shared" si="3"/>
        <v>0</v>
      </c>
      <c r="CF39" s="51" t="str">
        <f>IF(PARAMETRES!$B38="-","",IF(BO$3="",0,IF(BO$46="",IF(BO39="",1,0),0))+IF(BP$3="",0,IF(BP$46="",IF(BP39="",1,0),0))+IF(BQ$3="",0,IF(BQ$46="",IF(BQ39="",1,0),0))+IF(BR$3="",0,IF(BR$46="",IF(BR39="",1,0),0))+IF(BS$3="",0,IF(BS$46="",IF(BS39="",1,0),0))+IF(BT$3="",0,IF(BT$46="",IF(BT39="",1,0),0))+IF(BU$3="",0,IF(BU$46="",IF(BU39="",1,0),0))+IF(BV$3="",0,IF(BV$46="",IF(BV39="",1,0),0))+IF(BW$3="",0,IF(BW$46="",IF(BW39="",1,0),0))+IF(BX$3="",0,IF(BX$46="",IF(BX39="",1,0),0))+IF(BY$3="",0,IF(BY$46="",IF(BY39="",1,0),0)+IF(BZ$3="",0,IF(BZ$46="",IF(BZ39="",1,0),0))+IF(CA$3="",0,IF(CA$46="",IF(CA39="",1,0),0))+IF(CB$3="",0,IF(CB$46="",IF(CB39="",1,0),0))+IF(CC$3="",0,IF(CC$46="",IF(CC39="",1,0),0))))</f>
        <v/>
      </c>
      <c r="CG39" s="46" t="str">
        <f>PARAMETRES!$B38</f>
        <v>-</v>
      </c>
      <c r="CH39" s="52" t="str">
        <f>PARAMETRES!$C38</f>
        <v>-</v>
      </c>
    </row>
    <row r="40" spans="1:86">
      <c r="A40" s="31">
        <f t="shared" si="12"/>
        <v>35</v>
      </c>
      <c r="B40" s="46" t="str">
        <f>PARAMETRES!$B39</f>
        <v>-</v>
      </c>
      <c r="C40" s="46" t="str">
        <f>PARAMETRES!$C39</f>
        <v>-</v>
      </c>
      <c r="D40" s="47"/>
      <c r="E40" s="47"/>
      <c r="F40" s="47"/>
      <c r="G40" s="47"/>
      <c r="H40" s="47"/>
      <c r="I40" s="47"/>
      <c r="J40" s="47"/>
      <c r="K40" s="47"/>
      <c r="L40" s="47"/>
      <c r="M40" s="47"/>
      <c r="N40" s="47"/>
      <c r="O40" s="47"/>
      <c r="P40" s="47"/>
      <c r="Q40" s="47"/>
      <c r="R40" s="47"/>
      <c r="S40" s="48" t="str">
        <f>IF(T40=0,"-",SUM(D40:R40)/T40*PARAMETRES!$G$6)</f>
        <v>-</v>
      </c>
      <c r="T40" s="49">
        <f t="shared" si="0"/>
        <v>0</v>
      </c>
      <c r="U40" s="50" t="str">
        <f>IF(PARAMETRES!$B39="-","",IF(D$3="",0,IF(D$46="",IF(D40="",1,0),0))+IF(E$3="",0,IF(E$46="",IF(E40="",1,0),0))+IF(F$3="",0,IF(F$46="",IF(F40="",1,0),0))+IF(G$3="",0,IF(G$46="",IF(G40="",1,0),0))+IF(H$3="",0,IF(H$46="",IF(H40="",1,0),0))+IF(I$3="",0,IF(I$46="",IF(I40="",1,0),0))+IF(J$3="",0,IF(J$46="",IF(J40="",1,0),0))+IF(K$3="",0,IF(K$46="",IF(K40="",1,0),0))+IF(L$3="",0,IF(L$46="",IF(L40="",1,0),0))+IF(M$3="",0,IF(M$46="",IF(M40="",1,0),0))+IF(N$3="",0,IF(N$46="",IF(N40="",1,0),0)+IF(O$3="",0,IF(O$46="",IF(O40="",1,0),0))+IF(P$3="",0,IF(P$46="",IF(P40="",1,0),0))+IF(Q$3="",0,IF(Q$46="",IF(Q40="",1,0),0))+IF(R$3="",0,IF(R$46="",IF(R40="",1,0),0))))</f>
        <v/>
      </c>
      <c r="V40" s="31">
        <f t="shared" si="13"/>
        <v>35</v>
      </c>
      <c r="W40" s="46" t="str">
        <f>PARAMETRES!$B39</f>
        <v>-</v>
      </c>
      <c r="X40" s="46" t="str">
        <f>PARAMETRES!$C39</f>
        <v>-</v>
      </c>
      <c r="Y40" s="47"/>
      <c r="Z40" s="47"/>
      <c r="AA40" s="47"/>
      <c r="AB40" s="47"/>
      <c r="AC40" s="47"/>
      <c r="AD40" s="47"/>
      <c r="AE40" s="47"/>
      <c r="AF40" s="47"/>
      <c r="AG40" s="47"/>
      <c r="AH40" s="47"/>
      <c r="AI40" s="47"/>
      <c r="AJ40" s="47"/>
      <c r="AK40" s="47"/>
      <c r="AL40" s="47"/>
      <c r="AM40" s="47"/>
      <c r="AN40" s="48" t="str">
        <f>IF(AO40=0,"-",SUM(Y40:AM40)/AO40*PARAMETRES!$G$6)</f>
        <v>-</v>
      </c>
      <c r="AO40" s="49">
        <f t="shared" si="1"/>
        <v>0</v>
      </c>
      <c r="AP40" s="50" t="str">
        <f>IF(PARAMETRES!$B39="-","",IF(Y$3="",0,IF(Y$46="",IF(Y40="",1,0),0))+IF(Z$3="",0,IF(Z$46="",IF(Z40="",1,0),0))+IF(AA$3="",0,IF(AA$46="",IF(AA40="",1,0),0))+IF(AB$3="",0,IF(AB$46="",IF(AB40="",1,0),0))+IF(AC$3="",0,IF(AC$46="",IF(AC40="",1,0),0))+IF(AD$3="",0,IF(AD$46="",IF(AD40="",1,0),0))+IF(AE$3="",0,IF(AE$46="",IF(AE40="",1,0),0))+IF(AF$3="",0,IF(AF$46="",IF(AF40="",1,0),0))+IF(AG$3="",0,IF(AG$46="",IF(AG40="",1,0),0))+IF(AH$3="",0,IF(AH$46="",IF(AH40="",1,0),0))+IF(AI$3="",0,IF(AI$46="",IF(AI40="",1,0),0)+IF(AJ$3="",0,IF(AJ$46="",IF(AJ40="",1,0),0))+IF(AK$3="",0,IF(AK$46="",IF(AK40="",1,0),0))+IF(AL$3="",0,IF(AL$46="",IF(AL40="",1,0),0))+IF(AM$3="",0,IF(AM$46="",IF(AM40="",1,0),0))))</f>
        <v/>
      </c>
      <c r="AQ40" s="31">
        <f t="shared" si="14"/>
        <v>35</v>
      </c>
      <c r="AR40" s="46" t="str">
        <f>PARAMETRES!$B39</f>
        <v>-</v>
      </c>
      <c r="AS40" s="46" t="str">
        <f>PARAMETRES!$C39</f>
        <v>-</v>
      </c>
      <c r="AT40" s="47"/>
      <c r="AU40" s="47"/>
      <c r="AV40" s="47"/>
      <c r="AW40" s="47"/>
      <c r="AX40" s="47"/>
      <c r="AY40" s="47"/>
      <c r="AZ40" s="47"/>
      <c r="BA40" s="47"/>
      <c r="BB40" s="47"/>
      <c r="BC40" s="47"/>
      <c r="BD40" s="47"/>
      <c r="BE40" s="47"/>
      <c r="BF40" s="47"/>
      <c r="BG40" s="47"/>
      <c r="BH40" s="47"/>
      <c r="BI40" s="48" t="str">
        <f>IF(BJ40=0,"-",SUM(AT40:BH40)/BJ40*PARAMETRES!$G$6)</f>
        <v>-</v>
      </c>
      <c r="BJ40" s="49">
        <f t="shared" si="2"/>
        <v>0</v>
      </c>
      <c r="BK40" s="50" t="str">
        <f>IF(PARAMETRES!$B39="-","",IF(AT$3="",0,IF(AT$46="",IF(AT40="",1,0),0))+IF(AU$3="",0,IF(AU$46="",IF(AU40="",1,0),0))+IF(AV$3="",0,IF(AV$46="",IF(AV40="",1,0),0))+IF(AW$3="",0,IF(AW$46="",IF(AW40="",1,0),0))+IF(AX$3="",0,IF(AX$46="",IF(AX40="",1,0),0))+IF(AY$3="",0,IF(AY$46="",IF(AY40="",1,0),0))+IF(AZ$3="",0,IF(AZ$46="",IF(AZ40="",1,0),0))+IF(BA$3="",0,IF(BA$46="",IF(BA40="",1,0),0))+IF(BB$3="",0,IF(BB$46="",IF(BB40="",1,0),0))+IF(BC$3="",0,IF(BC$46="",IF(BC40="",1,0),0))+IF(BD$3="",0,IF(BD$46="",IF(BD40="",1,0),0)+IF(BE$3="",0,IF(BE$46="",IF(BE40="",1,0),0))+IF(BF$3="",0,IF(BF$46="",IF(BF40="",1,0),0))+IF(BG$3="",0,IF(BG$46="",IF(BG40="",1,0),0))+IF(BH$3="",0,IF(BH$46="",IF(BH40="",1,0),0))))</f>
        <v/>
      </c>
      <c r="BL40" s="31">
        <f t="shared" si="15"/>
        <v>35</v>
      </c>
      <c r="BM40" s="46" t="str">
        <f>PARAMETRES!$B39</f>
        <v>-</v>
      </c>
      <c r="BN40" s="46" t="str">
        <f>PARAMETRES!$C39</f>
        <v>-</v>
      </c>
      <c r="BO40" s="47"/>
      <c r="BP40" s="47"/>
      <c r="BQ40" s="47"/>
      <c r="BR40" s="47"/>
      <c r="BS40" s="47"/>
      <c r="BT40" s="47"/>
      <c r="BU40" s="47"/>
      <c r="BV40" s="47"/>
      <c r="BW40" s="47"/>
      <c r="BX40" s="47"/>
      <c r="BY40" s="47"/>
      <c r="BZ40" s="47"/>
      <c r="CA40" s="47"/>
      <c r="CB40" s="47"/>
      <c r="CC40" s="47"/>
      <c r="CD40" s="48" t="str">
        <f>IF(CE40=0,"-",SUM(BO40:CC40)/CE40*PARAMETRES!$G$6)</f>
        <v>-</v>
      </c>
      <c r="CE40" s="49">
        <f t="shared" si="3"/>
        <v>0</v>
      </c>
      <c r="CF40" s="51" t="str">
        <f>IF(PARAMETRES!$B39="-","",IF(BO$3="",0,IF(BO$46="",IF(BO40="",1,0),0))+IF(BP$3="",0,IF(BP$46="",IF(BP40="",1,0),0))+IF(BQ$3="",0,IF(BQ$46="",IF(BQ40="",1,0),0))+IF(BR$3="",0,IF(BR$46="",IF(BR40="",1,0),0))+IF(BS$3="",0,IF(BS$46="",IF(BS40="",1,0),0))+IF(BT$3="",0,IF(BT$46="",IF(BT40="",1,0),0))+IF(BU$3="",0,IF(BU$46="",IF(BU40="",1,0),0))+IF(BV$3="",0,IF(BV$46="",IF(BV40="",1,0),0))+IF(BW$3="",0,IF(BW$46="",IF(BW40="",1,0),0))+IF(BX$3="",0,IF(BX$46="",IF(BX40="",1,0),0))+IF(BY$3="",0,IF(BY$46="",IF(BY40="",1,0),0)+IF(BZ$3="",0,IF(BZ$46="",IF(BZ40="",1,0),0))+IF(CA$3="",0,IF(CA$46="",IF(CA40="",1,0),0))+IF(CB$3="",0,IF(CB$46="",IF(CB40="",1,0),0))+IF(CC$3="",0,IF(CC$46="",IF(CC40="",1,0),0))))</f>
        <v/>
      </c>
      <c r="CG40" s="46" t="str">
        <f>PARAMETRES!$B39</f>
        <v>-</v>
      </c>
      <c r="CH40" s="52" t="str">
        <f>PARAMETRES!$C39</f>
        <v>-</v>
      </c>
    </row>
    <row r="41" spans="1:86">
      <c r="A41" s="31">
        <f t="shared" si="12"/>
        <v>36</v>
      </c>
      <c r="B41" s="46" t="str">
        <f>PARAMETRES!$B40</f>
        <v>-</v>
      </c>
      <c r="C41" s="46" t="str">
        <f>PARAMETRES!$C40</f>
        <v>-</v>
      </c>
      <c r="D41" s="47"/>
      <c r="E41" s="47"/>
      <c r="F41" s="47"/>
      <c r="G41" s="47"/>
      <c r="H41" s="47"/>
      <c r="I41" s="47"/>
      <c r="J41" s="47"/>
      <c r="K41" s="47"/>
      <c r="L41" s="47"/>
      <c r="M41" s="47"/>
      <c r="N41" s="47"/>
      <c r="O41" s="47"/>
      <c r="P41" s="47"/>
      <c r="Q41" s="47"/>
      <c r="R41" s="47"/>
      <c r="S41" s="48" t="str">
        <f>IF(T41=0,"-",SUM(D41:R41)/T41*PARAMETRES!$G$6)</f>
        <v>-</v>
      </c>
      <c r="T41" s="49">
        <f t="shared" si="0"/>
        <v>0</v>
      </c>
      <c r="U41" s="50" t="str">
        <f>IF(PARAMETRES!$B40="-","",IF(D$3="",0,IF(D$46="",IF(D41="",1,0),0))+IF(E$3="",0,IF(E$46="",IF(E41="",1,0),0))+IF(F$3="",0,IF(F$46="",IF(F41="",1,0),0))+IF(G$3="",0,IF(G$46="",IF(G41="",1,0),0))+IF(H$3="",0,IF(H$46="",IF(H41="",1,0),0))+IF(I$3="",0,IF(I$46="",IF(I41="",1,0),0))+IF(J$3="",0,IF(J$46="",IF(J41="",1,0),0))+IF(K$3="",0,IF(K$46="",IF(K41="",1,0),0))+IF(L$3="",0,IF(L$46="",IF(L41="",1,0),0))+IF(M$3="",0,IF(M$46="",IF(M41="",1,0),0))+IF(N$3="",0,IF(N$46="",IF(N41="",1,0),0)+IF(O$3="",0,IF(O$46="",IF(O41="",1,0),0))+IF(P$3="",0,IF(P$46="",IF(P41="",1,0),0))+IF(Q$3="",0,IF(Q$46="",IF(Q41="",1,0),0))+IF(R$3="",0,IF(R$46="",IF(R41="",1,0),0))))</f>
        <v/>
      </c>
      <c r="V41" s="31">
        <f t="shared" si="13"/>
        <v>36</v>
      </c>
      <c r="W41" s="46" t="str">
        <f>PARAMETRES!$B40</f>
        <v>-</v>
      </c>
      <c r="X41" s="46" t="str">
        <f>PARAMETRES!$C40</f>
        <v>-</v>
      </c>
      <c r="Y41" s="47"/>
      <c r="Z41" s="47"/>
      <c r="AA41" s="47"/>
      <c r="AB41" s="47"/>
      <c r="AC41" s="47"/>
      <c r="AD41" s="47"/>
      <c r="AE41" s="47"/>
      <c r="AF41" s="47"/>
      <c r="AG41" s="47"/>
      <c r="AH41" s="47"/>
      <c r="AI41" s="47"/>
      <c r="AJ41" s="47"/>
      <c r="AK41" s="47"/>
      <c r="AL41" s="47"/>
      <c r="AM41" s="47"/>
      <c r="AN41" s="48" t="str">
        <f>IF(AO41=0,"-",SUM(Y41:AM41)/AO41*PARAMETRES!$G$6)</f>
        <v>-</v>
      </c>
      <c r="AO41" s="49">
        <f t="shared" si="1"/>
        <v>0</v>
      </c>
      <c r="AP41" s="50" t="str">
        <f>IF(PARAMETRES!$B40="-","",IF(Y$3="",0,IF(Y$46="",IF(Y41="",1,0),0))+IF(Z$3="",0,IF(Z$46="",IF(Z41="",1,0),0))+IF(AA$3="",0,IF(AA$46="",IF(AA41="",1,0),0))+IF(AB$3="",0,IF(AB$46="",IF(AB41="",1,0),0))+IF(AC$3="",0,IF(AC$46="",IF(AC41="",1,0),0))+IF(AD$3="",0,IF(AD$46="",IF(AD41="",1,0),0))+IF(AE$3="",0,IF(AE$46="",IF(AE41="",1,0),0))+IF(AF$3="",0,IF(AF$46="",IF(AF41="",1,0),0))+IF(AG$3="",0,IF(AG$46="",IF(AG41="",1,0),0))+IF(AH$3="",0,IF(AH$46="",IF(AH41="",1,0),0))+IF(AI$3="",0,IF(AI$46="",IF(AI41="",1,0),0)+IF(AJ$3="",0,IF(AJ$46="",IF(AJ41="",1,0),0))+IF(AK$3="",0,IF(AK$46="",IF(AK41="",1,0),0))+IF(AL$3="",0,IF(AL$46="",IF(AL41="",1,0),0))+IF(AM$3="",0,IF(AM$46="",IF(AM41="",1,0),0))))</f>
        <v/>
      </c>
      <c r="AQ41" s="31">
        <f t="shared" si="14"/>
        <v>36</v>
      </c>
      <c r="AR41" s="46" t="str">
        <f>PARAMETRES!$B40</f>
        <v>-</v>
      </c>
      <c r="AS41" s="46" t="str">
        <f>PARAMETRES!$C40</f>
        <v>-</v>
      </c>
      <c r="AT41" s="47"/>
      <c r="AU41" s="47"/>
      <c r="AV41" s="47"/>
      <c r="AW41" s="47"/>
      <c r="AX41" s="47"/>
      <c r="AY41" s="47"/>
      <c r="AZ41" s="47"/>
      <c r="BA41" s="47"/>
      <c r="BB41" s="47"/>
      <c r="BC41" s="47"/>
      <c r="BD41" s="47"/>
      <c r="BE41" s="47"/>
      <c r="BF41" s="47"/>
      <c r="BG41" s="47"/>
      <c r="BH41" s="47"/>
      <c r="BI41" s="48" t="str">
        <f>IF(BJ41=0,"-",SUM(AT41:BH41)/BJ41*PARAMETRES!$G$6)</f>
        <v>-</v>
      </c>
      <c r="BJ41" s="49">
        <f t="shared" si="2"/>
        <v>0</v>
      </c>
      <c r="BK41" s="50" t="str">
        <f>IF(PARAMETRES!$B40="-","",IF(AT$3="",0,IF(AT$46="",IF(AT41="",1,0),0))+IF(AU$3="",0,IF(AU$46="",IF(AU41="",1,0),0))+IF(AV$3="",0,IF(AV$46="",IF(AV41="",1,0),0))+IF(AW$3="",0,IF(AW$46="",IF(AW41="",1,0),0))+IF(AX$3="",0,IF(AX$46="",IF(AX41="",1,0),0))+IF(AY$3="",0,IF(AY$46="",IF(AY41="",1,0),0))+IF(AZ$3="",0,IF(AZ$46="",IF(AZ41="",1,0),0))+IF(BA$3="",0,IF(BA$46="",IF(BA41="",1,0),0))+IF(BB$3="",0,IF(BB$46="",IF(BB41="",1,0),0))+IF(BC$3="",0,IF(BC$46="",IF(BC41="",1,0),0))+IF(BD$3="",0,IF(BD$46="",IF(BD41="",1,0),0)+IF(BE$3="",0,IF(BE$46="",IF(BE41="",1,0),0))+IF(BF$3="",0,IF(BF$46="",IF(BF41="",1,0),0))+IF(BG$3="",0,IF(BG$46="",IF(BG41="",1,0),0))+IF(BH$3="",0,IF(BH$46="",IF(BH41="",1,0),0))))</f>
        <v/>
      </c>
      <c r="BL41" s="31">
        <f t="shared" si="15"/>
        <v>36</v>
      </c>
      <c r="BM41" s="46" t="str">
        <f>PARAMETRES!$B40</f>
        <v>-</v>
      </c>
      <c r="BN41" s="46" t="str">
        <f>PARAMETRES!$C40</f>
        <v>-</v>
      </c>
      <c r="BO41" s="47"/>
      <c r="BP41" s="47"/>
      <c r="BQ41" s="47"/>
      <c r="BR41" s="47"/>
      <c r="BS41" s="47"/>
      <c r="BT41" s="47"/>
      <c r="BU41" s="47"/>
      <c r="BV41" s="47"/>
      <c r="BW41" s="47"/>
      <c r="BX41" s="47"/>
      <c r="BY41" s="47"/>
      <c r="BZ41" s="47"/>
      <c r="CA41" s="47"/>
      <c r="CB41" s="47"/>
      <c r="CC41" s="47"/>
      <c r="CD41" s="48" t="str">
        <f>IF(CE41=0,"-",SUM(BO41:CC41)/CE41*PARAMETRES!$G$6)</f>
        <v>-</v>
      </c>
      <c r="CE41" s="49">
        <f t="shared" si="3"/>
        <v>0</v>
      </c>
      <c r="CF41" s="51" t="str">
        <f>IF(PARAMETRES!$B40="-","",IF(BO$3="",0,IF(BO$46="",IF(BO41="",1,0),0))+IF(BP$3="",0,IF(BP$46="",IF(BP41="",1,0),0))+IF(BQ$3="",0,IF(BQ$46="",IF(BQ41="",1,0),0))+IF(BR$3="",0,IF(BR$46="",IF(BR41="",1,0),0))+IF(BS$3="",0,IF(BS$46="",IF(BS41="",1,0),0))+IF(BT$3="",0,IF(BT$46="",IF(BT41="",1,0),0))+IF(BU$3="",0,IF(BU$46="",IF(BU41="",1,0),0))+IF(BV$3="",0,IF(BV$46="",IF(BV41="",1,0),0))+IF(BW$3="",0,IF(BW$46="",IF(BW41="",1,0),0))+IF(BX$3="",0,IF(BX$46="",IF(BX41="",1,0),0))+IF(BY$3="",0,IF(BY$46="",IF(BY41="",1,0),0)+IF(BZ$3="",0,IF(BZ$46="",IF(BZ41="",1,0),0))+IF(CA$3="",0,IF(CA$46="",IF(CA41="",1,0),0))+IF(CB$3="",0,IF(CB$46="",IF(CB41="",1,0),0))+IF(CC$3="",0,IF(CC$46="",IF(CC41="",1,0),0))))</f>
        <v/>
      </c>
      <c r="CG41" s="46" t="str">
        <f>PARAMETRES!$B40</f>
        <v>-</v>
      </c>
      <c r="CH41" s="52" t="str">
        <f>PARAMETRES!$C40</f>
        <v>-</v>
      </c>
    </row>
    <row r="42" spans="1:86">
      <c r="A42" s="31">
        <f t="shared" si="12"/>
        <v>37</v>
      </c>
      <c r="B42" s="46" t="str">
        <f>PARAMETRES!$B41</f>
        <v>-</v>
      </c>
      <c r="C42" s="46" t="str">
        <f>PARAMETRES!$C41</f>
        <v>-</v>
      </c>
      <c r="D42" s="47"/>
      <c r="E42" s="47"/>
      <c r="F42" s="47"/>
      <c r="G42" s="47"/>
      <c r="H42" s="47"/>
      <c r="I42" s="47"/>
      <c r="J42" s="47"/>
      <c r="K42" s="47"/>
      <c r="L42" s="47"/>
      <c r="M42" s="47"/>
      <c r="N42" s="47"/>
      <c r="O42" s="47"/>
      <c r="P42" s="47"/>
      <c r="Q42" s="47"/>
      <c r="R42" s="47"/>
      <c r="S42" s="48" t="str">
        <f>IF(T42=0,"-",SUM(D42:R42)/T42*PARAMETRES!$G$6)</f>
        <v>-</v>
      </c>
      <c r="T42" s="49">
        <f t="shared" si="0"/>
        <v>0</v>
      </c>
      <c r="U42" s="50" t="str">
        <f>IF(PARAMETRES!$B41="-","",IF(D$3="",0,IF(D$46="",IF(D42="",1,0),0))+IF(E$3="",0,IF(E$46="",IF(E42="",1,0),0))+IF(F$3="",0,IF(F$46="",IF(F42="",1,0),0))+IF(G$3="",0,IF(G$46="",IF(G42="",1,0),0))+IF(H$3="",0,IF(H$46="",IF(H42="",1,0),0))+IF(I$3="",0,IF(I$46="",IF(I42="",1,0),0))+IF(J$3="",0,IF(J$46="",IF(J42="",1,0),0))+IF(K$3="",0,IF(K$46="",IF(K42="",1,0),0))+IF(L$3="",0,IF(L$46="",IF(L42="",1,0),0))+IF(M$3="",0,IF(M$46="",IF(M42="",1,0),0))+IF(N$3="",0,IF(N$46="",IF(N42="",1,0),0)+IF(O$3="",0,IF(O$46="",IF(O42="",1,0),0))+IF(P$3="",0,IF(P$46="",IF(P42="",1,0),0))+IF(Q$3="",0,IF(Q$46="",IF(Q42="",1,0),0))+IF(R$3="",0,IF(R$46="",IF(R42="",1,0),0))))</f>
        <v/>
      </c>
      <c r="V42" s="31">
        <f t="shared" si="13"/>
        <v>37</v>
      </c>
      <c r="W42" s="46" t="str">
        <f>PARAMETRES!$B41</f>
        <v>-</v>
      </c>
      <c r="X42" s="46" t="str">
        <f>PARAMETRES!$C41</f>
        <v>-</v>
      </c>
      <c r="Y42" s="47"/>
      <c r="Z42" s="47"/>
      <c r="AA42" s="47"/>
      <c r="AB42" s="47"/>
      <c r="AC42" s="47"/>
      <c r="AD42" s="47"/>
      <c r="AE42" s="47"/>
      <c r="AF42" s="47"/>
      <c r="AG42" s="47"/>
      <c r="AH42" s="47"/>
      <c r="AI42" s="47"/>
      <c r="AJ42" s="47"/>
      <c r="AK42" s="47"/>
      <c r="AL42" s="47"/>
      <c r="AM42" s="47"/>
      <c r="AN42" s="48" t="str">
        <f>IF(AO42=0,"-",SUM(Y42:AM42)/AO42*PARAMETRES!$G$6)</f>
        <v>-</v>
      </c>
      <c r="AO42" s="49">
        <f t="shared" si="1"/>
        <v>0</v>
      </c>
      <c r="AP42" s="50" t="str">
        <f>IF(PARAMETRES!$B41="-","",IF(Y$3="",0,IF(Y$46="",IF(Y42="",1,0),0))+IF(Z$3="",0,IF(Z$46="",IF(Z42="",1,0),0))+IF(AA$3="",0,IF(AA$46="",IF(AA42="",1,0),0))+IF(AB$3="",0,IF(AB$46="",IF(AB42="",1,0),0))+IF(AC$3="",0,IF(AC$46="",IF(AC42="",1,0),0))+IF(AD$3="",0,IF(AD$46="",IF(AD42="",1,0),0))+IF(AE$3="",0,IF(AE$46="",IF(AE42="",1,0),0))+IF(AF$3="",0,IF(AF$46="",IF(AF42="",1,0),0))+IF(AG$3="",0,IF(AG$46="",IF(AG42="",1,0),0))+IF(AH$3="",0,IF(AH$46="",IF(AH42="",1,0),0))+IF(AI$3="",0,IF(AI$46="",IF(AI42="",1,0),0)+IF(AJ$3="",0,IF(AJ$46="",IF(AJ42="",1,0),0))+IF(AK$3="",0,IF(AK$46="",IF(AK42="",1,0),0))+IF(AL$3="",0,IF(AL$46="",IF(AL42="",1,0),0))+IF(AM$3="",0,IF(AM$46="",IF(AM42="",1,0),0))))</f>
        <v/>
      </c>
      <c r="AQ42" s="31">
        <f t="shared" si="14"/>
        <v>37</v>
      </c>
      <c r="AR42" s="46" t="str">
        <f>PARAMETRES!$B41</f>
        <v>-</v>
      </c>
      <c r="AS42" s="46" t="str">
        <f>PARAMETRES!$C41</f>
        <v>-</v>
      </c>
      <c r="AT42" s="47"/>
      <c r="AU42" s="47"/>
      <c r="AV42" s="47"/>
      <c r="AW42" s="47"/>
      <c r="AX42" s="47"/>
      <c r="AY42" s="47"/>
      <c r="AZ42" s="47"/>
      <c r="BA42" s="47"/>
      <c r="BB42" s="47"/>
      <c r="BC42" s="47"/>
      <c r="BD42" s="47"/>
      <c r="BE42" s="47"/>
      <c r="BF42" s="47"/>
      <c r="BG42" s="47"/>
      <c r="BH42" s="47"/>
      <c r="BI42" s="48" t="str">
        <f>IF(BJ42=0,"-",SUM(AT42:BH42)/BJ42*PARAMETRES!$G$6)</f>
        <v>-</v>
      </c>
      <c r="BJ42" s="49">
        <f t="shared" si="2"/>
        <v>0</v>
      </c>
      <c r="BK42" s="50" t="str">
        <f>IF(PARAMETRES!$B41="-","",IF(AT$3="",0,IF(AT$46="",IF(AT42="",1,0),0))+IF(AU$3="",0,IF(AU$46="",IF(AU42="",1,0),0))+IF(AV$3="",0,IF(AV$46="",IF(AV42="",1,0),0))+IF(AW$3="",0,IF(AW$46="",IF(AW42="",1,0),0))+IF(AX$3="",0,IF(AX$46="",IF(AX42="",1,0),0))+IF(AY$3="",0,IF(AY$46="",IF(AY42="",1,0),0))+IF(AZ$3="",0,IF(AZ$46="",IF(AZ42="",1,0),0))+IF(BA$3="",0,IF(BA$46="",IF(BA42="",1,0),0))+IF(BB$3="",0,IF(BB$46="",IF(BB42="",1,0),0))+IF(BC$3="",0,IF(BC$46="",IF(BC42="",1,0),0))+IF(BD$3="",0,IF(BD$46="",IF(BD42="",1,0),0)+IF(BE$3="",0,IF(BE$46="",IF(BE42="",1,0),0))+IF(BF$3="",0,IF(BF$46="",IF(BF42="",1,0),0))+IF(BG$3="",0,IF(BG$46="",IF(BG42="",1,0),0))+IF(BH$3="",0,IF(BH$46="",IF(BH42="",1,0),0))))</f>
        <v/>
      </c>
      <c r="BL42" s="31">
        <f t="shared" si="15"/>
        <v>37</v>
      </c>
      <c r="BM42" s="46" t="str">
        <f>PARAMETRES!$B41</f>
        <v>-</v>
      </c>
      <c r="BN42" s="46" t="str">
        <f>PARAMETRES!$C41</f>
        <v>-</v>
      </c>
      <c r="BO42" s="47"/>
      <c r="BP42" s="47"/>
      <c r="BQ42" s="47"/>
      <c r="BR42" s="47"/>
      <c r="BS42" s="47"/>
      <c r="BT42" s="47"/>
      <c r="BU42" s="47"/>
      <c r="BV42" s="47"/>
      <c r="BW42" s="47"/>
      <c r="BX42" s="47"/>
      <c r="BY42" s="47"/>
      <c r="BZ42" s="47"/>
      <c r="CA42" s="47"/>
      <c r="CB42" s="47"/>
      <c r="CC42" s="47"/>
      <c r="CD42" s="48" t="str">
        <f>IF(CE42=0,"-",SUM(BO42:CC42)/CE42*PARAMETRES!$G$6)</f>
        <v>-</v>
      </c>
      <c r="CE42" s="49">
        <f t="shared" si="3"/>
        <v>0</v>
      </c>
      <c r="CF42" s="51" t="str">
        <f>IF(PARAMETRES!$B41="-","",IF(BO$3="",0,IF(BO$46="",IF(BO42="",1,0),0))+IF(BP$3="",0,IF(BP$46="",IF(BP42="",1,0),0))+IF(BQ$3="",0,IF(BQ$46="",IF(BQ42="",1,0),0))+IF(BR$3="",0,IF(BR$46="",IF(BR42="",1,0),0))+IF(BS$3="",0,IF(BS$46="",IF(BS42="",1,0),0))+IF(BT$3="",0,IF(BT$46="",IF(BT42="",1,0),0))+IF(BU$3="",0,IF(BU$46="",IF(BU42="",1,0),0))+IF(BV$3="",0,IF(BV$46="",IF(BV42="",1,0),0))+IF(BW$3="",0,IF(BW$46="",IF(BW42="",1,0),0))+IF(BX$3="",0,IF(BX$46="",IF(BX42="",1,0),0))+IF(BY$3="",0,IF(BY$46="",IF(BY42="",1,0),0)+IF(BZ$3="",0,IF(BZ$46="",IF(BZ42="",1,0),0))+IF(CA$3="",0,IF(CA$46="",IF(CA42="",1,0),0))+IF(CB$3="",0,IF(CB$46="",IF(CB42="",1,0),0))+IF(CC$3="",0,IF(CC$46="",IF(CC42="",1,0),0))))</f>
        <v/>
      </c>
      <c r="CG42" s="46" t="str">
        <f>PARAMETRES!$B41</f>
        <v>-</v>
      </c>
      <c r="CH42" s="52" t="str">
        <f>PARAMETRES!$C41</f>
        <v>-</v>
      </c>
    </row>
    <row r="43" spans="1:86">
      <c r="A43" s="31">
        <f t="shared" si="12"/>
        <v>38</v>
      </c>
      <c r="B43" s="46" t="str">
        <f>PARAMETRES!$B42</f>
        <v>-</v>
      </c>
      <c r="C43" s="46" t="str">
        <f>PARAMETRES!$C42</f>
        <v>-</v>
      </c>
      <c r="D43" s="47"/>
      <c r="E43" s="47"/>
      <c r="F43" s="47"/>
      <c r="G43" s="47"/>
      <c r="H43" s="47"/>
      <c r="I43" s="47"/>
      <c r="J43" s="47"/>
      <c r="K43" s="47"/>
      <c r="L43" s="47"/>
      <c r="M43" s="47"/>
      <c r="N43" s="47"/>
      <c r="O43" s="47"/>
      <c r="P43" s="47"/>
      <c r="Q43" s="47"/>
      <c r="R43" s="47"/>
      <c r="S43" s="48" t="str">
        <f>IF(T43=0,"-",SUM(D43:R43)/T43*PARAMETRES!$G$6)</f>
        <v>-</v>
      </c>
      <c r="T43" s="49">
        <f t="shared" si="0"/>
        <v>0</v>
      </c>
      <c r="U43" s="50" t="str">
        <f>IF(PARAMETRES!$B42="-","",IF(D$3="",0,IF(D$46="",IF(D43="",1,0),0))+IF(E$3="",0,IF(E$46="",IF(E43="",1,0),0))+IF(F$3="",0,IF(F$46="",IF(F43="",1,0),0))+IF(G$3="",0,IF(G$46="",IF(G43="",1,0),0))+IF(H$3="",0,IF(H$46="",IF(H43="",1,0),0))+IF(I$3="",0,IF(I$46="",IF(I43="",1,0),0))+IF(J$3="",0,IF(J$46="",IF(J43="",1,0),0))+IF(K$3="",0,IF(K$46="",IF(K43="",1,0),0))+IF(L$3="",0,IF(L$46="",IF(L43="",1,0),0))+IF(M$3="",0,IF(M$46="",IF(M43="",1,0),0))+IF(N$3="",0,IF(N$46="",IF(N43="",1,0),0)+IF(O$3="",0,IF(O$46="",IF(O43="",1,0),0))+IF(P$3="",0,IF(P$46="",IF(P43="",1,0),0))+IF(Q$3="",0,IF(Q$46="",IF(Q43="",1,0),0))+IF(R$3="",0,IF(R$46="",IF(R43="",1,0),0))))</f>
        <v/>
      </c>
      <c r="V43" s="31">
        <f t="shared" si="13"/>
        <v>38</v>
      </c>
      <c r="W43" s="46" t="str">
        <f>PARAMETRES!$B42</f>
        <v>-</v>
      </c>
      <c r="X43" s="46" t="str">
        <f>PARAMETRES!$C42</f>
        <v>-</v>
      </c>
      <c r="Y43" s="47"/>
      <c r="Z43" s="47"/>
      <c r="AA43" s="47"/>
      <c r="AB43" s="47"/>
      <c r="AC43" s="47"/>
      <c r="AD43" s="47"/>
      <c r="AE43" s="47"/>
      <c r="AF43" s="47"/>
      <c r="AG43" s="47"/>
      <c r="AH43" s="47"/>
      <c r="AI43" s="47"/>
      <c r="AJ43" s="47"/>
      <c r="AK43" s="47"/>
      <c r="AL43" s="47"/>
      <c r="AM43" s="47"/>
      <c r="AN43" s="48" t="str">
        <f>IF(AO43=0,"-",SUM(Y43:AM43)/AO43*PARAMETRES!$G$6)</f>
        <v>-</v>
      </c>
      <c r="AO43" s="49">
        <f t="shared" si="1"/>
        <v>0</v>
      </c>
      <c r="AP43" s="50" t="str">
        <f>IF(PARAMETRES!$B42="-","",IF(Y$3="",0,IF(Y$46="",IF(Y43="",1,0),0))+IF(Z$3="",0,IF(Z$46="",IF(Z43="",1,0),0))+IF(AA$3="",0,IF(AA$46="",IF(AA43="",1,0),0))+IF(AB$3="",0,IF(AB$46="",IF(AB43="",1,0),0))+IF(AC$3="",0,IF(AC$46="",IF(AC43="",1,0),0))+IF(AD$3="",0,IF(AD$46="",IF(AD43="",1,0),0))+IF(AE$3="",0,IF(AE$46="",IF(AE43="",1,0),0))+IF(AF$3="",0,IF(AF$46="",IF(AF43="",1,0),0))+IF(AG$3="",0,IF(AG$46="",IF(AG43="",1,0),0))+IF(AH$3="",0,IF(AH$46="",IF(AH43="",1,0),0))+IF(AI$3="",0,IF(AI$46="",IF(AI43="",1,0),0)+IF(AJ$3="",0,IF(AJ$46="",IF(AJ43="",1,0),0))+IF(AK$3="",0,IF(AK$46="",IF(AK43="",1,0),0))+IF(AL$3="",0,IF(AL$46="",IF(AL43="",1,0),0))+IF(AM$3="",0,IF(AM$46="",IF(AM43="",1,0),0))))</f>
        <v/>
      </c>
      <c r="AQ43" s="31">
        <f t="shared" si="14"/>
        <v>38</v>
      </c>
      <c r="AR43" s="46" t="str">
        <f>PARAMETRES!$B42</f>
        <v>-</v>
      </c>
      <c r="AS43" s="46" t="str">
        <f>PARAMETRES!$C42</f>
        <v>-</v>
      </c>
      <c r="AT43" s="47"/>
      <c r="AU43" s="47"/>
      <c r="AV43" s="47"/>
      <c r="AW43" s="47"/>
      <c r="AX43" s="47"/>
      <c r="AY43" s="47"/>
      <c r="AZ43" s="47"/>
      <c r="BA43" s="47"/>
      <c r="BB43" s="47"/>
      <c r="BC43" s="47"/>
      <c r="BD43" s="47"/>
      <c r="BE43" s="47"/>
      <c r="BF43" s="47"/>
      <c r="BG43" s="47"/>
      <c r="BH43" s="47"/>
      <c r="BI43" s="48" t="str">
        <f>IF(BJ43=0,"-",SUM(AT43:BH43)/BJ43*PARAMETRES!$G$6)</f>
        <v>-</v>
      </c>
      <c r="BJ43" s="49">
        <f t="shared" si="2"/>
        <v>0</v>
      </c>
      <c r="BK43" s="50" t="str">
        <f>IF(PARAMETRES!$B42="-","",IF(AT$3="",0,IF(AT$46="",IF(AT43="",1,0),0))+IF(AU$3="",0,IF(AU$46="",IF(AU43="",1,0),0))+IF(AV$3="",0,IF(AV$46="",IF(AV43="",1,0),0))+IF(AW$3="",0,IF(AW$46="",IF(AW43="",1,0),0))+IF(AX$3="",0,IF(AX$46="",IF(AX43="",1,0),0))+IF(AY$3="",0,IF(AY$46="",IF(AY43="",1,0),0))+IF(AZ$3="",0,IF(AZ$46="",IF(AZ43="",1,0),0))+IF(BA$3="",0,IF(BA$46="",IF(BA43="",1,0),0))+IF(BB$3="",0,IF(BB$46="",IF(BB43="",1,0),0))+IF(BC$3="",0,IF(BC$46="",IF(BC43="",1,0),0))+IF(BD$3="",0,IF(BD$46="",IF(BD43="",1,0),0)+IF(BE$3="",0,IF(BE$46="",IF(BE43="",1,0),0))+IF(BF$3="",0,IF(BF$46="",IF(BF43="",1,0),0))+IF(BG$3="",0,IF(BG$46="",IF(BG43="",1,0),0))+IF(BH$3="",0,IF(BH$46="",IF(BH43="",1,0),0))))</f>
        <v/>
      </c>
      <c r="BL43" s="31">
        <f t="shared" si="15"/>
        <v>38</v>
      </c>
      <c r="BM43" s="46" t="str">
        <f>PARAMETRES!$B42</f>
        <v>-</v>
      </c>
      <c r="BN43" s="46" t="str">
        <f>PARAMETRES!$C42</f>
        <v>-</v>
      </c>
      <c r="BO43" s="47"/>
      <c r="BP43" s="47"/>
      <c r="BQ43" s="47"/>
      <c r="BR43" s="47"/>
      <c r="BS43" s="47"/>
      <c r="BT43" s="47"/>
      <c r="BU43" s="47"/>
      <c r="BV43" s="47"/>
      <c r="BW43" s="47"/>
      <c r="BX43" s="47"/>
      <c r="BY43" s="47"/>
      <c r="BZ43" s="47"/>
      <c r="CA43" s="47"/>
      <c r="CB43" s="47"/>
      <c r="CC43" s="47"/>
      <c r="CD43" s="48" t="str">
        <f>IF(CE43=0,"-",SUM(BO43:CC43)/CE43*PARAMETRES!$G$6)</f>
        <v>-</v>
      </c>
      <c r="CE43" s="49">
        <f t="shared" si="3"/>
        <v>0</v>
      </c>
      <c r="CF43" s="51" t="str">
        <f>IF(PARAMETRES!$B42="-","",IF(BO$3="",0,IF(BO$46="",IF(BO43="",1,0),0))+IF(BP$3="",0,IF(BP$46="",IF(BP43="",1,0),0))+IF(BQ$3="",0,IF(BQ$46="",IF(BQ43="",1,0),0))+IF(BR$3="",0,IF(BR$46="",IF(BR43="",1,0),0))+IF(BS$3="",0,IF(BS$46="",IF(BS43="",1,0),0))+IF(BT$3="",0,IF(BT$46="",IF(BT43="",1,0),0))+IF(BU$3="",0,IF(BU$46="",IF(BU43="",1,0),0))+IF(BV$3="",0,IF(BV$46="",IF(BV43="",1,0),0))+IF(BW$3="",0,IF(BW$46="",IF(BW43="",1,0),0))+IF(BX$3="",0,IF(BX$46="",IF(BX43="",1,0),0))+IF(BY$3="",0,IF(BY$46="",IF(BY43="",1,0),0)+IF(BZ$3="",0,IF(BZ$46="",IF(BZ43="",1,0),0))+IF(CA$3="",0,IF(CA$46="",IF(CA43="",1,0),0))+IF(CB$3="",0,IF(CB$46="",IF(CB43="",1,0),0))+IF(CC$3="",0,IF(CC$46="",IF(CC43="",1,0),0))))</f>
        <v/>
      </c>
      <c r="CG43" s="46" t="str">
        <f>PARAMETRES!$B42</f>
        <v>-</v>
      </c>
      <c r="CH43" s="52" t="str">
        <f>PARAMETRES!$C42</f>
        <v>-</v>
      </c>
    </row>
    <row r="44" spans="1:86">
      <c r="A44" s="31">
        <f t="shared" si="12"/>
        <v>39</v>
      </c>
      <c r="B44" s="46" t="str">
        <f>PARAMETRES!$B43</f>
        <v>-</v>
      </c>
      <c r="C44" s="46" t="str">
        <f>PARAMETRES!$C43</f>
        <v>-</v>
      </c>
      <c r="D44" s="47"/>
      <c r="E44" s="47"/>
      <c r="F44" s="47"/>
      <c r="G44" s="47"/>
      <c r="H44" s="47"/>
      <c r="I44" s="47"/>
      <c r="J44" s="47"/>
      <c r="K44" s="47"/>
      <c r="L44" s="47"/>
      <c r="M44" s="47"/>
      <c r="N44" s="47"/>
      <c r="O44" s="47"/>
      <c r="P44" s="47"/>
      <c r="Q44" s="47"/>
      <c r="R44" s="47"/>
      <c r="S44" s="48" t="str">
        <f>IF(T44=0,"-",SUM(D44:R44)/T44*PARAMETRES!$G$6)</f>
        <v>-</v>
      </c>
      <c r="T44" s="49">
        <f t="shared" si="0"/>
        <v>0</v>
      </c>
      <c r="U44" s="50" t="str">
        <f>IF(PARAMETRES!$B43="-","",IF(D$3="",0,IF(D$46="",IF(D44="",1,0),0))+IF(E$3="",0,IF(E$46="",IF(E44="",1,0),0))+IF(F$3="",0,IF(F$46="",IF(F44="",1,0),0))+IF(G$3="",0,IF(G$46="",IF(G44="",1,0),0))+IF(H$3="",0,IF(H$46="",IF(H44="",1,0),0))+IF(I$3="",0,IF(I$46="",IF(I44="",1,0),0))+IF(J$3="",0,IF(J$46="",IF(J44="",1,0),0))+IF(K$3="",0,IF(K$46="",IF(K44="",1,0),0))+IF(L$3="",0,IF(L$46="",IF(L44="",1,0),0))+IF(M$3="",0,IF(M$46="",IF(M44="",1,0),0))+IF(N$3="",0,IF(N$46="",IF(N44="",1,0),0)+IF(O$3="",0,IF(O$46="",IF(O44="",1,0),0))+IF(P$3="",0,IF(P$46="",IF(P44="",1,0),0))+IF(Q$3="",0,IF(Q$46="",IF(Q44="",1,0),0))+IF(R$3="",0,IF(R$46="",IF(R44="",1,0),0))))</f>
        <v/>
      </c>
      <c r="V44" s="31">
        <f t="shared" si="13"/>
        <v>39</v>
      </c>
      <c r="W44" s="46" t="str">
        <f>PARAMETRES!$B43</f>
        <v>-</v>
      </c>
      <c r="X44" s="46" t="str">
        <f>PARAMETRES!$C43</f>
        <v>-</v>
      </c>
      <c r="Y44" s="47"/>
      <c r="Z44" s="47"/>
      <c r="AA44" s="47"/>
      <c r="AB44" s="47"/>
      <c r="AC44" s="47"/>
      <c r="AD44" s="47"/>
      <c r="AE44" s="47"/>
      <c r="AF44" s="47"/>
      <c r="AG44" s="47"/>
      <c r="AH44" s="47"/>
      <c r="AI44" s="47"/>
      <c r="AJ44" s="47"/>
      <c r="AK44" s="47"/>
      <c r="AL44" s="47"/>
      <c r="AM44" s="47"/>
      <c r="AN44" s="48" t="str">
        <f>IF(AO44=0,"-",SUM(Y44:AM44)/AO44*PARAMETRES!$G$6)</f>
        <v>-</v>
      </c>
      <c r="AO44" s="49">
        <f t="shared" si="1"/>
        <v>0</v>
      </c>
      <c r="AP44" s="50" t="str">
        <f>IF(PARAMETRES!$B43="-","",IF(Y$3="",0,IF(Y$46="",IF(Y44="",1,0),0))+IF(Z$3="",0,IF(Z$46="",IF(Z44="",1,0),0))+IF(AA$3="",0,IF(AA$46="",IF(AA44="",1,0),0))+IF(AB$3="",0,IF(AB$46="",IF(AB44="",1,0),0))+IF(AC$3="",0,IF(AC$46="",IF(AC44="",1,0),0))+IF(AD$3="",0,IF(AD$46="",IF(AD44="",1,0),0))+IF(AE$3="",0,IF(AE$46="",IF(AE44="",1,0),0))+IF(AF$3="",0,IF(AF$46="",IF(AF44="",1,0),0))+IF(AG$3="",0,IF(AG$46="",IF(AG44="",1,0),0))+IF(AH$3="",0,IF(AH$46="",IF(AH44="",1,0),0))+IF(AI$3="",0,IF(AI$46="",IF(AI44="",1,0),0)+IF(AJ$3="",0,IF(AJ$46="",IF(AJ44="",1,0),0))+IF(AK$3="",0,IF(AK$46="",IF(AK44="",1,0),0))+IF(AL$3="",0,IF(AL$46="",IF(AL44="",1,0),0))+IF(AM$3="",0,IF(AM$46="",IF(AM44="",1,0),0))))</f>
        <v/>
      </c>
      <c r="AQ44" s="31">
        <f t="shared" si="14"/>
        <v>39</v>
      </c>
      <c r="AR44" s="46" t="str">
        <f>PARAMETRES!$B43</f>
        <v>-</v>
      </c>
      <c r="AS44" s="46" t="str">
        <f>PARAMETRES!$C43</f>
        <v>-</v>
      </c>
      <c r="AT44" s="47"/>
      <c r="AU44" s="47"/>
      <c r="AV44" s="47"/>
      <c r="AW44" s="47"/>
      <c r="AX44" s="47"/>
      <c r="AY44" s="47"/>
      <c r="AZ44" s="47"/>
      <c r="BA44" s="47"/>
      <c r="BB44" s="47"/>
      <c r="BC44" s="47"/>
      <c r="BD44" s="47"/>
      <c r="BE44" s="47"/>
      <c r="BF44" s="47"/>
      <c r="BG44" s="47"/>
      <c r="BH44" s="47"/>
      <c r="BI44" s="48" t="str">
        <f>IF(BJ44=0,"-",SUM(AT44:BH44)/BJ44*PARAMETRES!$G$6)</f>
        <v>-</v>
      </c>
      <c r="BJ44" s="49">
        <f t="shared" si="2"/>
        <v>0</v>
      </c>
      <c r="BK44" s="50" t="str">
        <f>IF(PARAMETRES!$B43="-","",IF(AT$3="",0,IF(AT$46="",IF(AT44="",1,0),0))+IF(AU$3="",0,IF(AU$46="",IF(AU44="",1,0),0))+IF(AV$3="",0,IF(AV$46="",IF(AV44="",1,0),0))+IF(AW$3="",0,IF(AW$46="",IF(AW44="",1,0),0))+IF(AX$3="",0,IF(AX$46="",IF(AX44="",1,0),0))+IF(AY$3="",0,IF(AY$46="",IF(AY44="",1,0),0))+IF(AZ$3="",0,IF(AZ$46="",IF(AZ44="",1,0),0))+IF(BA$3="",0,IF(BA$46="",IF(BA44="",1,0),0))+IF(BB$3="",0,IF(BB$46="",IF(BB44="",1,0),0))+IF(BC$3="",0,IF(BC$46="",IF(BC44="",1,0),0))+IF(BD$3="",0,IF(BD$46="",IF(BD44="",1,0),0)+IF(BE$3="",0,IF(BE$46="",IF(BE44="",1,0),0))+IF(BF$3="",0,IF(BF$46="",IF(BF44="",1,0),0))+IF(BG$3="",0,IF(BG$46="",IF(BG44="",1,0),0))+IF(BH$3="",0,IF(BH$46="",IF(BH44="",1,0),0))))</f>
        <v/>
      </c>
      <c r="BL44" s="31">
        <f t="shared" si="15"/>
        <v>39</v>
      </c>
      <c r="BM44" s="46" t="str">
        <f>PARAMETRES!$B43</f>
        <v>-</v>
      </c>
      <c r="BN44" s="46" t="str">
        <f>PARAMETRES!$C43</f>
        <v>-</v>
      </c>
      <c r="BO44" s="47"/>
      <c r="BP44" s="47"/>
      <c r="BQ44" s="47"/>
      <c r="BR44" s="47"/>
      <c r="BS44" s="47"/>
      <c r="BT44" s="47"/>
      <c r="BU44" s="47"/>
      <c r="BV44" s="47"/>
      <c r="BW44" s="47"/>
      <c r="BX44" s="47"/>
      <c r="BY44" s="47"/>
      <c r="BZ44" s="47"/>
      <c r="CA44" s="47"/>
      <c r="CB44" s="47"/>
      <c r="CC44" s="47"/>
      <c r="CD44" s="48" t="str">
        <f>IF(CE44=0,"-",SUM(BO44:CC44)/CE44*PARAMETRES!$G$6)</f>
        <v>-</v>
      </c>
      <c r="CE44" s="49">
        <f t="shared" si="3"/>
        <v>0</v>
      </c>
      <c r="CF44" s="51" t="str">
        <f>IF(PARAMETRES!$B43="-","",IF(BO$3="",0,IF(BO$46="",IF(BO44="",1,0),0))+IF(BP$3="",0,IF(BP$46="",IF(BP44="",1,0),0))+IF(BQ$3="",0,IF(BQ$46="",IF(BQ44="",1,0),0))+IF(BR$3="",0,IF(BR$46="",IF(BR44="",1,0),0))+IF(BS$3="",0,IF(BS$46="",IF(BS44="",1,0),0))+IF(BT$3="",0,IF(BT$46="",IF(BT44="",1,0),0))+IF(BU$3="",0,IF(BU$46="",IF(BU44="",1,0),0))+IF(BV$3="",0,IF(BV$46="",IF(BV44="",1,0),0))+IF(BW$3="",0,IF(BW$46="",IF(BW44="",1,0),0))+IF(BX$3="",0,IF(BX$46="",IF(BX44="",1,0),0))+IF(BY$3="",0,IF(BY$46="",IF(BY44="",1,0),0)+IF(BZ$3="",0,IF(BZ$46="",IF(BZ44="",1,0),0))+IF(CA$3="",0,IF(CA$46="",IF(CA44="",1,0),0))+IF(CB$3="",0,IF(CB$46="",IF(CB44="",1,0),0))+IF(CC$3="",0,IF(CC$46="",IF(CC44="",1,0),0))))</f>
        <v/>
      </c>
      <c r="CG44" s="46" t="str">
        <f>PARAMETRES!$B43</f>
        <v>-</v>
      </c>
      <c r="CH44" s="52" t="str">
        <f>PARAMETRES!$C43</f>
        <v>-</v>
      </c>
    </row>
    <row r="45" spans="1:86">
      <c r="A45" s="31">
        <f t="shared" si="12"/>
        <v>40</v>
      </c>
      <c r="B45" s="46" t="str">
        <f>PARAMETRES!$B44</f>
        <v>-</v>
      </c>
      <c r="C45" s="46" t="str">
        <f>PARAMETRES!$C44</f>
        <v>-</v>
      </c>
      <c r="D45" s="47"/>
      <c r="E45" s="47"/>
      <c r="F45" s="47"/>
      <c r="G45" s="47"/>
      <c r="H45" s="47"/>
      <c r="I45" s="47"/>
      <c r="J45" s="47"/>
      <c r="K45" s="47"/>
      <c r="L45" s="47"/>
      <c r="M45" s="47"/>
      <c r="N45" s="47"/>
      <c r="O45" s="47"/>
      <c r="P45" s="47"/>
      <c r="Q45" s="47"/>
      <c r="R45" s="47"/>
      <c r="S45" s="48" t="str">
        <f>IF(T45=0,"-",SUM(D45:R45)/T45*PARAMETRES!$G$6)</f>
        <v>-</v>
      </c>
      <c r="T45" s="49">
        <f t="shared" si="0"/>
        <v>0</v>
      </c>
      <c r="U45" s="50" t="str">
        <f>IF(PARAMETRES!$B44="-","",IF(D$3="",0,IF(D$46="",IF(D45="",1,0),0))+IF(E$3="",0,IF(E$46="",IF(E45="",1,0),0))+IF(F$3="",0,IF(F$46="",IF(F45="",1,0),0))+IF(G$3="",0,IF(G$46="",IF(G45="",1,0),0))+IF(H$3="",0,IF(H$46="",IF(H45="",1,0),0))+IF(I$3="",0,IF(I$46="",IF(I45="",1,0),0))+IF(J$3="",0,IF(J$46="",IF(J45="",1,0),0))+IF(K$3="",0,IF(K$46="",IF(K45="",1,0),0))+IF(L$3="",0,IF(L$46="",IF(L45="",1,0),0))+IF(M$3="",0,IF(M$46="",IF(M45="",1,0),0))+IF(N$3="",0,IF(N$46="",IF(N45="",1,0),0)+IF(O$3="",0,IF(O$46="",IF(O45="",1,0),0))+IF(P$3="",0,IF(P$46="",IF(P45="",1,0),0))+IF(Q$3="",0,IF(Q$46="",IF(Q45="",1,0),0))+IF(R$3="",0,IF(R$46="",IF(R45="",1,0),0))))</f>
        <v/>
      </c>
      <c r="V45" s="31">
        <f t="shared" si="13"/>
        <v>40</v>
      </c>
      <c r="W45" s="46" t="str">
        <f>PARAMETRES!$B44</f>
        <v>-</v>
      </c>
      <c r="X45" s="46" t="str">
        <f>PARAMETRES!$C44</f>
        <v>-</v>
      </c>
      <c r="Y45" s="47"/>
      <c r="Z45" s="47"/>
      <c r="AA45" s="47"/>
      <c r="AB45" s="47"/>
      <c r="AC45" s="47"/>
      <c r="AD45" s="47"/>
      <c r="AE45" s="47"/>
      <c r="AF45" s="47"/>
      <c r="AG45" s="47"/>
      <c r="AH45" s="47"/>
      <c r="AI45" s="47"/>
      <c r="AJ45" s="47"/>
      <c r="AK45" s="47"/>
      <c r="AL45" s="47"/>
      <c r="AM45" s="47"/>
      <c r="AN45" s="48" t="str">
        <f>IF(AO45=0,"-",SUM(Y45:AM45)/AO45*PARAMETRES!$G$6)</f>
        <v>-</v>
      </c>
      <c r="AO45" s="49">
        <f t="shared" si="1"/>
        <v>0</v>
      </c>
      <c r="AP45" s="50" t="str">
        <f>IF(PARAMETRES!$B44="-","",IF(Y$3="",0,IF(Y$46="",IF(Y45="",1,0),0))+IF(Z$3="",0,IF(Z$46="",IF(Z45="",1,0),0))+IF(AA$3="",0,IF(AA$46="",IF(AA45="",1,0),0))+IF(AB$3="",0,IF(AB$46="",IF(AB45="",1,0),0))+IF(AC$3="",0,IF(AC$46="",IF(AC45="",1,0),0))+IF(AD$3="",0,IF(AD$46="",IF(AD45="",1,0),0))+IF(AE$3="",0,IF(AE$46="",IF(AE45="",1,0),0))+IF(AF$3="",0,IF(AF$46="",IF(AF45="",1,0),0))+IF(AG$3="",0,IF(AG$46="",IF(AG45="",1,0),0))+IF(AH$3="",0,IF(AH$46="",IF(AH45="",1,0),0))+IF(AI$3="",0,IF(AI$46="",IF(AI45="",1,0),0)+IF(AJ$3="",0,IF(AJ$46="",IF(AJ45="",1,0),0))+IF(AK$3="",0,IF(AK$46="",IF(AK45="",1,0),0))+IF(AL$3="",0,IF(AL$46="",IF(AL45="",1,0),0))+IF(AM$3="",0,IF(AM$46="",IF(AM45="",1,0),0))))</f>
        <v/>
      </c>
      <c r="AQ45" s="31">
        <f t="shared" si="14"/>
        <v>40</v>
      </c>
      <c r="AR45" s="46" t="str">
        <f>PARAMETRES!$B44</f>
        <v>-</v>
      </c>
      <c r="AS45" s="46" t="str">
        <f>PARAMETRES!$C44</f>
        <v>-</v>
      </c>
      <c r="AT45" s="47"/>
      <c r="AU45" s="47"/>
      <c r="AV45" s="47"/>
      <c r="AW45" s="47"/>
      <c r="AX45" s="47"/>
      <c r="AY45" s="47"/>
      <c r="AZ45" s="47"/>
      <c r="BA45" s="47"/>
      <c r="BB45" s="47"/>
      <c r="BC45" s="47"/>
      <c r="BD45" s="47"/>
      <c r="BE45" s="47"/>
      <c r="BF45" s="47"/>
      <c r="BG45" s="47"/>
      <c r="BH45" s="47"/>
      <c r="BI45" s="48" t="str">
        <f>IF(BJ45=0,"-",SUM(AT45:BH45)/BJ45*PARAMETRES!$G$6)</f>
        <v>-</v>
      </c>
      <c r="BJ45" s="49">
        <f t="shared" si="2"/>
        <v>0</v>
      </c>
      <c r="BK45" s="50" t="str">
        <f>IF(PARAMETRES!$B44="-","",IF(AT$3="",0,IF(AT$46="",IF(AT45="",1,0),0))+IF(AU$3="",0,IF(AU$46="",IF(AU45="",1,0),0))+IF(AV$3="",0,IF(AV$46="",IF(AV45="",1,0),0))+IF(AW$3="",0,IF(AW$46="",IF(AW45="",1,0),0))+IF(AX$3="",0,IF(AX$46="",IF(AX45="",1,0),0))+IF(AY$3="",0,IF(AY$46="",IF(AY45="",1,0),0))+IF(AZ$3="",0,IF(AZ$46="",IF(AZ45="",1,0),0))+IF(BA$3="",0,IF(BA$46="",IF(BA45="",1,0),0))+IF(BB$3="",0,IF(BB$46="",IF(BB45="",1,0),0))+IF(BC$3="",0,IF(BC$46="",IF(BC45="",1,0),0))+IF(BD$3="",0,IF(BD$46="",IF(BD45="",1,0),0)+IF(BE$3="",0,IF(BE$46="",IF(BE45="",1,0),0))+IF(BF$3="",0,IF(BF$46="",IF(BF45="",1,0),0))+IF(BG$3="",0,IF(BG$46="",IF(BG45="",1,0),0))+IF(BH$3="",0,IF(BH$46="",IF(BH45="",1,0),0))))</f>
        <v/>
      </c>
      <c r="BL45" s="31">
        <f t="shared" si="15"/>
        <v>40</v>
      </c>
      <c r="BM45" s="46" t="str">
        <f>PARAMETRES!$B44</f>
        <v>-</v>
      </c>
      <c r="BN45" s="46" t="str">
        <f>PARAMETRES!$C44</f>
        <v>-</v>
      </c>
      <c r="BO45" s="47"/>
      <c r="BP45" s="47"/>
      <c r="BQ45" s="47"/>
      <c r="BR45" s="47"/>
      <c r="BS45" s="47"/>
      <c r="BT45" s="47"/>
      <c r="BU45" s="47"/>
      <c r="BV45" s="47"/>
      <c r="BW45" s="47"/>
      <c r="BX45" s="47"/>
      <c r="BY45" s="47"/>
      <c r="BZ45" s="47"/>
      <c r="CA45" s="47"/>
      <c r="CB45" s="47"/>
      <c r="CC45" s="47"/>
      <c r="CD45" s="48" t="str">
        <f>IF(CE45=0,"-",SUM(BO45:CC45)/CE45*PARAMETRES!$G$6)</f>
        <v>-</v>
      </c>
      <c r="CE45" s="49">
        <f t="shared" si="3"/>
        <v>0</v>
      </c>
      <c r="CF45" s="51" t="str">
        <f>IF(PARAMETRES!$B44="-","",IF(BO$3="",0,IF(BO$46="",IF(BO45="",1,0),0))+IF(BP$3="",0,IF(BP$46="",IF(BP45="",1,0),0))+IF(BQ$3="",0,IF(BQ$46="",IF(BQ45="",1,0),0))+IF(BR$3="",0,IF(BR$46="",IF(BR45="",1,0),0))+IF(BS$3="",0,IF(BS$46="",IF(BS45="",1,0),0))+IF(BT$3="",0,IF(BT$46="",IF(BT45="",1,0),0))+IF(BU$3="",0,IF(BU$46="",IF(BU45="",1,0),0))+IF(BV$3="",0,IF(BV$46="",IF(BV45="",1,0),0))+IF(BW$3="",0,IF(BW$46="",IF(BW45="",1,0),0))+IF(BX$3="",0,IF(BX$46="",IF(BX45="",1,0),0))+IF(BY$3="",0,IF(BY$46="",IF(BY45="",1,0),0)+IF(BZ$3="",0,IF(BZ$46="",IF(BZ45="",1,0),0))+IF(CA$3="",0,IF(CA$46="",IF(CA45="",1,0),0))+IF(CB$3="",0,IF(CB$46="",IF(CB45="",1,0),0))+IF(CC$3="",0,IF(CC$46="",IF(CC45="",1,0),0))))</f>
        <v/>
      </c>
      <c r="CG45" s="46" t="str">
        <f>PARAMETRES!$B44</f>
        <v>-</v>
      </c>
      <c r="CH45" s="52" t="str">
        <f>PARAMETRES!$C44</f>
        <v>-</v>
      </c>
    </row>
    <row r="46" spans="1:86">
      <c r="A46" s="31"/>
      <c r="B46" s="32"/>
      <c r="C46" s="32"/>
      <c r="D46" s="54"/>
      <c r="E46" s="54"/>
      <c r="F46" s="54"/>
      <c r="G46" s="54"/>
      <c r="H46" s="54"/>
      <c r="I46" s="54"/>
      <c r="J46" s="54"/>
      <c r="K46" s="54"/>
      <c r="L46" s="54"/>
      <c r="M46" s="54"/>
      <c r="N46" s="54"/>
      <c r="O46" s="54"/>
      <c r="P46" s="54"/>
      <c r="Q46" s="54"/>
      <c r="R46" s="54"/>
      <c r="S46" s="32"/>
      <c r="T46" s="32"/>
      <c r="U46" s="35"/>
      <c r="V46" s="31"/>
      <c r="W46" s="32"/>
      <c r="X46" s="32"/>
      <c r="Y46" s="54"/>
      <c r="Z46" s="54"/>
      <c r="AA46" s="54"/>
      <c r="AB46" s="54"/>
      <c r="AC46" s="54"/>
      <c r="AD46" s="54"/>
      <c r="AE46" s="54"/>
      <c r="AF46" s="54"/>
      <c r="AG46" s="54"/>
      <c r="AH46" s="54"/>
      <c r="AI46" s="54"/>
      <c r="AJ46" s="54"/>
      <c r="AK46" s="54"/>
      <c r="AL46" s="54"/>
      <c r="AM46" s="54"/>
      <c r="AN46" s="32"/>
      <c r="AO46" s="32"/>
      <c r="AP46" s="35"/>
      <c r="AQ46" s="31"/>
      <c r="AR46" s="32"/>
      <c r="AS46" s="32"/>
      <c r="AT46" s="54"/>
      <c r="AU46" s="54"/>
      <c r="AV46" s="54"/>
      <c r="AW46" s="54"/>
      <c r="AX46" s="54"/>
      <c r="AY46" s="54"/>
      <c r="AZ46" s="54"/>
      <c r="BA46" s="54"/>
      <c r="BB46" s="54"/>
      <c r="BC46" s="54"/>
      <c r="BD46" s="54"/>
      <c r="BE46" s="54"/>
      <c r="BF46" s="54"/>
      <c r="BG46" s="54"/>
      <c r="BH46" s="54"/>
      <c r="BI46" s="32"/>
      <c r="BJ46" s="32"/>
      <c r="BK46" s="35"/>
      <c r="BL46" s="31"/>
      <c r="BM46" s="32"/>
      <c r="BN46" s="32"/>
      <c r="BO46" s="54"/>
      <c r="BP46" s="54"/>
      <c r="BQ46" s="54"/>
      <c r="BR46" s="54"/>
      <c r="BS46" s="54"/>
      <c r="BT46" s="54"/>
      <c r="BU46" s="54"/>
      <c r="BV46" s="54"/>
      <c r="BW46" s="54"/>
      <c r="BX46" s="54"/>
      <c r="BY46" s="54"/>
      <c r="BZ46" s="54"/>
      <c r="CA46" s="54"/>
      <c r="CB46" s="54"/>
      <c r="CC46" s="54"/>
      <c r="CD46" s="32"/>
      <c r="CE46" s="32"/>
      <c r="CF46" s="32"/>
      <c r="CG46" s="32"/>
      <c r="CH46" s="35"/>
    </row>
    <row r="47" spans="1:86">
      <c r="A47" s="31"/>
      <c r="B47" s="32"/>
      <c r="C47" s="32"/>
      <c r="D47" s="32"/>
      <c r="E47" s="32"/>
      <c r="F47" s="32"/>
      <c r="G47" s="32"/>
      <c r="H47" s="32"/>
      <c r="I47" s="32"/>
      <c r="J47" s="32"/>
      <c r="K47" s="32"/>
      <c r="L47" s="32"/>
      <c r="M47" s="32"/>
      <c r="N47" s="32"/>
      <c r="O47" s="32"/>
      <c r="P47" s="32"/>
      <c r="Q47" s="32"/>
      <c r="R47" s="32"/>
      <c r="S47" s="32"/>
      <c r="T47" s="32"/>
      <c r="U47" s="35"/>
      <c r="V47" s="31"/>
      <c r="W47" s="32"/>
      <c r="X47" s="32"/>
      <c r="Y47" s="32"/>
      <c r="Z47" s="32"/>
      <c r="AA47" s="32"/>
      <c r="AB47" s="32"/>
      <c r="AC47" s="32"/>
      <c r="AD47" s="32"/>
      <c r="AE47" s="32"/>
      <c r="AF47" s="32"/>
      <c r="AG47" s="32"/>
      <c r="AH47" s="32"/>
      <c r="AI47" s="32"/>
      <c r="AJ47" s="32"/>
      <c r="AK47" s="32"/>
      <c r="AL47" s="32"/>
      <c r="AM47" s="32"/>
      <c r="AN47" s="32"/>
      <c r="AO47" s="32"/>
      <c r="AP47" s="35"/>
      <c r="AQ47" s="31"/>
      <c r="AR47" s="32"/>
      <c r="AS47" s="32"/>
      <c r="AT47" s="32"/>
      <c r="AU47" s="32"/>
      <c r="AV47" s="32"/>
      <c r="AW47" s="32"/>
      <c r="AX47" s="32"/>
      <c r="AY47" s="32"/>
      <c r="AZ47" s="32"/>
      <c r="BA47" s="32"/>
      <c r="BB47" s="32"/>
      <c r="BC47" s="32"/>
      <c r="BD47" s="32"/>
      <c r="BE47" s="32"/>
      <c r="BF47" s="32"/>
      <c r="BG47" s="32"/>
      <c r="BH47" s="32"/>
      <c r="BI47" s="32"/>
      <c r="BJ47" s="32"/>
      <c r="BK47" s="35"/>
      <c r="BL47" s="31"/>
      <c r="BM47" s="32"/>
      <c r="BN47" s="32"/>
      <c r="BO47" s="32"/>
      <c r="BP47" s="32"/>
      <c r="BQ47" s="32"/>
      <c r="BR47" s="32"/>
      <c r="BS47" s="32"/>
      <c r="BT47" s="32"/>
      <c r="BU47" s="32"/>
      <c r="BV47" s="32"/>
      <c r="BW47" s="32"/>
      <c r="BX47" s="32"/>
      <c r="BY47" s="32"/>
      <c r="BZ47" s="32"/>
      <c r="CA47" s="32"/>
      <c r="CB47" s="32"/>
      <c r="CC47" s="32"/>
      <c r="CD47" s="32"/>
      <c r="CE47" s="32"/>
      <c r="CF47" s="32"/>
      <c r="CG47" s="32"/>
      <c r="CH47" s="35"/>
    </row>
    <row r="48" spans="1:86">
      <c r="A48" s="31"/>
      <c r="B48" s="32"/>
      <c r="C48" s="32" t="s">
        <v>104</v>
      </c>
      <c r="D48" s="55">
        <f>IF(COUNTA(D6:D45)=0,"",IF(D5="","--",ROUNDUP((SUM(D6:D45)/COUNTA(D6:D45))*100/D5,1)))</f>
        <v>77.199999999999989</v>
      </c>
      <c r="E48" s="56">
        <f t="shared" ref="E48:R48" si="16">IF(COUNTA(E6:E45)=0,"",IF(E5="","--",ROUNDUP((SUM(E6:E45)/COUNTA(E6:E45))*100/E5,1)))</f>
        <v>85.199999999999989</v>
      </c>
      <c r="F48" s="56">
        <f t="shared" si="16"/>
        <v>70.399999999999991</v>
      </c>
      <c r="G48" s="56">
        <f t="shared" si="16"/>
        <v>88</v>
      </c>
      <c r="H48" s="56">
        <f t="shared" si="16"/>
        <v>83.8</v>
      </c>
      <c r="I48" s="56" t="str">
        <f t="shared" si="16"/>
        <v/>
      </c>
      <c r="J48" s="56" t="str">
        <f t="shared" si="16"/>
        <v/>
      </c>
      <c r="K48" s="56" t="str">
        <f t="shared" si="16"/>
        <v/>
      </c>
      <c r="L48" s="56" t="str">
        <f t="shared" si="16"/>
        <v/>
      </c>
      <c r="M48" s="56" t="str">
        <f t="shared" si="16"/>
        <v/>
      </c>
      <c r="N48" s="56" t="str">
        <f t="shared" si="16"/>
        <v/>
      </c>
      <c r="O48" s="56" t="str">
        <f t="shared" si="16"/>
        <v/>
      </c>
      <c r="P48" s="56" t="str">
        <f t="shared" si="16"/>
        <v/>
      </c>
      <c r="Q48" s="56" t="str">
        <f t="shared" si="16"/>
        <v/>
      </c>
      <c r="R48" s="57" t="str">
        <f t="shared" si="16"/>
        <v/>
      </c>
      <c r="S48" s="58">
        <f>IF(COUNTIF(S6:S45,"-")=40,"",IF(S5="","--",ROUNDUP(AVERAGE(S6:S45)*100/$B52,1)))</f>
        <v>78.699999999999989</v>
      </c>
      <c r="T48" s="32"/>
      <c r="U48" s="35"/>
      <c r="V48" s="31"/>
      <c r="W48" s="32"/>
      <c r="X48" s="32" t="s">
        <v>104</v>
      </c>
      <c r="Y48" s="55" t="str">
        <f>IF(COUNTA(Y6:Y45)=0,"",IF(Y5="","--",ROUNDUP((SUM(Y6:Y45)/COUNTA(Y6:Y45))*100/Y5,1)))</f>
        <v/>
      </c>
      <c r="Z48" s="56" t="str">
        <f t="shared" ref="Z48:AM48" si="17">IF(COUNTA(Z6:Z45)=0,"",IF(Z5="","--",ROUNDUP((SUM(Z6:Z45)/COUNTA(Z6:Z45))*100/Z5,1)))</f>
        <v/>
      </c>
      <c r="AA48" s="56" t="str">
        <f t="shared" si="17"/>
        <v/>
      </c>
      <c r="AB48" s="56" t="str">
        <f t="shared" si="17"/>
        <v/>
      </c>
      <c r="AC48" s="56" t="str">
        <f t="shared" si="17"/>
        <v/>
      </c>
      <c r="AD48" s="56" t="str">
        <f t="shared" si="17"/>
        <v/>
      </c>
      <c r="AE48" s="56" t="str">
        <f t="shared" si="17"/>
        <v/>
      </c>
      <c r="AF48" s="56" t="str">
        <f t="shared" si="17"/>
        <v/>
      </c>
      <c r="AG48" s="56" t="str">
        <f t="shared" si="17"/>
        <v/>
      </c>
      <c r="AH48" s="56" t="str">
        <f t="shared" si="17"/>
        <v/>
      </c>
      <c r="AI48" s="56" t="str">
        <f t="shared" si="17"/>
        <v/>
      </c>
      <c r="AJ48" s="56" t="str">
        <f t="shared" si="17"/>
        <v/>
      </c>
      <c r="AK48" s="56" t="str">
        <f t="shared" si="17"/>
        <v/>
      </c>
      <c r="AL48" s="56" t="str">
        <f t="shared" si="17"/>
        <v/>
      </c>
      <c r="AM48" s="57" t="str">
        <f t="shared" si="17"/>
        <v/>
      </c>
      <c r="AN48" s="58" t="str">
        <f>IF(COUNTIF(AN6:AN45,"-")=40,"",IF(AN5="","--",ROUNDUP(AVERAGE(AN6:AN45)*100/$B52,1)))</f>
        <v/>
      </c>
      <c r="AO48" s="32"/>
      <c r="AP48" s="35"/>
      <c r="AQ48" s="31"/>
      <c r="AR48" s="32"/>
      <c r="AS48" s="32" t="s">
        <v>104</v>
      </c>
      <c r="AT48" s="55" t="str">
        <f>IF(COUNTA(AT6:AT45)=0,"",IF(AT5="","--",ROUNDUP((SUM(AT6:AT45)/COUNTA(AT6:AT45))*100/AT5,1)))</f>
        <v/>
      </c>
      <c r="AU48" s="56" t="str">
        <f t="shared" ref="AU48:BH48" si="18">IF(COUNTA(AU6:AU45)=0,"",IF(AU5="","--",ROUNDUP((SUM(AU6:AU45)/COUNTA(AU6:AU45))*100/AU5,1)))</f>
        <v/>
      </c>
      <c r="AV48" s="56" t="str">
        <f t="shared" si="18"/>
        <v/>
      </c>
      <c r="AW48" s="56" t="str">
        <f t="shared" si="18"/>
        <v/>
      </c>
      <c r="AX48" s="56" t="str">
        <f t="shared" si="18"/>
        <v/>
      </c>
      <c r="AY48" s="56" t="str">
        <f t="shared" si="18"/>
        <v/>
      </c>
      <c r="AZ48" s="56" t="str">
        <f t="shared" si="18"/>
        <v/>
      </c>
      <c r="BA48" s="56" t="str">
        <f t="shared" si="18"/>
        <v/>
      </c>
      <c r="BB48" s="56" t="str">
        <f t="shared" si="18"/>
        <v/>
      </c>
      <c r="BC48" s="56" t="str">
        <f t="shared" si="18"/>
        <v/>
      </c>
      <c r="BD48" s="56" t="str">
        <f t="shared" si="18"/>
        <v/>
      </c>
      <c r="BE48" s="56" t="str">
        <f t="shared" si="18"/>
        <v/>
      </c>
      <c r="BF48" s="56" t="str">
        <f t="shared" si="18"/>
        <v/>
      </c>
      <c r="BG48" s="56" t="str">
        <f t="shared" si="18"/>
        <v/>
      </c>
      <c r="BH48" s="57" t="str">
        <f t="shared" si="18"/>
        <v/>
      </c>
      <c r="BI48" s="58" t="str">
        <f>IF(COUNTIF(BI6:BI45,"-")=40,"",IF(BI5="","--",ROUNDUP(AVERAGE(BI6:BI45)*100/$B52,1)))</f>
        <v/>
      </c>
      <c r="BJ48" s="32"/>
      <c r="BK48" s="35"/>
      <c r="BL48" s="31"/>
      <c r="BM48" s="32"/>
      <c r="BN48" s="32" t="s">
        <v>104</v>
      </c>
      <c r="BO48" s="55" t="str">
        <f>IF(COUNTA(BO6:BO45)=0,"",IF(BO5="","--",ROUNDUP((SUM(BO6:BO45)/COUNTA(BO6:BO45))*100/BO5,1)))</f>
        <v/>
      </c>
      <c r="BP48" s="56" t="str">
        <f t="shared" ref="BP48:CC48" si="19">IF(COUNTA(BP6:BP45)=0,"",IF(BP5="","--",ROUNDUP((SUM(BP6:BP45)/COUNTA(BP6:BP45))*100/BP5,1)))</f>
        <v/>
      </c>
      <c r="BQ48" s="56" t="str">
        <f t="shared" si="19"/>
        <v/>
      </c>
      <c r="BR48" s="56" t="str">
        <f t="shared" si="19"/>
        <v/>
      </c>
      <c r="BS48" s="56" t="str">
        <f t="shared" si="19"/>
        <v/>
      </c>
      <c r="BT48" s="56" t="str">
        <f t="shared" si="19"/>
        <v/>
      </c>
      <c r="BU48" s="56" t="str">
        <f t="shared" si="19"/>
        <v/>
      </c>
      <c r="BV48" s="56" t="str">
        <f t="shared" si="19"/>
        <v/>
      </c>
      <c r="BW48" s="56" t="str">
        <f t="shared" si="19"/>
        <v/>
      </c>
      <c r="BX48" s="56" t="str">
        <f t="shared" si="19"/>
        <v/>
      </c>
      <c r="BY48" s="56" t="str">
        <f t="shared" si="19"/>
        <v/>
      </c>
      <c r="BZ48" s="56" t="str">
        <f t="shared" si="19"/>
        <v/>
      </c>
      <c r="CA48" s="56" t="str">
        <f t="shared" si="19"/>
        <v/>
      </c>
      <c r="CB48" s="56" t="str">
        <f t="shared" si="19"/>
        <v/>
      </c>
      <c r="CC48" s="57" t="str">
        <f t="shared" si="19"/>
        <v/>
      </c>
      <c r="CD48" s="58" t="str">
        <f>IF(COUNTIF(CD6:CD45,"-")=40,"",IF(CD5="","--",ROUNDUP(AVERAGE(CD6:CD45)*100/$B52,1)))</f>
        <v/>
      </c>
      <c r="CE48" s="32"/>
      <c r="CF48" s="32"/>
      <c r="CG48" s="32"/>
      <c r="CH48" s="35"/>
    </row>
    <row r="49" spans="1:86">
      <c r="A49" s="59"/>
      <c r="B49" s="60"/>
      <c r="C49" s="60"/>
      <c r="D49" s="60"/>
      <c r="E49" s="60"/>
      <c r="F49" s="60"/>
      <c r="G49" s="60"/>
      <c r="H49" s="60"/>
      <c r="I49" s="60"/>
      <c r="J49" s="60"/>
      <c r="K49" s="60"/>
      <c r="L49" s="60"/>
      <c r="M49" s="60"/>
      <c r="N49" s="60"/>
      <c r="O49" s="60"/>
      <c r="P49" s="60"/>
      <c r="Q49" s="60"/>
      <c r="R49" s="60"/>
      <c r="S49" s="60"/>
      <c r="T49" s="60"/>
      <c r="U49" s="61"/>
      <c r="V49" s="59"/>
      <c r="W49" s="60"/>
      <c r="X49" s="60"/>
      <c r="Y49" s="60"/>
      <c r="Z49" s="60"/>
      <c r="AA49" s="60"/>
      <c r="AB49" s="60"/>
      <c r="AC49" s="60"/>
      <c r="AD49" s="60"/>
      <c r="AE49" s="60"/>
      <c r="AF49" s="60"/>
      <c r="AG49" s="60"/>
      <c r="AH49" s="60"/>
      <c r="AI49" s="60"/>
      <c r="AJ49" s="60"/>
      <c r="AK49" s="60"/>
      <c r="AL49" s="60"/>
      <c r="AM49" s="60"/>
      <c r="AN49" s="60"/>
      <c r="AO49" s="60"/>
      <c r="AP49" s="61"/>
      <c r="AQ49" s="59"/>
      <c r="AR49" s="60"/>
      <c r="AS49" s="60"/>
      <c r="AT49" s="60"/>
      <c r="AU49" s="60"/>
      <c r="AV49" s="60"/>
      <c r="AW49" s="60"/>
      <c r="AX49" s="60"/>
      <c r="AY49" s="60"/>
      <c r="AZ49" s="60"/>
      <c r="BA49" s="60"/>
      <c r="BB49" s="60"/>
      <c r="BC49" s="60"/>
      <c r="BD49" s="60"/>
      <c r="BE49" s="60"/>
      <c r="BF49" s="60"/>
      <c r="BG49" s="60"/>
      <c r="BH49" s="60"/>
      <c r="BI49" s="60"/>
      <c r="BJ49" s="60"/>
      <c r="BK49" s="61"/>
      <c r="BL49" s="59"/>
      <c r="BM49" s="60"/>
      <c r="BN49" s="60"/>
      <c r="BO49" s="60"/>
      <c r="BP49" s="60"/>
      <c r="BQ49" s="60"/>
      <c r="BR49" s="60"/>
      <c r="BS49" s="60"/>
      <c r="BT49" s="60"/>
      <c r="BU49" s="60"/>
      <c r="BV49" s="60"/>
      <c r="BW49" s="60"/>
      <c r="BX49" s="60"/>
      <c r="BY49" s="60"/>
      <c r="BZ49" s="60"/>
      <c r="CA49" s="60"/>
      <c r="CB49" s="60"/>
      <c r="CC49" s="60"/>
      <c r="CD49" s="60"/>
      <c r="CE49" s="60"/>
      <c r="CF49" s="60"/>
      <c r="CG49" s="60"/>
      <c r="CH49" s="61"/>
    </row>
    <row r="52" spans="1:86">
      <c r="A52" s="62" t="s">
        <v>25</v>
      </c>
      <c r="B52" s="63">
        <f>PARAMETRES!G6</f>
        <v>25</v>
      </c>
      <c r="C52" s="64"/>
    </row>
  </sheetData>
  <sheetProtection password="CAC3" sheet="1" objects="1" scenarios="1"/>
  <mergeCells count="8">
    <mergeCell ref="A1:T1"/>
    <mergeCell ref="V1:AO1"/>
    <mergeCell ref="AQ1:BJ1"/>
    <mergeCell ref="BL1:CH1"/>
    <mergeCell ref="A2:T2"/>
    <mergeCell ref="V2:AO2"/>
    <mergeCell ref="AQ2:BJ2"/>
    <mergeCell ref="BL2:CH2"/>
  </mergeCells>
  <phoneticPr fontId="43" type="noConversion"/>
  <conditionalFormatting sqref="S6:S45 AN6:AN45 BI6:BI45 CD6:CD45">
    <cfRule type="cellIs" dxfId="1190" priority="151" stopIfTrue="1" operator="greaterThan">
      <formula>$B$52</formula>
    </cfRule>
    <cfRule type="cellIs" dxfId="1189" priority="152" stopIfTrue="1" operator="lessThan">
      <formula>$B$52/2</formula>
    </cfRule>
  </conditionalFormatting>
  <conditionalFormatting sqref="AP6:AP45 BK6:BK45 U6:U45 CF6:CF45">
    <cfRule type="cellIs" dxfId="1188" priority="153" stopIfTrue="1" operator="equal">
      <formula>0</formula>
    </cfRule>
  </conditionalFormatting>
  <conditionalFormatting sqref="D6:D45">
    <cfRule type="cellIs" dxfId="1187" priority="119" operator="greaterThan">
      <formula>D$5</formula>
    </cfRule>
    <cfRule type="cellIs" dxfId="1186" priority="120" operator="lessThan">
      <formula>D$5/2</formula>
    </cfRule>
  </conditionalFormatting>
  <conditionalFormatting sqref="E6:E45">
    <cfRule type="cellIs" dxfId="1185" priority="117" operator="greaterThan">
      <formula>E$5</formula>
    </cfRule>
    <cfRule type="cellIs" dxfId="1184" priority="118" operator="lessThan">
      <formula>E$5/2</formula>
    </cfRule>
  </conditionalFormatting>
  <conditionalFormatting sqref="F6:F45">
    <cfRule type="cellIs" dxfId="1183" priority="115" operator="greaterThan">
      <formula>F$5</formula>
    </cfRule>
    <cfRule type="cellIs" dxfId="1182" priority="116" operator="lessThan">
      <formula>F$5/2</formula>
    </cfRule>
  </conditionalFormatting>
  <conditionalFormatting sqref="G6:G45">
    <cfRule type="cellIs" dxfId="1181" priority="113" operator="greaterThan">
      <formula>G$5</formula>
    </cfRule>
    <cfRule type="cellIs" dxfId="1180" priority="114" operator="lessThan">
      <formula>G$5/2</formula>
    </cfRule>
  </conditionalFormatting>
  <conditionalFormatting sqref="H6:H45">
    <cfRule type="cellIs" dxfId="1179" priority="111" operator="greaterThan">
      <formula>H$5</formula>
    </cfRule>
    <cfRule type="cellIs" dxfId="1178" priority="112" operator="lessThan">
      <formula>H$5/2</formula>
    </cfRule>
  </conditionalFormatting>
  <conditionalFormatting sqref="I6:I45">
    <cfRule type="cellIs" dxfId="1177" priority="109" operator="greaterThan">
      <formula>I$5</formula>
    </cfRule>
    <cfRule type="cellIs" dxfId="1176" priority="110" operator="lessThan">
      <formula>I$5/2</formula>
    </cfRule>
  </conditionalFormatting>
  <conditionalFormatting sqref="J6:J45">
    <cfRule type="cellIs" dxfId="1175" priority="107" operator="greaterThan">
      <formula>J$5</formula>
    </cfRule>
    <cfRule type="cellIs" dxfId="1174" priority="108" operator="lessThan">
      <formula>J$5/2</formula>
    </cfRule>
  </conditionalFormatting>
  <conditionalFormatting sqref="K6:K45">
    <cfRule type="cellIs" dxfId="1173" priority="105" operator="greaterThan">
      <formula>K$5</formula>
    </cfRule>
    <cfRule type="cellIs" dxfId="1172" priority="106" operator="lessThan">
      <formula>K$5/2</formula>
    </cfRule>
  </conditionalFormatting>
  <conditionalFormatting sqref="L6:L45">
    <cfRule type="cellIs" dxfId="1171" priority="103" operator="greaterThan">
      <formula>L$5</formula>
    </cfRule>
    <cfRule type="cellIs" dxfId="1170" priority="104" operator="lessThan">
      <formula>L$5/2</formula>
    </cfRule>
  </conditionalFormatting>
  <conditionalFormatting sqref="M6:M45">
    <cfRule type="cellIs" dxfId="1169" priority="101" operator="greaterThan">
      <formula>M$5</formula>
    </cfRule>
    <cfRule type="cellIs" dxfId="1168" priority="102" operator="lessThan">
      <formula>M$5/2</formula>
    </cfRule>
  </conditionalFormatting>
  <conditionalFormatting sqref="N6:N45">
    <cfRule type="cellIs" dxfId="1167" priority="99" operator="greaterThan">
      <formula>N$5</formula>
    </cfRule>
    <cfRule type="cellIs" dxfId="1166" priority="100" operator="lessThan">
      <formula>N$5/2</formula>
    </cfRule>
  </conditionalFormatting>
  <conditionalFormatting sqref="O6:O45">
    <cfRule type="cellIs" dxfId="1165" priority="97" operator="greaterThan">
      <formula>O$5</formula>
    </cfRule>
    <cfRule type="cellIs" dxfId="1164" priority="98" operator="lessThan">
      <formula>O$5/2</formula>
    </cfRule>
  </conditionalFormatting>
  <conditionalFormatting sqref="P6:P45">
    <cfRule type="cellIs" dxfId="1163" priority="95" operator="greaterThan">
      <formula>P$5</formula>
    </cfRule>
    <cfRule type="cellIs" dxfId="1162" priority="96" operator="lessThan">
      <formula>P$5/2</formula>
    </cfRule>
  </conditionalFormatting>
  <conditionalFormatting sqref="Q6:Q45">
    <cfRule type="cellIs" dxfId="1161" priority="93" operator="greaterThan">
      <formula>Q$5</formula>
    </cfRule>
    <cfRule type="cellIs" dxfId="1160" priority="94" operator="lessThan">
      <formula>Q$5/2</formula>
    </cfRule>
  </conditionalFormatting>
  <conditionalFormatting sqref="R6:R45">
    <cfRule type="cellIs" dxfId="1159" priority="91" operator="greaterThan">
      <formula>R$5</formula>
    </cfRule>
    <cfRule type="cellIs" dxfId="1158" priority="92" operator="lessThan">
      <formula>R$5/2</formula>
    </cfRule>
  </conditionalFormatting>
  <conditionalFormatting sqref="Y6:Y45">
    <cfRule type="cellIs" dxfId="1157" priority="89" operator="greaterThan">
      <formula>Y$5</formula>
    </cfRule>
    <cfRule type="cellIs" dxfId="1156" priority="90" operator="lessThan">
      <formula>Y$5/2</formula>
    </cfRule>
  </conditionalFormatting>
  <conditionalFormatting sqref="Z6:Z45">
    <cfRule type="cellIs" dxfId="1155" priority="87" operator="greaterThan">
      <formula>Z$5</formula>
    </cfRule>
    <cfRule type="cellIs" dxfId="1154" priority="88" operator="lessThan">
      <formula>Z$5/2</formula>
    </cfRule>
  </conditionalFormatting>
  <conditionalFormatting sqref="AA6:AA45">
    <cfRule type="cellIs" dxfId="1153" priority="85" operator="greaterThan">
      <formula>AA$5</formula>
    </cfRule>
    <cfRule type="cellIs" dxfId="1152" priority="86" operator="lessThan">
      <formula>AA$5/2</formula>
    </cfRule>
  </conditionalFormatting>
  <conditionalFormatting sqref="AB6:AB45">
    <cfRule type="cellIs" dxfId="1151" priority="83" operator="greaterThan">
      <formula>AB$5</formula>
    </cfRule>
    <cfRule type="cellIs" dxfId="1150" priority="84" operator="lessThan">
      <formula>AB$5/2</formula>
    </cfRule>
  </conditionalFormatting>
  <conditionalFormatting sqref="AC6:AC45">
    <cfRule type="cellIs" dxfId="1149" priority="81" operator="greaterThan">
      <formula>AC$5</formula>
    </cfRule>
    <cfRule type="cellIs" dxfId="1148" priority="82" operator="lessThan">
      <formula>AC$5/2</formula>
    </cfRule>
  </conditionalFormatting>
  <conditionalFormatting sqref="AD6:AD45">
    <cfRule type="cellIs" dxfId="1147" priority="79" operator="greaterThan">
      <formula>AD$5</formula>
    </cfRule>
    <cfRule type="cellIs" dxfId="1146" priority="80" operator="lessThan">
      <formula>AD$5/2</formula>
    </cfRule>
  </conditionalFormatting>
  <conditionalFormatting sqref="AE6:AE45">
    <cfRule type="cellIs" dxfId="1145" priority="77" operator="greaterThan">
      <formula>AE$5</formula>
    </cfRule>
    <cfRule type="cellIs" dxfId="1144" priority="78" operator="lessThan">
      <formula>AE$5/2</formula>
    </cfRule>
  </conditionalFormatting>
  <conditionalFormatting sqref="AF6:AF45">
    <cfRule type="cellIs" dxfId="1143" priority="75" operator="greaterThan">
      <formula>AF$5</formula>
    </cfRule>
    <cfRule type="cellIs" dxfId="1142" priority="76" operator="lessThan">
      <formula>AF$5/2</formula>
    </cfRule>
  </conditionalFormatting>
  <conditionalFormatting sqref="AG6:AG45">
    <cfRule type="cellIs" dxfId="1141" priority="73" operator="greaterThan">
      <formula>AG$5</formula>
    </cfRule>
    <cfRule type="cellIs" dxfId="1140" priority="74" operator="lessThan">
      <formula>AG$5/2</formula>
    </cfRule>
  </conditionalFormatting>
  <conditionalFormatting sqref="AH6:AH45">
    <cfRule type="cellIs" dxfId="1139" priority="71" operator="greaterThan">
      <formula>AH$5</formula>
    </cfRule>
    <cfRule type="cellIs" dxfId="1138" priority="72" operator="lessThan">
      <formula>AH$5/2</formula>
    </cfRule>
  </conditionalFormatting>
  <conditionalFormatting sqref="AI6:AI45">
    <cfRule type="cellIs" dxfId="1137" priority="69" operator="greaterThan">
      <formula>AI$5</formula>
    </cfRule>
    <cfRule type="cellIs" dxfId="1136" priority="70" operator="lessThan">
      <formula>AI$5/2</formula>
    </cfRule>
  </conditionalFormatting>
  <conditionalFormatting sqref="AJ6:AJ45">
    <cfRule type="cellIs" dxfId="1135" priority="67" operator="greaterThan">
      <formula>AJ$5</formula>
    </cfRule>
    <cfRule type="cellIs" dxfId="1134" priority="68" operator="lessThan">
      <formula>AJ$5/2</formula>
    </cfRule>
  </conditionalFormatting>
  <conditionalFormatting sqref="AK6:AK45">
    <cfRule type="cellIs" dxfId="1133" priority="65" operator="greaterThan">
      <formula>AK$5</formula>
    </cfRule>
    <cfRule type="cellIs" dxfId="1132" priority="66" operator="lessThan">
      <formula>AK$5/2</formula>
    </cfRule>
  </conditionalFormatting>
  <conditionalFormatting sqref="AL6:AL45">
    <cfRule type="cellIs" dxfId="1131" priority="63" operator="greaterThan">
      <formula>AL$5</formula>
    </cfRule>
    <cfRule type="cellIs" dxfId="1130" priority="64" operator="lessThan">
      <formula>AL$5/2</formula>
    </cfRule>
  </conditionalFormatting>
  <conditionalFormatting sqref="AM6:AM45">
    <cfRule type="cellIs" dxfId="1129" priority="61" operator="greaterThan">
      <formula>AM$5</formula>
    </cfRule>
    <cfRule type="cellIs" dxfId="1128" priority="62" operator="lessThan">
      <formula>AM$5/2</formula>
    </cfRule>
  </conditionalFormatting>
  <conditionalFormatting sqref="AT6:AT45">
    <cfRule type="cellIs" dxfId="1127" priority="59" operator="greaterThan">
      <formula>AT$5</formula>
    </cfRule>
    <cfRule type="cellIs" dxfId="1126" priority="60" operator="lessThan">
      <formula>AT$5/2</formula>
    </cfRule>
  </conditionalFormatting>
  <conditionalFormatting sqref="AU6:AU45">
    <cfRule type="cellIs" dxfId="1125" priority="57" operator="greaterThan">
      <formula>AU$5</formula>
    </cfRule>
    <cfRule type="cellIs" dxfId="1124" priority="58" operator="lessThan">
      <formula>AU$5/2</formula>
    </cfRule>
  </conditionalFormatting>
  <conditionalFormatting sqref="AV6:AV45">
    <cfRule type="cellIs" dxfId="1123" priority="55" operator="greaterThan">
      <formula>AV$5</formula>
    </cfRule>
    <cfRule type="cellIs" dxfId="1122" priority="56" operator="lessThan">
      <formula>AV$5/2</formula>
    </cfRule>
  </conditionalFormatting>
  <conditionalFormatting sqref="AW6:AW45">
    <cfRule type="cellIs" dxfId="1121" priority="53" operator="greaterThan">
      <formula>AW$5</formula>
    </cfRule>
    <cfRule type="cellIs" dxfId="1120" priority="54" operator="lessThan">
      <formula>AW$5/2</formula>
    </cfRule>
  </conditionalFormatting>
  <conditionalFormatting sqref="AX6:AX45">
    <cfRule type="cellIs" dxfId="1119" priority="51" operator="greaterThan">
      <formula>AX$5</formula>
    </cfRule>
    <cfRule type="cellIs" dxfId="1118" priority="52" operator="lessThan">
      <formula>AX$5/2</formula>
    </cfRule>
  </conditionalFormatting>
  <conditionalFormatting sqref="AY6:AY45">
    <cfRule type="cellIs" dxfId="1117" priority="49" operator="greaterThan">
      <formula>AY$5</formula>
    </cfRule>
    <cfRule type="cellIs" dxfId="1116" priority="50" operator="lessThan">
      <formula>AY$5/2</formula>
    </cfRule>
  </conditionalFormatting>
  <conditionalFormatting sqref="AZ6:AZ45">
    <cfRule type="cellIs" dxfId="1115" priority="47" operator="greaterThan">
      <formula>AZ$5</formula>
    </cfRule>
    <cfRule type="cellIs" dxfId="1114" priority="48" operator="lessThan">
      <formula>AZ$5/2</formula>
    </cfRule>
  </conditionalFormatting>
  <conditionalFormatting sqref="BA6:BA45">
    <cfRule type="cellIs" dxfId="1113" priority="45" operator="greaterThan">
      <formula>BA$5</formula>
    </cfRule>
    <cfRule type="cellIs" dxfId="1112" priority="46" operator="lessThan">
      <formula>BA$5/2</formula>
    </cfRule>
  </conditionalFormatting>
  <conditionalFormatting sqref="BB6:BB45">
    <cfRule type="cellIs" dxfId="1111" priority="43" operator="greaterThan">
      <formula>BB$5</formula>
    </cfRule>
    <cfRule type="cellIs" dxfId="1110" priority="44" operator="lessThan">
      <formula>BB$5/2</formula>
    </cfRule>
  </conditionalFormatting>
  <conditionalFormatting sqref="BC6:BC45">
    <cfRule type="cellIs" dxfId="1109" priority="41" operator="greaterThan">
      <formula>BC$5</formula>
    </cfRule>
    <cfRule type="cellIs" dxfId="1108" priority="42" operator="lessThan">
      <formula>BC$5/2</formula>
    </cfRule>
  </conditionalFormatting>
  <conditionalFormatting sqref="BD6:BD45">
    <cfRule type="cellIs" dxfId="1107" priority="39" operator="greaterThan">
      <formula>BD$5</formula>
    </cfRule>
    <cfRule type="cellIs" dxfId="1106" priority="40" operator="lessThan">
      <formula>BD$5/2</formula>
    </cfRule>
  </conditionalFormatting>
  <conditionalFormatting sqref="BE6:BE45">
    <cfRule type="cellIs" dxfId="1105" priority="37" operator="greaterThan">
      <formula>BE$5</formula>
    </cfRule>
    <cfRule type="cellIs" dxfId="1104" priority="38" operator="lessThan">
      <formula>BE$5/2</formula>
    </cfRule>
  </conditionalFormatting>
  <conditionalFormatting sqref="BF6:BF45">
    <cfRule type="cellIs" dxfId="1103" priority="35" operator="greaterThan">
      <formula>BF$5</formula>
    </cfRule>
    <cfRule type="cellIs" dxfId="1102" priority="36" operator="lessThan">
      <formula>BF$5/2</formula>
    </cfRule>
  </conditionalFormatting>
  <conditionalFormatting sqref="BG6:BG45">
    <cfRule type="cellIs" dxfId="1101" priority="33" operator="greaterThan">
      <formula>BG$5</formula>
    </cfRule>
    <cfRule type="cellIs" dxfId="1100" priority="34" operator="lessThan">
      <formula>BG$5/2</formula>
    </cfRule>
  </conditionalFormatting>
  <conditionalFormatting sqref="BH6:BH45">
    <cfRule type="cellIs" dxfId="1099" priority="31" operator="greaterThan">
      <formula>BH$5</formula>
    </cfRule>
    <cfRule type="cellIs" dxfId="1098" priority="32" operator="lessThan">
      <formula>BH$5/2</formula>
    </cfRule>
  </conditionalFormatting>
  <conditionalFormatting sqref="BO6:BO45">
    <cfRule type="cellIs" dxfId="1097" priority="29" operator="greaterThan">
      <formula>BO$5</formula>
    </cfRule>
    <cfRule type="cellIs" dxfId="1096" priority="30" operator="lessThan">
      <formula>BO$5/2</formula>
    </cfRule>
  </conditionalFormatting>
  <conditionalFormatting sqref="BP6:BP45">
    <cfRule type="cellIs" dxfId="1095" priority="27" operator="greaterThan">
      <formula>BP$5</formula>
    </cfRule>
    <cfRule type="cellIs" dxfId="1094" priority="28" operator="lessThan">
      <formula>BP$5/2</formula>
    </cfRule>
  </conditionalFormatting>
  <conditionalFormatting sqref="BQ6:BQ45">
    <cfRule type="cellIs" dxfId="1093" priority="25" operator="greaterThan">
      <formula>BQ$5</formula>
    </cfRule>
    <cfRule type="cellIs" dxfId="1092" priority="26" operator="lessThan">
      <formula>BQ$5/2</formula>
    </cfRule>
  </conditionalFormatting>
  <conditionalFormatting sqref="BR6:BR45">
    <cfRule type="cellIs" dxfId="1091" priority="23" operator="greaterThan">
      <formula>BR$5</formula>
    </cfRule>
    <cfRule type="cellIs" dxfId="1090" priority="24" operator="lessThan">
      <formula>BR$5/2</formula>
    </cfRule>
  </conditionalFormatting>
  <conditionalFormatting sqref="BS6:BS45">
    <cfRule type="cellIs" dxfId="1089" priority="21" operator="greaterThan">
      <formula>BS$5</formula>
    </cfRule>
    <cfRule type="cellIs" dxfId="1088" priority="22" operator="lessThan">
      <formula>BS$5/2</formula>
    </cfRule>
  </conditionalFormatting>
  <conditionalFormatting sqref="BT6:BT45">
    <cfRule type="cellIs" dxfId="1087" priority="19" operator="greaterThan">
      <formula>BT$5</formula>
    </cfRule>
    <cfRule type="cellIs" dxfId="1086" priority="20" operator="lessThan">
      <formula>BT$5/2</formula>
    </cfRule>
  </conditionalFormatting>
  <conditionalFormatting sqref="BU6:BU45">
    <cfRule type="cellIs" dxfId="1085" priority="17" operator="greaterThan">
      <formula>BU$5</formula>
    </cfRule>
    <cfRule type="cellIs" dxfId="1084" priority="18" operator="lessThan">
      <formula>BU$5/2</formula>
    </cfRule>
  </conditionalFormatting>
  <conditionalFormatting sqref="BV6:BV45">
    <cfRule type="cellIs" dxfId="1083" priority="15" operator="greaterThan">
      <formula>BV$5</formula>
    </cfRule>
    <cfRule type="cellIs" dxfId="1082" priority="16" operator="lessThan">
      <formula>BV$5/2</formula>
    </cfRule>
  </conditionalFormatting>
  <conditionalFormatting sqref="BW6:BW45">
    <cfRule type="cellIs" dxfId="1081" priority="13" operator="greaterThan">
      <formula>BW$5</formula>
    </cfRule>
    <cfRule type="cellIs" dxfId="1080" priority="14" operator="lessThan">
      <formula>BW$5/2</formula>
    </cfRule>
  </conditionalFormatting>
  <conditionalFormatting sqref="BX6:BX45">
    <cfRule type="cellIs" dxfId="1079" priority="11" operator="greaterThan">
      <formula>BX$5</formula>
    </cfRule>
    <cfRule type="cellIs" dxfId="1078" priority="12" operator="lessThan">
      <formula>BX$5/2</formula>
    </cfRule>
  </conditionalFormatting>
  <conditionalFormatting sqref="BY6:BY45">
    <cfRule type="cellIs" dxfId="1077" priority="9" operator="greaterThan">
      <formula>BY$5</formula>
    </cfRule>
    <cfRule type="cellIs" dxfId="1076" priority="10" operator="lessThan">
      <formula>BY$5/2</formula>
    </cfRule>
  </conditionalFormatting>
  <conditionalFormatting sqref="BZ6:BZ45">
    <cfRule type="cellIs" dxfId="1075" priority="7" operator="greaterThan">
      <formula>BZ$5</formula>
    </cfRule>
    <cfRule type="cellIs" dxfId="1074" priority="8" operator="lessThan">
      <formula>BZ$5/2</formula>
    </cfRule>
  </conditionalFormatting>
  <conditionalFormatting sqref="CA6:CA45">
    <cfRule type="cellIs" dxfId="1073" priority="5" operator="greaterThan">
      <formula>CA$5</formula>
    </cfRule>
    <cfRule type="cellIs" dxfId="1072" priority="6" operator="lessThan">
      <formula>CA$5/2</formula>
    </cfRule>
  </conditionalFormatting>
  <conditionalFormatting sqref="CB6:CB45">
    <cfRule type="cellIs" dxfId="1071" priority="3" operator="greaterThan">
      <formula>CB$5</formula>
    </cfRule>
    <cfRule type="cellIs" dxfId="1070" priority="4" operator="lessThan">
      <formula>CB$5/2</formula>
    </cfRule>
  </conditionalFormatting>
  <conditionalFormatting sqref="CC6:CC45">
    <cfRule type="cellIs" dxfId="1069" priority="1" operator="greaterThan">
      <formula>CC$5</formula>
    </cfRule>
    <cfRule type="cellIs" dxfId="1068" priority="2" operator="lessThan">
      <formula>CC$5/2</formula>
    </cfRule>
  </conditionalFormatting>
  <pageMargins left="0.74791666666666667" right="0.74791666666666667" top="0.98402777777777772" bottom="0.98402777777777772" header="0.49236111111111114" footer="0.49236111111111114"/>
  <pageSetup paperSize="9" firstPageNumber="0" orientation="portrait" horizontalDpi="300" verticalDpi="300"/>
  <headerFooter alignWithMargins="0">
    <oddHeader>&amp;C&amp;A</oddHeader>
    <oddFooter>&amp;CPage &amp;P</oddFooter>
  </headerFooter>
  <drawing r:id="rId1"/>
</worksheet>
</file>

<file path=xl/worksheets/sheet6.xml><?xml version="1.0" encoding="utf-8"?>
<worksheet xmlns="http://schemas.openxmlformats.org/spreadsheetml/2006/main" xmlns:r="http://schemas.openxmlformats.org/officeDocument/2006/relationships">
  <sheetPr>
    <tabColor indexed="17"/>
  </sheetPr>
  <dimension ref="A1:CH52"/>
  <sheetViews>
    <sheetView showGridLines="0" showRowColHeaders="0" showZeros="0" showOutlineSymbols="0" zoomScale="91" zoomScaleNormal="91" workbookViewId="0">
      <selection activeCell="E28" sqref="E28"/>
    </sheetView>
  </sheetViews>
  <sheetFormatPr baseColWidth="10" defaultColWidth="13.140625" defaultRowHeight="12.75"/>
  <cols>
    <col min="1" max="1" width="5.7109375" style="26" customWidth="1"/>
    <col min="2" max="2" width="18.42578125" style="1" customWidth="1"/>
    <col min="3" max="3" width="14.7109375" style="1" customWidth="1"/>
    <col min="4" max="18" width="7.140625" style="1" customWidth="1"/>
    <col min="19" max="21" width="9.85546875" style="1" customWidth="1"/>
    <col min="22" max="22" width="5.7109375" style="26" customWidth="1"/>
    <col min="23" max="23" width="18.42578125" style="1" customWidth="1"/>
    <col min="24" max="24" width="14.7109375" style="1" customWidth="1"/>
    <col min="25" max="39" width="7.28515625" style="1" customWidth="1"/>
    <col min="40" max="42" width="9.85546875" style="1" customWidth="1"/>
    <col min="43" max="43" width="5.7109375" style="26" customWidth="1"/>
    <col min="44" max="44" width="18.42578125" style="1" customWidth="1"/>
    <col min="45" max="45" width="14.85546875" style="1" customWidth="1"/>
    <col min="46" max="60" width="7.28515625" style="1" customWidth="1"/>
    <col min="61" max="63" width="9.85546875" style="1" customWidth="1"/>
    <col min="64" max="64" width="5.7109375" style="26" customWidth="1"/>
    <col min="65" max="65" width="18.42578125" style="1" customWidth="1"/>
    <col min="66" max="66" width="14.85546875" style="1" customWidth="1"/>
    <col min="67" max="81" width="7.28515625" style="1" customWidth="1"/>
    <col min="82" max="84" width="9.85546875" style="1" customWidth="1"/>
    <col min="85" max="85" width="18.42578125" style="1" customWidth="1"/>
    <col min="86" max="86" width="14.7109375" style="1" customWidth="1"/>
    <col min="87" max="16384" width="13.140625" style="1"/>
  </cols>
  <sheetData>
    <row r="1" spans="1:86" s="26" customFormat="1" ht="30" customHeight="1">
      <c r="A1" s="502" t="s">
        <v>111</v>
      </c>
      <c r="B1" s="502"/>
      <c r="C1" s="502"/>
      <c r="D1" s="502"/>
      <c r="E1" s="502"/>
      <c r="F1" s="502"/>
      <c r="G1" s="502"/>
      <c r="H1" s="502"/>
      <c r="I1" s="502"/>
      <c r="J1" s="502"/>
      <c r="K1" s="502"/>
      <c r="L1" s="502"/>
      <c r="M1" s="502"/>
      <c r="N1" s="502"/>
      <c r="O1" s="502"/>
      <c r="P1" s="502"/>
      <c r="Q1" s="502"/>
      <c r="R1" s="502"/>
      <c r="S1" s="502"/>
      <c r="T1" s="502"/>
      <c r="U1" s="27"/>
      <c r="V1" s="502" t="s">
        <v>111</v>
      </c>
      <c r="W1" s="502"/>
      <c r="X1" s="502"/>
      <c r="Y1" s="502"/>
      <c r="Z1" s="502"/>
      <c r="AA1" s="502"/>
      <c r="AB1" s="502"/>
      <c r="AC1" s="502"/>
      <c r="AD1" s="502"/>
      <c r="AE1" s="502"/>
      <c r="AF1" s="502"/>
      <c r="AG1" s="502"/>
      <c r="AH1" s="502"/>
      <c r="AI1" s="502"/>
      <c r="AJ1" s="502"/>
      <c r="AK1" s="502"/>
      <c r="AL1" s="502"/>
      <c r="AM1" s="502"/>
      <c r="AN1" s="502"/>
      <c r="AO1" s="502"/>
      <c r="AP1" s="27"/>
      <c r="AQ1" s="502" t="s">
        <v>111</v>
      </c>
      <c r="AR1" s="502"/>
      <c r="AS1" s="502"/>
      <c r="AT1" s="502"/>
      <c r="AU1" s="502"/>
      <c r="AV1" s="502"/>
      <c r="AW1" s="502"/>
      <c r="AX1" s="502"/>
      <c r="AY1" s="502"/>
      <c r="AZ1" s="502"/>
      <c r="BA1" s="502"/>
      <c r="BB1" s="502"/>
      <c r="BC1" s="502"/>
      <c r="BD1" s="502"/>
      <c r="BE1" s="502"/>
      <c r="BF1" s="502"/>
      <c r="BG1" s="502"/>
      <c r="BH1" s="502"/>
      <c r="BI1" s="502"/>
      <c r="BJ1" s="502"/>
      <c r="BK1" s="27"/>
      <c r="BL1" s="503" t="s">
        <v>111</v>
      </c>
      <c r="BM1" s="503"/>
      <c r="BN1" s="503"/>
      <c r="BO1" s="503"/>
      <c r="BP1" s="503"/>
      <c r="BQ1" s="503"/>
      <c r="BR1" s="503"/>
      <c r="BS1" s="503"/>
      <c r="BT1" s="503"/>
      <c r="BU1" s="503"/>
      <c r="BV1" s="503"/>
      <c r="BW1" s="503"/>
      <c r="BX1" s="503"/>
      <c r="BY1" s="503"/>
      <c r="BZ1" s="503"/>
      <c r="CA1" s="503"/>
      <c r="CB1" s="503"/>
      <c r="CC1" s="503"/>
      <c r="CD1" s="503"/>
      <c r="CE1" s="503"/>
      <c r="CF1" s="503"/>
      <c r="CG1" s="503"/>
      <c r="CH1" s="503"/>
    </row>
    <row r="2" spans="1:86" s="26" customFormat="1" ht="30" customHeight="1">
      <c r="A2" s="504" t="s">
        <v>18</v>
      </c>
      <c r="B2" s="504"/>
      <c r="C2" s="504"/>
      <c r="D2" s="504"/>
      <c r="E2" s="504"/>
      <c r="F2" s="504"/>
      <c r="G2" s="504"/>
      <c r="H2" s="504"/>
      <c r="I2" s="504"/>
      <c r="J2" s="504"/>
      <c r="K2" s="504"/>
      <c r="L2" s="504"/>
      <c r="M2" s="504"/>
      <c r="N2" s="504"/>
      <c r="O2" s="504"/>
      <c r="P2" s="504"/>
      <c r="Q2" s="504"/>
      <c r="R2" s="504"/>
      <c r="S2" s="504"/>
      <c r="T2" s="504"/>
      <c r="U2" s="29"/>
      <c r="V2" s="504" t="s">
        <v>19</v>
      </c>
      <c r="W2" s="504"/>
      <c r="X2" s="504"/>
      <c r="Y2" s="504"/>
      <c r="Z2" s="504"/>
      <c r="AA2" s="504"/>
      <c r="AB2" s="504"/>
      <c r="AC2" s="504"/>
      <c r="AD2" s="504"/>
      <c r="AE2" s="504"/>
      <c r="AF2" s="504"/>
      <c r="AG2" s="504"/>
      <c r="AH2" s="504"/>
      <c r="AI2" s="504"/>
      <c r="AJ2" s="504"/>
      <c r="AK2" s="504"/>
      <c r="AL2" s="504"/>
      <c r="AM2" s="504"/>
      <c r="AN2" s="504"/>
      <c r="AO2" s="504"/>
      <c r="AP2" s="29"/>
      <c r="AQ2" s="504" t="s">
        <v>20</v>
      </c>
      <c r="AR2" s="504"/>
      <c r="AS2" s="504"/>
      <c r="AT2" s="504"/>
      <c r="AU2" s="504"/>
      <c r="AV2" s="504"/>
      <c r="AW2" s="504"/>
      <c r="AX2" s="504"/>
      <c r="AY2" s="504"/>
      <c r="AZ2" s="504"/>
      <c r="BA2" s="504"/>
      <c r="BB2" s="504"/>
      <c r="BC2" s="504"/>
      <c r="BD2" s="504"/>
      <c r="BE2" s="504"/>
      <c r="BF2" s="504"/>
      <c r="BG2" s="504"/>
      <c r="BH2" s="504"/>
      <c r="BI2" s="504"/>
      <c r="BJ2" s="504"/>
      <c r="BK2" s="29"/>
      <c r="BL2" s="505" t="s">
        <v>21</v>
      </c>
      <c r="BM2" s="505"/>
      <c r="BN2" s="505"/>
      <c r="BO2" s="505"/>
      <c r="BP2" s="505"/>
      <c r="BQ2" s="505"/>
      <c r="BR2" s="505"/>
      <c r="BS2" s="505"/>
      <c r="BT2" s="505"/>
      <c r="BU2" s="505"/>
      <c r="BV2" s="505"/>
      <c r="BW2" s="505"/>
      <c r="BX2" s="505"/>
      <c r="BY2" s="505"/>
      <c r="BZ2" s="505"/>
      <c r="CA2" s="505"/>
      <c r="CB2" s="505"/>
      <c r="CC2" s="505"/>
      <c r="CD2" s="505"/>
      <c r="CE2" s="505"/>
      <c r="CF2" s="505"/>
      <c r="CG2" s="505"/>
      <c r="CH2" s="505"/>
    </row>
    <row r="3" spans="1:86">
      <c r="A3" s="31"/>
      <c r="B3" s="32"/>
      <c r="C3" s="33" t="str">
        <f>CONCATENATE("sur   ",PARAMETRES!$G$7)</f>
        <v>sur   25</v>
      </c>
      <c r="D3" s="349" t="s">
        <v>126</v>
      </c>
      <c r="E3" s="349" t="s">
        <v>131</v>
      </c>
      <c r="F3" s="34"/>
      <c r="G3" s="34"/>
      <c r="H3" s="34"/>
      <c r="I3" s="34"/>
      <c r="J3" s="34"/>
      <c r="K3" s="34"/>
      <c r="L3" s="34"/>
      <c r="M3" s="34"/>
      <c r="N3" s="34"/>
      <c r="O3" s="34"/>
      <c r="P3" s="34"/>
      <c r="Q3" s="34"/>
      <c r="R3" s="34"/>
      <c r="S3" s="32"/>
      <c r="T3" s="32"/>
      <c r="U3" s="35"/>
      <c r="V3" s="31"/>
      <c r="W3" s="36"/>
      <c r="X3" s="33" t="str">
        <f>CONCATENATE("sur   ",PARAMETRES!$G$7)</f>
        <v>sur   25</v>
      </c>
      <c r="Y3" s="349"/>
      <c r="Z3" s="349"/>
      <c r="AA3" s="349"/>
      <c r="AB3" s="349"/>
      <c r="AC3" s="349"/>
      <c r="AD3" s="349"/>
      <c r="AE3" s="349"/>
      <c r="AF3" s="349"/>
      <c r="AG3" s="349"/>
      <c r="AH3" s="349"/>
      <c r="AI3" s="349"/>
      <c r="AJ3" s="349"/>
      <c r="AK3" s="349"/>
      <c r="AL3" s="349"/>
      <c r="AM3" s="34"/>
      <c r="AN3" s="32"/>
      <c r="AO3" s="32"/>
      <c r="AP3" s="35"/>
      <c r="AQ3" s="31"/>
      <c r="AR3" s="36"/>
      <c r="AS3" s="33" t="str">
        <f>CONCATENATE("sur   ",PARAMETRES!$G$7)</f>
        <v>sur   25</v>
      </c>
      <c r="AT3" s="349"/>
      <c r="AU3" s="34"/>
      <c r="AV3" s="349"/>
      <c r="AW3" s="34"/>
      <c r="AX3" s="34"/>
      <c r="AY3" s="34"/>
      <c r="AZ3" s="34"/>
      <c r="BA3" s="34"/>
      <c r="BB3" s="34"/>
      <c r="BC3" s="34"/>
      <c r="BD3" s="34"/>
      <c r="BE3" s="34"/>
      <c r="BF3" s="34"/>
      <c r="BG3" s="34"/>
      <c r="BH3" s="34"/>
      <c r="BI3" s="32"/>
      <c r="BJ3" s="32"/>
      <c r="BK3" s="35"/>
      <c r="BL3" s="31"/>
      <c r="BM3" s="36"/>
      <c r="BN3" s="33" t="str">
        <f>CONCATENATE("sur   ",PARAMETRES!$G$7)</f>
        <v>sur   25</v>
      </c>
      <c r="BO3" s="349"/>
      <c r="BP3" s="349"/>
      <c r="BQ3" s="349"/>
      <c r="BR3" s="34"/>
      <c r="BS3" s="34"/>
      <c r="BT3" s="34"/>
      <c r="BU3" s="34"/>
      <c r="BV3" s="34"/>
      <c r="BW3" s="65"/>
      <c r="BX3" s="34"/>
      <c r="BY3" s="65"/>
      <c r="BZ3" s="34"/>
      <c r="CA3" s="34"/>
      <c r="CB3" s="34"/>
      <c r="CC3" s="34"/>
      <c r="CD3" s="32"/>
      <c r="CE3" s="32"/>
      <c r="CF3" s="32"/>
      <c r="CG3" s="32"/>
      <c r="CH3" s="35"/>
    </row>
    <row r="4" spans="1:86">
      <c r="A4" s="31"/>
      <c r="B4" s="32"/>
      <c r="C4" s="32"/>
      <c r="D4" s="37">
        <v>1</v>
      </c>
      <c r="E4" s="37">
        <v>2</v>
      </c>
      <c r="F4" s="37">
        <v>3</v>
      </c>
      <c r="G4" s="37">
        <v>4</v>
      </c>
      <c r="H4" s="37">
        <v>5</v>
      </c>
      <c r="I4" s="37">
        <v>6</v>
      </c>
      <c r="J4" s="37">
        <v>7</v>
      </c>
      <c r="K4" s="37">
        <v>8</v>
      </c>
      <c r="L4" s="37">
        <v>9</v>
      </c>
      <c r="M4" s="37">
        <v>10</v>
      </c>
      <c r="N4" s="37">
        <v>11</v>
      </c>
      <c r="O4" s="37">
        <v>12</v>
      </c>
      <c r="P4" s="37">
        <v>13</v>
      </c>
      <c r="Q4" s="37">
        <v>14</v>
      </c>
      <c r="R4" s="37">
        <v>15</v>
      </c>
      <c r="S4" s="32"/>
      <c r="T4" s="38" t="s">
        <v>22</v>
      </c>
      <c r="U4" s="39" t="s">
        <v>23</v>
      </c>
      <c r="V4" s="31"/>
      <c r="W4" s="32"/>
      <c r="X4" s="32"/>
      <c r="Y4" s="37">
        <v>1</v>
      </c>
      <c r="Z4" s="37">
        <v>2</v>
      </c>
      <c r="AA4" s="37">
        <v>3</v>
      </c>
      <c r="AB4" s="37">
        <v>4</v>
      </c>
      <c r="AC4" s="37">
        <v>5</v>
      </c>
      <c r="AD4" s="37">
        <v>6</v>
      </c>
      <c r="AE4" s="37">
        <v>7</v>
      </c>
      <c r="AF4" s="37">
        <v>8</v>
      </c>
      <c r="AG4" s="37">
        <v>9</v>
      </c>
      <c r="AH4" s="37">
        <v>10</v>
      </c>
      <c r="AI4" s="37">
        <v>11</v>
      </c>
      <c r="AJ4" s="37">
        <v>12</v>
      </c>
      <c r="AK4" s="37">
        <v>13</v>
      </c>
      <c r="AL4" s="37">
        <v>14</v>
      </c>
      <c r="AM4" s="37">
        <v>15</v>
      </c>
      <c r="AN4" s="32"/>
      <c r="AO4" s="38" t="s">
        <v>22</v>
      </c>
      <c r="AP4" s="39" t="s">
        <v>23</v>
      </c>
      <c r="AQ4" s="31"/>
      <c r="AR4" s="32"/>
      <c r="AS4" s="32"/>
      <c r="AT4" s="37">
        <v>1</v>
      </c>
      <c r="AU4" s="37">
        <v>2</v>
      </c>
      <c r="AV4" s="37">
        <v>3</v>
      </c>
      <c r="AW4" s="37">
        <v>4</v>
      </c>
      <c r="AX4" s="37">
        <v>5</v>
      </c>
      <c r="AY4" s="37">
        <v>6</v>
      </c>
      <c r="AZ4" s="37">
        <v>7</v>
      </c>
      <c r="BA4" s="37">
        <v>8</v>
      </c>
      <c r="BB4" s="37">
        <v>9</v>
      </c>
      <c r="BC4" s="37">
        <v>10</v>
      </c>
      <c r="BD4" s="37">
        <v>11</v>
      </c>
      <c r="BE4" s="37">
        <v>12</v>
      </c>
      <c r="BF4" s="37">
        <v>13</v>
      </c>
      <c r="BG4" s="37">
        <v>14</v>
      </c>
      <c r="BH4" s="37">
        <v>15</v>
      </c>
      <c r="BI4" s="32"/>
      <c r="BJ4" s="38" t="s">
        <v>22</v>
      </c>
      <c r="BK4" s="39" t="s">
        <v>23</v>
      </c>
      <c r="BL4" s="31"/>
      <c r="BM4" s="32"/>
      <c r="BN4" s="32"/>
      <c r="BO4" s="37">
        <v>1</v>
      </c>
      <c r="BP4" s="37">
        <v>2</v>
      </c>
      <c r="BQ4" s="37">
        <v>3</v>
      </c>
      <c r="BR4" s="37">
        <v>4</v>
      </c>
      <c r="BS4" s="37">
        <v>5</v>
      </c>
      <c r="BT4" s="37">
        <v>6</v>
      </c>
      <c r="BU4" s="37">
        <v>7</v>
      </c>
      <c r="BV4" s="37">
        <v>8</v>
      </c>
      <c r="BW4" s="37">
        <v>9</v>
      </c>
      <c r="BX4" s="37">
        <v>10</v>
      </c>
      <c r="BY4" s="37">
        <v>11</v>
      </c>
      <c r="BZ4" s="37">
        <v>12</v>
      </c>
      <c r="CA4" s="37">
        <v>13</v>
      </c>
      <c r="CB4" s="37">
        <v>14</v>
      </c>
      <c r="CC4" s="37">
        <v>15</v>
      </c>
      <c r="CD4" s="32"/>
      <c r="CE4" s="38" t="s">
        <v>22</v>
      </c>
      <c r="CF4" s="66" t="s">
        <v>23</v>
      </c>
      <c r="CG4" s="32"/>
      <c r="CH4" s="35"/>
    </row>
    <row r="5" spans="1:86" s="45" customFormat="1">
      <c r="A5" s="41"/>
      <c r="B5" s="43"/>
      <c r="C5" s="425" t="s">
        <v>24</v>
      </c>
      <c r="D5" s="422">
        <v>20</v>
      </c>
      <c r="E5" s="422">
        <v>25</v>
      </c>
      <c r="F5" s="422"/>
      <c r="G5" s="422"/>
      <c r="H5" s="422"/>
      <c r="I5" s="422"/>
      <c r="J5" s="422"/>
      <c r="K5" s="422"/>
      <c r="L5" s="422"/>
      <c r="M5" s="422"/>
      <c r="N5" s="422"/>
      <c r="O5" s="422"/>
      <c r="P5" s="422"/>
      <c r="Q5" s="422"/>
      <c r="R5" s="422"/>
      <c r="S5" s="43">
        <f>SUM(D5:R5)</f>
        <v>45</v>
      </c>
      <c r="T5" s="43"/>
      <c r="U5" s="44"/>
      <c r="V5" s="41"/>
      <c r="W5" s="43"/>
      <c r="X5" s="425" t="s">
        <v>24</v>
      </c>
      <c r="Y5" s="422"/>
      <c r="Z5" s="422"/>
      <c r="AA5" s="422"/>
      <c r="AB5" s="422"/>
      <c r="AC5" s="422"/>
      <c r="AD5" s="422"/>
      <c r="AE5" s="422"/>
      <c r="AF5" s="422"/>
      <c r="AG5" s="422"/>
      <c r="AH5" s="422"/>
      <c r="AI5" s="422"/>
      <c r="AJ5" s="422"/>
      <c r="AK5" s="422"/>
      <c r="AL5" s="422"/>
      <c r="AM5" s="422"/>
      <c r="AN5" s="43">
        <f>SUM(Y5:AM5)</f>
        <v>0</v>
      </c>
      <c r="AO5" s="43"/>
      <c r="AP5" s="44"/>
      <c r="AQ5" s="41"/>
      <c r="AR5" s="43"/>
      <c r="AS5" s="425" t="s">
        <v>24</v>
      </c>
      <c r="AT5" s="422"/>
      <c r="AU5" s="422"/>
      <c r="AV5" s="422"/>
      <c r="AW5" s="422"/>
      <c r="AX5" s="422"/>
      <c r="AY5" s="422"/>
      <c r="AZ5" s="422"/>
      <c r="BA5" s="422"/>
      <c r="BB5" s="422"/>
      <c r="BC5" s="422"/>
      <c r="BD5" s="422"/>
      <c r="BE5" s="422"/>
      <c r="BF5" s="422"/>
      <c r="BG5" s="422"/>
      <c r="BH5" s="422"/>
      <c r="BI5" s="43">
        <f>SUM(AT5:BH5)</f>
        <v>0</v>
      </c>
      <c r="BJ5" s="43"/>
      <c r="BK5" s="44"/>
      <c r="BL5" s="41"/>
      <c r="BM5" s="43"/>
      <c r="BN5" s="425" t="s">
        <v>24</v>
      </c>
      <c r="BO5" s="422"/>
      <c r="BP5" s="422"/>
      <c r="BQ5" s="422"/>
      <c r="BR5" s="422"/>
      <c r="BS5" s="422"/>
      <c r="BT5" s="422"/>
      <c r="BU5" s="422"/>
      <c r="BV5" s="422"/>
      <c r="BW5" s="422"/>
      <c r="BX5" s="422"/>
      <c r="BY5" s="422"/>
      <c r="BZ5" s="422"/>
      <c r="CA5" s="422"/>
      <c r="CB5" s="422"/>
      <c r="CC5" s="422"/>
      <c r="CD5" s="43">
        <f>SUM(BO5:CC5)</f>
        <v>0</v>
      </c>
      <c r="CE5" s="43"/>
      <c r="CF5" s="43"/>
      <c r="CG5" s="43"/>
      <c r="CH5" s="44"/>
    </row>
    <row r="6" spans="1:86">
      <c r="A6" s="31">
        <v>1</v>
      </c>
      <c r="B6" s="46" t="str">
        <f>PARAMETRES!$B5</f>
        <v>B</v>
      </c>
      <c r="C6" s="46" t="str">
        <f>PARAMETRES!$C5</f>
        <v>C</v>
      </c>
      <c r="D6" s="47">
        <v>18</v>
      </c>
      <c r="E6" s="47">
        <v>11.5</v>
      </c>
      <c r="F6" s="47"/>
      <c r="G6" s="47"/>
      <c r="H6" s="47"/>
      <c r="I6" s="47"/>
      <c r="J6" s="47"/>
      <c r="K6" s="47"/>
      <c r="L6" s="47"/>
      <c r="M6" s="47"/>
      <c r="N6" s="47"/>
      <c r="O6" s="47"/>
      <c r="P6" s="47"/>
      <c r="Q6" s="47"/>
      <c r="R6" s="47"/>
      <c r="S6" s="48">
        <f>IF(T6=0,"-",SUM(D6:R6)/T6*PARAMETRES!$G$7)</f>
        <v>16.388888888888889</v>
      </c>
      <c r="T6" s="49">
        <f t="shared" ref="T6:T45" si="0">IF(D6="",0,D$5)+IF(E6="",0,E$5)+IF(F6="",0,F$5)+IF(G6="",0,G$5)+IF(H6="",0,H$5)+IF(I6="",0,I$5)+IF(J6="",0,J$5)+IF(K6="",0,K$5)+IF(L6="",0,L$5)+IF(M6="",0,M$5)+IF(N6="",0,N$5)+IF(O6="",0,O$5)+IF(P6="",0,P$5)+IF(Q6="",0,Q$5)+IF(R6="",0,R$5)</f>
        <v>45</v>
      </c>
      <c r="U6" s="50">
        <f>IF(PARAMETRES!$B5="-","",IF(D$3="",0,IF(D$46="",IF(D6="",1,0),0))+IF(E$3="",0,IF(E$46="",IF(E6="",1,0),0))+IF(F$3="",0,IF(F$46="",IF(F6="",1,0),0))+IF(G$3="",0,IF(G$46="",IF(G6="",1,0),0))+IF(H$3="",0,IF(H$46="",IF(H6="",1,0),0))+IF(I$3="",0,IF(I$46="",IF(I6="",1,0),0))+IF(J$3="",0,IF(J$46="",IF(J6="",1,0),0))+IF(K$3="",0,IF(K$46="",IF(K6="",1,0),0))+IF(L$3="",0,IF(L$46="",IF(L6="",1,0),0))+IF(M$3="",0,IF(M$46="",IF(M6="",1,0),0))+IF(N$3="",0,IF(N$46="",IF(N6="",1,0),0)+IF(O$3="",0,IF(O$46="",IF(O6="",1,0),0))+IF(P$3="",0,IF(P$46="",IF(P6="",1,0),0))+IF(Q$3="",0,IF(Q$46="",IF(Q6="",1,0),0))+IF(R$3="",0,IF(R$46="",IF(R6="",1,0),0))))</f>
        <v>0</v>
      </c>
      <c r="V6" s="31">
        <v>1</v>
      </c>
      <c r="W6" s="46" t="str">
        <f>PARAMETRES!$B5</f>
        <v>B</v>
      </c>
      <c r="X6" s="46" t="str">
        <f>PARAMETRES!$C5</f>
        <v>C</v>
      </c>
      <c r="Y6" s="47"/>
      <c r="Z6" s="47"/>
      <c r="AA6" s="47"/>
      <c r="AB6" s="47"/>
      <c r="AC6" s="47"/>
      <c r="AD6" s="47"/>
      <c r="AE6" s="47"/>
      <c r="AF6" s="47"/>
      <c r="AG6" s="47"/>
      <c r="AH6" s="47"/>
      <c r="AI6" s="47"/>
      <c r="AJ6" s="47"/>
      <c r="AK6" s="47"/>
      <c r="AL6" s="47"/>
      <c r="AM6" s="47"/>
      <c r="AN6" s="48" t="str">
        <f>IF(AO6=0,"-",SUM(Y6:AM6)/AO6*PARAMETRES!$G$7)</f>
        <v>-</v>
      </c>
      <c r="AO6" s="49">
        <f>IF(Y6="",0,Y$5)+IF(Z6="",0,Z$5)+IF(AA6="",0,AA$5)+IF(AB6="",0,AB$5)+IF(AC6="",0,AC$5)+IF(AD6="",0,AD$5)+IF(AE6="",0,AE$5)+IF(AF6="",0,AF$5)+IF(AG6="",0,AG$5)+IF(AH6="",0,AH$5)+IF(AI6="",0,AI$5)+IF(AJ6="",0,AJ$5)+IF(AK6="",0,AK$5)+IF(AL6="",0,AL$5)+IF(AM6="",0,AM$5)</f>
        <v>0</v>
      </c>
      <c r="AP6" s="50">
        <f>IF(PARAMETRES!$B5="-","",IF(Y$3="",0,IF(Y$46="",IF(Y6="",1,0),0))+IF(Z$3="",0,IF(Z$46="",IF(Z6="",1,0),0))+IF(AA$3="",0,IF(AA$46="",IF(AA6="",1,0),0))+IF(AB$3="",0,IF(AB$46="",IF(AB6="",1,0),0))+IF(AC$3="",0,IF(AC$46="",IF(AC6="",1,0),0))+IF(AD$3="",0,IF(AD$46="",IF(AD6="",1,0),0))+IF(AE$3="",0,IF(AE$46="",IF(AE6="",1,0),0))+IF(AF$3="",0,IF(AF$46="",IF(AF6="",1,0),0))+IF(AG$3="",0,IF(AG$46="",IF(AG6="",1,0),0))+IF(AH$3="",0,IF(AH$46="",IF(AH6="",1,0),0))+IF(AI$3="",0,IF(AI$46="",IF(AI6="",1,0),0)+IF(AJ$3="",0,IF(AJ$46="",IF(AJ6="",1,0),0))+IF(AK$3="",0,IF(AK$46="",IF(AK6="",1,0),0))+IF(AL$3="",0,IF(AL$46="",IF(AL6="",1,0),0))+IF(AM$3="",0,IF(AM$46="",IF(AM6="",1,0),0))))</f>
        <v>0</v>
      </c>
      <c r="AQ6" s="31">
        <v>1</v>
      </c>
      <c r="AR6" s="46" t="str">
        <f>PARAMETRES!$B5</f>
        <v>B</v>
      </c>
      <c r="AS6" s="46" t="str">
        <f>PARAMETRES!$C5</f>
        <v>C</v>
      </c>
      <c r="AT6" s="47"/>
      <c r="AU6" s="47"/>
      <c r="AV6" s="47"/>
      <c r="AW6" s="47"/>
      <c r="AX6" s="47"/>
      <c r="AY6" s="47"/>
      <c r="AZ6" s="47"/>
      <c r="BA6" s="47"/>
      <c r="BB6" s="47"/>
      <c r="BC6" s="47"/>
      <c r="BD6" s="47"/>
      <c r="BE6" s="47"/>
      <c r="BF6" s="47"/>
      <c r="BG6" s="47"/>
      <c r="BH6" s="47"/>
      <c r="BI6" s="48" t="str">
        <f>IF(BJ6=0,"-",SUM(AT6:BH6)/BJ6*PARAMETRES!$G$7)</f>
        <v>-</v>
      </c>
      <c r="BJ6" s="49">
        <f t="shared" ref="BJ6:BJ45" si="1">IF(AT6="",0,AT$5)+IF(AU6="",0,AU$5)+IF(AV6="",0,AV$5)+IF(AW6="",0,AW$5)+IF(AX6="",0,AX$5)+IF(AY6="",0,AY$5)+IF(AZ6="",0,AZ$5)+IF(BA6="",0,BA$5)+IF(BB6="",0,BB$5)+IF(BC6="",0,BC$5)+IF(BD6="",0,BD$5)+IF(BE6="",0,BE$5)+IF(BF6="",0,BF$5)+IF(BG6="",0,BG$5)+IF(BH6="",0,BH$5)</f>
        <v>0</v>
      </c>
      <c r="BK6" s="50">
        <f>IF(PARAMETRES!$B5="-","",IF(AT$3="",0,IF(AT$46="",IF(AT6="",1,0),0))+IF(AU$3="",0,IF(AU$46="",IF(AU6="",1,0),0))+IF(AV$3="",0,IF(AV$46="",IF(AV6="",1,0),0))+IF(AW$3="",0,IF(AW$46="",IF(AW6="",1,0),0))+IF(AX$3="",0,IF(AX$46="",IF(AX6="",1,0),0))+IF(AY$3="",0,IF(AY$46="",IF(AY6="",1,0),0))+IF(AZ$3="",0,IF(AZ$46="",IF(AZ6="",1,0),0))+IF(BA$3="",0,IF(BA$46="",IF(BA6="",1,0),0))+IF(BB$3="",0,IF(BB$46="",IF(BB6="",1,0),0))+IF(BC$3="",0,IF(BC$46="",IF(BC6="",1,0),0))+IF(BD$3="",0,IF(BD$46="",IF(BD6="",1,0),0)+IF(BE$3="",0,IF(BE$46="",IF(BE6="",1,0),0))+IF(BF$3="",0,IF(BF$46="",IF(BF6="",1,0),0))+IF(BG$3="",0,IF(BG$46="",IF(BG6="",1,0),0))+IF(BH$3="",0,IF(BH$46="",IF(BH6="",1,0),0))))</f>
        <v>0</v>
      </c>
      <c r="BL6" s="31">
        <v>1</v>
      </c>
      <c r="BM6" s="46" t="str">
        <f>PARAMETRES!$B5</f>
        <v>B</v>
      </c>
      <c r="BN6" s="46" t="str">
        <f>PARAMETRES!$C5</f>
        <v>C</v>
      </c>
      <c r="BO6" s="47"/>
      <c r="BP6" s="47"/>
      <c r="BQ6" s="47"/>
      <c r="BR6" s="47"/>
      <c r="BS6" s="47"/>
      <c r="BT6" s="47"/>
      <c r="BU6" s="47"/>
      <c r="BV6" s="47"/>
      <c r="BW6" s="47"/>
      <c r="BX6" s="47"/>
      <c r="BY6" s="47"/>
      <c r="BZ6" s="47"/>
      <c r="CA6" s="47"/>
      <c r="CB6" s="47"/>
      <c r="CC6" s="47"/>
      <c r="CD6" s="48" t="str">
        <f>IF(CE6=0,"-",SUM(BO6:CC6)/CE6*PARAMETRES!$G$7)</f>
        <v>-</v>
      </c>
      <c r="CE6" s="49">
        <f t="shared" ref="CE6:CE45" si="2">IF(BO6="",0,BO$5)+IF(BP6="",0,BP$5)+IF(BQ6="",0,BQ$5)+IF(BR6="",0,BR$5)+IF(BS6="",0,BS$5)+IF(BT6="",0,BT$5)+IF(BU6="",0,BU$5)+IF(BV6="",0,BV$5)+IF(BW6="",0,BW$5)+IF(BX6="",0,BX$5)+IF(BY6="",0,BY$5)+IF(BZ6="",0,BZ$5)+IF(CA6="",0,CA$5)+IF(CB6="",0,CB$5)+IF(CC6="",0,CC$5)</f>
        <v>0</v>
      </c>
      <c r="CF6" s="51">
        <f>IF(PARAMETRES!$B5="-","",IF(BO$3="",0,IF(BO$46="",IF(BO6="",1,0),0))+IF(BP$3="",0,IF(BP$46="",IF(BP6="",1,0),0))+IF(BQ$3="",0,IF(BQ$46="",IF(BQ6="",1,0),0))+IF(BR$3="",0,IF(BR$46="",IF(BR6="",1,0),0))+IF(BS$3="",0,IF(BS$46="",IF(BS6="",1,0),0))+IF(BT$3="",0,IF(BT$46="",IF(BT6="",1,0),0))+IF(BU$3="",0,IF(BU$46="",IF(BU6="",1,0),0))+IF(BV$3="",0,IF(BV$46="",IF(BV6="",1,0),0))+IF(BW$3="",0,IF(BW$46="",IF(BW6="",1,0),0))+IF(BX$3="",0,IF(BX$46="",IF(BX6="",1,0),0))+IF(BY$3="",0,IF(BY$46="",IF(BY6="",1,0),0)+IF(BZ$3="",0,IF(BZ$46="",IF(BZ6="",1,0),0))+IF(CA$3="",0,IF(CA$46="",IF(CA6="",1,0),0))+IF(CB$3="",0,IF(CB$46="",IF(CB6="",1,0),0))+IF(CC$3="",0,IF(CC$46="",IF(CC6="",1,0),0))))</f>
        <v>0</v>
      </c>
      <c r="CG6" s="46" t="str">
        <f>PARAMETRES!$B5</f>
        <v>B</v>
      </c>
      <c r="CH6" s="52" t="str">
        <f>PARAMETRES!$C5</f>
        <v>C</v>
      </c>
    </row>
    <row r="7" spans="1:86">
      <c r="A7" s="31">
        <f>A6+1</f>
        <v>2</v>
      </c>
      <c r="B7" s="46" t="str">
        <f>PARAMETRES!$B6</f>
        <v>B</v>
      </c>
      <c r="C7" s="46" t="str">
        <f>PARAMETRES!$C6</f>
        <v>M</v>
      </c>
      <c r="D7" s="47">
        <v>19</v>
      </c>
      <c r="E7" s="47">
        <v>24.5</v>
      </c>
      <c r="F7" s="47"/>
      <c r="G7" s="47"/>
      <c r="H7" s="47"/>
      <c r="I7" s="47"/>
      <c r="J7" s="47"/>
      <c r="K7" s="47"/>
      <c r="L7" s="47"/>
      <c r="M7" s="47"/>
      <c r="N7" s="47"/>
      <c r="O7" s="47"/>
      <c r="P7" s="47"/>
      <c r="Q7" s="47"/>
      <c r="R7" s="47"/>
      <c r="S7" s="48">
        <f>IF(T7=0,"-",SUM(D7:R7)/T7*PARAMETRES!$G$7)</f>
        <v>24.166666666666668</v>
      </c>
      <c r="T7" s="49">
        <f t="shared" si="0"/>
        <v>45</v>
      </c>
      <c r="U7" s="50">
        <f>IF(PARAMETRES!$B6="-","",IF(D$3="",0,IF(D$46="",IF(D7="",1,0),0))+IF(E$3="",0,IF(E$46="",IF(E7="",1,0),0))+IF(F$3="",0,IF(F$46="",IF(F7="",1,0),0))+IF(G$3="",0,IF(G$46="",IF(G7="",1,0),0))+IF(H$3="",0,IF(H$46="",IF(H7="",1,0),0))+IF(I$3="",0,IF(I$46="",IF(I7="",1,0),0))+IF(J$3="",0,IF(J$46="",IF(J7="",1,0),0))+IF(K$3="",0,IF(K$46="",IF(K7="",1,0),0))+IF(L$3="",0,IF(L$46="",IF(L7="",1,0),0))+IF(M$3="",0,IF(M$46="",IF(M7="",1,0),0))+IF(N$3="",0,IF(N$46="",IF(N7="",1,0),0)+IF(O$3="",0,IF(O$46="",IF(O7="",1,0),0))+IF(P$3="",0,IF(P$46="",IF(P7="",1,0),0))+IF(Q$3="",0,IF(Q$46="",IF(Q7="",1,0),0))+IF(R$3="",0,IF(R$46="",IF(R7="",1,0),0))))</f>
        <v>0</v>
      </c>
      <c r="V7" s="31">
        <f>V6+1</f>
        <v>2</v>
      </c>
      <c r="W7" s="46" t="str">
        <f>PARAMETRES!$B6</f>
        <v>B</v>
      </c>
      <c r="X7" s="46" t="str">
        <f>PARAMETRES!$C6</f>
        <v>M</v>
      </c>
      <c r="Y7" s="47"/>
      <c r="Z7" s="47"/>
      <c r="AA7" s="47"/>
      <c r="AB7" s="47"/>
      <c r="AC7" s="47"/>
      <c r="AD7" s="47"/>
      <c r="AE7" s="47"/>
      <c r="AF7" s="47"/>
      <c r="AG7" s="47"/>
      <c r="AH7" s="47"/>
      <c r="AI7" s="47"/>
      <c r="AJ7" s="47"/>
      <c r="AK7" s="47"/>
      <c r="AL7" s="47"/>
      <c r="AM7" s="47"/>
      <c r="AN7" s="48" t="str">
        <f>IF(AO7=0,"-",SUM(Y7:AM7)/AO7*PARAMETRES!$G$7)</f>
        <v>-</v>
      </c>
      <c r="AO7" s="49">
        <f t="shared" ref="AO7:AO45" si="3">IF(Y7="",0,Y$5)+IF(Z7="",0,Z$5)+IF(AA7="",0,AA$5)+IF(AB7="",0,AB$5)+IF(AC7="",0,AC$5)+IF(AD7="",0,AD$5)+IF(AE7="",0,AE$5)+IF(AF7="",0,AF$5)+IF(AG7="",0,AG$5)+IF(AH7="",0,AH$5)+IF(AI7="",0,AI$5)+IF(AJ7="",0,AJ$5)+IF(AK7="",0,AK$5)+IF(AL7="",0,AL$5)+IF(AM7="",0,AM$5)</f>
        <v>0</v>
      </c>
      <c r="AP7" s="50">
        <f>IF(PARAMETRES!$B6="-","",IF(Y$3="",0,IF(Y$46="",IF(Y7="",1,0),0))+IF(Z$3="",0,IF(Z$46="",IF(Z7="",1,0),0))+IF(AA$3="",0,IF(AA$46="",IF(AA7="",1,0),0))+IF(AB$3="",0,IF(AB$46="",IF(AB7="",1,0),0))+IF(AC$3="",0,IF(AC$46="",IF(AC7="",1,0),0))+IF(AD$3="",0,IF(AD$46="",IF(AD7="",1,0),0))+IF(AE$3="",0,IF(AE$46="",IF(AE7="",1,0),0))+IF(AF$3="",0,IF(AF$46="",IF(AF7="",1,0),0))+IF(AG$3="",0,IF(AG$46="",IF(AG7="",1,0),0))+IF(AH$3="",0,IF(AH$46="",IF(AH7="",1,0),0))+IF(AI$3="",0,IF(AI$46="",IF(AI7="",1,0),0)+IF(AJ$3="",0,IF(AJ$46="",IF(AJ7="",1,0),0))+IF(AK$3="",0,IF(AK$46="",IF(AK7="",1,0),0))+IF(AL$3="",0,IF(AL$46="",IF(AL7="",1,0),0))+IF(AM$3="",0,IF(AM$46="",IF(AM7="",1,0),0))))</f>
        <v>0</v>
      </c>
      <c r="AQ7" s="31">
        <f>AQ6+1</f>
        <v>2</v>
      </c>
      <c r="AR7" s="46" t="str">
        <f>PARAMETRES!$B6</f>
        <v>B</v>
      </c>
      <c r="AS7" s="46" t="str">
        <f>PARAMETRES!$C6</f>
        <v>M</v>
      </c>
      <c r="AT7" s="47"/>
      <c r="AU7" s="47"/>
      <c r="AV7" s="47"/>
      <c r="AW7" s="47"/>
      <c r="AX7" s="47"/>
      <c r="AY7" s="47"/>
      <c r="AZ7" s="47"/>
      <c r="BA7" s="47"/>
      <c r="BB7" s="47"/>
      <c r="BC7" s="47"/>
      <c r="BD7" s="47"/>
      <c r="BE7" s="47"/>
      <c r="BF7" s="47"/>
      <c r="BG7" s="47"/>
      <c r="BH7" s="47"/>
      <c r="BI7" s="48" t="str">
        <f>IF(BJ7=0,"-",SUM(AT7:BH7)/BJ7*PARAMETRES!$G$7)</f>
        <v>-</v>
      </c>
      <c r="BJ7" s="49">
        <f t="shared" si="1"/>
        <v>0</v>
      </c>
      <c r="BK7" s="50">
        <f>IF(PARAMETRES!$B6="-","",IF(AT$3="",0,IF(AT$46="",IF(AT7="",1,0),0))+IF(AU$3="",0,IF(AU$46="",IF(AU7="",1,0),0))+IF(AV$3="",0,IF(AV$46="",IF(AV7="",1,0),0))+IF(AW$3="",0,IF(AW$46="",IF(AW7="",1,0),0))+IF(AX$3="",0,IF(AX$46="",IF(AX7="",1,0),0))+IF(AY$3="",0,IF(AY$46="",IF(AY7="",1,0),0))+IF(AZ$3="",0,IF(AZ$46="",IF(AZ7="",1,0),0))+IF(BA$3="",0,IF(BA$46="",IF(BA7="",1,0),0))+IF(BB$3="",0,IF(BB$46="",IF(BB7="",1,0),0))+IF(BC$3="",0,IF(BC$46="",IF(BC7="",1,0),0))+IF(BD$3="",0,IF(BD$46="",IF(BD7="",1,0),0)+IF(BE$3="",0,IF(BE$46="",IF(BE7="",1,0),0))+IF(BF$3="",0,IF(BF$46="",IF(BF7="",1,0),0))+IF(BG$3="",0,IF(BG$46="",IF(BG7="",1,0),0))+IF(BH$3="",0,IF(BH$46="",IF(BH7="",1,0),0))))</f>
        <v>0</v>
      </c>
      <c r="BL7" s="31">
        <f>BL6+1</f>
        <v>2</v>
      </c>
      <c r="BM7" s="46" t="str">
        <f>PARAMETRES!$B6</f>
        <v>B</v>
      </c>
      <c r="BN7" s="46" t="str">
        <f>PARAMETRES!$C6</f>
        <v>M</v>
      </c>
      <c r="BO7" s="47"/>
      <c r="BP7" s="47"/>
      <c r="BQ7" s="47"/>
      <c r="BR7" s="47"/>
      <c r="BS7" s="47"/>
      <c r="BT7" s="47"/>
      <c r="BU7" s="47"/>
      <c r="BV7" s="47"/>
      <c r="BW7" s="47"/>
      <c r="BX7" s="47"/>
      <c r="BY7" s="47"/>
      <c r="BZ7" s="47"/>
      <c r="CA7" s="47"/>
      <c r="CB7" s="47"/>
      <c r="CC7" s="47"/>
      <c r="CD7" s="48" t="str">
        <f>IF(CE7=0,"-",SUM(BO7:CC7)/CE7*PARAMETRES!$G$7)</f>
        <v>-</v>
      </c>
      <c r="CE7" s="49">
        <f t="shared" si="2"/>
        <v>0</v>
      </c>
      <c r="CF7" s="51">
        <f>IF(PARAMETRES!$B6="-","",IF(BO$3="",0,IF(BO$46="",IF(BO7="",1,0),0))+IF(BP$3="",0,IF(BP$46="",IF(BP7="",1,0),0))+IF(BQ$3="",0,IF(BQ$46="",IF(BQ7="",1,0),0))+IF(BR$3="",0,IF(BR$46="",IF(BR7="",1,0),0))+IF(BS$3="",0,IF(BS$46="",IF(BS7="",1,0),0))+IF(BT$3="",0,IF(BT$46="",IF(BT7="",1,0),0))+IF(BU$3="",0,IF(BU$46="",IF(BU7="",1,0),0))+IF(BV$3="",0,IF(BV$46="",IF(BV7="",1,0),0))+IF(BW$3="",0,IF(BW$46="",IF(BW7="",1,0),0))+IF(BX$3="",0,IF(BX$46="",IF(BX7="",1,0),0))+IF(BY$3="",0,IF(BY$46="",IF(BY7="",1,0),0)+IF(BZ$3="",0,IF(BZ$46="",IF(BZ7="",1,0),0))+IF(CA$3="",0,IF(CA$46="",IF(CA7="",1,0),0))+IF(CB$3="",0,IF(CB$46="",IF(CB7="",1,0),0))+IF(CC$3="",0,IF(CC$46="",IF(CC7="",1,0),0))))</f>
        <v>0</v>
      </c>
      <c r="CG7" s="46" t="str">
        <f>PARAMETRES!$B6</f>
        <v>B</v>
      </c>
      <c r="CH7" s="52" t="str">
        <f>PARAMETRES!$C6</f>
        <v>M</v>
      </c>
    </row>
    <row r="8" spans="1:86">
      <c r="A8" s="31">
        <f t="shared" ref="A8:A23" si="4">A7+1</f>
        <v>3</v>
      </c>
      <c r="B8" s="46" t="str">
        <f>PARAMETRES!$B7</f>
        <v>B</v>
      </c>
      <c r="C8" s="46" t="str">
        <f>PARAMETRES!$C7</f>
        <v>P</v>
      </c>
      <c r="D8" s="47">
        <v>18.5</v>
      </c>
      <c r="E8" s="47">
        <v>12.5</v>
      </c>
      <c r="F8" s="47"/>
      <c r="G8" s="47"/>
      <c r="H8" s="47"/>
      <c r="I8" s="47"/>
      <c r="J8" s="47"/>
      <c r="K8" s="47"/>
      <c r="L8" s="47"/>
      <c r="M8" s="47"/>
      <c r="N8" s="47"/>
      <c r="O8" s="47"/>
      <c r="P8" s="47"/>
      <c r="Q8" s="47"/>
      <c r="R8" s="47"/>
      <c r="S8" s="48">
        <f>IF(T8=0,"-",SUM(D8:R8)/T8*PARAMETRES!$G$7)</f>
        <v>17.222222222222221</v>
      </c>
      <c r="T8" s="49">
        <f t="shared" si="0"/>
        <v>45</v>
      </c>
      <c r="U8" s="50">
        <f>IF(PARAMETRES!$B7="-","",IF(D$3="",0,IF(D$46="",IF(D8="",1,0),0))+IF(E$3="",0,IF(E$46="",IF(E8="",1,0),0))+IF(F$3="",0,IF(F$46="",IF(F8="",1,0),0))+IF(G$3="",0,IF(G$46="",IF(G8="",1,0),0))+IF(H$3="",0,IF(H$46="",IF(H8="",1,0),0))+IF(I$3="",0,IF(I$46="",IF(I8="",1,0),0))+IF(J$3="",0,IF(J$46="",IF(J8="",1,0),0))+IF(K$3="",0,IF(K$46="",IF(K8="",1,0),0))+IF(L$3="",0,IF(L$46="",IF(L8="",1,0),0))+IF(M$3="",0,IF(M$46="",IF(M8="",1,0),0))+IF(N$3="",0,IF(N$46="",IF(N8="",1,0),0)+IF(O$3="",0,IF(O$46="",IF(O8="",1,0),0))+IF(P$3="",0,IF(P$46="",IF(P8="",1,0),0))+IF(Q$3="",0,IF(Q$46="",IF(Q8="",1,0),0))+IF(R$3="",0,IF(R$46="",IF(R8="",1,0),0))))</f>
        <v>0</v>
      </c>
      <c r="V8" s="31">
        <f t="shared" ref="V8:V23" si="5">V7+1</f>
        <v>3</v>
      </c>
      <c r="W8" s="46" t="str">
        <f>PARAMETRES!$B7</f>
        <v>B</v>
      </c>
      <c r="X8" s="46" t="str">
        <f>PARAMETRES!$C7</f>
        <v>P</v>
      </c>
      <c r="Y8" s="47"/>
      <c r="Z8" s="47"/>
      <c r="AA8" s="47"/>
      <c r="AB8" s="47"/>
      <c r="AC8" s="47"/>
      <c r="AD8" s="47"/>
      <c r="AE8" s="47"/>
      <c r="AF8" s="47"/>
      <c r="AG8" s="47"/>
      <c r="AH8" s="47"/>
      <c r="AI8" s="47"/>
      <c r="AJ8" s="47"/>
      <c r="AK8" s="47"/>
      <c r="AL8" s="47"/>
      <c r="AM8" s="47"/>
      <c r="AN8" s="48" t="str">
        <f>IF(AO8=0,"-",SUM(Y8:AM8)/AO8*PARAMETRES!$G$7)</f>
        <v>-</v>
      </c>
      <c r="AO8" s="49">
        <f t="shared" si="3"/>
        <v>0</v>
      </c>
      <c r="AP8" s="50">
        <f>IF(PARAMETRES!$B7="-","",IF(Y$3="",0,IF(Y$46="",IF(Y8="",1,0),0))+IF(Z$3="",0,IF(Z$46="",IF(Z8="",1,0),0))+IF(AA$3="",0,IF(AA$46="",IF(AA8="",1,0),0))+IF(AB$3="",0,IF(AB$46="",IF(AB8="",1,0),0))+IF(AC$3="",0,IF(AC$46="",IF(AC8="",1,0),0))+IF(AD$3="",0,IF(AD$46="",IF(AD8="",1,0),0))+IF(AE$3="",0,IF(AE$46="",IF(AE8="",1,0),0))+IF(AF$3="",0,IF(AF$46="",IF(AF8="",1,0),0))+IF(AG$3="",0,IF(AG$46="",IF(AG8="",1,0),0))+IF(AH$3="",0,IF(AH$46="",IF(AH8="",1,0),0))+IF(AI$3="",0,IF(AI$46="",IF(AI8="",1,0),0)+IF(AJ$3="",0,IF(AJ$46="",IF(AJ8="",1,0),0))+IF(AK$3="",0,IF(AK$46="",IF(AK8="",1,0),0))+IF(AL$3="",0,IF(AL$46="",IF(AL8="",1,0),0))+IF(AM$3="",0,IF(AM$46="",IF(AM8="",1,0),0))))</f>
        <v>0</v>
      </c>
      <c r="AQ8" s="31">
        <f t="shared" ref="AQ8:AQ23" si="6">AQ7+1</f>
        <v>3</v>
      </c>
      <c r="AR8" s="46" t="str">
        <f>PARAMETRES!$B7</f>
        <v>B</v>
      </c>
      <c r="AS8" s="46" t="str">
        <f>PARAMETRES!$C7</f>
        <v>P</v>
      </c>
      <c r="AT8" s="47"/>
      <c r="AU8" s="47"/>
      <c r="AV8" s="47"/>
      <c r="AW8" s="47"/>
      <c r="AX8" s="47"/>
      <c r="AY8" s="47"/>
      <c r="AZ8" s="47"/>
      <c r="BA8" s="47"/>
      <c r="BB8" s="47"/>
      <c r="BC8" s="47"/>
      <c r="BD8" s="47"/>
      <c r="BE8" s="47"/>
      <c r="BF8" s="47"/>
      <c r="BG8" s="47"/>
      <c r="BH8" s="47"/>
      <c r="BI8" s="48" t="str">
        <f>IF(BJ8=0,"-",SUM(AT8:BH8)/BJ8*PARAMETRES!$G$7)</f>
        <v>-</v>
      </c>
      <c r="BJ8" s="49">
        <f t="shared" si="1"/>
        <v>0</v>
      </c>
      <c r="BK8" s="50">
        <f>IF(PARAMETRES!$B7="-","",IF(AT$3="",0,IF(AT$46="",IF(AT8="",1,0),0))+IF(AU$3="",0,IF(AU$46="",IF(AU8="",1,0),0))+IF(AV$3="",0,IF(AV$46="",IF(AV8="",1,0),0))+IF(AW$3="",0,IF(AW$46="",IF(AW8="",1,0),0))+IF(AX$3="",0,IF(AX$46="",IF(AX8="",1,0),0))+IF(AY$3="",0,IF(AY$46="",IF(AY8="",1,0),0))+IF(AZ$3="",0,IF(AZ$46="",IF(AZ8="",1,0),0))+IF(BA$3="",0,IF(BA$46="",IF(BA8="",1,0),0))+IF(BB$3="",0,IF(BB$46="",IF(BB8="",1,0),0))+IF(BC$3="",0,IF(BC$46="",IF(BC8="",1,0),0))+IF(BD$3="",0,IF(BD$46="",IF(BD8="",1,0),0)+IF(BE$3="",0,IF(BE$46="",IF(BE8="",1,0),0))+IF(BF$3="",0,IF(BF$46="",IF(BF8="",1,0),0))+IF(BG$3="",0,IF(BG$46="",IF(BG8="",1,0),0))+IF(BH$3="",0,IF(BH$46="",IF(BH8="",1,0),0))))</f>
        <v>0</v>
      </c>
      <c r="BL8" s="31">
        <f t="shared" ref="BL8:BL23" si="7">BL7+1</f>
        <v>3</v>
      </c>
      <c r="BM8" s="46" t="str">
        <f>PARAMETRES!$B7</f>
        <v>B</v>
      </c>
      <c r="BN8" s="46" t="str">
        <f>PARAMETRES!$C7</f>
        <v>P</v>
      </c>
      <c r="BO8" s="47"/>
      <c r="BP8" s="47"/>
      <c r="BQ8" s="47"/>
      <c r="BR8" s="47"/>
      <c r="BS8" s="47"/>
      <c r="BT8" s="47"/>
      <c r="BU8" s="47"/>
      <c r="BV8" s="47"/>
      <c r="BW8" s="47"/>
      <c r="BX8" s="47"/>
      <c r="BY8" s="47"/>
      <c r="BZ8" s="47"/>
      <c r="CA8" s="47"/>
      <c r="CB8" s="47"/>
      <c r="CC8" s="47"/>
      <c r="CD8" s="48" t="str">
        <f>IF(CE8=0,"-",SUM(BO8:CC8)/CE8*PARAMETRES!$G$7)</f>
        <v>-</v>
      </c>
      <c r="CE8" s="49">
        <f t="shared" si="2"/>
        <v>0</v>
      </c>
      <c r="CF8" s="51">
        <f>IF(PARAMETRES!$B7="-","",IF(BO$3="",0,IF(BO$46="",IF(BO8="",1,0),0))+IF(BP$3="",0,IF(BP$46="",IF(BP8="",1,0),0))+IF(BQ$3="",0,IF(BQ$46="",IF(BQ8="",1,0),0))+IF(BR$3="",0,IF(BR$46="",IF(BR8="",1,0),0))+IF(BS$3="",0,IF(BS$46="",IF(BS8="",1,0),0))+IF(BT$3="",0,IF(BT$46="",IF(BT8="",1,0),0))+IF(BU$3="",0,IF(BU$46="",IF(BU8="",1,0),0))+IF(BV$3="",0,IF(BV$46="",IF(BV8="",1,0),0))+IF(BW$3="",0,IF(BW$46="",IF(BW8="",1,0),0))+IF(BX$3="",0,IF(BX$46="",IF(BX8="",1,0),0))+IF(BY$3="",0,IF(BY$46="",IF(BY8="",1,0),0)+IF(BZ$3="",0,IF(BZ$46="",IF(BZ8="",1,0),0))+IF(CA$3="",0,IF(CA$46="",IF(CA8="",1,0),0))+IF(CB$3="",0,IF(CB$46="",IF(CB8="",1,0),0))+IF(CC$3="",0,IF(CC$46="",IF(CC8="",1,0),0))))</f>
        <v>0</v>
      </c>
      <c r="CG8" s="46" t="str">
        <f>PARAMETRES!$B7</f>
        <v>B</v>
      </c>
      <c r="CH8" s="52" t="str">
        <f>PARAMETRES!$C7</f>
        <v>P</v>
      </c>
    </row>
    <row r="9" spans="1:86">
      <c r="A9" s="31">
        <f t="shared" si="4"/>
        <v>4</v>
      </c>
      <c r="B9" s="46" t="str">
        <f>PARAMETRES!$B8</f>
        <v>B</v>
      </c>
      <c r="C9" s="46" t="str">
        <f>PARAMETRES!$C8</f>
        <v>S</v>
      </c>
      <c r="D9" s="47">
        <v>19</v>
      </c>
      <c r="E9" s="47">
        <v>16.5</v>
      </c>
      <c r="F9" s="47"/>
      <c r="G9" s="47"/>
      <c r="H9" s="47"/>
      <c r="I9" s="47"/>
      <c r="J9" s="47"/>
      <c r="K9" s="47"/>
      <c r="L9" s="47"/>
      <c r="M9" s="47"/>
      <c r="N9" s="47"/>
      <c r="O9" s="47"/>
      <c r="P9" s="47"/>
      <c r="Q9" s="47"/>
      <c r="R9" s="47"/>
      <c r="S9" s="48">
        <f>IF(T9=0,"-",SUM(D9:R9)/T9*PARAMETRES!$G$7)</f>
        <v>19.722222222222221</v>
      </c>
      <c r="T9" s="49">
        <f t="shared" si="0"/>
        <v>45</v>
      </c>
      <c r="U9" s="50">
        <f>IF(PARAMETRES!$B8="-","",IF(D$3="",0,IF(D$46="",IF(D9="",1,0),0))+IF(E$3="",0,IF(E$46="",IF(E9="",1,0),0))+IF(F$3="",0,IF(F$46="",IF(F9="",1,0),0))+IF(G$3="",0,IF(G$46="",IF(G9="",1,0),0))+IF(H$3="",0,IF(H$46="",IF(H9="",1,0),0))+IF(I$3="",0,IF(I$46="",IF(I9="",1,0),0))+IF(J$3="",0,IF(J$46="",IF(J9="",1,0),0))+IF(K$3="",0,IF(K$46="",IF(K9="",1,0),0))+IF(L$3="",0,IF(L$46="",IF(L9="",1,0),0))+IF(M$3="",0,IF(M$46="",IF(M9="",1,0),0))+IF(N$3="",0,IF(N$46="",IF(N9="",1,0),0)+IF(O$3="",0,IF(O$46="",IF(O9="",1,0),0))+IF(P$3="",0,IF(P$46="",IF(P9="",1,0),0))+IF(Q$3="",0,IF(Q$46="",IF(Q9="",1,0),0))+IF(R$3="",0,IF(R$46="",IF(R9="",1,0),0))))</f>
        <v>0</v>
      </c>
      <c r="V9" s="31">
        <f t="shared" si="5"/>
        <v>4</v>
      </c>
      <c r="W9" s="46" t="str">
        <f>PARAMETRES!$B8</f>
        <v>B</v>
      </c>
      <c r="X9" s="46" t="str">
        <f>PARAMETRES!$C8</f>
        <v>S</v>
      </c>
      <c r="Y9" s="47"/>
      <c r="Z9" s="47"/>
      <c r="AA9" s="47"/>
      <c r="AB9" s="47"/>
      <c r="AC9" s="47"/>
      <c r="AD9" s="47"/>
      <c r="AE9" s="47"/>
      <c r="AF9" s="47"/>
      <c r="AG9" s="47"/>
      <c r="AH9" s="47"/>
      <c r="AI9" s="47"/>
      <c r="AJ9" s="47"/>
      <c r="AK9" s="47"/>
      <c r="AL9" s="47"/>
      <c r="AM9" s="47"/>
      <c r="AN9" s="48" t="str">
        <f>IF(AO9=0,"-",SUM(Y9:AM9)/AO9*PARAMETRES!$G$7)</f>
        <v>-</v>
      </c>
      <c r="AO9" s="49">
        <f t="shared" si="3"/>
        <v>0</v>
      </c>
      <c r="AP9" s="50">
        <f>IF(PARAMETRES!$B8="-","",IF(Y$3="",0,IF(Y$46="",IF(Y9="",1,0),0))+IF(Z$3="",0,IF(Z$46="",IF(Z9="",1,0),0))+IF(AA$3="",0,IF(AA$46="",IF(AA9="",1,0),0))+IF(AB$3="",0,IF(AB$46="",IF(AB9="",1,0),0))+IF(AC$3="",0,IF(AC$46="",IF(AC9="",1,0),0))+IF(AD$3="",0,IF(AD$46="",IF(AD9="",1,0),0))+IF(AE$3="",0,IF(AE$46="",IF(AE9="",1,0),0))+IF(AF$3="",0,IF(AF$46="",IF(AF9="",1,0),0))+IF(AG$3="",0,IF(AG$46="",IF(AG9="",1,0),0))+IF(AH$3="",0,IF(AH$46="",IF(AH9="",1,0),0))+IF(AI$3="",0,IF(AI$46="",IF(AI9="",1,0),0)+IF(AJ$3="",0,IF(AJ$46="",IF(AJ9="",1,0),0))+IF(AK$3="",0,IF(AK$46="",IF(AK9="",1,0),0))+IF(AL$3="",0,IF(AL$46="",IF(AL9="",1,0),0))+IF(AM$3="",0,IF(AM$46="",IF(AM9="",1,0),0))))</f>
        <v>0</v>
      </c>
      <c r="AQ9" s="31">
        <f t="shared" si="6"/>
        <v>4</v>
      </c>
      <c r="AR9" s="46" t="str">
        <f>PARAMETRES!$B8</f>
        <v>B</v>
      </c>
      <c r="AS9" s="46" t="str">
        <f>PARAMETRES!$C8</f>
        <v>S</v>
      </c>
      <c r="AT9" s="47"/>
      <c r="AU9" s="47"/>
      <c r="AV9" s="47"/>
      <c r="AW9" s="47"/>
      <c r="AX9" s="47"/>
      <c r="AY9" s="47"/>
      <c r="AZ9" s="47"/>
      <c r="BA9" s="47"/>
      <c r="BB9" s="47"/>
      <c r="BC9" s="47"/>
      <c r="BD9" s="47"/>
      <c r="BE9" s="47"/>
      <c r="BF9" s="47"/>
      <c r="BG9" s="47"/>
      <c r="BH9" s="47"/>
      <c r="BI9" s="48" t="str">
        <f>IF(BJ9=0,"-",SUM(AT9:BH9)/BJ9*PARAMETRES!$G$7)</f>
        <v>-</v>
      </c>
      <c r="BJ9" s="49">
        <f t="shared" si="1"/>
        <v>0</v>
      </c>
      <c r="BK9" s="50">
        <f>IF(PARAMETRES!$B8="-","",IF(AT$3="",0,IF(AT$46="",IF(AT9="",1,0),0))+IF(AU$3="",0,IF(AU$46="",IF(AU9="",1,0),0))+IF(AV$3="",0,IF(AV$46="",IF(AV9="",1,0),0))+IF(AW$3="",0,IF(AW$46="",IF(AW9="",1,0),0))+IF(AX$3="",0,IF(AX$46="",IF(AX9="",1,0),0))+IF(AY$3="",0,IF(AY$46="",IF(AY9="",1,0),0))+IF(AZ$3="",0,IF(AZ$46="",IF(AZ9="",1,0),0))+IF(BA$3="",0,IF(BA$46="",IF(BA9="",1,0),0))+IF(BB$3="",0,IF(BB$46="",IF(BB9="",1,0),0))+IF(BC$3="",0,IF(BC$46="",IF(BC9="",1,0),0))+IF(BD$3="",0,IF(BD$46="",IF(BD9="",1,0),0)+IF(BE$3="",0,IF(BE$46="",IF(BE9="",1,0),0))+IF(BF$3="",0,IF(BF$46="",IF(BF9="",1,0),0))+IF(BG$3="",0,IF(BG$46="",IF(BG9="",1,0),0))+IF(BH$3="",0,IF(BH$46="",IF(BH9="",1,0),0))))</f>
        <v>0</v>
      </c>
      <c r="BL9" s="31">
        <f t="shared" si="7"/>
        <v>4</v>
      </c>
      <c r="BM9" s="46" t="str">
        <f>PARAMETRES!$B8</f>
        <v>B</v>
      </c>
      <c r="BN9" s="46" t="str">
        <f>PARAMETRES!$C8</f>
        <v>S</v>
      </c>
      <c r="BO9" s="47"/>
      <c r="BP9" s="47"/>
      <c r="BQ9" s="47"/>
      <c r="BR9" s="47"/>
      <c r="BS9" s="47"/>
      <c r="BT9" s="47"/>
      <c r="BU9" s="47"/>
      <c r="BV9" s="47"/>
      <c r="BW9" s="47"/>
      <c r="BX9" s="47"/>
      <c r="BY9" s="47"/>
      <c r="BZ9" s="47"/>
      <c r="CA9" s="47"/>
      <c r="CB9" s="47"/>
      <c r="CC9" s="47"/>
      <c r="CD9" s="48" t="str">
        <f>IF(CE9=0,"-",SUM(BO9:CC9)/CE9*PARAMETRES!$G$7)</f>
        <v>-</v>
      </c>
      <c r="CE9" s="49">
        <f t="shared" si="2"/>
        <v>0</v>
      </c>
      <c r="CF9" s="51">
        <f>IF(PARAMETRES!$B8="-","",IF(BO$3="",0,IF(BO$46="",IF(BO9="",1,0),0))+IF(BP$3="",0,IF(BP$46="",IF(BP9="",1,0),0))+IF(BQ$3="",0,IF(BQ$46="",IF(BQ9="",1,0),0))+IF(BR$3="",0,IF(BR$46="",IF(BR9="",1,0),0))+IF(BS$3="",0,IF(BS$46="",IF(BS9="",1,0),0))+IF(BT$3="",0,IF(BT$46="",IF(BT9="",1,0),0))+IF(BU$3="",0,IF(BU$46="",IF(BU9="",1,0),0))+IF(BV$3="",0,IF(BV$46="",IF(BV9="",1,0),0))+IF(BW$3="",0,IF(BW$46="",IF(BW9="",1,0),0))+IF(BX$3="",0,IF(BX$46="",IF(BX9="",1,0),0))+IF(BY$3="",0,IF(BY$46="",IF(BY9="",1,0),0)+IF(BZ$3="",0,IF(BZ$46="",IF(BZ9="",1,0),0))+IF(CA$3="",0,IF(CA$46="",IF(CA9="",1,0),0))+IF(CB$3="",0,IF(CB$46="",IF(CB9="",1,0),0))+IF(CC$3="",0,IF(CC$46="",IF(CC9="",1,0),0))))</f>
        <v>0</v>
      </c>
      <c r="CG9" s="46" t="str">
        <f>PARAMETRES!$B8</f>
        <v>B</v>
      </c>
      <c r="CH9" s="52" t="str">
        <f>PARAMETRES!$C8</f>
        <v>S</v>
      </c>
    </row>
    <row r="10" spans="1:86">
      <c r="A10" s="31">
        <f t="shared" si="4"/>
        <v>5</v>
      </c>
      <c r="B10" s="46" t="str">
        <f>PARAMETRES!$B9</f>
        <v>C</v>
      </c>
      <c r="C10" s="46" t="str">
        <f>PARAMETRES!$C9</f>
        <v>H</v>
      </c>
      <c r="D10" s="47">
        <v>19</v>
      </c>
      <c r="E10" s="47">
        <v>20</v>
      </c>
      <c r="F10" s="47"/>
      <c r="G10" s="47"/>
      <c r="H10" s="47"/>
      <c r="I10" s="47"/>
      <c r="J10" s="47"/>
      <c r="K10" s="47"/>
      <c r="L10" s="47"/>
      <c r="M10" s="47"/>
      <c r="N10" s="47"/>
      <c r="O10" s="47"/>
      <c r="P10" s="47"/>
      <c r="Q10" s="47"/>
      <c r="R10" s="47"/>
      <c r="S10" s="48">
        <f>IF(T10=0,"-",SUM(D10:R10)/T10*PARAMETRES!$G$7)</f>
        <v>21.666666666666668</v>
      </c>
      <c r="T10" s="49">
        <f t="shared" si="0"/>
        <v>45</v>
      </c>
      <c r="U10" s="50">
        <f>IF(PARAMETRES!$B9="-","",IF(D$3="",0,IF(D$46="",IF(D10="",1,0),0))+IF(E$3="",0,IF(E$46="",IF(E10="",1,0),0))+IF(F$3="",0,IF(F$46="",IF(F10="",1,0),0))+IF(G$3="",0,IF(G$46="",IF(G10="",1,0),0))+IF(H$3="",0,IF(H$46="",IF(H10="",1,0),0))+IF(I$3="",0,IF(I$46="",IF(I10="",1,0),0))+IF(J$3="",0,IF(J$46="",IF(J10="",1,0),0))+IF(K$3="",0,IF(K$46="",IF(K10="",1,0),0))+IF(L$3="",0,IF(L$46="",IF(L10="",1,0),0))+IF(M$3="",0,IF(M$46="",IF(M10="",1,0),0))+IF(N$3="",0,IF(N$46="",IF(N10="",1,0),0)+IF(O$3="",0,IF(O$46="",IF(O10="",1,0),0))+IF(P$3="",0,IF(P$46="",IF(P10="",1,0),0))+IF(Q$3="",0,IF(Q$46="",IF(Q10="",1,0),0))+IF(R$3="",0,IF(R$46="",IF(R10="",1,0),0))))</f>
        <v>0</v>
      </c>
      <c r="V10" s="31">
        <f t="shared" si="5"/>
        <v>5</v>
      </c>
      <c r="W10" s="46" t="str">
        <f>PARAMETRES!$B9</f>
        <v>C</v>
      </c>
      <c r="X10" s="46" t="str">
        <f>PARAMETRES!$C9</f>
        <v>H</v>
      </c>
      <c r="Y10" s="47"/>
      <c r="Z10" s="47"/>
      <c r="AA10" s="47"/>
      <c r="AB10" s="47"/>
      <c r="AC10" s="47"/>
      <c r="AD10" s="47"/>
      <c r="AE10" s="47"/>
      <c r="AF10" s="47"/>
      <c r="AG10" s="47"/>
      <c r="AH10" s="47"/>
      <c r="AI10" s="47"/>
      <c r="AJ10" s="47"/>
      <c r="AK10" s="47"/>
      <c r="AL10" s="47"/>
      <c r="AM10" s="47"/>
      <c r="AN10" s="48" t="str">
        <f>IF(AO10=0,"-",SUM(Y10:AM10)/AO10*PARAMETRES!$G$7)</f>
        <v>-</v>
      </c>
      <c r="AO10" s="49">
        <f t="shared" si="3"/>
        <v>0</v>
      </c>
      <c r="AP10" s="50">
        <f>IF(PARAMETRES!$B9="-","",IF(Y$3="",0,IF(Y$46="",IF(Y10="",1,0),0))+IF(Z$3="",0,IF(Z$46="",IF(Z10="",1,0),0))+IF(AA$3="",0,IF(AA$46="",IF(AA10="",1,0),0))+IF(AB$3="",0,IF(AB$46="",IF(AB10="",1,0),0))+IF(AC$3="",0,IF(AC$46="",IF(AC10="",1,0),0))+IF(AD$3="",0,IF(AD$46="",IF(AD10="",1,0),0))+IF(AE$3="",0,IF(AE$46="",IF(AE10="",1,0),0))+IF(AF$3="",0,IF(AF$46="",IF(AF10="",1,0),0))+IF(AG$3="",0,IF(AG$46="",IF(AG10="",1,0),0))+IF(AH$3="",0,IF(AH$46="",IF(AH10="",1,0),0))+IF(AI$3="",0,IF(AI$46="",IF(AI10="",1,0),0)+IF(AJ$3="",0,IF(AJ$46="",IF(AJ10="",1,0),0))+IF(AK$3="",0,IF(AK$46="",IF(AK10="",1,0),0))+IF(AL$3="",0,IF(AL$46="",IF(AL10="",1,0),0))+IF(AM$3="",0,IF(AM$46="",IF(AM10="",1,0),0))))</f>
        <v>0</v>
      </c>
      <c r="AQ10" s="31">
        <f t="shared" si="6"/>
        <v>5</v>
      </c>
      <c r="AR10" s="46" t="str">
        <f>PARAMETRES!$B9</f>
        <v>C</v>
      </c>
      <c r="AS10" s="46" t="str">
        <f>PARAMETRES!$C9</f>
        <v>H</v>
      </c>
      <c r="AT10" s="47"/>
      <c r="AU10" s="47"/>
      <c r="AV10" s="47"/>
      <c r="AW10" s="47"/>
      <c r="AX10" s="47"/>
      <c r="AY10" s="47"/>
      <c r="AZ10" s="47"/>
      <c r="BA10" s="47"/>
      <c r="BB10" s="47"/>
      <c r="BC10" s="47"/>
      <c r="BD10" s="47"/>
      <c r="BE10" s="47"/>
      <c r="BF10" s="47"/>
      <c r="BG10" s="47"/>
      <c r="BH10" s="47"/>
      <c r="BI10" s="48" t="str">
        <f>IF(BJ10=0,"-",SUM(AT10:BH10)/BJ10*PARAMETRES!$G$7)</f>
        <v>-</v>
      </c>
      <c r="BJ10" s="49">
        <f t="shared" si="1"/>
        <v>0</v>
      </c>
      <c r="BK10" s="50">
        <f>IF(PARAMETRES!$B9="-","",IF(AT$3="",0,IF(AT$46="",IF(AT10="",1,0),0))+IF(AU$3="",0,IF(AU$46="",IF(AU10="",1,0),0))+IF(AV$3="",0,IF(AV$46="",IF(AV10="",1,0),0))+IF(AW$3="",0,IF(AW$46="",IF(AW10="",1,0),0))+IF(AX$3="",0,IF(AX$46="",IF(AX10="",1,0),0))+IF(AY$3="",0,IF(AY$46="",IF(AY10="",1,0),0))+IF(AZ$3="",0,IF(AZ$46="",IF(AZ10="",1,0),0))+IF(BA$3="",0,IF(BA$46="",IF(BA10="",1,0),0))+IF(BB$3="",0,IF(BB$46="",IF(BB10="",1,0),0))+IF(BC$3="",0,IF(BC$46="",IF(BC10="",1,0),0))+IF(BD$3="",0,IF(BD$46="",IF(BD10="",1,0),0)+IF(BE$3="",0,IF(BE$46="",IF(BE10="",1,0),0))+IF(BF$3="",0,IF(BF$46="",IF(BF10="",1,0),0))+IF(BG$3="",0,IF(BG$46="",IF(BG10="",1,0),0))+IF(BH$3="",0,IF(BH$46="",IF(BH10="",1,0),0))))</f>
        <v>0</v>
      </c>
      <c r="BL10" s="31">
        <f t="shared" si="7"/>
        <v>5</v>
      </c>
      <c r="BM10" s="46" t="str">
        <f>PARAMETRES!$B9</f>
        <v>C</v>
      </c>
      <c r="BN10" s="46" t="str">
        <f>PARAMETRES!$C9</f>
        <v>H</v>
      </c>
      <c r="BO10" s="47"/>
      <c r="BP10" s="47"/>
      <c r="BQ10" s="47"/>
      <c r="BR10" s="47"/>
      <c r="BS10" s="47"/>
      <c r="BT10" s="47"/>
      <c r="BU10" s="47"/>
      <c r="BV10" s="47"/>
      <c r="BW10" s="47"/>
      <c r="BX10" s="47"/>
      <c r="BY10" s="47"/>
      <c r="BZ10" s="47"/>
      <c r="CA10" s="47"/>
      <c r="CB10" s="47"/>
      <c r="CC10" s="47"/>
      <c r="CD10" s="48" t="str">
        <f>IF(CE10=0,"-",SUM(BO10:CC10)/CE10*PARAMETRES!$G$7)</f>
        <v>-</v>
      </c>
      <c r="CE10" s="49">
        <f t="shared" si="2"/>
        <v>0</v>
      </c>
      <c r="CF10" s="51">
        <f>IF(PARAMETRES!$B9="-","",IF(BO$3="",0,IF(BO$46="",IF(BO10="",1,0),0))+IF(BP$3="",0,IF(BP$46="",IF(BP10="",1,0),0))+IF(BQ$3="",0,IF(BQ$46="",IF(BQ10="",1,0),0))+IF(BR$3="",0,IF(BR$46="",IF(BR10="",1,0),0))+IF(BS$3="",0,IF(BS$46="",IF(BS10="",1,0),0))+IF(BT$3="",0,IF(BT$46="",IF(BT10="",1,0),0))+IF(BU$3="",0,IF(BU$46="",IF(BU10="",1,0),0))+IF(BV$3="",0,IF(BV$46="",IF(BV10="",1,0),0))+IF(BW$3="",0,IF(BW$46="",IF(BW10="",1,0),0))+IF(BX$3="",0,IF(BX$46="",IF(BX10="",1,0),0))+IF(BY$3="",0,IF(BY$46="",IF(BY10="",1,0),0)+IF(BZ$3="",0,IF(BZ$46="",IF(BZ10="",1,0),0))+IF(CA$3="",0,IF(CA$46="",IF(CA10="",1,0),0))+IF(CB$3="",0,IF(CB$46="",IF(CB10="",1,0),0))+IF(CC$3="",0,IF(CC$46="",IF(CC10="",1,0),0))))</f>
        <v>0</v>
      </c>
      <c r="CG10" s="46" t="str">
        <f>PARAMETRES!$B9</f>
        <v>C</v>
      </c>
      <c r="CH10" s="52" t="str">
        <f>PARAMETRES!$C9</f>
        <v>H</v>
      </c>
    </row>
    <row r="11" spans="1:86">
      <c r="A11" s="31">
        <f t="shared" si="4"/>
        <v>6</v>
      </c>
      <c r="B11" s="46" t="str">
        <f>PARAMETRES!$B10</f>
        <v>C</v>
      </c>
      <c r="C11" s="46" t="str">
        <f>PARAMETRES!$C10</f>
        <v>A</v>
      </c>
      <c r="D11" s="47">
        <v>12</v>
      </c>
      <c r="E11" s="47">
        <v>11.5</v>
      </c>
      <c r="F11" s="47"/>
      <c r="G11" s="47"/>
      <c r="H11" s="47"/>
      <c r="I11" s="47"/>
      <c r="J11" s="47"/>
      <c r="K11" s="47"/>
      <c r="L11" s="47"/>
      <c r="M11" s="47"/>
      <c r="N11" s="47"/>
      <c r="O11" s="47"/>
      <c r="P11" s="47"/>
      <c r="Q11" s="47"/>
      <c r="R11" s="47"/>
      <c r="S11" s="48">
        <f>IF(T11=0,"-",SUM(D11:R11)/T11*PARAMETRES!$G$7)</f>
        <v>13.055555555555557</v>
      </c>
      <c r="T11" s="49">
        <f t="shared" si="0"/>
        <v>45</v>
      </c>
      <c r="U11" s="50">
        <f>IF(PARAMETRES!$B10="-","",IF(D$3="",0,IF(D$46="",IF(D11="",1,0),0))+IF(E$3="",0,IF(E$46="",IF(E11="",1,0),0))+IF(F$3="",0,IF(F$46="",IF(F11="",1,0),0))+IF(G$3="",0,IF(G$46="",IF(G11="",1,0),0))+IF(H$3="",0,IF(H$46="",IF(H11="",1,0),0))+IF(I$3="",0,IF(I$46="",IF(I11="",1,0),0))+IF(J$3="",0,IF(J$46="",IF(J11="",1,0),0))+IF(K$3="",0,IF(K$46="",IF(K11="",1,0),0))+IF(L$3="",0,IF(L$46="",IF(L11="",1,0),0))+IF(M$3="",0,IF(M$46="",IF(M11="",1,0),0))+IF(N$3="",0,IF(N$46="",IF(N11="",1,0),0)+IF(O$3="",0,IF(O$46="",IF(O11="",1,0),0))+IF(P$3="",0,IF(P$46="",IF(P11="",1,0),0))+IF(Q$3="",0,IF(Q$46="",IF(Q11="",1,0),0))+IF(R$3="",0,IF(R$46="",IF(R11="",1,0),0))))</f>
        <v>0</v>
      </c>
      <c r="V11" s="31">
        <f t="shared" si="5"/>
        <v>6</v>
      </c>
      <c r="W11" s="46" t="str">
        <f>PARAMETRES!$B10</f>
        <v>C</v>
      </c>
      <c r="X11" s="46" t="str">
        <f>PARAMETRES!$C10</f>
        <v>A</v>
      </c>
      <c r="Y11" s="47"/>
      <c r="Z11" s="47"/>
      <c r="AA11" s="47"/>
      <c r="AB11" s="47"/>
      <c r="AC11" s="47"/>
      <c r="AD11" s="47"/>
      <c r="AE11" s="47"/>
      <c r="AF11" s="47"/>
      <c r="AG11" s="47"/>
      <c r="AH11" s="47"/>
      <c r="AI11" s="47"/>
      <c r="AJ11" s="47"/>
      <c r="AK11" s="47"/>
      <c r="AL11" s="47"/>
      <c r="AM11" s="47"/>
      <c r="AN11" s="48" t="str">
        <f>IF(AO11=0,"-",SUM(Y11:AM11)/AO11*PARAMETRES!$G$7)</f>
        <v>-</v>
      </c>
      <c r="AO11" s="49">
        <f t="shared" si="3"/>
        <v>0</v>
      </c>
      <c r="AP11" s="50">
        <f>IF(PARAMETRES!$B10="-","",IF(Y$3="",0,IF(Y$46="",IF(Y11="",1,0),0))+IF(Z$3="",0,IF(Z$46="",IF(Z11="",1,0),0))+IF(AA$3="",0,IF(AA$46="",IF(AA11="",1,0),0))+IF(AB$3="",0,IF(AB$46="",IF(AB11="",1,0),0))+IF(AC$3="",0,IF(AC$46="",IF(AC11="",1,0),0))+IF(AD$3="",0,IF(AD$46="",IF(AD11="",1,0),0))+IF(AE$3="",0,IF(AE$46="",IF(AE11="",1,0),0))+IF(AF$3="",0,IF(AF$46="",IF(AF11="",1,0),0))+IF(AG$3="",0,IF(AG$46="",IF(AG11="",1,0),0))+IF(AH$3="",0,IF(AH$46="",IF(AH11="",1,0),0))+IF(AI$3="",0,IF(AI$46="",IF(AI11="",1,0),0)+IF(AJ$3="",0,IF(AJ$46="",IF(AJ11="",1,0),0))+IF(AK$3="",0,IF(AK$46="",IF(AK11="",1,0),0))+IF(AL$3="",0,IF(AL$46="",IF(AL11="",1,0),0))+IF(AM$3="",0,IF(AM$46="",IF(AM11="",1,0),0))))</f>
        <v>0</v>
      </c>
      <c r="AQ11" s="31">
        <f t="shared" si="6"/>
        <v>6</v>
      </c>
      <c r="AR11" s="46" t="str">
        <f>PARAMETRES!$B10</f>
        <v>C</v>
      </c>
      <c r="AS11" s="46" t="str">
        <f>PARAMETRES!$C10</f>
        <v>A</v>
      </c>
      <c r="AT11" s="47"/>
      <c r="AU11" s="47"/>
      <c r="AV11" s="47"/>
      <c r="AW11" s="47"/>
      <c r="AX11" s="47"/>
      <c r="AY11" s="47"/>
      <c r="AZ11" s="47"/>
      <c r="BA11" s="47"/>
      <c r="BB11" s="47"/>
      <c r="BC11" s="47"/>
      <c r="BD11" s="47"/>
      <c r="BE11" s="47"/>
      <c r="BF11" s="47"/>
      <c r="BG11" s="47"/>
      <c r="BH11" s="47"/>
      <c r="BI11" s="48" t="str">
        <f>IF(BJ11=0,"-",SUM(AT11:BH11)/BJ11*PARAMETRES!$G$7)</f>
        <v>-</v>
      </c>
      <c r="BJ11" s="49">
        <f t="shared" si="1"/>
        <v>0</v>
      </c>
      <c r="BK11" s="50">
        <f>IF(PARAMETRES!$B10="-","",IF(AT$3="",0,IF(AT$46="",IF(AT11="",1,0),0))+IF(AU$3="",0,IF(AU$46="",IF(AU11="",1,0),0))+IF(AV$3="",0,IF(AV$46="",IF(AV11="",1,0),0))+IF(AW$3="",0,IF(AW$46="",IF(AW11="",1,0),0))+IF(AX$3="",0,IF(AX$46="",IF(AX11="",1,0),0))+IF(AY$3="",0,IF(AY$46="",IF(AY11="",1,0),0))+IF(AZ$3="",0,IF(AZ$46="",IF(AZ11="",1,0),0))+IF(BA$3="",0,IF(BA$46="",IF(BA11="",1,0),0))+IF(BB$3="",0,IF(BB$46="",IF(BB11="",1,0),0))+IF(BC$3="",0,IF(BC$46="",IF(BC11="",1,0),0))+IF(BD$3="",0,IF(BD$46="",IF(BD11="",1,0),0)+IF(BE$3="",0,IF(BE$46="",IF(BE11="",1,0),0))+IF(BF$3="",0,IF(BF$46="",IF(BF11="",1,0),0))+IF(BG$3="",0,IF(BG$46="",IF(BG11="",1,0),0))+IF(BH$3="",0,IF(BH$46="",IF(BH11="",1,0),0))))</f>
        <v>0</v>
      </c>
      <c r="BL11" s="31">
        <f t="shared" si="7"/>
        <v>6</v>
      </c>
      <c r="BM11" s="46" t="str">
        <f>PARAMETRES!$B10</f>
        <v>C</v>
      </c>
      <c r="BN11" s="46" t="str">
        <f>PARAMETRES!$C10</f>
        <v>A</v>
      </c>
      <c r="BO11" s="47"/>
      <c r="BP11" s="47"/>
      <c r="BQ11" s="47"/>
      <c r="BR11" s="47"/>
      <c r="BS11" s="47"/>
      <c r="BT11" s="47"/>
      <c r="BU11" s="47"/>
      <c r="BV11" s="47"/>
      <c r="BW11" s="47"/>
      <c r="BX11" s="47"/>
      <c r="BY11" s="47"/>
      <c r="BZ11" s="47"/>
      <c r="CA11" s="47"/>
      <c r="CB11" s="47"/>
      <c r="CC11" s="47"/>
      <c r="CD11" s="48" t="str">
        <f>IF(CE11=0,"-",SUM(BO11:CC11)/CE11*PARAMETRES!$G$7)</f>
        <v>-</v>
      </c>
      <c r="CE11" s="49">
        <f t="shared" si="2"/>
        <v>0</v>
      </c>
      <c r="CF11" s="51">
        <f>IF(PARAMETRES!$B10="-","",IF(BO$3="",0,IF(BO$46="",IF(BO11="",1,0),0))+IF(BP$3="",0,IF(BP$46="",IF(BP11="",1,0),0))+IF(BQ$3="",0,IF(BQ$46="",IF(BQ11="",1,0),0))+IF(BR$3="",0,IF(BR$46="",IF(BR11="",1,0),0))+IF(BS$3="",0,IF(BS$46="",IF(BS11="",1,0),0))+IF(BT$3="",0,IF(BT$46="",IF(BT11="",1,0),0))+IF(BU$3="",0,IF(BU$46="",IF(BU11="",1,0),0))+IF(BV$3="",0,IF(BV$46="",IF(BV11="",1,0),0))+IF(BW$3="",0,IF(BW$46="",IF(BW11="",1,0),0))+IF(BX$3="",0,IF(BX$46="",IF(BX11="",1,0),0))+IF(BY$3="",0,IF(BY$46="",IF(BY11="",1,0),0)+IF(BZ$3="",0,IF(BZ$46="",IF(BZ11="",1,0),0))+IF(CA$3="",0,IF(CA$46="",IF(CA11="",1,0),0))+IF(CB$3="",0,IF(CB$46="",IF(CB11="",1,0),0))+IF(CC$3="",0,IF(CC$46="",IF(CC11="",1,0),0))))</f>
        <v>0</v>
      </c>
      <c r="CG11" s="46" t="str">
        <f>PARAMETRES!$B10</f>
        <v>C</v>
      </c>
      <c r="CH11" s="52" t="str">
        <f>PARAMETRES!$C10</f>
        <v>A</v>
      </c>
    </row>
    <row r="12" spans="1:86">
      <c r="A12" s="31">
        <f t="shared" si="4"/>
        <v>7</v>
      </c>
      <c r="B12" s="46" t="str">
        <f>PARAMETRES!$B11</f>
        <v>C</v>
      </c>
      <c r="C12" s="46" t="str">
        <f>PARAMETRES!$C11</f>
        <v>R</v>
      </c>
      <c r="D12" s="47">
        <v>18</v>
      </c>
      <c r="E12" s="47">
        <v>24</v>
      </c>
      <c r="F12" s="47"/>
      <c r="G12" s="47"/>
      <c r="H12" s="47"/>
      <c r="I12" s="47"/>
      <c r="J12" s="47"/>
      <c r="K12" s="47"/>
      <c r="L12" s="47"/>
      <c r="M12" s="47"/>
      <c r="N12" s="47"/>
      <c r="O12" s="47"/>
      <c r="P12" s="47"/>
      <c r="Q12" s="47"/>
      <c r="R12" s="47"/>
      <c r="S12" s="48">
        <f>IF(T12=0,"-",SUM(D12:R12)/T12*PARAMETRES!$G$7)</f>
        <v>23.333333333333332</v>
      </c>
      <c r="T12" s="49">
        <f t="shared" si="0"/>
        <v>45</v>
      </c>
      <c r="U12" s="50">
        <f>IF(PARAMETRES!$B11="-","",IF(D$3="",0,IF(D$46="",IF(D12="",1,0),0))+IF(E$3="",0,IF(E$46="",IF(E12="",1,0),0))+IF(F$3="",0,IF(F$46="",IF(F12="",1,0),0))+IF(G$3="",0,IF(G$46="",IF(G12="",1,0),0))+IF(H$3="",0,IF(H$46="",IF(H12="",1,0),0))+IF(I$3="",0,IF(I$46="",IF(I12="",1,0),0))+IF(J$3="",0,IF(J$46="",IF(J12="",1,0),0))+IF(K$3="",0,IF(K$46="",IF(K12="",1,0),0))+IF(L$3="",0,IF(L$46="",IF(L12="",1,0),0))+IF(M$3="",0,IF(M$46="",IF(M12="",1,0),0))+IF(N$3="",0,IF(N$46="",IF(N12="",1,0),0)+IF(O$3="",0,IF(O$46="",IF(O12="",1,0),0))+IF(P$3="",0,IF(P$46="",IF(P12="",1,0),0))+IF(Q$3="",0,IF(Q$46="",IF(Q12="",1,0),0))+IF(R$3="",0,IF(R$46="",IF(R12="",1,0),0))))</f>
        <v>0</v>
      </c>
      <c r="V12" s="31">
        <f t="shared" si="5"/>
        <v>7</v>
      </c>
      <c r="W12" s="46" t="str">
        <f>PARAMETRES!$B11</f>
        <v>C</v>
      </c>
      <c r="X12" s="46" t="str">
        <f>PARAMETRES!$C11</f>
        <v>R</v>
      </c>
      <c r="Y12" s="47"/>
      <c r="Z12" s="47"/>
      <c r="AA12" s="47"/>
      <c r="AB12" s="47"/>
      <c r="AC12" s="47"/>
      <c r="AD12" s="47"/>
      <c r="AE12" s="47"/>
      <c r="AF12" s="47"/>
      <c r="AG12" s="47"/>
      <c r="AH12" s="47"/>
      <c r="AI12" s="47"/>
      <c r="AJ12" s="47"/>
      <c r="AK12" s="47"/>
      <c r="AL12" s="47"/>
      <c r="AM12" s="47"/>
      <c r="AN12" s="48" t="str">
        <f>IF(AO12=0,"-",SUM(Y12:AM12)/AO12*PARAMETRES!$G$7)</f>
        <v>-</v>
      </c>
      <c r="AO12" s="49">
        <f t="shared" si="3"/>
        <v>0</v>
      </c>
      <c r="AP12" s="50">
        <f>IF(PARAMETRES!$B11="-","",IF(Y$3="",0,IF(Y$46="",IF(Y12="",1,0),0))+IF(Z$3="",0,IF(Z$46="",IF(Z12="",1,0),0))+IF(AA$3="",0,IF(AA$46="",IF(AA12="",1,0),0))+IF(AB$3="",0,IF(AB$46="",IF(AB12="",1,0),0))+IF(AC$3="",0,IF(AC$46="",IF(AC12="",1,0),0))+IF(AD$3="",0,IF(AD$46="",IF(AD12="",1,0),0))+IF(AE$3="",0,IF(AE$46="",IF(AE12="",1,0),0))+IF(AF$3="",0,IF(AF$46="",IF(AF12="",1,0),0))+IF(AG$3="",0,IF(AG$46="",IF(AG12="",1,0),0))+IF(AH$3="",0,IF(AH$46="",IF(AH12="",1,0),0))+IF(AI$3="",0,IF(AI$46="",IF(AI12="",1,0),0)+IF(AJ$3="",0,IF(AJ$46="",IF(AJ12="",1,0),0))+IF(AK$3="",0,IF(AK$46="",IF(AK12="",1,0),0))+IF(AL$3="",0,IF(AL$46="",IF(AL12="",1,0),0))+IF(AM$3="",0,IF(AM$46="",IF(AM12="",1,0),0))))</f>
        <v>0</v>
      </c>
      <c r="AQ12" s="31">
        <f t="shared" si="6"/>
        <v>7</v>
      </c>
      <c r="AR12" s="46" t="str">
        <f>PARAMETRES!$B11</f>
        <v>C</v>
      </c>
      <c r="AS12" s="46" t="str">
        <f>PARAMETRES!$C11</f>
        <v>R</v>
      </c>
      <c r="AT12" s="47"/>
      <c r="AU12" s="47"/>
      <c r="AV12" s="47"/>
      <c r="AW12" s="47"/>
      <c r="AX12" s="47"/>
      <c r="AY12" s="47"/>
      <c r="AZ12" s="47"/>
      <c r="BA12" s="47"/>
      <c r="BB12" s="47"/>
      <c r="BC12" s="47"/>
      <c r="BD12" s="47"/>
      <c r="BE12" s="47"/>
      <c r="BF12" s="47"/>
      <c r="BG12" s="47"/>
      <c r="BH12" s="47"/>
      <c r="BI12" s="48" t="str">
        <f>IF(BJ12=0,"-",SUM(AT12:BH12)/BJ12*PARAMETRES!$G$7)</f>
        <v>-</v>
      </c>
      <c r="BJ12" s="49">
        <f t="shared" si="1"/>
        <v>0</v>
      </c>
      <c r="BK12" s="50">
        <f>IF(PARAMETRES!$B11="-","",IF(AT$3="",0,IF(AT$46="",IF(AT12="",1,0),0))+IF(AU$3="",0,IF(AU$46="",IF(AU12="",1,0),0))+IF(AV$3="",0,IF(AV$46="",IF(AV12="",1,0),0))+IF(AW$3="",0,IF(AW$46="",IF(AW12="",1,0),0))+IF(AX$3="",0,IF(AX$46="",IF(AX12="",1,0),0))+IF(AY$3="",0,IF(AY$46="",IF(AY12="",1,0),0))+IF(AZ$3="",0,IF(AZ$46="",IF(AZ12="",1,0),0))+IF(BA$3="",0,IF(BA$46="",IF(BA12="",1,0),0))+IF(BB$3="",0,IF(BB$46="",IF(BB12="",1,0),0))+IF(BC$3="",0,IF(BC$46="",IF(BC12="",1,0),0))+IF(BD$3="",0,IF(BD$46="",IF(BD12="",1,0),0)+IF(BE$3="",0,IF(BE$46="",IF(BE12="",1,0),0))+IF(BF$3="",0,IF(BF$46="",IF(BF12="",1,0),0))+IF(BG$3="",0,IF(BG$46="",IF(BG12="",1,0),0))+IF(BH$3="",0,IF(BH$46="",IF(BH12="",1,0),0))))</f>
        <v>0</v>
      </c>
      <c r="BL12" s="31">
        <f t="shared" si="7"/>
        <v>7</v>
      </c>
      <c r="BM12" s="46" t="str">
        <f>PARAMETRES!$B11</f>
        <v>C</v>
      </c>
      <c r="BN12" s="46" t="str">
        <f>PARAMETRES!$C11</f>
        <v>R</v>
      </c>
      <c r="BO12" s="47"/>
      <c r="BP12" s="47"/>
      <c r="BQ12" s="47"/>
      <c r="BR12" s="47"/>
      <c r="BS12" s="47"/>
      <c r="BT12" s="47"/>
      <c r="BU12" s="47"/>
      <c r="BV12" s="47"/>
      <c r="BW12" s="47"/>
      <c r="BX12" s="47"/>
      <c r="BY12" s="47"/>
      <c r="BZ12" s="47"/>
      <c r="CA12" s="47"/>
      <c r="CB12" s="47"/>
      <c r="CC12" s="47"/>
      <c r="CD12" s="48" t="str">
        <f>IF(CE12=0,"-",SUM(BO12:CC12)/CE12*PARAMETRES!$G$7)</f>
        <v>-</v>
      </c>
      <c r="CE12" s="49">
        <f t="shared" si="2"/>
        <v>0</v>
      </c>
      <c r="CF12" s="51">
        <f>IF(PARAMETRES!$B11="-","",IF(BO$3="",0,IF(BO$46="",IF(BO12="",1,0),0))+IF(BP$3="",0,IF(BP$46="",IF(BP12="",1,0),0))+IF(BQ$3="",0,IF(BQ$46="",IF(BQ12="",1,0),0))+IF(BR$3="",0,IF(BR$46="",IF(BR12="",1,0),0))+IF(BS$3="",0,IF(BS$46="",IF(BS12="",1,0),0))+IF(BT$3="",0,IF(BT$46="",IF(BT12="",1,0),0))+IF(BU$3="",0,IF(BU$46="",IF(BU12="",1,0),0))+IF(BV$3="",0,IF(BV$46="",IF(BV12="",1,0),0))+IF(BW$3="",0,IF(BW$46="",IF(BW12="",1,0),0))+IF(BX$3="",0,IF(BX$46="",IF(BX12="",1,0),0))+IF(BY$3="",0,IF(BY$46="",IF(BY12="",1,0),0)+IF(BZ$3="",0,IF(BZ$46="",IF(BZ12="",1,0),0))+IF(CA$3="",0,IF(CA$46="",IF(CA12="",1,0),0))+IF(CB$3="",0,IF(CB$46="",IF(CB12="",1,0),0))+IF(CC$3="",0,IF(CC$46="",IF(CC12="",1,0),0))))</f>
        <v>0</v>
      </c>
      <c r="CG12" s="46" t="str">
        <f>PARAMETRES!$B11</f>
        <v>C</v>
      </c>
      <c r="CH12" s="52" t="str">
        <f>PARAMETRES!$C11</f>
        <v>R</v>
      </c>
    </row>
    <row r="13" spans="1:86">
      <c r="A13" s="31">
        <f t="shared" si="4"/>
        <v>8</v>
      </c>
      <c r="B13" s="46" t="str">
        <f>PARAMETRES!$B12</f>
        <v>D</v>
      </c>
      <c r="C13" s="46" t="str">
        <f>PARAMETRES!$C12</f>
        <v>L</v>
      </c>
      <c r="D13" s="47">
        <v>15</v>
      </c>
      <c r="E13" s="47">
        <v>11</v>
      </c>
      <c r="F13" s="47"/>
      <c r="G13" s="47"/>
      <c r="H13" s="47"/>
      <c r="I13" s="47"/>
      <c r="J13" s="47"/>
      <c r="K13" s="47"/>
      <c r="L13" s="47"/>
      <c r="M13" s="47"/>
      <c r="N13" s="47"/>
      <c r="O13" s="47"/>
      <c r="P13" s="47"/>
      <c r="Q13" s="47"/>
      <c r="R13" s="47"/>
      <c r="S13" s="48">
        <f>IF(T13=0,"-",SUM(D13:R13)/T13*PARAMETRES!$G$7)</f>
        <v>14.444444444444443</v>
      </c>
      <c r="T13" s="49">
        <f t="shared" si="0"/>
        <v>45</v>
      </c>
      <c r="U13" s="50">
        <f>IF(PARAMETRES!$B12="-","",IF(D$3="",0,IF(D$46="",IF(D13="",1,0),0))+IF(E$3="",0,IF(E$46="",IF(E13="",1,0),0))+IF(F$3="",0,IF(F$46="",IF(F13="",1,0),0))+IF(G$3="",0,IF(G$46="",IF(G13="",1,0),0))+IF(H$3="",0,IF(H$46="",IF(H13="",1,0),0))+IF(I$3="",0,IF(I$46="",IF(I13="",1,0),0))+IF(J$3="",0,IF(J$46="",IF(J13="",1,0),0))+IF(K$3="",0,IF(K$46="",IF(K13="",1,0),0))+IF(L$3="",0,IF(L$46="",IF(L13="",1,0),0))+IF(M$3="",0,IF(M$46="",IF(M13="",1,0),0))+IF(N$3="",0,IF(N$46="",IF(N13="",1,0),0)+IF(O$3="",0,IF(O$46="",IF(O13="",1,0),0))+IF(P$3="",0,IF(P$46="",IF(P13="",1,0),0))+IF(Q$3="",0,IF(Q$46="",IF(Q13="",1,0),0))+IF(R$3="",0,IF(R$46="",IF(R13="",1,0),0))))</f>
        <v>0</v>
      </c>
      <c r="V13" s="31">
        <f t="shared" si="5"/>
        <v>8</v>
      </c>
      <c r="W13" s="46" t="str">
        <f>PARAMETRES!$B12</f>
        <v>D</v>
      </c>
      <c r="X13" s="46" t="str">
        <f>PARAMETRES!$C12</f>
        <v>L</v>
      </c>
      <c r="Y13" s="47"/>
      <c r="Z13" s="47"/>
      <c r="AA13" s="47"/>
      <c r="AB13" s="47"/>
      <c r="AC13" s="47"/>
      <c r="AD13" s="47"/>
      <c r="AE13" s="47"/>
      <c r="AF13" s="47"/>
      <c r="AG13" s="47"/>
      <c r="AH13" s="47"/>
      <c r="AI13" s="47"/>
      <c r="AJ13" s="47"/>
      <c r="AK13" s="47"/>
      <c r="AL13" s="47"/>
      <c r="AM13" s="47"/>
      <c r="AN13" s="48" t="str">
        <f>IF(AO13=0,"-",SUM(Y13:AM13)/AO13*PARAMETRES!$G$7)</f>
        <v>-</v>
      </c>
      <c r="AO13" s="49">
        <f t="shared" si="3"/>
        <v>0</v>
      </c>
      <c r="AP13" s="50">
        <f>IF(PARAMETRES!$B12="-","",IF(Y$3="",0,IF(Y$46="",IF(Y13="",1,0),0))+IF(Z$3="",0,IF(Z$46="",IF(Z13="",1,0),0))+IF(AA$3="",0,IF(AA$46="",IF(AA13="",1,0),0))+IF(AB$3="",0,IF(AB$46="",IF(AB13="",1,0),0))+IF(AC$3="",0,IF(AC$46="",IF(AC13="",1,0),0))+IF(AD$3="",0,IF(AD$46="",IF(AD13="",1,0),0))+IF(AE$3="",0,IF(AE$46="",IF(AE13="",1,0),0))+IF(AF$3="",0,IF(AF$46="",IF(AF13="",1,0),0))+IF(AG$3="",0,IF(AG$46="",IF(AG13="",1,0),0))+IF(AH$3="",0,IF(AH$46="",IF(AH13="",1,0),0))+IF(AI$3="",0,IF(AI$46="",IF(AI13="",1,0),0)+IF(AJ$3="",0,IF(AJ$46="",IF(AJ13="",1,0),0))+IF(AK$3="",0,IF(AK$46="",IF(AK13="",1,0),0))+IF(AL$3="",0,IF(AL$46="",IF(AL13="",1,0),0))+IF(AM$3="",0,IF(AM$46="",IF(AM13="",1,0),0))))</f>
        <v>0</v>
      </c>
      <c r="AQ13" s="31">
        <f t="shared" si="6"/>
        <v>8</v>
      </c>
      <c r="AR13" s="46" t="str">
        <f>PARAMETRES!$B12</f>
        <v>D</v>
      </c>
      <c r="AS13" s="46" t="str">
        <f>PARAMETRES!$C12</f>
        <v>L</v>
      </c>
      <c r="AT13" s="47"/>
      <c r="AU13" s="47"/>
      <c r="AV13" s="47"/>
      <c r="AW13" s="47"/>
      <c r="AX13" s="47"/>
      <c r="AY13" s="47"/>
      <c r="AZ13" s="47"/>
      <c r="BA13" s="47"/>
      <c r="BB13" s="47"/>
      <c r="BC13" s="47"/>
      <c r="BD13" s="47"/>
      <c r="BE13" s="47"/>
      <c r="BF13" s="47"/>
      <c r="BG13" s="47"/>
      <c r="BH13" s="47"/>
      <c r="BI13" s="48" t="str">
        <f>IF(BJ13=0,"-",SUM(AT13:BH13)/BJ13*PARAMETRES!$G$7)</f>
        <v>-</v>
      </c>
      <c r="BJ13" s="49">
        <f t="shared" si="1"/>
        <v>0</v>
      </c>
      <c r="BK13" s="50">
        <f>IF(PARAMETRES!$B12="-","",IF(AT$3="",0,IF(AT$46="",IF(AT13="",1,0),0))+IF(AU$3="",0,IF(AU$46="",IF(AU13="",1,0),0))+IF(AV$3="",0,IF(AV$46="",IF(AV13="",1,0),0))+IF(AW$3="",0,IF(AW$46="",IF(AW13="",1,0),0))+IF(AX$3="",0,IF(AX$46="",IF(AX13="",1,0),0))+IF(AY$3="",0,IF(AY$46="",IF(AY13="",1,0),0))+IF(AZ$3="",0,IF(AZ$46="",IF(AZ13="",1,0),0))+IF(BA$3="",0,IF(BA$46="",IF(BA13="",1,0),0))+IF(BB$3="",0,IF(BB$46="",IF(BB13="",1,0),0))+IF(BC$3="",0,IF(BC$46="",IF(BC13="",1,0),0))+IF(BD$3="",0,IF(BD$46="",IF(BD13="",1,0),0)+IF(BE$3="",0,IF(BE$46="",IF(BE13="",1,0),0))+IF(BF$3="",0,IF(BF$46="",IF(BF13="",1,0),0))+IF(BG$3="",0,IF(BG$46="",IF(BG13="",1,0),0))+IF(BH$3="",0,IF(BH$46="",IF(BH13="",1,0),0))))</f>
        <v>0</v>
      </c>
      <c r="BL13" s="31">
        <f t="shared" si="7"/>
        <v>8</v>
      </c>
      <c r="BM13" s="46" t="str">
        <f>PARAMETRES!$B12</f>
        <v>D</v>
      </c>
      <c r="BN13" s="46" t="str">
        <f>PARAMETRES!$C12</f>
        <v>L</v>
      </c>
      <c r="BO13" s="47"/>
      <c r="BP13" s="47"/>
      <c r="BQ13" s="47"/>
      <c r="BR13" s="47"/>
      <c r="BS13" s="47"/>
      <c r="BT13" s="47"/>
      <c r="BU13" s="47"/>
      <c r="BV13" s="47"/>
      <c r="BW13" s="47"/>
      <c r="BX13" s="47"/>
      <c r="BY13" s="47"/>
      <c r="BZ13" s="47"/>
      <c r="CA13" s="47"/>
      <c r="CB13" s="47"/>
      <c r="CC13" s="47"/>
      <c r="CD13" s="48" t="str">
        <f>IF(CE13=0,"-",SUM(BO13:CC13)/CE13*PARAMETRES!$G$7)</f>
        <v>-</v>
      </c>
      <c r="CE13" s="49">
        <f t="shared" si="2"/>
        <v>0</v>
      </c>
      <c r="CF13" s="51">
        <f>IF(PARAMETRES!$B12="-","",IF(BO$3="",0,IF(BO$46="",IF(BO13="",1,0),0))+IF(BP$3="",0,IF(BP$46="",IF(BP13="",1,0),0))+IF(BQ$3="",0,IF(BQ$46="",IF(BQ13="",1,0),0))+IF(BR$3="",0,IF(BR$46="",IF(BR13="",1,0),0))+IF(BS$3="",0,IF(BS$46="",IF(BS13="",1,0),0))+IF(BT$3="",0,IF(BT$46="",IF(BT13="",1,0),0))+IF(BU$3="",0,IF(BU$46="",IF(BU13="",1,0),0))+IF(BV$3="",0,IF(BV$46="",IF(BV13="",1,0),0))+IF(BW$3="",0,IF(BW$46="",IF(BW13="",1,0),0))+IF(BX$3="",0,IF(BX$46="",IF(BX13="",1,0),0))+IF(BY$3="",0,IF(BY$46="",IF(BY13="",1,0),0)+IF(BZ$3="",0,IF(BZ$46="",IF(BZ13="",1,0),0))+IF(CA$3="",0,IF(CA$46="",IF(CA13="",1,0),0))+IF(CB$3="",0,IF(CB$46="",IF(CB13="",1,0),0))+IF(CC$3="",0,IF(CC$46="",IF(CC13="",1,0),0))))</f>
        <v>0</v>
      </c>
      <c r="CG13" s="46" t="str">
        <f>PARAMETRES!$B12</f>
        <v>D</v>
      </c>
      <c r="CH13" s="52" t="str">
        <f>PARAMETRES!$C12</f>
        <v>L</v>
      </c>
    </row>
    <row r="14" spans="1:86">
      <c r="A14" s="31">
        <f t="shared" si="4"/>
        <v>9</v>
      </c>
      <c r="B14" s="46" t="str">
        <f>PARAMETRES!$B13</f>
        <v>D</v>
      </c>
      <c r="C14" s="46" t="str">
        <f>PARAMETRES!$C13</f>
        <v>M</v>
      </c>
      <c r="D14" s="47">
        <v>20</v>
      </c>
      <c r="E14" s="47">
        <v>12.5</v>
      </c>
      <c r="F14" s="47"/>
      <c r="G14" s="47"/>
      <c r="H14" s="47"/>
      <c r="I14" s="47"/>
      <c r="J14" s="47"/>
      <c r="K14" s="47"/>
      <c r="L14" s="47"/>
      <c r="M14" s="47"/>
      <c r="N14" s="47"/>
      <c r="O14" s="47"/>
      <c r="P14" s="47"/>
      <c r="Q14" s="47"/>
      <c r="R14" s="47"/>
      <c r="S14" s="48">
        <f>IF(T14=0,"-",SUM(D14:R14)/T14*PARAMETRES!$G$7)</f>
        <v>18.055555555555554</v>
      </c>
      <c r="T14" s="49">
        <f t="shared" si="0"/>
        <v>45</v>
      </c>
      <c r="U14" s="50">
        <f>IF(PARAMETRES!$B13="-","",IF(D$3="",0,IF(D$46="",IF(D14="",1,0),0))+IF(E$3="",0,IF(E$46="",IF(E14="",1,0),0))+IF(F$3="",0,IF(F$46="",IF(F14="",1,0),0))+IF(G$3="",0,IF(G$46="",IF(G14="",1,0),0))+IF(H$3="",0,IF(H$46="",IF(H14="",1,0),0))+IF(I$3="",0,IF(I$46="",IF(I14="",1,0),0))+IF(J$3="",0,IF(J$46="",IF(J14="",1,0),0))+IF(K$3="",0,IF(K$46="",IF(K14="",1,0),0))+IF(L$3="",0,IF(L$46="",IF(L14="",1,0),0))+IF(M$3="",0,IF(M$46="",IF(M14="",1,0),0))+IF(N$3="",0,IF(N$46="",IF(N14="",1,0),0)+IF(O$3="",0,IF(O$46="",IF(O14="",1,0),0))+IF(P$3="",0,IF(P$46="",IF(P14="",1,0),0))+IF(Q$3="",0,IF(Q$46="",IF(Q14="",1,0),0))+IF(R$3="",0,IF(R$46="",IF(R14="",1,0),0))))</f>
        <v>0</v>
      </c>
      <c r="V14" s="31">
        <f t="shared" si="5"/>
        <v>9</v>
      </c>
      <c r="W14" s="46" t="str">
        <f>PARAMETRES!$B13</f>
        <v>D</v>
      </c>
      <c r="X14" s="46" t="str">
        <f>PARAMETRES!$C13</f>
        <v>M</v>
      </c>
      <c r="Y14" s="47"/>
      <c r="Z14" s="47"/>
      <c r="AA14" s="47"/>
      <c r="AB14" s="47"/>
      <c r="AC14" s="47"/>
      <c r="AD14" s="47"/>
      <c r="AE14" s="47"/>
      <c r="AF14" s="47"/>
      <c r="AG14" s="47"/>
      <c r="AH14" s="47"/>
      <c r="AI14" s="47"/>
      <c r="AJ14" s="47"/>
      <c r="AK14" s="47"/>
      <c r="AL14" s="47"/>
      <c r="AM14" s="47"/>
      <c r="AN14" s="48" t="str">
        <f>IF(AO14=0,"-",SUM(Y14:AM14)/AO14*PARAMETRES!$G$7)</f>
        <v>-</v>
      </c>
      <c r="AO14" s="49">
        <f t="shared" si="3"/>
        <v>0</v>
      </c>
      <c r="AP14" s="50">
        <f>IF(PARAMETRES!$B13="-","",IF(Y$3="",0,IF(Y$46="",IF(Y14="",1,0),0))+IF(Z$3="",0,IF(Z$46="",IF(Z14="",1,0),0))+IF(AA$3="",0,IF(AA$46="",IF(AA14="",1,0),0))+IF(AB$3="",0,IF(AB$46="",IF(AB14="",1,0),0))+IF(AC$3="",0,IF(AC$46="",IF(AC14="",1,0),0))+IF(AD$3="",0,IF(AD$46="",IF(AD14="",1,0),0))+IF(AE$3="",0,IF(AE$46="",IF(AE14="",1,0),0))+IF(AF$3="",0,IF(AF$46="",IF(AF14="",1,0),0))+IF(AG$3="",0,IF(AG$46="",IF(AG14="",1,0),0))+IF(AH$3="",0,IF(AH$46="",IF(AH14="",1,0),0))+IF(AI$3="",0,IF(AI$46="",IF(AI14="",1,0),0)+IF(AJ$3="",0,IF(AJ$46="",IF(AJ14="",1,0),0))+IF(AK$3="",0,IF(AK$46="",IF(AK14="",1,0),0))+IF(AL$3="",0,IF(AL$46="",IF(AL14="",1,0),0))+IF(AM$3="",0,IF(AM$46="",IF(AM14="",1,0),0))))</f>
        <v>0</v>
      </c>
      <c r="AQ14" s="31">
        <f t="shared" si="6"/>
        <v>9</v>
      </c>
      <c r="AR14" s="46" t="str">
        <f>PARAMETRES!$B13</f>
        <v>D</v>
      </c>
      <c r="AS14" s="46" t="str">
        <f>PARAMETRES!$C13</f>
        <v>M</v>
      </c>
      <c r="AT14" s="47"/>
      <c r="AU14" s="47"/>
      <c r="AV14" s="47"/>
      <c r="AW14" s="47"/>
      <c r="AX14" s="47"/>
      <c r="AY14" s="47"/>
      <c r="AZ14" s="47"/>
      <c r="BA14" s="47"/>
      <c r="BB14" s="47"/>
      <c r="BC14" s="47"/>
      <c r="BD14" s="47"/>
      <c r="BE14" s="47"/>
      <c r="BF14" s="47"/>
      <c r="BG14" s="47"/>
      <c r="BH14" s="47"/>
      <c r="BI14" s="48" t="str">
        <f>IF(BJ14=0,"-",SUM(AT14:BH14)/BJ14*PARAMETRES!$G$7)</f>
        <v>-</v>
      </c>
      <c r="BJ14" s="49">
        <f t="shared" si="1"/>
        <v>0</v>
      </c>
      <c r="BK14" s="50">
        <f>IF(PARAMETRES!$B13="-","",IF(AT$3="",0,IF(AT$46="",IF(AT14="",1,0),0))+IF(AU$3="",0,IF(AU$46="",IF(AU14="",1,0),0))+IF(AV$3="",0,IF(AV$46="",IF(AV14="",1,0),0))+IF(AW$3="",0,IF(AW$46="",IF(AW14="",1,0),0))+IF(AX$3="",0,IF(AX$46="",IF(AX14="",1,0),0))+IF(AY$3="",0,IF(AY$46="",IF(AY14="",1,0),0))+IF(AZ$3="",0,IF(AZ$46="",IF(AZ14="",1,0),0))+IF(BA$3="",0,IF(BA$46="",IF(BA14="",1,0),0))+IF(BB$3="",0,IF(BB$46="",IF(BB14="",1,0),0))+IF(BC$3="",0,IF(BC$46="",IF(BC14="",1,0),0))+IF(BD$3="",0,IF(BD$46="",IF(BD14="",1,0),0)+IF(BE$3="",0,IF(BE$46="",IF(BE14="",1,0),0))+IF(BF$3="",0,IF(BF$46="",IF(BF14="",1,0),0))+IF(BG$3="",0,IF(BG$46="",IF(BG14="",1,0),0))+IF(BH$3="",0,IF(BH$46="",IF(BH14="",1,0),0))))</f>
        <v>0</v>
      </c>
      <c r="BL14" s="31">
        <f t="shared" si="7"/>
        <v>9</v>
      </c>
      <c r="BM14" s="46" t="str">
        <f>PARAMETRES!$B13</f>
        <v>D</v>
      </c>
      <c r="BN14" s="46" t="str">
        <f>PARAMETRES!$C13</f>
        <v>M</v>
      </c>
      <c r="BO14" s="47"/>
      <c r="BP14" s="47"/>
      <c r="BQ14" s="47"/>
      <c r="BR14" s="47"/>
      <c r="BS14" s="47"/>
      <c r="BT14" s="47"/>
      <c r="BU14" s="47"/>
      <c r="BV14" s="47"/>
      <c r="BW14" s="47"/>
      <c r="BX14" s="47"/>
      <c r="BY14" s="47"/>
      <c r="BZ14" s="47"/>
      <c r="CA14" s="47"/>
      <c r="CB14" s="47"/>
      <c r="CC14" s="47"/>
      <c r="CD14" s="48" t="str">
        <f>IF(CE14=0,"-",SUM(BO14:CC14)/CE14*PARAMETRES!$G$7)</f>
        <v>-</v>
      </c>
      <c r="CE14" s="49">
        <f t="shared" si="2"/>
        <v>0</v>
      </c>
      <c r="CF14" s="51">
        <f>IF(PARAMETRES!$B13="-","",IF(BO$3="",0,IF(BO$46="",IF(BO14="",1,0),0))+IF(BP$3="",0,IF(BP$46="",IF(BP14="",1,0),0))+IF(BQ$3="",0,IF(BQ$46="",IF(BQ14="",1,0),0))+IF(BR$3="",0,IF(BR$46="",IF(BR14="",1,0),0))+IF(BS$3="",0,IF(BS$46="",IF(BS14="",1,0),0))+IF(BT$3="",0,IF(BT$46="",IF(BT14="",1,0),0))+IF(BU$3="",0,IF(BU$46="",IF(BU14="",1,0),0))+IF(BV$3="",0,IF(BV$46="",IF(BV14="",1,0),0))+IF(BW$3="",0,IF(BW$46="",IF(BW14="",1,0),0))+IF(BX$3="",0,IF(BX$46="",IF(BX14="",1,0),0))+IF(BY$3="",0,IF(BY$46="",IF(BY14="",1,0),0)+IF(BZ$3="",0,IF(BZ$46="",IF(BZ14="",1,0),0))+IF(CA$3="",0,IF(CA$46="",IF(CA14="",1,0),0))+IF(CB$3="",0,IF(CB$46="",IF(CB14="",1,0),0))+IF(CC$3="",0,IF(CC$46="",IF(CC14="",1,0),0))))</f>
        <v>0</v>
      </c>
      <c r="CG14" s="46" t="str">
        <f>PARAMETRES!$B13</f>
        <v>D</v>
      </c>
      <c r="CH14" s="52" t="str">
        <f>PARAMETRES!$C13</f>
        <v>M</v>
      </c>
    </row>
    <row r="15" spans="1:86">
      <c r="A15" s="31">
        <f t="shared" si="4"/>
        <v>10</v>
      </c>
      <c r="B15" s="46" t="str">
        <f>PARAMETRES!$B14</f>
        <v>F</v>
      </c>
      <c r="C15" s="46" t="str">
        <f>PARAMETRES!$C14</f>
        <v>F</v>
      </c>
      <c r="D15" s="47">
        <v>17</v>
      </c>
      <c r="E15" s="47">
        <v>8</v>
      </c>
      <c r="F15" s="47"/>
      <c r="G15" s="47"/>
      <c r="H15" s="47"/>
      <c r="I15" s="47"/>
      <c r="J15" s="47"/>
      <c r="K15" s="47"/>
      <c r="L15" s="47"/>
      <c r="M15" s="47"/>
      <c r="N15" s="47"/>
      <c r="O15" s="47"/>
      <c r="P15" s="47"/>
      <c r="Q15" s="47"/>
      <c r="R15" s="47"/>
      <c r="S15" s="48">
        <f>IF(T15=0,"-",SUM(D15:R15)/T15*PARAMETRES!$G$7)</f>
        <v>13.888888888888889</v>
      </c>
      <c r="T15" s="49">
        <f t="shared" si="0"/>
        <v>45</v>
      </c>
      <c r="U15" s="50">
        <f>IF(PARAMETRES!$B14="-","",IF(D$3="",0,IF(D$46="",IF(D15="",1,0),0))+IF(E$3="",0,IF(E$46="",IF(E15="",1,0),0))+IF(F$3="",0,IF(F$46="",IF(F15="",1,0),0))+IF(G$3="",0,IF(G$46="",IF(G15="",1,0),0))+IF(H$3="",0,IF(H$46="",IF(H15="",1,0),0))+IF(I$3="",0,IF(I$46="",IF(I15="",1,0),0))+IF(J$3="",0,IF(J$46="",IF(J15="",1,0),0))+IF(K$3="",0,IF(K$46="",IF(K15="",1,0),0))+IF(L$3="",0,IF(L$46="",IF(L15="",1,0),0))+IF(M$3="",0,IF(M$46="",IF(M15="",1,0),0))+IF(N$3="",0,IF(N$46="",IF(N15="",1,0),0)+IF(O$3="",0,IF(O$46="",IF(O15="",1,0),0))+IF(P$3="",0,IF(P$46="",IF(P15="",1,0),0))+IF(Q$3="",0,IF(Q$46="",IF(Q15="",1,0),0))+IF(R$3="",0,IF(R$46="",IF(R15="",1,0),0))))</f>
        <v>0</v>
      </c>
      <c r="V15" s="31">
        <f t="shared" si="5"/>
        <v>10</v>
      </c>
      <c r="W15" s="46" t="str">
        <f>PARAMETRES!$B14</f>
        <v>F</v>
      </c>
      <c r="X15" s="46" t="str">
        <f>PARAMETRES!$C14</f>
        <v>F</v>
      </c>
      <c r="Y15" s="47"/>
      <c r="Z15" s="47"/>
      <c r="AA15" s="47"/>
      <c r="AB15" s="47"/>
      <c r="AC15" s="47"/>
      <c r="AD15" s="47"/>
      <c r="AE15" s="47"/>
      <c r="AF15" s="47"/>
      <c r="AG15" s="47"/>
      <c r="AH15" s="47"/>
      <c r="AI15" s="47"/>
      <c r="AJ15" s="47"/>
      <c r="AK15" s="47"/>
      <c r="AL15" s="47"/>
      <c r="AM15" s="47"/>
      <c r="AN15" s="48" t="str">
        <f>IF(AO15=0,"-",SUM(Y15:AM15)/AO15*PARAMETRES!$G$7)</f>
        <v>-</v>
      </c>
      <c r="AO15" s="49">
        <f t="shared" si="3"/>
        <v>0</v>
      </c>
      <c r="AP15" s="50">
        <f>IF(PARAMETRES!$B14="-","",IF(Y$3="",0,IF(Y$46="",IF(Y15="",1,0),0))+IF(Z$3="",0,IF(Z$46="",IF(Z15="",1,0),0))+IF(AA$3="",0,IF(AA$46="",IF(AA15="",1,0),0))+IF(AB$3="",0,IF(AB$46="",IF(AB15="",1,0),0))+IF(AC$3="",0,IF(AC$46="",IF(AC15="",1,0),0))+IF(AD$3="",0,IF(AD$46="",IF(AD15="",1,0),0))+IF(AE$3="",0,IF(AE$46="",IF(AE15="",1,0),0))+IF(AF$3="",0,IF(AF$46="",IF(AF15="",1,0),0))+IF(AG$3="",0,IF(AG$46="",IF(AG15="",1,0),0))+IF(AH$3="",0,IF(AH$46="",IF(AH15="",1,0),0))+IF(AI$3="",0,IF(AI$46="",IF(AI15="",1,0),0)+IF(AJ$3="",0,IF(AJ$46="",IF(AJ15="",1,0),0))+IF(AK$3="",0,IF(AK$46="",IF(AK15="",1,0),0))+IF(AL$3="",0,IF(AL$46="",IF(AL15="",1,0),0))+IF(AM$3="",0,IF(AM$46="",IF(AM15="",1,0),0))))</f>
        <v>0</v>
      </c>
      <c r="AQ15" s="31">
        <f t="shared" si="6"/>
        <v>10</v>
      </c>
      <c r="AR15" s="46" t="str">
        <f>PARAMETRES!$B14</f>
        <v>F</v>
      </c>
      <c r="AS15" s="46" t="str">
        <f>PARAMETRES!$C14</f>
        <v>F</v>
      </c>
      <c r="AT15" s="47"/>
      <c r="AU15" s="47"/>
      <c r="AV15" s="47"/>
      <c r="AW15" s="47"/>
      <c r="AX15" s="47"/>
      <c r="AY15" s="47"/>
      <c r="AZ15" s="47"/>
      <c r="BA15" s="47"/>
      <c r="BB15" s="47"/>
      <c r="BC15" s="47"/>
      <c r="BD15" s="47"/>
      <c r="BE15" s="47"/>
      <c r="BF15" s="47"/>
      <c r="BG15" s="47"/>
      <c r="BH15" s="47"/>
      <c r="BI15" s="48" t="str">
        <f>IF(BJ15=0,"-",SUM(AT15:BH15)/BJ15*PARAMETRES!$G$7)</f>
        <v>-</v>
      </c>
      <c r="BJ15" s="49">
        <f t="shared" si="1"/>
        <v>0</v>
      </c>
      <c r="BK15" s="50">
        <f>IF(PARAMETRES!$B14="-","",IF(AT$3="",0,IF(AT$46="",IF(AT15="",1,0),0))+IF(AU$3="",0,IF(AU$46="",IF(AU15="",1,0),0))+IF(AV$3="",0,IF(AV$46="",IF(AV15="",1,0),0))+IF(AW$3="",0,IF(AW$46="",IF(AW15="",1,0),0))+IF(AX$3="",0,IF(AX$46="",IF(AX15="",1,0),0))+IF(AY$3="",0,IF(AY$46="",IF(AY15="",1,0),0))+IF(AZ$3="",0,IF(AZ$46="",IF(AZ15="",1,0),0))+IF(BA$3="",0,IF(BA$46="",IF(BA15="",1,0),0))+IF(BB$3="",0,IF(BB$46="",IF(BB15="",1,0),0))+IF(BC$3="",0,IF(BC$46="",IF(BC15="",1,0),0))+IF(BD$3="",0,IF(BD$46="",IF(BD15="",1,0),0)+IF(BE$3="",0,IF(BE$46="",IF(BE15="",1,0),0))+IF(BF$3="",0,IF(BF$46="",IF(BF15="",1,0),0))+IF(BG$3="",0,IF(BG$46="",IF(BG15="",1,0),0))+IF(BH$3="",0,IF(BH$46="",IF(BH15="",1,0),0))))</f>
        <v>0</v>
      </c>
      <c r="BL15" s="31">
        <f t="shared" si="7"/>
        <v>10</v>
      </c>
      <c r="BM15" s="46" t="str">
        <f>PARAMETRES!$B14</f>
        <v>F</v>
      </c>
      <c r="BN15" s="46" t="str">
        <f>PARAMETRES!$C14</f>
        <v>F</v>
      </c>
      <c r="BO15" s="47"/>
      <c r="BP15" s="47"/>
      <c r="BQ15" s="47"/>
      <c r="BR15" s="47"/>
      <c r="BS15" s="47"/>
      <c r="BT15" s="47"/>
      <c r="BU15" s="47"/>
      <c r="BV15" s="47"/>
      <c r="BW15" s="47"/>
      <c r="BX15" s="47"/>
      <c r="BY15" s="47"/>
      <c r="BZ15" s="47"/>
      <c r="CA15" s="47"/>
      <c r="CB15" s="47"/>
      <c r="CC15" s="47"/>
      <c r="CD15" s="48" t="str">
        <f>IF(CE15=0,"-",SUM(BO15:CC15)/CE15*PARAMETRES!$G$7)</f>
        <v>-</v>
      </c>
      <c r="CE15" s="49">
        <f t="shared" si="2"/>
        <v>0</v>
      </c>
      <c r="CF15" s="51">
        <f>IF(PARAMETRES!$B14="-","",IF(BO$3="",0,IF(BO$46="",IF(BO15="",1,0),0))+IF(BP$3="",0,IF(BP$46="",IF(BP15="",1,0),0))+IF(BQ$3="",0,IF(BQ$46="",IF(BQ15="",1,0),0))+IF(BR$3="",0,IF(BR$46="",IF(BR15="",1,0),0))+IF(BS$3="",0,IF(BS$46="",IF(BS15="",1,0),0))+IF(BT$3="",0,IF(BT$46="",IF(BT15="",1,0),0))+IF(BU$3="",0,IF(BU$46="",IF(BU15="",1,0),0))+IF(BV$3="",0,IF(BV$46="",IF(BV15="",1,0),0))+IF(BW$3="",0,IF(BW$46="",IF(BW15="",1,0),0))+IF(BX$3="",0,IF(BX$46="",IF(BX15="",1,0),0))+IF(BY$3="",0,IF(BY$46="",IF(BY15="",1,0),0)+IF(BZ$3="",0,IF(BZ$46="",IF(BZ15="",1,0),0))+IF(CA$3="",0,IF(CA$46="",IF(CA15="",1,0),0))+IF(CB$3="",0,IF(CB$46="",IF(CB15="",1,0),0))+IF(CC$3="",0,IF(CC$46="",IF(CC15="",1,0),0))))</f>
        <v>0</v>
      </c>
      <c r="CG15" s="46" t="str">
        <f>PARAMETRES!$B14</f>
        <v>F</v>
      </c>
      <c r="CH15" s="52" t="str">
        <f>PARAMETRES!$C14</f>
        <v>F</v>
      </c>
    </row>
    <row r="16" spans="1:86">
      <c r="A16" s="31">
        <f t="shared" si="4"/>
        <v>11</v>
      </c>
      <c r="B16" s="46" t="str">
        <f>PARAMETRES!$B15</f>
        <v>G</v>
      </c>
      <c r="C16" s="46" t="str">
        <f>PARAMETRES!$C15</f>
        <v>L</v>
      </c>
      <c r="D16" s="47">
        <v>17</v>
      </c>
      <c r="E16" s="47">
        <v>19.5</v>
      </c>
      <c r="F16" s="47"/>
      <c r="G16" s="47"/>
      <c r="H16" s="47"/>
      <c r="I16" s="47"/>
      <c r="J16" s="47"/>
      <c r="K16" s="47"/>
      <c r="L16" s="47"/>
      <c r="M16" s="47"/>
      <c r="N16" s="47"/>
      <c r="O16" s="47"/>
      <c r="P16" s="47"/>
      <c r="Q16" s="47"/>
      <c r="R16" s="47"/>
      <c r="S16" s="48">
        <f>IF(T16=0,"-",SUM(D16:R16)/T16*PARAMETRES!$G$7)</f>
        <v>20.277777777777779</v>
      </c>
      <c r="T16" s="49">
        <f t="shared" si="0"/>
        <v>45</v>
      </c>
      <c r="U16" s="50">
        <f>IF(PARAMETRES!$B15="-","",IF(D$3="",0,IF(D$46="",IF(D16="",1,0),0))+IF(E$3="",0,IF(E$46="",IF(E16="",1,0),0))+IF(F$3="",0,IF(F$46="",IF(F16="",1,0),0))+IF(G$3="",0,IF(G$46="",IF(G16="",1,0),0))+IF(H$3="",0,IF(H$46="",IF(H16="",1,0),0))+IF(I$3="",0,IF(I$46="",IF(I16="",1,0),0))+IF(J$3="",0,IF(J$46="",IF(J16="",1,0),0))+IF(K$3="",0,IF(K$46="",IF(K16="",1,0),0))+IF(L$3="",0,IF(L$46="",IF(L16="",1,0),0))+IF(M$3="",0,IF(M$46="",IF(M16="",1,0),0))+IF(N$3="",0,IF(N$46="",IF(N16="",1,0),0)+IF(O$3="",0,IF(O$46="",IF(O16="",1,0),0))+IF(P$3="",0,IF(P$46="",IF(P16="",1,0),0))+IF(Q$3="",0,IF(Q$46="",IF(Q16="",1,0),0))+IF(R$3="",0,IF(R$46="",IF(R16="",1,0),0))))</f>
        <v>0</v>
      </c>
      <c r="V16" s="31">
        <f t="shared" si="5"/>
        <v>11</v>
      </c>
      <c r="W16" s="46" t="str">
        <f>PARAMETRES!$B15</f>
        <v>G</v>
      </c>
      <c r="X16" s="46" t="str">
        <f>PARAMETRES!$C15</f>
        <v>L</v>
      </c>
      <c r="Y16" s="47"/>
      <c r="Z16" s="47"/>
      <c r="AA16" s="47"/>
      <c r="AB16" s="47"/>
      <c r="AC16" s="47"/>
      <c r="AD16" s="47"/>
      <c r="AE16" s="47"/>
      <c r="AF16" s="47"/>
      <c r="AG16" s="47"/>
      <c r="AH16" s="47"/>
      <c r="AI16" s="47"/>
      <c r="AJ16" s="47"/>
      <c r="AK16" s="47"/>
      <c r="AL16" s="47"/>
      <c r="AM16" s="47"/>
      <c r="AN16" s="48" t="str">
        <f>IF(AO16=0,"-",SUM(Y16:AM16)/AO16*PARAMETRES!$G$7)</f>
        <v>-</v>
      </c>
      <c r="AO16" s="49">
        <f t="shared" si="3"/>
        <v>0</v>
      </c>
      <c r="AP16" s="50">
        <f>IF(PARAMETRES!$B15="-","",IF(Y$3="",0,IF(Y$46="",IF(Y16="",1,0),0))+IF(Z$3="",0,IF(Z$46="",IF(Z16="",1,0),0))+IF(AA$3="",0,IF(AA$46="",IF(AA16="",1,0),0))+IF(AB$3="",0,IF(AB$46="",IF(AB16="",1,0),0))+IF(AC$3="",0,IF(AC$46="",IF(AC16="",1,0),0))+IF(AD$3="",0,IF(AD$46="",IF(AD16="",1,0),0))+IF(AE$3="",0,IF(AE$46="",IF(AE16="",1,0),0))+IF(AF$3="",0,IF(AF$46="",IF(AF16="",1,0),0))+IF(AG$3="",0,IF(AG$46="",IF(AG16="",1,0),0))+IF(AH$3="",0,IF(AH$46="",IF(AH16="",1,0),0))+IF(AI$3="",0,IF(AI$46="",IF(AI16="",1,0),0)+IF(AJ$3="",0,IF(AJ$46="",IF(AJ16="",1,0),0))+IF(AK$3="",0,IF(AK$46="",IF(AK16="",1,0),0))+IF(AL$3="",0,IF(AL$46="",IF(AL16="",1,0),0))+IF(AM$3="",0,IF(AM$46="",IF(AM16="",1,0),0))))</f>
        <v>0</v>
      </c>
      <c r="AQ16" s="31">
        <f t="shared" si="6"/>
        <v>11</v>
      </c>
      <c r="AR16" s="46" t="str">
        <f>PARAMETRES!$B15</f>
        <v>G</v>
      </c>
      <c r="AS16" s="46" t="str">
        <f>PARAMETRES!$C15</f>
        <v>L</v>
      </c>
      <c r="AT16" s="47"/>
      <c r="AU16" s="47"/>
      <c r="AV16" s="47"/>
      <c r="AW16" s="47"/>
      <c r="AX16" s="47"/>
      <c r="AY16" s="47"/>
      <c r="AZ16" s="47"/>
      <c r="BA16" s="47"/>
      <c r="BB16" s="47"/>
      <c r="BC16" s="47"/>
      <c r="BD16" s="47"/>
      <c r="BE16" s="47"/>
      <c r="BF16" s="47"/>
      <c r="BG16" s="47"/>
      <c r="BH16" s="47"/>
      <c r="BI16" s="48" t="str">
        <f>IF(BJ16=0,"-",SUM(AT16:BH16)/BJ16*PARAMETRES!$G$7)</f>
        <v>-</v>
      </c>
      <c r="BJ16" s="49">
        <f t="shared" si="1"/>
        <v>0</v>
      </c>
      <c r="BK16" s="50">
        <f>IF(PARAMETRES!$B15="-","",IF(AT$3="",0,IF(AT$46="",IF(AT16="",1,0),0))+IF(AU$3="",0,IF(AU$46="",IF(AU16="",1,0),0))+IF(AV$3="",0,IF(AV$46="",IF(AV16="",1,0),0))+IF(AW$3="",0,IF(AW$46="",IF(AW16="",1,0),0))+IF(AX$3="",0,IF(AX$46="",IF(AX16="",1,0),0))+IF(AY$3="",0,IF(AY$46="",IF(AY16="",1,0),0))+IF(AZ$3="",0,IF(AZ$46="",IF(AZ16="",1,0),0))+IF(BA$3="",0,IF(BA$46="",IF(BA16="",1,0),0))+IF(BB$3="",0,IF(BB$46="",IF(BB16="",1,0),0))+IF(BC$3="",0,IF(BC$46="",IF(BC16="",1,0),0))+IF(BD$3="",0,IF(BD$46="",IF(BD16="",1,0),0)+IF(BE$3="",0,IF(BE$46="",IF(BE16="",1,0),0))+IF(BF$3="",0,IF(BF$46="",IF(BF16="",1,0),0))+IF(BG$3="",0,IF(BG$46="",IF(BG16="",1,0),0))+IF(BH$3="",0,IF(BH$46="",IF(BH16="",1,0),0))))</f>
        <v>0</v>
      </c>
      <c r="BL16" s="31">
        <f t="shared" si="7"/>
        <v>11</v>
      </c>
      <c r="BM16" s="46" t="str">
        <f>PARAMETRES!$B15</f>
        <v>G</v>
      </c>
      <c r="BN16" s="46" t="str">
        <f>PARAMETRES!$C15</f>
        <v>L</v>
      </c>
      <c r="BO16" s="47"/>
      <c r="BP16" s="47"/>
      <c r="BQ16" s="47"/>
      <c r="BR16" s="47"/>
      <c r="BS16" s="47"/>
      <c r="BT16" s="47"/>
      <c r="BU16" s="47"/>
      <c r="BV16" s="47"/>
      <c r="BW16" s="47"/>
      <c r="BX16" s="47"/>
      <c r="BY16" s="47"/>
      <c r="BZ16" s="47"/>
      <c r="CA16" s="47"/>
      <c r="CB16" s="47"/>
      <c r="CC16" s="47"/>
      <c r="CD16" s="48" t="str">
        <f>IF(CE16=0,"-",SUM(BO16:CC16)/CE16*PARAMETRES!$G$7)</f>
        <v>-</v>
      </c>
      <c r="CE16" s="49">
        <f t="shared" si="2"/>
        <v>0</v>
      </c>
      <c r="CF16" s="51">
        <f>IF(PARAMETRES!$B15="-","",IF(BO$3="",0,IF(BO$46="",IF(BO16="",1,0),0))+IF(BP$3="",0,IF(BP$46="",IF(BP16="",1,0),0))+IF(BQ$3="",0,IF(BQ$46="",IF(BQ16="",1,0),0))+IF(BR$3="",0,IF(BR$46="",IF(BR16="",1,0),0))+IF(BS$3="",0,IF(BS$46="",IF(BS16="",1,0),0))+IF(BT$3="",0,IF(BT$46="",IF(BT16="",1,0),0))+IF(BU$3="",0,IF(BU$46="",IF(BU16="",1,0),0))+IF(BV$3="",0,IF(BV$46="",IF(BV16="",1,0),0))+IF(BW$3="",0,IF(BW$46="",IF(BW16="",1,0),0))+IF(BX$3="",0,IF(BX$46="",IF(BX16="",1,0),0))+IF(BY$3="",0,IF(BY$46="",IF(BY16="",1,0),0)+IF(BZ$3="",0,IF(BZ$46="",IF(BZ16="",1,0),0))+IF(CA$3="",0,IF(CA$46="",IF(CA16="",1,0),0))+IF(CB$3="",0,IF(CB$46="",IF(CB16="",1,0),0))+IF(CC$3="",0,IF(CC$46="",IF(CC16="",1,0),0))))</f>
        <v>0</v>
      </c>
      <c r="CG16" s="46" t="str">
        <f>PARAMETRES!$B15</f>
        <v>G</v>
      </c>
      <c r="CH16" s="52" t="str">
        <f>PARAMETRES!$C15</f>
        <v>L</v>
      </c>
    </row>
    <row r="17" spans="1:86">
      <c r="A17" s="31">
        <f t="shared" si="4"/>
        <v>12</v>
      </c>
      <c r="B17" s="46" t="str">
        <f>PARAMETRES!$B16</f>
        <v>H</v>
      </c>
      <c r="C17" s="46" t="str">
        <f>PARAMETRES!$C16</f>
        <v>L</v>
      </c>
      <c r="D17" s="47">
        <v>12</v>
      </c>
      <c r="E17" s="47">
        <v>14.5</v>
      </c>
      <c r="F17" s="47"/>
      <c r="G17" s="47"/>
      <c r="H17" s="47"/>
      <c r="I17" s="47"/>
      <c r="J17" s="47"/>
      <c r="K17" s="47"/>
      <c r="L17" s="47"/>
      <c r="M17" s="47"/>
      <c r="N17" s="47"/>
      <c r="O17" s="47"/>
      <c r="P17" s="47"/>
      <c r="Q17" s="47"/>
      <c r="R17" s="47"/>
      <c r="S17" s="48">
        <f>IF(T17=0,"-",SUM(D17:R17)/T17*PARAMETRES!$G$7)</f>
        <v>14.722222222222223</v>
      </c>
      <c r="T17" s="49">
        <f t="shared" si="0"/>
        <v>45</v>
      </c>
      <c r="U17" s="50">
        <f>IF(PARAMETRES!$B16="-","",IF(D$3="",0,IF(D$46="",IF(D17="",1,0),0))+IF(E$3="",0,IF(E$46="",IF(E17="",1,0),0))+IF(F$3="",0,IF(F$46="",IF(F17="",1,0),0))+IF(G$3="",0,IF(G$46="",IF(G17="",1,0),0))+IF(H$3="",0,IF(H$46="",IF(H17="",1,0),0))+IF(I$3="",0,IF(I$46="",IF(I17="",1,0),0))+IF(J$3="",0,IF(J$46="",IF(J17="",1,0),0))+IF(K$3="",0,IF(K$46="",IF(K17="",1,0),0))+IF(L$3="",0,IF(L$46="",IF(L17="",1,0),0))+IF(M$3="",0,IF(M$46="",IF(M17="",1,0),0))+IF(N$3="",0,IF(N$46="",IF(N17="",1,0),0)+IF(O$3="",0,IF(O$46="",IF(O17="",1,0),0))+IF(P$3="",0,IF(P$46="",IF(P17="",1,0),0))+IF(Q$3="",0,IF(Q$46="",IF(Q17="",1,0),0))+IF(R$3="",0,IF(R$46="",IF(R17="",1,0),0))))</f>
        <v>0</v>
      </c>
      <c r="V17" s="31">
        <f t="shared" si="5"/>
        <v>12</v>
      </c>
      <c r="W17" s="46" t="str">
        <f>PARAMETRES!$B16</f>
        <v>H</v>
      </c>
      <c r="X17" s="46" t="str">
        <f>PARAMETRES!$C16</f>
        <v>L</v>
      </c>
      <c r="Y17" s="47"/>
      <c r="Z17" s="47"/>
      <c r="AA17" s="47"/>
      <c r="AB17" s="47"/>
      <c r="AC17" s="47"/>
      <c r="AD17" s="47"/>
      <c r="AE17" s="47"/>
      <c r="AF17" s="47"/>
      <c r="AG17" s="47"/>
      <c r="AH17" s="47"/>
      <c r="AI17" s="47"/>
      <c r="AJ17" s="47"/>
      <c r="AK17" s="47"/>
      <c r="AL17" s="47"/>
      <c r="AM17" s="47"/>
      <c r="AN17" s="48" t="str">
        <f>IF(AO17=0,"-",SUM(Y17:AM17)/AO17*PARAMETRES!$G$7)</f>
        <v>-</v>
      </c>
      <c r="AO17" s="49">
        <f t="shared" si="3"/>
        <v>0</v>
      </c>
      <c r="AP17" s="50">
        <f>IF(PARAMETRES!$B16="-","",IF(Y$3="",0,IF(Y$46="",IF(Y17="",1,0),0))+IF(Z$3="",0,IF(Z$46="",IF(Z17="",1,0),0))+IF(AA$3="",0,IF(AA$46="",IF(AA17="",1,0),0))+IF(AB$3="",0,IF(AB$46="",IF(AB17="",1,0),0))+IF(AC$3="",0,IF(AC$46="",IF(AC17="",1,0),0))+IF(AD$3="",0,IF(AD$46="",IF(AD17="",1,0),0))+IF(AE$3="",0,IF(AE$46="",IF(AE17="",1,0),0))+IF(AF$3="",0,IF(AF$46="",IF(AF17="",1,0),0))+IF(AG$3="",0,IF(AG$46="",IF(AG17="",1,0),0))+IF(AH$3="",0,IF(AH$46="",IF(AH17="",1,0),0))+IF(AI$3="",0,IF(AI$46="",IF(AI17="",1,0),0)+IF(AJ$3="",0,IF(AJ$46="",IF(AJ17="",1,0),0))+IF(AK$3="",0,IF(AK$46="",IF(AK17="",1,0),0))+IF(AL$3="",0,IF(AL$46="",IF(AL17="",1,0),0))+IF(AM$3="",0,IF(AM$46="",IF(AM17="",1,0),0))))</f>
        <v>0</v>
      </c>
      <c r="AQ17" s="31">
        <f t="shared" si="6"/>
        <v>12</v>
      </c>
      <c r="AR17" s="46" t="str">
        <f>PARAMETRES!$B16</f>
        <v>H</v>
      </c>
      <c r="AS17" s="46" t="str">
        <f>PARAMETRES!$C16</f>
        <v>L</v>
      </c>
      <c r="AT17" s="47"/>
      <c r="AU17" s="47"/>
      <c r="AV17" s="47"/>
      <c r="AW17" s="47"/>
      <c r="AX17" s="47"/>
      <c r="AY17" s="47"/>
      <c r="AZ17" s="47"/>
      <c r="BA17" s="47"/>
      <c r="BB17" s="47"/>
      <c r="BC17" s="47"/>
      <c r="BD17" s="47"/>
      <c r="BE17" s="47"/>
      <c r="BF17" s="47"/>
      <c r="BG17" s="47"/>
      <c r="BH17" s="47"/>
      <c r="BI17" s="48" t="str">
        <f>IF(BJ17=0,"-",SUM(AT17:BH17)/BJ17*PARAMETRES!$G$7)</f>
        <v>-</v>
      </c>
      <c r="BJ17" s="49">
        <f t="shared" si="1"/>
        <v>0</v>
      </c>
      <c r="BK17" s="50">
        <f>IF(PARAMETRES!$B16="-","",IF(AT$3="",0,IF(AT$46="",IF(AT17="",1,0),0))+IF(AU$3="",0,IF(AU$46="",IF(AU17="",1,0),0))+IF(AV$3="",0,IF(AV$46="",IF(AV17="",1,0),0))+IF(AW$3="",0,IF(AW$46="",IF(AW17="",1,0),0))+IF(AX$3="",0,IF(AX$46="",IF(AX17="",1,0),0))+IF(AY$3="",0,IF(AY$46="",IF(AY17="",1,0),0))+IF(AZ$3="",0,IF(AZ$46="",IF(AZ17="",1,0),0))+IF(BA$3="",0,IF(BA$46="",IF(BA17="",1,0),0))+IF(BB$3="",0,IF(BB$46="",IF(BB17="",1,0),0))+IF(BC$3="",0,IF(BC$46="",IF(BC17="",1,0),0))+IF(BD$3="",0,IF(BD$46="",IF(BD17="",1,0),0)+IF(BE$3="",0,IF(BE$46="",IF(BE17="",1,0),0))+IF(BF$3="",0,IF(BF$46="",IF(BF17="",1,0),0))+IF(BG$3="",0,IF(BG$46="",IF(BG17="",1,0),0))+IF(BH$3="",0,IF(BH$46="",IF(BH17="",1,0),0))))</f>
        <v>0</v>
      </c>
      <c r="BL17" s="31">
        <f t="shared" si="7"/>
        <v>12</v>
      </c>
      <c r="BM17" s="46" t="str">
        <f>PARAMETRES!$B16</f>
        <v>H</v>
      </c>
      <c r="BN17" s="46" t="str">
        <f>PARAMETRES!$C16</f>
        <v>L</v>
      </c>
      <c r="BO17" s="47"/>
      <c r="BP17" s="47"/>
      <c r="BQ17" s="47"/>
      <c r="BR17" s="47"/>
      <c r="BS17" s="47"/>
      <c r="BT17" s="47"/>
      <c r="BU17" s="47"/>
      <c r="BV17" s="47"/>
      <c r="BW17" s="47"/>
      <c r="BX17" s="47"/>
      <c r="BY17" s="47"/>
      <c r="BZ17" s="47"/>
      <c r="CA17" s="47"/>
      <c r="CB17" s="47"/>
      <c r="CC17" s="47"/>
      <c r="CD17" s="48" t="str">
        <f>IF(CE17=0,"-",SUM(BO17:CC17)/CE17*PARAMETRES!$G$7)</f>
        <v>-</v>
      </c>
      <c r="CE17" s="49">
        <f t="shared" si="2"/>
        <v>0</v>
      </c>
      <c r="CF17" s="51">
        <f>IF(PARAMETRES!$B16="-","",IF(BO$3="",0,IF(BO$46="",IF(BO17="",1,0),0))+IF(BP$3="",0,IF(BP$46="",IF(BP17="",1,0),0))+IF(BQ$3="",0,IF(BQ$46="",IF(BQ17="",1,0),0))+IF(BR$3="",0,IF(BR$46="",IF(BR17="",1,0),0))+IF(BS$3="",0,IF(BS$46="",IF(BS17="",1,0),0))+IF(BT$3="",0,IF(BT$46="",IF(BT17="",1,0),0))+IF(BU$3="",0,IF(BU$46="",IF(BU17="",1,0),0))+IF(BV$3="",0,IF(BV$46="",IF(BV17="",1,0),0))+IF(BW$3="",0,IF(BW$46="",IF(BW17="",1,0),0))+IF(BX$3="",0,IF(BX$46="",IF(BX17="",1,0),0))+IF(BY$3="",0,IF(BY$46="",IF(BY17="",1,0),0)+IF(BZ$3="",0,IF(BZ$46="",IF(BZ17="",1,0),0))+IF(CA$3="",0,IF(CA$46="",IF(CA17="",1,0),0))+IF(CB$3="",0,IF(CB$46="",IF(CB17="",1,0),0))+IF(CC$3="",0,IF(CC$46="",IF(CC17="",1,0),0))))</f>
        <v>0</v>
      </c>
      <c r="CG17" s="46" t="str">
        <f>PARAMETRES!$B16</f>
        <v>H</v>
      </c>
      <c r="CH17" s="52" t="str">
        <f>PARAMETRES!$C16</f>
        <v>L</v>
      </c>
    </row>
    <row r="18" spans="1:86">
      <c r="A18" s="31">
        <f t="shared" si="4"/>
        <v>13</v>
      </c>
      <c r="B18" s="46" t="str">
        <f>PARAMETRES!$B17</f>
        <v>K</v>
      </c>
      <c r="C18" s="46" t="str">
        <f>PARAMETRES!$C17</f>
        <v>L</v>
      </c>
      <c r="D18" s="47">
        <v>19</v>
      </c>
      <c r="E18" s="47">
        <v>10.5</v>
      </c>
      <c r="F18" s="47"/>
      <c r="G18" s="47"/>
      <c r="H18" s="47"/>
      <c r="I18" s="47"/>
      <c r="J18" s="47"/>
      <c r="K18" s="47"/>
      <c r="L18" s="47"/>
      <c r="M18" s="47"/>
      <c r="N18" s="47"/>
      <c r="O18" s="47"/>
      <c r="P18" s="47"/>
      <c r="Q18" s="47"/>
      <c r="R18" s="47"/>
      <c r="S18" s="48">
        <f>IF(T18=0,"-",SUM(D18:R18)/T18*PARAMETRES!$G$7)</f>
        <v>16.388888888888889</v>
      </c>
      <c r="T18" s="49">
        <f t="shared" si="0"/>
        <v>45</v>
      </c>
      <c r="U18" s="50">
        <f>IF(PARAMETRES!$B17="-","",IF(D$3="",0,IF(D$46="",IF(D18="",1,0),0))+IF(E$3="",0,IF(E$46="",IF(E18="",1,0),0))+IF(F$3="",0,IF(F$46="",IF(F18="",1,0),0))+IF(G$3="",0,IF(G$46="",IF(G18="",1,0),0))+IF(H$3="",0,IF(H$46="",IF(H18="",1,0),0))+IF(I$3="",0,IF(I$46="",IF(I18="",1,0),0))+IF(J$3="",0,IF(J$46="",IF(J18="",1,0),0))+IF(K$3="",0,IF(K$46="",IF(K18="",1,0),0))+IF(L$3="",0,IF(L$46="",IF(L18="",1,0),0))+IF(M$3="",0,IF(M$46="",IF(M18="",1,0),0))+IF(N$3="",0,IF(N$46="",IF(N18="",1,0),0)+IF(O$3="",0,IF(O$46="",IF(O18="",1,0),0))+IF(P$3="",0,IF(P$46="",IF(P18="",1,0),0))+IF(Q$3="",0,IF(Q$46="",IF(Q18="",1,0),0))+IF(R$3="",0,IF(R$46="",IF(R18="",1,0),0))))</f>
        <v>0</v>
      </c>
      <c r="V18" s="31">
        <f t="shared" si="5"/>
        <v>13</v>
      </c>
      <c r="W18" s="46" t="str">
        <f>PARAMETRES!$B17</f>
        <v>K</v>
      </c>
      <c r="X18" s="46" t="str">
        <f>PARAMETRES!$C17</f>
        <v>L</v>
      </c>
      <c r="Y18" s="47"/>
      <c r="Z18" s="47"/>
      <c r="AA18" s="47"/>
      <c r="AB18" s="47"/>
      <c r="AC18" s="47"/>
      <c r="AD18" s="47"/>
      <c r="AE18" s="47"/>
      <c r="AF18" s="47"/>
      <c r="AG18" s="47"/>
      <c r="AH18" s="47"/>
      <c r="AI18" s="47"/>
      <c r="AJ18" s="47"/>
      <c r="AK18" s="47"/>
      <c r="AL18" s="47"/>
      <c r="AM18" s="47"/>
      <c r="AN18" s="48" t="str">
        <f>IF(AO18=0,"-",SUM(Y18:AM18)/AO18*PARAMETRES!$G$7)</f>
        <v>-</v>
      </c>
      <c r="AO18" s="49">
        <f t="shared" si="3"/>
        <v>0</v>
      </c>
      <c r="AP18" s="50">
        <f>IF(PARAMETRES!$B17="-","",IF(Y$3="",0,IF(Y$46="",IF(Y18="",1,0),0))+IF(Z$3="",0,IF(Z$46="",IF(Z18="",1,0),0))+IF(AA$3="",0,IF(AA$46="",IF(AA18="",1,0),0))+IF(AB$3="",0,IF(AB$46="",IF(AB18="",1,0),0))+IF(AC$3="",0,IF(AC$46="",IF(AC18="",1,0),0))+IF(AD$3="",0,IF(AD$46="",IF(AD18="",1,0),0))+IF(AE$3="",0,IF(AE$46="",IF(AE18="",1,0),0))+IF(AF$3="",0,IF(AF$46="",IF(AF18="",1,0),0))+IF(AG$3="",0,IF(AG$46="",IF(AG18="",1,0),0))+IF(AH$3="",0,IF(AH$46="",IF(AH18="",1,0),0))+IF(AI$3="",0,IF(AI$46="",IF(AI18="",1,0),0)+IF(AJ$3="",0,IF(AJ$46="",IF(AJ18="",1,0),0))+IF(AK$3="",0,IF(AK$46="",IF(AK18="",1,0),0))+IF(AL$3="",0,IF(AL$46="",IF(AL18="",1,0),0))+IF(AM$3="",0,IF(AM$46="",IF(AM18="",1,0),0))))</f>
        <v>0</v>
      </c>
      <c r="AQ18" s="31">
        <f t="shared" si="6"/>
        <v>13</v>
      </c>
      <c r="AR18" s="46" t="str">
        <f>PARAMETRES!$B17</f>
        <v>K</v>
      </c>
      <c r="AS18" s="46" t="str">
        <f>PARAMETRES!$C17</f>
        <v>L</v>
      </c>
      <c r="AT18" s="47"/>
      <c r="AU18" s="47"/>
      <c r="AV18" s="47"/>
      <c r="AW18" s="47"/>
      <c r="AX18" s="47"/>
      <c r="AY18" s="47"/>
      <c r="AZ18" s="47"/>
      <c r="BA18" s="47"/>
      <c r="BB18" s="47"/>
      <c r="BC18" s="47"/>
      <c r="BD18" s="47"/>
      <c r="BE18" s="47"/>
      <c r="BF18" s="47"/>
      <c r="BG18" s="47"/>
      <c r="BH18" s="47"/>
      <c r="BI18" s="48" t="str">
        <f>IF(BJ18=0,"-",SUM(AT18:BH18)/BJ18*PARAMETRES!$G$7)</f>
        <v>-</v>
      </c>
      <c r="BJ18" s="49">
        <f t="shared" si="1"/>
        <v>0</v>
      </c>
      <c r="BK18" s="50">
        <f>IF(PARAMETRES!$B17="-","",IF(AT$3="",0,IF(AT$46="",IF(AT18="",1,0),0))+IF(AU$3="",0,IF(AU$46="",IF(AU18="",1,0),0))+IF(AV$3="",0,IF(AV$46="",IF(AV18="",1,0),0))+IF(AW$3="",0,IF(AW$46="",IF(AW18="",1,0),0))+IF(AX$3="",0,IF(AX$46="",IF(AX18="",1,0),0))+IF(AY$3="",0,IF(AY$46="",IF(AY18="",1,0),0))+IF(AZ$3="",0,IF(AZ$46="",IF(AZ18="",1,0),0))+IF(BA$3="",0,IF(BA$46="",IF(BA18="",1,0),0))+IF(BB$3="",0,IF(BB$46="",IF(BB18="",1,0),0))+IF(BC$3="",0,IF(BC$46="",IF(BC18="",1,0),0))+IF(BD$3="",0,IF(BD$46="",IF(BD18="",1,0),0)+IF(BE$3="",0,IF(BE$46="",IF(BE18="",1,0),0))+IF(BF$3="",0,IF(BF$46="",IF(BF18="",1,0),0))+IF(BG$3="",0,IF(BG$46="",IF(BG18="",1,0),0))+IF(BH$3="",0,IF(BH$46="",IF(BH18="",1,0),0))))</f>
        <v>0</v>
      </c>
      <c r="BL18" s="31">
        <f t="shared" si="7"/>
        <v>13</v>
      </c>
      <c r="BM18" s="46" t="str">
        <f>PARAMETRES!$B17</f>
        <v>K</v>
      </c>
      <c r="BN18" s="46" t="str">
        <f>PARAMETRES!$C17</f>
        <v>L</v>
      </c>
      <c r="BO18" s="47"/>
      <c r="BP18" s="47"/>
      <c r="BQ18" s="47"/>
      <c r="BR18" s="47"/>
      <c r="BS18" s="47"/>
      <c r="BT18" s="47"/>
      <c r="BU18" s="47"/>
      <c r="BV18" s="47"/>
      <c r="BW18" s="47"/>
      <c r="BX18" s="47"/>
      <c r="BY18" s="47"/>
      <c r="BZ18" s="47"/>
      <c r="CA18" s="47"/>
      <c r="CB18" s="47"/>
      <c r="CC18" s="47"/>
      <c r="CD18" s="48" t="str">
        <f>IF(CE18=0,"-",SUM(BO18:CC18)/CE18*PARAMETRES!$G$7)</f>
        <v>-</v>
      </c>
      <c r="CE18" s="49">
        <f t="shared" si="2"/>
        <v>0</v>
      </c>
      <c r="CF18" s="51">
        <f>IF(PARAMETRES!$B17="-","",IF(BO$3="",0,IF(BO$46="",IF(BO18="",1,0),0))+IF(BP$3="",0,IF(BP$46="",IF(BP18="",1,0),0))+IF(BQ$3="",0,IF(BQ$46="",IF(BQ18="",1,0),0))+IF(BR$3="",0,IF(BR$46="",IF(BR18="",1,0),0))+IF(BS$3="",0,IF(BS$46="",IF(BS18="",1,0),0))+IF(BT$3="",0,IF(BT$46="",IF(BT18="",1,0),0))+IF(BU$3="",0,IF(BU$46="",IF(BU18="",1,0),0))+IF(BV$3="",0,IF(BV$46="",IF(BV18="",1,0),0))+IF(BW$3="",0,IF(BW$46="",IF(BW18="",1,0),0))+IF(BX$3="",0,IF(BX$46="",IF(BX18="",1,0),0))+IF(BY$3="",0,IF(BY$46="",IF(BY18="",1,0),0)+IF(BZ$3="",0,IF(BZ$46="",IF(BZ18="",1,0),0))+IF(CA$3="",0,IF(CA$46="",IF(CA18="",1,0),0))+IF(CB$3="",0,IF(CB$46="",IF(CB18="",1,0),0))+IF(CC$3="",0,IF(CC$46="",IF(CC18="",1,0),0))))</f>
        <v>0</v>
      </c>
      <c r="CG18" s="46" t="str">
        <f>PARAMETRES!$B17</f>
        <v>K</v>
      </c>
      <c r="CH18" s="52" t="str">
        <f>PARAMETRES!$C17</f>
        <v>L</v>
      </c>
    </row>
    <row r="19" spans="1:86">
      <c r="A19" s="31">
        <f t="shared" si="4"/>
        <v>14</v>
      </c>
      <c r="B19" s="46" t="str">
        <f>PARAMETRES!$B18</f>
        <v>K</v>
      </c>
      <c r="C19" s="46" t="str">
        <f>PARAMETRES!$C18</f>
        <v>L</v>
      </c>
      <c r="D19" s="47">
        <v>19</v>
      </c>
      <c r="E19" s="47">
        <v>4.5</v>
      </c>
      <c r="F19" s="47"/>
      <c r="G19" s="47"/>
      <c r="H19" s="47"/>
      <c r="I19" s="47"/>
      <c r="J19" s="47"/>
      <c r="K19" s="47"/>
      <c r="L19" s="47"/>
      <c r="M19" s="47"/>
      <c r="N19" s="47"/>
      <c r="O19" s="47"/>
      <c r="P19" s="47"/>
      <c r="Q19" s="47"/>
      <c r="R19" s="47"/>
      <c r="S19" s="48">
        <f>IF(T19=0,"-",SUM(D19:R19)/T19*PARAMETRES!$G$7)</f>
        <v>13.055555555555557</v>
      </c>
      <c r="T19" s="49">
        <f t="shared" si="0"/>
        <v>45</v>
      </c>
      <c r="U19" s="50">
        <f>IF(PARAMETRES!$B18="-","",IF(D$3="",0,IF(D$46="",IF(D19="",1,0),0))+IF(E$3="",0,IF(E$46="",IF(E19="",1,0),0))+IF(F$3="",0,IF(F$46="",IF(F19="",1,0),0))+IF(G$3="",0,IF(G$46="",IF(G19="",1,0),0))+IF(H$3="",0,IF(H$46="",IF(H19="",1,0),0))+IF(I$3="",0,IF(I$46="",IF(I19="",1,0),0))+IF(J$3="",0,IF(J$46="",IF(J19="",1,0),0))+IF(K$3="",0,IF(K$46="",IF(K19="",1,0),0))+IF(L$3="",0,IF(L$46="",IF(L19="",1,0),0))+IF(M$3="",0,IF(M$46="",IF(M19="",1,0),0))+IF(N$3="",0,IF(N$46="",IF(N19="",1,0),0)+IF(O$3="",0,IF(O$46="",IF(O19="",1,0),0))+IF(P$3="",0,IF(P$46="",IF(P19="",1,0),0))+IF(Q$3="",0,IF(Q$46="",IF(Q19="",1,0),0))+IF(R$3="",0,IF(R$46="",IF(R19="",1,0),0))))</f>
        <v>0</v>
      </c>
      <c r="V19" s="31">
        <f t="shared" si="5"/>
        <v>14</v>
      </c>
      <c r="W19" s="46" t="str">
        <f>PARAMETRES!$B18</f>
        <v>K</v>
      </c>
      <c r="X19" s="46" t="str">
        <f>PARAMETRES!$C18</f>
        <v>L</v>
      </c>
      <c r="Y19" s="47"/>
      <c r="Z19" s="47"/>
      <c r="AA19" s="47"/>
      <c r="AB19" s="47"/>
      <c r="AC19" s="47"/>
      <c r="AD19" s="47"/>
      <c r="AE19" s="47"/>
      <c r="AF19" s="47"/>
      <c r="AG19" s="47"/>
      <c r="AH19" s="47"/>
      <c r="AI19" s="47"/>
      <c r="AJ19" s="47"/>
      <c r="AK19" s="47"/>
      <c r="AL19" s="47"/>
      <c r="AM19" s="47"/>
      <c r="AN19" s="48" t="str">
        <f>IF(AO19=0,"-",SUM(Y19:AM19)/AO19*PARAMETRES!$G$7)</f>
        <v>-</v>
      </c>
      <c r="AO19" s="49">
        <f t="shared" si="3"/>
        <v>0</v>
      </c>
      <c r="AP19" s="50">
        <f>IF(PARAMETRES!$B18="-","",IF(Y$3="",0,IF(Y$46="",IF(Y19="",1,0),0))+IF(Z$3="",0,IF(Z$46="",IF(Z19="",1,0),0))+IF(AA$3="",0,IF(AA$46="",IF(AA19="",1,0),0))+IF(AB$3="",0,IF(AB$46="",IF(AB19="",1,0),0))+IF(AC$3="",0,IF(AC$46="",IF(AC19="",1,0),0))+IF(AD$3="",0,IF(AD$46="",IF(AD19="",1,0),0))+IF(AE$3="",0,IF(AE$46="",IF(AE19="",1,0),0))+IF(AF$3="",0,IF(AF$46="",IF(AF19="",1,0),0))+IF(AG$3="",0,IF(AG$46="",IF(AG19="",1,0),0))+IF(AH$3="",0,IF(AH$46="",IF(AH19="",1,0),0))+IF(AI$3="",0,IF(AI$46="",IF(AI19="",1,0),0)+IF(AJ$3="",0,IF(AJ$46="",IF(AJ19="",1,0),0))+IF(AK$3="",0,IF(AK$46="",IF(AK19="",1,0),0))+IF(AL$3="",0,IF(AL$46="",IF(AL19="",1,0),0))+IF(AM$3="",0,IF(AM$46="",IF(AM19="",1,0),0))))</f>
        <v>0</v>
      </c>
      <c r="AQ19" s="31">
        <f t="shared" si="6"/>
        <v>14</v>
      </c>
      <c r="AR19" s="46" t="str">
        <f>PARAMETRES!$B18</f>
        <v>K</v>
      </c>
      <c r="AS19" s="46" t="str">
        <f>PARAMETRES!$C18</f>
        <v>L</v>
      </c>
      <c r="AT19" s="47"/>
      <c r="AU19" s="47"/>
      <c r="AV19" s="47"/>
      <c r="AW19" s="47"/>
      <c r="AX19" s="47"/>
      <c r="AY19" s="47"/>
      <c r="AZ19" s="47"/>
      <c r="BA19" s="47"/>
      <c r="BB19" s="47"/>
      <c r="BC19" s="47"/>
      <c r="BD19" s="47"/>
      <c r="BE19" s="47"/>
      <c r="BF19" s="47"/>
      <c r="BG19" s="47"/>
      <c r="BH19" s="47"/>
      <c r="BI19" s="48" t="str">
        <f>IF(BJ19=0,"-",SUM(AT19:BH19)/BJ19*PARAMETRES!$G$7)</f>
        <v>-</v>
      </c>
      <c r="BJ19" s="49">
        <f t="shared" si="1"/>
        <v>0</v>
      </c>
      <c r="BK19" s="50">
        <f>IF(PARAMETRES!$B18="-","",IF(AT$3="",0,IF(AT$46="",IF(AT19="",1,0),0))+IF(AU$3="",0,IF(AU$46="",IF(AU19="",1,0),0))+IF(AV$3="",0,IF(AV$46="",IF(AV19="",1,0),0))+IF(AW$3="",0,IF(AW$46="",IF(AW19="",1,0),0))+IF(AX$3="",0,IF(AX$46="",IF(AX19="",1,0),0))+IF(AY$3="",0,IF(AY$46="",IF(AY19="",1,0),0))+IF(AZ$3="",0,IF(AZ$46="",IF(AZ19="",1,0),0))+IF(BA$3="",0,IF(BA$46="",IF(BA19="",1,0),0))+IF(BB$3="",0,IF(BB$46="",IF(BB19="",1,0),0))+IF(BC$3="",0,IF(BC$46="",IF(BC19="",1,0),0))+IF(BD$3="",0,IF(BD$46="",IF(BD19="",1,0),0)+IF(BE$3="",0,IF(BE$46="",IF(BE19="",1,0),0))+IF(BF$3="",0,IF(BF$46="",IF(BF19="",1,0),0))+IF(BG$3="",0,IF(BG$46="",IF(BG19="",1,0),0))+IF(BH$3="",0,IF(BH$46="",IF(BH19="",1,0),0))))</f>
        <v>0</v>
      </c>
      <c r="BL19" s="31">
        <f t="shared" si="7"/>
        <v>14</v>
      </c>
      <c r="BM19" s="46" t="str">
        <f>PARAMETRES!$B18</f>
        <v>K</v>
      </c>
      <c r="BN19" s="46" t="str">
        <f>PARAMETRES!$C18</f>
        <v>L</v>
      </c>
      <c r="BO19" s="47"/>
      <c r="BP19" s="47"/>
      <c r="BQ19" s="47"/>
      <c r="BR19" s="47"/>
      <c r="BS19" s="47"/>
      <c r="BT19" s="47"/>
      <c r="BU19" s="47"/>
      <c r="BV19" s="47"/>
      <c r="BW19" s="47"/>
      <c r="BX19" s="47"/>
      <c r="BY19" s="47"/>
      <c r="BZ19" s="47"/>
      <c r="CA19" s="47"/>
      <c r="CB19" s="47"/>
      <c r="CC19" s="47"/>
      <c r="CD19" s="48" t="str">
        <f>IF(CE19=0,"-",SUM(BO19:CC19)/CE19*PARAMETRES!$G$7)</f>
        <v>-</v>
      </c>
      <c r="CE19" s="49">
        <f t="shared" si="2"/>
        <v>0</v>
      </c>
      <c r="CF19" s="51">
        <f>IF(PARAMETRES!$B18="-","",IF(BO$3="",0,IF(BO$46="",IF(BO19="",1,0),0))+IF(BP$3="",0,IF(BP$46="",IF(BP19="",1,0),0))+IF(BQ$3="",0,IF(BQ$46="",IF(BQ19="",1,0),0))+IF(BR$3="",0,IF(BR$46="",IF(BR19="",1,0),0))+IF(BS$3="",0,IF(BS$46="",IF(BS19="",1,0),0))+IF(BT$3="",0,IF(BT$46="",IF(BT19="",1,0),0))+IF(BU$3="",0,IF(BU$46="",IF(BU19="",1,0),0))+IF(BV$3="",0,IF(BV$46="",IF(BV19="",1,0),0))+IF(BW$3="",0,IF(BW$46="",IF(BW19="",1,0),0))+IF(BX$3="",0,IF(BX$46="",IF(BX19="",1,0),0))+IF(BY$3="",0,IF(BY$46="",IF(BY19="",1,0),0)+IF(BZ$3="",0,IF(BZ$46="",IF(BZ19="",1,0),0))+IF(CA$3="",0,IF(CA$46="",IF(CA19="",1,0),0))+IF(CB$3="",0,IF(CB$46="",IF(CB19="",1,0),0))+IF(CC$3="",0,IF(CC$46="",IF(CC19="",1,0),0))))</f>
        <v>0</v>
      </c>
      <c r="CG19" s="46" t="str">
        <f>PARAMETRES!$B18</f>
        <v>K</v>
      </c>
      <c r="CH19" s="52" t="str">
        <f>PARAMETRES!$C18</f>
        <v>L</v>
      </c>
    </row>
    <row r="20" spans="1:86">
      <c r="A20" s="31">
        <f t="shared" si="4"/>
        <v>15</v>
      </c>
      <c r="B20" s="46" t="str">
        <f>PARAMETRES!$B19</f>
        <v>M</v>
      </c>
      <c r="C20" s="46" t="str">
        <f>PARAMETRES!$C19</f>
        <v>M</v>
      </c>
      <c r="D20" s="47">
        <v>20</v>
      </c>
      <c r="E20" s="47">
        <v>14</v>
      </c>
      <c r="F20" s="47"/>
      <c r="G20" s="47"/>
      <c r="H20" s="47"/>
      <c r="I20" s="47"/>
      <c r="J20" s="47"/>
      <c r="K20" s="47"/>
      <c r="L20" s="47"/>
      <c r="M20" s="47"/>
      <c r="N20" s="47"/>
      <c r="O20" s="47"/>
      <c r="P20" s="47"/>
      <c r="Q20" s="47"/>
      <c r="R20" s="47"/>
      <c r="S20" s="48">
        <f>IF(T20=0,"-",SUM(D20:R20)/T20*PARAMETRES!$G$7)</f>
        <v>18.888888888888889</v>
      </c>
      <c r="T20" s="49">
        <f t="shared" si="0"/>
        <v>45</v>
      </c>
      <c r="U20" s="50">
        <f>IF(PARAMETRES!$B19="-","",IF(D$3="",0,IF(D$46="",IF(D20="",1,0),0))+IF(E$3="",0,IF(E$46="",IF(E20="",1,0),0))+IF(F$3="",0,IF(F$46="",IF(F20="",1,0),0))+IF(G$3="",0,IF(G$46="",IF(G20="",1,0),0))+IF(H$3="",0,IF(H$46="",IF(H20="",1,0),0))+IF(I$3="",0,IF(I$46="",IF(I20="",1,0),0))+IF(J$3="",0,IF(J$46="",IF(J20="",1,0),0))+IF(K$3="",0,IF(K$46="",IF(K20="",1,0),0))+IF(L$3="",0,IF(L$46="",IF(L20="",1,0),0))+IF(M$3="",0,IF(M$46="",IF(M20="",1,0),0))+IF(N$3="",0,IF(N$46="",IF(N20="",1,0),0)+IF(O$3="",0,IF(O$46="",IF(O20="",1,0),0))+IF(P$3="",0,IF(P$46="",IF(P20="",1,0),0))+IF(Q$3="",0,IF(Q$46="",IF(Q20="",1,0),0))+IF(R$3="",0,IF(R$46="",IF(R20="",1,0),0))))</f>
        <v>0</v>
      </c>
      <c r="V20" s="31">
        <f t="shared" si="5"/>
        <v>15</v>
      </c>
      <c r="W20" s="46" t="str">
        <f>PARAMETRES!$B19</f>
        <v>M</v>
      </c>
      <c r="X20" s="46" t="str">
        <f>PARAMETRES!$C19</f>
        <v>M</v>
      </c>
      <c r="Y20" s="47"/>
      <c r="Z20" s="47"/>
      <c r="AA20" s="47"/>
      <c r="AB20" s="47"/>
      <c r="AC20" s="47"/>
      <c r="AD20" s="47"/>
      <c r="AE20" s="47"/>
      <c r="AF20" s="47"/>
      <c r="AG20" s="47"/>
      <c r="AH20" s="47"/>
      <c r="AI20" s="47"/>
      <c r="AJ20" s="47"/>
      <c r="AK20" s="47"/>
      <c r="AL20" s="47"/>
      <c r="AM20" s="47"/>
      <c r="AN20" s="48" t="str">
        <f>IF(AO20=0,"-",SUM(Y20:AM20)/AO20*PARAMETRES!$G$7)</f>
        <v>-</v>
      </c>
      <c r="AO20" s="49">
        <f t="shared" si="3"/>
        <v>0</v>
      </c>
      <c r="AP20" s="50">
        <f>IF(PARAMETRES!$B19="-","",IF(Y$3="",0,IF(Y$46="",IF(Y20="",1,0),0))+IF(Z$3="",0,IF(Z$46="",IF(Z20="",1,0),0))+IF(AA$3="",0,IF(AA$46="",IF(AA20="",1,0),0))+IF(AB$3="",0,IF(AB$46="",IF(AB20="",1,0),0))+IF(AC$3="",0,IF(AC$46="",IF(AC20="",1,0),0))+IF(AD$3="",0,IF(AD$46="",IF(AD20="",1,0),0))+IF(AE$3="",0,IF(AE$46="",IF(AE20="",1,0),0))+IF(AF$3="",0,IF(AF$46="",IF(AF20="",1,0),0))+IF(AG$3="",0,IF(AG$46="",IF(AG20="",1,0),0))+IF(AH$3="",0,IF(AH$46="",IF(AH20="",1,0),0))+IF(AI$3="",0,IF(AI$46="",IF(AI20="",1,0),0)+IF(AJ$3="",0,IF(AJ$46="",IF(AJ20="",1,0),0))+IF(AK$3="",0,IF(AK$46="",IF(AK20="",1,0),0))+IF(AL$3="",0,IF(AL$46="",IF(AL20="",1,0),0))+IF(AM$3="",0,IF(AM$46="",IF(AM20="",1,0),0))))</f>
        <v>0</v>
      </c>
      <c r="AQ20" s="31">
        <f t="shared" si="6"/>
        <v>15</v>
      </c>
      <c r="AR20" s="46" t="str">
        <f>PARAMETRES!$B19</f>
        <v>M</v>
      </c>
      <c r="AS20" s="46" t="str">
        <f>PARAMETRES!$C19</f>
        <v>M</v>
      </c>
      <c r="AT20" s="47"/>
      <c r="AU20" s="47"/>
      <c r="AV20" s="47"/>
      <c r="AW20" s="47"/>
      <c r="AX20" s="47"/>
      <c r="AY20" s="47"/>
      <c r="AZ20" s="47"/>
      <c r="BA20" s="47"/>
      <c r="BB20" s="47"/>
      <c r="BC20" s="47"/>
      <c r="BD20" s="47"/>
      <c r="BE20" s="47"/>
      <c r="BF20" s="47"/>
      <c r="BG20" s="47"/>
      <c r="BH20" s="47"/>
      <c r="BI20" s="48" t="str">
        <f>IF(BJ20=0,"-",SUM(AT20:BH20)/BJ20*PARAMETRES!$G$7)</f>
        <v>-</v>
      </c>
      <c r="BJ20" s="49">
        <f t="shared" si="1"/>
        <v>0</v>
      </c>
      <c r="BK20" s="50">
        <f>IF(PARAMETRES!$B19="-","",IF(AT$3="",0,IF(AT$46="",IF(AT20="",1,0),0))+IF(AU$3="",0,IF(AU$46="",IF(AU20="",1,0),0))+IF(AV$3="",0,IF(AV$46="",IF(AV20="",1,0),0))+IF(AW$3="",0,IF(AW$46="",IF(AW20="",1,0),0))+IF(AX$3="",0,IF(AX$46="",IF(AX20="",1,0),0))+IF(AY$3="",0,IF(AY$46="",IF(AY20="",1,0),0))+IF(AZ$3="",0,IF(AZ$46="",IF(AZ20="",1,0),0))+IF(BA$3="",0,IF(BA$46="",IF(BA20="",1,0),0))+IF(BB$3="",0,IF(BB$46="",IF(BB20="",1,0),0))+IF(BC$3="",0,IF(BC$46="",IF(BC20="",1,0),0))+IF(BD$3="",0,IF(BD$46="",IF(BD20="",1,0),0)+IF(BE$3="",0,IF(BE$46="",IF(BE20="",1,0),0))+IF(BF$3="",0,IF(BF$46="",IF(BF20="",1,0),0))+IF(BG$3="",0,IF(BG$46="",IF(BG20="",1,0),0))+IF(BH$3="",0,IF(BH$46="",IF(BH20="",1,0),0))))</f>
        <v>0</v>
      </c>
      <c r="BL20" s="31">
        <f t="shared" si="7"/>
        <v>15</v>
      </c>
      <c r="BM20" s="46" t="str">
        <f>PARAMETRES!$B19</f>
        <v>M</v>
      </c>
      <c r="BN20" s="46" t="str">
        <f>PARAMETRES!$C19</f>
        <v>M</v>
      </c>
      <c r="BO20" s="47"/>
      <c r="BP20" s="47"/>
      <c r="BQ20" s="47"/>
      <c r="BR20" s="47"/>
      <c r="BS20" s="47"/>
      <c r="BT20" s="47"/>
      <c r="BU20" s="47"/>
      <c r="BV20" s="47"/>
      <c r="BW20" s="47"/>
      <c r="BX20" s="47"/>
      <c r="BY20" s="47"/>
      <c r="BZ20" s="47"/>
      <c r="CA20" s="47"/>
      <c r="CB20" s="47"/>
      <c r="CC20" s="47"/>
      <c r="CD20" s="48" t="str">
        <f>IF(CE20=0,"-",SUM(BO20:CC20)/CE20*PARAMETRES!$G$7)</f>
        <v>-</v>
      </c>
      <c r="CE20" s="49">
        <f t="shared" si="2"/>
        <v>0</v>
      </c>
      <c r="CF20" s="51">
        <f>IF(PARAMETRES!$B19="-","",IF(BO$3="",0,IF(BO$46="",IF(BO20="",1,0),0))+IF(BP$3="",0,IF(BP$46="",IF(BP20="",1,0),0))+IF(BQ$3="",0,IF(BQ$46="",IF(BQ20="",1,0),0))+IF(BR$3="",0,IF(BR$46="",IF(BR20="",1,0),0))+IF(BS$3="",0,IF(BS$46="",IF(BS20="",1,0),0))+IF(BT$3="",0,IF(BT$46="",IF(BT20="",1,0),0))+IF(BU$3="",0,IF(BU$46="",IF(BU20="",1,0),0))+IF(BV$3="",0,IF(BV$46="",IF(BV20="",1,0),0))+IF(BW$3="",0,IF(BW$46="",IF(BW20="",1,0),0))+IF(BX$3="",0,IF(BX$46="",IF(BX20="",1,0),0))+IF(BY$3="",0,IF(BY$46="",IF(BY20="",1,0),0)+IF(BZ$3="",0,IF(BZ$46="",IF(BZ20="",1,0),0))+IF(CA$3="",0,IF(CA$46="",IF(CA20="",1,0),0))+IF(CB$3="",0,IF(CB$46="",IF(CB20="",1,0),0))+IF(CC$3="",0,IF(CC$46="",IF(CC20="",1,0),0))))</f>
        <v>0</v>
      </c>
      <c r="CG20" s="46" t="str">
        <f>PARAMETRES!$B19</f>
        <v>M</v>
      </c>
      <c r="CH20" s="52" t="str">
        <f>PARAMETRES!$C19</f>
        <v>M</v>
      </c>
    </row>
    <row r="21" spans="1:86">
      <c r="A21" s="31">
        <f t="shared" si="4"/>
        <v>16</v>
      </c>
      <c r="B21" s="46" t="str">
        <f>PARAMETRES!$B20</f>
        <v>M</v>
      </c>
      <c r="C21" s="46" t="str">
        <f>PARAMETRES!$C20</f>
        <v>D</v>
      </c>
      <c r="D21" s="47">
        <v>17</v>
      </c>
      <c r="E21" s="47">
        <v>15.5</v>
      </c>
      <c r="F21" s="47"/>
      <c r="G21" s="47"/>
      <c r="H21" s="47"/>
      <c r="I21" s="47"/>
      <c r="J21" s="47"/>
      <c r="K21" s="47"/>
      <c r="L21" s="47"/>
      <c r="M21" s="47"/>
      <c r="N21" s="47"/>
      <c r="O21" s="47"/>
      <c r="P21" s="47"/>
      <c r="Q21" s="47"/>
      <c r="R21" s="47"/>
      <c r="S21" s="48">
        <f>IF(T21=0,"-",SUM(D21:R21)/T21*PARAMETRES!$G$7)</f>
        <v>18.055555555555554</v>
      </c>
      <c r="T21" s="49">
        <f t="shared" si="0"/>
        <v>45</v>
      </c>
      <c r="U21" s="50">
        <f>IF(PARAMETRES!$B20="-","",IF(D$3="",0,IF(D$46="",IF(D21="",1,0),0))+IF(E$3="",0,IF(E$46="",IF(E21="",1,0),0))+IF(F$3="",0,IF(F$46="",IF(F21="",1,0),0))+IF(G$3="",0,IF(G$46="",IF(G21="",1,0),0))+IF(H$3="",0,IF(H$46="",IF(H21="",1,0),0))+IF(I$3="",0,IF(I$46="",IF(I21="",1,0),0))+IF(J$3="",0,IF(J$46="",IF(J21="",1,0),0))+IF(K$3="",0,IF(K$46="",IF(K21="",1,0),0))+IF(L$3="",0,IF(L$46="",IF(L21="",1,0),0))+IF(M$3="",0,IF(M$46="",IF(M21="",1,0),0))+IF(N$3="",0,IF(N$46="",IF(N21="",1,0),0)+IF(O$3="",0,IF(O$46="",IF(O21="",1,0),0))+IF(P$3="",0,IF(P$46="",IF(P21="",1,0),0))+IF(Q$3="",0,IF(Q$46="",IF(Q21="",1,0),0))+IF(R$3="",0,IF(R$46="",IF(R21="",1,0),0))))</f>
        <v>0</v>
      </c>
      <c r="V21" s="31">
        <f t="shared" si="5"/>
        <v>16</v>
      </c>
      <c r="W21" s="46" t="str">
        <f>PARAMETRES!$B20</f>
        <v>M</v>
      </c>
      <c r="X21" s="46" t="str">
        <f>PARAMETRES!$C20</f>
        <v>D</v>
      </c>
      <c r="Y21" s="47"/>
      <c r="Z21" s="47"/>
      <c r="AA21" s="47"/>
      <c r="AB21" s="47"/>
      <c r="AC21" s="47"/>
      <c r="AD21" s="47"/>
      <c r="AE21" s="47"/>
      <c r="AF21" s="47"/>
      <c r="AG21" s="47"/>
      <c r="AH21" s="47"/>
      <c r="AI21" s="47"/>
      <c r="AJ21" s="47"/>
      <c r="AK21" s="47"/>
      <c r="AL21" s="47"/>
      <c r="AM21" s="47"/>
      <c r="AN21" s="48" t="str">
        <f>IF(AO21=0,"-",SUM(Y21:AM21)/AO21*PARAMETRES!$G$7)</f>
        <v>-</v>
      </c>
      <c r="AO21" s="49">
        <f t="shared" si="3"/>
        <v>0</v>
      </c>
      <c r="AP21" s="50">
        <f>IF(PARAMETRES!$B20="-","",IF(Y$3="",0,IF(Y$46="",IF(Y21="",1,0),0))+IF(Z$3="",0,IF(Z$46="",IF(Z21="",1,0),0))+IF(AA$3="",0,IF(AA$46="",IF(AA21="",1,0),0))+IF(AB$3="",0,IF(AB$46="",IF(AB21="",1,0),0))+IF(AC$3="",0,IF(AC$46="",IF(AC21="",1,0),0))+IF(AD$3="",0,IF(AD$46="",IF(AD21="",1,0),0))+IF(AE$3="",0,IF(AE$46="",IF(AE21="",1,0),0))+IF(AF$3="",0,IF(AF$46="",IF(AF21="",1,0),0))+IF(AG$3="",0,IF(AG$46="",IF(AG21="",1,0),0))+IF(AH$3="",0,IF(AH$46="",IF(AH21="",1,0),0))+IF(AI$3="",0,IF(AI$46="",IF(AI21="",1,0),0)+IF(AJ$3="",0,IF(AJ$46="",IF(AJ21="",1,0),0))+IF(AK$3="",0,IF(AK$46="",IF(AK21="",1,0),0))+IF(AL$3="",0,IF(AL$46="",IF(AL21="",1,0),0))+IF(AM$3="",0,IF(AM$46="",IF(AM21="",1,0),0))))</f>
        <v>0</v>
      </c>
      <c r="AQ21" s="31">
        <f t="shared" si="6"/>
        <v>16</v>
      </c>
      <c r="AR21" s="46" t="str">
        <f>PARAMETRES!$B20</f>
        <v>M</v>
      </c>
      <c r="AS21" s="46" t="str">
        <f>PARAMETRES!$C20</f>
        <v>D</v>
      </c>
      <c r="AT21" s="47"/>
      <c r="AU21" s="47"/>
      <c r="AV21" s="47"/>
      <c r="AW21" s="47"/>
      <c r="AX21" s="47"/>
      <c r="AY21" s="47"/>
      <c r="AZ21" s="47"/>
      <c r="BA21" s="47"/>
      <c r="BB21" s="47"/>
      <c r="BC21" s="47"/>
      <c r="BD21" s="47"/>
      <c r="BE21" s="47"/>
      <c r="BF21" s="47"/>
      <c r="BG21" s="47"/>
      <c r="BH21" s="47"/>
      <c r="BI21" s="48" t="str">
        <f>IF(BJ21=0,"-",SUM(AT21:BH21)/BJ21*PARAMETRES!$G$7)</f>
        <v>-</v>
      </c>
      <c r="BJ21" s="49">
        <f t="shared" si="1"/>
        <v>0</v>
      </c>
      <c r="BK21" s="50">
        <f>IF(PARAMETRES!$B20="-","",IF(AT$3="",0,IF(AT$46="",IF(AT21="",1,0),0))+IF(AU$3="",0,IF(AU$46="",IF(AU21="",1,0),0))+IF(AV$3="",0,IF(AV$46="",IF(AV21="",1,0),0))+IF(AW$3="",0,IF(AW$46="",IF(AW21="",1,0),0))+IF(AX$3="",0,IF(AX$46="",IF(AX21="",1,0),0))+IF(AY$3="",0,IF(AY$46="",IF(AY21="",1,0),0))+IF(AZ$3="",0,IF(AZ$46="",IF(AZ21="",1,0),0))+IF(BA$3="",0,IF(BA$46="",IF(BA21="",1,0),0))+IF(BB$3="",0,IF(BB$46="",IF(BB21="",1,0),0))+IF(BC$3="",0,IF(BC$46="",IF(BC21="",1,0),0))+IF(BD$3="",0,IF(BD$46="",IF(BD21="",1,0),0)+IF(BE$3="",0,IF(BE$46="",IF(BE21="",1,0),0))+IF(BF$3="",0,IF(BF$46="",IF(BF21="",1,0),0))+IF(BG$3="",0,IF(BG$46="",IF(BG21="",1,0),0))+IF(BH$3="",0,IF(BH$46="",IF(BH21="",1,0),0))))</f>
        <v>0</v>
      </c>
      <c r="BL21" s="31">
        <f t="shared" si="7"/>
        <v>16</v>
      </c>
      <c r="BM21" s="46" t="str">
        <f>PARAMETRES!$B20</f>
        <v>M</v>
      </c>
      <c r="BN21" s="46" t="str">
        <f>PARAMETRES!$C20</f>
        <v>D</v>
      </c>
      <c r="BO21" s="47"/>
      <c r="BP21" s="47"/>
      <c r="BQ21" s="47"/>
      <c r="BR21" s="47"/>
      <c r="BS21" s="47"/>
      <c r="BT21" s="47"/>
      <c r="BU21" s="47"/>
      <c r="BV21" s="47"/>
      <c r="BW21" s="47"/>
      <c r="BX21" s="47"/>
      <c r="BY21" s="47"/>
      <c r="BZ21" s="47"/>
      <c r="CA21" s="47"/>
      <c r="CB21" s="47"/>
      <c r="CC21" s="47"/>
      <c r="CD21" s="48" t="str">
        <f>IF(CE21=0,"-",SUM(BO21:CC21)/CE21*PARAMETRES!$G$7)</f>
        <v>-</v>
      </c>
      <c r="CE21" s="49">
        <f t="shared" si="2"/>
        <v>0</v>
      </c>
      <c r="CF21" s="51">
        <f>IF(PARAMETRES!$B20="-","",IF(BO$3="",0,IF(BO$46="",IF(BO21="",1,0),0))+IF(BP$3="",0,IF(BP$46="",IF(BP21="",1,0),0))+IF(BQ$3="",0,IF(BQ$46="",IF(BQ21="",1,0),0))+IF(BR$3="",0,IF(BR$46="",IF(BR21="",1,0),0))+IF(BS$3="",0,IF(BS$46="",IF(BS21="",1,0),0))+IF(BT$3="",0,IF(BT$46="",IF(BT21="",1,0),0))+IF(BU$3="",0,IF(BU$46="",IF(BU21="",1,0),0))+IF(BV$3="",0,IF(BV$46="",IF(BV21="",1,0),0))+IF(BW$3="",0,IF(BW$46="",IF(BW21="",1,0),0))+IF(BX$3="",0,IF(BX$46="",IF(BX21="",1,0),0))+IF(BY$3="",0,IF(BY$46="",IF(BY21="",1,0),0)+IF(BZ$3="",0,IF(BZ$46="",IF(BZ21="",1,0),0))+IF(CA$3="",0,IF(CA$46="",IF(CA21="",1,0),0))+IF(CB$3="",0,IF(CB$46="",IF(CB21="",1,0),0))+IF(CC$3="",0,IF(CC$46="",IF(CC21="",1,0),0))))</f>
        <v>0</v>
      </c>
      <c r="CG21" s="46" t="str">
        <f>PARAMETRES!$B20</f>
        <v>M</v>
      </c>
      <c r="CH21" s="52" t="str">
        <f>PARAMETRES!$C20</f>
        <v>D</v>
      </c>
    </row>
    <row r="22" spans="1:86">
      <c r="A22" s="31">
        <f t="shared" si="4"/>
        <v>17</v>
      </c>
      <c r="B22" s="46" t="str">
        <f>PARAMETRES!$B21</f>
        <v>N</v>
      </c>
      <c r="C22" s="46" t="str">
        <f>PARAMETRES!$C21</f>
        <v>G</v>
      </c>
      <c r="D22" s="47">
        <v>17</v>
      </c>
      <c r="E22" s="47"/>
      <c r="F22" s="47"/>
      <c r="G22" s="47"/>
      <c r="H22" s="47"/>
      <c r="I22" s="47"/>
      <c r="J22" s="47"/>
      <c r="K22" s="47"/>
      <c r="L22" s="47"/>
      <c r="M22" s="47"/>
      <c r="N22" s="47"/>
      <c r="O22" s="47"/>
      <c r="P22" s="47"/>
      <c r="Q22" s="47"/>
      <c r="R22" s="47"/>
      <c r="S22" s="48">
        <f>IF(T22=0,"-",SUM(D22:R22)/T22*PARAMETRES!$G$7)</f>
        <v>21.25</v>
      </c>
      <c r="T22" s="49">
        <f t="shared" si="0"/>
        <v>20</v>
      </c>
      <c r="U22" s="50">
        <f>IF(PARAMETRES!$B21="-","",IF(D$3="",0,IF(D$46="",IF(D22="",1,0),0))+IF(E$3="",0,IF(E$46="",IF(E22="",1,0),0))+IF(F$3="",0,IF(F$46="",IF(F22="",1,0),0))+IF(G$3="",0,IF(G$46="",IF(G22="",1,0),0))+IF(H$3="",0,IF(H$46="",IF(H22="",1,0),0))+IF(I$3="",0,IF(I$46="",IF(I22="",1,0),0))+IF(J$3="",0,IF(J$46="",IF(J22="",1,0),0))+IF(K$3="",0,IF(K$46="",IF(K22="",1,0),0))+IF(L$3="",0,IF(L$46="",IF(L22="",1,0),0))+IF(M$3="",0,IF(M$46="",IF(M22="",1,0),0))+IF(N$3="",0,IF(N$46="",IF(N22="",1,0),0)+IF(O$3="",0,IF(O$46="",IF(O22="",1,0),0))+IF(P$3="",0,IF(P$46="",IF(P22="",1,0),0))+IF(Q$3="",0,IF(Q$46="",IF(Q22="",1,0),0))+IF(R$3="",0,IF(R$46="",IF(R22="",1,0),0))))</f>
        <v>1</v>
      </c>
      <c r="V22" s="31">
        <f t="shared" si="5"/>
        <v>17</v>
      </c>
      <c r="W22" s="46" t="str">
        <f>PARAMETRES!$B21</f>
        <v>N</v>
      </c>
      <c r="X22" s="46" t="str">
        <f>PARAMETRES!$C21</f>
        <v>G</v>
      </c>
      <c r="Y22" s="47"/>
      <c r="Z22" s="47"/>
      <c r="AA22" s="47"/>
      <c r="AB22" s="47"/>
      <c r="AC22" s="47"/>
      <c r="AD22" s="47"/>
      <c r="AE22" s="47"/>
      <c r="AF22" s="47"/>
      <c r="AG22" s="47"/>
      <c r="AH22" s="47"/>
      <c r="AI22" s="47"/>
      <c r="AJ22" s="47"/>
      <c r="AK22" s="47"/>
      <c r="AL22" s="47"/>
      <c r="AM22" s="47"/>
      <c r="AN22" s="48" t="str">
        <f>IF(AO22=0,"-",SUM(Y22:AM22)/AO22*PARAMETRES!$G$7)</f>
        <v>-</v>
      </c>
      <c r="AO22" s="49">
        <f t="shared" si="3"/>
        <v>0</v>
      </c>
      <c r="AP22" s="50">
        <f>IF(PARAMETRES!$B21="-","",IF(Y$3="",0,IF(Y$46="",IF(Y22="",1,0),0))+IF(Z$3="",0,IF(Z$46="",IF(Z22="",1,0),0))+IF(AA$3="",0,IF(AA$46="",IF(AA22="",1,0),0))+IF(AB$3="",0,IF(AB$46="",IF(AB22="",1,0),0))+IF(AC$3="",0,IF(AC$46="",IF(AC22="",1,0),0))+IF(AD$3="",0,IF(AD$46="",IF(AD22="",1,0),0))+IF(AE$3="",0,IF(AE$46="",IF(AE22="",1,0),0))+IF(AF$3="",0,IF(AF$46="",IF(AF22="",1,0),0))+IF(AG$3="",0,IF(AG$46="",IF(AG22="",1,0),0))+IF(AH$3="",0,IF(AH$46="",IF(AH22="",1,0),0))+IF(AI$3="",0,IF(AI$46="",IF(AI22="",1,0),0)+IF(AJ$3="",0,IF(AJ$46="",IF(AJ22="",1,0),0))+IF(AK$3="",0,IF(AK$46="",IF(AK22="",1,0),0))+IF(AL$3="",0,IF(AL$46="",IF(AL22="",1,0),0))+IF(AM$3="",0,IF(AM$46="",IF(AM22="",1,0),0))))</f>
        <v>0</v>
      </c>
      <c r="AQ22" s="31">
        <f t="shared" si="6"/>
        <v>17</v>
      </c>
      <c r="AR22" s="46" t="str">
        <f>PARAMETRES!$B21</f>
        <v>N</v>
      </c>
      <c r="AS22" s="46" t="str">
        <f>PARAMETRES!$C21</f>
        <v>G</v>
      </c>
      <c r="AT22" s="47"/>
      <c r="AU22" s="47"/>
      <c r="AV22" s="47"/>
      <c r="AW22" s="47"/>
      <c r="AX22" s="47"/>
      <c r="AY22" s="47"/>
      <c r="AZ22" s="47"/>
      <c r="BA22" s="47"/>
      <c r="BB22" s="47"/>
      <c r="BC22" s="47"/>
      <c r="BD22" s="47"/>
      <c r="BE22" s="47"/>
      <c r="BF22" s="47"/>
      <c r="BG22" s="47"/>
      <c r="BH22" s="47"/>
      <c r="BI22" s="48" t="str">
        <f>IF(BJ22=0,"-",SUM(AT22:BH22)/BJ22*PARAMETRES!$G$7)</f>
        <v>-</v>
      </c>
      <c r="BJ22" s="49">
        <f t="shared" si="1"/>
        <v>0</v>
      </c>
      <c r="BK22" s="50">
        <f>IF(PARAMETRES!$B21="-","",IF(AT$3="",0,IF(AT$46="",IF(AT22="",1,0),0))+IF(AU$3="",0,IF(AU$46="",IF(AU22="",1,0),0))+IF(AV$3="",0,IF(AV$46="",IF(AV22="",1,0),0))+IF(AW$3="",0,IF(AW$46="",IF(AW22="",1,0),0))+IF(AX$3="",0,IF(AX$46="",IF(AX22="",1,0),0))+IF(AY$3="",0,IF(AY$46="",IF(AY22="",1,0),0))+IF(AZ$3="",0,IF(AZ$46="",IF(AZ22="",1,0),0))+IF(BA$3="",0,IF(BA$46="",IF(BA22="",1,0),0))+IF(BB$3="",0,IF(BB$46="",IF(BB22="",1,0),0))+IF(BC$3="",0,IF(BC$46="",IF(BC22="",1,0),0))+IF(BD$3="",0,IF(BD$46="",IF(BD22="",1,0),0)+IF(BE$3="",0,IF(BE$46="",IF(BE22="",1,0),0))+IF(BF$3="",0,IF(BF$46="",IF(BF22="",1,0),0))+IF(BG$3="",0,IF(BG$46="",IF(BG22="",1,0),0))+IF(BH$3="",0,IF(BH$46="",IF(BH22="",1,0),0))))</f>
        <v>0</v>
      </c>
      <c r="BL22" s="31">
        <f t="shared" si="7"/>
        <v>17</v>
      </c>
      <c r="BM22" s="46" t="str">
        <f>PARAMETRES!$B21</f>
        <v>N</v>
      </c>
      <c r="BN22" s="46" t="str">
        <f>PARAMETRES!$C21</f>
        <v>G</v>
      </c>
      <c r="BO22" s="47"/>
      <c r="BP22" s="47"/>
      <c r="BQ22" s="47"/>
      <c r="BR22" s="47"/>
      <c r="BS22" s="47"/>
      <c r="BT22" s="47"/>
      <c r="BU22" s="47"/>
      <c r="BV22" s="47"/>
      <c r="BW22" s="47"/>
      <c r="BX22" s="47"/>
      <c r="BY22" s="47"/>
      <c r="BZ22" s="47"/>
      <c r="CA22" s="47"/>
      <c r="CB22" s="47"/>
      <c r="CC22" s="47"/>
      <c r="CD22" s="48" t="str">
        <f>IF(CE22=0,"-",SUM(BO22:CC22)/CE22*PARAMETRES!$G$7)</f>
        <v>-</v>
      </c>
      <c r="CE22" s="49">
        <f t="shared" si="2"/>
        <v>0</v>
      </c>
      <c r="CF22" s="51">
        <f>IF(PARAMETRES!$B21="-","",IF(BO$3="",0,IF(BO$46="",IF(BO22="",1,0),0))+IF(BP$3="",0,IF(BP$46="",IF(BP22="",1,0),0))+IF(BQ$3="",0,IF(BQ$46="",IF(BQ22="",1,0),0))+IF(BR$3="",0,IF(BR$46="",IF(BR22="",1,0),0))+IF(BS$3="",0,IF(BS$46="",IF(BS22="",1,0),0))+IF(BT$3="",0,IF(BT$46="",IF(BT22="",1,0),0))+IF(BU$3="",0,IF(BU$46="",IF(BU22="",1,0),0))+IF(BV$3="",0,IF(BV$46="",IF(BV22="",1,0),0))+IF(BW$3="",0,IF(BW$46="",IF(BW22="",1,0),0))+IF(BX$3="",0,IF(BX$46="",IF(BX22="",1,0),0))+IF(BY$3="",0,IF(BY$46="",IF(BY22="",1,0),0)+IF(BZ$3="",0,IF(BZ$46="",IF(BZ22="",1,0),0))+IF(CA$3="",0,IF(CA$46="",IF(CA22="",1,0),0))+IF(CB$3="",0,IF(CB$46="",IF(CB22="",1,0),0))+IF(CC$3="",0,IF(CC$46="",IF(CC22="",1,0),0))))</f>
        <v>0</v>
      </c>
      <c r="CG22" s="46" t="str">
        <f>PARAMETRES!$B21</f>
        <v>N</v>
      </c>
      <c r="CH22" s="52" t="str">
        <f>PARAMETRES!$C21</f>
        <v>G</v>
      </c>
    </row>
    <row r="23" spans="1:86">
      <c r="A23" s="31">
        <f t="shared" si="4"/>
        <v>18</v>
      </c>
      <c r="B23" s="46" t="str">
        <f>PARAMETRES!$B22</f>
        <v>P</v>
      </c>
      <c r="C23" s="46" t="str">
        <f>PARAMETRES!$C22</f>
        <v>L</v>
      </c>
      <c r="D23" s="47">
        <v>15</v>
      </c>
      <c r="E23" s="47">
        <v>19</v>
      </c>
      <c r="F23" s="47"/>
      <c r="G23" s="47"/>
      <c r="H23" s="47"/>
      <c r="I23" s="47"/>
      <c r="J23" s="47"/>
      <c r="K23" s="47"/>
      <c r="L23" s="47"/>
      <c r="M23" s="47"/>
      <c r="N23" s="47"/>
      <c r="O23" s="47"/>
      <c r="P23" s="47"/>
      <c r="Q23" s="47"/>
      <c r="R23" s="47"/>
      <c r="S23" s="48">
        <f>IF(T23=0,"-",SUM(D23:R23)/T23*PARAMETRES!$G$7)</f>
        <v>18.888888888888889</v>
      </c>
      <c r="T23" s="49">
        <f t="shared" si="0"/>
        <v>45</v>
      </c>
      <c r="U23" s="50">
        <f>IF(PARAMETRES!$B22="-","",IF(D$3="",0,IF(D$46="",IF(D23="",1,0),0))+IF(E$3="",0,IF(E$46="",IF(E23="",1,0),0))+IF(F$3="",0,IF(F$46="",IF(F23="",1,0),0))+IF(G$3="",0,IF(G$46="",IF(G23="",1,0),0))+IF(H$3="",0,IF(H$46="",IF(H23="",1,0),0))+IF(I$3="",0,IF(I$46="",IF(I23="",1,0),0))+IF(J$3="",0,IF(J$46="",IF(J23="",1,0),0))+IF(K$3="",0,IF(K$46="",IF(K23="",1,0),0))+IF(L$3="",0,IF(L$46="",IF(L23="",1,0),0))+IF(M$3="",0,IF(M$46="",IF(M23="",1,0),0))+IF(N$3="",0,IF(N$46="",IF(N23="",1,0),0)+IF(O$3="",0,IF(O$46="",IF(O23="",1,0),0))+IF(P$3="",0,IF(P$46="",IF(P23="",1,0),0))+IF(Q$3="",0,IF(Q$46="",IF(Q23="",1,0),0))+IF(R$3="",0,IF(R$46="",IF(R23="",1,0),0))))</f>
        <v>0</v>
      </c>
      <c r="V23" s="31">
        <f t="shared" si="5"/>
        <v>18</v>
      </c>
      <c r="W23" s="46" t="str">
        <f>PARAMETRES!$B22</f>
        <v>P</v>
      </c>
      <c r="X23" s="46" t="str">
        <f>PARAMETRES!$C22</f>
        <v>L</v>
      </c>
      <c r="Y23" s="47"/>
      <c r="Z23" s="47"/>
      <c r="AA23" s="47"/>
      <c r="AB23" s="47"/>
      <c r="AC23" s="47"/>
      <c r="AD23" s="47"/>
      <c r="AE23" s="47"/>
      <c r="AF23" s="47"/>
      <c r="AG23" s="47"/>
      <c r="AH23" s="47"/>
      <c r="AI23" s="47"/>
      <c r="AJ23" s="47"/>
      <c r="AK23" s="47"/>
      <c r="AL23" s="47"/>
      <c r="AM23" s="47"/>
      <c r="AN23" s="48" t="str">
        <f>IF(AO23=0,"-",SUM(Y23:AM23)/AO23*PARAMETRES!$G$7)</f>
        <v>-</v>
      </c>
      <c r="AO23" s="49">
        <f t="shared" si="3"/>
        <v>0</v>
      </c>
      <c r="AP23" s="50">
        <f>IF(PARAMETRES!$B22="-","",IF(Y$3="",0,IF(Y$46="",IF(Y23="",1,0),0))+IF(Z$3="",0,IF(Z$46="",IF(Z23="",1,0),0))+IF(AA$3="",0,IF(AA$46="",IF(AA23="",1,0),0))+IF(AB$3="",0,IF(AB$46="",IF(AB23="",1,0),0))+IF(AC$3="",0,IF(AC$46="",IF(AC23="",1,0),0))+IF(AD$3="",0,IF(AD$46="",IF(AD23="",1,0),0))+IF(AE$3="",0,IF(AE$46="",IF(AE23="",1,0),0))+IF(AF$3="",0,IF(AF$46="",IF(AF23="",1,0),0))+IF(AG$3="",0,IF(AG$46="",IF(AG23="",1,0),0))+IF(AH$3="",0,IF(AH$46="",IF(AH23="",1,0),0))+IF(AI$3="",0,IF(AI$46="",IF(AI23="",1,0),0)+IF(AJ$3="",0,IF(AJ$46="",IF(AJ23="",1,0),0))+IF(AK$3="",0,IF(AK$46="",IF(AK23="",1,0),0))+IF(AL$3="",0,IF(AL$46="",IF(AL23="",1,0),0))+IF(AM$3="",0,IF(AM$46="",IF(AM23="",1,0),0))))</f>
        <v>0</v>
      </c>
      <c r="AQ23" s="31">
        <f t="shared" si="6"/>
        <v>18</v>
      </c>
      <c r="AR23" s="46" t="str">
        <f>PARAMETRES!$B22</f>
        <v>P</v>
      </c>
      <c r="AS23" s="46" t="str">
        <f>PARAMETRES!$C22</f>
        <v>L</v>
      </c>
      <c r="AT23" s="47"/>
      <c r="AU23" s="47"/>
      <c r="AV23" s="47"/>
      <c r="AW23" s="47"/>
      <c r="AX23" s="47"/>
      <c r="AY23" s="47"/>
      <c r="AZ23" s="47"/>
      <c r="BA23" s="47"/>
      <c r="BB23" s="47"/>
      <c r="BC23" s="47"/>
      <c r="BD23" s="47"/>
      <c r="BE23" s="47"/>
      <c r="BF23" s="47"/>
      <c r="BG23" s="47"/>
      <c r="BH23" s="47"/>
      <c r="BI23" s="48" t="str">
        <f>IF(BJ23=0,"-",SUM(AT23:BH23)/BJ23*PARAMETRES!$G$7)</f>
        <v>-</v>
      </c>
      <c r="BJ23" s="49">
        <f t="shared" si="1"/>
        <v>0</v>
      </c>
      <c r="BK23" s="50">
        <f>IF(PARAMETRES!$B22="-","",IF(AT$3="",0,IF(AT$46="",IF(AT23="",1,0),0))+IF(AU$3="",0,IF(AU$46="",IF(AU23="",1,0),0))+IF(AV$3="",0,IF(AV$46="",IF(AV23="",1,0),0))+IF(AW$3="",0,IF(AW$46="",IF(AW23="",1,0),0))+IF(AX$3="",0,IF(AX$46="",IF(AX23="",1,0),0))+IF(AY$3="",0,IF(AY$46="",IF(AY23="",1,0),0))+IF(AZ$3="",0,IF(AZ$46="",IF(AZ23="",1,0),0))+IF(BA$3="",0,IF(BA$46="",IF(BA23="",1,0),0))+IF(BB$3="",0,IF(BB$46="",IF(BB23="",1,0),0))+IF(BC$3="",0,IF(BC$46="",IF(BC23="",1,0),0))+IF(BD$3="",0,IF(BD$46="",IF(BD23="",1,0),0)+IF(BE$3="",0,IF(BE$46="",IF(BE23="",1,0),0))+IF(BF$3="",0,IF(BF$46="",IF(BF23="",1,0),0))+IF(BG$3="",0,IF(BG$46="",IF(BG23="",1,0),0))+IF(BH$3="",0,IF(BH$46="",IF(BH23="",1,0),0))))</f>
        <v>0</v>
      </c>
      <c r="BL23" s="31">
        <f t="shared" si="7"/>
        <v>18</v>
      </c>
      <c r="BM23" s="46" t="str">
        <f>PARAMETRES!$B22</f>
        <v>P</v>
      </c>
      <c r="BN23" s="46" t="str">
        <f>PARAMETRES!$C22</f>
        <v>L</v>
      </c>
      <c r="BO23" s="47"/>
      <c r="BP23" s="47"/>
      <c r="BQ23" s="47"/>
      <c r="BR23" s="47"/>
      <c r="BS23" s="47"/>
      <c r="BT23" s="47"/>
      <c r="BU23" s="47"/>
      <c r="BV23" s="47"/>
      <c r="BW23" s="47"/>
      <c r="BX23" s="47"/>
      <c r="BY23" s="47"/>
      <c r="BZ23" s="47"/>
      <c r="CA23" s="47"/>
      <c r="CB23" s="47"/>
      <c r="CC23" s="47"/>
      <c r="CD23" s="48" t="str">
        <f>IF(CE23=0,"-",SUM(BO23:CC23)/CE23*PARAMETRES!$G$7)</f>
        <v>-</v>
      </c>
      <c r="CE23" s="49">
        <f t="shared" si="2"/>
        <v>0</v>
      </c>
      <c r="CF23" s="51">
        <f>IF(PARAMETRES!$B22="-","",IF(BO$3="",0,IF(BO$46="",IF(BO23="",1,0),0))+IF(BP$3="",0,IF(BP$46="",IF(BP23="",1,0),0))+IF(BQ$3="",0,IF(BQ$46="",IF(BQ23="",1,0),0))+IF(BR$3="",0,IF(BR$46="",IF(BR23="",1,0),0))+IF(BS$3="",0,IF(BS$46="",IF(BS23="",1,0),0))+IF(BT$3="",0,IF(BT$46="",IF(BT23="",1,0),0))+IF(BU$3="",0,IF(BU$46="",IF(BU23="",1,0),0))+IF(BV$3="",0,IF(BV$46="",IF(BV23="",1,0),0))+IF(BW$3="",0,IF(BW$46="",IF(BW23="",1,0),0))+IF(BX$3="",0,IF(BX$46="",IF(BX23="",1,0),0))+IF(BY$3="",0,IF(BY$46="",IF(BY23="",1,0),0)+IF(BZ$3="",0,IF(BZ$46="",IF(BZ23="",1,0),0))+IF(CA$3="",0,IF(CA$46="",IF(CA23="",1,0),0))+IF(CB$3="",0,IF(CB$46="",IF(CB23="",1,0),0))+IF(CC$3="",0,IF(CC$46="",IF(CC23="",1,0),0))))</f>
        <v>0</v>
      </c>
      <c r="CG23" s="46" t="str">
        <f>PARAMETRES!$B22</f>
        <v>P</v>
      </c>
      <c r="CH23" s="52" t="str">
        <f>PARAMETRES!$C22</f>
        <v>L</v>
      </c>
    </row>
    <row r="24" spans="1:86">
      <c r="A24" s="31">
        <f t="shared" ref="A24:A33" si="8">A23+1</f>
        <v>19</v>
      </c>
      <c r="B24" s="46" t="str">
        <f>PARAMETRES!$B23</f>
        <v>R</v>
      </c>
      <c r="C24" s="46" t="str">
        <f>PARAMETRES!$C23</f>
        <v>G</v>
      </c>
      <c r="D24" s="47">
        <v>18</v>
      </c>
      <c r="E24" s="47">
        <v>16.5</v>
      </c>
      <c r="F24" s="47"/>
      <c r="G24" s="47"/>
      <c r="H24" s="47"/>
      <c r="I24" s="47"/>
      <c r="J24" s="47"/>
      <c r="K24" s="47"/>
      <c r="L24" s="47"/>
      <c r="M24" s="47"/>
      <c r="N24" s="47"/>
      <c r="O24" s="47"/>
      <c r="P24" s="47"/>
      <c r="Q24" s="47"/>
      <c r="R24" s="47"/>
      <c r="S24" s="48">
        <f>IF(T24=0,"-",SUM(D24:R24)/T24*PARAMETRES!$G$7)</f>
        <v>19.166666666666668</v>
      </c>
      <c r="T24" s="49">
        <f t="shared" si="0"/>
        <v>45</v>
      </c>
      <c r="U24" s="50">
        <f>IF(PARAMETRES!$B23="-","",IF(D$3="",0,IF(D$46="",IF(D24="",1,0),0))+IF(E$3="",0,IF(E$46="",IF(E24="",1,0),0))+IF(F$3="",0,IF(F$46="",IF(F24="",1,0),0))+IF(G$3="",0,IF(G$46="",IF(G24="",1,0),0))+IF(H$3="",0,IF(H$46="",IF(H24="",1,0),0))+IF(I$3="",0,IF(I$46="",IF(I24="",1,0),0))+IF(J$3="",0,IF(J$46="",IF(J24="",1,0),0))+IF(K$3="",0,IF(K$46="",IF(K24="",1,0),0))+IF(L$3="",0,IF(L$46="",IF(L24="",1,0),0))+IF(M$3="",0,IF(M$46="",IF(M24="",1,0),0))+IF(N$3="",0,IF(N$46="",IF(N24="",1,0),0)+IF(O$3="",0,IF(O$46="",IF(O24="",1,0),0))+IF(P$3="",0,IF(P$46="",IF(P24="",1,0),0))+IF(Q$3="",0,IF(Q$46="",IF(Q24="",1,0),0))+IF(R$3="",0,IF(R$46="",IF(R24="",1,0),0))))</f>
        <v>0</v>
      </c>
      <c r="V24" s="31">
        <f t="shared" ref="V24:V33" si="9">V23+1</f>
        <v>19</v>
      </c>
      <c r="W24" s="46" t="str">
        <f>PARAMETRES!$B23</f>
        <v>R</v>
      </c>
      <c r="X24" s="46" t="str">
        <f>PARAMETRES!$C23</f>
        <v>G</v>
      </c>
      <c r="Y24" s="47"/>
      <c r="Z24" s="47"/>
      <c r="AA24" s="47"/>
      <c r="AB24" s="47"/>
      <c r="AC24" s="47"/>
      <c r="AD24" s="47"/>
      <c r="AE24" s="47"/>
      <c r="AF24" s="47"/>
      <c r="AG24" s="47"/>
      <c r="AH24" s="47"/>
      <c r="AI24" s="47"/>
      <c r="AJ24" s="47"/>
      <c r="AK24" s="47"/>
      <c r="AL24" s="47"/>
      <c r="AM24" s="47"/>
      <c r="AN24" s="48" t="str">
        <f>IF(AO24=0,"-",SUM(Y24:AM24)/AO24*PARAMETRES!$G$7)</f>
        <v>-</v>
      </c>
      <c r="AO24" s="49">
        <f t="shared" si="3"/>
        <v>0</v>
      </c>
      <c r="AP24" s="50">
        <f>IF(PARAMETRES!$B23="-","",IF(Y$3="",0,IF(Y$46="",IF(Y24="",1,0),0))+IF(Z$3="",0,IF(Z$46="",IF(Z24="",1,0),0))+IF(AA$3="",0,IF(AA$46="",IF(AA24="",1,0),0))+IF(AB$3="",0,IF(AB$46="",IF(AB24="",1,0),0))+IF(AC$3="",0,IF(AC$46="",IF(AC24="",1,0),0))+IF(AD$3="",0,IF(AD$46="",IF(AD24="",1,0),0))+IF(AE$3="",0,IF(AE$46="",IF(AE24="",1,0),0))+IF(AF$3="",0,IF(AF$46="",IF(AF24="",1,0),0))+IF(AG$3="",0,IF(AG$46="",IF(AG24="",1,0),0))+IF(AH$3="",0,IF(AH$46="",IF(AH24="",1,0),0))+IF(AI$3="",0,IF(AI$46="",IF(AI24="",1,0),0)+IF(AJ$3="",0,IF(AJ$46="",IF(AJ24="",1,0),0))+IF(AK$3="",0,IF(AK$46="",IF(AK24="",1,0),0))+IF(AL$3="",0,IF(AL$46="",IF(AL24="",1,0),0))+IF(AM$3="",0,IF(AM$46="",IF(AM24="",1,0),0))))</f>
        <v>0</v>
      </c>
      <c r="AQ24" s="31">
        <f t="shared" ref="AQ24:AQ33" si="10">AQ23+1</f>
        <v>19</v>
      </c>
      <c r="AR24" s="46" t="str">
        <f>PARAMETRES!$B23</f>
        <v>R</v>
      </c>
      <c r="AS24" s="46" t="str">
        <f>PARAMETRES!$C23</f>
        <v>G</v>
      </c>
      <c r="AT24" s="47"/>
      <c r="AU24" s="47"/>
      <c r="AV24" s="47"/>
      <c r="AW24" s="47"/>
      <c r="AX24" s="47"/>
      <c r="AY24" s="47"/>
      <c r="AZ24" s="47"/>
      <c r="BA24" s="47"/>
      <c r="BB24" s="47"/>
      <c r="BC24" s="47"/>
      <c r="BD24" s="47"/>
      <c r="BE24" s="47"/>
      <c r="BF24" s="47"/>
      <c r="BG24" s="47"/>
      <c r="BH24" s="47"/>
      <c r="BI24" s="48" t="str">
        <f>IF(BJ24=0,"-",SUM(AT24:BH24)/BJ24*PARAMETRES!$G$7)</f>
        <v>-</v>
      </c>
      <c r="BJ24" s="49">
        <f t="shared" si="1"/>
        <v>0</v>
      </c>
      <c r="BK24" s="50">
        <f>IF(PARAMETRES!$B23="-","",IF(AT$3="",0,IF(AT$46="",IF(AT24="",1,0),0))+IF(AU$3="",0,IF(AU$46="",IF(AU24="",1,0),0))+IF(AV$3="",0,IF(AV$46="",IF(AV24="",1,0),0))+IF(AW$3="",0,IF(AW$46="",IF(AW24="",1,0),0))+IF(AX$3="",0,IF(AX$46="",IF(AX24="",1,0),0))+IF(AY$3="",0,IF(AY$46="",IF(AY24="",1,0),0))+IF(AZ$3="",0,IF(AZ$46="",IF(AZ24="",1,0),0))+IF(BA$3="",0,IF(BA$46="",IF(BA24="",1,0),0))+IF(BB$3="",0,IF(BB$46="",IF(BB24="",1,0),0))+IF(BC$3="",0,IF(BC$46="",IF(BC24="",1,0),0))+IF(BD$3="",0,IF(BD$46="",IF(BD24="",1,0),0)+IF(BE$3="",0,IF(BE$46="",IF(BE24="",1,0),0))+IF(BF$3="",0,IF(BF$46="",IF(BF24="",1,0),0))+IF(BG$3="",0,IF(BG$46="",IF(BG24="",1,0),0))+IF(BH$3="",0,IF(BH$46="",IF(BH24="",1,0),0))))</f>
        <v>0</v>
      </c>
      <c r="BL24" s="31">
        <f t="shared" ref="BL24:BL33" si="11">BL23+1</f>
        <v>19</v>
      </c>
      <c r="BM24" s="46" t="str">
        <f>PARAMETRES!$B23</f>
        <v>R</v>
      </c>
      <c r="BN24" s="46" t="str">
        <f>PARAMETRES!$C23</f>
        <v>G</v>
      </c>
      <c r="BO24" s="47"/>
      <c r="BP24" s="47"/>
      <c r="BQ24" s="47"/>
      <c r="BR24" s="47"/>
      <c r="BS24" s="47"/>
      <c r="BT24" s="47"/>
      <c r="BU24" s="47"/>
      <c r="BV24" s="47"/>
      <c r="BW24" s="47"/>
      <c r="BX24" s="47"/>
      <c r="BY24" s="47"/>
      <c r="BZ24" s="47"/>
      <c r="CA24" s="47"/>
      <c r="CB24" s="47"/>
      <c r="CC24" s="47"/>
      <c r="CD24" s="48" t="str">
        <f>IF(CE24=0,"-",SUM(BO24:CC24)/CE24*PARAMETRES!$G$7)</f>
        <v>-</v>
      </c>
      <c r="CE24" s="49">
        <f t="shared" si="2"/>
        <v>0</v>
      </c>
      <c r="CF24" s="51">
        <f>IF(PARAMETRES!$B23="-","",IF(BO$3="",0,IF(BO$46="",IF(BO24="",1,0),0))+IF(BP$3="",0,IF(BP$46="",IF(BP24="",1,0),0))+IF(BQ$3="",0,IF(BQ$46="",IF(BQ24="",1,0),0))+IF(BR$3="",0,IF(BR$46="",IF(BR24="",1,0),0))+IF(BS$3="",0,IF(BS$46="",IF(BS24="",1,0),0))+IF(BT$3="",0,IF(BT$46="",IF(BT24="",1,0),0))+IF(BU$3="",0,IF(BU$46="",IF(BU24="",1,0),0))+IF(BV$3="",0,IF(BV$46="",IF(BV24="",1,0),0))+IF(BW$3="",0,IF(BW$46="",IF(BW24="",1,0),0))+IF(BX$3="",0,IF(BX$46="",IF(BX24="",1,0),0))+IF(BY$3="",0,IF(BY$46="",IF(BY24="",1,0),0)+IF(BZ$3="",0,IF(BZ$46="",IF(BZ24="",1,0),0))+IF(CA$3="",0,IF(CA$46="",IF(CA24="",1,0),0))+IF(CB$3="",0,IF(CB$46="",IF(CB24="",1,0),0))+IF(CC$3="",0,IF(CC$46="",IF(CC24="",1,0),0))))</f>
        <v>0</v>
      </c>
      <c r="CG24" s="46" t="str">
        <f>PARAMETRES!$B23</f>
        <v>R</v>
      </c>
      <c r="CH24" s="52" t="str">
        <f>PARAMETRES!$C23</f>
        <v>G</v>
      </c>
    </row>
    <row r="25" spans="1:86">
      <c r="A25" s="31">
        <f t="shared" si="8"/>
        <v>20</v>
      </c>
      <c r="B25" s="46" t="str">
        <f>PARAMETRES!$B24</f>
        <v>R</v>
      </c>
      <c r="C25" s="46" t="str">
        <f>PARAMETRES!$C24</f>
        <v>N</v>
      </c>
      <c r="D25" s="47">
        <v>19</v>
      </c>
      <c r="E25" s="47">
        <v>16</v>
      </c>
      <c r="F25" s="47"/>
      <c r="G25" s="47"/>
      <c r="H25" s="47"/>
      <c r="I25" s="47"/>
      <c r="J25" s="47"/>
      <c r="K25" s="47"/>
      <c r="L25" s="47"/>
      <c r="M25" s="47"/>
      <c r="N25" s="47"/>
      <c r="O25" s="47"/>
      <c r="P25" s="47"/>
      <c r="Q25" s="47"/>
      <c r="R25" s="47"/>
      <c r="S25" s="48">
        <f>IF(T25=0,"-",SUM(D25:R25)/T25*PARAMETRES!$G$7)</f>
        <v>19.444444444444446</v>
      </c>
      <c r="T25" s="49">
        <f t="shared" si="0"/>
        <v>45</v>
      </c>
      <c r="U25" s="50">
        <f>IF(PARAMETRES!$B24="-","",IF(D$3="",0,IF(D$46="",IF(D25="",1,0),0))+IF(E$3="",0,IF(E$46="",IF(E25="",1,0),0))+IF(F$3="",0,IF(F$46="",IF(F25="",1,0),0))+IF(G$3="",0,IF(G$46="",IF(G25="",1,0),0))+IF(H$3="",0,IF(H$46="",IF(H25="",1,0),0))+IF(I$3="",0,IF(I$46="",IF(I25="",1,0),0))+IF(J$3="",0,IF(J$46="",IF(J25="",1,0),0))+IF(K$3="",0,IF(K$46="",IF(K25="",1,0),0))+IF(L$3="",0,IF(L$46="",IF(L25="",1,0),0))+IF(M$3="",0,IF(M$46="",IF(M25="",1,0),0))+IF(N$3="",0,IF(N$46="",IF(N25="",1,0),0)+IF(O$3="",0,IF(O$46="",IF(O25="",1,0),0))+IF(P$3="",0,IF(P$46="",IF(P25="",1,0),0))+IF(Q$3="",0,IF(Q$46="",IF(Q25="",1,0),0))+IF(R$3="",0,IF(R$46="",IF(R25="",1,0),0))))</f>
        <v>0</v>
      </c>
      <c r="V25" s="31">
        <f t="shared" si="9"/>
        <v>20</v>
      </c>
      <c r="W25" s="46" t="str">
        <f>PARAMETRES!$B24</f>
        <v>R</v>
      </c>
      <c r="X25" s="46" t="str">
        <f>PARAMETRES!$C24</f>
        <v>N</v>
      </c>
      <c r="Y25" s="47"/>
      <c r="Z25" s="47"/>
      <c r="AA25" s="47"/>
      <c r="AB25" s="47"/>
      <c r="AC25" s="47"/>
      <c r="AD25" s="47"/>
      <c r="AE25" s="47"/>
      <c r="AF25" s="47"/>
      <c r="AG25" s="47"/>
      <c r="AH25" s="47"/>
      <c r="AI25" s="47"/>
      <c r="AJ25" s="47"/>
      <c r="AK25" s="47"/>
      <c r="AL25" s="47"/>
      <c r="AM25" s="47"/>
      <c r="AN25" s="48" t="str">
        <f>IF(AO25=0,"-",SUM(Y25:AM25)/AO25*PARAMETRES!$G$7)</f>
        <v>-</v>
      </c>
      <c r="AO25" s="49">
        <f t="shared" si="3"/>
        <v>0</v>
      </c>
      <c r="AP25" s="50">
        <f>IF(PARAMETRES!$B24="-","",IF(Y$3="",0,IF(Y$46="",IF(Y25="",1,0),0))+IF(Z$3="",0,IF(Z$46="",IF(Z25="",1,0),0))+IF(AA$3="",0,IF(AA$46="",IF(AA25="",1,0),0))+IF(AB$3="",0,IF(AB$46="",IF(AB25="",1,0),0))+IF(AC$3="",0,IF(AC$46="",IF(AC25="",1,0),0))+IF(AD$3="",0,IF(AD$46="",IF(AD25="",1,0),0))+IF(AE$3="",0,IF(AE$46="",IF(AE25="",1,0),0))+IF(AF$3="",0,IF(AF$46="",IF(AF25="",1,0),0))+IF(AG$3="",0,IF(AG$46="",IF(AG25="",1,0),0))+IF(AH$3="",0,IF(AH$46="",IF(AH25="",1,0),0))+IF(AI$3="",0,IF(AI$46="",IF(AI25="",1,0),0)+IF(AJ$3="",0,IF(AJ$46="",IF(AJ25="",1,0),0))+IF(AK$3="",0,IF(AK$46="",IF(AK25="",1,0),0))+IF(AL$3="",0,IF(AL$46="",IF(AL25="",1,0),0))+IF(AM$3="",0,IF(AM$46="",IF(AM25="",1,0),0))))</f>
        <v>0</v>
      </c>
      <c r="AQ25" s="31">
        <f t="shared" si="10"/>
        <v>20</v>
      </c>
      <c r="AR25" s="46" t="str">
        <f>PARAMETRES!$B24</f>
        <v>R</v>
      </c>
      <c r="AS25" s="46" t="str">
        <f>PARAMETRES!$C24</f>
        <v>N</v>
      </c>
      <c r="AT25" s="47"/>
      <c r="AU25" s="47"/>
      <c r="AV25" s="47"/>
      <c r="AW25" s="47"/>
      <c r="AX25" s="47"/>
      <c r="AY25" s="47"/>
      <c r="AZ25" s="47"/>
      <c r="BA25" s="47"/>
      <c r="BB25" s="47"/>
      <c r="BC25" s="47"/>
      <c r="BD25" s="47"/>
      <c r="BE25" s="47"/>
      <c r="BF25" s="47"/>
      <c r="BG25" s="47"/>
      <c r="BH25" s="47"/>
      <c r="BI25" s="48" t="str">
        <f>IF(BJ25=0,"-",SUM(AT25:BH25)/BJ25*PARAMETRES!$G$7)</f>
        <v>-</v>
      </c>
      <c r="BJ25" s="49">
        <f t="shared" si="1"/>
        <v>0</v>
      </c>
      <c r="BK25" s="50">
        <f>IF(PARAMETRES!$B24="-","",IF(AT$3="",0,IF(AT$46="",IF(AT25="",1,0),0))+IF(AU$3="",0,IF(AU$46="",IF(AU25="",1,0),0))+IF(AV$3="",0,IF(AV$46="",IF(AV25="",1,0),0))+IF(AW$3="",0,IF(AW$46="",IF(AW25="",1,0),0))+IF(AX$3="",0,IF(AX$46="",IF(AX25="",1,0),0))+IF(AY$3="",0,IF(AY$46="",IF(AY25="",1,0),0))+IF(AZ$3="",0,IF(AZ$46="",IF(AZ25="",1,0),0))+IF(BA$3="",0,IF(BA$46="",IF(BA25="",1,0),0))+IF(BB$3="",0,IF(BB$46="",IF(BB25="",1,0),0))+IF(BC$3="",0,IF(BC$46="",IF(BC25="",1,0),0))+IF(BD$3="",0,IF(BD$46="",IF(BD25="",1,0),0)+IF(BE$3="",0,IF(BE$46="",IF(BE25="",1,0),0))+IF(BF$3="",0,IF(BF$46="",IF(BF25="",1,0),0))+IF(BG$3="",0,IF(BG$46="",IF(BG25="",1,0),0))+IF(BH$3="",0,IF(BH$46="",IF(BH25="",1,0),0))))</f>
        <v>0</v>
      </c>
      <c r="BL25" s="31">
        <f t="shared" si="11"/>
        <v>20</v>
      </c>
      <c r="BM25" s="46" t="str">
        <f>PARAMETRES!$B24</f>
        <v>R</v>
      </c>
      <c r="BN25" s="46" t="str">
        <f>PARAMETRES!$C24</f>
        <v>N</v>
      </c>
      <c r="BO25" s="47"/>
      <c r="BP25" s="47"/>
      <c r="BQ25" s="47"/>
      <c r="BR25" s="47"/>
      <c r="BS25" s="47"/>
      <c r="BT25" s="47"/>
      <c r="BU25" s="47"/>
      <c r="BV25" s="47"/>
      <c r="BW25" s="47"/>
      <c r="BX25" s="47"/>
      <c r="BY25" s="47"/>
      <c r="BZ25" s="47"/>
      <c r="CA25" s="47"/>
      <c r="CB25" s="47"/>
      <c r="CC25" s="47"/>
      <c r="CD25" s="48" t="str">
        <f>IF(CE25=0,"-",SUM(BO25:CC25)/CE25*PARAMETRES!$G$7)</f>
        <v>-</v>
      </c>
      <c r="CE25" s="49">
        <f t="shared" si="2"/>
        <v>0</v>
      </c>
      <c r="CF25" s="51">
        <f>IF(PARAMETRES!$B24="-","",IF(BO$3="",0,IF(BO$46="",IF(BO25="",1,0),0))+IF(BP$3="",0,IF(BP$46="",IF(BP25="",1,0),0))+IF(BQ$3="",0,IF(BQ$46="",IF(BQ25="",1,0),0))+IF(BR$3="",0,IF(BR$46="",IF(BR25="",1,0),0))+IF(BS$3="",0,IF(BS$46="",IF(BS25="",1,0),0))+IF(BT$3="",0,IF(BT$46="",IF(BT25="",1,0),0))+IF(BU$3="",0,IF(BU$46="",IF(BU25="",1,0),0))+IF(BV$3="",0,IF(BV$46="",IF(BV25="",1,0),0))+IF(BW$3="",0,IF(BW$46="",IF(BW25="",1,0),0))+IF(BX$3="",0,IF(BX$46="",IF(BX25="",1,0),0))+IF(BY$3="",0,IF(BY$46="",IF(BY25="",1,0),0)+IF(BZ$3="",0,IF(BZ$46="",IF(BZ25="",1,0),0))+IF(CA$3="",0,IF(CA$46="",IF(CA25="",1,0),0))+IF(CB$3="",0,IF(CB$46="",IF(CB25="",1,0),0))+IF(CC$3="",0,IF(CC$46="",IF(CC25="",1,0),0))))</f>
        <v>0</v>
      </c>
      <c r="CG25" s="46" t="str">
        <f>PARAMETRES!$B24</f>
        <v>R</v>
      </c>
      <c r="CH25" s="52" t="str">
        <f>PARAMETRES!$C24</f>
        <v>N</v>
      </c>
    </row>
    <row r="26" spans="1:86">
      <c r="A26" s="31">
        <f t="shared" si="8"/>
        <v>21</v>
      </c>
      <c r="B26" s="46" t="str">
        <f>PARAMETRES!$B25</f>
        <v>R</v>
      </c>
      <c r="C26" s="46" t="str">
        <f>PARAMETRES!$C25</f>
        <v>A</v>
      </c>
      <c r="D26" s="47">
        <v>18</v>
      </c>
      <c r="E26" s="47">
        <v>16</v>
      </c>
      <c r="F26" s="47"/>
      <c r="G26" s="47"/>
      <c r="H26" s="47"/>
      <c r="I26" s="47"/>
      <c r="J26" s="47"/>
      <c r="K26" s="47"/>
      <c r="L26" s="47"/>
      <c r="M26" s="47"/>
      <c r="N26" s="47"/>
      <c r="O26" s="47"/>
      <c r="P26" s="47"/>
      <c r="Q26" s="47"/>
      <c r="R26" s="47"/>
      <c r="S26" s="48">
        <f>IF(T26=0,"-",SUM(D26:R26)/T26*PARAMETRES!$G$7)</f>
        <v>18.888888888888889</v>
      </c>
      <c r="T26" s="49">
        <f t="shared" si="0"/>
        <v>45</v>
      </c>
      <c r="U26" s="50">
        <f>IF(PARAMETRES!$B25="-","",IF(D$3="",0,IF(D$46="",IF(D26="",1,0),0))+IF(E$3="",0,IF(E$46="",IF(E26="",1,0),0))+IF(F$3="",0,IF(F$46="",IF(F26="",1,0),0))+IF(G$3="",0,IF(G$46="",IF(G26="",1,0),0))+IF(H$3="",0,IF(H$46="",IF(H26="",1,0),0))+IF(I$3="",0,IF(I$46="",IF(I26="",1,0),0))+IF(J$3="",0,IF(J$46="",IF(J26="",1,0),0))+IF(K$3="",0,IF(K$46="",IF(K26="",1,0),0))+IF(L$3="",0,IF(L$46="",IF(L26="",1,0),0))+IF(M$3="",0,IF(M$46="",IF(M26="",1,0),0))+IF(N$3="",0,IF(N$46="",IF(N26="",1,0),0)+IF(O$3="",0,IF(O$46="",IF(O26="",1,0),0))+IF(P$3="",0,IF(P$46="",IF(P26="",1,0),0))+IF(Q$3="",0,IF(Q$46="",IF(Q26="",1,0),0))+IF(R$3="",0,IF(R$46="",IF(R26="",1,0),0))))</f>
        <v>0</v>
      </c>
      <c r="V26" s="31">
        <f t="shared" si="9"/>
        <v>21</v>
      </c>
      <c r="W26" s="46" t="str">
        <f>PARAMETRES!$B25</f>
        <v>R</v>
      </c>
      <c r="X26" s="46" t="str">
        <f>PARAMETRES!$C25</f>
        <v>A</v>
      </c>
      <c r="Y26" s="47"/>
      <c r="Z26" s="47"/>
      <c r="AA26" s="47"/>
      <c r="AB26" s="47"/>
      <c r="AC26" s="47"/>
      <c r="AD26" s="47"/>
      <c r="AE26" s="47"/>
      <c r="AF26" s="47"/>
      <c r="AG26" s="47"/>
      <c r="AH26" s="47"/>
      <c r="AI26" s="47"/>
      <c r="AJ26" s="47"/>
      <c r="AK26" s="47"/>
      <c r="AL26" s="47"/>
      <c r="AM26" s="47"/>
      <c r="AN26" s="48" t="str">
        <f>IF(AO26=0,"-",SUM(Y26:AM26)/AO26*PARAMETRES!$G$7)</f>
        <v>-</v>
      </c>
      <c r="AO26" s="49">
        <f t="shared" si="3"/>
        <v>0</v>
      </c>
      <c r="AP26" s="50">
        <f>IF(PARAMETRES!$B25="-","",IF(Y$3="",0,IF(Y$46="",IF(Y26="",1,0),0))+IF(Z$3="",0,IF(Z$46="",IF(Z26="",1,0),0))+IF(AA$3="",0,IF(AA$46="",IF(AA26="",1,0),0))+IF(AB$3="",0,IF(AB$46="",IF(AB26="",1,0),0))+IF(AC$3="",0,IF(AC$46="",IF(AC26="",1,0),0))+IF(AD$3="",0,IF(AD$46="",IF(AD26="",1,0),0))+IF(AE$3="",0,IF(AE$46="",IF(AE26="",1,0),0))+IF(AF$3="",0,IF(AF$46="",IF(AF26="",1,0),0))+IF(AG$3="",0,IF(AG$46="",IF(AG26="",1,0),0))+IF(AH$3="",0,IF(AH$46="",IF(AH26="",1,0),0))+IF(AI$3="",0,IF(AI$46="",IF(AI26="",1,0),0)+IF(AJ$3="",0,IF(AJ$46="",IF(AJ26="",1,0),0))+IF(AK$3="",0,IF(AK$46="",IF(AK26="",1,0),0))+IF(AL$3="",0,IF(AL$46="",IF(AL26="",1,0),0))+IF(AM$3="",0,IF(AM$46="",IF(AM26="",1,0),0))))</f>
        <v>0</v>
      </c>
      <c r="AQ26" s="31">
        <f t="shared" si="10"/>
        <v>21</v>
      </c>
      <c r="AR26" s="46" t="str">
        <f>PARAMETRES!$B25</f>
        <v>R</v>
      </c>
      <c r="AS26" s="46" t="str">
        <f>PARAMETRES!$C25</f>
        <v>A</v>
      </c>
      <c r="AT26" s="47"/>
      <c r="AU26" s="47"/>
      <c r="AV26" s="47"/>
      <c r="AW26" s="47"/>
      <c r="AX26" s="47"/>
      <c r="AY26" s="47"/>
      <c r="AZ26" s="47"/>
      <c r="BA26" s="47"/>
      <c r="BB26" s="47"/>
      <c r="BC26" s="47"/>
      <c r="BD26" s="47"/>
      <c r="BE26" s="47"/>
      <c r="BF26" s="47"/>
      <c r="BG26" s="47"/>
      <c r="BH26" s="47"/>
      <c r="BI26" s="48" t="str">
        <f>IF(BJ26=0,"-",SUM(AT26:BH26)/BJ26*PARAMETRES!$G$7)</f>
        <v>-</v>
      </c>
      <c r="BJ26" s="49">
        <f t="shared" si="1"/>
        <v>0</v>
      </c>
      <c r="BK26" s="50">
        <f>IF(PARAMETRES!$B25="-","",IF(AT$3="",0,IF(AT$46="",IF(AT26="",1,0),0))+IF(AU$3="",0,IF(AU$46="",IF(AU26="",1,0),0))+IF(AV$3="",0,IF(AV$46="",IF(AV26="",1,0),0))+IF(AW$3="",0,IF(AW$46="",IF(AW26="",1,0),0))+IF(AX$3="",0,IF(AX$46="",IF(AX26="",1,0),0))+IF(AY$3="",0,IF(AY$46="",IF(AY26="",1,0),0))+IF(AZ$3="",0,IF(AZ$46="",IF(AZ26="",1,0),0))+IF(BA$3="",0,IF(BA$46="",IF(BA26="",1,0),0))+IF(BB$3="",0,IF(BB$46="",IF(BB26="",1,0),0))+IF(BC$3="",0,IF(BC$46="",IF(BC26="",1,0),0))+IF(BD$3="",0,IF(BD$46="",IF(BD26="",1,0),0)+IF(BE$3="",0,IF(BE$46="",IF(BE26="",1,0),0))+IF(BF$3="",0,IF(BF$46="",IF(BF26="",1,0),0))+IF(BG$3="",0,IF(BG$46="",IF(BG26="",1,0),0))+IF(BH$3="",0,IF(BH$46="",IF(BH26="",1,0),0))))</f>
        <v>0</v>
      </c>
      <c r="BL26" s="31">
        <f t="shared" si="11"/>
        <v>21</v>
      </c>
      <c r="BM26" s="46" t="str">
        <f>PARAMETRES!$B25</f>
        <v>R</v>
      </c>
      <c r="BN26" s="46" t="str">
        <f>PARAMETRES!$C25</f>
        <v>A</v>
      </c>
      <c r="BO26" s="47"/>
      <c r="BP26" s="47"/>
      <c r="BQ26" s="47"/>
      <c r="BR26" s="47"/>
      <c r="BS26" s="47"/>
      <c r="BT26" s="47"/>
      <c r="BU26" s="47"/>
      <c r="BV26" s="47"/>
      <c r="BW26" s="47"/>
      <c r="BX26" s="47"/>
      <c r="BY26" s="47"/>
      <c r="BZ26" s="47"/>
      <c r="CA26" s="47"/>
      <c r="CB26" s="47"/>
      <c r="CC26" s="47"/>
      <c r="CD26" s="48" t="str">
        <f>IF(CE26=0,"-",SUM(BO26:CC26)/CE26*PARAMETRES!$G$7)</f>
        <v>-</v>
      </c>
      <c r="CE26" s="49">
        <f t="shared" si="2"/>
        <v>0</v>
      </c>
      <c r="CF26" s="51">
        <f>IF(PARAMETRES!$B25="-","",IF(BO$3="",0,IF(BO$46="",IF(BO26="",1,0),0))+IF(BP$3="",0,IF(BP$46="",IF(BP26="",1,0),0))+IF(BQ$3="",0,IF(BQ$46="",IF(BQ26="",1,0),0))+IF(BR$3="",0,IF(BR$46="",IF(BR26="",1,0),0))+IF(BS$3="",0,IF(BS$46="",IF(BS26="",1,0),0))+IF(BT$3="",0,IF(BT$46="",IF(BT26="",1,0),0))+IF(BU$3="",0,IF(BU$46="",IF(BU26="",1,0),0))+IF(BV$3="",0,IF(BV$46="",IF(BV26="",1,0),0))+IF(BW$3="",0,IF(BW$46="",IF(BW26="",1,0),0))+IF(BX$3="",0,IF(BX$46="",IF(BX26="",1,0),0))+IF(BY$3="",0,IF(BY$46="",IF(BY26="",1,0),0)+IF(BZ$3="",0,IF(BZ$46="",IF(BZ26="",1,0),0))+IF(CA$3="",0,IF(CA$46="",IF(CA26="",1,0),0))+IF(CB$3="",0,IF(CB$46="",IF(CB26="",1,0),0))+IF(CC$3="",0,IF(CC$46="",IF(CC26="",1,0),0))))</f>
        <v>0</v>
      </c>
      <c r="CG26" s="46" t="str">
        <f>PARAMETRES!$B25</f>
        <v>R</v>
      </c>
      <c r="CH26" s="52" t="str">
        <f>PARAMETRES!$C25</f>
        <v>A</v>
      </c>
    </row>
    <row r="27" spans="1:86">
      <c r="A27" s="31">
        <f t="shared" si="8"/>
        <v>22</v>
      </c>
      <c r="B27" s="46" t="str">
        <f>PARAMETRES!$B26</f>
        <v>S</v>
      </c>
      <c r="C27" s="46" t="str">
        <f>PARAMETRES!$C26</f>
        <v>M</v>
      </c>
      <c r="D27" s="47">
        <v>16</v>
      </c>
      <c r="E27" s="47">
        <v>20.5</v>
      </c>
      <c r="F27" s="47"/>
      <c r="G27" s="47"/>
      <c r="H27" s="47"/>
      <c r="I27" s="47"/>
      <c r="J27" s="47"/>
      <c r="K27" s="47"/>
      <c r="L27" s="47"/>
      <c r="M27" s="47"/>
      <c r="N27" s="47"/>
      <c r="O27" s="47"/>
      <c r="P27" s="47"/>
      <c r="Q27" s="47"/>
      <c r="R27" s="47"/>
      <c r="S27" s="48">
        <f>IF(T27=0,"-",SUM(D27:R27)/T27*PARAMETRES!$G$7)</f>
        <v>20.277777777777779</v>
      </c>
      <c r="T27" s="49">
        <f t="shared" si="0"/>
        <v>45</v>
      </c>
      <c r="U27" s="50">
        <f>IF(PARAMETRES!$B26="-","",IF(D$3="",0,IF(D$46="",IF(D27="",1,0),0))+IF(E$3="",0,IF(E$46="",IF(E27="",1,0),0))+IF(F$3="",0,IF(F$46="",IF(F27="",1,0),0))+IF(G$3="",0,IF(G$46="",IF(G27="",1,0),0))+IF(H$3="",0,IF(H$46="",IF(H27="",1,0),0))+IF(I$3="",0,IF(I$46="",IF(I27="",1,0),0))+IF(J$3="",0,IF(J$46="",IF(J27="",1,0),0))+IF(K$3="",0,IF(K$46="",IF(K27="",1,0),0))+IF(L$3="",0,IF(L$46="",IF(L27="",1,0),0))+IF(M$3="",0,IF(M$46="",IF(M27="",1,0),0))+IF(N$3="",0,IF(N$46="",IF(N27="",1,0),0)+IF(O$3="",0,IF(O$46="",IF(O27="",1,0),0))+IF(P$3="",0,IF(P$46="",IF(P27="",1,0),0))+IF(Q$3="",0,IF(Q$46="",IF(Q27="",1,0),0))+IF(R$3="",0,IF(R$46="",IF(R27="",1,0),0))))</f>
        <v>0</v>
      </c>
      <c r="V27" s="31">
        <f t="shared" si="9"/>
        <v>22</v>
      </c>
      <c r="W27" s="46" t="str">
        <f>PARAMETRES!$B26</f>
        <v>S</v>
      </c>
      <c r="X27" s="46" t="str">
        <f>PARAMETRES!$C26</f>
        <v>M</v>
      </c>
      <c r="Y27" s="47"/>
      <c r="Z27" s="47"/>
      <c r="AA27" s="47"/>
      <c r="AB27" s="47"/>
      <c r="AC27" s="47"/>
      <c r="AD27" s="47"/>
      <c r="AE27" s="47"/>
      <c r="AF27" s="47"/>
      <c r="AG27" s="47"/>
      <c r="AH27" s="47"/>
      <c r="AI27" s="47"/>
      <c r="AJ27" s="47"/>
      <c r="AK27" s="47"/>
      <c r="AL27" s="47"/>
      <c r="AM27" s="47"/>
      <c r="AN27" s="48" t="str">
        <f>IF(AO27=0,"-",SUM(Y27:AM27)/AO27*PARAMETRES!$G$7)</f>
        <v>-</v>
      </c>
      <c r="AO27" s="49">
        <f t="shared" si="3"/>
        <v>0</v>
      </c>
      <c r="AP27" s="50">
        <f>IF(PARAMETRES!$B26="-","",IF(Y$3="",0,IF(Y$46="",IF(Y27="",1,0),0))+IF(Z$3="",0,IF(Z$46="",IF(Z27="",1,0),0))+IF(AA$3="",0,IF(AA$46="",IF(AA27="",1,0),0))+IF(AB$3="",0,IF(AB$46="",IF(AB27="",1,0),0))+IF(AC$3="",0,IF(AC$46="",IF(AC27="",1,0),0))+IF(AD$3="",0,IF(AD$46="",IF(AD27="",1,0),0))+IF(AE$3="",0,IF(AE$46="",IF(AE27="",1,0),0))+IF(AF$3="",0,IF(AF$46="",IF(AF27="",1,0),0))+IF(AG$3="",0,IF(AG$46="",IF(AG27="",1,0),0))+IF(AH$3="",0,IF(AH$46="",IF(AH27="",1,0),0))+IF(AI$3="",0,IF(AI$46="",IF(AI27="",1,0),0)+IF(AJ$3="",0,IF(AJ$46="",IF(AJ27="",1,0),0))+IF(AK$3="",0,IF(AK$46="",IF(AK27="",1,0),0))+IF(AL$3="",0,IF(AL$46="",IF(AL27="",1,0),0))+IF(AM$3="",0,IF(AM$46="",IF(AM27="",1,0),0))))</f>
        <v>0</v>
      </c>
      <c r="AQ27" s="31">
        <f t="shared" si="10"/>
        <v>22</v>
      </c>
      <c r="AR27" s="46" t="str">
        <f>PARAMETRES!$B26</f>
        <v>S</v>
      </c>
      <c r="AS27" s="46" t="str">
        <f>PARAMETRES!$C26</f>
        <v>M</v>
      </c>
      <c r="AT27" s="47"/>
      <c r="AU27" s="47"/>
      <c r="AV27" s="47"/>
      <c r="AW27" s="47"/>
      <c r="AX27" s="47"/>
      <c r="AY27" s="47"/>
      <c r="AZ27" s="47"/>
      <c r="BA27" s="47"/>
      <c r="BB27" s="47"/>
      <c r="BC27" s="47"/>
      <c r="BD27" s="47"/>
      <c r="BE27" s="47"/>
      <c r="BF27" s="47"/>
      <c r="BG27" s="47"/>
      <c r="BH27" s="47"/>
      <c r="BI27" s="48" t="str">
        <f>IF(BJ27=0,"-",SUM(AT27:BH27)/BJ27*PARAMETRES!$G$7)</f>
        <v>-</v>
      </c>
      <c r="BJ27" s="49">
        <f t="shared" si="1"/>
        <v>0</v>
      </c>
      <c r="BK27" s="50">
        <f>IF(PARAMETRES!$B26="-","",IF(AT$3="",0,IF(AT$46="",IF(AT27="",1,0),0))+IF(AU$3="",0,IF(AU$46="",IF(AU27="",1,0),0))+IF(AV$3="",0,IF(AV$46="",IF(AV27="",1,0),0))+IF(AW$3="",0,IF(AW$46="",IF(AW27="",1,0),0))+IF(AX$3="",0,IF(AX$46="",IF(AX27="",1,0),0))+IF(AY$3="",0,IF(AY$46="",IF(AY27="",1,0),0))+IF(AZ$3="",0,IF(AZ$46="",IF(AZ27="",1,0),0))+IF(BA$3="",0,IF(BA$46="",IF(BA27="",1,0),0))+IF(BB$3="",0,IF(BB$46="",IF(BB27="",1,0),0))+IF(BC$3="",0,IF(BC$46="",IF(BC27="",1,0),0))+IF(BD$3="",0,IF(BD$46="",IF(BD27="",1,0),0)+IF(BE$3="",0,IF(BE$46="",IF(BE27="",1,0),0))+IF(BF$3="",0,IF(BF$46="",IF(BF27="",1,0),0))+IF(BG$3="",0,IF(BG$46="",IF(BG27="",1,0),0))+IF(BH$3="",0,IF(BH$46="",IF(BH27="",1,0),0))))</f>
        <v>0</v>
      </c>
      <c r="BL27" s="31">
        <f t="shared" si="11"/>
        <v>22</v>
      </c>
      <c r="BM27" s="46" t="str">
        <f>PARAMETRES!$B26</f>
        <v>S</v>
      </c>
      <c r="BN27" s="46" t="str">
        <f>PARAMETRES!$C26</f>
        <v>M</v>
      </c>
      <c r="BO27" s="47"/>
      <c r="BP27" s="47"/>
      <c r="BQ27" s="47"/>
      <c r="BR27" s="47"/>
      <c r="BS27" s="47"/>
      <c r="BT27" s="47"/>
      <c r="BU27" s="47"/>
      <c r="BV27" s="47"/>
      <c r="BW27" s="47"/>
      <c r="BX27" s="47"/>
      <c r="BY27" s="47"/>
      <c r="BZ27" s="47"/>
      <c r="CA27" s="47"/>
      <c r="CB27" s="47"/>
      <c r="CC27" s="47"/>
      <c r="CD27" s="48" t="str">
        <f>IF(CE27=0,"-",SUM(BO27:CC27)/CE27*PARAMETRES!$G$7)</f>
        <v>-</v>
      </c>
      <c r="CE27" s="49">
        <f t="shared" si="2"/>
        <v>0</v>
      </c>
      <c r="CF27" s="51">
        <f>IF(PARAMETRES!$B26="-","",IF(BO$3="",0,IF(BO$46="",IF(BO27="",1,0),0))+IF(BP$3="",0,IF(BP$46="",IF(BP27="",1,0),0))+IF(BQ$3="",0,IF(BQ$46="",IF(BQ27="",1,0),0))+IF(BR$3="",0,IF(BR$46="",IF(BR27="",1,0),0))+IF(BS$3="",0,IF(BS$46="",IF(BS27="",1,0),0))+IF(BT$3="",0,IF(BT$46="",IF(BT27="",1,0),0))+IF(BU$3="",0,IF(BU$46="",IF(BU27="",1,0),0))+IF(BV$3="",0,IF(BV$46="",IF(BV27="",1,0),0))+IF(BW$3="",0,IF(BW$46="",IF(BW27="",1,0),0))+IF(BX$3="",0,IF(BX$46="",IF(BX27="",1,0),0))+IF(BY$3="",0,IF(BY$46="",IF(BY27="",1,0),0)+IF(BZ$3="",0,IF(BZ$46="",IF(BZ27="",1,0),0))+IF(CA$3="",0,IF(CA$46="",IF(CA27="",1,0),0))+IF(CB$3="",0,IF(CB$46="",IF(CB27="",1,0),0))+IF(CC$3="",0,IF(CC$46="",IF(CC27="",1,0),0))))</f>
        <v>0</v>
      </c>
      <c r="CG27" s="46" t="str">
        <f>PARAMETRES!$B26</f>
        <v>S</v>
      </c>
      <c r="CH27" s="52" t="str">
        <f>PARAMETRES!$C26</f>
        <v>M</v>
      </c>
    </row>
    <row r="28" spans="1:86">
      <c r="A28" s="31">
        <f t="shared" si="8"/>
        <v>23</v>
      </c>
      <c r="B28" s="46" t="str">
        <f>PARAMETRES!$B27</f>
        <v>S</v>
      </c>
      <c r="C28" s="46" t="str">
        <f>PARAMETRES!$C27</f>
        <v>N</v>
      </c>
      <c r="D28" s="47">
        <v>14</v>
      </c>
      <c r="E28" s="47">
        <v>13</v>
      </c>
      <c r="F28" s="47"/>
      <c r="G28" s="47"/>
      <c r="H28" s="47"/>
      <c r="I28" s="47"/>
      <c r="J28" s="47"/>
      <c r="K28" s="47"/>
      <c r="L28" s="47"/>
      <c r="M28" s="47"/>
      <c r="N28" s="47"/>
      <c r="O28" s="47"/>
      <c r="P28" s="47"/>
      <c r="Q28" s="47"/>
      <c r="R28" s="47"/>
      <c r="S28" s="48">
        <f>IF(T28=0,"-",SUM(D28:R28)/T28*PARAMETRES!$G$7)</f>
        <v>15</v>
      </c>
      <c r="T28" s="49">
        <f t="shared" si="0"/>
        <v>45</v>
      </c>
      <c r="U28" s="50">
        <f>IF(PARAMETRES!$B27="-","",IF(D$3="",0,IF(D$46="",IF(D28="",1,0),0))+IF(E$3="",0,IF(E$46="",IF(E28="",1,0),0))+IF(F$3="",0,IF(F$46="",IF(F28="",1,0),0))+IF(G$3="",0,IF(G$46="",IF(G28="",1,0),0))+IF(H$3="",0,IF(H$46="",IF(H28="",1,0),0))+IF(I$3="",0,IF(I$46="",IF(I28="",1,0),0))+IF(J$3="",0,IF(J$46="",IF(J28="",1,0),0))+IF(K$3="",0,IF(K$46="",IF(K28="",1,0),0))+IF(L$3="",0,IF(L$46="",IF(L28="",1,0),0))+IF(M$3="",0,IF(M$46="",IF(M28="",1,0),0))+IF(N$3="",0,IF(N$46="",IF(N28="",1,0),0)+IF(O$3="",0,IF(O$46="",IF(O28="",1,0),0))+IF(P$3="",0,IF(P$46="",IF(P28="",1,0),0))+IF(Q$3="",0,IF(Q$46="",IF(Q28="",1,0),0))+IF(R$3="",0,IF(R$46="",IF(R28="",1,0),0))))</f>
        <v>0</v>
      </c>
      <c r="V28" s="31">
        <f t="shared" si="9"/>
        <v>23</v>
      </c>
      <c r="W28" s="46" t="str">
        <f>PARAMETRES!$B27</f>
        <v>S</v>
      </c>
      <c r="X28" s="46" t="str">
        <f>PARAMETRES!$C27</f>
        <v>N</v>
      </c>
      <c r="Y28" s="47"/>
      <c r="Z28" s="47"/>
      <c r="AA28" s="47"/>
      <c r="AB28" s="47"/>
      <c r="AC28" s="47"/>
      <c r="AD28" s="47"/>
      <c r="AE28" s="47"/>
      <c r="AF28" s="47"/>
      <c r="AG28" s="47"/>
      <c r="AH28" s="47"/>
      <c r="AI28" s="47"/>
      <c r="AJ28" s="47"/>
      <c r="AK28" s="47"/>
      <c r="AL28" s="47"/>
      <c r="AM28" s="47"/>
      <c r="AN28" s="48" t="str">
        <f>IF(AO28=0,"-",SUM(Y28:AM28)/AO28*PARAMETRES!$G$7)</f>
        <v>-</v>
      </c>
      <c r="AO28" s="49">
        <f t="shared" si="3"/>
        <v>0</v>
      </c>
      <c r="AP28" s="50">
        <f>IF(PARAMETRES!$B27="-","",IF(Y$3="",0,IF(Y$46="",IF(Y28="",1,0),0))+IF(Z$3="",0,IF(Z$46="",IF(Z28="",1,0),0))+IF(AA$3="",0,IF(AA$46="",IF(AA28="",1,0),0))+IF(AB$3="",0,IF(AB$46="",IF(AB28="",1,0),0))+IF(AC$3="",0,IF(AC$46="",IF(AC28="",1,0),0))+IF(AD$3="",0,IF(AD$46="",IF(AD28="",1,0),0))+IF(AE$3="",0,IF(AE$46="",IF(AE28="",1,0),0))+IF(AF$3="",0,IF(AF$46="",IF(AF28="",1,0),0))+IF(AG$3="",0,IF(AG$46="",IF(AG28="",1,0),0))+IF(AH$3="",0,IF(AH$46="",IF(AH28="",1,0),0))+IF(AI$3="",0,IF(AI$46="",IF(AI28="",1,0),0)+IF(AJ$3="",0,IF(AJ$46="",IF(AJ28="",1,0),0))+IF(AK$3="",0,IF(AK$46="",IF(AK28="",1,0),0))+IF(AL$3="",0,IF(AL$46="",IF(AL28="",1,0),0))+IF(AM$3="",0,IF(AM$46="",IF(AM28="",1,0),0))))</f>
        <v>0</v>
      </c>
      <c r="AQ28" s="31">
        <f t="shared" si="10"/>
        <v>23</v>
      </c>
      <c r="AR28" s="46" t="str">
        <f>PARAMETRES!$B27</f>
        <v>S</v>
      </c>
      <c r="AS28" s="46" t="str">
        <f>PARAMETRES!$C27</f>
        <v>N</v>
      </c>
      <c r="AT28" s="47"/>
      <c r="AU28" s="47"/>
      <c r="AV28" s="47"/>
      <c r="AW28" s="47"/>
      <c r="AX28" s="47"/>
      <c r="AY28" s="47"/>
      <c r="AZ28" s="47"/>
      <c r="BA28" s="47"/>
      <c r="BB28" s="47"/>
      <c r="BC28" s="47"/>
      <c r="BD28" s="47"/>
      <c r="BE28" s="47"/>
      <c r="BF28" s="47"/>
      <c r="BG28" s="47"/>
      <c r="BH28" s="47"/>
      <c r="BI28" s="48" t="str">
        <f>IF(BJ28=0,"-",SUM(AT28:BH28)/BJ28*PARAMETRES!$G$7)</f>
        <v>-</v>
      </c>
      <c r="BJ28" s="49">
        <f t="shared" si="1"/>
        <v>0</v>
      </c>
      <c r="BK28" s="50">
        <f>IF(PARAMETRES!$B27="-","",IF(AT$3="",0,IF(AT$46="",IF(AT28="",1,0),0))+IF(AU$3="",0,IF(AU$46="",IF(AU28="",1,0),0))+IF(AV$3="",0,IF(AV$46="",IF(AV28="",1,0),0))+IF(AW$3="",0,IF(AW$46="",IF(AW28="",1,0),0))+IF(AX$3="",0,IF(AX$46="",IF(AX28="",1,0),0))+IF(AY$3="",0,IF(AY$46="",IF(AY28="",1,0),0))+IF(AZ$3="",0,IF(AZ$46="",IF(AZ28="",1,0),0))+IF(BA$3="",0,IF(BA$46="",IF(BA28="",1,0),0))+IF(BB$3="",0,IF(BB$46="",IF(BB28="",1,0),0))+IF(BC$3="",0,IF(BC$46="",IF(BC28="",1,0),0))+IF(BD$3="",0,IF(BD$46="",IF(BD28="",1,0),0)+IF(BE$3="",0,IF(BE$46="",IF(BE28="",1,0),0))+IF(BF$3="",0,IF(BF$46="",IF(BF28="",1,0),0))+IF(BG$3="",0,IF(BG$46="",IF(BG28="",1,0),0))+IF(BH$3="",0,IF(BH$46="",IF(BH28="",1,0),0))))</f>
        <v>0</v>
      </c>
      <c r="BL28" s="31">
        <f t="shared" si="11"/>
        <v>23</v>
      </c>
      <c r="BM28" s="46" t="str">
        <f>PARAMETRES!$B27</f>
        <v>S</v>
      </c>
      <c r="BN28" s="46" t="str">
        <f>PARAMETRES!$C27</f>
        <v>N</v>
      </c>
      <c r="BO28" s="47"/>
      <c r="BP28" s="47"/>
      <c r="BQ28" s="47"/>
      <c r="BR28" s="47"/>
      <c r="BS28" s="47"/>
      <c r="BT28" s="47"/>
      <c r="BU28" s="47"/>
      <c r="BV28" s="47"/>
      <c r="BW28" s="47"/>
      <c r="BX28" s="47"/>
      <c r="BY28" s="47"/>
      <c r="BZ28" s="47"/>
      <c r="CA28" s="47"/>
      <c r="CB28" s="47"/>
      <c r="CC28" s="47"/>
      <c r="CD28" s="48" t="str">
        <f>IF(CE28=0,"-",SUM(BO28:CC28)/CE28*PARAMETRES!$G$7)</f>
        <v>-</v>
      </c>
      <c r="CE28" s="49">
        <f t="shared" si="2"/>
        <v>0</v>
      </c>
      <c r="CF28" s="51">
        <f>IF(PARAMETRES!$B27="-","",IF(BO$3="",0,IF(BO$46="",IF(BO28="",1,0),0))+IF(BP$3="",0,IF(BP$46="",IF(BP28="",1,0),0))+IF(BQ$3="",0,IF(BQ$46="",IF(BQ28="",1,0),0))+IF(BR$3="",0,IF(BR$46="",IF(BR28="",1,0),0))+IF(BS$3="",0,IF(BS$46="",IF(BS28="",1,0),0))+IF(BT$3="",0,IF(BT$46="",IF(BT28="",1,0),0))+IF(BU$3="",0,IF(BU$46="",IF(BU28="",1,0),0))+IF(BV$3="",0,IF(BV$46="",IF(BV28="",1,0),0))+IF(BW$3="",0,IF(BW$46="",IF(BW28="",1,0),0))+IF(BX$3="",0,IF(BX$46="",IF(BX28="",1,0),0))+IF(BY$3="",0,IF(BY$46="",IF(BY28="",1,0),0)+IF(BZ$3="",0,IF(BZ$46="",IF(BZ28="",1,0),0))+IF(CA$3="",0,IF(CA$46="",IF(CA28="",1,0),0))+IF(CB$3="",0,IF(CB$46="",IF(CB28="",1,0),0))+IF(CC$3="",0,IF(CC$46="",IF(CC28="",1,0),0))))</f>
        <v>0</v>
      </c>
      <c r="CG28" s="46" t="str">
        <f>PARAMETRES!$B27</f>
        <v>S</v>
      </c>
      <c r="CH28" s="52" t="str">
        <f>PARAMETRES!$C27</f>
        <v>N</v>
      </c>
    </row>
    <row r="29" spans="1:86">
      <c r="A29" s="31">
        <f t="shared" si="8"/>
        <v>24</v>
      </c>
      <c r="B29" s="46" t="str">
        <f>PARAMETRES!$B28</f>
        <v>S</v>
      </c>
      <c r="C29" s="46" t="str">
        <f>PARAMETRES!$C28</f>
        <v>T</v>
      </c>
      <c r="D29" s="47">
        <v>17.5</v>
      </c>
      <c r="E29" s="47">
        <v>14.5</v>
      </c>
      <c r="F29" s="47"/>
      <c r="G29" s="47"/>
      <c r="H29" s="47"/>
      <c r="I29" s="47"/>
      <c r="J29" s="47"/>
      <c r="K29" s="47"/>
      <c r="L29" s="47"/>
      <c r="M29" s="47"/>
      <c r="N29" s="47"/>
      <c r="O29" s="47"/>
      <c r="P29" s="47"/>
      <c r="Q29" s="47"/>
      <c r="R29" s="47"/>
      <c r="S29" s="48">
        <f>IF(T29=0,"-",SUM(D29:R29)/T29*PARAMETRES!$G$7)</f>
        <v>17.777777777777779</v>
      </c>
      <c r="T29" s="49">
        <f t="shared" si="0"/>
        <v>45</v>
      </c>
      <c r="U29" s="50">
        <f>IF(PARAMETRES!$B28="-","",IF(D$3="",0,IF(D$46="",IF(D29="",1,0),0))+IF(E$3="",0,IF(E$46="",IF(E29="",1,0),0))+IF(F$3="",0,IF(F$46="",IF(F29="",1,0),0))+IF(G$3="",0,IF(G$46="",IF(G29="",1,0),0))+IF(H$3="",0,IF(H$46="",IF(H29="",1,0),0))+IF(I$3="",0,IF(I$46="",IF(I29="",1,0),0))+IF(J$3="",0,IF(J$46="",IF(J29="",1,0),0))+IF(K$3="",0,IF(K$46="",IF(K29="",1,0),0))+IF(L$3="",0,IF(L$46="",IF(L29="",1,0),0))+IF(M$3="",0,IF(M$46="",IF(M29="",1,0),0))+IF(N$3="",0,IF(N$46="",IF(N29="",1,0),0)+IF(O$3="",0,IF(O$46="",IF(O29="",1,0),0))+IF(P$3="",0,IF(P$46="",IF(P29="",1,0),0))+IF(Q$3="",0,IF(Q$46="",IF(Q29="",1,0),0))+IF(R$3="",0,IF(R$46="",IF(R29="",1,0),0))))</f>
        <v>0</v>
      </c>
      <c r="V29" s="31">
        <f t="shared" si="9"/>
        <v>24</v>
      </c>
      <c r="W29" s="46" t="str">
        <f>PARAMETRES!$B28</f>
        <v>S</v>
      </c>
      <c r="X29" s="46" t="str">
        <f>PARAMETRES!$C28</f>
        <v>T</v>
      </c>
      <c r="Y29" s="47"/>
      <c r="Z29" s="47"/>
      <c r="AA29" s="47"/>
      <c r="AB29" s="47"/>
      <c r="AC29" s="47"/>
      <c r="AD29" s="47"/>
      <c r="AE29" s="47"/>
      <c r="AF29" s="47"/>
      <c r="AG29" s="47"/>
      <c r="AH29" s="47"/>
      <c r="AI29" s="47"/>
      <c r="AJ29" s="47"/>
      <c r="AK29" s="47"/>
      <c r="AL29" s="47"/>
      <c r="AM29" s="47"/>
      <c r="AN29" s="48" t="str">
        <f>IF(AO29=0,"-",SUM(Y29:AM29)/AO29*PARAMETRES!$G$7)</f>
        <v>-</v>
      </c>
      <c r="AO29" s="49">
        <f t="shared" si="3"/>
        <v>0</v>
      </c>
      <c r="AP29" s="50">
        <f>IF(PARAMETRES!$B28="-","",IF(Y$3="",0,IF(Y$46="",IF(Y29="",1,0),0))+IF(Z$3="",0,IF(Z$46="",IF(Z29="",1,0),0))+IF(AA$3="",0,IF(AA$46="",IF(AA29="",1,0),0))+IF(AB$3="",0,IF(AB$46="",IF(AB29="",1,0),0))+IF(AC$3="",0,IF(AC$46="",IF(AC29="",1,0),0))+IF(AD$3="",0,IF(AD$46="",IF(AD29="",1,0),0))+IF(AE$3="",0,IF(AE$46="",IF(AE29="",1,0),0))+IF(AF$3="",0,IF(AF$46="",IF(AF29="",1,0),0))+IF(AG$3="",0,IF(AG$46="",IF(AG29="",1,0),0))+IF(AH$3="",0,IF(AH$46="",IF(AH29="",1,0),0))+IF(AI$3="",0,IF(AI$46="",IF(AI29="",1,0),0)+IF(AJ$3="",0,IF(AJ$46="",IF(AJ29="",1,0),0))+IF(AK$3="",0,IF(AK$46="",IF(AK29="",1,0),0))+IF(AL$3="",0,IF(AL$46="",IF(AL29="",1,0),0))+IF(AM$3="",0,IF(AM$46="",IF(AM29="",1,0),0))))</f>
        <v>0</v>
      </c>
      <c r="AQ29" s="31">
        <f t="shared" si="10"/>
        <v>24</v>
      </c>
      <c r="AR29" s="46" t="str">
        <f>PARAMETRES!$B28</f>
        <v>S</v>
      </c>
      <c r="AS29" s="46" t="str">
        <f>PARAMETRES!$C28</f>
        <v>T</v>
      </c>
      <c r="AT29" s="47"/>
      <c r="AU29" s="47"/>
      <c r="AV29" s="47"/>
      <c r="AW29" s="47"/>
      <c r="AX29" s="47"/>
      <c r="AY29" s="47"/>
      <c r="AZ29" s="47"/>
      <c r="BA29" s="47"/>
      <c r="BB29" s="47"/>
      <c r="BC29" s="47"/>
      <c r="BD29" s="47"/>
      <c r="BE29" s="47"/>
      <c r="BF29" s="47"/>
      <c r="BG29" s="47"/>
      <c r="BH29" s="47"/>
      <c r="BI29" s="48" t="str">
        <f>IF(BJ29=0,"-",SUM(AT29:BH29)/BJ29*PARAMETRES!$G$7)</f>
        <v>-</v>
      </c>
      <c r="BJ29" s="49">
        <f t="shared" si="1"/>
        <v>0</v>
      </c>
      <c r="BK29" s="50">
        <f>IF(PARAMETRES!$B28="-","",IF(AT$3="",0,IF(AT$46="",IF(AT29="",1,0),0))+IF(AU$3="",0,IF(AU$46="",IF(AU29="",1,0),0))+IF(AV$3="",0,IF(AV$46="",IF(AV29="",1,0),0))+IF(AW$3="",0,IF(AW$46="",IF(AW29="",1,0),0))+IF(AX$3="",0,IF(AX$46="",IF(AX29="",1,0),0))+IF(AY$3="",0,IF(AY$46="",IF(AY29="",1,0),0))+IF(AZ$3="",0,IF(AZ$46="",IF(AZ29="",1,0),0))+IF(BA$3="",0,IF(BA$46="",IF(BA29="",1,0),0))+IF(BB$3="",0,IF(BB$46="",IF(BB29="",1,0),0))+IF(BC$3="",0,IF(BC$46="",IF(BC29="",1,0),0))+IF(BD$3="",0,IF(BD$46="",IF(BD29="",1,0),0)+IF(BE$3="",0,IF(BE$46="",IF(BE29="",1,0),0))+IF(BF$3="",0,IF(BF$46="",IF(BF29="",1,0),0))+IF(BG$3="",0,IF(BG$46="",IF(BG29="",1,0),0))+IF(BH$3="",0,IF(BH$46="",IF(BH29="",1,0),0))))</f>
        <v>0</v>
      </c>
      <c r="BL29" s="31">
        <f t="shared" si="11"/>
        <v>24</v>
      </c>
      <c r="BM29" s="46" t="str">
        <f>PARAMETRES!$B28</f>
        <v>S</v>
      </c>
      <c r="BN29" s="46" t="str">
        <f>PARAMETRES!$C28</f>
        <v>T</v>
      </c>
      <c r="BO29" s="47"/>
      <c r="BP29" s="47"/>
      <c r="BQ29" s="47"/>
      <c r="BR29" s="47"/>
      <c r="BS29" s="47"/>
      <c r="BT29" s="47"/>
      <c r="BU29" s="47"/>
      <c r="BV29" s="47"/>
      <c r="BW29" s="47"/>
      <c r="BX29" s="47"/>
      <c r="BY29" s="47"/>
      <c r="BZ29" s="47"/>
      <c r="CA29" s="47"/>
      <c r="CB29" s="47"/>
      <c r="CC29" s="47"/>
      <c r="CD29" s="48" t="str">
        <f>IF(CE29=0,"-",SUM(BO29:CC29)/CE29*PARAMETRES!$G$7)</f>
        <v>-</v>
      </c>
      <c r="CE29" s="49">
        <f t="shared" si="2"/>
        <v>0</v>
      </c>
      <c r="CF29" s="51">
        <f>IF(PARAMETRES!$B28="-","",IF(BO$3="",0,IF(BO$46="",IF(BO29="",1,0),0))+IF(BP$3="",0,IF(BP$46="",IF(BP29="",1,0),0))+IF(BQ$3="",0,IF(BQ$46="",IF(BQ29="",1,0),0))+IF(BR$3="",0,IF(BR$46="",IF(BR29="",1,0),0))+IF(BS$3="",0,IF(BS$46="",IF(BS29="",1,0),0))+IF(BT$3="",0,IF(BT$46="",IF(BT29="",1,0),0))+IF(BU$3="",0,IF(BU$46="",IF(BU29="",1,0),0))+IF(BV$3="",0,IF(BV$46="",IF(BV29="",1,0),0))+IF(BW$3="",0,IF(BW$46="",IF(BW29="",1,0),0))+IF(BX$3="",0,IF(BX$46="",IF(BX29="",1,0),0))+IF(BY$3="",0,IF(BY$46="",IF(BY29="",1,0),0)+IF(BZ$3="",0,IF(BZ$46="",IF(BZ29="",1,0),0))+IF(CA$3="",0,IF(CA$46="",IF(CA29="",1,0),0))+IF(CB$3="",0,IF(CB$46="",IF(CB29="",1,0),0))+IF(CC$3="",0,IF(CC$46="",IF(CC29="",1,0),0))))</f>
        <v>0</v>
      </c>
      <c r="CG29" s="46" t="str">
        <f>PARAMETRES!$B28</f>
        <v>S</v>
      </c>
      <c r="CH29" s="52" t="str">
        <f>PARAMETRES!$C28</f>
        <v>T</v>
      </c>
    </row>
    <row r="30" spans="1:86">
      <c r="A30" s="31">
        <f t="shared" si="8"/>
        <v>25</v>
      </c>
      <c r="B30" s="46" t="str">
        <f>PARAMETRES!$B29</f>
        <v>T</v>
      </c>
      <c r="C30" s="46" t="str">
        <f>PARAMETRES!$C29</f>
        <v>L</v>
      </c>
      <c r="D30" s="47">
        <v>19</v>
      </c>
      <c r="E30" s="47">
        <v>15.5</v>
      </c>
      <c r="F30" s="47"/>
      <c r="G30" s="47"/>
      <c r="H30" s="47"/>
      <c r="I30" s="47"/>
      <c r="J30" s="47"/>
      <c r="K30" s="47"/>
      <c r="L30" s="47"/>
      <c r="M30" s="47"/>
      <c r="N30" s="47"/>
      <c r="O30" s="47"/>
      <c r="P30" s="47"/>
      <c r="Q30" s="47"/>
      <c r="R30" s="47"/>
      <c r="S30" s="48">
        <f>IF(T30=0,"-",SUM(D30:R30)/T30*PARAMETRES!$G$7)</f>
        <v>19.166666666666668</v>
      </c>
      <c r="T30" s="49">
        <f t="shared" si="0"/>
        <v>45</v>
      </c>
      <c r="U30" s="50">
        <f>IF(PARAMETRES!$B29="-","",IF(D$3="",0,IF(D$46="",IF(D30="",1,0),0))+IF(E$3="",0,IF(E$46="",IF(E30="",1,0),0))+IF(F$3="",0,IF(F$46="",IF(F30="",1,0),0))+IF(G$3="",0,IF(G$46="",IF(G30="",1,0),0))+IF(H$3="",0,IF(H$46="",IF(H30="",1,0),0))+IF(I$3="",0,IF(I$46="",IF(I30="",1,0),0))+IF(J$3="",0,IF(J$46="",IF(J30="",1,0),0))+IF(K$3="",0,IF(K$46="",IF(K30="",1,0),0))+IF(L$3="",0,IF(L$46="",IF(L30="",1,0),0))+IF(M$3="",0,IF(M$46="",IF(M30="",1,0),0))+IF(N$3="",0,IF(N$46="",IF(N30="",1,0),0)+IF(O$3="",0,IF(O$46="",IF(O30="",1,0),0))+IF(P$3="",0,IF(P$46="",IF(P30="",1,0),0))+IF(Q$3="",0,IF(Q$46="",IF(Q30="",1,0),0))+IF(R$3="",0,IF(R$46="",IF(R30="",1,0),0))))</f>
        <v>0</v>
      </c>
      <c r="V30" s="31">
        <f t="shared" si="9"/>
        <v>25</v>
      </c>
      <c r="W30" s="46" t="str">
        <f>PARAMETRES!$B29</f>
        <v>T</v>
      </c>
      <c r="X30" s="46" t="str">
        <f>PARAMETRES!$C29</f>
        <v>L</v>
      </c>
      <c r="Y30" s="47"/>
      <c r="Z30" s="47"/>
      <c r="AA30" s="47"/>
      <c r="AB30" s="47"/>
      <c r="AC30" s="47"/>
      <c r="AD30" s="47"/>
      <c r="AE30" s="47"/>
      <c r="AF30" s="47"/>
      <c r="AG30" s="47"/>
      <c r="AH30" s="47"/>
      <c r="AI30" s="47"/>
      <c r="AJ30" s="47"/>
      <c r="AK30" s="47"/>
      <c r="AL30" s="47"/>
      <c r="AM30" s="47"/>
      <c r="AN30" s="48" t="str">
        <f>IF(AO30=0,"-",SUM(Y30:AM30)/AO30*PARAMETRES!$G$7)</f>
        <v>-</v>
      </c>
      <c r="AO30" s="49">
        <f t="shared" si="3"/>
        <v>0</v>
      </c>
      <c r="AP30" s="50">
        <f>IF(PARAMETRES!$B29="-","",IF(Y$3="",0,IF(Y$46="",IF(Y30="",1,0),0))+IF(Z$3="",0,IF(Z$46="",IF(Z30="",1,0),0))+IF(AA$3="",0,IF(AA$46="",IF(AA30="",1,0),0))+IF(AB$3="",0,IF(AB$46="",IF(AB30="",1,0),0))+IF(AC$3="",0,IF(AC$46="",IF(AC30="",1,0),0))+IF(AD$3="",0,IF(AD$46="",IF(AD30="",1,0),0))+IF(AE$3="",0,IF(AE$46="",IF(AE30="",1,0),0))+IF(AF$3="",0,IF(AF$46="",IF(AF30="",1,0),0))+IF(AG$3="",0,IF(AG$46="",IF(AG30="",1,0),0))+IF(AH$3="",0,IF(AH$46="",IF(AH30="",1,0),0))+IF(AI$3="",0,IF(AI$46="",IF(AI30="",1,0),0)+IF(AJ$3="",0,IF(AJ$46="",IF(AJ30="",1,0),0))+IF(AK$3="",0,IF(AK$46="",IF(AK30="",1,0),0))+IF(AL$3="",0,IF(AL$46="",IF(AL30="",1,0),0))+IF(AM$3="",0,IF(AM$46="",IF(AM30="",1,0),0))))</f>
        <v>0</v>
      </c>
      <c r="AQ30" s="31">
        <f t="shared" si="10"/>
        <v>25</v>
      </c>
      <c r="AR30" s="46" t="str">
        <f>PARAMETRES!$B29</f>
        <v>T</v>
      </c>
      <c r="AS30" s="46" t="str">
        <f>PARAMETRES!$C29</f>
        <v>L</v>
      </c>
      <c r="AT30" s="47"/>
      <c r="AU30" s="47"/>
      <c r="AV30" s="47"/>
      <c r="AW30" s="47"/>
      <c r="AX30" s="47"/>
      <c r="AY30" s="47"/>
      <c r="AZ30" s="47"/>
      <c r="BA30" s="47"/>
      <c r="BB30" s="47"/>
      <c r="BC30" s="47"/>
      <c r="BD30" s="47"/>
      <c r="BE30" s="47"/>
      <c r="BF30" s="47"/>
      <c r="BG30" s="47"/>
      <c r="BH30" s="47"/>
      <c r="BI30" s="48" t="str">
        <f>IF(BJ30=0,"-",SUM(AT30:BH30)/BJ30*PARAMETRES!$G$7)</f>
        <v>-</v>
      </c>
      <c r="BJ30" s="49">
        <f t="shared" si="1"/>
        <v>0</v>
      </c>
      <c r="BK30" s="50">
        <f>IF(PARAMETRES!$B29="-","",IF(AT$3="",0,IF(AT$46="",IF(AT30="",1,0),0))+IF(AU$3="",0,IF(AU$46="",IF(AU30="",1,0),0))+IF(AV$3="",0,IF(AV$46="",IF(AV30="",1,0),0))+IF(AW$3="",0,IF(AW$46="",IF(AW30="",1,0),0))+IF(AX$3="",0,IF(AX$46="",IF(AX30="",1,0),0))+IF(AY$3="",0,IF(AY$46="",IF(AY30="",1,0),0))+IF(AZ$3="",0,IF(AZ$46="",IF(AZ30="",1,0),0))+IF(BA$3="",0,IF(BA$46="",IF(BA30="",1,0),0))+IF(BB$3="",0,IF(BB$46="",IF(BB30="",1,0),0))+IF(BC$3="",0,IF(BC$46="",IF(BC30="",1,0),0))+IF(BD$3="",0,IF(BD$46="",IF(BD30="",1,0),0)+IF(BE$3="",0,IF(BE$46="",IF(BE30="",1,0),0))+IF(BF$3="",0,IF(BF$46="",IF(BF30="",1,0),0))+IF(BG$3="",0,IF(BG$46="",IF(BG30="",1,0),0))+IF(BH$3="",0,IF(BH$46="",IF(BH30="",1,0),0))))</f>
        <v>0</v>
      </c>
      <c r="BL30" s="31">
        <f t="shared" si="11"/>
        <v>25</v>
      </c>
      <c r="BM30" s="46" t="str">
        <f>PARAMETRES!$B29</f>
        <v>T</v>
      </c>
      <c r="BN30" s="46" t="str">
        <f>PARAMETRES!$C29</f>
        <v>L</v>
      </c>
      <c r="BO30" s="47"/>
      <c r="BP30" s="47"/>
      <c r="BQ30" s="47"/>
      <c r="BR30" s="47"/>
      <c r="BS30" s="47"/>
      <c r="BT30" s="47"/>
      <c r="BU30" s="47"/>
      <c r="BV30" s="47"/>
      <c r="BW30" s="47"/>
      <c r="BX30" s="47"/>
      <c r="BY30" s="47"/>
      <c r="BZ30" s="47"/>
      <c r="CA30" s="47"/>
      <c r="CB30" s="47"/>
      <c r="CC30" s="47"/>
      <c r="CD30" s="48" t="str">
        <f>IF(CE30=0,"-",SUM(BO30:CC30)/CE30*PARAMETRES!$G$7)</f>
        <v>-</v>
      </c>
      <c r="CE30" s="49">
        <f t="shared" si="2"/>
        <v>0</v>
      </c>
      <c r="CF30" s="51">
        <f>IF(PARAMETRES!$B29="-","",IF(BO$3="",0,IF(BO$46="",IF(BO30="",1,0),0))+IF(BP$3="",0,IF(BP$46="",IF(BP30="",1,0),0))+IF(BQ$3="",0,IF(BQ$46="",IF(BQ30="",1,0),0))+IF(BR$3="",0,IF(BR$46="",IF(BR30="",1,0),0))+IF(BS$3="",0,IF(BS$46="",IF(BS30="",1,0),0))+IF(BT$3="",0,IF(BT$46="",IF(BT30="",1,0),0))+IF(BU$3="",0,IF(BU$46="",IF(BU30="",1,0),0))+IF(BV$3="",0,IF(BV$46="",IF(BV30="",1,0),0))+IF(BW$3="",0,IF(BW$46="",IF(BW30="",1,0),0))+IF(BX$3="",0,IF(BX$46="",IF(BX30="",1,0),0))+IF(BY$3="",0,IF(BY$46="",IF(BY30="",1,0),0)+IF(BZ$3="",0,IF(BZ$46="",IF(BZ30="",1,0),0))+IF(CA$3="",0,IF(CA$46="",IF(CA30="",1,0),0))+IF(CB$3="",0,IF(CB$46="",IF(CB30="",1,0),0))+IF(CC$3="",0,IF(CC$46="",IF(CC30="",1,0),0))))</f>
        <v>0</v>
      </c>
      <c r="CG30" s="46" t="str">
        <f>PARAMETRES!$B29</f>
        <v>T</v>
      </c>
      <c r="CH30" s="52" t="str">
        <f>PARAMETRES!$C29</f>
        <v>L</v>
      </c>
    </row>
    <row r="31" spans="1:86">
      <c r="A31" s="31">
        <f t="shared" si="8"/>
        <v>26</v>
      </c>
      <c r="B31" s="46" t="str">
        <f>PARAMETRES!$B30</f>
        <v>T</v>
      </c>
      <c r="C31" s="46" t="str">
        <f>PARAMETRES!$C30</f>
        <v>M</v>
      </c>
      <c r="D31" s="47">
        <v>19</v>
      </c>
      <c r="E31" s="47">
        <v>19.5</v>
      </c>
      <c r="F31" s="47"/>
      <c r="G31" s="47"/>
      <c r="H31" s="47"/>
      <c r="I31" s="47"/>
      <c r="J31" s="47"/>
      <c r="K31" s="47"/>
      <c r="L31" s="47"/>
      <c r="M31" s="47"/>
      <c r="N31" s="47"/>
      <c r="O31" s="47"/>
      <c r="P31" s="47"/>
      <c r="Q31" s="47"/>
      <c r="R31" s="47"/>
      <c r="S31" s="48">
        <f>IF(T31=0,"-",SUM(D31:R31)/T31*PARAMETRES!$G$7)</f>
        <v>21.388888888888889</v>
      </c>
      <c r="T31" s="49">
        <f t="shared" si="0"/>
        <v>45</v>
      </c>
      <c r="U31" s="50">
        <f>IF(PARAMETRES!$B30="-","",IF(D$3="",0,IF(D$46="",IF(D31="",1,0),0))+IF(E$3="",0,IF(E$46="",IF(E31="",1,0),0))+IF(F$3="",0,IF(F$46="",IF(F31="",1,0),0))+IF(G$3="",0,IF(G$46="",IF(G31="",1,0),0))+IF(H$3="",0,IF(H$46="",IF(H31="",1,0),0))+IF(I$3="",0,IF(I$46="",IF(I31="",1,0),0))+IF(J$3="",0,IF(J$46="",IF(J31="",1,0),0))+IF(K$3="",0,IF(K$46="",IF(K31="",1,0),0))+IF(L$3="",0,IF(L$46="",IF(L31="",1,0),0))+IF(M$3="",0,IF(M$46="",IF(M31="",1,0),0))+IF(N$3="",0,IF(N$46="",IF(N31="",1,0),0)+IF(O$3="",0,IF(O$46="",IF(O31="",1,0),0))+IF(P$3="",0,IF(P$46="",IF(P31="",1,0),0))+IF(Q$3="",0,IF(Q$46="",IF(Q31="",1,0),0))+IF(R$3="",0,IF(R$46="",IF(R31="",1,0),0))))</f>
        <v>0</v>
      </c>
      <c r="V31" s="31">
        <f t="shared" si="9"/>
        <v>26</v>
      </c>
      <c r="W31" s="46" t="str">
        <f>PARAMETRES!$B30</f>
        <v>T</v>
      </c>
      <c r="X31" s="46" t="str">
        <f>PARAMETRES!$C30</f>
        <v>M</v>
      </c>
      <c r="Y31" s="47"/>
      <c r="Z31" s="47"/>
      <c r="AA31" s="47"/>
      <c r="AB31" s="47"/>
      <c r="AC31" s="47"/>
      <c r="AD31" s="47"/>
      <c r="AE31" s="47"/>
      <c r="AF31" s="47"/>
      <c r="AG31" s="47"/>
      <c r="AH31" s="47"/>
      <c r="AI31" s="47"/>
      <c r="AJ31" s="47"/>
      <c r="AK31" s="47"/>
      <c r="AL31" s="47"/>
      <c r="AM31" s="47"/>
      <c r="AN31" s="48" t="str">
        <f>IF(AO31=0,"-",SUM(Y31:AM31)/AO31*PARAMETRES!$G$7)</f>
        <v>-</v>
      </c>
      <c r="AO31" s="49">
        <f t="shared" si="3"/>
        <v>0</v>
      </c>
      <c r="AP31" s="50">
        <f>IF(PARAMETRES!$B30="-","",IF(Y$3="",0,IF(Y$46="",IF(Y31="",1,0),0))+IF(Z$3="",0,IF(Z$46="",IF(Z31="",1,0),0))+IF(AA$3="",0,IF(AA$46="",IF(AA31="",1,0),0))+IF(AB$3="",0,IF(AB$46="",IF(AB31="",1,0),0))+IF(AC$3="",0,IF(AC$46="",IF(AC31="",1,0),0))+IF(AD$3="",0,IF(AD$46="",IF(AD31="",1,0),0))+IF(AE$3="",0,IF(AE$46="",IF(AE31="",1,0),0))+IF(AF$3="",0,IF(AF$46="",IF(AF31="",1,0),0))+IF(AG$3="",0,IF(AG$46="",IF(AG31="",1,0),0))+IF(AH$3="",0,IF(AH$46="",IF(AH31="",1,0),0))+IF(AI$3="",0,IF(AI$46="",IF(AI31="",1,0),0)+IF(AJ$3="",0,IF(AJ$46="",IF(AJ31="",1,0),0))+IF(AK$3="",0,IF(AK$46="",IF(AK31="",1,0),0))+IF(AL$3="",0,IF(AL$46="",IF(AL31="",1,0),0))+IF(AM$3="",0,IF(AM$46="",IF(AM31="",1,0),0))))</f>
        <v>0</v>
      </c>
      <c r="AQ31" s="31">
        <f t="shared" si="10"/>
        <v>26</v>
      </c>
      <c r="AR31" s="46" t="str">
        <f>PARAMETRES!$B30</f>
        <v>T</v>
      </c>
      <c r="AS31" s="46" t="str">
        <f>PARAMETRES!$C30</f>
        <v>M</v>
      </c>
      <c r="AT31" s="47"/>
      <c r="AU31" s="47"/>
      <c r="AV31" s="47"/>
      <c r="AW31" s="47"/>
      <c r="AX31" s="47"/>
      <c r="AY31" s="47"/>
      <c r="AZ31" s="47"/>
      <c r="BA31" s="47"/>
      <c r="BB31" s="47"/>
      <c r="BC31" s="47"/>
      <c r="BD31" s="47"/>
      <c r="BE31" s="47"/>
      <c r="BF31" s="47"/>
      <c r="BG31" s="47"/>
      <c r="BH31" s="47"/>
      <c r="BI31" s="48" t="str">
        <f>IF(BJ31=0,"-",SUM(AT31:BH31)/BJ31*PARAMETRES!$G$7)</f>
        <v>-</v>
      </c>
      <c r="BJ31" s="49">
        <f t="shared" si="1"/>
        <v>0</v>
      </c>
      <c r="BK31" s="50">
        <f>IF(PARAMETRES!$B30="-","",IF(AT$3="",0,IF(AT$46="",IF(AT31="",1,0),0))+IF(AU$3="",0,IF(AU$46="",IF(AU31="",1,0),0))+IF(AV$3="",0,IF(AV$46="",IF(AV31="",1,0),0))+IF(AW$3="",0,IF(AW$46="",IF(AW31="",1,0),0))+IF(AX$3="",0,IF(AX$46="",IF(AX31="",1,0),0))+IF(AY$3="",0,IF(AY$46="",IF(AY31="",1,0),0))+IF(AZ$3="",0,IF(AZ$46="",IF(AZ31="",1,0),0))+IF(BA$3="",0,IF(BA$46="",IF(BA31="",1,0),0))+IF(BB$3="",0,IF(BB$46="",IF(BB31="",1,0),0))+IF(BC$3="",0,IF(BC$46="",IF(BC31="",1,0),0))+IF(BD$3="",0,IF(BD$46="",IF(BD31="",1,0),0)+IF(BE$3="",0,IF(BE$46="",IF(BE31="",1,0),0))+IF(BF$3="",0,IF(BF$46="",IF(BF31="",1,0),0))+IF(BG$3="",0,IF(BG$46="",IF(BG31="",1,0),0))+IF(BH$3="",0,IF(BH$46="",IF(BH31="",1,0),0))))</f>
        <v>0</v>
      </c>
      <c r="BL31" s="31">
        <f t="shared" si="11"/>
        <v>26</v>
      </c>
      <c r="BM31" s="46" t="str">
        <f>PARAMETRES!$B30</f>
        <v>T</v>
      </c>
      <c r="BN31" s="46" t="str">
        <f>PARAMETRES!$C30</f>
        <v>M</v>
      </c>
      <c r="BO31" s="47"/>
      <c r="BP31" s="47"/>
      <c r="BQ31" s="47"/>
      <c r="BR31" s="47"/>
      <c r="BS31" s="47"/>
      <c r="BT31" s="47"/>
      <c r="BU31" s="47"/>
      <c r="BV31" s="47"/>
      <c r="BW31" s="47"/>
      <c r="BX31" s="47"/>
      <c r="BY31" s="47"/>
      <c r="BZ31" s="47"/>
      <c r="CA31" s="47"/>
      <c r="CB31" s="47"/>
      <c r="CC31" s="47"/>
      <c r="CD31" s="48" t="str">
        <f>IF(CE31=0,"-",SUM(BO31:CC31)/CE31*PARAMETRES!$G$7)</f>
        <v>-</v>
      </c>
      <c r="CE31" s="49">
        <f t="shared" si="2"/>
        <v>0</v>
      </c>
      <c r="CF31" s="51">
        <f>IF(PARAMETRES!$B30="-","",IF(BO$3="",0,IF(BO$46="",IF(BO31="",1,0),0))+IF(BP$3="",0,IF(BP$46="",IF(BP31="",1,0),0))+IF(BQ$3="",0,IF(BQ$46="",IF(BQ31="",1,0),0))+IF(BR$3="",0,IF(BR$46="",IF(BR31="",1,0),0))+IF(BS$3="",0,IF(BS$46="",IF(BS31="",1,0),0))+IF(BT$3="",0,IF(BT$46="",IF(BT31="",1,0),0))+IF(BU$3="",0,IF(BU$46="",IF(BU31="",1,0),0))+IF(BV$3="",0,IF(BV$46="",IF(BV31="",1,0),0))+IF(BW$3="",0,IF(BW$46="",IF(BW31="",1,0),0))+IF(BX$3="",0,IF(BX$46="",IF(BX31="",1,0),0))+IF(BY$3="",0,IF(BY$46="",IF(BY31="",1,0),0)+IF(BZ$3="",0,IF(BZ$46="",IF(BZ31="",1,0),0))+IF(CA$3="",0,IF(CA$46="",IF(CA31="",1,0),0))+IF(CB$3="",0,IF(CB$46="",IF(CB31="",1,0),0))+IF(CC$3="",0,IF(CC$46="",IF(CC31="",1,0),0))))</f>
        <v>0</v>
      </c>
      <c r="CG31" s="46" t="str">
        <f>PARAMETRES!$B30</f>
        <v>T</v>
      </c>
      <c r="CH31" s="52" t="str">
        <f>PARAMETRES!$C30</f>
        <v>M</v>
      </c>
    </row>
    <row r="32" spans="1:86">
      <c r="A32" s="31">
        <f t="shared" si="8"/>
        <v>27</v>
      </c>
      <c r="B32" s="46" t="str">
        <f>PARAMETRES!$B31</f>
        <v>V</v>
      </c>
      <c r="C32" s="46" t="str">
        <f>PARAMETRES!$C31</f>
        <v>F</v>
      </c>
      <c r="D32" s="47">
        <v>18</v>
      </c>
      <c r="E32" s="47">
        <v>18.5</v>
      </c>
      <c r="F32" s="47"/>
      <c r="G32" s="47"/>
      <c r="H32" s="47"/>
      <c r="I32" s="47"/>
      <c r="J32" s="47"/>
      <c r="K32" s="47"/>
      <c r="L32" s="47"/>
      <c r="M32" s="47"/>
      <c r="N32" s="47"/>
      <c r="O32" s="47"/>
      <c r="P32" s="47"/>
      <c r="Q32" s="47"/>
      <c r="R32" s="47"/>
      <c r="S32" s="48">
        <f>IF(T32=0,"-",SUM(D32:R32)/T32*PARAMETRES!$G$7)</f>
        <v>20.277777777777779</v>
      </c>
      <c r="T32" s="49">
        <f t="shared" si="0"/>
        <v>45</v>
      </c>
      <c r="U32" s="50">
        <f>IF(PARAMETRES!$B31="-","",IF(D$3="",0,IF(D$46="",IF(D32="",1,0),0))+IF(E$3="",0,IF(E$46="",IF(E32="",1,0),0))+IF(F$3="",0,IF(F$46="",IF(F32="",1,0),0))+IF(G$3="",0,IF(G$46="",IF(G32="",1,0),0))+IF(H$3="",0,IF(H$46="",IF(H32="",1,0),0))+IF(I$3="",0,IF(I$46="",IF(I32="",1,0),0))+IF(J$3="",0,IF(J$46="",IF(J32="",1,0),0))+IF(K$3="",0,IF(K$46="",IF(K32="",1,0),0))+IF(L$3="",0,IF(L$46="",IF(L32="",1,0),0))+IF(M$3="",0,IF(M$46="",IF(M32="",1,0),0))+IF(N$3="",0,IF(N$46="",IF(N32="",1,0),0)+IF(O$3="",0,IF(O$46="",IF(O32="",1,0),0))+IF(P$3="",0,IF(P$46="",IF(P32="",1,0),0))+IF(Q$3="",0,IF(Q$46="",IF(Q32="",1,0),0))+IF(R$3="",0,IF(R$46="",IF(R32="",1,0),0))))</f>
        <v>0</v>
      </c>
      <c r="V32" s="31">
        <f t="shared" si="9"/>
        <v>27</v>
      </c>
      <c r="W32" s="46" t="str">
        <f>PARAMETRES!$B31</f>
        <v>V</v>
      </c>
      <c r="X32" s="46" t="str">
        <f>PARAMETRES!$C31</f>
        <v>F</v>
      </c>
      <c r="Y32" s="47"/>
      <c r="Z32" s="47"/>
      <c r="AA32" s="47"/>
      <c r="AB32" s="47"/>
      <c r="AC32" s="47"/>
      <c r="AD32" s="47"/>
      <c r="AE32" s="47"/>
      <c r="AF32" s="47"/>
      <c r="AG32" s="47"/>
      <c r="AH32" s="47"/>
      <c r="AI32" s="47"/>
      <c r="AJ32" s="47"/>
      <c r="AK32" s="47"/>
      <c r="AL32" s="47"/>
      <c r="AM32" s="47"/>
      <c r="AN32" s="48" t="str">
        <f>IF(AO32=0,"-",SUM(Y32:AM32)/AO32*PARAMETRES!$G$7)</f>
        <v>-</v>
      </c>
      <c r="AO32" s="49">
        <f t="shared" si="3"/>
        <v>0</v>
      </c>
      <c r="AP32" s="50">
        <f>IF(PARAMETRES!$B31="-","",IF(Y$3="",0,IF(Y$46="",IF(Y32="",1,0),0))+IF(Z$3="",0,IF(Z$46="",IF(Z32="",1,0),0))+IF(AA$3="",0,IF(AA$46="",IF(AA32="",1,0),0))+IF(AB$3="",0,IF(AB$46="",IF(AB32="",1,0),0))+IF(AC$3="",0,IF(AC$46="",IF(AC32="",1,0),0))+IF(AD$3="",0,IF(AD$46="",IF(AD32="",1,0),0))+IF(AE$3="",0,IF(AE$46="",IF(AE32="",1,0),0))+IF(AF$3="",0,IF(AF$46="",IF(AF32="",1,0),0))+IF(AG$3="",0,IF(AG$46="",IF(AG32="",1,0),0))+IF(AH$3="",0,IF(AH$46="",IF(AH32="",1,0),0))+IF(AI$3="",0,IF(AI$46="",IF(AI32="",1,0),0)+IF(AJ$3="",0,IF(AJ$46="",IF(AJ32="",1,0),0))+IF(AK$3="",0,IF(AK$46="",IF(AK32="",1,0),0))+IF(AL$3="",0,IF(AL$46="",IF(AL32="",1,0),0))+IF(AM$3="",0,IF(AM$46="",IF(AM32="",1,0),0))))</f>
        <v>0</v>
      </c>
      <c r="AQ32" s="31">
        <f t="shared" si="10"/>
        <v>27</v>
      </c>
      <c r="AR32" s="46" t="str">
        <f>PARAMETRES!$B31</f>
        <v>V</v>
      </c>
      <c r="AS32" s="46" t="str">
        <f>PARAMETRES!$C31</f>
        <v>F</v>
      </c>
      <c r="AT32" s="47"/>
      <c r="AU32" s="47"/>
      <c r="AV32" s="47"/>
      <c r="AW32" s="47"/>
      <c r="AX32" s="47"/>
      <c r="AY32" s="47"/>
      <c r="AZ32" s="47"/>
      <c r="BA32" s="47"/>
      <c r="BB32" s="47"/>
      <c r="BC32" s="47"/>
      <c r="BD32" s="47"/>
      <c r="BE32" s="47"/>
      <c r="BF32" s="47"/>
      <c r="BG32" s="47"/>
      <c r="BH32" s="47"/>
      <c r="BI32" s="48" t="str">
        <f>IF(BJ32=0,"-",SUM(AT32:BH32)/BJ32*PARAMETRES!$G$7)</f>
        <v>-</v>
      </c>
      <c r="BJ32" s="49">
        <f t="shared" si="1"/>
        <v>0</v>
      </c>
      <c r="BK32" s="50">
        <f>IF(PARAMETRES!$B31="-","",IF(AT$3="",0,IF(AT$46="",IF(AT32="",1,0),0))+IF(AU$3="",0,IF(AU$46="",IF(AU32="",1,0),0))+IF(AV$3="",0,IF(AV$46="",IF(AV32="",1,0),0))+IF(AW$3="",0,IF(AW$46="",IF(AW32="",1,0),0))+IF(AX$3="",0,IF(AX$46="",IF(AX32="",1,0),0))+IF(AY$3="",0,IF(AY$46="",IF(AY32="",1,0),0))+IF(AZ$3="",0,IF(AZ$46="",IF(AZ32="",1,0),0))+IF(BA$3="",0,IF(BA$46="",IF(BA32="",1,0),0))+IF(BB$3="",0,IF(BB$46="",IF(BB32="",1,0),0))+IF(BC$3="",0,IF(BC$46="",IF(BC32="",1,0),0))+IF(BD$3="",0,IF(BD$46="",IF(BD32="",1,0),0)+IF(BE$3="",0,IF(BE$46="",IF(BE32="",1,0),0))+IF(BF$3="",0,IF(BF$46="",IF(BF32="",1,0),0))+IF(BG$3="",0,IF(BG$46="",IF(BG32="",1,0),0))+IF(BH$3="",0,IF(BH$46="",IF(BH32="",1,0),0))))</f>
        <v>0</v>
      </c>
      <c r="BL32" s="31">
        <f t="shared" si="11"/>
        <v>27</v>
      </c>
      <c r="BM32" s="46" t="str">
        <f>PARAMETRES!$B31</f>
        <v>V</v>
      </c>
      <c r="BN32" s="46" t="str">
        <f>PARAMETRES!$C31</f>
        <v>F</v>
      </c>
      <c r="BO32" s="47"/>
      <c r="BP32" s="47"/>
      <c r="BQ32" s="47"/>
      <c r="BR32" s="47"/>
      <c r="BS32" s="47"/>
      <c r="BT32" s="47"/>
      <c r="BU32" s="47"/>
      <c r="BV32" s="47"/>
      <c r="BW32" s="47"/>
      <c r="BX32" s="47"/>
      <c r="BY32" s="47"/>
      <c r="BZ32" s="47"/>
      <c r="CA32" s="47"/>
      <c r="CB32" s="47"/>
      <c r="CC32" s="47"/>
      <c r="CD32" s="48" t="str">
        <f>IF(CE32=0,"-",SUM(BO32:CC32)/CE32*PARAMETRES!$G$7)</f>
        <v>-</v>
      </c>
      <c r="CE32" s="49">
        <f t="shared" si="2"/>
        <v>0</v>
      </c>
      <c r="CF32" s="51">
        <f>IF(PARAMETRES!$B31="-","",IF(BO$3="",0,IF(BO$46="",IF(BO32="",1,0),0))+IF(BP$3="",0,IF(BP$46="",IF(BP32="",1,0),0))+IF(BQ$3="",0,IF(BQ$46="",IF(BQ32="",1,0),0))+IF(BR$3="",0,IF(BR$46="",IF(BR32="",1,0),0))+IF(BS$3="",0,IF(BS$46="",IF(BS32="",1,0),0))+IF(BT$3="",0,IF(BT$46="",IF(BT32="",1,0),0))+IF(BU$3="",0,IF(BU$46="",IF(BU32="",1,0),0))+IF(BV$3="",0,IF(BV$46="",IF(BV32="",1,0),0))+IF(BW$3="",0,IF(BW$46="",IF(BW32="",1,0),0))+IF(BX$3="",0,IF(BX$46="",IF(BX32="",1,0),0))+IF(BY$3="",0,IF(BY$46="",IF(BY32="",1,0),0)+IF(BZ$3="",0,IF(BZ$46="",IF(BZ32="",1,0),0))+IF(CA$3="",0,IF(CA$46="",IF(CA32="",1,0),0))+IF(CB$3="",0,IF(CB$46="",IF(CB32="",1,0),0))+IF(CC$3="",0,IF(CC$46="",IF(CC32="",1,0),0))))</f>
        <v>0</v>
      </c>
      <c r="CG32" s="46" t="str">
        <f>PARAMETRES!$B31</f>
        <v>V</v>
      </c>
      <c r="CH32" s="52" t="str">
        <f>PARAMETRES!$C31</f>
        <v>F</v>
      </c>
    </row>
    <row r="33" spans="1:86">
      <c r="A33" s="31">
        <f t="shared" si="8"/>
        <v>28</v>
      </c>
      <c r="B33" s="46" t="str">
        <f>PARAMETRES!$B32</f>
        <v>V</v>
      </c>
      <c r="C33" s="46" t="str">
        <f>PARAMETRES!$C32</f>
        <v>B</v>
      </c>
      <c r="D33" s="47">
        <v>18</v>
      </c>
      <c r="E33" s="47">
        <v>9</v>
      </c>
      <c r="F33" s="47"/>
      <c r="G33" s="47"/>
      <c r="H33" s="47"/>
      <c r="I33" s="47"/>
      <c r="J33" s="47"/>
      <c r="K33" s="47"/>
      <c r="L33" s="47"/>
      <c r="M33" s="47"/>
      <c r="N33" s="47"/>
      <c r="O33" s="47"/>
      <c r="P33" s="47"/>
      <c r="Q33" s="47"/>
      <c r="R33" s="47"/>
      <c r="S33" s="48">
        <f>IF(T33=0,"-",SUM(D33:R33)/T33*PARAMETRES!$G$7)</f>
        <v>15</v>
      </c>
      <c r="T33" s="49">
        <f t="shared" si="0"/>
        <v>45</v>
      </c>
      <c r="U33" s="50">
        <f>IF(PARAMETRES!$B32="-","",IF(D$3="",0,IF(D$46="",IF(D33="",1,0),0))+IF(E$3="",0,IF(E$46="",IF(E33="",1,0),0))+IF(F$3="",0,IF(F$46="",IF(F33="",1,0),0))+IF(G$3="",0,IF(G$46="",IF(G33="",1,0),0))+IF(H$3="",0,IF(H$46="",IF(H33="",1,0),0))+IF(I$3="",0,IF(I$46="",IF(I33="",1,0),0))+IF(J$3="",0,IF(J$46="",IF(J33="",1,0),0))+IF(K$3="",0,IF(K$46="",IF(K33="",1,0),0))+IF(L$3="",0,IF(L$46="",IF(L33="",1,0),0))+IF(M$3="",0,IF(M$46="",IF(M33="",1,0),0))+IF(N$3="",0,IF(N$46="",IF(N33="",1,0),0)+IF(O$3="",0,IF(O$46="",IF(O33="",1,0),0))+IF(P$3="",0,IF(P$46="",IF(P33="",1,0),0))+IF(Q$3="",0,IF(Q$46="",IF(Q33="",1,0),0))+IF(R$3="",0,IF(R$46="",IF(R33="",1,0),0))))</f>
        <v>0</v>
      </c>
      <c r="V33" s="31">
        <f t="shared" si="9"/>
        <v>28</v>
      </c>
      <c r="W33" s="46" t="str">
        <f>PARAMETRES!$B32</f>
        <v>V</v>
      </c>
      <c r="X33" s="46" t="str">
        <f>PARAMETRES!$C32</f>
        <v>B</v>
      </c>
      <c r="Y33" s="47"/>
      <c r="Z33" s="47"/>
      <c r="AA33" s="47"/>
      <c r="AB33" s="47"/>
      <c r="AC33" s="47"/>
      <c r="AD33" s="47"/>
      <c r="AE33" s="47"/>
      <c r="AF33" s="47"/>
      <c r="AG33" s="47"/>
      <c r="AH33" s="47"/>
      <c r="AI33" s="47"/>
      <c r="AJ33" s="47"/>
      <c r="AK33" s="47"/>
      <c r="AL33" s="47"/>
      <c r="AM33" s="47"/>
      <c r="AN33" s="48" t="str">
        <f>IF(AO33=0,"-",SUM(Y33:AM33)/AO33*PARAMETRES!$G$7)</f>
        <v>-</v>
      </c>
      <c r="AO33" s="49">
        <f t="shared" si="3"/>
        <v>0</v>
      </c>
      <c r="AP33" s="50">
        <f>IF(PARAMETRES!$B32="-","",IF(Y$3="",0,IF(Y$46="",IF(Y33="",1,0),0))+IF(Z$3="",0,IF(Z$46="",IF(Z33="",1,0),0))+IF(AA$3="",0,IF(AA$46="",IF(AA33="",1,0),0))+IF(AB$3="",0,IF(AB$46="",IF(AB33="",1,0),0))+IF(AC$3="",0,IF(AC$46="",IF(AC33="",1,0),0))+IF(AD$3="",0,IF(AD$46="",IF(AD33="",1,0),0))+IF(AE$3="",0,IF(AE$46="",IF(AE33="",1,0),0))+IF(AF$3="",0,IF(AF$46="",IF(AF33="",1,0),0))+IF(AG$3="",0,IF(AG$46="",IF(AG33="",1,0),0))+IF(AH$3="",0,IF(AH$46="",IF(AH33="",1,0),0))+IF(AI$3="",0,IF(AI$46="",IF(AI33="",1,0),0)+IF(AJ$3="",0,IF(AJ$46="",IF(AJ33="",1,0),0))+IF(AK$3="",0,IF(AK$46="",IF(AK33="",1,0),0))+IF(AL$3="",0,IF(AL$46="",IF(AL33="",1,0),0))+IF(AM$3="",0,IF(AM$46="",IF(AM33="",1,0),0))))</f>
        <v>0</v>
      </c>
      <c r="AQ33" s="31">
        <f t="shared" si="10"/>
        <v>28</v>
      </c>
      <c r="AR33" s="46" t="str">
        <f>PARAMETRES!$B32</f>
        <v>V</v>
      </c>
      <c r="AS33" s="46" t="str">
        <f>PARAMETRES!$C32</f>
        <v>B</v>
      </c>
      <c r="AT33" s="47"/>
      <c r="AU33" s="47"/>
      <c r="AV33" s="47"/>
      <c r="AW33" s="47"/>
      <c r="AX33" s="47"/>
      <c r="AY33" s="47"/>
      <c r="AZ33" s="47"/>
      <c r="BA33" s="47"/>
      <c r="BB33" s="47"/>
      <c r="BC33" s="47"/>
      <c r="BD33" s="47"/>
      <c r="BE33" s="47"/>
      <c r="BF33" s="47"/>
      <c r="BG33" s="47"/>
      <c r="BH33" s="47"/>
      <c r="BI33" s="48" t="str">
        <f>IF(BJ33=0,"-",SUM(AT33:BH33)/BJ33*PARAMETRES!$G$7)</f>
        <v>-</v>
      </c>
      <c r="BJ33" s="49">
        <f t="shared" si="1"/>
        <v>0</v>
      </c>
      <c r="BK33" s="50">
        <f>IF(PARAMETRES!$B32="-","",IF(AT$3="",0,IF(AT$46="",IF(AT33="",1,0),0))+IF(AU$3="",0,IF(AU$46="",IF(AU33="",1,0),0))+IF(AV$3="",0,IF(AV$46="",IF(AV33="",1,0),0))+IF(AW$3="",0,IF(AW$46="",IF(AW33="",1,0),0))+IF(AX$3="",0,IF(AX$46="",IF(AX33="",1,0),0))+IF(AY$3="",0,IF(AY$46="",IF(AY33="",1,0),0))+IF(AZ$3="",0,IF(AZ$46="",IF(AZ33="",1,0),0))+IF(BA$3="",0,IF(BA$46="",IF(BA33="",1,0),0))+IF(BB$3="",0,IF(BB$46="",IF(BB33="",1,0),0))+IF(BC$3="",0,IF(BC$46="",IF(BC33="",1,0),0))+IF(BD$3="",0,IF(BD$46="",IF(BD33="",1,0),0)+IF(BE$3="",0,IF(BE$46="",IF(BE33="",1,0),0))+IF(BF$3="",0,IF(BF$46="",IF(BF33="",1,0),0))+IF(BG$3="",0,IF(BG$46="",IF(BG33="",1,0),0))+IF(BH$3="",0,IF(BH$46="",IF(BH33="",1,0),0))))</f>
        <v>0</v>
      </c>
      <c r="BL33" s="31">
        <f t="shared" si="11"/>
        <v>28</v>
      </c>
      <c r="BM33" s="46" t="str">
        <f>PARAMETRES!$B32</f>
        <v>V</v>
      </c>
      <c r="BN33" s="46" t="str">
        <f>PARAMETRES!$C32</f>
        <v>B</v>
      </c>
      <c r="BO33" s="47"/>
      <c r="BP33" s="47"/>
      <c r="BQ33" s="47"/>
      <c r="BR33" s="47"/>
      <c r="BS33" s="47"/>
      <c r="BT33" s="47"/>
      <c r="BU33" s="47"/>
      <c r="BV33" s="47"/>
      <c r="BW33" s="47"/>
      <c r="BX33" s="47"/>
      <c r="BY33" s="47"/>
      <c r="BZ33" s="47"/>
      <c r="CA33" s="47"/>
      <c r="CB33" s="47"/>
      <c r="CC33" s="47"/>
      <c r="CD33" s="48" t="str">
        <f>IF(CE33=0,"-",SUM(BO33:CC33)/CE33*PARAMETRES!$G$7)</f>
        <v>-</v>
      </c>
      <c r="CE33" s="49">
        <f t="shared" si="2"/>
        <v>0</v>
      </c>
      <c r="CF33" s="51">
        <f>IF(PARAMETRES!$B32="-","",IF(BO$3="",0,IF(BO$46="",IF(BO33="",1,0),0))+IF(BP$3="",0,IF(BP$46="",IF(BP33="",1,0),0))+IF(BQ$3="",0,IF(BQ$46="",IF(BQ33="",1,0),0))+IF(BR$3="",0,IF(BR$46="",IF(BR33="",1,0),0))+IF(BS$3="",0,IF(BS$46="",IF(BS33="",1,0),0))+IF(BT$3="",0,IF(BT$46="",IF(BT33="",1,0),0))+IF(BU$3="",0,IF(BU$46="",IF(BU33="",1,0),0))+IF(BV$3="",0,IF(BV$46="",IF(BV33="",1,0),0))+IF(BW$3="",0,IF(BW$46="",IF(BW33="",1,0),0))+IF(BX$3="",0,IF(BX$46="",IF(BX33="",1,0),0))+IF(BY$3="",0,IF(BY$46="",IF(BY33="",1,0),0)+IF(BZ$3="",0,IF(BZ$46="",IF(BZ33="",1,0),0))+IF(CA$3="",0,IF(CA$46="",IF(CA33="",1,0),0))+IF(CB$3="",0,IF(CB$46="",IF(CB33="",1,0),0))+IF(CC$3="",0,IF(CC$46="",IF(CC33="",1,0),0))))</f>
        <v>0</v>
      </c>
      <c r="CG33" s="46" t="str">
        <f>PARAMETRES!$B32</f>
        <v>V</v>
      </c>
      <c r="CH33" s="52" t="str">
        <f>PARAMETRES!$C32</f>
        <v>B</v>
      </c>
    </row>
    <row r="34" spans="1:86">
      <c r="A34" s="31">
        <f t="shared" ref="A34:A45" si="12">A33+1</f>
        <v>29</v>
      </c>
      <c r="B34" s="46" t="str">
        <f>PARAMETRES!$B33</f>
        <v>Z</v>
      </c>
      <c r="C34" s="46" t="str">
        <f>PARAMETRES!$C33</f>
        <v>B</v>
      </c>
      <c r="D34" s="47">
        <v>17</v>
      </c>
      <c r="E34" s="47">
        <v>15.5</v>
      </c>
      <c r="F34" s="47"/>
      <c r="G34" s="47"/>
      <c r="H34" s="47"/>
      <c r="I34" s="47"/>
      <c r="J34" s="47"/>
      <c r="K34" s="47"/>
      <c r="L34" s="47"/>
      <c r="M34" s="47"/>
      <c r="N34" s="47"/>
      <c r="O34" s="47"/>
      <c r="P34" s="47"/>
      <c r="Q34" s="47"/>
      <c r="R34" s="47"/>
      <c r="S34" s="48">
        <f>IF(T34=0,"-",SUM(D34:R34)/T34*PARAMETRES!$G$7)</f>
        <v>18.055555555555554</v>
      </c>
      <c r="T34" s="49">
        <f t="shared" si="0"/>
        <v>45</v>
      </c>
      <c r="U34" s="50">
        <f>IF(PARAMETRES!$B33="-","",IF(D$3="",0,IF(D$46="",IF(D34="",1,0),0))+IF(E$3="",0,IF(E$46="",IF(E34="",1,0),0))+IF(F$3="",0,IF(F$46="",IF(F34="",1,0),0))+IF(G$3="",0,IF(G$46="",IF(G34="",1,0),0))+IF(H$3="",0,IF(H$46="",IF(H34="",1,0),0))+IF(I$3="",0,IF(I$46="",IF(I34="",1,0),0))+IF(J$3="",0,IF(J$46="",IF(J34="",1,0),0))+IF(K$3="",0,IF(K$46="",IF(K34="",1,0),0))+IF(L$3="",0,IF(L$46="",IF(L34="",1,0),0))+IF(M$3="",0,IF(M$46="",IF(M34="",1,0),0))+IF(N$3="",0,IF(N$46="",IF(N34="",1,0),0)+IF(O$3="",0,IF(O$46="",IF(O34="",1,0),0))+IF(P$3="",0,IF(P$46="",IF(P34="",1,0),0))+IF(Q$3="",0,IF(Q$46="",IF(Q34="",1,0),0))+IF(R$3="",0,IF(R$46="",IF(R34="",1,0),0))))</f>
        <v>0</v>
      </c>
      <c r="V34" s="31">
        <f t="shared" ref="V34:V45" si="13">V33+1</f>
        <v>29</v>
      </c>
      <c r="W34" s="46" t="str">
        <f>PARAMETRES!$B33</f>
        <v>Z</v>
      </c>
      <c r="X34" s="46" t="str">
        <f>PARAMETRES!$C33</f>
        <v>B</v>
      </c>
      <c r="Y34" s="47"/>
      <c r="Z34" s="47"/>
      <c r="AA34" s="47"/>
      <c r="AB34" s="47"/>
      <c r="AC34" s="47"/>
      <c r="AD34" s="47"/>
      <c r="AE34" s="47"/>
      <c r="AF34" s="47"/>
      <c r="AG34" s="47"/>
      <c r="AH34" s="47"/>
      <c r="AI34" s="47"/>
      <c r="AJ34" s="47"/>
      <c r="AK34" s="47"/>
      <c r="AL34" s="47"/>
      <c r="AM34" s="47"/>
      <c r="AN34" s="48" t="str">
        <f>IF(AO34=0,"-",SUM(Y34:AM34)/AO34*PARAMETRES!$G$7)</f>
        <v>-</v>
      </c>
      <c r="AO34" s="49">
        <f t="shared" si="3"/>
        <v>0</v>
      </c>
      <c r="AP34" s="50">
        <f>IF(PARAMETRES!$B33="-","",IF(Y$3="",0,IF(Y$46="",IF(Y34="",1,0),0))+IF(Z$3="",0,IF(Z$46="",IF(Z34="",1,0),0))+IF(AA$3="",0,IF(AA$46="",IF(AA34="",1,0),0))+IF(AB$3="",0,IF(AB$46="",IF(AB34="",1,0),0))+IF(AC$3="",0,IF(AC$46="",IF(AC34="",1,0),0))+IF(AD$3="",0,IF(AD$46="",IF(AD34="",1,0),0))+IF(AE$3="",0,IF(AE$46="",IF(AE34="",1,0),0))+IF(AF$3="",0,IF(AF$46="",IF(AF34="",1,0),0))+IF(AG$3="",0,IF(AG$46="",IF(AG34="",1,0),0))+IF(AH$3="",0,IF(AH$46="",IF(AH34="",1,0),0))+IF(AI$3="",0,IF(AI$46="",IF(AI34="",1,0),0)+IF(AJ$3="",0,IF(AJ$46="",IF(AJ34="",1,0),0))+IF(AK$3="",0,IF(AK$46="",IF(AK34="",1,0),0))+IF(AL$3="",0,IF(AL$46="",IF(AL34="",1,0),0))+IF(AM$3="",0,IF(AM$46="",IF(AM34="",1,0),0))))</f>
        <v>0</v>
      </c>
      <c r="AQ34" s="31">
        <f t="shared" ref="AQ34:AQ45" si="14">AQ33+1</f>
        <v>29</v>
      </c>
      <c r="AR34" s="46" t="str">
        <f>PARAMETRES!$B33</f>
        <v>Z</v>
      </c>
      <c r="AS34" s="46" t="str">
        <f>PARAMETRES!$C33</f>
        <v>B</v>
      </c>
      <c r="AT34" s="47"/>
      <c r="AU34" s="47"/>
      <c r="AV34" s="47"/>
      <c r="AW34" s="47"/>
      <c r="AX34" s="47"/>
      <c r="AY34" s="47"/>
      <c r="AZ34" s="47"/>
      <c r="BA34" s="47"/>
      <c r="BB34" s="47"/>
      <c r="BC34" s="47"/>
      <c r="BD34" s="47"/>
      <c r="BE34" s="47"/>
      <c r="BF34" s="47"/>
      <c r="BG34" s="47"/>
      <c r="BH34" s="47"/>
      <c r="BI34" s="48" t="str">
        <f>IF(BJ34=0,"-",SUM(AT34:BH34)/BJ34*PARAMETRES!$G$7)</f>
        <v>-</v>
      </c>
      <c r="BJ34" s="49">
        <f t="shared" si="1"/>
        <v>0</v>
      </c>
      <c r="BK34" s="50">
        <f>IF(PARAMETRES!$B33="-","",IF(AT$3="",0,IF(AT$46="",IF(AT34="",1,0),0))+IF(AU$3="",0,IF(AU$46="",IF(AU34="",1,0),0))+IF(AV$3="",0,IF(AV$46="",IF(AV34="",1,0),0))+IF(AW$3="",0,IF(AW$46="",IF(AW34="",1,0),0))+IF(AX$3="",0,IF(AX$46="",IF(AX34="",1,0),0))+IF(AY$3="",0,IF(AY$46="",IF(AY34="",1,0),0))+IF(AZ$3="",0,IF(AZ$46="",IF(AZ34="",1,0),0))+IF(BA$3="",0,IF(BA$46="",IF(BA34="",1,0),0))+IF(BB$3="",0,IF(BB$46="",IF(BB34="",1,0),0))+IF(BC$3="",0,IF(BC$46="",IF(BC34="",1,0),0))+IF(BD$3="",0,IF(BD$46="",IF(BD34="",1,0),0)+IF(BE$3="",0,IF(BE$46="",IF(BE34="",1,0),0))+IF(BF$3="",0,IF(BF$46="",IF(BF34="",1,0),0))+IF(BG$3="",0,IF(BG$46="",IF(BG34="",1,0),0))+IF(BH$3="",0,IF(BH$46="",IF(BH34="",1,0),0))))</f>
        <v>0</v>
      </c>
      <c r="BL34" s="31">
        <f t="shared" ref="BL34:BL45" si="15">BL33+1</f>
        <v>29</v>
      </c>
      <c r="BM34" s="46" t="str">
        <f>PARAMETRES!$B33</f>
        <v>Z</v>
      </c>
      <c r="BN34" s="46" t="str">
        <f>PARAMETRES!$C33</f>
        <v>B</v>
      </c>
      <c r="BO34" s="47"/>
      <c r="BP34" s="47"/>
      <c r="BQ34" s="47"/>
      <c r="BR34" s="47"/>
      <c r="BS34" s="47"/>
      <c r="BT34" s="47"/>
      <c r="BU34" s="47"/>
      <c r="BV34" s="47"/>
      <c r="BW34" s="47"/>
      <c r="BX34" s="47"/>
      <c r="BY34" s="47"/>
      <c r="BZ34" s="47"/>
      <c r="CA34" s="47"/>
      <c r="CB34" s="47"/>
      <c r="CC34" s="47"/>
      <c r="CD34" s="48" t="str">
        <f>IF(CE34=0,"-",SUM(BO34:CC34)/CE34*PARAMETRES!$G$7)</f>
        <v>-</v>
      </c>
      <c r="CE34" s="49">
        <f t="shared" si="2"/>
        <v>0</v>
      </c>
      <c r="CF34" s="51">
        <f>IF(PARAMETRES!$B33="-","",IF(BO$3="",0,IF(BO$46="",IF(BO34="",1,0),0))+IF(BP$3="",0,IF(BP$46="",IF(BP34="",1,0),0))+IF(BQ$3="",0,IF(BQ$46="",IF(BQ34="",1,0),0))+IF(BR$3="",0,IF(BR$46="",IF(BR34="",1,0),0))+IF(BS$3="",0,IF(BS$46="",IF(BS34="",1,0),0))+IF(BT$3="",0,IF(BT$46="",IF(BT34="",1,0),0))+IF(BU$3="",0,IF(BU$46="",IF(BU34="",1,0),0))+IF(BV$3="",0,IF(BV$46="",IF(BV34="",1,0),0))+IF(BW$3="",0,IF(BW$46="",IF(BW34="",1,0),0))+IF(BX$3="",0,IF(BX$46="",IF(BX34="",1,0),0))+IF(BY$3="",0,IF(BY$46="",IF(BY34="",1,0),0)+IF(BZ$3="",0,IF(BZ$46="",IF(BZ34="",1,0),0))+IF(CA$3="",0,IF(CA$46="",IF(CA34="",1,0),0))+IF(CB$3="",0,IF(CB$46="",IF(CB34="",1,0),0))+IF(CC$3="",0,IF(CC$46="",IF(CC34="",1,0),0))))</f>
        <v>0</v>
      </c>
      <c r="CG34" s="46" t="str">
        <f>PARAMETRES!$B33</f>
        <v>Z</v>
      </c>
      <c r="CH34" s="52" t="str">
        <f>PARAMETRES!$C33</f>
        <v>B</v>
      </c>
    </row>
    <row r="35" spans="1:86">
      <c r="A35" s="31">
        <f t="shared" si="12"/>
        <v>30</v>
      </c>
      <c r="B35" s="46" t="str">
        <f>PARAMETRES!$B34</f>
        <v>-</v>
      </c>
      <c r="C35" s="46" t="str">
        <f>PARAMETRES!$C34</f>
        <v>-</v>
      </c>
      <c r="D35" s="47"/>
      <c r="E35" s="47"/>
      <c r="F35" s="47"/>
      <c r="G35" s="47"/>
      <c r="H35" s="47"/>
      <c r="I35" s="47"/>
      <c r="J35" s="47"/>
      <c r="K35" s="47"/>
      <c r="L35" s="47"/>
      <c r="M35" s="47"/>
      <c r="N35" s="47"/>
      <c r="O35" s="47"/>
      <c r="P35" s="47"/>
      <c r="Q35" s="47"/>
      <c r="R35" s="47"/>
      <c r="S35" s="48" t="str">
        <f>IF(T35=0,"-",SUM(D35:R35)/T35*PARAMETRES!$G$7)</f>
        <v>-</v>
      </c>
      <c r="T35" s="49">
        <f t="shared" si="0"/>
        <v>0</v>
      </c>
      <c r="U35" s="50" t="str">
        <f>IF(PARAMETRES!$B34="-","",IF(D$3="",0,IF(D$46="",IF(D35="",1,0),0))+IF(E$3="",0,IF(E$46="",IF(E35="",1,0),0))+IF(F$3="",0,IF(F$46="",IF(F35="",1,0),0))+IF(G$3="",0,IF(G$46="",IF(G35="",1,0),0))+IF(H$3="",0,IF(H$46="",IF(H35="",1,0),0))+IF(I$3="",0,IF(I$46="",IF(I35="",1,0),0))+IF(J$3="",0,IF(J$46="",IF(J35="",1,0),0))+IF(K$3="",0,IF(K$46="",IF(K35="",1,0),0))+IF(L$3="",0,IF(L$46="",IF(L35="",1,0),0))+IF(M$3="",0,IF(M$46="",IF(M35="",1,0),0))+IF(N$3="",0,IF(N$46="",IF(N35="",1,0),0)+IF(O$3="",0,IF(O$46="",IF(O35="",1,0),0))+IF(P$3="",0,IF(P$46="",IF(P35="",1,0),0))+IF(Q$3="",0,IF(Q$46="",IF(Q35="",1,0),0))+IF(R$3="",0,IF(R$46="",IF(R35="",1,0),0))))</f>
        <v/>
      </c>
      <c r="V35" s="31">
        <f t="shared" si="13"/>
        <v>30</v>
      </c>
      <c r="W35" s="46" t="str">
        <f>PARAMETRES!$B34</f>
        <v>-</v>
      </c>
      <c r="X35" s="46" t="str">
        <f>PARAMETRES!$C34</f>
        <v>-</v>
      </c>
      <c r="Y35" s="47"/>
      <c r="Z35" s="47"/>
      <c r="AA35" s="47"/>
      <c r="AB35" s="47"/>
      <c r="AC35" s="47"/>
      <c r="AD35" s="47"/>
      <c r="AE35" s="47"/>
      <c r="AF35" s="47"/>
      <c r="AG35" s="47"/>
      <c r="AH35" s="47"/>
      <c r="AI35" s="47"/>
      <c r="AJ35" s="47"/>
      <c r="AK35" s="47"/>
      <c r="AL35" s="47"/>
      <c r="AM35" s="47"/>
      <c r="AN35" s="48" t="str">
        <f>IF(AO35=0,"-",SUM(Y35:AM35)/AO35*PARAMETRES!$G$7)</f>
        <v>-</v>
      </c>
      <c r="AO35" s="49">
        <f t="shared" si="3"/>
        <v>0</v>
      </c>
      <c r="AP35" s="50" t="str">
        <f>IF(PARAMETRES!$B34="-","",IF(Y$3="",0,IF(Y$46="",IF(Y35="",1,0),0))+IF(Z$3="",0,IF(Z$46="",IF(Z35="",1,0),0))+IF(AA$3="",0,IF(AA$46="",IF(AA35="",1,0),0))+IF(AB$3="",0,IF(AB$46="",IF(AB35="",1,0),0))+IF(AC$3="",0,IF(AC$46="",IF(AC35="",1,0),0))+IF(AD$3="",0,IF(AD$46="",IF(AD35="",1,0),0))+IF(AE$3="",0,IF(AE$46="",IF(AE35="",1,0),0))+IF(AF$3="",0,IF(AF$46="",IF(AF35="",1,0),0))+IF(AG$3="",0,IF(AG$46="",IF(AG35="",1,0),0))+IF(AH$3="",0,IF(AH$46="",IF(AH35="",1,0),0))+IF(AI$3="",0,IF(AI$46="",IF(AI35="",1,0),0)+IF(AJ$3="",0,IF(AJ$46="",IF(AJ35="",1,0),0))+IF(AK$3="",0,IF(AK$46="",IF(AK35="",1,0),0))+IF(AL$3="",0,IF(AL$46="",IF(AL35="",1,0),0))+IF(AM$3="",0,IF(AM$46="",IF(AM35="",1,0),0))))</f>
        <v/>
      </c>
      <c r="AQ35" s="31">
        <f t="shared" si="14"/>
        <v>30</v>
      </c>
      <c r="AR35" s="46" t="str">
        <f>PARAMETRES!$B34</f>
        <v>-</v>
      </c>
      <c r="AS35" s="46" t="str">
        <f>PARAMETRES!$C34</f>
        <v>-</v>
      </c>
      <c r="AT35" s="47"/>
      <c r="AU35" s="47"/>
      <c r="AV35" s="47"/>
      <c r="AW35" s="47"/>
      <c r="AX35" s="47"/>
      <c r="AY35" s="47"/>
      <c r="AZ35" s="47"/>
      <c r="BA35" s="47"/>
      <c r="BB35" s="47"/>
      <c r="BC35" s="47"/>
      <c r="BD35" s="47"/>
      <c r="BE35" s="47"/>
      <c r="BF35" s="47"/>
      <c r="BG35" s="47"/>
      <c r="BH35" s="47"/>
      <c r="BI35" s="48" t="str">
        <f>IF(BJ35=0,"-",SUM(AT35:BH35)/BJ35*PARAMETRES!$G$7)</f>
        <v>-</v>
      </c>
      <c r="BJ35" s="49">
        <f t="shared" si="1"/>
        <v>0</v>
      </c>
      <c r="BK35" s="50" t="str">
        <f>IF(PARAMETRES!$B34="-","",IF(AT$3="",0,IF(AT$46="",IF(AT35="",1,0),0))+IF(AU$3="",0,IF(AU$46="",IF(AU35="",1,0),0))+IF(AV$3="",0,IF(AV$46="",IF(AV35="",1,0),0))+IF(AW$3="",0,IF(AW$46="",IF(AW35="",1,0),0))+IF(AX$3="",0,IF(AX$46="",IF(AX35="",1,0),0))+IF(AY$3="",0,IF(AY$46="",IF(AY35="",1,0),0))+IF(AZ$3="",0,IF(AZ$46="",IF(AZ35="",1,0),0))+IF(BA$3="",0,IF(BA$46="",IF(BA35="",1,0),0))+IF(BB$3="",0,IF(BB$46="",IF(BB35="",1,0),0))+IF(BC$3="",0,IF(BC$46="",IF(BC35="",1,0),0))+IF(BD$3="",0,IF(BD$46="",IF(BD35="",1,0),0)+IF(BE$3="",0,IF(BE$46="",IF(BE35="",1,0),0))+IF(BF$3="",0,IF(BF$46="",IF(BF35="",1,0),0))+IF(BG$3="",0,IF(BG$46="",IF(BG35="",1,0),0))+IF(BH$3="",0,IF(BH$46="",IF(BH35="",1,0),0))))</f>
        <v/>
      </c>
      <c r="BL35" s="31">
        <f t="shared" si="15"/>
        <v>30</v>
      </c>
      <c r="BM35" s="46" t="str">
        <f>PARAMETRES!$B34</f>
        <v>-</v>
      </c>
      <c r="BN35" s="46" t="str">
        <f>PARAMETRES!$C34</f>
        <v>-</v>
      </c>
      <c r="BO35" s="47"/>
      <c r="BP35" s="47"/>
      <c r="BQ35" s="47"/>
      <c r="BR35" s="47"/>
      <c r="BS35" s="47"/>
      <c r="BT35" s="47"/>
      <c r="BU35" s="47"/>
      <c r="BV35" s="47"/>
      <c r="BW35" s="47"/>
      <c r="BX35" s="47"/>
      <c r="BY35" s="47"/>
      <c r="BZ35" s="47"/>
      <c r="CA35" s="47"/>
      <c r="CB35" s="47"/>
      <c r="CC35" s="47"/>
      <c r="CD35" s="48" t="str">
        <f>IF(CE35=0,"-",SUM(BO35:CC35)/CE35*PARAMETRES!$G$7)</f>
        <v>-</v>
      </c>
      <c r="CE35" s="49">
        <f t="shared" si="2"/>
        <v>0</v>
      </c>
      <c r="CF35" s="51" t="str">
        <f>IF(PARAMETRES!$B34="-","",IF(BO$3="",0,IF(BO$46="",IF(BO35="",1,0),0))+IF(BP$3="",0,IF(BP$46="",IF(BP35="",1,0),0))+IF(BQ$3="",0,IF(BQ$46="",IF(BQ35="",1,0),0))+IF(BR$3="",0,IF(BR$46="",IF(BR35="",1,0),0))+IF(BS$3="",0,IF(BS$46="",IF(BS35="",1,0),0))+IF(BT$3="",0,IF(BT$46="",IF(BT35="",1,0),0))+IF(BU$3="",0,IF(BU$46="",IF(BU35="",1,0),0))+IF(BV$3="",0,IF(BV$46="",IF(BV35="",1,0),0))+IF(BW$3="",0,IF(BW$46="",IF(BW35="",1,0),0))+IF(BX$3="",0,IF(BX$46="",IF(BX35="",1,0),0))+IF(BY$3="",0,IF(BY$46="",IF(BY35="",1,0),0)+IF(BZ$3="",0,IF(BZ$46="",IF(BZ35="",1,0),0))+IF(CA$3="",0,IF(CA$46="",IF(CA35="",1,0),0))+IF(CB$3="",0,IF(CB$46="",IF(CB35="",1,0),0))+IF(CC$3="",0,IF(CC$46="",IF(CC35="",1,0),0))))</f>
        <v/>
      </c>
      <c r="CG35" s="46" t="str">
        <f>PARAMETRES!$B34</f>
        <v>-</v>
      </c>
      <c r="CH35" s="52" t="str">
        <f>PARAMETRES!$C34</f>
        <v>-</v>
      </c>
    </row>
    <row r="36" spans="1:86">
      <c r="A36" s="31">
        <f t="shared" si="12"/>
        <v>31</v>
      </c>
      <c r="B36" s="46" t="str">
        <f>PARAMETRES!$B35</f>
        <v>-</v>
      </c>
      <c r="C36" s="46" t="str">
        <f>PARAMETRES!$C35</f>
        <v>-</v>
      </c>
      <c r="D36" s="47"/>
      <c r="E36" s="47"/>
      <c r="F36" s="47"/>
      <c r="G36" s="47"/>
      <c r="H36" s="47"/>
      <c r="I36" s="47"/>
      <c r="J36" s="47"/>
      <c r="K36" s="47"/>
      <c r="L36" s="47"/>
      <c r="M36" s="47"/>
      <c r="N36" s="47"/>
      <c r="O36" s="47"/>
      <c r="P36" s="47"/>
      <c r="Q36" s="47"/>
      <c r="R36" s="47"/>
      <c r="S36" s="48" t="str">
        <f>IF(T36=0,"-",SUM(D36:R36)/T36*PARAMETRES!$G$7)</f>
        <v>-</v>
      </c>
      <c r="T36" s="49">
        <f t="shared" si="0"/>
        <v>0</v>
      </c>
      <c r="U36" s="50" t="str">
        <f>IF(PARAMETRES!$B35="-","",IF(D$3="",0,IF(D$46="",IF(D36="",1,0),0))+IF(E$3="",0,IF(E$46="",IF(E36="",1,0),0))+IF(F$3="",0,IF(F$46="",IF(F36="",1,0),0))+IF(G$3="",0,IF(G$46="",IF(G36="",1,0),0))+IF(H$3="",0,IF(H$46="",IF(H36="",1,0),0))+IF(I$3="",0,IF(I$46="",IF(I36="",1,0),0))+IF(J$3="",0,IF(J$46="",IF(J36="",1,0),0))+IF(K$3="",0,IF(K$46="",IF(K36="",1,0),0))+IF(L$3="",0,IF(L$46="",IF(L36="",1,0),0))+IF(M$3="",0,IF(M$46="",IF(M36="",1,0),0))+IF(N$3="",0,IF(N$46="",IF(N36="",1,0),0)+IF(O$3="",0,IF(O$46="",IF(O36="",1,0),0))+IF(P$3="",0,IF(P$46="",IF(P36="",1,0),0))+IF(Q$3="",0,IF(Q$46="",IF(Q36="",1,0),0))+IF(R$3="",0,IF(R$46="",IF(R36="",1,0),0))))</f>
        <v/>
      </c>
      <c r="V36" s="31">
        <f t="shared" si="13"/>
        <v>31</v>
      </c>
      <c r="W36" s="46" t="str">
        <f>PARAMETRES!$B35</f>
        <v>-</v>
      </c>
      <c r="X36" s="46" t="str">
        <f>PARAMETRES!$C35</f>
        <v>-</v>
      </c>
      <c r="Y36" s="47"/>
      <c r="Z36" s="47"/>
      <c r="AA36" s="47"/>
      <c r="AB36" s="47"/>
      <c r="AC36" s="47"/>
      <c r="AD36" s="47"/>
      <c r="AE36" s="47"/>
      <c r="AF36" s="47"/>
      <c r="AG36" s="47"/>
      <c r="AH36" s="47"/>
      <c r="AI36" s="47"/>
      <c r="AJ36" s="47"/>
      <c r="AK36" s="47"/>
      <c r="AL36" s="47"/>
      <c r="AM36" s="47"/>
      <c r="AN36" s="48" t="str">
        <f>IF(AO36=0,"-",SUM(Y36:AM36)/AO36*PARAMETRES!$G$7)</f>
        <v>-</v>
      </c>
      <c r="AO36" s="49">
        <f t="shared" si="3"/>
        <v>0</v>
      </c>
      <c r="AP36" s="50" t="str">
        <f>IF(PARAMETRES!$B35="-","",IF(Y$3="",0,IF(Y$46="",IF(Y36="",1,0),0))+IF(Z$3="",0,IF(Z$46="",IF(Z36="",1,0),0))+IF(AA$3="",0,IF(AA$46="",IF(AA36="",1,0),0))+IF(AB$3="",0,IF(AB$46="",IF(AB36="",1,0),0))+IF(AC$3="",0,IF(AC$46="",IF(AC36="",1,0),0))+IF(AD$3="",0,IF(AD$46="",IF(AD36="",1,0),0))+IF(AE$3="",0,IF(AE$46="",IF(AE36="",1,0),0))+IF(AF$3="",0,IF(AF$46="",IF(AF36="",1,0),0))+IF(AG$3="",0,IF(AG$46="",IF(AG36="",1,0),0))+IF(AH$3="",0,IF(AH$46="",IF(AH36="",1,0),0))+IF(AI$3="",0,IF(AI$46="",IF(AI36="",1,0),0)+IF(AJ$3="",0,IF(AJ$46="",IF(AJ36="",1,0),0))+IF(AK$3="",0,IF(AK$46="",IF(AK36="",1,0),0))+IF(AL$3="",0,IF(AL$46="",IF(AL36="",1,0),0))+IF(AM$3="",0,IF(AM$46="",IF(AM36="",1,0),0))))</f>
        <v/>
      </c>
      <c r="AQ36" s="31">
        <f t="shared" si="14"/>
        <v>31</v>
      </c>
      <c r="AR36" s="46" t="str">
        <f>PARAMETRES!$B35</f>
        <v>-</v>
      </c>
      <c r="AS36" s="46" t="str">
        <f>PARAMETRES!$C35</f>
        <v>-</v>
      </c>
      <c r="AT36" s="47"/>
      <c r="AU36" s="47"/>
      <c r="AV36" s="47"/>
      <c r="AW36" s="47"/>
      <c r="AX36" s="47"/>
      <c r="AY36" s="47"/>
      <c r="AZ36" s="47"/>
      <c r="BA36" s="47"/>
      <c r="BB36" s="47"/>
      <c r="BC36" s="47"/>
      <c r="BD36" s="47"/>
      <c r="BE36" s="47"/>
      <c r="BF36" s="47"/>
      <c r="BG36" s="47"/>
      <c r="BH36" s="47"/>
      <c r="BI36" s="48" t="str">
        <f>IF(BJ36=0,"-",SUM(AT36:BH36)/BJ36*PARAMETRES!$G$7)</f>
        <v>-</v>
      </c>
      <c r="BJ36" s="49">
        <f t="shared" si="1"/>
        <v>0</v>
      </c>
      <c r="BK36" s="50" t="str">
        <f>IF(PARAMETRES!$B35="-","",IF(AT$3="",0,IF(AT$46="",IF(AT36="",1,0),0))+IF(AU$3="",0,IF(AU$46="",IF(AU36="",1,0),0))+IF(AV$3="",0,IF(AV$46="",IF(AV36="",1,0),0))+IF(AW$3="",0,IF(AW$46="",IF(AW36="",1,0),0))+IF(AX$3="",0,IF(AX$46="",IF(AX36="",1,0),0))+IF(AY$3="",0,IF(AY$46="",IF(AY36="",1,0),0))+IF(AZ$3="",0,IF(AZ$46="",IF(AZ36="",1,0),0))+IF(BA$3="",0,IF(BA$46="",IF(BA36="",1,0),0))+IF(BB$3="",0,IF(BB$46="",IF(BB36="",1,0),0))+IF(BC$3="",0,IF(BC$46="",IF(BC36="",1,0),0))+IF(BD$3="",0,IF(BD$46="",IF(BD36="",1,0),0)+IF(BE$3="",0,IF(BE$46="",IF(BE36="",1,0),0))+IF(BF$3="",0,IF(BF$46="",IF(BF36="",1,0),0))+IF(BG$3="",0,IF(BG$46="",IF(BG36="",1,0),0))+IF(BH$3="",0,IF(BH$46="",IF(BH36="",1,0),0))))</f>
        <v/>
      </c>
      <c r="BL36" s="31">
        <f t="shared" si="15"/>
        <v>31</v>
      </c>
      <c r="BM36" s="46" t="str">
        <f>PARAMETRES!$B35</f>
        <v>-</v>
      </c>
      <c r="BN36" s="46" t="str">
        <f>PARAMETRES!$C35</f>
        <v>-</v>
      </c>
      <c r="BO36" s="47"/>
      <c r="BP36" s="47"/>
      <c r="BQ36" s="47"/>
      <c r="BR36" s="47"/>
      <c r="BS36" s="47"/>
      <c r="BT36" s="47"/>
      <c r="BU36" s="47"/>
      <c r="BV36" s="47"/>
      <c r="BW36" s="47"/>
      <c r="BX36" s="47"/>
      <c r="BY36" s="47"/>
      <c r="BZ36" s="47"/>
      <c r="CA36" s="47"/>
      <c r="CB36" s="47"/>
      <c r="CC36" s="47"/>
      <c r="CD36" s="48" t="str">
        <f>IF(CE36=0,"-",SUM(BO36:CC36)/CE36*PARAMETRES!$G$7)</f>
        <v>-</v>
      </c>
      <c r="CE36" s="49">
        <f t="shared" si="2"/>
        <v>0</v>
      </c>
      <c r="CF36" s="51" t="str">
        <f>IF(PARAMETRES!$B35="-","",IF(BO$3="",0,IF(BO$46="",IF(BO36="",1,0),0))+IF(BP$3="",0,IF(BP$46="",IF(BP36="",1,0),0))+IF(BQ$3="",0,IF(BQ$46="",IF(BQ36="",1,0),0))+IF(BR$3="",0,IF(BR$46="",IF(BR36="",1,0),0))+IF(BS$3="",0,IF(BS$46="",IF(BS36="",1,0),0))+IF(BT$3="",0,IF(BT$46="",IF(BT36="",1,0),0))+IF(BU$3="",0,IF(BU$46="",IF(BU36="",1,0),0))+IF(BV$3="",0,IF(BV$46="",IF(BV36="",1,0),0))+IF(BW$3="",0,IF(BW$46="",IF(BW36="",1,0),0))+IF(BX$3="",0,IF(BX$46="",IF(BX36="",1,0),0))+IF(BY$3="",0,IF(BY$46="",IF(BY36="",1,0),0)+IF(BZ$3="",0,IF(BZ$46="",IF(BZ36="",1,0),0))+IF(CA$3="",0,IF(CA$46="",IF(CA36="",1,0),0))+IF(CB$3="",0,IF(CB$46="",IF(CB36="",1,0),0))+IF(CC$3="",0,IF(CC$46="",IF(CC36="",1,0),0))))</f>
        <v/>
      </c>
      <c r="CG36" s="46" t="str">
        <f>PARAMETRES!$B35</f>
        <v>-</v>
      </c>
      <c r="CH36" s="52" t="str">
        <f>PARAMETRES!$C35</f>
        <v>-</v>
      </c>
    </row>
    <row r="37" spans="1:86">
      <c r="A37" s="31">
        <f t="shared" si="12"/>
        <v>32</v>
      </c>
      <c r="B37" s="46" t="str">
        <f>PARAMETRES!$B36</f>
        <v>-</v>
      </c>
      <c r="C37" s="46" t="str">
        <f>PARAMETRES!$C36</f>
        <v>-</v>
      </c>
      <c r="D37" s="47"/>
      <c r="E37" s="47"/>
      <c r="F37" s="47"/>
      <c r="G37" s="47"/>
      <c r="H37" s="47"/>
      <c r="I37" s="47"/>
      <c r="J37" s="47"/>
      <c r="K37" s="47"/>
      <c r="L37" s="47"/>
      <c r="M37" s="47"/>
      <c r="N37" s="47"/>
      <c r="O37" s="47"/>
      <c r="P37" s="47"/>
      <c r="Q37" s="47"/>
      <c r="R37" s="47"/>
      <c r="S37" s="48" t="str">
        <f>IF(T37=0,"-",SUM(D37:R37)/T37*PARAMETRES!$G$7)</f>
        <v>-</v>
      </c>
      <c r="T37" s="49">
        <f t="shared" si="0"/>
        <v>0</v>
      </c>
      <c r="U37" s="50" t="str">
        <f>IF(PARAMETRES!$B36="-","",IF(D$3="",0,IF(D$46="",IF(D37="",1,0),0))+IF(E$3="",0,IF(E$46="",IF(E37="",1,0),0))+IF(F$3="",0,IF(F$46="",IF(F37="",1,0),0))+IF(G$3="",0,IF(G$46="",IF(G37="",1,0),0))+IF(H$3="",0,IF(H$46="",IF(H37="",1,0),0))+IF(I$3="",0,IF(I$46="",IF(I37="",1,0),0))+IF(J$3="",0,IF(J$46="",IF(J37="",1,0),0))+IF(K$3="",0,IF(K$46="",IF(K37="",1,0),0))+IF(L$3="",0,IF(L$46="",IF(L37="",1,0),0))+IF(M$3="",0,IF(M$46="",IF(M37="",1,0),0))+IF(N$3="",0,IF(N$46="",IF(N37="",1,0),0)+IF(O$3="",0,IF(O$46="",IF(O37="",1,0),0))+IF(P$3="",0,IF(P$46="",IF(P37="",1,0),0))+IF(Q$3="",0,IF(Q$46="",IF(Q37="",1,0),0))+IF(R$3="",0,IF(R$46="",IF(R37="",1,0),0))))</f>
        <v/>
      </c>
      <c r="V37" s="31">
        <f t="shared" si="13"/>
        <v>32</v>
      </c>
      <c r="W37" s="46" t="str">
        <f>PARAMETRES!$B36</f>
        <v>-</v>
      </c>
      <c r="X37" s="46" t="str">
        <f>PARAMETRES!$C36</f>
        <v>-</v>
      </c>
      <c r="Y37" s="47"/>
      <c r="Z37" s="47"/>
      <c r="AA37" s="47"/>
      <c r="AB37" s="47"/>
      <c r="AC37" s="47"/>
      <c r="AD37" s="47"/>
      <c r="AE37" s="47"/>
      <c r="AF37" s="47"/>
      <c r="AG37" s="47"/>
      <c r="AH37" s="47"/>
      <c r="AI37" s="47"/>
      <c r="AJ37" s="47"/>
      <c r="AK37" s="47"/>
      <c r="AL37" s="47"/>
      <c r="AM37" s="47"/>
      <c r="AN37" s="48" t="str">
        <f>IF(AO37=0,"-",SUM(Y37:AM37)/AO37*PARAMETRES!$G$7)</f>
        <v>-</v>
      </c>
      <c r="AO37" s="49">
        <f t="shared" si="3"/>
        <v>0</v>
      </c>
      <c r="AP37" s="50" t="str">
        <f>IF(PARAMETRES!$B36="-","",IF(Y$3="",0,IF(Y$46="",IF(Y37="",1,0),0))+IF(Z$3="",0,IF(Z$46="",IF(Z37="",1,0),0))+IF(AA$3="",0,IF(AA$46="",IF(AA37="",1,0),0))+IF(AB$3="",0,IF(AB$46="",IF(AB37="",1,0),0))+IF(AC$3="",0,IF(AC$46="",IF(AC37="",1,0),0))+IF(AD$3="",0,IF(AD$46="",IF(AD37="",1,0),0))+IF(AE$3="",0,IF(AE$46="",IF(AE37="",1,0),0))+IF(AF$3="",0,IF(AF$46="",IF(AF37="",1,0),0))+IF(AG$3="",0,IF(AG$46="",IF(AG37="",1,0),0))+IF(AH$3="",0,IF(AH$46="",IF(AH37="",1,0),0))+IF(AI$3="",0,IF(AI$46="",IF(AI37="",1,0),0)+IF(AJ$3="",0,IF(AJ$46="",IF(AJ37="",1,0),0))+IF(AK$3="",0,IF(AK$46="",IF(AK37="",1,0),0))+IF(AL$3="",0,IF(AL$46="",IF(AL37="",1,0),0))+IF(AM$3="",0,IF(AM$46="",IF(AM37="",1,0),0))))</f>
        <v/>
      </c>
      <c r="AQ37" s="31">
        <f t="shared" si="14"/>
        <v>32</v>
      </c>
      <c r="AR37" s="46" t="str">
        <f>PARAMETRES!$B36</f>
        <v>-</v>
      </c>
      <c r="AS37" s="46" t="str">
        <f>PARAMETRES!$C36</f>
        <v>-</v>
      </c>
      <c r="AT37" s="47"/>
      <c r="AU37" s="47"/>
      <c r="AV37" s="47"/>
      <c r="AW37" s="47"/>
      <c r="AX37" s="47"/>
      <c r="AY37" s="47"/>
      <c r="AZ37" s="47"/>
      <c r="BA37" s="47"/>
      <c r="BB37" s="47"/>
      <c r="BC37" s="47"/>
      <c r="BD37" s="47"/>
      <c r="BE37" s="47"/>
      <c r="BF37" s="47"/>
      <c r="BG37" s="47"/>
      <c r="BH37" s="47"/>
      <c r="BI37" s="48" t="str">
        <f>IF(BJ37=0,"-",SUM(AT37:BH37)/BJ37*PARAMETRES!$G$7)</f>
        <v>-</v>
      </c>
      <c r="BJ37" s="49">
        <f t="shared" si="1"/>
        <v>0</v>
      </c>
      <c r="BK37" s="50" t="str">
        <f>IF(PARAMETRES!$B36="-","",IF(AT$3="",0,IF(AT$46="",IF(AT37="",1,0),0))+IF(AU$3="",0,IF(AU$46="",IF(AU37="",1,0),0))+IF(AV$3="",0,IF(AV$46="",IF(AV37="",1,0),0))+IF(AW$3="",0,IF(AW$46="",IF(AW37="",1,0),0))+IF(AX$3="",0,IF(AX$46="",IF(AX37="",1,0),0))+IF(AY$3="",0,IF(AY$46="",IF(AY37="",1,0),0))+IF(AZ$3="",0,IF(AZ$46="",IF(AZ37="",1,0),0))+IF(BA$3="",0,IF(BA$46="",IF(BA37="",1,0),0))+IF(BB$3="",0,IF(BB$46="",IF(BB37="",1,0),0))+IF(BC$3="",0,IF(BC$46="",IF(BC37="",1,0),0))+IF(BD$3="",0,IF(BD$46="",IF(BD37="",1,0),0)+IF(BE$3="",0,IF(BE$46="",IF(BE37="",1,0),0))+IF(BF$3="",0,IF(BF$46="",IF(BF37="",1,0),0))+IF(BG$3="",0,IF(BG$46="",IF(BG37="",1,0),0))+IF(BH$3="",0,IF(BH$46="",IF(BH37="",1,0),0))))</f>
        <v/>
      </c>
      <c r="BL37" s="31">
        <f t="shared" si="15"/>
        <v>32</v>
      </c>
      <c r="BM37" s="46" t="str">
        <f>PARAMETRES!$B36</f>
        <v>-</v>
      </c>
      <c r="BN37" s="46" t="str">
        <f>PARAMETRES!$C36</f>
        <v>-</v>
      </c>
      <c r="BO37" s="47"/>
      <c r="BP37" s="47"/>
      <c r="BQ37" s="47"/>
      <c r="BR37" s="47"/>
      <c r="BS37" s="47"/>
      <c r="BT37" s="47"/>
      <c r="BU37" s="47"/>
      <c r="BV37" s="47"/>
      <c r="BW37" s="47"/>
      <c r="BX37" s="47"/>
      <c r="BY37" s="47"/>
      <c r="BZ37" s="47"/>
      <c r="CA37" s="47"/>
      <c r="CB37" s="47"/>
      <c r="CC37" s="47"/>
      <c r="CD37" s="48" t="str">
        <f>IF(CE37=0,"-",SUM(BO37:CC37)/CE37*PARAMETRES!$G$7)</f>
        <v>-</v>
      </c>
      <c r="CE37" s="49">
        <f t="shared" si="2"/>
        <v>0</v>
      </c>
      <c r="CF37" s="51" t="str">
        <f>IF(PARAMETRES!$B36="-","",IF(BO$3="",0,IF(BO$46="",IF(BO37="",1,0),0))+IF(BP$3="",0,IF(BP$46="",IF(BP37="",1,0),0))+IF(BQ$3="",0,IF(BQ$46="",IF(BQ37="",1,0),0))+IF(BR$3="",0,IF(BR$46="",IF(BR37="",1,0),0))+IF(BS$3="",0,IF(BS$46="",IF(BS37="",1,0),0))+IF(BT$3="",0,IF(BT$46="",IF(BT37="",1,0),0))+IF(BU$3="",0,IF(BU$46="",IF(BU37="",1,0),0))+IF(BV$3="",0,IF(BV$46="",IF(BV37="",1,0),0))+IF(BW$3="",0,IF(BW$46="",IF(BW37="",1,0),0))+IF(BX$3="",0,IF(BX$46="",IF(BX37="",1,0),0))+IF(BY$3="",0,IF(BY$46="",IF(BY37="",1,0),0)+IF(BZ$3="",0,IF(BZ$46="",IF(BZ37="",1,0),0))+IF(CA$3="",0,IF(CA$46="",IF(CA37="",1,0),0))+IF(CB$3="",0,IF(CB$46="",IF(CB37="",1,0),0))+IF(CC$3="",0,IF(CC$46="",IF(CC37="",1,0),0))))</f>
        <v/>
      </c>
      <c r="CG37" s="46" t="str">
        <f>PARAMETRES!$B36</f>
        <v>-</v>
      </c>
      <c r="CH37" s="52" t="str">
        <f>PARAMETRES!$C36</f>
        <v>-</v>
      </c>
    </row>
    <row r="38" spans="1:86">
      <c r="A38" s="31">
        <f t="shared" si="12"/>
        <v>33</v>
      </c>
      <c r="B38" s="46" t="str">
        <f>PARAMETRES!$B37</f>
        <v>-</v>
      </c>
      <c r="C38" s="46" t="str">
        <f>PARAMETRES!$C37</f>
        <v>-</v>
      </c>
      <c r="D38" s="47"/>
      <c r="E38" s="47"/>
      <c r="F38" s="47"/>
      <c r="G38" s="47"/>
      <c r="H38" s="47"/>
      <c r="I38" s="47"/>
      <c r="J38" s="47"/>
      <c r="K38" s="47"/>
      <c r="L38" s="47"/>
      <c r="M38" s="47"/>
      <c r="N38" s="47"/>
      <c r="O38" s="47"/>
      <c r="P38" s="47"/>
      <c r="Q38" s="47"/>
      <c r="R38" s="47"/>
      <c r="S38" s="48" t="str">
        <f>IF(T38=0,"-",SUM(D38:R38)/T38*PARAMETRES!$G$7)</f>
        <v>-</v>
      </c>
      <c r="T38" s="49">
        <f t="shared" si="0"/>
        <v>0</v>
      </c>
      <c r="U38" s="50" t="str">
        <f>IF(PARAMETRES!$B37="-","",IF(D$3="",0,IF(D$46="",IF(D38="",1,0),0))+IF(E$3="",0,IF(E$46="",IF(E38="",1,0),0))+IF(F$3="",0,IF(F$46="",IF(F38="",1,0),0))+IF(G$3="",0,IF(G$46="",IF(G38="",1,0),0))+IF(H$3="",0,IF(H$46="",IF(H38="",1,0),0))+IF(I$3="",0,IF(I$46="",IF(I38="",1,0),0))+IF(J$3="",0,IF(J$46="",IF(J38="",1,0),0))+IF(K$3="",0,IF(K$46="",IF(K38="",1,0),0))+IF(L$3="",0,IF(L$46="",IF(L38="",1,0),0))+IF(M$3="",0,IF(M$46="",IF(M38="",1,0),0))+IF(N$3="",0,IF(N$46="",IF(N38="",1,0),0)+IF(O$3="",0,IF(O$46="",IF(O38="",1,0),0))+IF(P$3="",0,IF(P$46="",IF(P38="",1,0),0))+IF(Q$3="",0,IF(Q$46="",IF(Q38="",1,0),0))+IF(R$3="",0,IF(R$46="",IF(R38="",1,0),0))))</f>
        <v/>
      </c>
      <c r="V38" s="31">
        <f t="shared" si="13"/>
        <v>33</v>
      </c>
      <c r="W38" s="46" t="str">
        <f>PARAMETRES!$B37</f>
        <v>-</v>
      </c>
      <c r="X38" s="46" t="str">
        <f>PARAMETRES!$C37</f>
        <v>-</v>
      </c>
      <c r="Y38" s="47"/>
      <c r="Z38" s="47"/>
      <c r="AA38" s="47"/>
      <c r="AB38" s="47"/>
      <c r="AC38" s="47"/>
      <c r="AD38" s="47"/>
      <c r="AE38" s="47"/>
      <c r="AF38" s="47"/>
      <c r="AG38" s="47"/>
      <c r="AH38" s="47"/>
      <c r="AI38" s="47"/>
      <c r="AJ38" s="47"/>
      <c r="AK38" s="47"/>
      <c r="AL38" s="47"/>
      <c r="AM38" s="47"/>
      <c r="AN38" s="48" t="str">
        <f>IF(AO38=0,"-",SUM(Y38:AM38)/AO38*PARAMETRES!$G$7)</f>
        <v>-</v>
      </c>
      <c r="AO38" s="49">
        <f t="shared" si="3"/>
        <v>0</v>
      </c>
      <c r="AP38" s="50" t="str">
        <f>IF(PARAMETRES!$B37="-","",IF(Y$3="",0,IF(Y$46="",IF(Y38="",1,0),0))+IF(Z$3="",0,IF(Z$46="",IF(Z38="",1,0),0))+IF(AA$3="",0,IF(AA$46="",IF(AA38="",1,0),0))+IF(AB$3="",0,IF(AB$46="",IF(AB38="",1,0),0))+IF(AC$3="",0,IF(AC$46="",IF(AC38="",1,0),0))+IF(AD$3="",0,IF(AD$46="",IF(AD38="",1,0),0))+IF(AE$3="",0,IF(AE$46="",IF(AE38="",1,0),0))+IF(AF$3="",0,IF(AF$46="",IF(AF38="",1,0),0))+IF(AG$3="",0,IF(AG$46="",IF(AG38="",1,0),0))+IF(AH$3="",0,IF(AH$46="",IF(AH38="",1,0),0))+IF(AI$3="",0,IF(AI$46="",IF(AI38="",1,0),0)+IF(AJ$3="",0,IF(AJ$46="",IF(AJ38="",1,0),0))+IF(AK$3="",0,IF(AK$46="",IF(AK38="",1,0),0))+IF(AL$3="",0,IF(AL$46="",IF(AL38="",1,0),0))+IF(AM$3="",0,IF(AM$46="",IF(AM38="",1,0),0))))</f>
        <v/>
      </c>
      <c r="AQ38" s="31">
        <f t="shared" si="14"/>
        <v>33</v>
      </c>
      <c r="AR38" s="46" t="str">
        <f>PARAMETRES!$B37</f>
        <v>-</v>
      </c>
      <c r="AS38" s="46" t="str">
        <f>PARAMETRES!$C37</f>
        <v>-</v>
      </c>
      <c r="AT38" s="47"/>
      <c r="AU38" s="47"/>
      <c r="AV38" s="47"/>
      <c r="AW38" s="47"/>
      <c r="AX38" s="47"/>
      <c r="AY38" s="47"/>
      <c r="AZ38" s="47"/>
      <c r="BA38" s="47"/>
      <c r="BB38" s="47"/>
      <c r="BC38" s="47"/>
      <c r="BD38" s="47"/>
      <c r="BE38" s="47"/>
      <c r="BF38" s="47"/>
      <c r="BG38" s="47"/>
      <c r="BH38" s="47"/>
      <c r="BI38" s="48" t="str">
        <f>IF(BJ38=0,"-",SUM(AT38:BH38)/BJ38*PARAMETRES!$G$7)</f>
        <v>-</v>
      </c>
      <c r="BJ38" s="49">
        <f t="shared" si="1"/>
        <v>0</v>
      </c>
      <c r="BK38" s="50" t="str">
        <f>IF(PARAMETRES!$B37="-","",IF(AT$3="",0,IF(AT$46="",IF(AT38="",1,0),0))+IF(AU$3="",0,IF(AU$46="",IF(AU38="",1,0),0))+IF(AV$3="",0,IF(AV$46="",IF(AV38="",1,0),0))+IF(AW$3="",0,IF(AW$46="",IF(AW38="",1,0),0))+IF(AX$3="",0,IF(AX$46="",IF(AX38="",1,0),0))+IF(AY$3="",0,IF(AY$46="",IF(AY38="",1,0),0))+IF(AZ$3="",0,IF(AZ$46="",IF(AZ38="",1,0),0))+IF(BA$3="",0,IF(BA$46="",IF(BA38="",1,0),0))+IF(BB$3="",0,IF(BB$46="",IF(BB38="",1,0),0))+IF(BC$3="",0,IF(BC$46="",IF(BC38="",1,0),0))+IF(BD$3="",0,IF(BD$46="",IF(BD38="",1,0),0)+IF(BE$3="",0,IF(BE$46="",IF(BE38="",1,0),0))+IF(BF$3="",0,IF(BF$46="",IF(BF38="",1,0),0))+IF(BG$3="",0,IF(BG$46="",IF(BG38="",1,0),0))+IF(BH$3="",0,IF(BH$46="",IF(BH38="",1,0),0))))</f>
        <v/>
      </c>
      <c r="BL38" s="31">
        <f t="shared" si="15"/>
        <v>33</v>
      </c>
      <c r="BM38" s="46" t="str">
        <f>PARAMETRES!$B37</f>
        <v>-</v>
      </c>
      <c r="BN38" s="46" t="str">
        <f>PARAMETRES!$C37</f>
        <v>-</v>
      </c>
      <c r="BO38" s="47"/>
      <c r="BP38" s="47"/>
      <c r="BQ38" s="47"/>
      <c r="BR38" s="47"/>
      <c r="BS38" s="47"/>
      <c r="BT38" s="47"/>
      <c r="BU38" s="47"/>
      <c r="BV38" s="47"/>
      <c r="BW38" s="47"/>
      <c r="BX38" s="47"/>
      <c r="BY38" s="47"/>
      <c r="BZ38" s="47"/>
      <c r="CA38" s="47"/>
      <c r="CB38" s="47"/>
      <c r="CC38" s="47"/>
      <c r="CD38" s="48" t="str">
        <f>IF(CE38=0,"-",SUM(BO38:CC38)/CE38*PARAMETRES!$G$7)</f>
        <v>-</v>
      </c>
      <c r="CE38" s="49">
        <f t="shared" si="2"/>
        <v>0</v>
      </c>
      <c r="CF38" s="51" t="str">
        <f>IF(PARAMETRES!$B37="-","",IF(BO$3="",0,IF(BO$46="",IF(BO38="",1,0),0))+IF(BP$3="",0,IF(BP$46="",IF(BP38="",1,0),0))+IF(BQ$3="",0,IF(BQ$46="",IF(BQ38="",1,0),0))+IF(BR$3="",0,IF(BR$46="",IF(BR38="",1,0),0))+IF(BS$3="",0,IF(BS$46="",IF(BS38="",1,0),0))+IF(BT$3="",0,IF(BT$46="",IF(BT38="",1,0),0))+IF(BU$3="",0,IF(BU$46="",IF(BU38="",1,0),0))+IF(BV$3="",0,IF(BV$46="",IF(BV38="",1,0),0))+IF(BW$3="",0,IF(BW$46="",IF(BW38="",1,0),0))+IF(BX$3="",0,IF(BX$46="",IF(BX38="",1,0),0))+IF(BY$3="",0,IF(BY$46="",IF(BY38="",1,0),0)+IF(BZ$3="",0,IF(BZ$46="",IF(BZ38="",1,0),0))+IF(CA$3="",0,IF(CA$46="",IF(CA38="",1,0),0))+IF(CB$3="",0,IF(CB$46="",IF(CB38="",1,0),0))+IF(CC$3="",0,IF(CC$46="",IF(CC38="",1,0),0))))</f>
        <v/>
      </c>
      <c r="CG38" s="46" t="str">
        <f>PARAMETRES!$B37</f>
        <v>-</v>
      </c>
      <c r="CH38" s="52" t="str">
        <f>PARAMETRES!$C37</f>
        <v>-</v>
      </c>
    </row>
    <row r="39" spans="1:86">
      <c r="A39" s="31">
        <f t="shared" si="12"/>
        <v>34</v>
      </c>
      <c r="B39" s="46" t="str">
        <f>PARAMETRES!$B38</f>
        <v>-</v>
      </c>
      <c r="C39" s="46" t="str">
        <f>PARAMETRES!$C38</f>
        <v>-</v>
      </c>
      <c r="D39" s="47"/>
      <c r="E39" s="47"/>
      <c r="F39" s="47"/>
      <c r="G39" s="47"/>
      <c r="H39" s="47"/>
      <c r="I39" s="47"/>
      <c r="J39" s="47"/>
      <c r="K39" s="47"/>
      <c r="L39" s="47"/>
      <c r="M39" s="47"/>
      <c r="N39" s="47"/>
      <c r="O39" s="47"/>
      <c r="P39" s="47"/>
      <c r="Q39" s="47"/>
      <c r="R39" s="47"/>
      <c r="S39" s="48" t="str">
        <f>IF(T39=0,"-",SUM(D39:R39)/T39*PARAMETRES!$G$7)</f>
        <v>-</v>
      </c>
      <c r="T39" s="49">
        <f t="shared" si="0"/>
        <v>0</v>
      </c>
      <c r="U39" s="50" t="str">
        <f>IF(PARAMETRES!$B38="-","",IF(D$3="",0,IF(D$46="",IF(D39="",1,0),0))+IF(E$3="",0,IF(E$46="",IF(E39="",1,0),0))+IF(F$3="",0,IF(F$46="",IF(F39="",1,0),0))+IF(G$3="",0,IF(G$46="",IF(G39="",1,0),0))+IF(H$3="",0,IF(H$46="",IF(H39="",1,0),0))+IF(I$3="",0,IF(I$46="",IF(I39="",1,0),0))+IF(J$3="",0,IF(J$46="",IF(J39="",1,0),0))+IF(K$3="",0,IF(K$46="",IF(K39="",1,0),0))+IF(L$3="",0,IF(L$46="",IF(L39="",1,0),0))+IF(M$3="",0,IF(M$46="",IF(M39="",1,0),0))+IF(N$3="",0,IF(N$46="",IF(N39="",1,0),0)+IF(O$3="",0,IF(O$46="",IF(O39="",1,0),0))+IF(P$3="",0,IF(P$46="",IF(P39="",1,0),0))+IF(Q$3="",0,IF(Q$46="",IF(Q39="",1,0),0))+IF(R$3="",0,IF(R$46="",IF(R39="",1,0),0))))</f>
        <v/>
      </c>
      <c r="V39" s="31">
        <f t="shared" si="13"/>
        <v>34</v>
      </c>
      <c r="W39" s="46" t="str">
        <f>PARAMETRES!$B38</f>
        <v>-</v>
      </c>
      <c r="X39" s="46" t="str">
        <f>PARAMETRES!$C38</f>
        <v>-</v>
      </c>
      <c r="Y39" s="47"/>
      <c r="Z39" s="47"/>
      <c r="AA39" s="47"/>
      <c r="AB39" s="47"/>
      <c r="AC39" s="47"/>
      <c r="AD39" s="47"/>
      <c r="AE39" s="47"/>
      <c r="AF39" s="47"/>
      <c r="AG39" s="47"/>
      <c r="AH39" s="47"/>
      <c r="AI39" s="47"/>
      <c r="AJ39" s="47"/>
      <c r="AK39" s="47"/>
      <c r="AL39" s="47"/>
      <c r="AM39" s="47"/>
      <c r="AN39" s="48" t="str">
        <f>IF(AO39=0,"-",SUM(Y39:AM39)/AO39*PARAMETRES!$G$7)</f>
        <v>-</v>
      </c>
      <c r="AO39" s="49">
        <f t="shared" si="3"/>
        <v>0</v>
      </c>
      <c r="AP39" s="50" t="str">
        <f>IF(PARAMETRES!$B38="-","",IF(Y$3="",0,IF(Y$46="",IF(Y39="",1,0),0))+IF(Z$3="",0,IF(Z$46="",IF(Z39="",1,0),0))+IF(AA$3="",0,IF(AA$46="",IF(AA39="",1,0),0))+IF(AB$3="",0,IF(AB$46="",IF(AB39="",1,0),0))+IF(AC$3="",0,IF(AC$46="",IF(AC39="",1,0),0))+IF(AD$3="",0,IF(AD$46="",IF(AD39="",1,0),0))+IF(AE$3="",0,IF(AE$46="",IF(AE39="",1,0),0))+IF(AF$3="",0,IF(AF$46="",IF(AF39="",1,0),0))+IF(AG$3="",0,IF(AG$46="",IF(AG39="",1,0),0))+IF(AH$3="",0,IF(AH$46="",IF(AH39="",1,0),0))+IF(AI$3="",0,IF(AI$46="",IF(AI39="",1,0),0)+IF(AJ$3="",0,IF(AJ$46="",IF(AJ39="",1,0),0))+IF(AK$3="",0,IF(AK$46="",IF(AK39="",1,0),0))+IF(AL$3="",0,IF(AL$46="",IF(AL39="",1,0),0))+IF(AM$3="",0,IF(AM$46="",IF(AM39="",1,0),0))))</f>
        <v/>
      </c>
      <c r="AQ39" s="31">
        <f t="shared" si="14"/>
        <v>34</v>
      </c>
      <c r="AR39" s="46" t="str">
        <f>PARAMETRES!$B38</f>
        <v>-</v>
      </c>
      <c r="AS39" s="46" t="str">
        <f>PARAMETRES!$C38</f>
        <v>-</v>
      </c>
      <c r="AT39" s="47"/>
      <c r="AU39" s="47"/>
      <c r="AV39" s="47"/>
      <c r="AW39" s="47"/>
      <c r="AX39" s="47"/>
      <c r="AY39" s="47"/>
      <c r="AZ39" s="47"/>
      <c r="BA39" s="47"/>
      <c r="BB39" s="47"/>
      <c r="BC39" s="47"/>
      <c r="BD39" s="47"/>
      <c r="BE39" s="47"/>
      <c r="BF39" s="47"/>
      <c r="BG39" s="47"/>
      <c r="BH39" s="47"/>
      <c r="BI39" s="48" t="str">
        <f>IF(BJ39=0,"-",SUM(AT39:BH39)/BJ39*PARAMETRES!$G$7)</f>
        <v>-</v>
      </c>
      <c r="BJ39" s="49">
        <f t="shared" si="1"/>
        <v>0</v>
      </c>
      <c r="BK39" s="50" t="str">
        <f>IF(PARAMETRES!$B38="-","",IF(AT$3="",0,IF(AT$46="",IF(AT39="",1,0),0))+IF(AU$3="",0,IF(AU$46="",IF(AU39="",1,0),0))+IF(AV$3="",0,IF(AV$46="",IF(AV39="",1,0),0))+IF(AW$3="",0,IF(AW$46="",IF(AW39="",1,0),0))+IF(AX$3="",0,IF(AX$46="",IF(AX39="",1,0),0))+IF(AY$3="",0,IF(AY$46="",IF(AY39="",1,0),0))+IF(AZ$3="",0,IF(AZ$46="",IF(AZ39="",1,0),0))+IF(BA$3="",0,IF(BA$46="",IF(BA39="",1,0),0))+IF(BB$3="",0,IF(BB$46="",IF(BB39="",1,0),0))+IF(BC$3="",0,IF(BC$46="",IF(BC39="",1,0),0))+IF(BD$3="",0,IF(BD$46="",IF(BD39="",1,0),0)+IF(BE$3="",0,IF(BE$46="",IF(BE39="",1,0),0))+IF(BF$3="",0,IF(BF$46="",IF(BF39="",1,0),0))+IF(BG$3="",0,IF(BG$46="",IF(BG39="",1,0),0))+IF(BH$3="",0,IF(BH$46="",IF(BH39="",1,0),0))))</f>
        <v/>
      </c>
      <c r="BL39" s="31">
        <f t="shared" si="15"/>
        <v>34</v>
      </c>
      <c r="BM39" s="46" t="str">
        <f>PARAMETRES!$B38</f>
        <v>-</v>
      </c>
      <c r="BN39" s="46" t="str">
        <f>PARAMETRES!$C38</f>
        <v>-</v>
      </c>
      <c r="BO39" s="47"/>
      <c r="BP39" s="47"/>
      <c r="BQ39" s="47"/>
      <c r="BR39" s="47"/>
      <c r="BS39" s="47"/>
      <c r="BT39" s="47"/>
      <c r="BU39" s="47"/>
      <c r="BV39" s="47"/>
      <c r="BW39" s="47"/>
      <c r="BX39" s="47"/>
      <c r="BY39" s="47"/>
      <c r="BZ39" s="47"/>
      <c r="CA39" s="47"/>
      <c r="CB39" s="47"/>
      <c r="CC39" s="47"/>
      <c r="CD39" s="48" t="str">
        <f>IF(CE39=0,"-",SUM(BO39:CC39)/CE39*PARAMETRES!$G$7)</f>
        <v>-</v>
      </c>
      <c r="CE39" s="49">
        <f t="shared" si="2"/>
        <v>0</v>
      </c>
      <c r="CF39" s="51" t="str">
        <f>IF(PARAMETRES!$B38="-","",IF(BO$3="",0,IF(BO$46="",IF(BO39="",1,0),0))+IF(BP$3="",0,IF(BP$46="",IF(BP39="",1,0),0))+IF(BQ$3="",0,IF(BQ$46="",IF(BQ39="",1,0),0))+IF(BR$3="",0,IF(BR$46="",IF(BR39="",1,0),0))+IF(BS$3="",0,IF(BS$46="",IF(BS39="",1,0),0))+IF(BT$3="",0,IF(BT$46="",IF(BT39="",1,0),0))+IF(BU$3="",0,IF(BU$46="",IF(BU39="",1,0),0))+IF(BV$3="",0,IF(BV$46="",IF(BV39="",1,0),0))+IF(BW$3="",0,IF(BW$46="",IF(BW39="",1,0),0))+IF(BX$3="",0,IF(BX$46="",IF(BX39="",1,0),0))+IF(BY$3="",0,IF(BY$46="",IF(BY39="",1,0),0)+IF(BZ$3="",0,IF(BZ$46="",IF(BZ39="",1,0),0))+IF(CA$3="",0,IF(CA$46="",IF(CA39="",1,0),0))+IF(CB$3="",0,IF(CB$46="",IF(CB39="",1,0),0))+IF(CC$3="",0,IF(CC$46="",IF(CC39="",1,0),0))))</f>
        <v/>
      </c>
      <c r="CG39" s="46" t="str">
        <f>PARAMETRES!$B38</f>
        <v>-</v>
      </c>
      <c r="CH39" s="52" t="str">
        <f>PARAMETRES!$C38</f>
        <v>-</v>
      </c>
    </row>
    <row r="40" spans="1:86">
      <c r="A40" s="31">
        <f t="shared" si="12"/>
        <v>35</v>
      </c>
      <c r="B40" s="46" t="str">
        <f>PARAMETRES!$B39</f>
        <v>-</v>
      </c>
      <c r="C40" s="46" t="str">
        <f>PARAMETRES!$C39</f>
        <v>-</v>
      </c>
      <c r="D40" s="47"/>
      <c r="E40" s="47"/>
      <c r="F40" s="47"/>
      <c r="G40" s="47"/>
      <c r="H40" s="47"/>
      <c r="I40" s="47"/>
      <c r="J40" s="47"/>
      <c r="K40" s="47"/>
      <c r="L40" s="47"/>
      <c r="M40" s="47"/>
      <c r="N40" s="47"/>
      <c r="O40" s="47"/>
      <c r="P40" s="47"/>
      <c r="Q40" s="47"/>
      <c r="R40" s="47"/>
      <c r="S40" s="48" t="str">
        <f>IF(T40=0,"-",SUM(D40:R40)/T40*PARAMETRES!$G$7)</f>
        <v>-</v>
      </c>
      <c r="T40" s="49">
        <f t="shared" si="0"/>
        <v>0</v>
      </c>
      <c r="U40" s="50" t="str">
        <f>IF(PARAMETRES!$B39="-","",IF(D$3="",0,IF(D$46="",IF(D40="",1,0),0))+IF(E$3="",0,IF(E$46="",IF(E40="",1,0),0))+IF(F$3="",0,IF(F$46="",IF(F40="",1,0),0))+IF(G$3="",0,IF(G$46="",IF(G40="",1,0),0))+IF(H$3="",0,IF(H$46="",IF(H40="",1,0),0))+IF(I$3="",0,IF(I$46="",IF(I40="",1,0),0))+IF(J$3="",0,IF(J$46="",IF(J40="",1,0),0))+IF(K$3="",0,IF(K$46="",IF(K40="",1,0),0))+IF(L$3="",0,IF(L$46="",IF(L40="",1,0),0))+IF(M$3="",0,IF(M$46="",IF(M40="",1,0),0))+IF(N$3="",0,IF(N$46="",IF(N40="",1,0),0)+IF(O$3="",0,IF(O$46="",IF(O40="",1,0),0))+IF(P$3="",0,IF(P$46="",IF(P40="",1,0),0))+IF(Q$3="",0,IF(Q$46="",IF(Q40="",1,0),0))+IF(R$3="",0,IF(R$46="",IF(R40="",1,0),0))))</f>
        <v/>
      </c>
      <c r="V40" s="31">
        <f t="shared" si="13"/>
        <v>35</v>
      </c>
      <c r="W40" s="46" t="str">
        <f>PARAMETRES!$B39</f>
        <v>-</v>
      </c>
      <c r="X40" s="46" t="str">
        <f>PARAMETRES!$C39</f>
        <v>-</v>
      </c>
      <c r="Y40" s="47"/>
      <c r="Z40" s="47"/>
      <c r="AA40" s="47"/>
      <c r="AB40" s="47"/>
      <c r="AC40" s="47"/>
      <c r="AD40" s="47"/>
      <c r="AE40" s="47"/>
      <c r="AF40" s="47"/>
      <c r="AG40" s="47"/>
      <c r="AH40" s="47"/>
      <c r="AI40" s="47"/>
      <c r="AJ40" s="47"/>
      <c r="AK40" s="47"/>
      <c r="AL40" s="47"/>
      <c r="AM40" s="47"/>
      <c r="AN40" s="48" t="str">
        <f>IF(AO40=0,"-",SUM(Y40:AM40)/AO40*PARAMETRES!$G$7)</f>
        <v>-</v>
      </c>
      <c r="AO40" s="49">
        <f t="shared" si="3"/>
        <v>0</v>
      </c>
      <c r="AP40" s="50" t="str">
        <f>IF(PARAMETRES!$B39="-","",IF(Y$3="",0,IF(Y$46="",IF(Y40="",1,0),0))+IF(Z$3="",0,IF(Z$46="",IF(Z40="",1,0),0))+IF(AA$3="",0,IF(AA$46="",IF(AA40="",1,0),0))+IF(AB$3="",0,IF(AB$46="",IF(AB40="",1,0),0))+IF(AC$3="",0,IF(AC$46="",IF(AC40="",1,0),0))+IF(AD$3="",0,IF(AD$46="",IF(AD40="",1,0),0))+IF(AE$3="",0,IF(AE$46="",IF(AE40="",1,0),0))+IF(AF$3="",0,IF(AF$46="",IF(AF40="",1,0),0))+IF(AG$3="",0,IF(AG$46="",IF(AG40="",1,0),0))+IF(AH$3="",0,IF(AH$46="",IF(AH40="",1,0),0))+IF(AI$3="",0,IF(AI$46="",IF(AI40="",1,0),0)+IF(AJ$3="",0,IF(AJ$46="",IF(AJ40="",1,0),0))+IF(AK$3="",0,IF(AK$46="",IF(AK40="",1,0),0))+IF(AL$3="",0,IF(AL$46="",IF(AL40="",1,0),0))+IF(AM$3="",0,IF(AM$46="",IF(AM40="",1,0),0))))</f>
        <v/>
      </c>
      <c r="AQ40" s="31">
        <f t="shared" si="14"/>
        <v>35</v>
      </c>
      <c r="AR40" s="46" t="str">
        <f>PARAMETRES!$B39</f>
        <v>-</v>
      </c>
      <c r="AS40" s="46" t="str">
        <f>PARAMETRES!$C39</f>
        <v>-</v>
      </c>
      <c r="AT40" s="47"/>
      <c r="AU40" s="47"/>
      <c r="AV40" s="47"/>
      <c r="AW40" s="47"/>
      <c r="AX40" s="47"/>
      <c r="AY40" s="47"/>
      <c r="AZ40" s="47"/>
      <c r="BA40" s="47"/>
      <c r="BB40" s="47"/>
      <c r="BC40" s="47"/>
      <c r="BD40" s="47"/>
      <c r="BE40" s="47"/>
      <c r="BF40" s="47"/>
      <c r="BG40" s="47"/>
      <c r="BH40" s="47"/>
      <c r="BI40" s="48" t="str">
        <f>IF(BJ40=0,"-",SUM(AT40:BH40)/BJ40*PARAMETRES!$G$7)</f>
        <v>-</v>
      </c>
      <c r="BJ40" s="49">
        <f t="shared" si="1"/>
        <v>0</v>
      </c>
      <c r="BK40" s="50" t="str">
        <f>IF(PARAMETRES!$B39="-","",IF(AT$3="",0,IF(AT$46="",IF(AT40="",1,0),0))+IF(AU$3="",0,IF(AU$46="",IF(AU40="",1,0),0))+IF(AV$3="",0,IF(AV$46="",IF(AV40="",1,0),0))+IF(AW$3="",0,IF(AW$46="",IF(AW40="",1,0),0))+IF(AX$3="",0,IF(AX$46="",IF(AX40="",1,0),0))+IF(AY$3="",0,IF(AY$46="",IF(AY40="",1,0),0))+IF(AZ$3="",0,IF(AZ$46="",IF(AZ40="",1,0),0))+IF(BA$3="",0,IF(BA$46="",IF(BA40="",1,0),0))+IF(BB$3="",0,IF(BB$46="",IF(BB40="",1,0),0))+IF(BC$3="",0,IF(BC$46="",IF(BC40="",1,0),0))+IF(BD$3="",0,IF(BD$46="",IF(BD40="",1,0),0)+IF(BE$3="",0,IF(BE$46="",IF(BE40="",1,0),0))+IF(BF$3="",0,IF(BF$46="",IF(BF40="",1,0),0))+IF(BG$3="",0,IF(BG$46="",IF(BG40="",1,0),0))+IF(BH$3="",0,IF(BH$46="",IF(BH40="",1,0),0))))</f>
        <v/>
      </c>
      <c r="BL40" s="31">
        <f t="shared" si="15"/>
        <v>35</v>
      </c>
      <c r="BM40" s="46" t="str">
        <f>PARAMETRES!$B39</f>
        <v>-</v>
      </c>
      <c r="BN40" s="46" t="str">
        <f>PARAMETRES!$C39</f>
        <v>-</v>
      </c>
      <c r="BO40" s="47"/>
      <c r="BP40" s="47"/>
      <c r="BQ40" s="47"/>
      <c r="BR40" s="47"/>
      <c r="BS40" s="47"/>
      <c r="BT40" s="47"/>
      <c r="BU40" s="47"/>
      <c r="BV40" s="47"/>
      <c r="BW40" s="47"/>
      <c r="BX40" s="47"/>
      <c r="BY40" s="47"/>
      <c r="BZ40" s="47"/>
      <c r="CA40" s="47"/>
      <c r="CB40" s="47"/>
      <c r="CC40" s="47"/>
      <c r="CD40" s="48" t="str">
        <f>IF(CE40=0,"-",SUM(BO40:CC40)/CE40*PARAMETRES!$G$7)</f>
        <v>-</v>
      </c>
      <c r="CE40" s="49">
        <f t="shared" si="2"/>
        <v>0</v>
      </c>
      <c r="CF40" s="51" t="str">
        <f>IF(PARAMETRES!$B39="-","",IF(BO$3="",0,IF(BO$46="",IF(BO40="",1,0),0))+IF(BP$3="",0,IF(BP$46="",IF(BP40="",1,0),0))+IF(BQ$3="",0,IF(BQ$46="",IF(BQ40="",1,0),0))+IF(BR$3="",0,IF(BR$46="",IF(BR40="",1,0),0))+IF(BS$3="",0,IF(BS$46="",IF(BS40="",1,0),0))+IF(BT$3="",0,IF(BT$46="",IF(BT40="",1,0),0))+IF(BU$3="",0,IF(BU$46="",IF(BU40="",1,0),0))+IF(BV$3="",0,IF(BV$46="",IF(BV40="",1,0),0))+IF(BW$3="",0,IF(BW$46="",IF(BW40="",1,0),0))+IF(BX$3="",0,IF(BX$46="",IF(BX40="",1,0),0))+IF(BY$3="",0,IF(BY$46="",IF(BY40="",1,0),0)+IF(BZ$3="",0,IF(BZ$46="",IF(BZ40="",1,0),0))+IF(CA$3="",0,IF(CA$46="",IF(CA40="",1,0),0))+IF(CB$3="",0,IF(CB$46="",IF(CB40="",1,0),0))+IF(CC$3="",0,IF(CC$46="",IF(CC40="",1,0),0))))</f>
        <v/>
      </c>
      <c r="CG40" s="46" t="str">
        <f>PARAMETRES!$B39</f>
        <v>-</v>
      </c>
      <c r="CH40" s="52" t="str">
        <f>PARAMETRES!$C39</f>
        <v>-</v>
      </c>
    </row>
    <row r="41" spans="1:86">
      <c r="A41" s="31">
        <f t="shared" si="12"/>
        <v>36</v>
      </c>
      <c r="B41" s="46" t="str">
        <f>PARAMETRES!$B40</f>
        <v>-</v>
      </c>
      <c r="C41" s="46" t="str">
        <f>PARAMETRES!$C40</f>
        <v>-</v>
      </c>
      <c r="D41" s="47"/>
      <c r="E41" s="47"/>
      <c r="F41" s="47"/>
      <c r="G41" s="47"/>
      <c r="H41" s="47"/>
      <c r="I41" s="47"/>
      <c r="J41" s="47"/>
      <c r="K41" s="47"/>
      <c r="L41" s="47"/>
      <c r="M41" s="47"/>
      <c r="N41" s="47"/>
      <c r="O41" s="47"/>
      <c r="P41" s="47"/>
      <c r="Q41" s="47"/>
      <c r="R41" s="47"/>
      <c r="S41" s="48" t="str">
        <f>IF(T41=0,"-",SUM(D41:R41)/T41*PARAMETRES!$G$7)</f>
        <v>-</v>
      </c>
      <c r="T41" s="49">
        <f t="shared" si="0"/>
        <v>0</v>
      </c>
      <c r="U41" s="50" t="str">
        <f>IF(PARAMETRES!$B40="-","",IF(D$3="",0,IF(D$46="",IF(D41="",1,0),0))+IF(E$3="",0,IF(E$46="",IF(E41="",1,0),0))+IF(F$3="",0,IF(F$46="",IF(F41="",1,0),0))+IF(G$3="",0,IF(G$46="",IF(G41="",1,0),0))+IF(H$3="",0,IF(H$46="",IF(H41="",1,0),0))+IF(I$3="",0,IF(I$46="",IF(I41="",1,0),0))+IF(J$3="",0,IF(J$46="",IF(J41="",1,0),0))+IF(K$3="",0,IF(K$46="",IF(K41="",1,0),0))+IF(L$3="",0,IF(L$46="",IF(L41="",1,0),0))+IF(M$3="",0,IF(M$46="",IF(M41="",1,0),0))+IF(N$3="",0,IF(N$46="",IF(N41="",1,0),0)+IF(O$3="",0,IF(O$46="",IF(O41="",1,0),0))+IF(P$3="",0,IF(P$46="",IF(P41="",1,0),0))+IF(Q$3="",0,IF(Q$46="",IF(Q41="",1,0),0))+IF(R$3="",0,IF(R$46="",IF(R41="",1,0),0))))</f>
        <v/>
      </c>
      <c r="V41" s="31">
        <f t="shared" si="13"/>
        <v>36</v>
      </c>
      <c r="W41" s="46" t="str">
        <f>PARAMETRES!$B40</f>
        <v>-</v>
      </c>
      <c r="X41" s="46" t="str">
        <f>PARAMETRES!$C40</f>
        <v>-</v>
      </c>
      <c r="Y41" s="47"/>
      <c r="Z41" s="47"/>
      <c r="AA41" s="47"/>
      <c r="AB41" s="47"/>
      <c r="AC41" s="47"/>
      <c r="AD41" s="47"/>
      <c r="AE41" s="47"/>
      <c r="AF41" s="47"/>
      <c r="AG41" s="47"/>
      <c r="AH41" s="47"/>
      <c r="AI41" s="47"/>
      <c r="AJ41" s="47"/>
      <c r="AK41" s="47"/>
      <c r="AL41" s="47"/>
      <c r="AM41" s="47"/>
      <c r="AN41" s="48" t="str">
        <f>IF(AO41=0,"-",SUM(Y41:AM41)/AO41*PARAMETRES!$G$7)</f>
        <v>-</v>
      </c>
      <c r="AO41" s="49">
        <f t="shared" si="3"/>
        <v>0</v>
      </c>
      <c r="AP41" s="50" t="str">
        <f>IF(PARAMETRES!$B40="-","",IF(Y$3="",0,IF(Y$46="",IF(Y41="",1,0),0))+IF(Z$3="",0,IF(Z$46="",IF(Z41="",1,0),0))+IF(AA$3="",0,IF(AA$46="",IF(AA41="",1,0),0))+IF(AB$3="",0,IF(AB$46="",IF(AB41="",1,0),0))+IF(AC$3="",0,IF(AC$46="",IF(AC41="",1,0),0))+IF(AD$3="",0,IF(AD$46="",IF(AD41="",1,0),0))+IF(AE$3="",0,IF(AE$46="",IF(AE41="",1,0),0))+IF(AF$3="",0,IF(AF$46="",IF(AF41="",1,0),0))+IF(AG$3="",0,IF(AG$46="",IF(AG41="",1,0),0))+IF(AH$3="",0,IF(AH$46="",IF(AH41="",1,0),0))+IF(AI$3="",0,IF(AI$46="",IF(AI41="",1,0),0)+IF(AJ$3="",0,IF(AJ$46="",IF(AJ41="",1,0),0))+IF(AK$3="",0,IF(AK$46="",IF(AK41="",1,0),0))+IF(AL$3="",0,IF(AL$46="",IF(AL41="",1,0),0))+IF(AM$3="",0,IF(AM$46="",IF(AM41="",1,0),0))))</f>
        <v/>
      </c>
      <c r="AQ41" s="31">
        <f t="shared" si="14"/>
        <v>36</v>
      </c>
      <c r="AR41" s="46" t="str">
        <f>PARAMETRES!$B40</f>
        <v>-</v>
      </c>
      <c r="AS41" s="46" t="str">
        <f>PARAMETRES!$C40</f>
        <v>-</v>
      </c>
      <c r="AT41" s="47"/>
      <c r="AU41" s="47"/>
      <c r="AV41" s="47"/>
      <c r="AW41" s="47"/>
      <c r="AX41" s="47"/>
      <c r="AY41" s="47"/>
      <c r="AZ41" s="47"/>
      <c r="BA41" s="47"/>
      <c r="BB41" s="47"/>
      <c r="BC41" s="47"/>
      <c r="BD41" s="47"/>
      <c r="BE41" s="47"/>
      <c r="BF41" s="47"/>
      <c r="BG41" s="47"/>
      <c r="BH41" s="47"/>
      <c r="BI41" s="48" t="str">
        <f>IF(BJ41=0,"-",SUM(AT41:BH41)/BJ41*PARAMETRES!$G$7)</f>
        <v>-</v>
      </c>
      <c r="BJ41" s="49">
        <f t="shared" si="1"/>
        <v>0</v>
      </c>
      <c r="BK41" s="50" t="str">
        <f>IF(PARAMETRES!$B40="-","",IF(AT$3="",0,IF(AT$46="",IF(AT41="",1,0),0))+IF(AU$3="",0,IF(AU$46="",IF(AU41="",1,0),0))+IF(AV$3="",0,IF(AV$46="",IF(AV41="",1,0),0))+IF(AW$3="",0,IF(AW$46="",IF(AW41="",1,0),0))+IF(AX$3="",0,IF(AX$46="",IF(AX41="",1,0),0))+IF(AY$3="",0,IF(AY$46="",IF(AY41="",1,0),0))+IF(AZ$3="",0,IF(AZ$46="",IF(AZ41="",1,0),0))+IF(BA$3="",0,IF(BA$46="",IF(BA41="",1,0),0))+IF(BB$3="",0,IF(BB$46="",IF(BB41="",1,0),0))+IF(BC$3="",0,IF(BC$46="",IF(BC41="",1,0),0))+IF(BD$3="",0,IF(BD$46="",IF(BD41="",1,0),0)+IF(BE$3="",0,IF(BE$46="",IF(BE41="",1,0),0))+IF(BF$3="",0,IF(BF$46="",IF(BF41="",1,0),0))+IF(BG$3="",0,IF(BG$46="",IF(BG41="",1,0),0))+IF(BH$3="",0,IF(BH$46="",IF(BH41="",1,0),0))))</f>
        <v/>
      </c>
      <c r="BL41" s="31">
        <f t="shared" si="15"/>
        <v>36</v>
      </c>
      <c r="BM41" s="46" t="str">
        <f>PARAMETRES!$B40</f>
        <v>-</v>
      </c>
      <c r="BN41" s="46" t="str">
        <f>PARAMETRES!$C40</f>
        <v>-</v>
      </c>
      <c r="BO41" s="47"/>
      <c r="BP41" s="47"/>
      <c r="BQ41" s="47"/>
      <c r="BR41" s="47"/>
      <c r="BS41" s="47"/>
      <c r="BT41" s="47"/>
      <c r="BU41" s="47"/>
      <c r="BV41" s="47"/>
      <c r="BW41" s="47"/>
      <c r="BX41" s="47"/>
      <c r="BY41" s="47"/>
      <c r="BZ41" s="47"/>
      <c r="CA41" s="47"/>
      <c r="CB41" s="47"/>
      <c r="CC41" s="47"/>
      <c r="CD41" s="48" t="str">
        <f>IF(CE41=0,"-",SUM(BO41:CC41)/CE41*PARAMETRES!$G$7)</f>
        <v>-</v>
      </c>
      <c r="CE41" s="49">
        <f t="shared" si="2"/>
        <v>0</v>
      </c>
      <c r="CF41" s="51" t="str">
        <f>IF(PARAMETRES!$B40="-","",IF(BO$3="",0,IF(BO$46="",IF(BO41="",1,0),0))+IF(BP$3="",0,IF(BP$46="",IF(BP41="",1,0),0))+IF(BQ$3="",0,IF(BQ$46="",IF(BQ41="",1,0),0))+IF(BR$3="",0,IF(BR$46="",IF(BR41="",1,0),0))+IF(BS$3="",0,IF(BS$46="",IF(BS41="",1,0),0))+IF(BT$3="",0,IF(BT$46="",IF(BT41="",1,0),0))+IF(BU$3="",0,IF(BU$46="",IF(BU41="",1,0),0))+IF(BV$3="",0,IF(BV$46="",IF(BV41="",1,0),0))+IF(BW$3="",0,IF(BW$46="",IF(BW41="",1,0),0))+IF(BX$3="",0,IF(BX$46="",IF(BX41="",1,0),0))+IF(BY$3="",0,IF(BY$46="",IF(BY41="",1,0),0)+IF(BZ$3="",0,IF(BZ$46="",IF(BZ41="",1,0),0))+IF(CA$3="",0,IF(CA$46="",IF(CA41="",1,0),0))+IF(CB$3="",0,IF(CB$46="",IF(CB41="",1,0),0))+IF(CC$3="",0,IF(CC$46="",IF(CC41="",1,0),0))))</f>
        <v/>
      </c>
      <c r="CG41" s="46" t="str">
        <f>PARAMETRES!$B40</f>
        <v>-</v>
      </c>
      <c r="CH41" s="52" t="str">
        <f>PARAMETRES!$C40</f>
        <v>-</v>
      </c>
    </row>
    <row r="42" spans="1:86">
      <c r="A42" s="31">
        <f t="shared" si="12"/>
        <v>37</v>
      </c>
      <c r="B42" s="46" t="str">
        <f>PARAMETRES!$B41</f>
        <v>-</v>
      </c>
      <c r="C42" s="46" t="str">
        <f>PARAMETRES!$C41</f>
        <v>-</v>
      </c>
      <c r="D42" s="47"/>
      <c r="E42" s="47"/>
      <c r="F42" s="47"/>
      <c r="G42" s="47"/>
      <c r="H42" s="47"/>
      <c r="I42" s="47"/>
      <c r="J42" s="47"/>
      <c r="K42" s="47"/>
      <c r="L42" s="47"/>
      <c r="M42" s="47"/>
      <c r="N42" s="47"/>
      <c r="O42" s="47"/>
      <c r="P42" s="47"/>
      <c r="Q42" s="47"/>
      <c r="R42" s="47"/>
      <c r="S42" s="48" t="str">
        <f>IF(T42=0,"-",SUM(D42:R42)/T42*PARAMETRES!$G$7)</f>
        <v>-</v>
      </c>
      <c r="T42" s="49">
        <f t="shared" si="0"/>
        <v>0</v>
      </c>
      <c r="U42" s="50" t="str">
        <f>IF(PARAMETRES!$B41="-","",IF(D$3="",0,IF(D$46="",IF(D42="",1,0),0))+IF(E$3="",0,IF(E$46="",IF(E42="",1,0),0))+IF(F$3="",0,IF(F$46="",IF(F42="",1,0),0))+IF(G$3="",0,IF(G$46="",IF(G42="",1,0),0))+IF(H$3="",0,IF(H$46="",IF(H42="",1,0),0))+IF(I$3="",0,IF(I$46="",IF(I42="",1,0),0))+IF(J$3="",0,IF(J$46="",IF(J42="",1,0),0))+IF(K$3="",0,IF(K$46="",IF(K42="",1,0),0))+IF(L$3="",0,IF(L$46="",IF(L42="",1,0),0))+IF(M$3="",0,IF(M$46="",IF(M42="",1,0),0))+IF(N$3="",0,IF(N$46="",IF(N42="",1,0),0)+IF(O$3="",0,IF(O$46="",IF(O42="",1,0),0))+IF(P$3="",0,IF(P$46="",IF(P42="",1,0),0))+IF(Q$3="",0,IF(Q$46="",IF(Q42="",1,0),0))+IF(R$3="",0,IF(R$46="",IF(R42="",1,0),0))))</f>
        <v/>
      </c>
      <c r="V42" s="31">
        <f t="shared" si="13"/>
        <v>37</v>
      </c>
      <c r="W42" s="46" t="str">
        <f>PARAMETRES!$B41</f>
        <v>-</v>
      </c>
      <c r="X42" s="46" t="str">
        <f>PARAMETRES!$C41</f>
        <v>-</v>
      </c>
      <c r="Y42" s="47"/>
      <c r="Z42" s="47"/>
      <c r="AA42" s="47"/>
      <c r="AB42" s="47"/>
      <c r="AC42" s="47"/>
      <c r="AD42" s="47"/>
      <c r="AE42" s="47"/>
      <c r="AF42" s="47"/>
      <c r="AG42" s="47"/>
      <c r="AH42" s="47"/>
      <c r="AI42" s="47"/>
      <c r="AJ42" s="47"/>
      <c r="AK42" s="47"/>
      <c r="AL42" s="47"/>
      <c r="AM42" s="47"/>
      <c r="AN42" s="48" t="str">
        <f>IF(AO42=0,"-",SUM(Y42:AM42)/AO42*PARAMETRES!$G$7)</f>
        <v>-</v>
      </c>
      <c r="AO42" s="49">
        <f t="shared" si="3"/>
        <v>0</v>
      </c>
      <c r="AP42" s="50" t="str">
        <f>IF(PARAMETRES!$B41="-","",IF(Y$3="",0,IF(Y$46="",IF(Y42="",1,0),0))+IF(Z$3="",0,IF(Z$46="",IF(Z42="",1,0),0))+IF(AA$3="",0,IF(AA$46="",IF(AA42="",1,0),0))+IF(AB$3="",0,IF(AB$46="",IF(AB42="",1,0),0))+IF(AC$3="",0,IF(AC$46="",IF(AC42="",1,0),0))+IF(AD$3="",0,IF(AD$46="",IF(AD42="",1,0),0))+IF(AE$3="",0,IF(AE$46="",IF(AE42="",1,0),0))+IF(AF$3="",0,IF(AF$46="",IF(AF42="",1,0),0))+IF(AG$3="",0,IF(AG$46="",IF(AG42="",1,0),0))+IF(AH$3="",0,IF(AH$46="",IF(AH42="",1,0),0))+IF(AI$3="",0,IF(AI$46="",IF(AI42="",1,0),0)+IF(AJ$3="",0,IF(AJ$46="",IF(AJ42="",1,0),0))+IF(AK$3="",0,IF(AK$46="",IF(AK42="",1,0),0))+IF(AL$3="",0,IF(AL$46="",IF(AL42="",1,0),0))+IF(AM$3="",0,IF(AM$46="",IF(AM42="",1,0),0))))</f>
        <v/>
      </c>
      <c r="AQ42" s="31">
        <f t="shared" si="14"/>
        <v>37</v>
      </c>
      <c r="AR42" s="46" t="str">
        <f>PARAMETRES!$B41</f>
        <v>-</v>
      </c>
      <c r="AS42" s="46" t="str">
        <f>PARAMETRES!$C41</f>
        <v>-</v>
      </c>
      <c r="AT42" s="47"/>
      <c r="AU42" s="47"/>
      <c r="AV42" s="47"/>
      <c r="AW42" s="47"/>
      <c r="AX42" s="47"/>
      <c r="AY42" s="47"/>
      <c r="AZ42" s="47"/>
      <c r="BA42" s="47"/>
      <c r="BB42" s="47"/>
      <c r="BC42" s="47"/>
      <c r="BD42" s="47"/>
      <c r="BE42" s="47"/>
      <c r="BF42" s="47"/>
      <c r="BG42" s="47"/>
      <c r="BH42" s="47"/>
      <c r="BI42" s="48" t="str">
        <f>IF(BJ42=0,"-",SUM(AT42:BH42)/BJ42*PARAMETRES!$G$7)</f>
        <v>-</v>
      </c>
      <c r="BJ42" s="49">
        <f t="shared" si="1"/>
        <v>0</v>
      </c>
      <c r="BK42" s="50" t="str">
        <f>IF(PARAMETRES!$B41="-","",IF(AT$3="",0,IF(AT$46="",IF(AT42="",1,0),0))+IF(AU$3="",0,IF(AU$46="",IF(AU42="",1,0),0))+IF(AV$3="",0,IF(AV$46="",IF(AV42="",1,0),0))+IF(AW$3="",0,IF(AW$46="",IF(AW42="",1,0),0))+IF(AX$3="",0,IF(AX$46="",IF(AX42="",1,0),0))+IF(AY$3="",0,IF(AY$46="",IF(AY42="",1,0),0))+IF(AZ$3="",0,IF(AZ$46="",IF(AZ42="",1,0),0))+IF(BA$3="",0,IF(BA$46="",IF(BA42="",1,0),0))+IF(BB$3="",0,IF(BB$46="",IF(BB42="",1,0),0))+IF(BC$3="",0,IF(BC$46="",IF(BC42="",1,0),0))+IF(BD$3="",0,IF(BD$46="",IF(BD42="",1,0),0)+IF(BE$3="",0,IF(BE$46="",IF(BE42="",1,0),0))+IF(BF$3="",0,IF(BF$46="",IF(BF42="",1,0),0))+IF(BG$3="",0,IF(BG$46="",IF(BG42="",1,0),0))+IF(BH$3="",0,IF(BH$46="",IF(BH42="",1,0),0))))</f>
        <v/>
      </c>
      <c r="BL42" s="31">
        <f t="shared" si="15"/>
        <v>37</v>
      </c>
      <c r="BM42" s="46" t="str">
        <f>PARAMETRES!$B41</f>
        <v>-</v>
      </c>
      <c r="BN42" s="46" t="str">
        <f>PARAMETRES!$C41</f>
        <v>-</v>
      </c>
      <c r="BO42" s="47"/>
      <c r="BP42" s="47"/>
      <c r="BQ42" s="47"/>
      <c r="BR42" s="47"/>
      <c r="BS42" s="47"/>
      <c r="BT42" s="47"/>
      <c r="BU42" s="47"/>
      <c r="BV42" s="47"/>
      <c r="BW42" s="47"/>
      <c r="BX42" s="47"/>
      <c r="BY42" s="47"/>
      <c r="BZ42" s="47"/>
      <c r="CA42" s="47"/>
      <c r="CB42" s="47"/>
      <c r="CC42" s="47"/>
      <c r="CD42" s="48" t="str">
        <f>IF(CE42=0,"-",SUM(BO42:CC42)/CE42*PARAMETRES!$G$7)</f>
        <v>-</v>
      </c>
      <c r="CE42" s="49">
        <f t="shared" si="2"/>
        <v>0</v>
      </c>
      <c r="CF42" s="51" t="str">
        <f>IF(PARAMETRES!$B41="-","",IF(BO$3="",0,IF(BO$46="",IF(BO42="",1,0),0))+IF(BP$3="",0,IF(BP$46="",IF(BP42="",1,0),0))+IF(BQ$3="",0,IF(BQ$46="",IF(BQ42="",1,0),0))+IF(BR$3="",0,IF(BR$46="",IF(BR42="",1,0),0))+IF(BS$3="",0,IF(BS$46="",IF(BS42="",1,0),0))+IF(BT$3="",0,IF(BT$46="",IF(BT42="",1,0),0))+IF(BU$3="",0,IF(BU$46="",IF(BU42="",1,0),0))+IF(BV$3="",0,IF(BV$46="",IF(BV42="",1,0),0))+IF(BW$3="",0,IF(BW$46="",IF(BW42="",1,0),0))+IF(BX$3="",0,IF(BX$46="",IF(BX42="",1,0),0))+IF(BY$3="",0,IF(BY$46="",IF(BY42="",1,0),0)+IF(BZ$3="",0,IF(BZ$46="",IF(BZ42="",1,0),0))+IF(CA$3="",0,IF(CA$46="",IF(CA42="",1,0),0))+IF(CB$3="",0,IF(CB$46="",IF(CB42="",1,0),0))+IF(CC$3="",0,IF(CC$46="",IF(CC42="",1,0),0))))</f>
        <v/>
      </c>
      <c r="CG42" s="46" t="str">
        <f>PARAMETRES!$B41</f>
        <v>-</v>
      </c>
      <c r="CH42" s="52" t="str">
        <f>PARAMETRES!$C41</f>
        <v>-</v>
      </c>
    </row>
    <row r="43" spans="1:86">
      <c r="A43" s="31">
        <f t="shared" si="12"/>
        <v>38</v>
      </c>
      <c r="B43" s="46" t="str">
        <f>PARAMETRES!$B42</f>
        <v>-</v>
      </c>
      <c r="C43" s="46" t="str">
        <f>PARAMETRES!$C42</f>
        <v>-</v>
      </c>
      <c r="D43" s="47"/>
      <c r="E43" s="47"/>
      <c r="F43" s="47"/>
      <c r="G43" s="47"/>
      <c r="H43" s="47"/>
      <c r="I43" s="47"/>
      <c r="J43" s="47"/>
      <c r="K43" s="47"/>
      <c r="L43" s="47"/>
      <c r="M43" s="47"/>
      <c r="N43" s="47"/>
      <c r="O43" s="47"/>
      <c r="P43" s="47"/>
      <c r="Q43" s="47"/>
      <c r="R43" s="47"/>
      <c r="S43" s="48" t="str">
        <f>IF(T43=0,"-",SUM(D43:R43)/T43*PARAMETRES!$G$7)</f>
        <v>-</v>
      </c>
      <c r="T43" s="49">
        <f t="shared" si="0"/>
        <v>0</v>
      </c>
      <c r="U43" s="50" t="str">
        <f>IF(PARAMETRES!$B42="-","",IF(D$3="",0,IF(D$46="",IF(D43="",1,0),0))+IF(E$3="",0,IF(E$46="",IF(E43="",1,0),0))+IF(F$3="",0,IF(F$46="",IF(F43="",1,0),0))+IF(G$3="",0,IF(G$46="",IF(G43="",1,0),0))+IF(H$3="",0,IF(H$46="",IF(H43="",1,0),0))+IF(I$3="",0,IF(I$46="",IF(I43="",1,0),0))+IF(J$3="",0,IF(J$46="",IF(J43="",1,0),0))+IF(K$3="",0,IF(K$46="",IF(K43="",1,0),0))+IF(L$3="",0,IF(L$46="",IF(L43="",1,0),0))+IF(M$3="",0,IF(M$46="",IF(M43="",1,0),0))+IF(N$3="",0,IF(N$46="",IF(N43="",1,0),0)+IF(O$3="",0,IF(O$46="",IF(O43="",1,0),0))+IF(P$3="",0,IF(P$46="",IF(P43="",1,0),0))+IF(Q$3="",0,IF(Q$46="",IF(Q43="",1,0),0))+IF(R$3="",0,IF(R$46="",IF(R43="",1,0),0))))</f>
        <v/>
      </c>
      <c r="V43" s="31">
        <f t="shared" si="13"/>
        <v>38</v>
      </c>
      <c r="W43" s="46" t="str">
        <f>PARAMETRES!$B42</f>
        <v>-</v>
      </c>
      <c r="X43" s="46" t="str">
        <f>PARAMETRES!$C42</f>
        <v>-</v>
      </c>
      <c r="Y43" s="47"/>
      <c r="Z43" s="47"/>
      <c r="AA43" s="47"/>
      <c r="AB43" s="47"/>
      <c r="AC43" s="47"/>
      <c r="AD43" s="47"/>
      <c r="AE43" s="47"/>
      <c r="AF43" s="47"/>
      <c r="AG43" s="47"/>
      <c r="AH43" s="47"/>
      <c r="AI43" s="47"/>
      <c r="AJ43" s="47"/>
      <c r="AK43" s="47"/>
      <c r="AL43" s="47"/>
      <c r="AM43" s="47"/>
      <c r="AN43" s="48" t="str">
        <f>IF(AO43=0,"-",SUM(Y43:AM43)/AO43*PARAMETRES!$G$7)</f>
        <v>-</v>
      </c>
      <c r="AO43" s="49">
        <f t="shared" si="3"/>
        <v>0</v>
      </c>
      <c r="AP43" s="50" t="str">
        <f>IF(PARAMETRES!$B42="-","",IF(Y$3="",0,IF(Y$46="",IF(Y43="",1,0),0))+IF(Z$3="",0,IF(Z$46="",IF(Z43="",1,0),0))+IF(AA$3="",0,IF(AA$46="",IF(AA43="",1,0),0))+IF(AB$3="",0,IF(AB$46="",IF(AB43="",1,0),0))+IF(AC$3="",0,IF(AC$46="",IF(AC43="",1,0),0))+IF(AD$3="",0,IF(AD$46="",IF(AD43="",1,0),0))+IF(AE$3="",0,IF(AE$46="",IF(AE43="",1,0),0))+IF(AF$3="",0,IF(AF$46="",IF(AF43="",1,0),0))+IF(AG$3="",0,IF(AG$46="",IF(AG43="",1,0),0))+IF(AH$3="",0,IF(AH$46="",IF(AH43="",1,0),0))+IF(AI$3="",0,IF(AI$46="",IF(AI43="",1,0),0)+IF(AJ$3="",0,IF(AJ$46="",IF(AJ43="",1,0),0))+IF(AK$3="",0,IF(AK$46="",IF(AK43="",1,0),0))+IF(AL$3="",0,IF(AL$46="",IF(AL43="",1,0),0))+IF(AM$3="",0,IF(AM$46="",IF(AM43="",1,0),0))))</f>
        <v/>
      </c>
      <c r="AQ43" s="31">
        <f t="shared" si="14"/>
        <v>38</v>
      </c>
      <c r="AR43" s="46" t="str">
        <f>PARAMETRES!$B42</f>
        <v>-</v>
      </c>
      <c r="AS43" s="46" t="str">
        <f>PARAMETRES!$C42</f>
        <v>-</v>
      </c>
      <c r="AT43" s="47"/>
      <c r="AU43" s="47"/>
      <c r="AV43" s="47"/>
      <c r="AW43" s="47"/>
      <c r="AX43" s="47"/>
      <c r="AY43" s="47"/>
      <c r="AZ43" s="47"/>
      <c r="BA43" s="47"/>
      <c r="BB43" s="47"/>
      <c r="BC43" s="47"/>
      <c r="BD43" s="47"/>
      <c r="BE43" s="47"/>
      <c r="BF43" s="47"/>
      <c r="BG43" s="47"/>
      <c r="BH43" s="47"/>
      <c r="BI43" s="48" t="str">
        <f>IF(BJ43=0,"-",SUM(AT43:BH43)/BJ43*PARAMETRES!$G$7)</f>
        <v>-</v>
      </c>
      <c r="BJ43" s="49">
        <f t="shared" si="1"/>
        <v>0</v>
      </c>
      <c r="BK43" s="50" t="str">
        <f>IF(PARAMETRES!$B42="-","",IF(AT$3="",0,IF(AT$46="",IF(AT43="",1,0),0))+IF(AU$3="",0,IF(AU$46="",IF(AU43="",1,0),0))+IF(AV$3="",0,IF(AV$46="",IF(AV43="",1,0),0))+IF(AW$3="",0,IF(AW$46="",IF(AW43="",1,0),0))+IF(AX$3="",0,IF(AX$46="",IF(AX43="",1,0),0))+IF(AY$3="",0,IF(AY$46="",IF(AY43="",1,0),0))+IF(AZ$3="",0,IF(AZ$46="",IF(AZ43="",1,0),0))+IF(BA$3="",0,IF(BA$46="",IF(BA43="",1,0),0))+IF(BB$3="",0,IF(BB$46="",IF(BB43="",1,0),0))+IF(BC$3="",0,IF(BC$46="",IF(BC43="",1,0),0))+IF(BD$3="",0,IF(BD$46="",IF(BD43="",1,0),0)+IF(BE$3="",0,IF(BE$46="",IF(BE43="",1,0),0))+IF(BF$3="",0,IF(BF$46="",IF(BF43="",1,0),0))+IF(BG$3="",0,IF(BG$46="",IF(BG43="",1,0),0))+IF(BH$3="",0,IF(BH$46="",IF(BH43="",1,0),0))))</f>
        <v/>
      </c>
      <c r="BL43" s="31">
        <f t="shared" si="15"/>
        <v>38</v>
      </c>
      <c r="BM43" s="46" t="str">
        <f>PARAMETRES!$B42</f>
        <v>-</v>
      </c>
      <c r="BN43" s="46" t="str">
        <f>PARAMETRES!$C42</f>
        <v>-</v>
      </c>
      <c r="BO43" s="47"/>
      <c r="BP43" s="47"/>
      <c r="BQ43" s="47"/>
      <c r="BR43" s="47"/>
      <c r="BS43" s="47"/>
      <c r="BT43" s="47"/>
      <c r="BU43" s="47"/>
      <c r="BV43" s="47"/>
      <c r="BW43" s="47"/>
      <c r="BX43" s="47"/>
      <c r="BY43" s="47"/>
      <c r="BZ43" s="47"/>
      <c r="CA43" s="47"/>
      <c r="CB43" s="47"/>
      <c r="CC43" s="47"/>
      <c r="CD43" s="48" t="str">
        <f>IF(CE43=0,"-",SUM(BO43:CC43)/CE43*PARAMETRES!$G$7)</f>
        <v>-</v>
      </c>
      <c r="CE43" s="49">
        <f t="shared" si="2"/>
        <v>0</v>
      </c>
      <c r="CF43" s="51" t="str">
        <f>IF(PARAMETRES!$B42="-","",IF(BO$3="",0,IF(BO$46="",IF(BO43="",1,0),0))+IF(BP$3="",0,IF(BP$46="",IF(BP43="",1,0),0))+IF(BQ$3="",0,IF(BQ$46="",IF(BQ43="",1,0),0))+IF(BR$3="",0,IF(BR$46="",IF(BR43="",1,0),0))+IF(BS$3="",0,IF(BS$46="",IF(BS43="",1,0),0))+IF(BT$3="",0,IF(BT$46="",IF(BT43="",1,0),0))+IF(BU$3="",0,IF(BU$46="",IF(BU43="",1,0),0))+IF(BV$3="",0,IF(BV$46="",IF(BV43="",1,0),0))+IF(BW$3="",0,IF(BW$46="",IF(BW43="",1,0),0))+IF(BX$3="",0,IF(BX$46="",IF(BX43="",1,0),0))+IF(BY$3="",0,IF(BY$46="",IF(BY43="",1,0),0)+IF(BZ$3="",0,IF(BZ$46="",IF(BZ43="",1,0),0))+IF(CA$3="",0,IF(CA$46="",IF(CA43="",1,0),0))+IF(CB$3="",0,IF(CB$46="",IF(CB43="",1,0),0))+IF(CC$3="",0,IF(CC$46="",IF(CC43="",1,0),0))))</f>
        <v/>
      </c>
      <c r="CG43" s="46" t="str">
        <f>PARAMETRES!$B42</f>
        <v>-</v>
      </c>
      <c r="CH43" s="52" t="str">
        <f>PARAMETRES!$C42</f>
        <v>-</v>
      </c>
    </row>
    <row r="44" spans="1:86">
      <c r="A44" s="31">
        <f t="shared" si="12"/>
        <v>39</v>
      </c>
      <c r="B44" s="46" t="str">
        <f>PARAMETRES!$B43</f>
        <v>-</v>
      </c>
      <c r="C44" s="46" t="str">
        <f>PARAMETRES!$C43</f>
        <v>-</v>
      </c>
      <c r="D44" s="47"/>
      <c r="E44" s="47"/>
      <c r="F44" s="47"/>
      <c r="G44" s="47"/>
      <c r="H44" s="47"/>
      <c r="I44" s="47"/>
      <c r="J44" s="47"/>
      <c r="K44" s="47"/>
      <c r="L44" s="47"/>
      <c r="M44" s="47"/>
      <c r="N44" s="47"/>
      <c r="O44" s="47"/>
      <c r="P44" s="47"/>
      <c r="Q44" s="47"/>
      <c r="R44" s="47"/>
      <c r="S44" s="48" t="str">
        <f>IF(T44=0,"-",SUM(D44:R44)/T44*PARAMETRES!$G$7)</f>
        <v>-</v>
      </c>
      <c r="T44" s="49">
        <f t="shared" si="0"/>
        <v>0</v>
      </c>
      <c r="U44" s="50" t="str">
        <f>IF(PARAMETRES!$B43="-","",IF(D$3="",0,IF(D$46="",IF(D44="",1,0),0))+IF(E$3="",0,IF(E$46="",IF(E44="",1,0),0))+IF(F$3="",0,IF(F$46="",IF(F44="",1,0),0))+IF(G$3="",0,IF(G$46="",IF(G44="",1,0),0))+IF(H$3="",0,IF(H$46="",IF(H44="",1,0),0))+IF(I$3="",0,IF(I$46="",IF(I44="",1,0),0))+IF(J$3="",0,IF(J$46="",IF(J44="",1,0),0))+IF(K$3="",0,IF(K$46="",IF(K44="",1,0),0))+IF(L$3="",0,IF(L$46="",IF(L44="",1,0),0))+IF(M$3="",0,IF(M$46="",IF(M44="",1,0),0))+IF(N$3="",0,IF(N$46="",IF(N44="",1,0),0)+IF(O$3="",0,IF(O$46="",IF(O44="",1,0),0))+IF(P$3="",0,IF(P$46="",IF(P44="",1,0),0))+IF(Q$3="",0,IF(Q$46="",IF(Q44="",1,0),0))+IF(R$3="",0,IF(R$46="",IF(R44="",1,0),0))))</f>
        <v/>
      </c>
      <c r="V44" s="31">
        <f t="shared" si="13"/>
        <v>39</v>
      </c>
      <c r="W44" s="46" t="str">
        <f>PARAMETRES!$B43</f>
        <v>-</v>
      </c>
      <c r="X44" s="46" t="str">
        <f>PARAMETRES!$C43</f>
        <v>-</v>
      </c>
      <c r="Y44" s="47"/>
      <c r="Z44" s="47"/>
      <c r="AA44" s="47"/>
      <c r="AB44" s="47"/>
      <c r="AC44" s="47"/>
      <c r="AD44" s="47"/>
      <c r="AE44" s="47"/>
      <c r="AF44" s="47"/>
      <c r="AG44" s="47"/>
      <c r="AH44" s="47"/>
      <c r="AI44" s="47"/>
      <c r="AJ44" s="47"/>
      <c r="AK44" s="47"/>
      <c r="AL44" s="47"/>
      <c r="AM44" s="47"/>
      <c r="AN44" s="48" t="str">
        <f>IF(AO44=0,"-",SUM(Y44:AM44)/AO44*PARAMETRES!$G$7)</f>
        <v>-</v>
      </c>
      <c r="AO44" s="49">
        <f t="shared" si="3"/>
        <v>0</v>
      </c>
      <c r="AP44" s="50" t="str">
        <f>IF(PARAMETRES!$B43="-","",IF(Y$3="",0,IF(Y$46="",IF(Y44="",1,0),0))+IF(Z$3="",0,IF(Z$46="",IF(Z44="",1,0),0))+IF(AA$3="",0,IF(AA$46="",IF(AA44="",1,0),0))+IF(AB$3="",0,IF(AB$46="",IF(AB44="",1,0),0))+IF(AC$3="",0,IF(AC$46="",IF(AC44="",1,0),0))+IF(AD$3="",0,IF(AD$46="",IF(AD44="",1,0),0))+IF(AE$3="",0,IF(AE$46="",IF(AE44="",1,0),0))+IF(AF$3="",0,IF(AF$46="",IF(AF44="",1,0),0))+IF(AG$3="",0,IF(AG$46="",IF(AG44="",1,0),0))+IF(AH$3="",0,IF(AH$46="",IF(AH44="",1,0),0))+IF(AI$3="",0,IF(AI$46="",IF(AI44="",1,0),0)+IF(AJ$3="",0,IF(AJ$46="",IF(AJ44="",1,0),0))+IF(AK$3="",0,IF(AK$46="",IF(AK44="",1,0),0))+IF(AL$3="",0,IF(AL$46="",IF(AL44="",1,0),0))+IF(AM$3="",0,IF(AM$46="",IF(AM44="",1,0),0))))</f>
        <v/>
      </c>
      <c r="AQ44" s="31">
        <f t="shared" si="14"/>
        <v>39</v>
      </c>
      <c r="AR44" s="46" t="str">
        <f>PARAMETRES!$B43</f>
        <v>-</v>
      </c>
      <c r="AS44" s="46" t="str">
        <f>PARAMETRES!$C43</f>
        <v>-</v>
      </c>
      <c r="AT44" s="47"/>
      <c r="AU44" s="47"/>
      <c r="AV44" s="47"/>
      <c r="AW44" s="47"/>
      <c r="AX44" s="47"/>
      <c r="AY44" s="47"/>
      <c r="AZ44" s="47"/>
      <c r="BA44" s="47"/>
      <c r="BB44" s="47"/>
      <c r="BC44" s="47"/>
      <c r="BD44" s="47"/>
      <c r="BE44" s="47"/>
      <c r="BF44" s="47"/>
      <c r="BG44" s="47"/>
      <c r="BH44" s="47"/>
      <c r="BI44" s="48" t="str">
        <f>IF(BJ44=0,"-",SUM(AT44:BH44)/BJ44*PARAMETRES!$G$7)</f>
        <v>-</v>
      </c>
      <c r="BJ44" s="49">
        <f t="shared" si="1"/>
        <v>0</v>
      </c>
      <c r="BK44" s="50" t="str">
        <f>IF(PARAMETRES!$B43="-","",IF(AT$3="",0,IF(AT$46="",IF(AT44="",1,0),0))+IF(AU$3="",0,IF(AU$46="",IF(AU44="",1,0),0))+IF(AV$3="",0,IF(AV$46="",IF(AV44="",1,0),0))+IF(AW$3="",0,IF(AW$46="",IF(AW44="",1,0),0))+IF(AX$3="",0,IF(AX$46="",IF(AX44="",1,0),0))+IF(AY$3="",0,IF(AY$46="",IF(AY44="",1,0),0))+IF(AZ$3="",0,IF(AZ$46="",IF(AZ44="",1,0),0))+IF(BA$3="",0,IF(BA$46="",IF(BA44="",1,0),0))+IF(BB$3="",0,IF(BB$46="",IF(BB44="",1,0),0))+IF(BC$3="",0,IF(BC$46="",IF(BC44="",1,0),0))+IF(BD$3="",0,IF(BD$46="",IF(BD44="",1,0),0)+IF(BE$3="",0,IF(BE$46="",IF(BE44="",1,0),0))+IF(BF$3="",0,IF(BF$46="",IF(BF44="",1,0),0))+IF(BG$3="",0,IF(BG$46="",IF(BG44="",1,0),0))+IF(BH$3="",0,IF(BH$46="",IF(BH44="",1,0),0))))</f>
        <v/>
      </c>
      <c r="BL44" s="31">
        <f t="shared" si="15"/>
        <v>39</v>
      </c>
      <c r="BM44" s="46" t="str">
        <f>PARAMETRES!$B43</f>
        <v>-</v>
      </c>
      <c r="BN44" s="46" t="str">
        <f>PARAMETRES!$C43</f>
        <v>-</v>
      </c>
      <c r="BO44" s="47"/>
      <c r="BP44" s="47"/>
      <c r="BQ44" s="47"/>
      <c r="BR44" s="47"/>
      <c r="BS44" s="47"/>
      <c r="BT44" s="47"/>
      <c r="BU44" s="47"/>
      <c r="BV44" s="47"/>
      <c r="BW44" s="47"/>
      <c r="BX44" s="47"/>
      <c r="BY44" s="47"/>
      <c r="BZ44" s="47"/>
      <c r="CA44" s="47"/>
      <c r="CB44" s="47"/>
      <c r="CC44" s="47"/>
      <c r="CD44" s="48" t="str">
        <f>IF(CE44=0,"-",SUM(BO44:CC44)/CE44*PARAMETRES!$G$7)</f>
        <v>-</v>
      </c>
      <c r="CE44" s="49">
        <f t="shared" si="2"/>
        <v>0</v>
      </c>
      <c r="CF44" s="51" t="str">
        <f>IF(PARAMETRES!$B43="-","",IF(BO$3="",0,IF(BO$46="",IF(BO44="",1,0),0))+IF(BP$3="",0,IF(BP$46="",IF(BP44="",1,0),0))+IF(BQ$3="",0,IF(BQ$46="",IF(BQ44="",1,0),0))+IF(BR$3="",0,IF(BR$46="",IF(BR44="",1,0),0))+IF(BS$3="",0,IF(BS$46="",IF(BS44="",1,0),0))+IF(BT$3="",0,IF(BT$46="",IF(BT44="",1,0),0))+IF(BU$3="",0,IF(BU$46="",IF(BU44="",1,0),0))+IF(BV$3="",0,IF(BV$46="",IF(BV44="",1,0),0))+IF(BW$3="",0,IF(BW$46="",IF(BW44="",1,0),0))+IF(BX$3="",0,IF(BX$46="",IF(BX44="",1,0),0))+IF(BY$3="",0,IF(BY$46="",IF(BY44="",1,0),0)+IF(BZ$3="",0,IF(BZ$46="",IF(BZ44="",1,0),0))+IF(CA$3="",0,IF(CA$46="",IF(CA44="",1,0),0))+IF(CB$3="",0,IF(CB$46="",IF(CB44="",1,0),0))+IF(CC$3="",0,IF(CC$46="",IF(CC44="",1,0),0))))</f>
        <v/>
      </c>
      <c r="CG44" s="46" t="str">
        <f>PARAMETRES!$B43</f>
        <v>-</v>
      </c>
      <c r="CH44" s="52" t="str">
        <f>PARAMETRES!$C43</f>
        <v>-</v>
      </c>
    </row>
    <row r="45" spans="1:86">
      <c r="A45" s="31">
        <f t="shared" si="12"/>
        <v>40</v>
      </c>
      <c r="B45" s="46" t="str">
        <f>PARAMETRES!$B44</f>
        <v>-</v>
      </c>
      <c r="C45" s="46" t="str">
        <f>PARAMETRES!$C44</f>
        <v>-</v>
      </c>
      <c r="D45" s="47"/>
      <c r="E45" s="47"/>
      <c r="F45" s="47"/>
      <c r="G45" s="47"/>
      <c r="H45" s="47"/>
      <c r="I45" s="47"/>
      <c r="J45" s="47"/>
      <c r="K45" s="47"/>
      <c r="L45" s="47"/>
      <c r="M45" s="47"/>
      <c r="N45" s="47"/>
      <c r="O45" s="47"/>
      <c r="P45" s="47"/>
      <c r="Q45" s="47"/>
      <c r="R45" s="47"/>
      <c r="S45" s="48" t="str">
        <f>IF(T45=0,"-",SUM(D45:R45)/T45*PARAMETRES!$G$7)</f>
        <v>-</v>
      </c>
      <c r="T45" s="49">
        <f t="shared" si="0"/>
        <v>0</v>
      </c>
      <c r="U45" s="50" t="str">
        <f>IF(PARAMETRES!$B44="-","",IF(D$3="",0,IF(D$46="",IF(D45="",1,0),0))+IF(E$3="",0,IF(E$46="",IF(E45="",1,0),0))+IF(F$3="",0,IF(F$46="",IF(F45="",1,0),0))+IF(G$3="",0,IF(G$46="",IF(G45="",1,0),0))+IF(H$3="",0,IF(H$46="",IF(H45="",1,0),0))+IF(I$3="",0,IF(I$46="",IF(I45="",1,0),0))+IF(J$3="",0,IF(J$46="",IF(J45="",1,0),0))+IF(K$3="",0,IF(K$46="",IF(K45="",1,0),0))+IF(L$3="",0,IF(L$46="",IF(L45="",1,0),0))+IF(M$3="",0,IF(M$46="",IF(M45="",1,0),0))+IF(N$3="",0,IF(N$46="",IF(N45="",1,0),0)+IF(O$3="",0,IF(O$46="",IF(O45="",1,0),0))+IF(P$3="",0,IF(P$46="",IF(P45="",1,0),0))+IF(Q$3="",0,IF(Q$46="",IF(Q45="",1,0),0))+IF(R$3="",0,IF(R$46="",IF(R45="",1,0),0))))</f>
        <v/>
      </c>
      <c r="V45" s="31">
        <f t="shared" si="13"/>
        <v>40</v>
      </c>
      <c r="W45" s="46" t="str">
        <f>PARAMETRES!$B44</f>
        <v>-</v>
      </c>
      <c r="X45" s="46" t="str">
        <f>PARAMETRES!$C44</f>
        <v>-</v>
      </c>
      <c r="Y45" s="47"/>
      <c r="Z45" s="47"/>
      <c r="AA45" s="47"/>
      <c r="AB45" s="47"/>
      <c r="AC45" s="47"/>
      <c r="AD45" s="47"/>
      <c r="AE45" s="47"/>
      <c r="AF45" s="47"/>
      <c r="AG45" s="47"/>
      <c r="AH45" s="47"/>
      <c r="AI45" s="47"/>
      <c r="AJ45" s="47"/>
      <c r="AK45" s="47"/>
      <c r="AL45" s="47"/>
      <c r="AM45" s="47"/>
      <c r="AN45" s="48" t="str">
        <f>IF(AO45=0,"-",SUM(Y45:AM45)/AO45*PARAMETRES!$G$7)</f>
        <v>-</v>
      </c>
      <c r="AO45" s="49">
        <f t="shared" si="3"/>
        <v>0</v>
      </c>
      <c r="AP45" s="50" t="str">
        <f>IF(PARAMETRES!$B44="-","",IF(Y$3="",0,IF(Y$46="",IF(Y45="",1,0),0))+IF(Z$3="",0,IF(Z$46="",IF(Z45="",1,0),0))+IF(AA$3="",0,IF(AA$46="",IF(AA45="",1,0),0))+IF(AB$3="",0,IF(AB$46="",IF(AB45="",1,0),0))+IF(AC$3="",0,IF(AC$46="",IF(AC45="",1,0),0))+IF(AD$3="",0,IF(AD$46="",IF(AD45="",1,0),0))+IF(AE$3="",0,IF(AE$46="",IF(AE45="",1,0),0))+IF(AF$3="",0,IF(AF$46="",IF(AF45="",1,0),0))+IF(AG$3="",0,IF(AG$46="",IF(AG45="",1,0),0))+IF(AH$3="",0,IF(AH$46="",IF(AH45="",1,0),0))+IF(AI$3="",0,IF(AI$46="",IF(AI45="",1,0),0)+IF(AJ$3="",0,IF(AJ$46="",IF(AJ45="",1,0),0))+IF(AK$3="",0,IF(AK$46="",IF(AK45="",1,0),0))+IF(AL$3="",0,IF(AL$46="",IF(AL45="",1,0),0))+IF(AM$3="",0,IF(AM$46="",IF(AM45="",1,0),0))))</f>
        <v/>
      </c>
      <c r="AQ45" s="31">
        <f t="shared" si="14"/>
        <v>40</v>
      </c>
      <c r="AR45" s="46" t="str">
        <f>PARAMETRES!$B44</f>
        <v>-</v>
      </c>
      <c r="AS45" s="46" t="str">
        <f>PARAMETRES!$C44</f>
        <v>-</v>
      </c>
      <c r="AT45" s="47"/>
      <c r="AU45" s="47"/>
      <c r="AV45" s="47"/>
      <c r="AW45" s="47"/>
      <c r="AX45" s="47"/>
      <c r="AY45" s="47"/>
      <c r="AZ45" s="47"/>
      <c r="BA45" s="47"/>
      <c r="BB45" s="47"/>
      <c r="BC45" s="47"/>
      <c r="BD45" s="47"/>
      <c r="BE45" s="47"/>
      <c r="BF45" s="47"/>
      <c r="BG45" s="47"/>
      <c r="BH45" s="47"/>
      <c r="BI45" s="48" t="str">
        <f>IF(BJ45=0,"-",SUM(AT45:BH45)/BJ45*PARAMETRES!$G$7)</f>
        <v>-</v>
      </c>
      <c r="BJ45" s="49">
        <f t="shared" si="1"/>
        <v>0</v>
      </c>
      <c r="BK45" s="50" t="str">
        <f>IF(PARAMETRES!$B44="-","",IF(AT$3="",0,IF(AT$46="",IF(AT45="",1,0),0))+IF(AU$3="",0,IF(AU$46="",IF(AU45="",1,0),0))+IF(AV$3="",0,IF(AV$46="",IF(AV45="",1,0),0))+IF(AW$3="",0,IF(AW$46="",IF(AW45="",1,0),0))+IF(AX$3="",0,IF(AX$46="",IF(AX45="",1,0),0))+IF(AY$3="",0,IF(AY$46="",IF(AY45="",1,0),0))+IF(AZ$3="",0,IF(AZ$46="",IF(AZ45="",1,0),0))+IF(BA$3="",0,IF(BA$46="",IF(BA45="",1,0),0))+IF(BB$3="",0,IF(BB$46="",IF(BB45="",1,0),0))+IF(BC$3="",0,IF(BC$46="",IF(BC45="",1,0),0))+IF(BD$3="",0,IF(BD$46="",IF(BD45="",1,0),0)+IF(BE$3="",0,IF(BE$46="",IF(BE45="",1,0),0))+IF(BF$3="",0,IF(BF$46="",IF(BF45="",1,0),0))+IF(BG$3="",0,IF(BG$46="",IF(BG45="",1,0),0))+IF(BH$3="",0,IF(BH$46="",IF(BH45="",1,0),0))))</f>
        <v/>
      </c>
      <c r="BL45" s="31">
        <f t="shared" si="15"/>
        <v>40</v>
      </c>
      <c r="BM45" s="46" t="str">
        <f>PARAMETRES!$B44</f>
        <v>-</v>
      </c>
      <c r="BN45" s="46" t="str">
        <f>PARAMETRES!$C44</f>
        <v>-</v>
      </c>
      <c r="BO45" s="47"/>
      <c r="BP45" s="47"/>
      <c r="BQ45" s="47"/>
      <c r="BR45" s="47"/>
      <c r="BS45" s="47"/>
      <c r="BT45" s="47"/>
      <c r="BU45" s="47"/>
      <c r="BV45" s="47"/>
      <c r="BW45" s="47"/>
      <c r="BX45" s="47"/>
      <c r="BY45" s="47"/>
      <c r="BZ45" s="47"/>
      <c r="CA45" s="47"/>
      <c r="CB45" s="47"/>
      <c r="CC45" s="47"/>
      <c r="CD45" s="48" t="str">
        <f>IF(CE45=0,"-",SUM(BO45:CC45)/CE45*PARAMETRES!$G$7)</f>
        <v>-</v>
      </c>
      <c r="CE45" s="49">
        <f t="shared" si="2"/>
        <v>0</v>
      </c>
      <c r="CF45" s="51" t="str">
        <f>IF(PARAMETRES!$B44="-","",IF(BO$3="",0,IF(BO$46="",IF(BO45="",1,0),0))+IF(BP$3="",0,IF(BP$46="",IF(BP45="",1,0),0))+IF(BQ$3="",0,IF(BQ$46="",IF(BQ45="",1,0),0))+IF(BR$3="",0,IF(BR$46="",IF(BR45="",1,0),0))+IF(BS$3="",0,IF(BS$46="",IF(BS45="",1,0),0))+IF(BT$3="",0,IF(BT$46="",IF(BT45="",1,0),0))+IF(BU$3="",0,IF(BU$46="",IF(BU45="",1,0),0))+IF(BV$3="",0,IF(BV$46="",IF(BV45="",1,0),0))+IF(BW$3="",0,IF(BW$46="",IF(BW45="",1,0),0))+IF(BX$3="",0,IF(BX$46="",IF(BX45="",1,0),0))+IF(BY$3="",0,IF(BY$46="",IF(BY45="",1,0),0)+IF(BZ$3="",0,IF(BZ$46="",IF(BZ45="",1,0),0))+IF(CA$3="",0,IF(CA$46="",IF(CA45="",1,0),0))+IF(CB$3="",0,IF(CB$46="",IF(CB45="",1,0),0))+IF(CC$3="",0,IF(CC$46="",IF(CC45="",1,0),0))))</f>
        <v/>
      </c>
      <c r="CG45" s="46" t="str">
        <f>PARAMETRES!$B44</f>
        <v>-</v>
      </c>
      <c r="CH45" s="52" t="str">
        <f>PARAMETRES!$C44</f>
        <v>-</v>
      </c>
    </row>
    <row r="46" spans="1:86">
      <c r="A46" s="31"/>
      <c r="B46" s="32"/>
      <c r="C46" s="32"/>
      <c r="D46" s="54"/>
      <c r="E46" s="54"/>
      <c r="F46" s="54"/>
      <c r="G46" s="54"/>
      <c r="H46" s="54"/>
      <c r="I46" s="54"/>
      <c r="J46" s="54"/>
      <c r="K46" s="54"/>
      <c r="L46" s="54"/>
      <c r="M46" s="54"/>
      <c r="N46" s="54"/>
      <c r="O46" s="54"/>
      <c r="P46" s="54"/>
      <c r="Q46" s="54"/>
      <c r="R46" s="54"/>
      <c r="S46" s="32"/>
      <c r="T46" s="32"/>
      <c r="U46" s="35"/>
      <c r="V46" s="31"/>
      <c r="W46" s="32"/>
      <c r="X46" s="32"/>
      <c r="Y46" s="54"/>
      <c r="Z46" s="54"/>
      <c r="AA46" s="54"/>
      <c r="AB46" s="54"/>
      <c r="AC46" s="54"/>
      <c r="AD46" s="54"/>
      <c r="AE46" s="54"/>
      <c r="AF46" s="54"/>
      <c r="AG46" s="54"/>
      <c r="AH46" s="54"/>
      <c r="AI46" s="54"/>
      <c r="AJ46" s="54"/>
      <c r="AK46" s="54"/>
      <c r="AL46" s="54"/>
      <c r="AM46" s="54"/>
      <c r="AN46" s="32"/>
      <c r="AO46" s="32"/>
      <c r="AP46" s="35"/>
      <c r="AQ46" s="31"/>
      <c r="AR46" s="32"/>
      <c r="AS46" s="32"/>
      <c r="AT46" s="54"/>
      <c r="AU46" s="54"/>
      <c r="AV46" s="54"/>
      <c r="AW46" s="54"/>
      <c r="AX46" s="54"/>
      <c r="AY46" s="54"/>
      <c r="AZ46" s="54"/>
      <c r="BA46" s="54"/>
      <c r="BB46" s="54"/>
      <c r="BC46" s="54"/>
      <c r="BD46" s="54"/>
      <c r="BE46" s="54"/>
      <c r="BF46" s="54"/>
      <c r="BG46" s="54"/>
      <c r="BH46" s="54"/>
      <c r="BI46" s="32"/>
      <c r="BJ46" s="32"/>
      <c r="BK46" s="35"/>
      <c r="BL46" s="31"/>
      <c r="BM46" s="32"/>
      <c r="BN46" s="32"/>
      <c r="BO46" s="54"/>
      <c r="BP46" s="54"/>
      <c r="BQ46" s="54"/>
      <c r="BR46" s="54"/>
      <c r="BS46" s="54"/>
      <c r="BT46" s="54"/>
      <c r="BU46" s="54"/>
      <c r="BV46" s="54"/>
      <c r="BW46" s="54"/>
      <c r="BX46" s="54"/>
      <c r="BY46" s="54"/>
      <c r="BZ46" s="54"/>
      <c r="CA46" s="54"/>
      <c r="CB46" s="54"/>
      <c r="CC46" s="54"/>
      <c r="CD46" s="32"/>
      <c r="CE46" s="32"/>
      <c r="CF46" s="32"/>
      <c r="CG46" s="32"/>
      <c r="CH46" s="35"/>
    </row>
    <row r="47" spans="1:86">
      <c r="A47" s="31"/>
      <c r="B47" s="32"/>
      <c r="C47" s="32"/>
      <c r="D47" s="32"/>
      <c r="E47" s="32"/>
      <c r="F47" s="32"/>
      <c r="G47" s="32"/>
      <c r="H47" s="32"/>
      <c r="I47" s="32"/>
      <c r="J47" s="32"/>
      <c r="K47" s="32"/>
      <c r="L47" s="32"/>
      <c r="M47" s="32"/>
      <c r="N47" s="32"/>
      <c r="O47" s="32"/>
      <c r="P47" s="32"/>
      <c r="Q47" s="32"/>
      <c r="R47" s="32"/>
      <c r="S47" s="32"/>
      <c r="T47" s="32"/>
      <c r="U47" s="35"/>
      <c r="V47" s="31"/>
      <c r="W47" s="32"/>
      <c r="X47" s="32"/>
      <c r="Y47" s="32"/>
      <c r="Z47" s="32"/>
      <c r="AA47" s="32"/>
      <c r="AB47" s="32"/>
      <c r="AC47" s="32"/>
      <c r="AD47" s="32"/>
      <c r="AE47" s="32"/>
      <c r="AF47" s="32"/>
      <c r="AG47" s="32"/>
      <c r="AH47" s="32"/>
      <c r="AI47" s="32"/>
      <c r="AJ47" s="32"/>
      <c r="AK47" s="32"/>
      <c r="AL47" s="32"/>
      <c r="AM47" s="32"/>
      <c r="AN47" s="32"/>
      <c r="AO47" s="32"/>
      <c r="AP47" s="35"/>
      <c r="AQ47" s="31"/>
      <c r="AR47" s="32"/>
      <c r="AS47" s="32"/>
      <c r="AT47" s="32"/>
      <c r="AU47" s="32"/>
      <c r="AV47" s="32"/>
      <c r="AW47" s="32"/>
      <c r="AX47" s="32"/>
      <c r="AY47" s="32"/>
      <c r="AZ47" s="32"/>
      <c r="BA47" s="32"/>
      <c r="BB47" s="32"/>
      <c r="BC47" s="32"/>
      <c r="BD47" s="32"/>
      <c r="BE47" s="32"/>
      <c r="BF47" s="32"/>
      <c r="BG47" s="32"/>
      <c r="BH47" s="32"/>
      <c r="BI47" s="32"/>
      <c r="BJ47" s="32"/>
      <c r="BK47" s="35"/>
      <c r="BL47" s="31"/>
      <c r="BM47" s="32"/>
      <c r="BN47" s="32"/>
      <c r="BO47" s="32"/>
      <c r="BP47" s="32"/>
      <c r="BQ47" s="32"/>
      <c r="BR47" s="32"/>
      <c r="BS47" s="32"/>
      <c r="BT47" s="32"/>
      <c r="BU47" s="32"/>
      <c r="BV47" s="32"/>
      <c r="BW47" s="32"/>
      <c r="BX47" s="32"/>
      <c r="BY47" s="32"/>
      <c r="BZ47" s="32"/>
      <c r="CA47" s="32"/>
      <c r="CB47" s="32"/>
      <c r="CC47" s="32"/>
      <c r="CD47" s="32"/>
      <c r="CE47" s="32"/>
      <c r="CF47" s="32"/>
      <c r="CG47" s="32"/>
      <c r="CH47" s="35"/>
    </row>
    <row r="48" spans="1:86">
      <c r="A48" s="31"/>
      <c r="B48" s="32"/>
      <c r="C48" s="32" t="s">
        <v>104</v>
      </c>
      <c r="D48" s="55">
        <f>IF(COUNTA(D6:D45)=0,"",IF(D5="","--",ROUNDUP((SUM(D6:D45)/COUNTA(D6:D45))*100/D5,1)))</f>
        <v>87.1</v>
      </c>
      <c r="E48" s="56">
        <f t="shared" ref="E48:R48" si="16">IF(COUNTA(E6:E45)=0,"",IF(E5="","--",ROUNDUP((SUM(E6:E45)/COUNTA(E6:E45))*100/E5,1)))</f>
        <v>60.6</v>
      </c>
      <c r="F48" s="56" t="str">
        <f t="shared" si="16"/>
        <v/>
      </c>
      <c r="G48" s="56" t="str">
        <f t="shared" si="16"/>
        <v/>
      </c>
      <c r="H48" s="56" t="str">
        <f t="shared" si="16"/>
        <v/>
      </c>
      <c r="I48" s="56" t="str">
        <f t="shared" si="16"/>
        <v/>
      </c>
      <c r="J48" s="56" t="str">
        <f t="shared" si="16"/>
        <v/>
      </c>
      <c r="K48" s="56" t="str">
        <f t="shared" si="16"/>
        <v/>
      </c>
      <c r="L48" s="56" t="str">
        <f t="shared" si="16"/>
        <v/>
      </c>
      <c r="M48" s="56" t="str">
        <f t="shared" si="16"/>
        <v/>
      </c>
      <c r="N48" s="56" t="str">
        <f t="shared" si="16"/>
        <v/>
      </c>
      <c r="O48" s="56" t="str">
        <f t="shared" si="16"/>
        <v/>
      </c>
      <c r="P48" s="56" t="str">
        <f t="shared" si="16"/>
        <v/>
      </c>
      <c r="Q48" s="56" t="str">
        <f t="shared" si="16"/>
        <v/>
      </c>
      <c r="R48" s="57" t="str">
        <f t="shared" si="16"/>
        <v/>
      </c>
      <c r="S48" s="58">
        <f>IF(COUNTIF(S6:S45,"-")=40,"",IF(S5="","--",ROUNDUP(AVERAGE(S6:S45)*100/$B52,1)))</f>
        <v>72.899999999999991</v>
      </c>
      <c r="T48" s="32"/>
      <c r="U48" s="35"/>
      <c r="V48" s="31"/>
      <c r="W48" s="32"/>
      <c r="X48" s="32" t="s">
        <v>104</v>
      </c>
      <c r="Y48" s="55" t="str">
        <f>IF(COUNTA(Y6:Y45)=0,"",IF(Y5="","--",ROUNDUP((SUM(Y6:Y45)/COUNTA(Y6:Y45))*100/Y5,1)))</f>
        <v/>
      </c>
      <c r="Z48" s="56" t="str">
        <f t="shared" ref="Z48:AM48" si="17">IF(COUNTA(Z6:Z45)=0,"",IF(Z5="","--",ROUNDUP((SUM(Z6:Z45)/COUNTA(Z6:Z45))*100/Z5,1)))</f>
        <v/>
      </c>
      <c r="AA48" s="56" t="str">
        <f t="shared" si="17"/>
        <v/>
      </c>
      <c r="AB48" s="56" t="str">
        <f t="shared" si="17"/>
        <v/>
      </c>
      <c r="AC48" s="56" t="str">
        <f t="shared" si="17"/>
        <v/>
      </c>
      <c r="AD48" s="56" t="str">
        <f t="shared" si="17"/>
        <v/>
      </c>
      <c r="AE48" s="56" t="str">
        <f t="shared" si="17"/>
        <v/>
      </c>
      <c r="AF48" s="56" t="str">
        <f t="shared" si="17"/>
        <v/>
      </c>
      <c r="AG48" s="56" t="str">
        <f t="shared" si="17"/>
        <v/>
      </c>
      <c r="AH48" s="56" t="str">
        <f t="shared" si="17"/>
        <v/>
      </c>
      <c r="AI48" s="56" t="str">
        <f t="shared" si="17"/>
        <v/>
      </c>
      <c r="AJ48" s="56" t="str">
        <f t="shared" si="17"/>
        <v/>
      </c>
      <c r="AK48" s="56" t="str">
        <f t="shared" si="17"/>
        <v/>
      </c>
      <c r="AL48" s="56" t="str">
        <f t="shared" si="17"/>
        <v/>
      </c>
      <c r="AM48" s="57" t="str">
        <f t="shared" si="17"/>
        <v/>
      </c>
      <c r="AN48" s="58" t="str">
        <f>IF(COUNTIF(AN6:AN45,"-")=40,"",IF(AN5="","--",ROUNDUP(AVERAGE(AN6:AN45)*100/$B52,1)))</f>
        <v/>
      </c>
      <c r="AO48" s="32"/>
      <c r="AP48" s="35"/>
      <c r="AQ48" s="31"/>
      <c r="AR48" s="32"/>
      <c r="AS48" s="32" t="s">
        <v>104</v>
      </c>
      <c r="AT48" s="55" t="str">
        <f>IF(COUNTA(AT6:AT45)=0,"",IF(AT5="","--",ROUNDUP((SUM(AT6:AT45)/COUNTA(AT6:AT45))*100/AT5,1)))</f>
        <v/>
      </c>
      <c r="AU48" s="56" t="str">
        <f t="shared" ref="AU48:BH48" si="18">IF(COUNTA(AU6:AU45)=0,"",IF(AU5="","--",ROUNDUP((SUM(AU6:AU45)/COUNTA(AU6:AU45))*100/AU5,1)))</f>
        <v/>
      </c>
      <c r="AV48" s="56" t="str">
        <f>IF(COUNTA(AV6:AV45)=0,"",IF(AV5="","--",ROUNDUP((SUM(AV6:AV45)/COUNTA(AV6:AV45))*100/AV5,1)))</f>
        <v/>
      </c>
      <c r="AW48" s="56" t="str">
        <f>IF(COUNTA(AW6:AW45)=0,"",IF(AW5="","--",ROUNDUP((SUM(AW6:AW45)/COUNTA(AW6:AW45))*100/AW5,1)))</f>
        <v/>
      </c>
      <c r="AX48" s="56" t="str">
        <f t="shared" si="18"/>
        <v/>
      </c>
      <c r="AY48" s="56" t="str">
        <f t="shared" si="18"/>
        <v/>
      </c>
      <c r="AZ48" s="56" t="str">
        <f t="shared" si="18"/>
        <v/>
      </c>
      <c r="BA48" s="56" t="str">
        <f t="shared" si="18"/>
        <v/>
      </c>
      <c r="BB48" s="56" t="str">
        <f t="shared" si="18"/>
        <v/>
      </c>
      <c r="BC48" s="56" t="str">
        <f t="shared" si="18"/>
        <v/>
      </c>
      <c r="BD48" s="56" t="str">
        <f t="shared" si="18"/>
        <v/>
      </c>
      <c r="BE48" s="56" t="str">
        <f t="shared" si="18"/>
        <v/>
      </c>
      <c r="BF48" s="56" t="str">
        <f t="shared" si="18"/>
        <v/>
      </c>
      <c r="BG48" s="56" t="str">
        <f t="shared" si="18"/>
        <v/>
      </c>
      <c r="BH48" s="57" t="str">
        <f t="shared" si="18"/>
        <v/>
      </c>
      <c r="BI48" s="58" t="str">
        <f>IF(COUNTIF(BI6:BI45,"-")=40,"",IF(BI5="","--",ROUNDUP(AVERAGE(BI6:BI45)*100/$B52,1)))</f>
        <v/>
      </c>
      <c r="BJ48" s="32"/>
      <c r="BK48" s="35"/>
      <c r="BL48" s="31"/>
      <c r="BM48" s="32"/>
      <c r="BN48" s="32" t="s">
        <v>104</v>
      </c>
      <c r="BO48" s="55" t="str">
        <f>IF(COUNTA(BO6:BO45)=0,"",IF(BO5="","--",ROUNDUP((SUM(BO6:BO45)/COUNTA(BO6:BO45))*100/BO5,1)))</f>
        <v/>
      </c>
      <c r="BP48" s="56" t="str">
        <f t="shared" ref="BP48:CC48" si="19">IF(COUNTA(BP6:BP45)=0,"",IF(BP5="","--",ROUNDUP((SUM(BP6:BP45)/COUNTA(BP6:BP45))*100/BP5,1)))</f>
        <v/>
      </c>
      <c r="BQ48" s="56" t="str">
        <f t="shared" si="19"/>
        <v/>
      </c>
      <c r="BR48" s="56" t="str">
        <f t="shared" si="19"/>
        <v/>
      </c>
      <c r="BS48" s="56" t="str">
        <f t="shared" si="19"/>
        <v/>
      </c>
      <c r="BT48" s="56" t="str">
        <f t="shared" si="19"/>
        <v/>
      </c>
      <c r="BU48" s="56" t="str">
        <f t="shared" si="19"/>
        <v/>
      </c>
      <c r="BV48" s="56" t="str">
        <f t="shared" si="19"/>
        <v/>
      </c>
      <c r="BW48" s="56" t="str">
        <f t="shared" si="19"/>
        <v/>
      </c>
      <c r="BX48" s="56" t="str">
        <f t="shared" si="19"/>
        <v/>
      </c>
      <c r="BY48" s="56" t="str">
        <f t="shared" si="19"/>
        <v/>
      </c>
      <c r="BZ48" s="56" t="str">
        <f t="shared" si="19"/>
        <v/>
      </c>
      <c r="CA48" s="56" t="str">
        <f t="shared" si="19"/>
        <v/>
      </c>
      <c r="CB48" s="56" t="str">
        <f t="shared" si="19"/>
        <v/>
      </c>
      <c r="CC48" s="57" t="str">
        <f t="shared" si="19"/>
        <v/>
      </c>
      <c r="CD48" s="58" t="str">
        <f>IF(COUNTIF(CD6:CD45,"-")=40,"",IF(CD5="","--",ROUNDUP(AVERAGE(CD6:CD45)*100/$B52,1)))</f>
        <v/>
      </c>
      <c r="CE48" s="32"/>
      <c r="CF48" s="32"/>
      <c r="CG48" s="32"/>
      <c r="CH48" s="35"/>
    </row>
    <row r="49" spans="1:86" ht="13.5" thickBot="1">
      <c r="A49" s="59"/>
      <c r="B49" s="60"/>
      <c r="C49" s="60"/>
      <c r="D49" s="60"/>
      <c r="E49" s="60"/>
      <c r="F49" s="60"/>
      <c r="G49" s="60"/>
      <c r="H49" s="60"/>
      <c r="I49" s="60"/>
      <c r="J49" s="60"/>
      <c r="K49" s="60"/>
      <c r="L49" s="60"/>
      <c r="M49" s="60"/>
      <c r="N49" s="60"/>
      <c r="O49" s="60"/>
      <c r="P49" s="60"/>
      <c r="Q49" s="60"/>
      <c r="R49" s="60"/>
      <c r="S49" s="60"/>
      <c r="T49" s="60"/>
      <c r="U49" s="61"/>
      <c r="V49" s="59"/>
      <c r="W49" s="60"/>
      <c r="X49" s="60"/>
      <c r="Y49" s="60"/>
      <c r="Z49" s="60"/>
      <c r="AA49" s="60"/>
      <c r="AB49" s="60"/>
      <c r="AC49" s="60"/>
      <c r="AD49" s="60"/>
      <c r="AE49" s="60"/>
      <c r="AF49" s="60"/>
      <c r="AG49" s="60"/>
      <c r="AH49" s="60"/>
      <c r="AI49" s="60"/>
      <c r="AJ49" s="60"/>
      <c r="AK49" s="60"/>
      <c r="AL49" s="60"/>
      <c r="AM49" s="60"/>
      <c r="AN49" s="60"/>
      <c r="AO49" s="60"/>
      <c r="AP49" s="61"/>
      <c r="AQ49" s="59"/>
      <c r="AR49" s="60"/>
      <c r="AS49" s="60"/>
      <c r="AT49" s="60"/>
      <c r="AU49" s="60"/>
      <c r="AV49" s="60"/>
      <c r="AW49" s="60"/>
      <c r="AX49" s="60"/>
      <c r="AY49" s="60"/>
      <c r="AZ49" s="60"/>
      <c r="BA49" s="60"/>
      <c r="BB49" s="60"/>
      <c r="BC49" s="60"/>
      <c r="BD49" s="60"/>
      <c r="BE49" s="60"/>
      <c r="BF49" s="60"/>
      <c r="BG49" s="60"/>
      <c r="BH49" s="60"/>
      <c r="BI49" s="60"/>
      <c r="BJ49" s="60"/>
      <c r="BK49" s="61"/>
      <c r="BL49" s="59"/>
      <c r="BM49" s="60"/>
      <c r="BN49" s="60"/>
      <c r="BO49" s="60"/>
      <c r="BP49" s="60"/>
      <c r="BQ49" s="60"/>
      <c r="BR49" s="60"/>
      <c r="BS49" s="60"/>
      <c r="BT49" s="60"/>
      <c r="BU49" s="60"/>
      <c r="BV49" s="60"/>
      <c r="BW49" s="60"/>
      <c r="BX49" s="60"/>
      <c r="BY49" s="60"/>
      <c r="BZ49" s="60"/>
      <c r="CA49" s="60"/>
      <c r="CB49" s="60"/>
      <c r="CC49" s="60"/>
      <c r="CD49" s="60"/>
      <c r="CE49" s="60"/>
      <c r="CF49" s="60"/>
      <c r="CG49" s="60"/>
      <c r="CH49" s="61"/>
    </row>
    <row r="52" spans="1:86">
      <c r="A52" s="62" t="s">
        <v>25</v>
      </c>
      <c r="B52" s="63">
        <f>PARAMETRES!G7</f>
        <v>25</v>
      </c>
      <c r="C52" s="64"/>
    </row>
  </sheetData>
  <sheetProtection password="CAC3" sheet="1" objects="1" scenarios="1"/>
  <mergeCells count="8">
    <mergeCell ref="A1:T1"/>
    <mergeCell ref="V1:AO1"/>
    <mergeCell ref="AQ1:BJ1"/>
    <mergeCell ref="BL1:CH1"/>
    <mergeCell ref="A2:T2"/>
    <mergeCell ref="V2:AO2"/>
    <mergeCell ref="AQ2:BJ2"/>
    <mergeCell ref="BL2:CH2"/>
  </mergeCells>
  <phoneticPr fontId="43" type="noConversion"/>
  <conditionalFormatting sqref="AN6:AN45 BI6:BI45 CD6:CD45 S6:S45">
    <cfRule type="cellIs" dxfId="1067" priority="121" stopIfTrue="1" operator="greaterThan">
      <formula>$B$52</formula>
    </cfRule>
    <cfRule type="cellIs" dxfId="1066" priority="122" stopIfTrue="1" operator="lessThan">
      <formula>$B$52/2</formula>
    </cfRule>
  </conditionalFormatting>
  <conditionalFormatting sqref="BK6:BK45 AP6:AP45 CF6:CF45 U6:U45">
    <cfRule type="cellIs" dxfId="1065" priority="123" stopIfTrue="1" operator="equal">
      <formula>0</formula>
    </cfRule>
  </conditionalFormatting>
  <conditionalFormatting sqref="D6:D45">
    <cfRule type="cellIs" dxfId="1064" priority="119" operator="greaterThan">
      <formula>D$5</formula>
    </cfRule>
    <cfRule type="cellIs" dxfId="1063" priority="120" operator="lessThan">
      <formula>D$5/2</formula>
    </cfRule>
  </conditionalFormatting>
  <conditionalFormatting sqref="E6:E45">
    <cfRule type="cellIs" dxfId="1062" priority="117" operator="greaterThan">
      <formula>E$5</formula>
    </cfRule>
    <cfRule type="cellIs" dxfId="1061" priority="118" operator="lessThan">
      <formula>E$5/2</formula>
    </cfRule>
  </conditionalFormatting>
  <conditionalFormatting sqref="F6:F45">
    <cfRule type="cellIs" dxfId="1060" priority="115" operator="greaterThan">
      <formula>F$5</formula>
    </cfRule>
    <cfRule type="cellIs" dxfId="1059" priority="116" operator="lessThan">
      <formula>F$5/2</formula>
    </cfRule>
  </conditionalFormatting>
  <conditionalFormatting sqref="G6:G45">
    <cfRule type="cellIs" dxfId="1058" priority="113" operator="greaterThan">
      <formula>G$5</formula>
    </cfRule>
    <cfRule type="cellIs" dxfId="1057" priority="114" operator="lessThan">
      <formula>G$5/2</formula>
    </cfRule>
  </conditionalFormatting>
  <conditionalFormatting sqref="H6:H45">
    <cfRule type="cellIs" dxfId="1056" priority="111" operator="greaterThan">
      <formula>H$5</formula>
    </cfRule>
    <cfRule type="cellIs" dxfId="1055" priority="112" operator="lessThan">
      <formula>H$5/2</formula>
    </cfRule>
  </conditionalFormatting>
  <conditionalFormatting sqref="I6:I45">
    <cfRule type="cellIs" dxfId="1054" priority="109" operator="greaterThan">
      <formula>I$5</formula>
    </cfRule>
    <cfRule type="cellIs" dxfId="1053" priority="110" operator="lessThan">
      <formula>I$5/2</formula>
    </cfRule>
  </conditionalFormatting>
  <conditionalFormatting sqref="J6:J45">
    <cfRule type="cellIs" dxfId="1052" priority="107" operator="greaterThan">
      <formula>J$5</formula>
    </cfRule>
    <cfRule type="cellIs" dxfId="1051" priority="108" operator="lessThan">
      <formula>J$5/2</formula>
    </cfRule>
  </conditionalFormatting>
  <conditionalFormatting sqref="K6:K45">
    <cfRule type="cellIs" dxfId="1050" priority="105" operator="greaterThan">
      <formula>K$5</formula>
    </cfRule>
    <cfRule type="cellIs" dxfId="1049" priority="106" operator="lessThan">
      <formula>K$5/2</formula>
    </cfRule>
  </conditionalFormatting>
  <conditionalFormatting sqref="L6:L45">
    <cfRule type="cellIs" dxfId="1048" priority="103" operator="greaterThan">
      <formula>L$5</formula>
    </cfRule>
    <cfRule type="cellIs" dxfId="1047" priority="104" operator="lessThan">
      <formula>L$5/2</formula>
    </cfRule>
  </conditionalFormatting>
  <conditionalFormatting sqref="M6:M45">
    <cfRule type="cellIs" dxfId="1046" priority="101" operator="greaterThan">
      <formula>M$5</formula>
    </cfRule>
    <cfRule type="cellIs" dxfId="1045" priority="102" operator="lessThan">
      <formula>M$5/2</formula>
    </cfRule>
  </conditionalFormatting>
  <conditionalFormatting sqref="N6:N45">
    <cfRule type="cellIs" dxfId="1044" priority="99" operator="greaterThan">
      <formula>N$5</formula>
    </cfRule>
    <cfRule type="cellIs" dxfId="1043" priority="100" operator="lessThan">
      <formula>N$5/2</formula>
    </cfRule>
  </conditionalFormatting>
  <conditionalFormatting sqref="O6:O45">
    <cfRule type="cellIs" dxfId="1042" priority="97" operator="greaterThan">
      <formula>O$5</formula>
    </cfRule>
    <cfRule type="cellIs" dxfId="1041" priority="98" operator="lessThan">
      <formula>O$5/2</formula>
    </cfRule>
  </conditionalFormatting>
  <conditionalFormatting sqref="P6:P45">
    <cfRule type="cellIs" dxfId="1040" priority="95" operator="greaterThan">
      <formula>P$5</formula>
    </cfRule>
    <cfRule type="cellIs" dxfId="1039" priority="96" operator="lessThan">
      <formula>P$5/2</formula>
    </cfRule>
  </conditionalFormatting>
  <conditionalFormatting sqref="Q6:Q45">
    <cfRule type="cellIs" dxfId="1038" priority="93" operator="greaterThan">
      <formula>Q$5</formula>
    </cfRule>
    <cfRule type="cellIs" dxfId="1037" priority="94" operator="lessThan">
      <formula>Q$5/2</formula>
    </cfRule>
  </conditionalFormatting>
  <conditionalFormatting sqref="R6:R45">
    <cfRule type="cellIs" dxfId="1036" priority="91" operator="greaterThan">
      <formula>R$5</formula>
    </cfRule>
    <cfRule type="cellIs" dxfId="1035" priority="92" operator="lessThan">
      <formula>R$5/2</formula>
    </cfRule>
  </conditionalFormatting>
  <conditionalFormatting sqref="Y6:Y45">
    <cfRule type="cellIs" dxfId="1034" priority="89" operator="greaterThan">
      <formula>Y$5</formula>
    </cfRule>
    <cfRule type="cellIs" dxfId="1033" priority="90" operator="lessThan">
      <formula>Y$5/2</formula>
    </cfRule>
  </conditionalFormatting>
  <conditionalFormatting sqref="Z6:Z45">
    <cfRule type="cellIs" dxfId="1032" priority="87" operator="greaterThan">
      <formula>Z$5</formula>
    </cfRule>
    <cfRule type="cellIs" dxfId="1031" priority="88" operator="lessThan">
      <formula>Z$5/2</formula>
    </cfRule>
  </conditionalFormatting>
  <conditionalFormatting sqref="AA6:AA45">
    <cfRule type="cellIs" dxfId="1030" priority="85" operator="greaterThan">
      <formula>AA$5</formula>
    </cfRule>
    <cfRule type="cellIs" dxfId="1029" priority="86" operator="lessThan">
      <formula>AA$5/2</formula>
    </cfRule>
  </conditionalFormatting>
  <conditionalFormatting sqref="AB6:AB45">
    <cfRule type="cellIs" dxfId="1028" priority="83" operator="greaterThan">
      <formula>AB$5</formula>
    </cfRule>
    <cfRule type="cellIs" dxfId="1027" priority="84" operator="lessThan">
      <formula>AB$5/2</formula>
    </cfRule>
  </conditionalFormatting>
  <conditionalFormatting sqref="AC6:AC45">
    <cfRule type="cellIs" dxfId="1026" priority="81" operator="greaterThan">
      <formula>AC$5</formula>
    </cfRule>
    <cfRule type="cellIs" dxfId="1025" priority="82" operator="lessThan">
      <formula>AC$5/2</formula>
    </cfRule>
  </conditionalFormatting>
  <conditionalFormatting sqref="AD6:AD45">
    <cfRule type="cellIs" dxfId="1024" priority="79" operator="greaterThan">
      <formula>AD$5</formula>
    </cfRule>
    <cfRule type="cellIs" dxfId="1023" priority="80" operator="lessThan">
      <formula>AD$5/2</formula>
    </cfRule>
  </conditionalFormatting>
  <conditionalFormatting sqref="AE6:AE45">
    <cfRule type="cellIs" dxfId="1022" priority="77" operator="greaterThan">
      <formula>AE$5</formula>
    </cfRule>
    <cfRule type="cellIs" dxfId="1021" priority="78" operator="lessThan">
      <formula>AE$5/2</formula>
    </cfRule>
  </conditionalFormatting>
  <conditionalFormatting sqref="AF6:AF45">
    <cfRule type="cellIs" dxfId="1020" priority="75" operator="greaterThan">
      <formula>AF$5</formula>
    </cfRule>
    <cfRule type="cellIs" dxfId="1019" priority="76" operator="lessThan">
      <formula>AF$5/2</formula>
    </cfRule>
  </conditionalFormatting>
  <conditionalFormatting sqref="AG6:AG45">
    <cfRule type="cellIs" dxfId="1018" priority="73" operator="greaterThan">
      <formula>AG$5</formula>
    </cfRule>
    <cfRule type="cellIs" dxfId="1017" priority="74" operator="lessThan">
      <formula>AG$5/2</formula>
    </cfRule>
  </conditionalFormatting>
  <conditionalFormatting sqref="AH6:AH45">
    <cfRule type="cellIs" dxfId="1016" priority="71" operator="greaterThan">
      <formula>AH$5</formula>
    </cfRule>
    <cfRule type="cellIs" dxfId="1015" priority="72" operator="lessThan">
      <formula>AH$5/2</formula>
    </cfRule>
  </conditionalFormatting>
  <conditionalFormatting sqref="AI6:AI45">
    <cfRule type="cellIs" dxfId="1014" priority="69" operator="greaterThan">
      <formula>AI$5</formula>
    </cfRule>
    <cfRule type="cellIs" dxfId="1013" priority="70" operator="lessThan">
      <formula>AI$5/2</formula>
    </cfRule>
  </conditionalFormatting>
  <conditionalFormatting sqref="AJ6:AJ45">
    <cfRule type="cellIs" dxfId="1012" priority="67" operator="greaterThan">
      <formula>AJ$5</formula>
    </cfRule>
    <cfRule type="cellIs" dxfId="1011" priority="68" operator="lessThan">
      <formula>AJ$5/2</formula>
    </cfRule>
  </conditionalFormatting>
  <conditionalFormatting sqref="AK6:AK45">
    <cfRule type="cellIs" dxfId="1010" priority="65" operator="greaterThan">
      <formula>AK$5</formula>
    </cfRule>
    <cfRule type="cellIs" dxfId="1009" priority="66" operator="lessThan">
      <formula>AK$5/2</formula>
    </cfRule>
  </conditionalFormatting>
  <conditionalFormatting sqref="AL6:AL45">
    <cfRule type="cellIs" dxfId="1008" priority="63" operator="greaterThan">
      <formula>AL$5</formula>
    </cfRule>
    <cfRule type="cellIs" dxfId="1007" priority="64" operator="lessThan">
      <formula>AL$5/2</formula>
    </cfRule>
  </conditionalFormatting>
  <conditionalFormatting sqref="AM6:AM45">
    <cfRule type="cellIs" dxfId="1006" priority="61" operator="greaterThan">
      <formula>AM$5</formula>
    </cfRule>
    <cfRule type="cellIs" dxfId="1005" priority="62" operator="lessThan">
      <formula>AM$5/2</formula>
    </cfRule>
  </conditionalFormatting>
  <conditionalFormatting sqref="AT6:AT45">
    <cfRule type="cellIs" dxfId="1004" priority="59" operator="greaterThan">
      <formula>AT$5</formula>
    </cfRule>
    <cfRule type="cellIs" dxfId="1003" priority="60" operator="lessThan">
      <formula>AT$5/2</formula>
    </cfRule>
  </conditionalFormatting>
  <conditionalFormatting sqref="AU6:AU45">
    <cfRule type="cellIs" dxfId="1002" priority="57" operator="greaterThan">
      <formula>AU$5</formula>
    </cfRule>
    <cfRule type="cellIs" dxfId="1001" priority="58" operator="lessThan">
      <formula>AU$5/2</formula>
    </cfRule>
  </conditionalFormatting>
  <conditionalFormatting sqref="AV6:AV45">
    <cfRule type="cellIs" dxfId="1000" priority="55" operator="greaterThan">
      <formula>AV$5</formula>
    </cfRule>
    <cfRule type="cellIs" dxfId="999" priority="56" operator="lessThan">
      <formula>AV$5/2</formula>
    </cfRule>
  </conditionalFormatting>
  <conditionalFormatting sqref="AW6:AW45">
    <cfRule type="cellIs" dxfId="998" priority="53" operator="greaterThan">
      <formula>AW$5</formula>
    </cfRule>
    <cfRule type="cellIs" dxfId="997" priority="54" operator="lessThan">
      <formula>AW$5/2</formula>
    </cfRule>
  </conditionalFormatting>
  <conditionalFormatting sqref="AX6:AX45">
    <cfRule type="cellIs" dxfId="996" priority="51" operator="greaterThan">
      <formula>AX$5</formula>
    </cfRule>
    <cfRule type="cellIs" dxfId="995" priority="52" operator="lessThan">
      <formula>AX$5/2</formula>
    </cfRule>
  </conditionalFormatting>
  <conditionalFormatting sqref="AY6:AY45">
    <cfRule type="cellIs" dxfId="994" priority="49" operator="greaterThan">
      <formula>AY$5</formula>
    </cfRule>
    <cfRule type="cellIs" dxfId="993" priority="50" operator="lessThan">
      <formula>AY$5/2</formula>
    </cfRule>
  </conditionalFormatting>
  <conditionalFormatting sqref="AZ6:AZ45">
    <cfRule type="cellIs" dxfId="992" priority="47" operator="greaterThan">
      <formula>AZ$5</formula>
    </cfRule>
    <cfRule type="cellIs" dxfId="991" priority="48" operator="lessThan">
      <formula>AZ$5/2</formula>
    </cfRule>
  </conditionalFormatting>
  <conditionalFormatting sqref="BA6:BA45">
    <cfRule type="cellIs" dxfId="990" priority="45" operator="greaterThan">
      <formula>BA$5</formula>
    </cfRule>
    <cfRule type="cellIs" dxfId="989" priority="46" operator="lessThan">
      <formula>BA$5/2</formula>
    </cfRule>
  </conditionalFormatting>
  <conditionalFormatting sqref="BB6:BB45">
    <cfRule type="cellIs" dxfId="988" priority="43" operator="greaterThan">
      <formula>BB$5</formula>
    </cfRule>
    <cfRule type="cellIs" dxfId="987" priority="44" operator="lessThan">
      <formula>BB$5/2</formula>
    </cfRule>
  </conditionalFormatting>
  <conditionalFormatting sqref="BC6:BC45">
    <cfRule type="cellIs" dxfId="986" priority="41" operator="greaterThan">
      <formula>BC$5</formula>
    </cfRule>
    <cfRule type="cellIs" dxfId="985" priority="42" operator="lessThan">
      <formula>BC$5/2</formula>
    </cfRule>
  </conditionalFormatting>
  <conditionalFormatting sqref="BD6:BD45">
    <cfRule type="cellIs" dxfId="984" priority="39" operator="greaterThan">
      <formula>BD$5</formula>
    </cfRule>
    <cfRule type="cellIs" dxfId="983" priority="40" operator="lessThan">
      <formula>BD$5/2</formula>
    </cfRule>
  </conditionalFormatting>
  <conditionalFormatting sqref="BE6:BE45">
    <cfRule type="cellIs" dxfId="982" priority="37" operator="greaterThan">
      <formula>BE$5</formula>
    </cfRule>
    <cfRule type="cellIs" dxfId="981" priority="38" operator="lessThan">
      <formula>BE$5/2</formula>
    </cfRule>
  </conditionalFormatting>
  <conditionalFormatting sqref="BF6:BF45">
    <cfRule type="cellIs" dxfId="980" priority="35" operator="greaterThan">
      <formula>BF$5</formula>
    </cfRule>
    <cfRule type="cellIs" dxfId="979" priority="36" operator="lessThan">
      <formula>BF$5/2</formula>
    </cfRule>
  </conditionalFormatting>
  <conditionalFormatting sqref="BG6:BG45">
    <cfRule type="cellIs" dxfId="978" priority="33" operator="greaterThan">
      <formula>BG$5</formula>
    </cfRule>
    <cfRule type="cellIs" dxfId="977" priority="34" operator="lessThan">
      <formula>BG$5/2</formula>
    </cfRule>
  </conditionalFormatting>
  <conditionalFormatting sqref="BH6:BH45">
    <cfRule type="cellIs" dxfId="976" priority="31" operator="greaterThan">
      <formula>BH$5</formula>
    </cfRule>
    <cfRule type="cellIs" dxfId="975" priority="32" operator="lessThan">
      <formula>BH$5/2</formula>
    </cfRule>
  </conditionalFormatting>
  <conditionalFormatting sqref="BO6:BO45">
    <cfRule type="cellIs" dxfId="974" priority="29" operator="greaterThan">
      <formula>BO$5</formula>
    </cfRule>
    <cfRule type="cellIs" dxfId="973" priority="30" operator="lessThan">
      <formula>BO$5/2</formula>
    </cfRule>
  </conditionalFormatting>
  <conditionalFormatting sqref="BP6:BP45">
    <cfRule type="cellIs" dxfId="972" priority="27" operator="greaterThan">
      <formula>BP$5</formula>
    </cfRule>
    <cfRule type="cellIs" dxfId="971" priority="28" operator="lessThan">
      <formula>BP$5/2</formula>
    </cfRule>
  </conditionalFormatting>
  <conditionalFormatting sqref="BQ6:BQ45">
    <cfRule type="cellIs" dxfId="970" priority="25" operator="greaterThan">
      <formula>BQ$5</formula>
    </cfRule>
    <cfRule type="cellIs" dxfId="969" priority="26" operator="lessThan">
      <formula>BQ$5/2</formula>
    </cfRule>
  </conditionalFormatting>
  <conditionalFormatting sqref="BR6:BR45">
    <cfRule type="cellIs" dxfId="968" priority="23" operator="greaterThan">
      <formula>BR$5</formula>
    </cfRule>
    <cfRule type="cellIs" dxfId="967" priority="24" operator="lessThan">
      <formula>BR$5/2</formula>
    </cfRule>
  </conditionalFormatting>
  <conditionalFormatting sqref="BS6:BS45">
    <cfRule type="cellIs" dxfId="966" priority="21" operator="greaterThan">
      <formula>BS$5</formula>
    </cfRule>
    <cfRule type="cellIs" dxfId="965" priority="22" operator="lessThan">
      <formula>BS$5/2</formula>
    </cfRule>
  </conditionalFormatting>
  <conditionalFormatting sqref="BT6:BT45">
    <cfRule type="cellIs" dxfId="964" priority="19" operator="greaterThan">
      <formula>BT$5</formula>
    </cfRule>
    <cfRule type="cellIs" dxfId="963" priority="20" operator="lessThan">
      <formula>BT$5/2</formula>
    </cfRule>
  </conditionalFormatting>
  <conditionalFormatting sqref="BU6:BU45">
    <cfRule type="cellIs" dxfId="962" priority="17" operator="greaterThan">
      <formula>BU$5</formula>
    </cfRule>
    <cfRule type="cellIs" dxfId="961" priority="18" operator="lessThan">
      <formula>BU$5/2</formula>
    </cfRule>
  </conditionalFormatting>
  <conditionalFormatting sqref="BV6:BV45">
    <cfRule type="cellIs" dxfId="960" priority="15" operator="greaterThan">
      <formula>BV$5</formula>
    </cfRule>
    <cfRule type="cellIs" dxfId="959" priority="16" operator="lessThan">
      <formula>BV$5/2</formula>
    </cfRule>
  </conditionalFormatting>
  <conditionalFormatting sqref="BW6:BW45">
    <cfRule type="cellIs" dxfId="958" priority="13" operator="greaterThan">
      <formula>BW$5</formula>
    </cfRule>
    <cfRule type="cellIs" dxfId="957" priority="14" operator="lessThan">
      <formula>BW$5/2</formula>
    </cfRule>
  </conditionalFormatting>
  <conditionalFormatting sqref="BX6:BX45">
    <cfRule type="cellIs" dxfId="956" priority="11" operator="greaterThan">
      <formula>BX$5</formula>
    </cfRule>
    <cfRule type="cellIs" dxfId="955" priority="12" operator="lessThan">
      <formula>BX$5/2</formula>
    </cfRule>
  </conditionalFormatting>
  <conditionalFormatting sqref="BY6:BY45">
    <cfRule type="cellIs" dxfId="954" priority="9" operator="greaterThan">
      <formula>BY$5</formula>
    </cfRule>
    <cfRule type="cellIs" dxfId="953" priority="10" operator="lessThan">
      <formula>BY$5/2</formula>
    </cfRule>
  </conditionalFormatting>
  <conditionalFormatting sqref="BZ6:BZ45">
    <cfRule type="cellIs" dxfId="952" priority="7" operator="greaterThan">
      <formula>BZ$5</formula>
    </cfRule>
    <cfRule type="cellIs" dxfId="951" priority="8" operator="lessThan">
      <formula>BZ$5/2</formula>
    </cfRule>
  </conditionalFormatting>
  <conditionalFormatting sqref="CA6:CA45">
    <cfRule type="cellIs" dxfId="950" priority="5" operator="greaterThan">
      <formula>CA$5</formula>
    </cfRule>
    <cfRule type="cellIs" dxfId="949" priority="6" operator="lessThan">
      <formula>CA$5/2</formula>
    </cfRule>
  </conditionalFormatting>
  <conditionalFormatting sqref="CB6:CB45">
    <cfRule type="cellIs" dxfId="948" priority="3" operator="greaterThan">
      <formula>CB$5</formula>
    </cfRule>
    <cfRule type="cellIs" dxfId="947" priority="4" operator="lessThan">
      <formula>CB$5/2</formula>
    </cfRule>
  </conditionalFormatting>
  <conditionalFormatting sqref="CC6:CC45">
    <cfRule type="cellIs" dxfId="946" priority="1" operator="greaterThan">
      <formula>CC$5</formula>
    </cfRule>
    <cfRule type="cellIs" dxfId="945" priority="2" operator="lessThan">
      <formula>CC$5/2</formula>
    </cfRule>
  </conditionalFormatting>
  <pageMargins left="0.74791666666666667" right="0.74791666666666667" top="0.98402777777777772" bottom="0.98402777777777772" header="0.49236111111111114" footer="0.49236111111111114"/>
  <pageSetup paperSize="9" firstPageNumber="0" orientation="portrait" horizontalDpi="300" verticalDpi="300"/>
  <headerFooter alignWithMargins="0">
    <oddHeader>&amp;C&amp;A</oddHeader>
    <oddFooter>&amp;CPage &amp;P</oddFooter>
  </headerFooter>
  <drawing r:id="rId1"/>
</worksheet>
</file>

<file path=xl/worksheets/sheet7.xml><?xml version="1.0" encoding="utf-8"?>
<worksheet xmlns="http://schemas.openxmlformats.org/spreadsheetml/2006/main" xmlns:r="http://schemas.openxmlformats.org/officeDocument/2006/relationships">
  <sheetPr>
    <tabColor rgb="FF008000"/>
  </sheetPr>
  <dimension ref="A1:CR52"/>
  <sheetViews>
    <sheetView showGridLines="0" showRowColHeaders="0" showZeros="0" showOutlineSymbols="0" topLeftCell="K1" zoomScale="91" zoomScaleNormal="91" workbookViewId="0">
      <selection activeCell="Y34" sqref="Y34"/>
    </sheetView>
  </sheetViews>
  <sheetFormatPr baseColWidth="10" defaultColWidth="13.140625" defaultRowHeight="12.75"/>
  <cols>
    <col min="1" max="1" width="5.7109375" style="26" customWidth="1"/>
    <col min="2" max="2" width="18.42578125" style="1" customWidth="1"/>
    <col min="3" max="3" width="14.7109375" style="1" customWidth="1"/>
    <col min="4" max="18" width="7.28515625" style="1" customWidth="1"/>
    <col min="19" max="21" width="9.85546875" style="1" customWidth="1"/>
    <col min="22" max="22" width="5.7109375" style="26" customWidth="1"/>
    <col min="23" max="23" width="18.42578125" style="1" customWidth="1"/>
    <col min="24" max="24" width="14.7109375" style="1" customWidth="1"/>
    <col min="25" max="39" width="7.28515625" style="1" customWidth="1"/>
    <col min="40" max="42" width="9.85546875" style="1" customWidth="1"/>
    <col min="43" max="43" width="5.7109375" style="26" customWidth="1"/>
    <col min="44" max="44" width="18.42578125" style="1" customWidth="1"/>
    <col min="45" max="45" width="14.7109375" style="1" customWidth="1"/>
    <col min="46" max="60" width="7.28515625" style="1" customWidth="1"/>
    <col min="61" max="63" width="9.85546875" style="1" customWidth="1"/>
    <col min="64" max="64" width="5.7109375" style="26" customWidth="1"/>
    <col min="65" max="65" width="18.42578125" style="1" customWidth="1"/>
    <col min="66" max="66" width="14.7109375" style="1" customWidth="1"/>
    <col min="67" max="85" width="7.28515625" style="1" customWidth="1"/>
    <col min="86" max="88" width="9.85546875" style="1" customWidth="1"/>
    <col min="89" max="89" width="18.42578125" style="1" customWidth="1"/>
    <col min="90" max="90" width="14.7109375" style="1" customWidth="1"/>
    <col min="91" max="91" width="4.28515625" style="1" customWidth="1"/>
    <col min="92" max="93" width="7.7109375" style="1" customWidth="1"/>
    <col min="94" max="94" width="4.5703125" style="1" customWidth="1"/>
    <col min="95" max="96" width="7.7109375" style="1" customWidth="1"/>
    <col min="97" max="16384" width="13.140625" style="1"/>
  </cols>
  <sheetData>
    <row r="1" spans="1:96" s="26" customFormat="1" ht="30" customHeight="1">
      <c r="A1" s="502" t="s">
        <v>112</v>
      </c>
      <c r="B1" s="502"/>
      <c r="C1" s="502"/>
      <c r="D1" s="502"/>
      <c r="E1" s="502"/>
      <c r="F1" s="502"/>
      <c r="G1" s="502"/>
      <c r="H1" s="502"/>
      <c r="I1" s="502"/>
      <c r="J1" s="502"/>
      <c r="K1" s="502"/>
      <c r="L1" s="502"/>
      <c r="M1" s="502"/>
      <c r="N1" s="502"/>
      <c r="O1" s="502"/>
      <c r="P1" s="502"/>
      <c r="Q1" s="502"/>
      <c r="R1" s="502"/>
      <c r="S1" s="502"/>
      <c r="T1" s="502"/>
      <c r="U1" s="27"/>
      <c r="V1" s="502" t="s">
        <v>112</v>
      </c>
      <c r="W1" s="502"/>
      <c r="X1" s="502"/>
      <c r="Y1" s="502"/>
      <c r="Z1" s="502"/>
      <c r="AA1" s="502"/>
      <c r="AB1" s="502"/>
      <c r="AC1" s="502"/>
      <c r="AD1" s="502"/>
      <c r="AE1" s="502"/>
      <c r="AF1" s="502"/>
      <c r="AG1" s="502"/>
      <c r="AH1" s="502"/>
      <c r="AI1" s="502"/>
      <c r="AJ1" s="502"/>
      <c r="AK1" s="502"/>
      <c r="AL1" s="502"/>
      <c r="AM1" s="502"/>
      <c r="AN1" s="502"/>
      <c r="AO1" s="502"/>
      <c r="AP1" s="27"/>
      <c r="AQ1" s="502" t="s">
        <v>112</v>
      </c>
      <c r="AR1" s="502"/>
      <c r="AS1" s="502"/>
      <c r="AT1" s="502"/>
      <c r="AU1" s="502"/>
      <c r="AV1" s="502"/>
      <c r="AW1" s="502"/>
      <c r="AX1" s="502"/>
      <c r="AY1" s="502"/>
      <c r="AZ1" s="502"/>
      <c r="BA1" s="502"/>
      <c r="BB1" s="502"/>
      <c r="BC1" s="502"/>
      <c r="BD1" s="502"/>
      <c r="BE1" s="502"/>
      <c r="BF1" s="502"/>
      <c r="BG1" s="502"/>
      <c r="BH1" s="502"/>
      <c r="BI1" s="502"/>
      <c r="BJ1" s="502"/>
      <c r="BK1" s="27"/>
      <c r="BL1" s="503" t="s">
        <v>112</v>
      </c>
      <c r="BM1" s="503"/>
      <c r="BN1" s="503"/>
      <c r="BO1" s="503"/>
      <c r="BP1" s="503"/>
      <c r="BQ1" s="503"/>
      <c r="BR1" s="503"/>
      <c r="BS1" s="503"/>
      <c r="BT1" s="503"/>
      <c r="BU1" s="503"/>
      <c r="BV1" s="503"/>
      <c r="BW1" s="503"/>
      <c r="BX1" s="503"/>
      <c r="BY1" s="503"/>
      <c r="BZ1" s="503"/>
      <c r="CA1" s="503"/>
      <c r="CB1" s="503"/>
      <c r="CC1" s="503"/>
      <c r="CD1" s="503"/>
      <c r="CE1" s="503"/>
      <c r="CF1" s="503"/>
      <c r="CG1" s="503"/>
      <c r="CH1" s="503"/>
      <c r="CI1" s="503"/>
      <c r="CJ1" s="503"/>
      <c r="CK1" s="503"/>
      <c r="CL1" s="503"/>
    </row>
    <row r="2" spans="1:96" s="26" customFormat="1" ht="30" customHeight="1">
      <c r="A2" s="504" t="s">
        <v>18</v>
      </c>
      <c r="B2" s="504"/>
      <c r="C2" s="504"/>
      <c r="D2" s="504"/>
      <c r="E2" s="504"/>
      <c r="F2" s="504"/>
      <c r="G2" s="504"/>
      <c r="H2" s="504"/>
      <c r="I2" s="504"/>
      <c r="J2" s="504"/>
      <c r="K2" s="504"/>
      <c r="L2" s="504"/>
      <c r="M2" s="504"/>
      <c r="N2" s="504"/>
      <c r="O2" s="504"/>
      <c r="P2" s="504"/>
      <c r="Q2" s="504"/>
      <c r="R2" s="504"/>
      <c r="S2" s="504"/>
      <c r="T2" s="504"/>
      <c r="U2" s="29"/>
      <c r="V2" s="504" t="s">
        <v>19</v>
      </c>
      <c r="W2" s="504"/>
      <c r="X2" s="504"/>
      <c r="Y2" s="504"/>
      <c r="Z2" s="504"/>
      <c r="AA2" s="504"/>
      <c r="AB2" s="504"/>
      <c r="AC2" s="504"/>
      <c r="AD2" s="504"/>
      <c r="AE2" s="504"/>
      <c r="AF2" s="504"/>
      <c r="AG2" s="504"/>
      <c r="AH2" s="504"/>
      <c r="AI2" s="504"/>
      <c r="AJ2" s="504"/>
      <c r="AK2" s="504"/>
      <c r="AL2" s="504"/>
      <c r="AM2" s="504"/>
      <c r="AN2" s="504"/>
      <c r="AO2" s="504"/>
      <c r="AP2" s="29"/>
      <c r="AQ2" s="504" t="s">
        <v>20</v>
      </c>
      <c r="AR2" s="504"/>
      <c r="AS2" s="504"/>
      <c r="AT2" s="504"/>
      <c r="AU2" s="504"/>
      <c r="AV2" s="504"/>
      <c r="AW2" s="504"/>
      <c r="AX2" s="504"/>
      <c r="AY2" s="504"/>
      <c r="AZ2" s="504"/>
      <c r="BA2" s="504"/>
      <c r="BB2" s="504"/>
      <c r="BC2" s="504"/>
      <c r="BD2" s="504"/>
      <c r="BE2" s="504"/>
      <c r="BF2" s="504"/>
      <c r="BG2" s="504"/>
      <c r="BH2" s="504"/>
      <c r="BI2" s="504"/>
      <c r="BJ2" s="504"/>
      <c r="BK2" s="29"/>
      <c r="BL2" s="505" t="s">
        <v>21</v>
      </c>
      <c r="BM2" s="505"/>
      <c r="BN2" s="505"/>
      <c r="BO2" s="505"/>
      <c r="BP2" s="505"/>
      <c r="BQ2" s="505"/>
      <c r="BR2" s="505"/>
      <c r="BS2" s="505"/>
      <c r="BT2" s="505"/>
      <c r="BU2" s="505"/>
      <c r="BV2" s="505"/>
      <c r="BW2" s="505"/>
      <c r="BX2" s="505"/>
      <c r="BY2" s="505"/>
      <c r="BZ2" s="505"/>
      <c r="CA2" s="505"/>
      <c r="CB2" s="505"/>
      <c r="CC2" s="505"/>
      <c r="CD2" s="505"/>
      <c r="CE2" s="505"/>
      <c r="CF2" s="505"/>
      <c r="CG2" s="505"/>
      <c r="CH2" s="505"/>
      <c r="CI2" s="505"/>
      <c r="CJ2" s="505"/>
      <c r="CK2" s="505"/>
      <c r="CL2" s="505"/>
      <c r="CN2" s="507" t="s">
        <v>26</v>
      </c>
      <c r="CO2" s="507"/>
      <c r="CP2" s="507"/>
      <c r="CQ2" s="507"/>
      <c r="CR2" s="70" t="s">
        <v>112</v>
      </c>
    </row>
    <row r="3" spans="1:96" ht="12.75" customHeight="1">
      <c r="A3" s="31"/>
      <c r="B3" s="32"/>
      <c r="C3" s="33" t="str">
        <f>CONCATENATE("sur   ",PARAMETRES!$G$8)</f>
        <v>sur   25</v>
      </c>
      <c r="D3" s="349" t="s">
        <v>136</v>
      </c>
      <c r="E3" s="349" t="s">
        <v>136</v>
      </c>
      <c r="F3" s="349" t="s">
        <v>137</v>
      </c>
      <c r="G3" s="349" t="s">
        <v>139</v>
      </c>
      <c r="H3" s="349"/>
      <c r="I3" s="349"/>
      <c r="J3" s="349"/>
      <c r="K3" s="34"/>
      <c r="L3" s="34"/>
      <c r="M3" s="34"/>
      <c r="N3" s="34"/>
      <c r="O3" s="34"/>
      <c r="P3" s="34"/>
      <c r="Q3" s="34"/>
      <c r="R3" s="34"/>
      <c r="S3" s="32"/>
      <c r="T3" s="32"/>
      <c r="U3" s="35"/>
      <c r="V3" s="31"/>
      <c r="W3" s="36"/>
      <c r="X3" s="33" t="str">
        <f>CONCATENATE("sur   ",PARAMETRES!$G$8)</f>
        <v>sur   25</v>
      </c>
      <c r="Y3" s="34"/>
      <c r="Z3" s="34"/>
      <c r="AA3" s="349"/>
      <c r="AB3" s="349"/>
      <c r="AC3" s="349"/>
      <c r="AD3" s="349"/>
      <c r="AE3" s="349"/>
      <c r="AF3" s="349"/>
      <c r="AG3" s="349"/>
      <c r="AH3" s="34"/>
      <c r="AI3" s="34"/>
      <c r="AJ3" s="34"/>
      <c r="AK3" s="34"/>
      <c r="AL3" s="34"/>
      <c r="AM3" s="34"/>
      <c r="AN3" s="32"/>
      <c r="AO3" s="32"/>
      <c r="AP3" s="35"/>
      <c r="AQ3" s="31"/>
      <c r="AR3" s="36"/>
      <c r="AS3" s="33" t="str">
        <f>CONCATENATE("sur   ",PARAMETRES!$G$8)</f>
        <v>sur   25</v>
      </c>
      <c r="AT3" s="349"/>
      <c r="AU3" s="349"/>
      <c r="AV3" s="349"/>
      <c r="AW3" s="349"/>
      <c r="AX3" s="349"/>
      <c r="AY3" s="349"/>
      <c r="AZ3" s="349"/>
      <c r="BA3" s="349"/>
      <c r="BB3" s="383"/>
      <c r="BC3" s="349"/>
      <c r="BD3" s="349"/>
      <c r="BE3" s="349"/>
      <c r="BF3" s="349"/>
      <c r="BG3" s="349"/>
      <c r="BH3" s="34"/>
      <c r="BI3" s="32"/>
      <c r="BJ3" s="32"/>
      <c r="BK3" s="35"/>
      <c r="BL3" s="31"/>
      <c r="BM3" s="36"/>
      <c r="BN3" s="33" t="str">
        <f>CONCATENATE("sur   ",PARAMETRES!$G$8)</f>
        <v>sur   25</v>
      </c>
      <c r="BO3" s="349"/>
      <c r="BP3" s="349"/>
      <c r="BQ3" s="349"/>
      <c r="BR3" s="349"/>
      <c r="BS3" s="349"/>
      <c r="BT3" s="349"/>
      <c r="BU3" s="349"/>
      <c r="BV3" s="349"/>
      <c r="BW3" s="349"/>
      <c r="BX3" s="349"/>
      <c r="BY3" s="349"/>
      <c r="BZ3" s="349"/>
      <c r="CA3" s="349"/>
      <c r="CB3" s="34"/>
      <c r="CC3" s="34"/>
      <c r="CD3" s="34"/>
      <c r="CE3" s="34"/>
      <c r="CF3" s="71" t="str">
        <f>IF(PARAMETRES!$G$28="O","EXAMEN","")</f>
        <v/>
      </c>
      <c r="CG3" s="34"/>
      <c r="CH3" s="32"/>
      <c r="CI3" s="32"/>
      <c r="CJ3" s="32"/>
      <c r="CK3" s="32"/>
      <c r="CL3" s="35"/>
      <c r="CN3" s="506" t="s">
        <v>27</v>
      </c>
      <c r="CO3" s="506" t="s">
        <v>28</v>
      </c>
      <c r="CP3" s="72"/>
      <c r="CQ3" s="506" t="s">
        <v>29</v>
      </c>
      <c r="CR3" s="506" t="s">
        <v>30</v>
      </c>
    </row>
    <row r="4" spans="1:96">
      <c r="A4" s="31"/>
      <c r="B4" s="32"/>
      <c r="C4" s="32"/>
      <c r="D4" s="37">
        <v>1</v>
      </c>
      <c r="E4" s="37">
        <v>2</v>
      </c>
      <c r="F4" s="37">
        <v>3</v>
      </c>
      <c r="G4" s="37">
        <v>4</v>
      </c>
      <c r="H4" s="37">
        <v>5</v>
      </c>
      <c r="I4" s="37">
        <v>6</v>
      </c>
      <c r="J4" s="37">
        <v>7</v>
      </c>
      <c r="K4" s="37">
        <v>8</v>
      </c>
      <c r="L4" s="37">
        <v>9</v>
      </c>
      <c r="M4" s="37">
        <v>10</v>
      </c>
      <c r="N4" s="37">
        <v>11</v>
      </c>
      <c r="O4" s="37">
        <v>12</v>
      </c>
      <c r="P4" s="37">
        <v>13</v>
      </c>
      <c r="Q4" s="37">
        <v>14</v>
      </c>
      <c r="R4" s="37">
        <v>15</v>
      </c>
      <c r="S4" s="32"/>
      <c r="T4" s="38" t="s">
        <v>22</v>
      </c>
      <c r="U4" s="39" t="s">
        <v>23</v>
      </c>
      <c r="V4" s="31"/>
      <c r="W4" s="32"/>
      <c r="X4" s="32"/>
      <c r="Y4" s="37">
        <v>1</v>
      </c>
      <c r="Z4" s="37">
        <v>2</v>
      </c>
      <c r="AA4" s="37">
        <v>3</v>
      </c>
      <c r="AB4" s="37">
        <v>4</v>
      </c>
      <c r="AC4" s="37">
        <v>5</v>
      </c>
      <c r="AD4" s="37">
        <v>6</v>
      </c>
      <c r="AE4" s="37">
        <v>7</v>
      </c>
      <c r="AF4" s="37">
        <v>8</v>
      </c>
      <c r="AG4" s="37">
        <v>9</v>
      </c>
      <c r="AH4" s="37">
        <v>10</v>
      </c>
      <c r="AI4" s="37">
        <v>11</v>
      </c>
      <c r="AJ4" s="37">
        <v>12</v>
      </c>
      <c r="AK4" s="37">
        <v>13</v>
      </c>
      <c r="AL4" s="37">
        <v>14</v>
      </c>
      <c r="AM4" s="37">
        <v>15</v>
      </c>
      <c r="AN4" s="32"/>
      <c r="AO4" s="38" t="s">
        <v>22</v>
      </c>
      <c r="AP4" s="39" t="s">
        <v>23</v>
      </c>
      <c r="AQ4" s="31"/>
      <c r="AR4" s="32"/>
      <c r="AS4" s="32"/>
      <c r="AT4" s="37">
        <v>1</v>
      </c>
      <c r="AU4" s="37">
        <v>2</v>
      </c>
      <c r="AV4" s="37">
        <v>3</v>
      </c>
      <c r="AW4" s="37">
        <v>4</v>
      </c>
      <c r="AX4" s="37">
        <v>5</v>
      </c>
      <c r="AY4" s="37">
        <v>6</v>
      </c>
      <c r="AZ4" s="37">
        <v>7</v>
      </c>
      <c r="BA4" s="37">
        <v>8</v>
      </c>
      <c r="BB4" s="37">
        <v>9</v>
      </c>
      <c r="BC4" s="37">
        <v>10</v>
      </c>
      <c r="BD4" s="37">
        <v>11</v>
      </c>
      <c r="BE4" s="37">
        <v>12</v>
      </c>
      <c r="BF4" s="37">
        <v>13</v>
      </c>
      <c r="BG4" s="37">
        <v>14</v>
      </c>
      <c r="BH4" s="37">
        <v>15</v>
      </c>
      <c r="BI4" s="32"/>
      <c r="BJ4" s="38" t="s">
        <v>22</v>
      </c>
      <c r="BK4" s="39" t="s">
        <v>23</v>
      </c>
      <c r="BL4" s="31"/>
      <c r="BM4" s="32"/>
      <c r="BN4" s="32"/>
      <c r="BO4" s="37">
        <v>1</v>
      </c>
      <c r="BP4" s="37">
        <v>2</v>
      </c>
      <c r="BQ4" s="37">
        <v>3</v>
      </c>
      <c r="BR4" s="37">
        <v>4</v>
      </c>
      <c r="BS4" s="37">
        <v>5</v>
      </c>
      <c r="BT4" s="37">
        <v>6</v>
      </c>
      <c r="BU4" s="37">
        <v>7</v>
      </c>
      <c r="BV4" s="37">
        <v>8</v>
      </c>
      <c r="BW4" s="37">
        <v>9</v>
      </c>
      <c r="BX4" s="37">
        <v>10</v>
      </c>
      <c r="BY4" s="37">
        <v>11</v>
      </c>
      <c r="BZ4" s="37">
        <v>12</v>
      </c>
      <c r="CA4" s="37">
        <v>13</v>
      </c>
      <c r="CB4" s="37">
        <v>14</v>
      </c>
      <c r="CC4" s="37">
        <v>15</v>
      </c>
      <c r="CD4" s="37">
        <v>16</v>
      </c>
      <c r="CE4" s="37">
        <v>17</v>
      </c>
      <c r="CF4" s="73">
        <v>18</v>
      </c>
      <c r="CG4" s="37">
        <v>19</v>
      </c>
      <c r="CH4" s="32"/>
      <c r="CI4" s="38" t="s">
        <v>22</v>
      </c>
      <c r="CJ4" s="66" t="s">
        <v>23</v>
      </c>
      <c r="CK4" s="32"/>
      <c r="CL4" s="35"/>
      <c r="CN4" s="506"/>
      <c r="CO4" s="506"/>
      <c r="CP4" s="72"/>
      <c r="CQ4" s="506"/>
      <c r="CR4" s="506"/>
    </row>
    <row r="5" spans="1:96" s="45" customFormat="1">
      <c r="A5" s="41"/>
      <c r="B5" s="43"/>
      <c r="C5" s="425" t="s">
        <v>24</v>
      </c>
      <c r="D5" s="422">
        <v>5</v>
      </c>
      <c r="E5" s="422">
        <v>35</v>
      </c>
      <c r="F5" s="422">
        <v>20</v>
      </c>
      <c r="G5" s="422">
        <v>18</v>
      </c>
      <c r="H5" s="422"/>
      <c r="I5" s="422"/>
      <c r="J5" s="422"/>
      <c r="K5" s="422"/>
      <c r="L5" s="422"/>
      <c r="M5" s="422"/>
      <c r="N5" s="422"/>
      <c r="O5" s="422"/>
      <c r="P5" s="422"/>
      <c r="Q5" s="422"/>
      <c r="R5" s="422"/>
      <c r="S5" s="43">
        <f>SUM(D5:R5)</f>
        <v>78</v>
      </c>
      <c r="T5" s="43"/>
      <c r="U5" s="44"/>
      <c r="V5" s="41"/>
      <c r="W5" s="43"/>
      <c r="X5" s="425" t="s">
        <v>24</v>
      </c>
      <c r="Y5" s="422"/>
      <c r="Z5" s="422"/>
      <c r="AA5" s="422"/>
      <c r="AB5" s="422"/>
      <c r="AC5" s="422"/>
      <c r="AD5" s="422"/>
      <c r="AE5" s="422"/>
      <c r="AF5" s="422"/>
      <c r="AG5" s="422"/>
      <c r="AH5" s="422"/>
      <c r="AI5" s="422"/>
      <c r="AJ5" s="422"/>
      <c r="AK5" s="422"/>
      <c r="AL5" s="422"/>
      <c r="AM5" s="422"/>
      <c r="AN5" s="43">
        <f>SUM(Y5:AM5)</f>
        <v>0</v>
      </c>
      <c r="AO5" s="43"/>
      <c r="AP5" s="44"/>
      <c r="AQ5" s="41"/>
      <c r="AR5" s="43"/>
      <c r="AS5" s="425" t="s">
        <v>24</v>
      </c>
      <c r="AT5" s="422"/>
      <c r="AU5" s="422"/>
      <c r="AV5" s="422"/>
      <c r="AW5" s="422"/>
      <c r="AX5" s="422"/>
      <c r="AY5" s="422"/>
      <c r="AZ5" s="422"/>
      <c r="BA5" s="422"/>
      <c r="BB5" s="422"/>
      <c r="BC5" s="422"/>
      <c r="BD5" s="422"/>
      <c r="BE5" s="422"/>
      <c r="BF5" s="422"/>
      <c r="BG5" s="422"/>
      <c r="BH5" s="422"/>
      <c r="BI5" s="43">
        <f>SUM(AT5:BH5)</f>
        <v>0</v>
      </c>
      <c r="BJ5" s="43"/>
      <c r="BK5" s="44"/>
      <c r="BL5" s="41"/>
      <c r="BM5" s="43"/>
      <c r="BN5" s="425" t="s">
        <v>24</v>
      </c>
      <c r="BO5" s="422"/>
      <c r="BP5" s="422"/>
      <c r="BQ5" s="422"/>
      <c r="BR5" s="422"/>
      <c r="BS5" s="422"/>
      <c r="BT5" s="422"/>
      <c r="BU5" s="422"/>
      <c r="BV5" s="422"/>
      <c r="BW5" s="422"/>
      <c r="BX5" s="422"/>
      <c r="BY5" s="422"/>
      <c r="BZ5" s="422"/>
      <c r="CA5" s="422"/>
      <c r="CB5" s="422"/>
      <c r="CC5" s="422"/>
      <c r="CD5" s="422"/>
      <c r="CE5" s="422"/>
      <c r="CF5" s="422" t="str">
        <f>IF(PARAMETRES!$G$28="O",IF(PARAMETRES!$G$30=0,"",PARAMETRES!$G$30),"")</f>
        <v/>
      </c>
      <c r="CG5" s="422"/>
      <c r="CH5" s="43">
        <f>SUM(BO5:CG5)</f>
        <v>0</v>
      </c>
      <c r="CI5" s="43"/>
      <c r="CJ5" s="43"/>
      <c r="CK5" s="43"/>
      <c r="CL5" s="44"/>
    </row>
    <row r="6" spans="1:96">
      <c r="A6" s="31">
        <v>1</v>
      </c>
      <c r="B6" s="46" t="str">
        <f>PARAMETRES!$B5</f>
        <v>B</v>
      </c>
      <c r="C6" s="46" t="str">
        <f>PARAMETRES!$C5</f>
        <v>C</v>
      </c>
      <c r="D6" s="47">
        <v>5</v>
      </c>
      <c r="E6" s="47">
        <v>0</v>
      </c>
      <c r="F6" s="47">
        <v>13</v>
      </c>
      <c r="G6" s="47">
        <v>15</v>
      </c>
      <c r="H6" s="47"/>
      <c r="I6" s="47"/>
      <c r="J6" s="47"/>
      <c r="K6" s="47"/>
      <c r="L6" s="47"/>
      <c r="M6" s="47"/>
      <c r="N6" s="47"/>
      <c r="O6" s="47"/>
      <c r="P6" s="47"/>
      <c r="Q6" s="47"/>
      <c r="R6" s="47"/>
      <c r="S6" s="48">
        <f>IF(T6=0,"-",SUM(D6:R6)/T6*PARAMETRES!$G$8)</f>
        <v>10.576923076923077</v>
      </c>
      <c r="T6" s="49">
        <f t="shared" ref="T6:T45" si="0">IF(D6="",0,D$5)+IF(E6="",0,E$5)+IF(F6="",0,F$5)+IF(G6="",0,G$5)+IF(H6="",0,H$5)+IF(I6="",0,I$5)+IF(J6="",0,J$5)+IF(K6="",0,K$5)+IF(L6="",0,L$5)+IF(M6="",0,M$5)+IF(N6="",0,N$5)+IF(O6="",0,O$5)+IF(P6="",0,P$5)+IF(Q6="",0,Q$5)+IF(R6="",0,R$5)</f>
        <v>78</v>
      </c>
      <c r="U6" s="50">
        <f>IF(PARAMETRES!$B5="-","",IF(D$3="",0,IF(D$46="",IF(D6="",1,0),0))+IF(E$3="",0,IF(E$46="",IF(E6="",1,0),0))+IF(F$3="",0,IF(F$46="",IF(F6="",1,0),0))+IF(G$3="",0,IF(G$46="",IF(G6="",1,0),0))+IF(H$3="",0,IF(H$46="",IF(H6="",1,0),0))+IF(I$3="",0,IF(I$46="",IF(I6="",1,0),0))+IF(J$3="",0,IF(J$46="",IF(J6="",1,0),0))+IF(K$3="",0,IF(K$46="",IF(K6="",1,0),0))+IF(L$3="",0,IF(L$46="",IF(L6="",1,0),0))+IF(M$3="",0,IF(M$46="",IF(M6="",1,0),0))+IF(N$3="",0,IF(N$46="",IF(N6="",1,0),0)+IF(O$3="",0,IF(O$46="",IF(O6="",1,0),0))+IF(P$3="",0,IF(P$46="",IF(P6="",1,0),0))+IF(Q$3="",0,IF(Q$46="",IF(Q6="",1,0),0))+IF(R$3="",0,IF(R$46="",IF(R6="",1,0),0))))</f>
        <v>0</v>
      </c>
      <c r="V6" s="31">
        <v>1</v>
      </c>
      <c r="W6" s="46" t="str">
        <f>PARAMETRES!$B5</f>
        <v>B</v>
      </c>
      <c r="X6" s="46" t="str">
        <f>PARAMETRES!$C5</f>
        <v>C</v>
      </c>
      <c r="Y6" s="47"/>
      <c r="Z6" s="47"/>
      <c r="AA6" s="47"/>
      <c r="AB6" s="47"/>
      <c r="AC6" s="47"/>
      <c r="AD6" s="47"/>
      <c r="AE6" s="47"/>
      <c r="AF6" s="47"/>
      <c r="AG6" s="47"/>
      <c r="AH6" s="47"/>
      <c r="AI6" s="47"/>
      <c r="AJ6" s="47"/>
      <c r="AK6" s="47"/>
      <c r="AL6" s="47"/>
      <c r="AM6" s="47"/>
      <c r="AN6" s="48" t="str">
        <f>IF(AO6=0,"-",SUM(Y6:AM6)/AO6*PARAMETRES!$G$8)</f>
        <v>-</v>
      </c>
      <c r="AO6" s="49">
        <f t="shared" ref="AO6:AO45" si="1">IF(Y6="",0,Y$5)+IF(Z6="",0,Z$5)+IF(AA6="",0,AA$5)+IF(AB6="",0,AB$5)+IF(AC6="",0,AC$5)+IF(AD6="",0,AD$5)+IF(AE6="",0,AE$5)+IF(AF6="",0,AF$5)+IF(AG6="",0,AG$5)+IF(AH6="",0,AH$5)+IF(AI6="",0,AI$5)+IF(AJ6="",0,AJ$5)+IF(AK6="",0,AK$5)+IF(AL6="",0,AL$5)+IF(AM6="",0,AM$5)</f>
        <v>0</v>
      </c>
      <c r="AP6" s="50">
        <f>IF(PARAMETRES!$B5="-","",IF(Y$3="",0,IF(Y$46="",IF(Y6="",1,0),0))+IF(Z$3="",0,IF(Z$46="",IF(Z6="",1,0),0))+IF(AA$3="",0,IF(AA$46="",IF(AA6="",1,0),0))+IF(AB$3="",0,IF(AB$46="",IF(AB6="",1,0),0))+IF(AC$3="",0,IF(AC$46="",IF(AC6="",1,0),0))+IF(AD$3="",0,IF(AD$46="",IF(AD6="",1,0),0))+IF(AE$3="",0,IF(AE$46="",IF(AE6="",1,0),0))+IF(AF$3="",0,IF(AF$46="",IF(AF6="",1,0),0))+IF(AG$3="",0,IF(AG$46="",IF(AG6="",1,0),0))+IF(AH$3="",0,IF(AH$46="",IF(AH6="",1,0),0))+IF(AI$3="",0,IF(AI$46="",IF(AI6="",1,0),0)+IF(AJ$3="",0,IF(AJ$46="",IF(AJ6="",1,0),0))+IF(AK$3="",0,IF(AK$46="",IF(AK6="",1,0),0))+IF(AL$3="",0,IF(AL$46="",IF(AL6="",1,0),0))+IF(AM$3="",0,IF(AM$46="",IF(AM6="",1,0),0))))</f>
        <v>0</v>
      </c>
      <c r="AQ6" s="31">
        <v>1</v>
      </c>
      <c r="AR6" s="46" t="str">
        <f>PARAMETRES!$B5</f>
        <v>B</v>
      </c>
      <c r="AS6" s="46" t="str">
        <f>PARAMETRES!$C5</f>
        <v>C</v>
      </c>
      <c r="AT6" s="47"/>
      <c r="AU6" s="47"/>
      <c r="AV6" s="47"/>
      <c r="AW6" s="47"/>
      <c r="AX6" s="47"/>
      <c r="AY6" s="47"/>
      <c r="AZ6" s="47"/>
      <c r="BA6" s="47"/>
      <c r="BB6" s="47"/>
      <c r="BC6" s="47"/>
      <c r="BD6" s="47"/>
      <c r="BE6" s="47"/>
      <c r="BF6" s="47"/>
      <c r="BG6" s="47"/>
      <c r="BH6" s="47"/>
      <c r="BI6" s="48" t="str">
        <f>IF(BJ6=0,"-",SUM(AT6:BH6)/BJ6*PARAMETRES!$G$8)</f>
        <v>-</v>
      </c>
      <c r="BJ6" s="49">
        <f t="shared" ref="BJ6:BJ45" si="2">IF(AT6="",0,AT$5)+IF(AU6="",0,AU$5)+IF(AV6="",0,AV$5)+IF(AW6="",0,AW$5)+IF(AX6="",0,AX$5)+IF(AY6="",0,AY$5)+IF(AZ6="",0,AZ$5)+IF(BA6="",0,BA$5)+IF(BB6="",0,BB$5)+IF(BC6="",0,BC$5)+IF(BD6="",0,BD$5)+IF(BE6="",0,BE$5)+IF(BF6="",0,BF$5)+IF(BG6="",0,BG$5)+IF(BH6="",0,BH$5)</f>
        <v>0</v>
      </c>
      <c r="BK6" s="50">
        <f>IF(PARAMETRES!$B5="-","",IF(AT$3="",0,IF(AT$46="",IF(AT6="",1,0),0))+IF(AU$3="",0,IF(AU$46="",IF(AU6="",1,0),0))+IF(AV$3="",0,IF(AV$46="",IF(AV6="",1,0),0))+IF(AW$3="",0,IF(AW$46="",IF(AW6="",1,0),0))+IF(AX$3="",0,IF(AX$46="",IF(AX6="",1,0),0))+IF(AY$3="",0,IF(AY$46="",IF(AY6="",1,0),0))+IF(AZ$3="",0,IF(AZ$46="",IF(AZ6="",1,0),0))+IF(BA$3="",0,IF(BA$46="",IF(BA6="",1,0),0))+IF(BB$3="",0,IF(BB$46="",IF(BB6="",1,0),0))+IF(BC$3="",0,IF(BC$46="",IF(BC6="",1,0),0))+IF(BD$3="",0,IF(BD$46="",IF(BD6="",1,0),0)+IF(BE$3="",0,IF(BE$46="",IF(BE6="",1,0),0))+IF(BF$3="",0,IF(BF$46="",IF(BF6="",1,0),0))+IF(BG$3="",0,IF(BG$46="",IF(BG6="",1,0),0))+IF(BH$3="",0,IF(BH$46="",IF(BH6="",1,0),0))))</f>
        <v>0</v>
      </c>
      <c r="BL6" s="31">
        <v>1</v>
      </c>
      <c r="BM6" s="46" t="str">
        <f>PARAMETRES!$B5</f>
        <v>B</v>
      </c>
      <c r="BN6" s="46" t="str">
        <f>PARAMETRES!$C5</f>
        <v>C</v>
      </c>
      <c r="BO6" s="47"/>
      <c r="BP6" s="47"/>
      <c r="BQ6" s="47"/>
      <c r="BR6" s="47"/>
      <c r="BS6" s="47"/>
      <c r="BT6" s="47"/>
      <c r="BU6" s="47"/>
      <c r="BV6" s="47"/>
      <c r="BW6" s="47"/>
      <c r="BX6" s="47"/>
      <c r="BY6" s="47"/>
      <c r="BZ6" s="47"/>
      <c r="CA6" s="47"/>
      <c r="CB6" s="47"/>
      <c r="CC6" s="47"/>
      <c r="CD6" s="47"/>
      <c r="CE6" s="47"/>
      <c r="CF6" s="74"/>
      <c r="CG6" s="47"/>
      <c r="CH6" s="48" t="str">
        <f>IF(CI6=0,"-",SUM(BO6:CG6)/CI6*PARAMETRES!$G$8)</f>
        <v>-</v>
      </c>
      <c r="CI6" s="49">
        <f>IF(BO6="",0,BO$5)+IF(BP6="",0,BP$5)+IF(BQ6="",0,BQ$5)+IF(BR6="",0,BR$5)+IF(BS6="",0,BS$5)+IF(BT6="",0,BT$5)+IF(BU6="",0,BU$5)+IF(BV6="",0,BV$5)+IF(BW6="",0,BW$5)+IF(BX6="",0,BX$5)+IF(BY6="",0,BY$5)+IF(BZ6="",0,BZ$5)+IF(CA6="",0,CA$5)+IF(CB6="",0,CB$5)+IF(CC6="",0,CC$5)+IF(CD6="",0,CD$5)+IF(CE6="",0,CE$5)+IF(CF6="",0,CF$5)+IF(CG6="",0,CG$5)</f>
        <v>0</v>
      </c>
      <c r="CJ6" s="51">
        <f>IF(PARAMETRES!$B5="-","",IF(BO$3="",0,IF(BO$46="",IF(BO6="",1,0),0))+IF(BP$3="",0,IF(BP$46="",IF(BP6="",1,0),0))+IF(BQ$3="",0,IF(BQ$46="",IF(BQ6="",1,0),0))+IF(BR$3="",0,IF(BR$46="",IF(BR6="",1,0),0))+IF(BS$3="",0,IF(BS$46="",IF(BS6="",1,0),0))+IF(BT$3="",0,IF(BT$46="",IF(BT6="",1,0),0))+IF(BU$3="",0,IF(BU$46="",IF(BU6="",1,0),0))+IF(BV$3="",0,IF(BV$46="",IF(BV6="",1,0),0))+IF(BW$3="",0,IF(BW$46="",IF(BW6="",1,0),0))+IF(BX$3="",0,IF(BX$46="",IF(BX6="",1,0),0))+IF(BY$3="",0,IF(BY$46="",IF(BY6="",1,0),0))+IF(BZ$3="",0,IF(BZ$46="",IF(BZ6="",1,0),0))+IF(CA$3="",0,IF(CA$46="",IF(CA6="",1,0),0))+IF(CB$3="",0,IF(CB$46="",IF(CB6="",1,0),0))+IF(CC$3="",0,IF(CC$46="",IF(CC6="",1,0),0))+IF(CD$3="",0,IF(CD$46="",IF(CD6="",1,0),0)+IF(CE$3="",0,IF(CE$46="",IF(CE6="",1,0),0))+IF(CF$3="",0,IF(CF$46="",IF(CF6="",1,0),0))+IF(CG$3="",0,IF(CG$46="",IF(CG6="",1,0),0))))</f>
        <v>0</v>
      </c>
      <c r="CK6" s="46" t="str">
        <f>PARAMETRES!$B5</f>
        <v>B</v>
      </c>
      <c r="CL6" s="52" t="str">
        <f>PARAMETRES!$C5</f>
        <v>C</v>
      </c>
      <c r="CN6" s="75"/>
      <c r="CO6" s="76"/>
      <c r="CP6" s="77" t="s">
        <v>31</v>
      </c>
      <c r="CQ6" s="78" t="str">
        <f>IF(CR6="","",IF(CN6="","",ROUNDUP((CN6/CO6)*CR6,1)))</f>
        <v/>
      </c>
      <c r="CR6" s="79" t="str">
        <f>IF(CF$5="","",IF(CL6="-","",CF$5))</f>
        <v/>
      </c>
    </row>
    <row r="7" spans="1:96">
      <c r="A7" s="31">
        <f>A6+1</f>
        <v>2</v>
      </c>
      <c r="B7" s="46" t="str">
        <f>PARAMETRES!$B6</f>
        <v>B</v>
      </c>
      <c r="C7" s="46" t="str">
        <f>PARAMETRES!$C6</f>
        <v>M</v>
      </c>
      <c r="D7" s="47">
        <v>5</v>
      </c>
      <c r="E7" s="47">
        <v>24.5</v>
      </c>
      <c r="F7" s="47">
        <v>18.5</v>
      </c>
      <c r="G7" s="47">
        <v>14</v>
      </c>
      <c r="H7" s="47"/>
      <c r="I7" s="47"/>
      <c r="J7" s="47"/>
      <c r="K7" s="47"/>
      <c r="L7" s="47"/>
      <c r="M7" s="47"/>
      <c r="N7" s="47"/>
      <c r="O7" s="47"/>
      <c r="P7" s="47"/>
      <c r="Q7" s="47"/>
      <c r="R7" s="47"/>
      <c r="S7" s="48">
        <f>IF(T7=0,"-",SUM(D7:R7)/T7*PARAMETRES!$G$8)</f>
        <v>19.871794871794872</v>
      </c>
      <c r="T7" s="49">
        <f t="shared" si="0"/>
        <v>78</v>
      </c>
      <c r="U7" s="50">
        <f>IF(PARAMETRES!$B6="-","",IF(D$3="",0,IF(D$46="",IF(D7="",1,0),0))+IF(E$3="",0,IF(E$46="",IF(E7="",1,0),0))+IF(F$3="",0,IF(F$46="",IF(F7="",1,0),0))+IF(G$3="",0,IF(G$46="",IF(G7="",1,0),0))+IF(H$3="",0,IF(H$46="",IF(H7="",1,0),0))+IF(I$3="",0,IF(I$46="",IF(I7="",1,0),0))+IF(J$3="",0,IF(J$46="",IF(J7="",1,0),0))+IF(K$3="",0,IF(K$46="",IF(K7="",1,0),0))+IF(L$3="",0,IF(L$46="",IF(L7="",1,0),0))+IF(M$3="",0,IF(M$46="",IF(M7="",1,0),0))+IF(N$3="",0,IF(N$46="",IF(N7="",1,0),0)+IF(O$3="",0,IF(O$46="",IF(O7="",1,0),0))+IF(P$3="",0,IF(P$46="",IF(P7="",1,0),0))+IF(Q$3="",0,IF(Q$46="",IF(Q7="",1,0),0))+IF(R$3="",0,IF(R$46="",IF(R7="",1,0),0))))</f>
        <v>0</v>
      </c>
      <c r="V7" s="31">
        <f>V6+1</f>
        <v>2</v>
      </c>
      <c r="W7" s="46" t="str">
        <f>PARAMETRES!$B6</f>
        <v>B</v>
      </c>
      <c r="X7" s="46" t="str">
        <f>PARAMETRES!$C6</f>
        <v>M</v>
      </c>
      <c r="Y7" s="47"/>
      <c r="Z7" s="47"/>
      <c r="AA7" s="47"/>
      <c r="AB7" s="47"/>
      <c r="AC7" s="47"/>
      <c r="AD7" s="47"/>
      <c r="AE7" s="47"/>
      <c r="AF7" s="47"/>
      <c r="AG7" s="47"/>
      <c r="AH7" s="47"/>
      <c r="AI7" s="47"/>
      <c r="AJ7" s="47"/>
      <c r="AK7" s="47"/>
      <c r="AL7" s="47"/>
      <c r="AM7" s="47"/>
      <c r="AN7" s="48" t="str">
        <f>IF(AO7=0,"-",SUM(Y7:AM7)/AO7*PARAMETRES!$G$8)</f>
        <v>-</v>
      </c>
      <c r="AO7" s="49">
        <f t="shared" si="1"/>
        <v>0</v>
      </c>
      <c r="AP7" s="50">
        <f>IF(PARAMETRES!$B6="-","",IF(Y$3="",0,IF(Y$46="",IF(Y7="",1,0),0))+IF(Z$3="",0,IF(Z$46="",IF(Z7="",1,0),0))+IF(AA$3="",0,IF(AA$46="",IF(AA7="",1,0),0))+IF(AB$3="",0,IF(AB$46="",IF(AB7="",1,0),0))+IF(AC$3="",0,IF(AC$46="",IF(AC7="",1,0),0))+IF(AD$3="",0,IF(AD$46="",IF(AD7="",1,0),0))+IF(AE$3="",0,IF(AE$46="",IF(AE7="",1,0),0))+IF(AF$3="",0,IF(AF$46="",IF(AF7="",1,0),0))+IF(AG$3="",0,IF(AG$46="",IF(AG7="",1,0),0))+IF(AH$3="",0,IF(AH$46="",IF(AH7="",1,0),0))+IF(AI$3="",0,IF(AI$46="",IF(AI7="",1,0),0)+IF(AJ$3="",0,IF(AJ$46="",IF(AJ7="",1,0),0))+IF(AK$3="",0,IF(AK$46="",IF(AK7="",1,0),0))+IF(AL$3="",0,IF(AL$46="",IF(AL7="",1,0),0))+IF(AM$3="",0,IF(AM$46="",IF(AM7="",1,0),0))))</f>
        <v>0</v>
      </c>
      <c r="AQ7" s="31">
        <f>AQ6+1</f>
        <v>2</v>
      </c>
      <c r="AR7" s="46" t="str">
        <f>PARAMETRES!$B6</f>
        <v>B</v>
      </c>
      <c r="AS7" s="46" t="str">
        <f>PARAMETRES!$C6</f>
        <v>M</v>
      </c>
      <c r="AT7" s="47"/>
      <c r="AU7" s="47"/>
      <c r="AV7" s="47"/>
      <c r="AW7" s="47"/>
      <c r="AX7" s="47"/>
      <c r="AY7" s="47"/>
      <c r="AZ7" s="47"/>
      <c r="BA7" s="47"/>
      <c r="BB7" s="47"/>
      <c r="BC7" s="47"/>
      <c r="BD7" s="47"/>
      <c r="BE7" s="47"/>
      <c r="BF7" s="47"/>
      <c r="BG7" s="47"/>
      <c r="BH7" s="47"/>
      <c r="BI7" s="48" t="str">
        <f>IF(BJ7=0,"-",SUM(AT7:BH7)/BJ7*PARAMETRES!$G$8)</f>
        <v>-</v>
      </c>
      <c r="BJ7" s="49">
        <f t="shared" si="2"/>
        <v>0</v>
      </c>
      <c r="BK7" s="50">
        <f>IF(PARAMETRES!$B6="-","",IF(AT$3="",0,IF(AT$46="",IF(AT7="",1,0),0))+IF(AU$3="",0,IF(AU$46="",IF(AU7="",1,0),0))+IF(AV$3="",0,IF(AV$46="",IF(AV7="",1,0),0))+IF(AW$3="",0,IF(AW$46="",IF(AW7="",1,0),0))+IF(AX$3="",0,IF(AX$46="",IF(AX7="",1,0),0))+IF(AY$3="",0,IF(AY$46="",IF(AY7="",1,0),0))+IF(AZ$3="",0,IF(AZ$46="",IF(AZ7="",1,0),0))+IF(BA$3="",0,IF(BA$46="",IF(BA7="",1,0),0))+IF(BB$3="",0,IF(BB$46="",IF(BB7="",1,0),0))+IF(BC$3="",0,IF(BC$46="",IF(BC7="",1,0),0))+IF(BD$3="",0,IF(BD$46="",IF(BD7="",1,0),0)+IF(BE$3="",0,IF(BE$46="",IF(BE7="",1,0),0))+IF(BF$3="",0,IF(BF$46="",IF(BF7="",1,0),0))+IF(BG$3="",0,IF(BG$46="",IF(BG7="",1,0),0))+IF(BH$3="",0,IF(BH$46="",IF(BH7="",1,0),0))))</f>
        <v>0</v>
      </c>
      <c r="BL7" s="31">
        <f>BL6+1</f>
        <v>2</v>
      </c>
      <c r="BM7" s="46" t="str">
        <f>PARAMETRES!$B6</f>
        <v>B</v>
      </c>
      <c r="BN7" s="46" t="str">
        <f>PARAMETRES!$C6</f>
        <v>M</v>
      </c>
      <c r="BO7" s="47"/>
      <c r="BP7" s="47"/>
      <c r="BQ7" s="47"/>
      <c r="BR7" s="47"/>
      <c r="BS7" s="47"/>
      <c r="BT7" s="47"/>
      <c r="BU7" s="47"/>
      <c r="BV7" s="47"/>
      <c r="BW7" s="47"/>
      <c r="BX7" s="47"/>
      <c r="BY7" s="47"/>
      <c r="BZ7" s="47"/>
      <c r="CA7" s="47"/>
      <c r="CB7" s="47"/>
      <c r="CC7" s="47"/>
      <c r="CD7" s="47"/>
      <c r="CE7" s="47"/>
      <c r="CF7" s="74"/>
      <c r="CG7" s="47"/>
      <c r="CH7" s="48" t="str">
        <f>IF(CI7=0,"-",SUM(BO7:CG7)/CI7*PARAMETRES!$G$8)</f>
        <v>-</v>
      </c>
      <c r="CI7" s="49">
        <f t="shared" ref="CI7:CI45" si="3">IF(BO7="",0,BO$5)+IF(BP7="",0,BP$5)+IF(BQ7="",0,BQ$5)+IF(BR7="",0,BR$5)+IF(BS7="",0,BS$5)+IF(BT7="",0,BT$5)+IF(BU7="",0,BU$5)+IF(BV7="",0,BV$5)+IF(BW7="",0,BW$5)+IF(BX7="",0,BX$5)+IF(BY7="",0,BY$5)+IF(BZ7="",0,BZ$5)+IF(CA7="",0,CA$5)+IF(CB7="",0,CB$5)+IF(CC7="",0,CC$5)+IF(CD7="",0,CD$5)+IF(CE7="",0,CE$5)+IF(CF7="",0,CF$5)+IF(CG7="",0,CG$5)</f>
        <v>0</v>
      </c>
      <c r="CJ7" s="51">
        <f>IF(PARAMETRES!$B6="-","",IF(BO$3="",0,IF(BO$46="",IF(BO7="",1,0),0))+IF(BP$3="",0,IF(BP$46="",IF(BP7="",1,0),0))+IF(BQ$3="",0,IF(BQ$46="",IF(BQ7="",1,0),0))+IF(BR$3="",0,IF(BR$46="",IF(BR7="",1,0),0))+IF(BS$3="",0,IF(BS$46="",IF(BS7="",1,0),0))+IF(BT$3="",0,IF(BT$46="",IF(BT7="",1,0),0))+IF(BU$3="",0,IF(BU$46="",IF(BU7="",1,0),0))+IF(BV$3="",0,IF(BV$46="",IF(BV7="",1,0),0))+IF(BW$3="",0,IF(BW$46="",IF(BW7="",1,0),0))+IF(BX$3="",0,IF(BX$46="",IF(BX7="",1,0),0))+IF(BY$3="",0,IF(BY$46="",IF(BY7="",1,0),0))+IF(BZ$3="",0,IF(BZ$46="",IF(BZ7="",1,0),0))+IF(CA$3="",0,IF(CA$46="",IF(CA7="",1,0),0))+IF(CB$3="",0,IF(CB$46="",IF(CB7="",1,0),0))+IF(CC$3="",0,IF(CC$46="",IF(CC7="",1,0),0))+IF(CD$3="",0,IF(CD$46="",IF(CD7="",1,0),0)+IF(CE$3="",0,IF(CE$46="",IF(CE7="",1,0),0))+IF(CF$3="",0,IF(CF$46="",IF(CF7="",1,0),0))+IF(CG$3="",0,IF(CG$46="",IF(CG7="",1,0),0))))</f>
        <v>0</v>
      </c>
      <c r="CK7" s="46" t="str">
        <f>PARAMETRES!$B6</f>
        <v>B</v>
      </c>
      <c r="CL7" s="52" t="str">
        <f>PARAMETRES!$C6</f>
        <v>M</v>
      </c>
      <c r="CN7" s="80"/>
      <c r="CO7" s="81"/>
      <c r="CP7" s="77" t="s">
        <v>31</v>
      </c>
      <c r="CQ7" s="82" t="str">
        <f t="shared" ref="CQ7:CQ45" si="4">IF(CR7="","",IF(CN7="","",ROUNDUP((CN7/CO7)*CR7,1)))</f>
        <v/>
      </c>
      <c r="CR7" s="83" t="str">
        <f t="shared" ref="CR7:CR45" si="5">IF(CF$5="","",IF(CL7="-","",CF$5))</f>
        <v/>
      </c>
    </row>
    <row r="8" spans="1:96">
      <c r="A8" s="31">
        <f t="shared" ref="A8:A23" si="6">A7+1</f>
        <v>3</v>
      </c>
      <c r="B8" s="46" t="str">
        <f>PARAMETRES!$B7</f>
        <v>B</v>
      </c>
      <c r="C8" s="46" t="str">
        <f>PARAMETRES!$C7</f>
        <v>P</v>
      </c>
      <c r="D8" s="47">
        <v>5</v>
      </c>
      <c r="E8" s="47">
        <v>26.5</v>
      </c>
      <c r="F8" s="47">
        <v>15.5</v>
      </c>
      <c r="G8" s="47">
        <v>13</v>
      </c>
      <c r="H8" s="47"/>
      <c r="I8" s="47"/>
      <c r="J8" s="47"/>
      <c r="K8" s="47"/>
      <c r="L8" s="47"/>
      <c r="M8" s="47"/>
      <c r="N8" s="47"/>
      <c r="O8" s="47"/>
      <c r="P8" s="47"/>
      <c r="Q8" s="47"/>
      <c r="R8" s="47"/>
      <c r="S8" s="48">
        <f>IF(T8=0,"-",SUM(D8:R8)/T8*PARAMETRES!$G$8)</f>
        <v>19.230769230769234</v>
      </c>
      <c r="T8" s="49">
        <f t="shared" si="0"/>
        <v>78</v>
      </c>
      <c r="U8" s="50">
        <f>IF(PARAMETRES!$B7="-","",IF(D$3="",0,IF(D$46="",IF(D8="",1,0),0))+IF(E$3="",0,IF(E$46="",IF(E8="",1,0),0))+IF(F$3="",0,IF(F$46="",IF(F8="",1,0),0))+IF(G$3="",0,IF(G$46="",IF(G8="",1,0),0))+IF(H$3="",0,IF(H$46="",IF(H8="",1,0),0))+IF(I$3="",0,IF(I$46="",IF(I8="",1,0),0))+IF(J$3="",0,IF(J$46="",IF(J8="",1,0),0))+IF(K$3="",0,IF(K$46="",IF(K8="",1,0),0))+IF(L$3="",0,IF(L$46="",IF(L8="",1,0),0))+IF(M$3="",0,IF(M$46="",IF(M8="",1,0),0))+IF(N$3="",0,IF(N$46="",IF(N8="",1,0),0)+IF(O$3="",0,IF(O$46="",IF(O8="",1,0),0))+IF(P$3="",0,IF(P$46="",IF(P8="",1,0),0))+IF(Q$3="",0,IF(Q$46="",IF(Q8="",1,0),0))+IF(R$3="",0,IF(R$46="",IF(R8="",1,0),0))))</f>
        <v>0</v>
      </c>
      <c r="V8" s="31">
        <f t="shared" ref="V8:V23" si="7">V7+1</f>
        <v>3</v>
      </c>
      <c r="W8" s="46" t="str">
        <f>PARAMETRES!$B7</f>
        <v>B</v>
      </c>
      <c r="X8" s="46" t="str">
        <f>PARAMETRES!$C7</f>
        <v>P</v>
      </c>
      <c r="Y8" s="47"/>
      <c r="Z8" s="47"/>
      <c r="AA8" s="47"/>
      <c r="AB8" s="47"/>
      <c r="AC8" s="47"/>
      <c r="AD8" s="47"/>
      <c r="AE8" s="47"/>
      <c r="AF8" s="47"/>
      <c r="AG8" s="47"/>
      <c r="AH8" s="47"/>
      <c r="AI8" s="47"/>
      <c r="AJ8" s="47"/>
      <c r="AK8" s="47"/>
      <c r="AL8" s="47"/>
      <c r="AM8" s="47"/>
      <c r="AN8" s="48" t="str">
        <f>IF(AO8=0,"-",SUM(Y8:AM8)/AO8*PARAMETRES!$G$8)</f>
        <v>-</v>
      </c>
      <c r="AO8" s="49">
        <f t="shared" si="1"/>
        <v>0</v>
      </c>
      <c r="AP8" s="50">
        <f>IF(PARAMETRES!$B7="-","",IF(Y$3="",0,IF(Y$46="",IF(Y8="",1,0),0))+IF(Z$3="",0,IF(Z$46="",IF(Z8="",1,0),0))+IF(AA$3="",0,IF(AA$46="",IF(AA8="",1,0),0))+IF(AB$3="",0,IF(AB$46="",IF(AB8="",1,0),0))+IF(AC$3="",0,IF(AC$46="",IF(AC8="",1,0),0))+IF(AD$3="",0,IF(AD$46="",IF(AD8="",1,0),0))+IF(AE$3="",0,IF(AE$46="",IF(AE8="",1,0),0))+IF(AF$3="",0,IF(AF$46="",IF(AF8="",1,0),0))+IF(AG$3="",0,IF(AG$46="",IF(AG8="",1,0),0))+IF(AH$3="",0,IF(AH$46="",IF(AH8="",1,0),0))+IF(AI$3="",0,IF(AI$46="",IF(AI8="",1,0),0)+IF(AJ$3="",0,IF(AJ$46="",IF(AJ8="",1,0),0))+IF(AK$3="",0,IF(AK$46="",IF(AK8="",1,0),0))+IF(AL$3="",0,IF(AL$46="",IF(AL8="",1,0),0))+IF(AM$3="",0,IF(AM$46="",IF(AM8="",1,0),0))))</f>
        <v>0</v>
      </c>
      <c r="AQ8" s="31">
        <f t="shared" ref="AQ8:AQ23" si="8">AQ7+1</f>
        <v>3</v>
      </c>
      <c r="AR8" s="46" t="str">
        <f>PARAMETRES!$B7</f>
        <v>B</v>
      </c>
      <c r="AS8" s="46" t="str">
        <f>PARAMETRES!$C7</f>
        <v>P</v>
      </c>
      <c r="AT8" s="47"/>
      <c r="AU8" s="47"/>
      <c r="AV8" s="47"/>
      <c r="AW8" s="47"/>
      <c r="AX8" s="47"/>
      <c r="AY8" s="47"/>
      <c r="AZ8" s="47"/>
      <c r="BA8" s="47"/>
      <c r="BB8" s="47"/>
      <c r="BC8" s="47"/>
      <c r="BD8" s="47"/>
      <c r="BE8" s="47"/>
      <c r="BF8" s="47"/>
      <c r="BG8" s="47"/>
      <c r="BH8" s="47"/>
      <c r="BI8" s="48" t="str">
        <f>IF(BJ8=0,"-",SUM(AT8:BH8)/BJ8*PARAMETRES!$G$8)</f>
        <v>-</v>
      </c>
      <c r="BJ8" s="49">
        <f t="shared" si="2"/>
        <v>0</v>
      </c>
      <c r="BK8" s="50">
        <f>IF(PARAMETRES!$B7="-","",IF(AT$3="",0,IF(AT$46="",IF(AT8="",1,0),0))+IF(AU$3="",0,IF(AU$46="",IF(AU8="",1,0),0))+IF(AV$3="",0,IF(AV$46="",IF(AV8="",1,0),0))+IF(AW$3="",0,IF(AW$46="",IF(AW8="",1,0),0))+IF(AX$3="",0,IF(AX$46="",IF(AX8="",1,0),0))+IF(AY$3="",0,IF(AY$46="",IF(AY8="",1,0),0))+IF(AZ$3="",0,IF(AZ$46="",IF(AZ8="",1,0),0))+IF(BA$3="",0,IF(BA$46="",IF(BA8="",1,0),0))+IF(BB$3="",0,IF(BB$46="",IF(BB8="",1,0),0))+IF(BC$3="",0,IF(BC$46="",IF(BC8="",1,0),0))+IF(BD$3="",0,IF(BD$46="",IF(BD8="",1,0),0)+IF(BE$3="",0,IF(BE$46="",IF(BE8="",1,0),0))+IF(BF$3="",0,IF(BF$46="",IF(BF8="",1,0),0))+IF(BG$3="",0,IF(BG$46="",IF(BG8="",1,0),0))+IF(BH$3="",0,IF(BH$46="",IF(BH8="",1,0),0))))</f>
        <v>0</v>
      </c>
      <c r="BL8" s="31">
        <f t="shared" ref="BL8:BL23" si="9">BL7+1</f>
        <v>3</v>
      </c>
      <c r="BM8" s="46" t="str">
        <f>PARAMETRES!$B7</f>
        <v>B</v>
      </c>
      <c r="BN8" s="46" t="str">
        <f>PARAMETRES!$C7</f>
        <v>P</v>
      </c>
      <c r="BO8" s="47"/>
      <c r="BP8" s="47"/>
      <c r="BQ8" s="47"/>
      <c r="BR8" s="47"/>
      <c r="BS8" s="47"/>
      <c r="BT8" s="47"/>
      <c r="BU8" s="47"/>
      <c r="BV8" s="47"/>
      <c r="BW8" s="47"/>
      <c r="BX8" s="47"/>
      <c r="BY8" s="47"/>
      <c r="BZ8" s="47"/>
      <c r="CA8" s="47"/>
      <c r="CB8" s="47"/>
      <c r="CC8" s="47"/>
      <c r="CD8" s="47"/>
      <c r="CE8" s="47"/>
      <c r="CF8" s="74"/>
      <c r="CG8" s="47"/>
      <c r="CH8" s="48" t="str">
        <f>IF(CI8=0,"-",SUM(BO8:CG8)/CI8*PARAMETRES!$G$8)</f>
        <v>-</v>
      </c>
      <c r="CI8" s="49">
        <f t="shared" si="3"/>
        <v>0</v>
      </c>
      <c r="CJ8" s="51">
        <f>IF(PARAMETRES!$B7="-","",IF(BO$3="",0,IF(BO$46="",IF(BO8="",1,0),0))+IF(BP$3="",0,IF(BP$46="",IF(BP8="",1,0),0))+IF(BQ$3="",0,IF(BQ$46="",IF(BQ8="",1,0),0))+IF(BR$3="",0,IF(BR$46="",IF(BR8="",1,0),0))+IF(BS$3="",0,IF(BS$46="",IF(BS8="",1,0),0))+IF(BT$3="",0,IF(BT$46="",IF(BT8="",1,0),0))+IF(BU$3="",0,IF(BU$46="",IF(BU8="",1,0),0))+IF(BV$3="",0,IF(BV$46="",IF(BV8="",1,0),0))+IF(BW$3="",0,IF(BW$46="",IF(BW8="",1,0),0))+IF(BX$3="",0,IF(BX$46="",IF(BX8="",1,0),0))+IF(BY$3="",0,IF(BY$46="",IF(BY8="",1,0),0))+IF(BZ$3="",0,IF(BZ$46="",IF(BZ8="",1,0),0))+IF(CA$3="",0,IF(CA$46="",IF(CA8="",1,0),0))+IF(CB$3="",0,IF(CB$46="",IF(CB8="",1,0),0))+IF(CC$3="",0,IF(CC$46="",IF(CC8="",1,0),0))+IF(CD$3="",0,IF(CD$46="",IF(CD8="",1,0),0)+IF(CE$3="",0,IF(CE$46="",IF(CE8="",1,0),0))+IF(CF$3="",0,IF(CF$46="",IF(CF8="",1,0),0))+IF(CG$3="",0,IF(CG$46="",IF(CG8="",1,0),0))))</f>
        <v>0</v>
      </c>
      <c r="CK8" s="46" t="str">
        <f>PARAMETRES!$B7</f>
        <v>B</v>
      </c>
      <c r="CL8" s="52" t="str">
        <f>PARAMETRES!$C7</f>
        <v>P</v>
      </c>
      <c r="CN8" s="80"/>
      <c r="CO8" s="81"/>
      <c r="CP8" s="77" t="s">
        <v>31</v>
      </c>
      <c r="CQ8" s="82" t="str">
        <f t="shared" si="4"/>
        <v/>
      </c>
      <c r="CR8" s="83" t="str">
        <f t="shared" si="5"/>
        <v/>
      </c>
    </row>
    <row r="9" spans="1:96">
      <c r="A9" s="31">
        <f t="shared" si="6"/>
        <v>4</v>
      </c>
      <c r="B9" s="46" t="str">
        <f>PARAMETRES!$B8</f>
        <v>B</v>
      </c>
      <c r="C9" s="46" t="str">
        <f>PARAMETRES!$C8</f>
        <v>S</v>
      </c>
      <c r="D9" s="47">
        <v>3.5</v>
      </c>
      <c r="E9" s="47">
        <v>15</v>
      </c>
      <c r="F9" s="47">
        <v>15</v>
      </c>
      <c r="G9" s="47">
        <v>16</v>
      </c>
      <c r="H9" s="47"/>
      <c r="I9" s="47"/>
      <c r="J9" s="47"/>
      <c r="K9" s="47"/>
      <c r="L9" s="47"/>
      <c r="M9" s="47"/>
      <c r="N9" s="47"/>
      <c r="O9" s="47"/>
      <c r="P9" s="47"/>
      <c r="Q9" s="47"/>
      <c r="R9" s="47"/>
      <c r="S9" s="48">
        <f>IF(T9=0,"-",SUM(D9:R9)/T9*PARAMETRES!$G$8)</f>
        <v>15.865384615384615</v>
      </c>
      <c r="T9" s="49">
        <f t="shared" si="0"/>
        <v>78</v>
      </c>
      <c r="U9" s="50">
        <f>IF(PARAMETRES!$B8="-","",IF(D$3="",0,IF(D$46="",IF(D9="",1,0),0))+IF(E$3="",0,IF(E$46="",IF(E9="",1,0),0))+IF(F$3="",0,IF(F$46="",IF(F9="",1,0),0))+IF(G$3="",0,IF(G$46="",IF(G9="",1,0),0))+IF(H$3="",0,IF(H$46="",IF(H9="",1,0),0))+IF(I$3="",0,IF(I$46="",IF(I9="",1,0),0))+IF(J$3="",0,IF(J$46="",IF(J9="",1,0),0))+IF(K$3="",0,IF(K$46="",IF(K9="",1,0),0))+IF(L$3="",0,IF(L$46="",IF(L9="",1,0),0))+IF(M$3="",0,IF(M$46="",IF(M9="",1,0),0))+IF(N$3="",0,IF(N$46="",IF(N9="",1,0),0)+IF(O$3="",0,IF(O$46="",IF(O9="",1,0),0))+IF(P$3="",0,IF(P$46="",IF(P9="",1,0),0))+IF(Q$3="",0,IF(Q$46="",IF(Q9="",1,0),0))+IF(R$3="",0,IF(R$46="",IF(R9="",1,0),0))))</f>
        <v>0</v>
      </c>
      <c r="V9" s="31">
        <f t="shared" si="7"/>
        <v>4</v>
      </c>
      <c r="W9" s="46" t="str">
        <f>PARAMETRES!$B8</f>
        <v>B</v>
      </c>
      <c r="X9" s="46" t="str">
        <f>PARAMETRES!$C8</f>
        <v>S</v>
      </c>
      <c r="Y9" s="47"/>
      <c r="Z9" s="47"/>
      <c r="AA9" s="47"/>
      <c r="AB9" s="47"/>
      <c r="AC9" s="47"/>
      <c r="AD9" s="47"/>
      <c r="AE9" s="47"/>
      <c r="AF9" s="47"/>
      <c r="AG9" s="47"/>
      <c r="AH9" s="47"/>
      <c r="AI9" s="47"/>
      <c r="AJ9" s="47"/>
      <c r="AK9" s="47"/>
      <c r="AL9" s="47"/>
      <c r="AM9" s="47"/>
      <c r="AN9" s="48" t="str">
        <f>IF(AO9=0,"-",SUM(Y9:AM9)/AO9*PARAMETRES!$G$8)</f>
        <v>-</v>
      </c>
      <c r="AO9" s="49">
        <f t="shared" si="1"/>
        <v>0</v>
      </c>
      <c r="AP9" s="50">
        <f>IF(PARAMETRES!$B8="-","",IF(Y$3="",0,IF(Y$46="",IF(Y9="",1,0),0))+IF(Z$3="",0,IF(Z$46="",IF(Z9="",1,0),0))+IF(AA$3="",0,IF(AA$46="",IF(AA9="",1,0),0))+IF(AB$3="",0,IF(AB$46="",IF(AB9="",1,0),0))+IF(AC$3="",0,IF(AC$46="",IF(AC9="",1,0),0))+IF(AD$3="",0,IF(AD$46="",IF(AD9="",1,0),0))+IF(AE$3="",0,IF(AE$46="",IF(AE9="",1,0),0))+IF(AF$3="",0,IF(AF$46="",IF(AF9="",1,0),0))+IF(AG$3="",0,IF(AG$46="",IF(AG9="",1,0),0))+IF(AH$3="",0,IF(AH$46="",IF(AH9="",1,0),0))+IF(AI$3="",0,IF(AI$46="",IF(AI9="",1,0),0)+IF(AJ$3="",0,IF(AJ$46="",IF(AJ9="",1,0),0))+IF(AK$3="",0,IF(AK$46="",IF(AK9="",1,0),0))+IF(AL$3="",0,IF(AL$46="",IF(AL9="",1,0),0))+IF(AM$3="",0,IF(AM$46="",IF(AM9="",1,0),0))))</f>
        <v>0</v>
      </c>
      <c r="AQ9" s="31">
        <f t="shared" si="8"/>
        <v>4</v>
      </c>
      <c r="AR9" s="46" t="str">
        <f>PARAMETRES!$B8</f>
        <v>B</v>
      </c>
      <c r="AS9" s="46" t="str">
        <f>PARAMETRES!$C8</f>
        <v>S</v>
      </c>
      <c r="AT9" s="47"/>
      <c r="AU9" s="47"/>
      <c r="AV9" s="47"/>
      <c r="AW9" s="47"/>
      <c r="AX9" s="47"/>
      <c r="AY9" s="47"/>
      <c r="AZ9" s="47"/>
      <c r="BA9" s="47"/>
      <c r="BB9" s="47"/>
      <c r="BC9" s="47"/>
      <c r="BD9" s="47"/>
      <c r="BE9" s="47"/>
      <c r="BF9" s="47"/>
      <c r="BG9" s="47"/>
      <c r="BH9" s="47"/>
      <c r="BI9" s="48" t="str">
        <f>IF(BJ9=0,"-",SUM(AT9:BH9)/BJ9*PARAMETRES!$G$8)</f>
        <v>-</v>
      </c>
      <c r="BJ9" s="49">
        <f t="shared" si="2"/>
        <v>0</v>
      </c>
      <c r="BK9" s="50">
        <f>IF(PARAMETRES!$B8="-","",IF(AT$3="",0,IF(AT$46="",IF(AT9="",1,0),0))+IF(AU$3="",0,IF(AU$46="",IF(AU9="",1,0),0))+IF(AV$3="",0,IF(AV$46="",IF(AV9="",1,0),0))+IF(AW$3="",0,IF(AW$46="",IF(AW9="",1,0),0))+IF(AX$3="",0,IF(AX$46="",IF(AX9="",1,0),0))+IF(AY$3="",0,IF(AY$46="",IF(AY9="",1,0),0))+IF(AZ$3="",0,IF(AZ$46="",IF(AZ9="",1,0),0))+IF(BA$3="",0,IF(BA$46="",IF(BA9="",1,0),0))+IF(BB$3="",0,IF(BB$46="",IF(BB9="",1,0),0))+IF(BC$3="",0,IF(BC$46="",IF(BC9="",1,0),0))+IF(BD$3="",0,IF(BD$46="",IF(BD9="",1,0),0)+IF(BE$3="",0,IF(BE$46="",IF(BE9="",1,0),0))+IF(BF$3="",0,IF(BF$46="",IF(BF9="",1,0),0))+IF(BG$3="",0,IF(BG$46="",IF(BG9="",1,0),0))+IF(BH$3="",0,IF(BH$46="",IF(BH9="",1,0),0))))</f>
        <v>0</v>
      </c>
      <c r="BL9" s="31">
        <f t="shared" si="9"/>
        <v>4</v>
      </c>
      <c r="BM9" s="46" t="str">
        <f>PARAMETRES!$B8</f>
        <v>B</v>
      </c>
      <c r="BN9" s="46" t="str">
        <f>PARAMETRES!$C8</f>
        <v>S</v>
      </c>
      <c r="BO9" s="47"/>
      <c r="BP9" s="47"/>
      <c r="BQ9" s="47"/>
      <c r="BR9" s="47"/>
      <c r="BS9" s="47"/>
      <c r="BT9" s="47"/>
      <c r="BU9" s="47"/>
      <c r="BV9" s="47"/>
      <c r="BW9" s="47"/>
      <c r="BX9" s="47"/>
      <c r="BY9" s="47"/>
      <c r="BZ9" s="47"/>
      <c r="CA9" s="47"/>
      <c r="CB9" s="47"/>
      <c r="CC9" s="47"/>
      <c r="CD9" s="47"/>
      <c r="CE9" s="47"/>
      <c r="CF9" s="74"/>
      <c r="CG9" s="47"/>
      <c r="CH9" s="48" t="str">
        <f>IF(CI9=0,"-",SUM(BO9:CG9)/CI9*PARAMETRES!$G$8)</f>
        <v>-</v>
      </c>
      <c r="CI9" s="49">
        <f t="shared" si="3"/>
        <v>0</v>
      </c>
      <c r="CJ9" s="51">
        <f>IF(PARAMETRES!$B8="-","",IF(BO$3="",0,IF(BO$46="",IF(BO9="",1,0),0))+IF(BP$3="",0,IF(BP$46="",IF(BP9="",1,0),0))+IF(BQ$3="",0,IF(BQ$46="",IF(BQ9="",1,0),0))+IF(BR$3="",0,IF(BR$46="",IF(BR9="",1,0),0))+IF(BS$3="",0,IF(BS$46="",IF(BS9="",1,0),0))+IF(BT$3="",0,IF(BT$46="",IF(BT9="",1,0),0))+IF(BU$3="",0,IF(BU$46="",IF(BU9="",1,0),0))+IF(BV$3="",0,IF(BV$46="",IF(BV9="",1,0),0))+IF(BW$3="",0,IF(BW$46="",IF(BW9="",1,0),0))+IF(BX$3="",0,IF(BX$46="",IF(BX9="",1,0),0))+IF(BY$3="",0,IF(BY$46="",IF(BY9="",1,0),0))+IF(BZ$3="",0,IF(BZ$46="",IF(BZ9="",1,0),0))+IF(CA$3="",0,IF(CA$46="",IF(CA9="",1,0),0))+IF(CB$3="",0,IF(CB$46="",IF(CB9="",1,0),0))+IF(CC$3="",0,IF(CC$46="",IF(CC9="",1,0),0))+IF(CD$3="",0,IF(CD$46="",IF(CD9="",1,0),0)+IF(CE$3="",0,IF(CE$46="",IF(CE9="",1,0),0))+IF(CF$3="",0,IF(CF$46="",IF(CF9="",1,0),0))+IF(CG$3="",0,IF(CG$46="",IF(CG9="",1,0),0))))</f>
        <v>0</v>
      </c>
      <c r="CK9" s="46" t="str">
        <f>PARAMETRES!$B8</f>
        <v>B</v>
      </c>
      <c r="CL9" s="52" t="str">
        <f>PARAMETRES!$C8</f>
        <v>S</v>
      </c>
      <c r="CN9" s="80"/>
      <c r="CO9" s="81"/>
      <c r="CP9" s="77" t="s">
        <v>31</v>
      </c>
      <c r="CQ9" s="82" t="str">
        <f t="shared" si="4"/>
        <v/>
      </c>
      <c r="CR9" s="83" t="str">
        <f t="shared" si="5"/>
        <v/>
      </c>
    </row>
    <row r="10" spans="1:96">
      <c r="A10" s="31">
        <f t="shared" si="6"/>
        <v>5</v>
      </c>
      <c r="B10" s="46" t="str">
        <f>PARAMETRES!$B9</f>
        <v>C</v>
      </c>
      <c r="C10" s="46" t="str">
        <f>PARAMETRES!$C9</f>
        <v>H</v>
      </c>
      <c r="D10" s="47">
        <v>4.5</v>
      </c>
      <c r="E10" s="47">
        <v>25</v>
      </c>
      <c r="F10" s="47">
        <v>17</v>
      </c>
      <c r="G10" s="47">
        <v>18</v>
      </c>
      <c r="H10" s="47"/>
      <c r="I10" s="47"/>
      <c r="J10" s="47"/>
      <c r="K10" s="47"/>
      <c r="L10" s="47"/>
      <c r="M10" s="47"/>
      <c r="N10" s="47"/>
      <c r="O10" s="47"/>
      <c r="P10" s="47"/>
      <c r="Q10" s="47"/>
      <c r="R10" s="47"/>
      <c r="S10" s="48">
        <f>IF(T10=0,"-",SUM(D10:R10)/T10*PARAMETRES!$G$8)</f>
        <v>20.673076923076923</v>
      </c>
      <c r="T10" s="49">
        <f t="shared" si="0"/>
        <v>78</v>
      </c>
      <c r="U10" s="50">
        <f>IF(PARAMETRES!$B9="-","",IF(D$3="",0,IF(D$46="",IF(D10="",1,0),0))+IF(E$3="",0,IF(E$46="",IF(E10="",1,0),0))+IF(F$3="",0,IF(F$46="",IF(F10="",1,0),0))+IF(G$3="",0,IF(G$46="",IF(G10="",1,0),0))+IF(H$3="",0,IF(H$46="",IF(H10="",1,0),0))+IF(I$3="",0,IF(I$46="",IF(I10="",1,0),0))+IF(J$3="",0,IF(J$46="",IF(J10="",1,0),0))+IF(K$3="",0,IF(K$46="",IF(K10="",1,0),0))+IF(L$3="",0,IF(L$46="",IF(L10="",1,0),0))+IF(M$3="",0,IF(M$46="",IF(M10="",1,0),0))+IF(N$3="",0,IF(N$46="",IF(N10="",1,0),0)+IF(O$3="",0,IF(O$46="",IF(O10="",1,0),0))+IF(P$3="",0,IF(P$46="",IF(P10="",1,0),0))+IF(Q$3="",0,IF(Q$46="",IF(Q10="",1,0),0))+IF(R$3="",0,IF(R$46="",IF(R10="",1,0),0))))</f>
        <v>0</v>
      </c>
      <c r="V10" s="31">
        <f t="shared" si="7"/>
        <v>5</v>
      </c>
      <c r="W10" s="46" t="str">
        <f>PARAMETRES!$B9</f>
        <v>C</v>
      </c>
      <c r="X10" s="46" t="str">
        <f>PARAMETRES!$C9</f>
        <v>H</v>
      </c>
      <c r="Y10" s="47"/>
      <c r="Z10" s="47"/>
      <c r="AA10" s="47"/>
      <c r="AB10" s="47"/>
      <c r="AC10" s="47"/>
      <c r="AD10" s="47"/>
      <c r="AE10" s="47"/>
      <c r="AF10" s="47"/>
      <c r="AG10" s="47"/>
      <c r="AH10" s="47"/>
      <c r="AI10" s="47"/>
      <c r="AJ10" s="47"/>
      <c r="AK10" s="47"/>
      <c r="AL10" s="47"/>
      <c r="AM10" s="47"/>
      <c r="AN10" s="48" t="str">
        <f>IF(AO10=0,"-",SUM(Y10:AM10)/AO10*PARAMETRES!$G$8)</f>
        <v>-</v>
      </c>
      <c r="AO10" s="49">
        <f t="shared" si="1"/>
        <v>0</v>
      </c>
      <c r="AP10" s="50">
        <f>IF(PARAMETRES!$B9="-","",IF(Y$3="",0,IF(Y$46="",IF(Y10="",1,0),0))+IF(Z$3="",0,IF(Z$46="",IF(Z10="",1,0),0))+IF(AA$3="",0,IF(AA$46="",IF(AA10="",1,0),0))+IF(AB$3="",0,IF(AB$46="",IF(AB10="",1,0),0))+IF(AC$3="",0,IF(AC$46="",IF(AC10="",1,0),0))+IF(AD$3="",0,IF(AD$46="",IF(AD10="",1,0),0))+IF(AE$3="",0,IF(AE$46="",IF(AE10="",1,0),0))+IF(AF$3="",0,IF(AF$46="",IF(AF10="",1,0),0))+IF(AG$3="",0,IF(AG$46="",IF(AG10="",1,0),0))+IF(AH$3="",0,IF(AH$46="",IF(AH10="",1,0),0))+IF(AI$3="",0,IF(AI$46="",IF(AI10="",1,0),0)+IF(AJ$3="",0,IF(AJ$46="",IF(AJ10="",1,0),0))+IF(AK$3="",0,IF(AK$46="",IF(AK10="",1,0),0))+IF(AL$3="",0,IF(AL$46="",IF(AL10="",1,0),0))+IF(AM$3="",0,IF(AM$46="",IF(AM10="",1,0),0))))</f>
        <v>0</v>
      </c>
      <c r="AQ10" s="31">
        <f t="shared" si="8"/>
        <v>5</v>
      </c>
      <c r="AR10" s="46" t="str">
        <f>PARAMETRES!$B9</f>
        <v>C</v>
      </c>
      <c r="AS10" s="46" t="str">
        <f>PARAMETRES!$C9</f>
        <v>H</v>
      </c>
      <c r="AT10" s="47"/>
      <c r="AU10" s="47"/>
      <c r="AV10" s="47"/>
      <c r="AW10" s="47"/>
      <c r="AX10" s="47"/>
      <c r="AY10" s="47"/>
      <c r="AZ10" s="47"/>
      <c r="BA10" s="47"/>
      <c r="BB10" s="47"/>
      <c r="BC10" s="47"/>
      <c r="BD10" s="47"/>
      <c r="BE10" s="47"/>
      <c r="BF10" s="47"/>
      <c r="BG10" s="47"/>
      <c r="BH10" s="47"/>
      <c r="BI10" s="48" t="str">
        <f>IF(BJ10=0,"-",SUM(AT10:BH10)/BJ10*PARAMETRES!$G$8)</f>
        <v>-</v>
      </c>
      <c r="BJ10" s="49">
        <f t="shared" si="2"/>
        <v>0</v>
      </c>
      <c r="BK10" s="50">
        <f>IF(PARAMETRES!$B9="-","",IF(AT$3="",0,IF(AT$46="",IF(AT10="",1,0),0))+IF(AU$3="",0,IF(AU$46="",IF(AU10="",1,0),0))+IF(AV$3="",0,IF(AV$46="",IF(AV10="",1,0),0))+IF(AW$3="",0,IF(AW$46="",IF(AW10="",1,0),0))+IF(AX$3="",0,IF(AX$46="",IF(AX10="",1,0),0))+IF(AY$3="",0,IF(AY$46="",IF(AY10="",1,0),0))+IF(AZ$3="",0,IF(AZ$46="",IF(AZ10="",1,0),0))+IF(BA$3="",0,IF(BA$46="",IF(BA10="",1,0),0))+IF(BB$3="",0,IF(BB$46="",IF(BB10="",1,0),0))+IF(BC$3="",0,IF(BC$46="",IF(BC10="",1,0),0))+IF(BD$3="",0,IF(BD$46="",IF(BD10="",1,0),0)+IF(BE$3="",0,IF(BE$46="",IF(BE10="",1,0),0))+IF(BF$3="",0,IF(BF$46="",IF(BF10="",1,0),0))+IF(BG$3="",0,IF(BG$46="",IF(BG10="",1,0),0))+IF(BH$3="",0,IF(BH$46="",IF(BH10="",1,0),0))))</f>
        <v>0</v>
      </c>
      <c r="BL10" s="31">
        <f t="shared" si="9"/>
        <v>5</v>
      </c>
      <c r="BM10" s="46" t="str">
        <f>PARAMETRES!$B9</f>
        <v>C</v>
      </c>
      <c r="BN10" s="46" t="str">
        <f>PARAMETRES!$C9</f>
        <v>H</v>
      </c>
      <c r="BO10" s="47"/>
      <c r="BP10" s="47"/>
      <c r="BQ10" s="47"/>
      <c r="BR10" s="47"/>
      <c r="BS10" s="47"/>
      <c r="BT10" s="47"/>
      <c r="BU10" s="47"/>
      <c r="BV10" s="47"/>
      <c r="BW10" s="47"/>
      <c r="BX10" s="47"/>
      <c r="BY10" s="47"/>
      <c r="BZ10" s="47"/>
      <c r="CA10" s="47"/>
      <c r="CB10" s="47"/>
      <c r="CC10" s="47"/>
      <c r="CD10" s="47"/>
      <c r="CE10" s="47"/>
      <c r="CF10" s="74"/>
      <c r="CG10" s="47"/>
      <c r="CH10" s="48" t="str">
        <f>IF(CI10=0,"-",SUM(BO10:CG10)/CI10*PARAMETRES!$G$8)</f>
        <v>-</v>
      </c>
      <c r="CI10" s="49">
        <f t="shared" si="3"/>
        <v>0</v>
      </c>
      <c r="CJ10" s="51">
        <f>IF(PARAMETRES!$B9="-","",IF(BO$3="",0,IF(BO$46="",IF(BO10="",1,0),0))+IF(BP$3="",0,IF(BP$46="",IF(BP10="",1,0),0))+IF(BQ$3="",0,IF(BQ$46="",IF(BQ10="",1,0),0))+IF(BR$3="",0,IF(BR$46="",IF(BR10="",1,0),0))+IF(BS$3="",0,IF(BS$46="",IF(BS10="",1,0),0))+IF(BT$3="",0,IF(BT$46="",IF(BT10="",1,0),0))+IF(BU$3="",0,IF(BU$46="",IF(BU10="",1,0),0))+IF(BV$3="",0,IF(BV$46="",IF(BV10="",1,0),0))+IF(BW$3="",0,IF(BW$46="",IF(BW10="",1,0),0))+IF(BX$3="",0,IF(BX$46="",IF(BX10="",1,0),0))+IF(BY$3="",0,IF(BY$46="",IF(BY10="",1,0),0))+IF(BZ$3="",0,IF(BZ$46="",IF(BZ10="",1,0),0))+IF(CA$3="",0,IF(CA$46="",IF(CA10="",1,0),0))+IF(CB$3="",0,IF(CB$46="",IF(CB10="",1,0),0))+IF(CC$3="",0,IF(CC$46="",IF(CC10="",1,0),0))+IF(CD$3="",0,IF(CD$46="",IF(CD10="",1,0),0)+IF(CE$3="",0,IF(CE$46="",IF(CE10="",1,0),0))+IF(CF$3="",0,IF(CF$46="",IF(CF10="",1,0),0))+IF(CG$3="",0,IF(CG$46="",IF(CG10="",1,0),0))))</f>
        <v>0</v>
      </c>
      <c r="CK10" s="46" t="str">
        <f>PARAMETRES!$B9</f>
        <v>C</v>
      </c>
      <c r="CL10" s="52" t="str">
        <f>PARAMETRES!$C9</f>
        <v>H</v>
      </c>
      <c r="CN10" s="80"/>
      <c r="CO10" s="81"/>
      <c r="CP10" s="77" t="s">
        <v>31</v>
      </c>
      <c r="CQ10" s="82" t="str">
        <f t="shared" si="4"/>
        <v/>
      </c>
      <c r="CR10" s="83" t="str">
        <f t="shared" si="5"/>
        <v/>
      </c>
    </row>
    <row r="11" spans="1:96">
      <c r="A11" s="31">
        <f t="shared" si="6"/>
        <v>6</v>
      </c>
      <c r="B11" s="46" t="str">
        <f>PARAMETRES!$B10</f>
        <v>C</v>
      </c>
      <c r="C11" s="46" t="str">
        <f>PARAMETRES!$C10</f>
        <v>A</v>
      </c>
      <c r="D11" s="47">
        <v>4.5</v>
      </c>
      <c r="E11" s="47">
        <v>19</v>
      </c>
      <c r="F11" s="47">
        <v>11</v>
      </c>
      <c r="G11" s="47">
        <v>13</v>
      </c>
      <c r="H11" s="47"/>
      <c r="I11" s="47"/>
      <c r="J11" s="47"/>
      <c r="K11" s="47"/>
      <c r="L11" s="47"/>
      <c r="M11" s="47"/>
      <c r="N11" s="47"/>
      <c r="O11" s="47"/>
      <c r="P11" s="47"/>
      <c r="Q11" s="47"/>
      <c r="R11" s="47"/>
      <c r="S11" s="48">
        <f>IF(T11=0,"-",SUM(D11:R11)/T11*PARAMETRES!$G$8)</f>
        <v>15.224358974358973</v>
      </c>
      <c r="T11" s="49">
        <f t="shared" si="0"/>
        <v>78</v>
      </c>
      <c r="U11" s="50">
        <f>IF(PARAMETRES!$B10="-","",IF(D$3="",0,IF(D$46="",IF(D11="",1,0),0))+IF(E$3="",0,IF(E$46="",IF(E11="",1,0),0))+IF(F$3="",0,IF(F$46="",IF(F11="",1,0),0))+IF(G$3="",0,IF(G$46="",IF(G11="",1,0),0))+IF(H$3="",0,IF(H$46="",IF(H11="",1,0),0))+IF(I$3="",0,IF(I$46="",IF(I11="",1,0),0))+IF(J$3="",0,IF(J$46="",IF(J11="",1,0),0))+IF(K$3="",0,IF(K$46="",IF(K11="",1,0),0))+IF(L$3="",0,IF(L$46="",IF(L11="",1,0),0))+IF(M$3="",0,IF(M$46="",IF(M11="",1,0),0))+IF(N$3="",0,IF(N$46="",IF(N11="",1,0),0)+IF(O$3="",0,IF(O$46="",IF(O11="",1,0),0))+IF(P$3="",0,IF(P$46="",IF(P11="",1,0),0))+IF(Q$3="",0,IF(Q$46="",IF(Q11="",1,0),0))+IF(R$3="",0,IF(R$46="",IF(R11="",1,0),0))))</f>
        <v>0</v>
      </c>
      <c r="V11" s="31">
        <f t="shared" si="7"/>
        <v>6</v>
      </c>
      <c r="W11" s="46" t="str">
        <f>PARAMETRES!$B10</f>
        <v>C</v>
      </c>
      <c r="X11" s="46" t="str">
        <f>PARAMETRES!$C10</f>
        <v>A</v>
      </c>
      <c r="Y11" s="47"/>
      <c r="Z11" s="47"/>
      <c r="AA11" s="47"/>
      <c r="AB11" s="47"/>
      <c r="AC11" s="47"/>
      <c r="AD11" s="47"/>
      <c r="AE11" s="47"/>
      <c r="AF11" s="47"/>
      <c r="AG11" s="47"/>
      <c r="AH11" s="47"/>
      <c r="AI11" s="47"/>
      <c r="AJ11" s="47"/>
      <c r="AK11" s="47"/>
      <c r="AL11" s="47"/>
      <c r="AM11" s="47"/>
      <c r="AN11" s="48" t="str">
        <f>IF(AO11=0,"-",SUM(Y11:AM11)/AO11*PARAMETRES!$G$8)</f>
        <v>-</v>
      </c>
      <c r="AO11" s="49">
        <f t="shared" si="1"/>
        <v>0</v>
      </c>
      <c r="AP11" s="50">
        <f>IF(PARAMETRES!$B10="-","",IF(Y$3="",0,IF(Y$46="",IF(Y11="",1,0),0))+IF(Z$3="",0,IF(Z$46="",IF(Z11="",1,0),0))+IF(AA$3="",0,IF(AA$46="",IF(AA11="",1,0),0))+IF(AB$3="",0,IF(AB$46="",IF(AB11="",1,0),0))+IF(AC$3="",0,IF(AC$46="",IF(AC11="",1,0),0))+IF(AD$3="",0,IF(AD$46="",IF(AD11="",1,0),0))+IF(AE$3="",0,IF(AE$46="",IF(AE11="",1,0),0))+IF(AF$3="",0,IF(AF$46="",IF(AF11="",1,0),0))+IF(AG$3="",0,IF(AG$46="",IF(AG11="",1,0),0))+IF(AH$3="",0,IF(AH$46="",IF(AH11="",1,0),0))+IF(AI$3="",0,IF(AI$46="",IF(AI11="",1,0),0)+IF(AJ$3="",0,IF(AJ$46="",IF(AJ11="",1,0),0))+IF(AK$3="",0,IF(AK$46="",IF(AK11="",1,0),0))+IF(AL$3="",0,IF(AL$46="",IF(AL11="",1,0),0))+IF(AM$3="",0,IF(AM$46="",IF(AM11="",1,0),0))))</f>
        <v>0</v>
      </c>
      <c r="AQ11" s="31">
        <f t="shared" si="8"/>
        <v>6</v>
      </c>
      <c r="AR11" s="46" t="str">
        <f>PARAMETRES!$B10</f>
        <v>C</v>
      </c>
      <c r="AS11" s="46" t="str">
        <f>PARAMETRES!$C10</f>
        <v>A</v>
      </c>
      <c r="AT11" s="47"/>
      <c r="AU11" s="47"/>
      <c r="AV11" s="47"/>
      <c r="AW11" s="47"/>
      <c r="AX11" s="47"/>
      <c r="AY11" s="47"/>
      <c r="AZ11" s="47"/>
      <c r="BA11" s="47"/>
      <c r="BB11" s="47"/>
      <c r="BC11" s="47"/>
      <c r="BD11" s="47"/>
      <c r="BE11" s="47"/>
      <c r="BF11" s="47"/>
      <c r="BG11" s="47"/>
      <c r="BH11" s="47"/>
      <c r="BI11" s="48" t="str">
        <f>IF(BJ11=0,"-",SUM(AT11:BH11)/BJ11*PARAMETRES!$G$8)</f>
        <v>-</v>
      </c>
      <c r="BJ11" s="49">
        <f t="shared" si="2"/>
        <v>0</v>
      </c>
      <c r="BK11" s="50">
        <f>IF(PARAMETRES!$B10="-","",IF(AT$3="",0,IF(AT$46="",IF(AT11="",1,0),0))+IF(AU$3="",0,IF(AU$46="",IF(AU11="",1,0),0))+IF(AV$3="",0,IF(AV$46="",IF(AV11="",1,0),0))+IF(AW$3="",0,IF(AW$46="",IF(AW11="",1,0),0))+IF(AX$3="",0,IF(AX$46="",IF(AX11="",1,0),0))+IF(AY$3="",0,IF(AY$46="",IF(AY11="",1,0),0))+IF(AZ$3="",0,IF(AZ$46="",IF(AZ11="",1,0),0))+IF(BA$3="",0,IF(BA$46="",IF(BA11="",1,0),0))+IF(BB$3="",0,IF(BB$46="",IF(BB11="",1,0),0))+IF(BC$3="",0,IF(BC$46="",IF(BC11="",1,0),0))+IF(BD$3="",0,IF(BD$46="",IF(BD11="",1,0),0)+IF(BE$3="",0,IF(BE$46="",IF(BE11="",1,0),0))+IF(BF$3="",0,IF(BF$46="",IF(BF11="",1,0),0))+IF(BG$3="",0,IF(BG$46="",IF(BG11="",1,0),0))+IF(BH$3="",0,IF(BH$46="",IF(BH11="",1,0),0))))</f>
        <v>0</v>
      </c>
      <c r="BL11" s="31">
        <f t="shared" si="9"/>
        <v>6</v>
      </c>
      <c r="BM11" s="46" t="str">
        <f>PARAMETRES!$B10</f>
        <v>C</v>
      </c>
      <c r="BN11" s="46" t="str">
        <f>PARAMETRES!$C10</f>
        <v>A</v>
      </c>
      <c r="BO11" s="47"/>
      <c r="BP11" s="47"/>
      <c r="BQ11" s="47"/>
      <c r="BR11" s="47"/>
      <c r="BS11" s="47"/>
      <c r="BT11" s="47"/>
      <c r="BU11" s="47"/>
      <c r="BV11" s="47"/>
      <c r="BW11" s="47"/>
      <c r="BX11" s="47"/>
      <c r="BY11" s="47"/>
      <c r="BZ11" s="47"/>
      <c r="CA11" s="47"/>
      <c r="CB11" s="47"/>
      <c r="CC11" s="47"/>
      <c r="CD11" s="47"/>
      <c r="CE11" s="47"/>
      <c r="CF11" s="74"/>
      <c r="CG11" s="47"/>
      <c r="CH11" s="48" t="str">
        <f>IF(CI11=0,"-",SUM(BO11:CG11)/CI11*PARAMETRES!$G$8)</f>
        <v>-</v>
      </c>
      <c r="CI11" s="49">
        <f t="shared" si="3"/>
        <v>0</v>
      </c>
      <c r="CJ11" s="51">
        <f>IF(PARAMETRES!$B10="-","",IF(BO$3="",0,IF(BO$46="",IF(BO11="",1,0),0))+IF(BP$3="",0,IF(BP$46="",IF(BP11="",1,0),0))+IF(BQ$3="",0,IF(BQ$46="",IF(BQ11="",1,0),0))+IF(BR$3="",0,IF(BR$46="",IF(BR11="",1,0),0))+IF(BS$3="",0,IF(BS$46="",IF(BS11="",1,0),0))+IF(BT$3="",0,IF(BT$46="",IF(BT11="",1,0),0))+IF(BU$3="",0,IF(BU$46="",IF(BU11="",1,0),0))+IF(BV$3="",0,IF(BV$46="",IF(BV11="",1,0),0))+IF(BW$3="",0,IF(BW$46="",IF(BW11="",1,0),0))+IF(BX$3="",0,IF(BX$46="",IF(BX11="",1,0),0))+IF(BY$3="",0,IF(BY$46="",IF(BY11="",1,0),0))+IF(BZ$3="",0,IF(BZ$46="",IF(BZ11="",1,0),0))+IF(CA$3="",0,IF(CA$46="",IF(CA11="",1,0),0))+IF(CB$3="",0,IF(CB$46="",IF(CB11="",1,0),0))+IF(CC$3="",0,IF(CC$46="",IF(CC11="",1,0),0))+IF(CD$3="",0,IF(CD$46="",IF(CD11="",1,0),0)+IF(CE$3="",0,IF(CE$46="",IF(CE11="",1,0),0))+IF(CF$3="",0,IF(CF$46="",IF(CF11="",1,0),0))+IF(CG$3="",0,IF(CG$46="",IF(CG11="",1,0),0))))</f>
        <v>0</v>
      </c>
      <c r="CK11" s="46" t="str">
        <f>PARAMETRES!$B10</f>
        <v>C</v>
      </c>
      <c r="CL11" s="52" t="str">
        <f>PARAMETRES!$C10</f>
        <v>A</v>
      </c>
      <c r="CN11" s="80"/>
      <c r="CO11" s="81"/>
      <c r="CP11" s="77" t="s">
        <v>31</v>
      </c>
      <c r="CQ11" s="82" t="str">
        <f t="shared" si="4"/>
        <v/>
      </c>
      <c r="CR11" s="83" t="str">
        <f t="shared" si="5"/>
        <v/>
      </c>
    </row>
    <row r="12" spans="1:96">
      <c r="A12" s="31">
        <f t="shared" si="6"/>
        <v>7</v>
      </c>
      <c r="B12" s="46" t="str">
        <f>PARAMETRES!$B11</f>
        <v>C</v>
      </c>
      <c r="C12" s="46" t="str">
        <f>PARAMETRES!$C11</f>
        <v>R</v>
      </c>
      <c r="D12" s="47">
        <v>5</v>
      </c>
      <c r="E12" s="47">
        <v>29</v>
      </c>
      <c r="F12" s="47">
        <v>20</v>
      </c>
      <c r="G12" s="47">
        <v>18</v>
      </c>
      <c r="H12" s="47"/>
      <c r="I12" s="47"/>
      <c r="J12" s="47"/>
      <c r="K12" s="47"/>
      <c r="L12" s="47"/>
      <c r="M12" s="47"/>
      <c r="N12" s="47"/>
      <c r="O12" s="47"/>
      <c r="P12" s="47"/>
      <c r="Q12" s="47"/>
      <c r="R12" s="47"/>
      <c r="S12" s="48">
        <f>IF(T12=0,"-",SUM(D12:R12)/T12*PARAMETRES!$G$8)</f>
        <v>23.076923076923077</v>
      </c>
      <c r="T12" s="49">
        <f t="shared" si="0"/>
        <v>78</v>
      </c>
      <c r="U12" s="50">
        <f>IF(PARAMETRES!$B11="-","",IF(D$3="",0,IF(D$46="",IF(D12="",1,0),0))+IF(E$3="",0,IF(E$46="",IF(E12="",1,0),0))+IF(F$3="",0,IF(F$46="",IF(F12="",1,0),0))+IF(G$3="",0,IF(G$46="",IF(G12="",1,0),0))+IF(H$3="",0,IF(H$46="",IF(H12="",1,0),0))+IF(I$3="",0,IF(I$46="",IF(I12="",1,0),0))+IF(J$3="",0,IF(J$46="",IF(J12="",1,0),0))+IF(K$3="",0,IF(K$46="",IF(K12="",1,0),0))+IF(L$3="",0,IF(L$46="",IF(L12="",1,0),0))+IF(M$3="",0,IF(M$46="",IF(M12="",1,0),0))+IF(N$3="",0,IF(N$46="",IF(N12="",1,0),0)+IF(O$3="",0,IF(O$46="",IF(O12="",1,0),0))+IF(P$3="",0,IF(P$46="",IF(P12="",1,0),0))+IF(Q$3="",0,IF(Q$46="",IF(Q12="",1,0),0))+IF(R$3="",0,IF(R$46="",IF(R12="",1,0),0))))</f>
        <v>0</v>
      </c>
      <c r="V12" s="31">
        <f t="shared" si="7"/>
        <v>7</v>
      </c>
      <c r="W12" s="46" t="str">
        <f>PARAMETRES!$B11</f>
        <v>C</v>
      </c>
      <c r="X12" s="46" t="str">
        <f>PARAMETRES!$C11</f>
        <v>R</v>
      </c>
      <c r="Y12" s="47"/>
      <c r="Z12" s="47"/>
      <c r="AA12" s="47"/>
      <c r="AB12" s="47"/>
      <c r="AC12" s="47"/>
      <c r="AD12" s="47"/>
      <c r="AE12" s="47"/>
      <c r="AF12" s="47"/>
      <c r="AG12" s="47"/>
      <c r="AH12" s="47"/>
      <c r="AI12" s="47"/>
      <c r="AJ12" s="47"/>
      <c r="AK12" s="47"/>
      <c r="AL12" s="47"/>
      <c r="AM12" s="47"/>
      <c r="AN12" s="48" t="str">
        <f>IF(AO12=0,"-",SUM(Y12:AM12)/AO12*PARAMETRES!$G$8)</f>
        <v>-</v>
      </c>
      <c r="AO12" s="49">
        <f t="shared" si="1"/>
        <v>0</v>
      </c>
      <c r="AP12" s="50">
        <f>IF(PARAMETRES!$B11="-","",IF(Y$3="",0,IF(Y$46="",IF(Y12="",1,0),0))+IF(Z$3="",0,IF(Z$46="",IF(Z12="",1,0),0))+IF(AA$3="",0,IF(AA$46="",IF(AA12="",1,0),0))+IF(AB$3="",0,IF(AB$46="",IF(AB12="",1,0),0))+IF(AC$3="",0,IF(AC$46="",IF(AC12="",1,0),0))+IF(AD$3="",0,IF(AD$46="",IF(AD12="",1,0),0))+IF(AE$3="",0,IF(AE$46="",IF(AE12="",1,0),0))+IF(AF$3="",0,IF(AF$46="",IF(AF12="",1,0),0))+IF(AG$3="",0,IF(AG$46="",IF(AG12="",1,0),0))+IF(AH$3="",0,IF(AH$46="",IF(AH12="",1,0),0))+IF(AI$3="",0,IF(AI$46="",IF(AI12="",1,0),0)+IF(AJ$3="",0,IF(AJ$46="",IF(AJ12="",1,0),0))+IF(AK$3="",0,IF(AK$46="",IF(AK12="",1,0),0))+IF(AL$3="",0,IF(AL$46="",IF(AL12="",1,0),0))+IF(AM$3="",0,IF(AM$46="",IF(AM12="",1,0),0))))</f>
        <v>0</v>
      </c>
      <c r="AQ12" s="31">
        <f t="shared" si="8"/>
        <v>7</v>
      </c>
      <c r="AR12" s="46" t="str">
        <f>PARAMETRES!$B11</f>
        <v>C</v>
      </c>
      <c r="AS12" s="46" t="str">
        <f>PARAMETRES!$C11</f>
        <v>R</v>
      </c>
      <c r="AT12" s="47"/>
      <c r="AU12" s="47"/>
      <c r="AV12" s="47"/>
      <c r="AW12" s="47"/>
      <c r="AX12" s="47"/>
      <c r="AY12" s="47"/>
      <c r="AZ12" s="47"/>
      <c r="BA12" s="47"/>
      <c r="BB12" s="47"/>
      <c r="BC12" s="47"/>
      <c r="BD12" s="47"/>
      <c r="BE12" s="47"/>
      <c r="BF12" s="47"/>
      <c r="BG12" s="47"/>
      <c r="BH12" s="47"/>
      <c r="BI12" s="48" t="str">
        <f>IF(BJ12=0,"-",SUM(AT12:BH12)/BJ12*PARAMETRES!$G$8)</f>
        <v>-</v>
      </c>
      <c r="BJ12" s="49">
        <f t="shared" si="2"/>
        <v>0</v>
      </c>
      <c r="BK12" s="50">
        <f>IF(PARAMETRES!$B11="-","",IF(AT$3="",0,IF(AT$46="",IF(AT12="",1,0),0))+IF(AU$3="",0,IF(AU$46="",IF(AU12="",1,0),0))+IF(AV$3="",0,IF(AV$46="",IF(AV12="",1,0),0))+IF(AW$3="",0,IF(AW$46="",IF(AW12="",1,0),0))+IF(AX$3="",0,IF(AX$46="",IF(AX12="",1,0),0))+IF(AY$3="",0,IF(AY$46="",IF(AY12="",1,0),0))+IF(AZ$3="",0,IF(AZ$46="",IF(AZ12="",1,0),0))+IF(BA$3="",0,IF(BA$46="",IF(BA12="",1,0),0))+IF(BB$3="",0,IF(BB$46="",IF(BB12="",1,0),0))+IF(BC$3="",0,IF(BC$46="",IF(BC12="",1,0),0))+IF(BD$3="",0,IF(BD$46="",IF(BD12="",1,0),0)+IF(BE$3="",0,IF(BE$46="",IF(BE12="",1,0),0))+IF(BF$3="",0,IF(BF$46="",IF(BF12="",1,0),0))+IF(BG$3="",0,IF(BG$46="",IF(BG12="",1,0),0))+IF(BH$3="",0,IF(BH$46="",IF(BH12="",1,0),0))))</f>
        <v>0</v>
      </c>
      <c r="BL12" s="31">
        <f t="shared" si="9"/>
        <v>7</v>
      </c>
      <c r="BM12" s="46" t="str">
        <f>PARAMETRES!$B11</f>
        <v>C</v>
      </c>
      <c r="BN12" s="46" t="str">
        <f>PARAMETRES!$C11</f>
        <v>R</v>
      </c>
      <c r="BO12" s="47"/>
      <c r="BP12" s="47"/>
      <c r="BQ12" s="47"/>
      <c r="BR12" s="47"/>
      <c r="BS12" s="47"/>
      <c r="BT12" s="47"/>
      <c r="BU12" s="47"/>
      <c r="BV12" s="47"/>
      <c r="BW12" s="47"/>
      <c r="BX12" s="47"/>
      <c r="BY12" s="47"/>
      <c r="BZ12" s="47"/>
      <c r="CA12" s="47"/>
      <c r="CB12" s="47"/>
      <c r="CC12" s="47"/>
      <c r="CD12" s="47"/>
      <c r="CE12" s="47"/>
      <c r="CF12" s="74"/>
      <c r="CG12" s="47"/>
      <c r="CH12" s="48" t="str">
        <f>IF(CI12=0,"-",SUM(BO12:CG12)/CI12*PARAMETRES!$G$8)</f>
        <v>-</v>
      </c>
      <c r="CI12" s="49">
        <f t="shared" si="3"/>
        <v>0</v>
      </c>
      <c r="CJ12" s="51">
        <f>IF(PARAMETRES!$B11="-","",IF(BO$3="",0,IF(BO$46="",IF(BO12="",1,0),0))+IF(BP$3="",0,IF(BP$46="",IF(BP12="",1,0),0))+IF(BQ$3="",0,IF(BQ$46="",IF(BQ12="",1,0),0))+IF(BR$3="",0,IF(BR$46="",IF(BR12="",1,0),0))+IF(BS$3="",0,IF(BS$46="",IF(BS12="",1,0),0))+IF(BT$3="",0,IF(BT$46="",IF(BT12="",1,0),0))+IF(BU$3="",0,IF(BU$46="",IF(BU12="",1,0),0))+IF(BV$3="",0,IF(BV$46="",IF(BV12="",1,0),0))+IF(BW$3="",0,IF(BW$46="",IF(BW12="",1,0),0))+IF(BX$3="",0,IF(BX$46="",IF(BX12="",1,0),0))+IF(BY$3="",0,IF(BY$46="",IF(BY12="",1,0),0))+IF(BZ$3="",0,IF(BZ$46="",IF(BZ12="",1,0),0))+IF(CA$3="",0,IF(CA$46="",IF(CA12="",1,0),0))+IF(CB$3="",0,IF(CB$46="",IF(CB12="",1,0),0))+IF(CC$3="",0,IF(CC$46="",IF(CC12="",1,0),0))+IF(CD$3="",0,IF(CD$46="",IF(CD12="",1,0),0)+IF(CE$3="",0,IF(CE$46="",IF(CE12="",1,0),0))+IF(CF$3="",0,IF(CF$46="",IF(CF12="",1,0),0))+IF(CG$3="",0,IF(CG$46="",IF(CG12="",1,0),0))))</f>
        <v>0</v>
      </c>
      <c r="CK12" s="46" t="str">
        <f>PARAMETRES!$B11</f>
        <v>C</v>
      </c>
      <c r="CL12" s="52" t="str">
        <f>PARAMETRES!$C11</f>
        <v>R</v>
      </c>
      <c r="CN12" s="80"/>
      <c r="CO12" s="81"/>
      <c r="CP12" s="77" t="s">
        <v>31</v>
      </c>
      <c r="CQ12" s="82" t="str">
        <f t="shared" si="4"/>
        <v/>
      </c>
      <c r="CR12" s="83" t="str">
        <f t="shared" si="5"/>
        <v/>
      </c>
    </row>
    <row r="13" spans="1:96">
      <c r="A13" s="31">
        <f t="shared" si="6"/>
        <v>8</v>
      </c>
      <c r="B13" s="46" t="str">
        <f>PARAMETRES!$B12</f>
        <v>D</v>
      </c>
      <c r="C13" s="46" t="str">
        <f>PARAMETRES!$C12</f>
        <v>L</v>
      </c>
      <c r="D13" s="47">
        <v>4.5</v>
      </c>
      <c r="E13" s="47">
        <v>19.5</v>
      </c>
      <c r="F13" s="47">
        <v>13.5</v>
      </c>
      <c r="G13" s="47">
        <v>14</v>
      </c>
      <c r="H13" s="47"/>
      <c r="I13" s="47"/>
      <c r="J13" s="47"/>
      <c r="K13" s="47"/>
      <c r="L13" s="47"/>
      <c r="M13" s="47"/>
      <c r="N13" s="47"/>
      <c r="O13" s="47"/>
      <c r="P13" s="47"/>
      <c r="Q13" s="47"/>
      <c r="R13" s="47"/>
      <c r="S13" s="48">
        <f>IF(T13=0,"-",SUM(D13:R13)/T13*PARAMETRES!$G$8)</f>
        <v>16.506410256410255</v>
      </c>
      <c r="T13" s="49">
        <f t="shared" si="0"/>
        <v>78</v>
      </c>
      <c r="U13" s="50">
        <f>IF(PARAMETRES!$B12="-","",IF(D$3="",0,IF(D$46="",IF(D13="",1,0),0))+IF(E$3="",0,IF(E$46="",IF(E13="",1,0),0))+IF(F$3="",0,IF(F$46="",IF(F13="",1,0),0))+IF(G$3="",0,IF(G$46="",IF(G13="",1,0),0))+IF(H$3="",0,IF(H$46="",IF(H13="",1,0),0))+IF(I$3="",0,IF(I$46="",IF(I13="",1,0),0))+IF(J$3="",0,IF(J$46="",IF(J13="",1,0),0))+IF(K$3="",0,IF(K$46="",IF(K13="",1,0),0))+IF(L$3="",0,IF(L$46="",IF(L13="",1,0),0))+IF(M$3="",0,IF(M$46="",IF(M13="",1,0),0))+IF(N$3="",0,IF(N$46="",IF(N13="",1,0),0)+IF(O$3="",0,IF(O$46="",IF(O13="",1,0),0))+IF(P$3="",0,IF(P$46="",IF(P13="",1,0),0))+IF(Q$3="",0,IF(Q$46="",IF(Q13="",1,0),0))+IF(R$3="",0,IF(R$46="",IF(R13="",1,0),0))))</f>
        <v>0</v>
      </c>
      <c r="V13" s="31">
        <f t="shared" si="7"/>
        <v>8</v>
      </c>
      <c r="W13" s="46" t="str">
        <f>PARAMETRES!$B12</f>
        <v>D</v>
      </c>
      <c r="X13" s="46" t="str">
        <f>PARAMETRES!$C12</f>
        <v>L</v>
      </c>
      <c r="Y13" s="47"/>
      <c r="Z13" s="47"/>
      <c r="AA13" s="47"/>
      <c r="AB13" s="47"/>
      <c r="AC13" s="47"/>
      <c r="AD13" s="47"/>
      <c r="AE13" s="47"/>
      <c r="AF13" s="47"/>
      <c r="AG13" s="47"/>
      <c r="AH13" s="47"/>
      <c r="AI13" s="47"/>
      <c r="AJ13" s="47"/>
      <c r="AK13" s="47"/>
      <c r="AL13" s="47"/>
      <c r="AM13" s="47"/>
      <c r="AN13" s="48" t="str">
        <f>IF(AO13=0,"-",SUM(Y13:AM13)/AO13*PARAMETRES!$G$8)</f>
        <v>-</v>
      </c>
      <c r="AO13" s="49">
        <f t="shared" si="1"/>
        <v>0</v>
      </c>
      <c r="AP13" s="50">
        <f>IF(PARAMETRES!$B12="-","",IF(Y$3="",0,IF(Y$46="",IF(Y13="",1,0),0))+IF(Z$3="",0,IF(Z$46="",IF(Z13="",1,0),0))+IF(AA$3="",0,IF(AA$46="",IF(AA13="",1,0),0))+IF(AB$3="",0,IF(AB$46="",IF(AB13="",1,0),0))+IF(AC$3="",0,IF(AC$46="",IF(AC13="",1,0),0))+IF(AD$3="",0,IF(AD$46="",IF(AD13="",1,0),0))+IF(AE$3="",0,IF(AE$46="",IF(AE13="",1,0),0))+IF(AF$3="",0,IF(AF$46="",IF(AF13="",1,0),0))+IF(AG$3="",0,IF(AG$46="",IF(AG13="",1,0),0))+IF(AH$3="",0,IF(AH$46="",IF(AH13="",1,0),0))+IF(AI$3="",0,IF(AI$46="",IF(AI13="",1,0),0)+IF(AJ$3="",0,IF(AJ$46="",IF(AJ13="",1,0),0))+IF(AK$3="",0,IF(AK$46="",IF(AK13="",1,0),0))+IF(AL$3="",0,IF(AL$46="",IF(AL13="",1,0),0))+IF(AM$3="",0,IF(AM$46="",IF(AM13="",1,0),0))))</f>
        <v>0</v>
      </c>
      <c r="AQ13" s="31">
        <f t="shared" si="8"/>
        <v>8</v>
      </c>
      <c r="AR13" s="46" t="str">
        <f>PARAMETRES!$B12</f>
        <v>D</v>
      </c>
      <c r="AS13" s="46" t="str">
        <f>PARAMETRES!$C12</f>
        <v>L</v>
      </c>
      <c r="AT13" s="47"/>
      <c r="AU13" s="47"/>
      <c r="AV13" s="47"/>
      <c r="AW13" s="47"/>
      <c r="AX13" s="47"/>
      <c r="AY13" s="47"/>
      <c r="AZ13" s="47"/>
      <c r="BA13" s="47"/>
      <c r="BB13" s="47"/>
      <c r="BC13" s="47"/>
      <c r="BD13" s="47"/>
      <c r="BE13" s="47"/>
      <c r="BF13" s="47"/>
      <c r="BG13" s="47"/>
      <c r="BH13" s="47"/>
      <c r="BI13" s="48" t="str">
        <f>IF(BJ13=0,"-",SUM(AT13:BH13)/BJ13*PARAMETRES!$G$8)</f>
        <v>-</v>
      </c>
      <c r="BJ13" s="49">
        <f t="shared" si="2"/>
        <v>0</v>
      </c>
      <c r="BK13" s="50">
        <f>IF(PARAMETRES!$B12="-","",IF(AT$3="",0,IF(AT$46="",IF(AT13="",1,0),0))+IF(AU$3="",0,IF(AU$46="",IF(AU13="",1,0),0))+IF(AV$3="",0,IF(AV$46="",IF(AV13="",1,0),0))+IF(AW$3="",0,IF(AW$46="",IF(AW13="",1,0),0))+IF(AX$3="",0,IF(AX$46="",IF(AX13="",1,0),0))+IF(AY$3="",0,IF(AY$46="",IF(AY13="",1,0),0))+IF(AZ$3="",0,IF(AZ$46="",IF(AZ13="",1,0),0))+IF(BA$3="",0,IF(BA$46="",IF(BA13="",1,0),0))+IF(BB$3="",0,IF(BB$46="",IF(BB13="",1,0),0))+IF(BC$3="",0,IF(BC$46="",IF(BC13="",1,0),0))+IF(BD$3="",0,IF(BD$46="",IF(BD13="",1,0),0)+IF(BE$3="",0,IF(BE$46="",IF(BE13="",1,0),0))+IF(BF$3="",0,IF(BF$46="",IF(BF13="",1,0),0))+IF(BG$3="",0,IF(BG$46="",IF(BG13="",1,0),0))+IF(BH$3="",0,IF(BH$46="",IF(BH13="",1,0),0))))</f>
        <v>0</v>
      </c>
      <c r="BL13" s="31">
        <f t="shared" si="9"/>
        <v>8</v>
      </c>
      <c r="BM13" s="46" t="str">
        <f>PARAMETRES!$B12</f>
        <v>D</v>
      </c>
      <c r="BN13" s="46" t="str">
        <f>PARAMETRES!$C12</f>
        <v>L</v>
      </c>
      <c r="BO13" s="47"/>
      <c r="BP13" s="47"/>
      <c r="BQ13" s="47"/>
      <c r="BR13" s="47"/>
      <c r="BS13" s="47"/>
      <c r="BT13" s="47"/>
      <c r="BU13" s="47"/>
      <c r="BV13" s="47"/>
      <c r="BW13" s="47"/>
      <c r="BX13" s="47"/>
      <c r="BY13" s="47"/>
      <c r="BZ13" s="47"/>
      <c r="CA13" s="47"/>
      <c r="CB13" s="47"/>
      <c r="CC13" s="47"/>
      <c r="CD13" s="47"/>
      <c r="CE13" s="47"/>
      <c r="CF13" s="74"/>
      <c r="CG13" s="47"/>
      <c r="CH13" s="48" t="str">
        <f>IF(CI13=0,"-",SUM(BO13:CG13)/CI13*PARAMETRES!$G$8)</f>
        <v>-</v>
      </c>
      <c r="CI13" s="49">
        <f t="shared" si="3"/>
        <v>0</v>
      </c>
      <c r="CJ13" s="51">
        <f>IF(PARAMETRES!$B12="-","",IF(BO$3="",0,IF(BO$46="",IF(BO13="",1,0),0))+IF(BP$3="",0,IF(BP$46="",IF(BP13="",1,0),0))+IF(BQ$3="",0,IF(BQ$46="",IF(BQ13="",1,0),0))+IF(BR$3="",0,IF(BR$46="",IF(BR13="",1,0),0))+IF(BS$3="",0,IF(BS$46="",IF(BS13="",1,0),0))+IF(BT$3="",0,IF(BT$46="",IF(BT13="",1,0),0))+IF(BU$3="",0,IF(BU$46="",IF(BU13="",1,0),0))+IF(BV$3="",0,IF(BV$46="",IF(BV13="",1,0),0))+IF(BW$3="",0,IF(BW$46="",IF(BW13="",1,0),0))+IF(BX$3="",0,IF(BX$46="",IF(BX13="",1,0),0))+IF(BY$3="",0,IF(BY$46="",IF(BY13="",1,0),0))+IF(BZ$3="",0,IF(BZ$46="",IF(BZ13="",1,0),0))+IF(CA$3="",0,IF(CA$46="",IF(CA13="",1,0),0))+IF(CB$3="",0,IF(CB$46="",IF(CB13="",1,0),0))+IF(CC$3="",0,IF(CC$46="",IF(CC13="",1,0),0))+IF(CD$3="",0,IF(CD$46="",IF(CD13="",1,0),0)+IF(CE$3="",0,IF(CE$46="",IF(CE13="",1,0),0))+IF(CF$3="",0,IF(CF$46="",IF(CF13="",1,0),0))+IF(CG$3="",0,IF(CG$46="",IF(CG13="",1,0),0))))</f>
        <v>0</v>
      </c>
      <c r="CK13" s="46" t="str">
        <f>PARAMETRES!$B12</f>
        <v>D</v>
      </c>
      <c r="CL13" s="52" t="str">
        <f>PARAMETRES!$C12</f>
        <v>L</v>
      </c>
      <c r="CN13" s="80"/>
      <c r="CO13" s="81"/>
      <c r="CP13" s="77" t="s">
        <v>31</v>
      </c>
      <c r="CQ13" s="82" t="str">
        <f t="shared" si="4"/>
        <v/>
      </c>
      <c r="CR13" s="83" t="str">
        <f t="shared" si="5"/>
        <v/>
      </c>
    </row>
    <row r="14" spans="1:96">
      <c r="A14" s="31">
        <f t="shared" si="6"/>
        <v>9</v>
      </c>
      <c r="B14" s="46" t="str">
        <f>PARAMETRES!$B13</f>
        <v>D</v>
      </c>
      <c r="C14" s="46" t="str">
        <f>PARAMETRES!$C13</f>
        <v>M</v>
      </c>
      <c r="D14" s="47">
        <v>5</v>
      </c>
      <c r="E14" s="47">
        <v>16.5</v>
      </c>
      <c r="F14" s="47">
        <v>18.5</v>
      </c>
      <c r="G14" s="47">
        <v>14</v>
      </c>
      <c r="H14" s="47"/>
      <c r="I14" s="47"/>
      <c r="J14" s="47"/>
      <c r="K14" s="47"/>
      <c r="L14" s="47"/>
      <c r="M14" s="47"/>
      <c r="N14" s="47"/>
      <c r="O14" s="47"/>
      <c r="P14" s="47"/>
      <c r="Q14" s="47"/>
      <c r="R14" s="47"/>
      <c r="S14" s="48">
        <f>IF(T14=0,"-",SUM(D14:R14)/T14*PARAMETRES!$G$8)</f>
        <v>17.307692307692307</v>
      </c>
      <c r="T14" s="49">
        <f t="shared" si="0"/>
        <v>78</v>
      </c>
      <c r="U14" s="50">
        <f>IF(PARAMETRES!$B13="-","",IF(D$3="",0,IF(D$46="",IF(D14="",1,0),0))+IF(E$3="",0,IF(E$46="",IF(E14="",1,0),0))+IF(F$3="",0,IF(F$46="",IF(F14="",1,0),0))+IF(G$3="",0,IF(G$46="",IF(G14="",1,0),0))+IF(H$3="",0,IF(H$46="",IF(H14="",1,0),0))+IF(I$3="",0,IF(I$46="",IF(I14="",1,0),0))+IF(J$3="",0,IF(J$46="",IF(J14="",1,0),0))+IF(K$3="",0,IF(K$46="",IF(K14="",1,0),0))+IF(L$3="",0,IF(L$46="",IF(L14="",1,0),0))+IF(M$3="",0,IF(M$46="",IF(M14="",1,0),0))+IF(N$3="",0,IF(N$46="",IF(N14="",1,0),0)+IF(O$3="",0,IF(O$46="",IF(O14="",1,0),0))+IF(P$3="",0,IF(P$46="",IF(P14="",1,0),0))+IF(Q$3="",0,IF(Q$46="",IF(Q14="",1,0),0))+IF(R$3="",0,IF(R$46="",IF(R14="",1,0),0))))</f>
        <v>0</v>
      </c>
      <c r="V14" s="31">
        <f t="shared" si="7"/>
        <v>9</v>
      </c>
      <c r="W14" s="46" t="str">
        <f>PARAMETRES!$B13</f>
        <v>D</v>
      </c>
      <c r="X14" s="46" t="str">
        <f>PARAMETRES!$C13</f>
        <v>M</v>
      </c>
      <c r="Y14" s="47"/>
      <c r="Z14" s="47"/>
      <c r="AA14" s="47"/>
      <c r="AB14" s="47"/>
      <c r="AC14" s="47"/>
      <c r="AD14" s="47"/>
      <c r="AE14" s="47"/>
      <c r="AF14" s="47"/>
      <c r="AG14" s="47"/>
      <c r="AH14" s="47"/>
      <c r="AI14" s="47"/>
      <c r="AJ14" s="47"/>
      <c r="AK14" s="47"/>
      <c r="AL14" s="47"/>
      <c r="AM14" s="47"/>
      <c r="AN14" s="48" t="str">
        <f>IF(AO14=0,"-",SUM(Y14:AM14)/AO14*PARAMETRES!$G$8)</f>
        <v>-</v>
      </c>
      <c r="AO14" s="49">
        <f t="shared" si="1"/>
        <v>0</v>
      </c>
      <c r="AP14" s="50">
        <f>IF(PARAMETRES!$B13="-","",IF(Y$3="",0,IF(Y$46="",IF(Y14="",1,0),0))+IF(Z$3="",0,IF(Z$46="",IF(Z14="",1,0),0))+IF(AA$3="",0,IF(AA$46="",IF(AA14="",1,0),0))+IF(AB$3="",0,IF(AB$46="",IF(AB14="",1,0),0))+IF(AC$3="",0,IF(AC$46="",IF(AC14="",1,0),0))+IF(AD$3="",0,IF(AD$46="",IF(AD14="",1,0),0))+IF(AE$3="",0,IF(AE$46="",IF(AE14="",1,0),0))+IF(AF$3="",0,IF(AF$46="",IF(AF14="",1,0),0))+IF(AG$3="",0,IF(AG$46="",IF(AG14="",1,0),0))+IF(AH$3="",0,IF(AH$46="",IF(AH14="",1,0),0))+IF(AI$3="",0,IF(AI$46="",IF(AI14="",1,0),0)+IF(AJ$3="",0,IF(AJ$46="",IF(AJ14="",1,0),0))+IF(AK$3="",0,IF(AK$46="",IF(AK14="",1,0),0))+IF(AL$3="",0,IF(AL$46="",IF(AL14="",1,0),0))+IF(AM$3="",0,IF(AM$46="",IF(AM14="",1,0),0))))</f>
        <v>0</v>
      </c>
      <c r="AQ14" s="31">
        <f t="shared" si="8"/>
        <v>9</v>
      </c>
      <c r="AR14" s="46" t="str">
        <f>PARAMETRES!$B13</f>
        <v>D</v>
      </c>
      <c r="AS14" s="46" t="str">
        <f>PARAMETRES!$C13</f>
        <v>M</v>
      </c>
      <c r="AT14" s="47"/>
      <c r="AU14" s="47"/>
      <c r="AV14" s="47"/>
      <c r="AW14" s="47"/>
      <c r="AX14" s="47"/>
      <c r="AY14" s="47"/>
      <c r="AZ14" s="47"/>
      <c r="BA14" s="47"/>
      <c r="BB14" s="47"/>
      <c r="BC14" s="47"/>
      <c r="BD14" s="47"/>
      <c r="BE14" s="47"/>
      <c r="BF14" s="47"/>
      <c r="BG14" s="47"/>
      <c r="BH14" s="47"/>
      <c r="BI14" s="48" t="str">
        <f>IF(BJ14=0,"-",SUM(AT14:BH14)/BJ14*PARAMETRES!$G$8)</f>
        <v>-</v>
      </c>
      <c r="BJ14" s="49">
        <f t="shared" si="2"/>
        <v>0</v>
      </c>
      <c r="BK14" s="50">
        <f>IF(PARAMETRES!$B13="-","",IF(AT$3="",0,IF(AT$46="",IF(AT14="",1,0),0))+IF(AU$3="",0,IF(AU$46="",IF(AU14="",1,0),0))+IF(AV$3="",0,IF(AV$46="",IF(AV14="",1,0),0))+IF(AW$3="",0,IF(AW$46="",IF(AW14="",1,0),0))+IF(AX$3="",0,IF(AX$46="",IF(AX14="",1,0),0))+IF(AY$3="",0,IF(AY$46="",IF(AY14="",1,0),0))+IF(AZ$3="",0,IF(AZ$46="",IF(AZ14="",1,0),0))+IF(BA$3="",0,IF(BA$46="",IF(BA14="",1,0),0))+IF(BB$3="",0,IF(BB$46="",IF(BB14="",1,0),0))+IF(BC$3="",0,IF(BC$46="",IF(BC14="",1,0),0))+IF(BD$3="",0,IF(BD$46="",IF(BD14="",1,0),0)+IF(BE$3="",0,IF(BE$46="",IF(BE14="",1,0),0))+IF(BF$3="",0,IF(BF$46="",IF(BF14="",1,0),0))+IF(BG$3="",0,IF(BG$46="",IF(BG14="",1,0),0))+IF(BH$3="",0,IF(BH$46="",IF(BH14="",1,0),0))))</f>
        <v>0</v>
      </c>
      <c r="BL14" s="31">
        <f t="shared" si="9"/>
        <v>9</v>
      </c>
      <c r="BM14" s="46" t="str">
        <f>PARAMETRES!$B13</f>
        <v>D</v>
      </c>
      <c r="BN14" s="46" t="str">
        <f>PARAMETRES!$C13</f>
        <v>M</v>
      </c>
      <c r="BO14" s="47"/>
      <c r="BP14" s="47"/>
      <c r="BQ14" s="47"/>
      <c r="BR14" s="47"/>
      <c r="BS14" s="47"/>
      <c r="BT14" s="47"/>
      <c r="BU14" s="47"/>
      <c r="BV14" s="47"/>
      <c r="BW14" s="47"/>
      <c r="BX14" s="47"/>
      <c r="BY14" s="47"/>
      <c r="BZ14" s="47"/>
      <c r="CA14" s="47"/>
      <c r="CB14" s="47"/>
      <c r="CC14" s="47"/>
      <c r="CD14" s="47"/>
      <c r="CE14" s="47"/>
      <c r="CF14" s="74"/>
      <c r="CG14" s="47"/>
      <c r="CH14" s="48" t="str">
        <f>IF(CI14=0,"-",SUM(BO14:CG14)/CI14*PARAMETRES!$G$8)</f>
        <v>-</v>
      </c>
      <c r="CI14" s="49">
        <f t="shared" si="3"/>
        <v>0</v>
      </c>
      <c r="CJ14" s="51">
        <f>IF(PARAMETRES!$B13="-","",IF(BO$3="",0,IF(BO$46="",IF(BO14="",1,0),0))+IF(BP$3="",0,IF(BP$46="",IF(BP14="",1,0),0))+IF(BQ$3="",0,IF(BQ$46="",IF(BQ14="",1,0),0))+IF(BR$3="",0,IF(BR$46="",IF(BR14="",1,0),0))+IF(BS$3="",0,IF(BS$46="",IF(BS14="",1,0),0))+IF(BT$3="",0,IF(BT$46="",IF(BT14="",1,0),0))+IF(BU$3="",0,IF(BU$46="",IF(BU14="",1,0),0))+IF(BV$3="",0,IF(BV$46="",IF(BV14="",1,0),0))+IF(BW$3="",0,IF(BW$46="",IF(BW14="",1,0),0))+IF(BX$3="",0,IF(BX$46="",IF(BX14="",1,0),0))+IF(BY$3="",0,IF(BY$46="",IF(BY14="",1,0),0))+IF(BZ$3="",0,IF(BZ$46="",IF(BZ14="",1,0),0))+IF(CA$3="",0,IF(CA$46="",IF(CA14="",1,0),0))+IF(CB$3="",0,IF(CB$46="",IF(CB14="",1,0),0))+IF(CC$3="",0,IF(CC$46="",IF(CC14="",1,0),0))+IF(CD$3="",0,IF(CD$46="",IF(CD14="",1,0),0)+IF(CE$3="",0,IF(CE$46="",IF(CE14="",1,0),0))+IF(CF$3="",0,IF(CF$46="",IF(CF14="",1,0),0))+IF(CG$3="",0,IF(CG$46="",IF(CG14="",1,0),0))))</f>
        <v>0</v>
      </c>
      <c r="CK14" s="46" t="str">
        <f>PARAMETRES!$B13</f>
        <v>D</v>
      </c>
      <c r="CL14" s="52" t="str">
        <f>PARAMETRES!$C13</f>
        <v>M</v>
      </c>
      <c r="CN14" s="80"/>
      <c r="CO14" s="81"/>
      <c r="CP14" s="77" t="s">
        <v>31</v>
      </c>
      <c r="CQ14" s="82" t="str">
        <f t="shared" si="4"/>
        <v/>
      </c>
      <c r="CR14" s="83" t="str">
        <f t="shared" si="5"/>
        <v/>
      </c>
    </row>
    <row r="15" spans="1:96">
      <c r="A15" s="31">
        <f t="shared" si="6"/>
        <v>10</v>
      </c>
      <c r="B15" s="46" t="str">
        <f>PARAMETRES!$B14</f>
        <v>F</v>
      </c>
      <c r="C15" s="46" t="str">
        <f>PARAMETRES!$C14</f>
        <v>F</v>
      </c>
      <c r="D15" s="47">
        <v>5</v>
      </c>
      <c r="E15" s="47">
        <v>18.5</v>
      </c>
      <c r="F15" s="47">
        <v>13.5</v>
      </c>
      <c r="G15" s="47">
        <v>15</v>
      </c>
      <c r="H15" s="47"/>
      <c r="I15" s="47"/>
      <c r="J15" s="47"/>
      <c r="K15" s="47"/>
      <c r="L15" s="47"/>
      <c r="M15" s="47"/>
      <c r="N15" s="47"/>
      <c r="O15" s="47"/>
      <c r="P15" s="47"/>
      <c r="Q15" s="47"/>
      <c r="R15" s="47"/>
      <c r="S15" s="48">
        <f>IF(T15=0,"-",SUM(D15:R15)/T15*PARAMETRES!$G$8)</f>
        <v>16.666666666666664</v>
      </c>
      <c r="T15" s="49">
        <f t="shared" si="0"/>
        <v>78</v>
      </c>
      <c r="U15" s="50">
        <f>IF(PARAMETRES!$B14="-","",IF(D$3="",0,IF(D$46="",IF(D15="",1,0),0))+IF(E$3="",0,IF(E$46="",IF(E15="",1,0),0))+IF(F$3="",0,IF(F$46="",IF(F15="",1,0),0))+IF(G$3="",0,IF(G$46="",IF(G15="",1,0),0))+IF(H$3="",0,IF(H$46="",IF(H15="",1,0),0))+IF(I$3="",0,IF(I$46="",IF(I15="",1,0),0))+IF(J$3="",0,IF(J$46="",IF(J15="",1,0),0))+IF(K$3="",0,IF(K$46="",IF(K15="",1,0),0))+IF(L$3="",0,IF(L$46="",IF(L15="",1,0),0))+IF(M$3="",0,IF(M$46="",IF(M15="",1,0),0))+IF(N$3="",0,IF(N$46="",IF(N15="",1,0),0)+IF(O$3="",0,IF(O$46="",IF(O15="",1,0),0))+IF(P$3="",0,IF(P$46="",IF(P15="",1,0),0))+IF(Q$3="",0,IF(Q$46="",IF(Q15="",1,0),0))+IF(R$3="",0,IF(R$46="",IF(R15="",1,0),0))))</f>
        <v>0</v>
      </c>
      <c r="V15" s="31">
        <f t="shared" si="7"/>
        <v>10</v>
      </c>
      <c r="W15" s="46" t="str">
        <f>PARAMETRES!$B14</f>
        <v>F</v>
      </c>
      <c r="X15" s="46" t="str">
        <f>PARAMETRES!$C14</f>
        <v>F</v>
      </c>
      <c r="Y15" s="47"/>
      <c r="Z15" s="47"/>
      <c r="AA15" s="47"/>
      <c r="AB15" s="47"/>
      <c r="AC15" s="47"/>
      <c r="AD15" s="47"/>
      <c r="AE15" s="47"/>
      <c r="AF15" s="47"/>
      <c r="AG15" s="47"/>
      <c r="AH15" s="47"/>
      <c r="AI15" s="47"/>
      <c r="AJ15" s="47"/>
      <c r="AK15" s="47"/>
      <c r="AL15" s="47"/>
      <c r="AM15" s="47"/>
      <c r="AN15" s="48" t="str">
        <f>IF(AO15=0,"-",SUM(Y15:AM15)/AO15*PARAMETRES!$G$8)</f>
        <v>-</v>
      </c>
      <c r="AO15" s="49">
        <f t="shared" si="1"/>
        <v>0</v>
      </c>
      <c r="AP15" s="50">
        <f>IF(PARAMETRES!$B14="-","",IF(Y$3="",0,IF(Y$46="",IF(Y15="",1,0),0))+IF(Z$3="",0,IF(Z$46="",IF(Z15="",1,0),0))+IF(AA$3="",0,IF(AA$46="",IF(AA15="",1,0),0))+IF(AB$3="",0,IF(AB$46="",IF(AB15="",1,0),0))+IF(AC$3="",0,IF(AC$46="",IF(AC15="",1,0),0))+IF(AD$3="",0,IF(AD$46="",IF(AD15="",1,0),0))+IF(AE$3="",0,IF(AE$46="",IF(AE15="",1,0),0))+IF(AF$3="",0,IF(AF$46="",IF(AF15="",1,0),0))+IF(AG$3="",0,IF(AG$46="",IF(AG15="",1,0),0))+IF(AH$3="",0,IF(AH$46="",IF(AH15="",1,0),0))+IF(AI$3="",0,IF(AI$46="",IF(AI15="",1,0),0)+IF(AJ$3="",0,IF(AJ$46="",IF(AJ15="",1,0),0))+IF(AK$3="",0,IF(AK$46="",IF(AK15="",1,0),0))+IF(AL$3="",0,IF(AL$46="",IF(AL15="",1,0),0))+IF(AM$3="",0,IF(AM$46="",IF(AM15="",1,0),0))))</f>
        <v>0</v>
      </c>
      <c r="AQ15" s="31">
        <f t="shared" si="8"/>
        <v>10</v>
      </c>
      <c r="AR15" s="46" t="str">
        <f>PARAMETRES!$B14</f>
        <v>F</v>
      </c>
      <c r="AS15" s="46" t="str">
        <f>PARAMETRES!$C14</f>
        <v>F</v>
      </c>
      <c r="AT15" s="47"/>
      <c r="AU15" s="47"/>
      <c r="AV15" s="47"/>
      <c r="AW15" s="47"/>
      <c r="AX15" s="47"/>
      <c r="AY15" s="47"/>
      <c r="AZ15" s="47"/>
      <c r="BA15" s="47"/>
      <c r="BB15" s="47"/>
      <c r="BC15" s="47"/>
      <c r="BD15" s="47"/>
      <c r="BE15" s="47"/>
      <c r="BF15" s="47"/>
      <c r="BG15" s="47"/>
      <c r="BH15" s="47"/>
      <c r="BI15" s="48" t="str">
        <f>IF(BJ15=0,"-",SUM(AT15:BH15)/BJ15*PARAMETRES!$G$8)</f>
        <v>-</v>
      </c>
      <c r="BJ15" s="49">
        <f t="shared" si="2"/>
        <v>0</v>
      </c>
      <c r="BK15" s="50">
        <f>IF(PARAMETRES!$B14="-","",IF(AT$3="",0,IF(AT$46="",IF(AT15="",1,0),0))+IF(AU$3="",0,IF(AU$46="",IF(AU15="",1,0),0))+IF(AV$3="",0,IF(AV$46="",IF(AV15="",1,0),0))+IF(AW$3="",0,IF(AW$46="",IF(AW15="",1,0),0))+IF(AX$3="",0,IF(AX$46="",IF(AX15="",1,0),0))+IF(AY$3="",0,IF(AY$46="",IF(AY15="",1,0),0))+IF(AZ$3="",0,IF(AZ$46="",IF(AZ15="",1,0),0))+IF(BA$3="",0,IF(BA$46="",IF(BA15="",1,0),0))+IF(BB$3="",0,IF(BB$46="",IF(BB15="",1,0),0))+IF(BC$3="",0,IF(BC$46="",IF(BC15="",1,0),0))+IF(BD$3="",0,IF(BD$46="",IF(BD15="",1,0),0)+IF(BE$3="",0,IF(BE$46="",IF(BE15="",1,0),0))+IF(BF$3="",0,IF(BF$46="",IF(BF15="",1,0),0))+IF(BG$3="",0,IF(BG$46="",IF(BG15="",1,0),0))+IF(BH$3="",0,IF(BH$46="",IF(BH15="",1,0),0))))</f>
        <v>0</v>
      </c>
      <c r="BL15" s="31">
        <f t="shared" si="9"/>
        <v>10</v>
      </c>
      <c r="BM15" s="46" t="str">
        <f>PARAMETRES!$B14</f>
        <v>F</v>
      </c>
      <c r="BN15" s="46" t="str">
        <f>PARAMETRES!$C14</f>
        <v>F</v>
      </c>
      <c r="BO15" s="47"/>
      <c r="BP15" s="47"/>
      <c r="BQ15" s="47"/>
      <c r="BR15" s="47"/>
      <c r="BS15" s="47"/>
      <c r="BT15" s="47"/>
      <c r="BU15" s="47"/>
      <c r="BV15" s="47"/>
      <c r="BW15" s="47"/>
      <c r="BX15" s="47"/>
      <c r="BY15" s="47"/>
      <c r="BZ15" s="47"/>
      <c r="CA15" s="47"/>
      <c r="CB15" s="47"/>
      <c r="CC15" s="47"/>
      <c r="CD15" s="47"/>
      <c r="CE15" s="47"/>
      <c r="CF15" s="74"/>
      <c r="CG15" s="47"/>
      <c r="CH15" s="48" t="str">
        <f>IF(CI15=0,"-",SUM(BO15:CG15)/CI15*PARAMETRES!$G$8)</f>
        <v>-</v>
      </c>
      <c r="CI15" s="49">
        <f t="shared" si="3"/>
        <v>0</v>
      </c>
      <c r="CJ15" s="51">
        <f>IF(PARAMETRES!$B14="-","",IF(BO$3="",0,IF(BO$46="",IF(BO15="",1,0),0))+IF(BP$3="",0,IF(BP$46="",IF(BP15="",1,0),0))+IF(BQ$3="",0,IF(BQ$46="",IF(BQ15="",1,0),0))+IF(BR$3="",0,IF(BR$46="",IF(BR15="",1,0),0))+IF(BS$3="",0,IF(BS$46="",IF(BS15="",1,0),0))+IF(BT$3="",0,IF(BT$46="",IF(BT15="",1,0),0))+IF(BU$3="",0,IF(BU$46="",IF(BU15="",1,0),0))+IF(BV$3="",0,IF(BV$46="",IF(BV15="",1,0),0))+IF(BW$3="",0,IF(BW$46="",IF(BW15="",1,0),0))+IF(BX$3="",0,IF(BX$46="",IF(BX15="",1,0),0))+IF(BY$3="",0,IF(BY$46="",IF(BY15="",1,0),0))+IF(BZ$3="",0,IF(BZ$46="",IF(BZ15="",1,0),0))+IF(CA$3="",0,IF(CA$46="",IF(CA15="",1,0),0))+IF(CB$3="",0,IF(CB$46="",IF(CB15="",1,0),0))+IF(CC$3="",0,IF(CC$46="",IF(CC15="",1,0),0))+IF(CD$3="",0,IF(CD$46="",IF(CD15="",1,0),0)+IF(CE$3="",0,IF(CE$46="",IF(CE15="",1,0),0))+IF(CF$3="",0,IF(CF$46="",IF(CF15="",1,0),0))+IF(CG$3="",0,IF(CG$46="",IF(CG15="",1,0),0))))</f>
        <v>0</v>
      </c>
      <c r="CK15" s="46" t="str">
        <f>PARAMETRES!$B14</f>
        <v>F</v>
      </c>
      <c r="CL15" s="52" t="str">
        <f>PARAMETRES!$C14</f>
        <v>F</v>
      </c>
      <c r="CN15" s="80"/>
      <c r="CO15" s="81"/>
      <c r="CP15" s="77" t="s">
        <v>31</v>
      </c>
      <c r="CQ15" s="82" t="str">
        <f t="shared" si="4"/>
        <v/>
      </c>
      <c r="CR15" s="83" t="str">
        <f t="shared" si="5"/>
        <v/>
      </c>
    </row>
    <row r="16" spans="1:96">
      <c r="A16" s="31">
        <f t="shared" si="6"/>
        <v>11</v>
      </c>
      <c r="B16" s="46" t="str">
        <f>PARAMETRES!$B15</f>
        <v>G</v>
      </c>
      <c r="C16" s="46" t="str">
        <f>PARAMETRES!$C15</f>
        <v>L</v>
      </c>
      <c r="D16" s="47">
        <v>5</v>
      </c>
      <c r="E16" s="47">
        <v>20.5</v>
      </c>
      <c r="F16" s="47">
        <v>19</v>
      </c>
      <c r="G16" s="47">
        <v>16</v>
      </c>
      <c r="H16" s="47"/>
      <c r="I16" s="47"/>
      <c r="J16" s="47"/>
      <c r="K16" s="47"/>
      <c r="L16" s="47"/>
      <c r="M16" s="47"/>
      <c r="N16" s="47"/>
      <c r="O16" s="47"/>
      <c r="P16" s="47"/>
      <c r="Q16" s="47"/>
      <c r="R16" s="47"/>
      <c r="S16" s="48">
        <f>IF(T16=0,"-",SUM(D16:R16)/T16*PARAMETRES!$G$8)</f>
        <v>19.391025641025642</v>
      </c>
      <c r="T16" s="49">
        <f t="shared" si="0"/>
        <v>78</v>
      </c>
      <c r="U16" s="50">
        <f>IF(PARAMETRES!$B15="-","",IF(D$3="",0,IF(D$46="",IF(D16="",1,0),0))+IF(E$3="",0,IF(E$46="",IF(E16="",1,0),0))+IF(F$3="",0,IF(F$46="",IF(F16="",1,0),0))+IF(G$3="",0,IF(G$46="",IF(G16="",1,0),0))+IF(H$3="",0,IF(H$46="",IF(H16="",1,0),0))+IF(I$3="",0,IF(I$46="",IF(I16="",1,0),0))+IF(J$3="",0,IF(J$46="",IF(J16="",1,0),0))+IF(K$3="",0,IF(K$46="",IF(K16="",1,0),0))+IF(L$3="",0,IF(L$46="",IF(L16="",1,0),0))+IF(M$3="",0,IF(M$46="",IF(M16="",1,0),0))+IF(N$3="",0,IF(N$46="",IF(N16="",1,0),0)+IF(O$3="",0,IF(O$46="",IF(O16="",1,0),0))+IF(P$3="",0,IF(P$46="",IF(P16="",1,0),0))+IF(Q$3="",0,IF(Q$46="",IF(Q16="",1,0),0))+IF(R$3="",0,IF(R$46="",IF(R16="",1,0),0))))</f>
        <v>0</v>
      </c>
      <c r="V16" s="31">
        <f t="shared" si="7"/>
        <v>11</v>
      </c>
      <c r="W16" s="46" t="str">
        <f>PARAMETRES!$B15</f>
        <v>G</v>
      </c>
      <c r="X16" s="46" t="str">
        <f>PARAMETRES!$C15</f>
        <v>L</v>
      </c>
      <c r="Y16" s="47"/>
      <c r="Z16" s="47"/>
      <c r="AA16" s="47"/>
      <c r="AB16" s="47"/>
      <c r="AC16" s="47"/>
      <c r="AD16" s="47"/>
      <c r="AE16" s="47"/>
      <c r="AF16" s="47"/>
      <c r="AG16" s="47"/>
      <c r="AH16" s="47"/>
      <c r="AI16" s="47"/>
      <c r="AJ16" s="47"/>
      <c r="AK16" s="47"/>
      <c r="AL16" s="47"/>
      <c r="AM16" s="47"/>
      <c r="AN16" s="48" t="str">
        <f>IF(AO16=0,"-",SUM(Y16:AM16)/AO16*PARAMETRES!$G$8)</f>
        <v>-</v>
      </c>
      <c r="AO16" s="49">
        <f t="shared" si="1"/>
        <v>0</v>
      </c>
      <c r="AP16" s="50">
        <f>IF(PARAMETRES!$B15="-","",IF(Y$3="",0,IF(Y$46="",IF(Y16="",1,0),0))+IF(Z$3="",0,IF(Z$46="",IF(Z16="",1,0),0))+IF(AA$3="",0,IF(AA$46="",IF(AA16="",1,0),0))+IF(AB$3="",0,IF(AB$46="",IF(AB16="",1,0),0))+IF(AC$3="",0,IF(AC$46="",IF(AC16="",1,0),0))+IF(AD$3="",0,IF(AD$46="",IF(AD16="",1,0),0))+IF(AE$3="",0,IF(AE$46="",IF(AE16="",1,0),0))+IF(AF$3="",0,IF(AF$46="",IF(AF16="",1,0),0))+IF(AG$3="",0,IF(AG$46="",IF(AG16="",1,0),0))+IF(AH$3="",0,IF(AH$46="",IF(AH16="",1,0),0))+IF(AI$3="",0,IF(AI$46="",IF(AI16="",1,0),0)+IF(AJ$3="",0,IF(AJ$46="",IF(AJ16="",1,0),0))+IF(AK$3="",0,IF(AK$46="",IF(AK16="",1,0),0))+IF(AL$3="",0,IF(AL$46="",IF(AL16="",1,0),0))+IF(AM$3="",0,IF(AM$46="",IF(AM16="",1,0),0))))</f>
        <v>0</v>
      </c>
      <c r="AQ16" s="31">
        <f t="shared" si="8"/>
        <v>11</v>
      </c>
      <c r="AR16" s="46" t="str">
        <f>PARAMETRES!$B15</f>
        <v>G</v>
      </c>
      <c r="AS16" s="46" t="str">
        <f>PARAMETRES!$C15</f>
        <v>L</v>
      </c>
      <c r="AT16" s="47"/>
      <c r="AU16" s="47"/>
      <c r="AV16" s="47"/>
      <c r="AW16" s="47"/>
      <c r="AX16" s="47"/>
      <c r="AY16" s="47"/>
      <c r="AZ16" s="47"/>
      <c r="BA16" s="47"/>
      <c r="BB16" s="47"/>
      <c r="BC16" s="47"/>
      <c r="BD16" s="47"/>
      <c r="BE16" s="47"/>
      <c r="BF16" s="47"/>
      <c r="BG16" s="47"/>
      <c r="BH16" s="47"/>
      <c r="BI16" s="48" t="str">
        <f>IF(BJ16=0,"-",SUM(AT16:BH16)/BJ16*PARAMETRES!$G$8)</f>
        <v>-</v>
      </c>
      <c r="BJ16" s="49">
        <f t="shared" si="2"/>
        <v>0</v>
      </c>
      <c r="BK16" s="50">
        <f>IF(PARAMETRES!$B15="-","",IF(AT$3="",0,IF(AT$46="",IF(AT16="",1,0),0))+IF(AU$3="",0,IF(AU$46="",IF(AU16="",1,0),0))+IF(AV$3="",0,IF(AV$46="",IF(AV16="",1,0),0))+IF(AW$3="",0,IF(AW$46="",IF(AW16="",1,0),0))+IF(AX$3="",0,IF(AX$46="",IF(AX16="",1,0),0))+IF(AY$3="",0,IF(AY$46="",IF(AY16="",1,0),0))+IF(AZ$3="",0,IF(AZ$46="",IF(AZ16="",1,0),0))+IF(BA$3="",0,IF(BA$46="",IF(BA16="",1,0),0))+IF(BB$3="",0,IF(BB$46="",IF(BB16="",1,0),0))+IF(BC$3="",0,IF(BC$46="",IF(BC16="",1,0),0))+IF(BD$3="",0,IF(BD$46="",IF(BD16="",1,0),0)+IF(BE$3="",0,IF(BE$46="",IF(BE16="",1,0),0))+IF(BF$3="",0,IF(BF$46="",IF(BF16="",1,0),0))+IF(BG$3="",0,IF(BG$46="",IF(BG16="",1,0),0))+IF(BH$3="",0,IF(BH$46="",IF(BH16="",1,0),0))))</f>
        <v>0</v>
      </c>
      <c r="BL16" s="31">
        <f t="shared" si="9"/>
        <v>11</v>
      </c>
      <c r="BM16" s="46" t="str">
        <f>PARAMETRES!$B15</f>
        <v>G</v>
      </c>
      <c r="BN16" s="46" t="str">
        <f>PARAMETRES!$C15</f>
        <v>L</v>
      </c>
      <c r="BO16" s="47"/>
      <c r="BP16" s="47"/>
      <c r="BQ16" s="47"/>
      <c r="BR16" s="47"/>
      <c r="BS16" s="47"/>
      <c r="BT16" s="47"/>
      <c r="BU16" s="47"/>
      <c r="BV16" s="47"/>
      <c r="BW16" s="47"/>
      <c r="BX16" s="47"/>
      <c r="BY16" s="47"/>
      <c r="BZ16" s="47"/>
      <c r="CA16" s="47"/>
      <c r="CB16" s="47"/>
      <c r="CC16" s="47"/>
      <c r="CD16" s="47"/>
      <c r="CE16" s="47"/>
      <c r="CF16" s="74"/>
      <c r="CG16" s="47"/>
      <c r="CH16" s="48" t="str">
        <f>IF(CI16=0,"-",SUM(BO16:CG16)/CI16*PARAMETRES!$G$8)</f>
        <v>-</v>
      </c>
      <c r="CI16" s="49">
        <f t="shared" si="3"/>
        <v>0</v>
      </c>
      <c r="CJ16" s="51">
        <f>IF(PARAMETRES!$B15="-","",IF(BO$3="",0,IF(BO$46="",IF(BO16="",1,0),0))+IF(BP$3="",0,IF(BP$46="",IF(BP16="",1,0),0))+IF(BQ$3="",0,IF(BQ$46="",IF(BQ16="",1,0),0))+IF(BR$3="",0,IF(BR$46="",IF(BR16="",1,0),0))+IF(BS$3="",0,IF(BS$46="",IF(BS16="",1,0),0))+IF(BT$3="",0,IF(BT$46="",IF(BT16="",1,0),0))+IF(BU$3="",0,IF(BU$46="",IF(BU16="",1,0),0))+IF(BV$3="",0,IF(BV$46="",IF(BV16="",1,0),0))+IF(BW$3="",0,IF(BW$46="",IF(BW16="",1,0),0))+IF(BX$3="",0,IF(BX$46="",IF(BX16="",1,0),0))+IF(BY$3="",0,IF(BY$46="",IF(BY16="",1,0),0))+IF(BZ$3="",0,IF(BZ$46="",IF(BZ16="",1,0),0))+IF(CA$3="",0,IF(CA$46="",IF(CA16="",1,0),0))+IF(CB$3="",0,IF(CB$46="",IF(CB16="",1,0),0))+IF(CC$3="",0,IF(CC$46="",IF(CC16="",1,0),0))+IF(CD$3="",0,IF(CD$46="",IF(CD16="",1,0),0)+IF(CE$3="",0,IF(CE$46="",IF(CE16="",1,0),0))+IF(CF$3="",0,IF(CF$46="",IF(CF16="",1,0),0))+IF(CG$3="",0,IF(CG$46="",IF(CG16="",1,0),0))))</f>
        <v>0</v>
      </c>
      <c r="CK16" s="46" t="str">
        <f>PARAMETRES!$B15</f>
        <v>G</v>
      </c>
      <c r="CL16" s="52" t="str">
        <f>PARAMETRES!$C15</f>
        <v>L</v>
      </c>
      <c r="CN16" s="80"/>
      <c r="CO16" s="81"/>
      <c r="CP16" s="77" t="s">
        <v>31</v>
      </c>
      <c r="CQ16" s="82" t="str">
        <f t="shared" si="4"/>
        <v/>
      </c>
      <c r="CR16" s="83" t="str">
        <f t="shared" si="5"/>
        <v/>
      </c>
    </row>
    <row r="17" spans="1:96">
      <c r="A17" s="31">
        <f t="shared" si="6"/>
        <v>12</v>
      </c>
      <c r="B17" s="46" t="str">
        <f>PARAMETRES!$B16</f>
        <v>H</v>
      </c>
      <c r="C17" s="46" t="str">
        <f>PARAMETRES!$C16</f>
        <v>L</v>
      </c>
      <c r="D17" s="47">
        <v>5</v>
      </c>
      <c r="E17" s="47">
        <v>16.5</v>
      </c>
      <c r="F17" s="47">
        <v>4.5</v>
      </c>
      <c r="G17" s="47">
        <v>15</v>
      </c>
      <c r="H17" s="47"/>
      <c r="I17" s="47"/>
      <c r="J17" s="47"/>
      <c r="K17" s="47"/>
      <c r="L17" s="47"/>
      <c r="M17" s="47"/>
      <c r="N17" s="47"/>
      <c r="O17" s="47"/>
      <c r="P17" s="47"/>
      <c r="Q17" s="47"/>
      <c r="R17" s="47"/>
      <c r="S17" s="48">
        <f>IF(T17=0,"-",SUM(D17:R17)/T17*PARAMETRES!$G$8)</f>
        <v>13.141025641025642</v>
      </c>
      <c r="T17" s="49">
        <f t="shared" si="0"/>
        <v>78</v>
      </c>
      <c r="U17" s="50">
        <f>IF(PARAMETRES!$B16="-","",IF(D$3="",0,IF(D$46="",IF(D17="",1,0),0))+IF(E$3="",0,IF(E$46="",IF(E17="",1,0),0))+IF(F$3="",0,IF(F$46="",IF(F17="",1,0),0))+IF(G$3="",0,IF(G$46="",IF(G17="",1,0),0))+IF(H$3="",0,IF(H$46="",IF(H17="",1,0),0))+IF(I$3="",0,IF(I$46="",IF(I17="",1,0),0))+IF(J$3="",0,IF(J$46="",IF(J17="",1,0),0))+IF(K$3="",0,IF(K$46="",IF(K17="",1,0),0))+IF(L$3="",0,IF(L$46="",IF(L17="",1,0),0))+IF(M$3="",0,IF(M$46="",IF(M17="",1,0),0))+IF(N$3="",0,IF(N$46="",IF(N17="",1,0),0)+IF(O$3="",0,IF(O$46="",IF(O17="",1,0),0))+IF(P$3="",0,IF(P$46="",IF(P17="",1,0),0))+IF(Q$3="",0,IF(Q$46="",IF(Q17="",1,0),0))+IF(R$3="",0,IF(R$46="",IF(R17="",1,0),0))))</f>
        <v>0</v>
      </c>
      <c r="V17" s="31">
        <f t="shared" si="7"/>
        <v>12</v>
      </c>
      <c r="W17" s="46" t="str">
        <f>PARAMETRES!$B16</f>
        <v>H</v>
      </c>
      <c r="X17" s="46" t="str">
        <f>PARAMETRES!$C16</f>
        <v>L</v>
      </c>
      <c r="Y17" s="47"/>
      <c r="Z17" s="47"/>
      <c r="AA17" s="47"/>
      <c r="AB17" s="47"/>
      <c r="AC17" s="47"/>
      <c r="AD17" s="47"/>
      <c r="AE17" s="47"/>
      <c r="AF17" s="47"/>
      <c r="AG17" s="47"/>
      <c r="AH17" s="47"/>
      <c r="AI17" s="47"/>
      <c r="AJ17" s="47"/>
      <c r="AK17" s="47"/>
      <c r="AL17" s="47"/>
      <c r="AM17" s="47"/>
      <c r="AN17" s="48" t="str">
        <f>IF(AO17=0,"-",SUM(Y17:AM17)/AO17*PARAMETRES!$G$8)</f>
        <v>-</v>
      </c>
      <c r="AO17" s="49">
        <f t="shared" si="1"/>
        <v>0</v>
      </c>
      <c r="AP17" s="50">
        <f>IF(PARAMETRES!$B16="-","",IF(Y$3="",0,IF(Y$46="",IF(Y17="",1,0),0))+IF(Z$3="",0,IF(Z$46="",IF(Z17="",1,0),0))+IF(AA$3="",0,IF(AA$46="",IF(AA17="",1,0),0))+IF(AB$3="",0,IF(AB$46="",IF(AB17="",1,0),0))+IF(AC$3="",0,IF(AC$46="",IF(AC17="",1,0),0))+IF(AD$3="",0,IF(AD$46="",IF(AD17="",1,0),0))+IF(AE$3="",0,IF(AE$46="",IF(AE17="",1,0),0))+IF(AF$3="",0,IF(AF$46="",IF(AF17="",1,0),0))+IF(AG$3="",0,IF(AG$46="",IF(AG17="",1,0),0))+IF(AH$3="",0,IF(AH$46="",IF(AH17="",1,0),0))+IF(AI$3="",0,IF(AI$46="",IF(AI17="",1,0),0)+IF(AJ$3="",0,IF(AJ$46="",IF(AJ17="",1,0),0))+IF(AK$3="",0,IF(AK$46="",IF(AK17="",1,0),0))+IF(AL$3="",0,IF(AL$46="",IF(AL17="",1,0),0))+IF(AM$3="",0,IF(AM$46="",IF(AM17="",1,0),0))))</f>
        <v>0</v>
      </c>
      <c r="AQ17" s="31">
        <f t="shared" si="8"/>
        <v>12</v>
      </c>
      <c r="AR17" s="46" t="str">
        <f>PARAMETRES!$B16</f>
        <v>H</v>
      </c>
      <c r="AS17" s="46" t="str">
        <f>PARAMETRES!$C16</f>
        <v>L</v>
      </c>
      <c r="AT17" s="47"/>
      <c r="AU17" s="47"/>
      <c r="AV17" s="47"/>
      <c r="AW17" s="47"/>
      <c r="AX17" s="47"/>
      <c r="AY17" s="47"/>
      <c r="AZ17" s="47"/>
      <c r="BA17" s="47"/>
      <c r="BB17" s="47"/>
      <c r="BC17" s="47"/>
      <c r="BD17" s="47"/>
      <c r="BE17" s="47"/>
      <c r="BF17" s="47"/>
      <c r="BG17" s="47"/>
      <c r="BH17" s="47"/>
      <c r="BI17" s="48" t="str">
        <f>IF(BJ17=0,"-",SUM(AT17:BH17)/BJ17*PARAMETRES!$G$8)</f>
        <v>-</v>
      </c>
      <c r="BJ17" s="49">
        <f t="shared" si="2"/>
        <v>0</v>
      </c>
      <c r="BK17" s="50">
        <f>IF(PARAMETRES!$B16="-","",IF(AT$3="",0,IF(AT$46="",IF(AT17="",1,0),0))+IF(AU$3="",0,IF(AU$46="",IF(AU17="",1,0),0))+IF(AV$3="",0,IF(AV$46="",IF(AV17="",1,0),0))+IF(AW$3="",0,IF(AW$46="",IF(AW17="",1,0),0))+IF(AX$3="",0,IF(AX$46="",IF(AX17="",1,0),0))+IF(AY$3="",0,IF(AY$46="",IF(AY17="",1,0),0))+IF(AZ$3="",0,IF(AZ$46="",IF(AZ17="",1,0),0))+IF(BA$3="",0,IF(BA$46="",IF(BA17="",1,0),0))+IF(BB$3="",0,IF(BB$46="",IF(BB17="",1,0),0))+IF(BC$3="",0,IF(BC$46="",IF(BC17="",1,0),0))+IF(BD$3="",0,IF(BD$46="",IF(BD17="",1,0),0)+IF(BE$3="",0,IF(BE$46="",IF(BE17="",1,0),0))+IF(BF$3="",0,IF(BF$46="",IF(BF17="",1,0),0))+IF(BG$3="",0,IF(BG$46="",IF(BG17="",1,0),0))+IF(BH$3="",0,IF(BH$46="",IF(BH17="",1,0),0))))</f>
        <v>0</v>
      </c>
      <c r="BL17" s="31">
        <f t="shared" si="9"/>
        <v>12</v>
      </c>
      <c r="BM17" s="46" t="str">
        <f>PARAMETRES!$B16</f>
        <v>H</v>
      </c>
      <c r="BN17" s="46" t="str">
        <f>PARAMETRES!$C16</f>
        <v>L</v>
      </c>
      <c r="BO17" s="47"/>
      <c r="BP17" s="47"/>
      <c r="BQ17" s="47"/>
      <c r="BR17" s="47"/>
      <c r="BS17" s="47"/>
      <c r="BT17" s="47"/>
      <c r="BU17" s="47"/>
      <c r="BV17" s="47"/>
      <c r="BW17" s="47"/>
      <c r="BX17" s="47"/>
      <c r="BY17" s="47"/>
      <c r="BZ17" s="47"/>
      <c r="CA17" s="47"/>
      <c r="CB17" s="47"/>
      <c r="CC17" s="47"/>
      <c r="CD17" s="47"/>
      <c r="CE17" s="47"/>
      <c r="CF17" s="74"/>
      <c r="CG17" s="47"/>
      <c r="CH17" s="48" t="str">
        <f>IF(CI17=0,"-",SUM(BO17:CG17)/CI17*PARAMETRES!$G$8)</f>
        <v>-</v>
      </c>
      <c r="CI17" s="49">
        <f t="shared" si="3"/>
        <v>0</v>
      </c>
      <c r="CJ17" s="51">
        <f>IF(PARAMETRES!$B16="-","",IF(BO$3="",0,IF(BO$46="",IF(BO17="",1,0),0))+IF(BP$3="",0,IF(BP$46="",IF(BP17="",1,0),0))+IF(BQ$3="",0,IF(BQ$46="",IF(BQ17="",1,0),0))+IF(BR$3="",0,IF(BR$46="",IF(BR17="",1,0),0))+IF(BS$3="",0,IF(BS$46="",IF(BS17="",1,0),0))+IF(BT$3="",0,IF(BT$46="",IF(BT17="",1,0),0))+IF(BU$3="",0,IF(BU$46="",IF(BU17="",1,0),0))+IF(BV$3="",0,IF(BV$46="",IF(BV17="",1,0),0))+IF(BW$3="",0,IF(BW$46="",IF(BW17="",1,0),0))+IF(BX$3="",0,IF(BX$46="",IF(BX17="",1,0),0))+IF(BY$3="",0,IF(BY$46="",IF(BY17="",1,0),0))+IF(BZ$3="",0,IF(BZ$46="",IF(BZ17="",1,0),0))+IF(CA$3="",0,IF(CA$46="",IF(CA17="",1,0),0))+IF(CB$3="",0,IF(CB$46="",IF(CB17="",1,0),0))+IF(CC$3="",0,IF(CC$46="",IF(CC17="",1,0),0))+IF(CD$3="",0,IF(CD$46="",IF(CD17="",1,0),0)+IF(CE$3="",0,IF(CE$46="",IF(CE17="",1,0),0))+IF(CF$3="",0,IF(CF$46="",IF(CF17="",1,0),0))+IF(CG$3="",0,IF(CG$46="",IF(CG17="",1,0),0))))</f>
        <v>0</v>
      </c>
      <c r="CK17" s="46" t="str">
        <f>PARAMETRES!$B16</f>
        <v>H</v>
      </c>
      <c r="CL17" s="52" t="str">
        <f>PARAMETRES!$C16</f>
        <v>L</v>
      </c>
      <c r="CN17" s="80"/>
      <c r="CO17" s="81"/>
      <c r="CP17" s="77" t="s">
        <v>31</v>
      </c>
      <c r="CQ17" s="82" t="str">
        <f t="shared" si="4"/>
        <v/>
      </c>
      <c r="CR17" s="83" t="str">
        <f t="shared" si="5"/>
        <v/>
      </c>
    </row>
    <row r="18" spans="1:96">
      <c r="A18" s="31">
        <f t="shared" si="6"/>
        <v>13</v>
      </c>
      <c r="B18" s="46" t="str">
        <f>PARAMETRES!$B17</f>
        <v>K</v>
      </c>
      <c r="C18" s="46" t="str">
        <f>PARAMETRES!$C17</f>
        <v>L</v>
      </c>
      <c r="D18" s="47">
        <v>4.5</v>
      </c>
      <c r="E18" s="47">
        <v>14.5</v>
      </c>
      <c r="F18" s="47">
        <v>9</v>
      </c>
      <c r="G18" s="47">
        <v>15</v>
      </c>
      <c r="H18" s="47"/>
      <c r="I18" s="47"/>
      <c r="J18" s="47"/>
      <c r="K18" s="47"/>
      <c r="L18" s="47"/>
      <c r="M18" s="47"/>
      <c r="N18" s="47"/>
      <c r="O18" s="47"/>
      <c r="P18" s="47"/>
      <c r="Q18" s="47"/>
      <c r="R18" s="47"/>
      <c r="S18" s="48">
        <f>IF(T18=0,"-",SUM(D18:R18)/T18*PARAMETRES!$G$8)</f>
        <v>13.782051282051283</v>
      </c>
      <c r="T18" s="49">
        <f t="shared" si="0"/>
        <v>78</v>
      </c>
      <c r="U18" s="50">
        <f>IF(PARAMETRES!$B17="-","",IF(D$3="",0,IF(D$46="",IF(D18="",1,0),0))+IF(E$3="",0,IF(E$46="",IF(E18="",1,0),0))+IF(F$3="",0,IF(F$46="",IF(F18="",1,0),0))+IF(G$3="",0,IF(G$46="",IF(G18="",1,0),0))+IF(H$3="",0,IF(H$46="",IF(H18="",1,0),0))+IF(I$3="",0,IF(I$46="",IF(I18="",1,0),0))+IF(J$3="",0,IF(J$46="",IF(J18="",1,0),0))+IF(K$3="",0,IF(K$46="",IF(K18="",1,0),0))+IF(L$3="",0,IF(L$46="",IF(L18="",1,0),0))+IF(M$3="",0,IF(M$46="",IF(M18="",1,0),0))+IF(N$3="",0,IF(N$46="",IF(N18="",1,0),0)+IF(O$3="",0,IF(O$46="",IF(O18="",1,0),0))+IF(P$3="",0,IF(P$46="",IF(P18="",1,0),0))+IF(Q$3="",0,IF(Q$46="",IF(Q18="",1,0),0))+IF(R$3="",0,IF(R$46="",IF(R18="",1,0),0))))</f>
        <v>0</v>
      </c>
      <c r="V18" s="31">
        <f t="shared" si="7"/>
        <v>13</v>
      </c>
      <c r="W18" s="46" t="str">
        <f>PARAMETRES!$B17</f>
        <v>K</v>
      </c>
      <c r="X18" s="46" t="str">
        <f>PARAMETRES!$C17</f>
        <v>L</v>
      </c>
      <c r="Y18" s="47"/>
      <c r="Z18" s="47"/>
      <c r="AA18" s="47"/>
      <c r="AB18" s="47"/>
      <c r="AC18" s="47"/>
      <c r="AD18" s="47"/>
      <c r="AE18" s="47"/>
      <c r="AF18" s="47"/>
      <c r="AG18" s="47"/>
      <c r="AH18" s="47"/>
      <c r="AI18" s="47"/>
      <c r="AJ18" s="47"/>
      <c r="AK18" s="47"/>
      <c r="AL18" s="47"/>
      <c r="AM18" s="47"/>
      <c r="AN18" s="48" t="str">
        <f>IF(AO18=0,"-",SUM(Y18:AM18)/AO18*PARAMETRES!$G$8)</f>
        <v>-</v>
      </c>
      <c r="AO18" s="49">
        <f t="shared" si="1"/>
        <v>0</v>
      </c>
      <c r="AP18" s="50">
        <f>IF(PARAMETRES!$B17="-","",IF(Y$3="",0,IF(Y$46="",IF(Y18="",1,0),0))+IF(Z$3="",0,IF(Z$46="",IF(Z18="",1,0),0))+IF(AA$3="",0,IF(AA$46="",IF(AA18="",1,0),0))+IF(AB$3="",0,IF(AB$46="",IF(AB18="",1,0),0))+IF(AC$3="",0,IF(AC$46="",IF(AC18="",1,0),0))+IF(AD$3="",0,IF(AD$46="",IF(AD18="",1,0),0))+IF(AE$3="",0,IF(AE$46="",IF(AE18="",1,0),0))+IF(AF$3="",0,IF(AF$46="",IF(AF18="",1,0),0))+IF(AG$3="",0,IF(AG$46="",IF(AG18="",1,0),0))+IF(AH$3="",0,IF(AH$46="",IF(AH18="",1,0),0))+IF(AI$3="",0,IF(AI$46="",IF(AI18="",1,0),0)+IF(AJ$3="",0,IF(AJ$46="",IF(AJ18="",1,0),0))+IF(AK$3="",0,IF(AK$46="",IF(AK18="",1,0),0))+IF(AL$3="",0,IF(AL$46="",IF(AL18="",1,0),0))+IF(AM$3="",0,IF(AM$46="",IF(AM18="",1,0),0))))</f>
        <v>0</v>
      </c>
      <c r="AQ18" s="31">
        <f t="shared" si="8"/>
        <v>13</v>
      </c>
      <c r="AR18" s="46" t="str">
        <f>PARAMETRES!$B17</f>
        <v>K</v>
      </c>
      <c r="AS18" s="46" t="str">
        <f>PARAMETRES!$C17</f>
        <v>L</v>
      </c>
      <c r="AT18" s="47"/>
      <c r="AU18" s="47"/>
      <c r="AV18" s="47"/>
      <c r="AW18" s="47"/>
      <c r="AX18" s="47"/>
      <c r="AY18" s="47"/>
      <c r="AZ18" s="47"/>
      <c r="BA18" s="47"/>
      <c r="BB18" s="47"/>
      <c r="BC18" s="47"/>
      <c r="BD18" s="47"/>
      <c r="BE18" s="47"/>
      <c r="BF18" s="47"/>
      <c r="BG18" s="47"/>
      <c r="BH18" s="47"/>
      <c r="BI18" s="48" t="str">
        <f>IF(BJ18=0,"-",SUM(AT18:BH18)/BJ18*PARAMETRES!$G$8)</f>
        <v>-</v>
      </c>
      <c r="BJ18" s="49">
        <f t="shared" si="2"/>
        <v>0</v>
      </c>
      <c r="BK18" s="50">
        <f>IF(PARAMETRES!$B17="-","",IF(AT$3="",0,IF(AT$46="",IF(AT18="",1,0),0))+IF(AU$3="",0,IF(AU$46="",IF(AU18="",1,0),0))+IF(AV$3="",0,IF(AV$46="",IF(AV18="",1,0),0))+IF(AW$3="",0,IF(AW$46="",IF(AW18="",1,0),0))+IF(AX$3="",0,IF(AX$46="",IF(AX18="",1,0),0))+IF(AY$3="",0,IF(AY$46="",IF(AY18="",1,0),0))+IF(AZ$3="",0,IF(AZ$46="",IF(AZ18="",1,0),0))+IF(BA$3="",0,IF(BA$46="",IF(BA18="",1,0),0))+IF(BB$3="",0,IF(BB$46="",IF(BB18="",1,0),0))+IF(BC$3="",0,IF(BC$46="",IF(BC18="",1,0),0))+IF(BD$3="",0,IF(BD$46="",IF(BD18="",1,0),0)+IF(BE$3="",0,IF(BE$46="",IF(BE18="",1,0),0))+IF(BF$3="",0,IF(BF$46="",IF(BF18="",1,0),0))+IF(BG$3="",0,IF(BG$46="",IF(BG18="",1,0),0))+IF(BH$3="",0,IF(BH$46="",IF(BH18="",1,0),0))))</f>
        <v>0</v>
      </c>
      <c r="BL18" s="31">
        <f t="shared" si="9"/>
        <v>13</v>
      </c>
      <c r="BM18" s="46" t="str">
        <f>PARAMETRES!$B17</f>
        <v>K</v>
      </c>
      <c r="BN18" s="46" t="str">
        <f>PARAMETRES!$C17</f>
        <v>L</v>
      </c>
      <c r="BO18" s="47"/>
      <c r="BP18" s="47"/>
      <c r="BQ18" s="47"/>
      <c r="BR18" s="47"/>
      <c r="BS18" s="47"/>
      <c r="BT18" s="47"/>
      <c r="BU18" s="47"/>
      <c r="BV18" s="47"/>
      <c r="BW18" s="47"/>
      <c r="BX18" s="47"/>
      <c r="BY18" s="47"/>
      <c r="BZ18" s="47"/>
      <c r="CA18" s="47"/>
      <c r="CB18" s="47"/>
      <c r="CC18" s="47"/>
      <c r="CD18" s="47"/>
      <c r="CE18" s="47"/>
      <c r="CF18" s="74"/>
      <c r="CG18" s="47"/>
      <c r="CH18" s="48" t="str">
        <f>IF(CI18=0,"-",SUM(BO18:CG18)/CI18*PARAMETRES!$G$8)</f>
        <v>-</v>
      </c>
      <c r="CI18" s="49">
        <f t="shared" si="3"/>
        <v>0</v>
      </c>
      <c r="CJ18" s="51">
        <f>IF(PARAMETRES!$B17="-","",IF(BO$3="",0,IF(BO$46="",IF(BO18="",1,0),0))+IF(BP$3="",0,IF(BP$46="",IF(BP18="",1,0),0))+IF(BQ$3="",0,IF(BQ$46="",IF(BQ18="",1,0),0))+IF(BR$3="",0,IF(BR$46="",IF(BR18="",1,0),0))+IF(BS$3="",0,IF(BS$46="",IF(BS18="",1,0),0))+IF(BT$3="",0,IF(BT$46="",IF(BT18="",1,0),0))+IF(BU$3="",0,IF(BU$46="",IF(BU18="",1,0),0))+IF(BV$3="",0,IF(BV$46="",IF(BV18="",1,0),0))+IF(BW$3="",0,IF(BW$46="",IF(BW18="",1,0),0))+IF(BX$3="",0,IF(BX$46="",IF(BX18="",1,0),0))+IF(BY$3="",0,IF(BY$46="",IF(BY18="",1,0),0))+IF(BZ$3="",0,IF(BZ$46="",IF(BZ18="",1,0),0))+IF(CA$3="",0,IF(CA$46="",IF(CA18="",1,0),0))+IF(CB$3="",0,IF(CB$46="",IF(CB18="",1,0),0))+IF(CC$3="",0,IF(CC$46="",IF(CC18="",1,0),0))+IF(CD$3="",0,IF(CD$46="",IF(CD18="",1,0),0)+IF(CE$3="",0,IF(CE$46="",IF(CE18="",1,0),0))+IF(CF$3="",0,IF(CF$46="",IF(CF18="",1,0),0))+IF(CG$3="",0,IF(CG$46="",IF(CG18="",1,0),0))))</f>
        <v>0</v>
      </c>
      <c r="CK18" s="46" t="str">
        <f>PARAMETRES!$B17</f>
        <v>K</v>
      </c>
      <c r="CL18" s="52" t="str">
        <f>PARAMETRES!$C17</f>
        <v>L</v>
      </c>
      <c r="CN18" s="80"/>
      <c r="CO18" s="81"/>
      <c r="CP18" s="77" t="s">
        <v>31</v>
      </c>
      <c r="CQ18" s="82" t="str">
        <f t="shared" si="4"/>
        <v/>
      </c>
      <c r="CR18" s="83" t="str">
        <f t="shared" si="5"/>
        <v/>
      </c>
    </row>
    <row r="19" spans="1:96">
      <c r="A19" s="31">
        <f t="shared" si="6"/>
        <v>14</v>
      </c>
      <c r="B19" s="46" t="str">
        <f>PARAMETRES!$B18</f>
        <v>K</v>
      </c>
      <c r="C19" s="46" t="str">
        <f>PARAMETRES!$C18</f>
        <v>L</v>
      </c>
      <c r="D19" s="47">
        <v>4</v>
      </c>
      <c r="E19" s="47">
        <v>18.5</v>
      </c>
      <c r="F19" s="47">
        <v>10.5</v>
      </c>
      <c r="G19" s="47">
        <v>14</v>
      </c>
      <c r="H19" s="47"/>
      <c r="I19" s="47"/>
      <c r="J19" s="47"/>
      <c r="K19" s="47"/>
      <c r="L19" s="47"/>
      <c r="M19" s="47"/>
      <c r="N19" s="47"/>
      <c r="O19" s="47"/>
      <c r="P19" s="47"/>
      <c r="Q19" s="47"/>
      <c r="R19" s="47"/>
      <c r="S19" s="48">
        <f>IF(T19=0,"-",SUM(D19:R19)/T19*PARAMETRES!$G$8)</f>
        <v>15.064102564102564</v>
      </c>
      <c r="T19" s="49">
        <f t="shared" si="0"/>
        <v>78</v>
      </c>
      <c r="U19" s="50">
        <f>IF(PARAMETRES!$B18="-","",IF(D$3="",0,IF(D$46="",IF(D19="",1,0),0))+IF(E$3="",0,IF(E$46="",IF(E19="",1,0),0))+IF(F$3="",0,IF(F$46="",IF(F19="",1,0),0))+IF(G$3="",0,IF(G$46="",IF(G19="",1,0),0))+IF(H$3="",0,IF(H$46="",IF(H19="",1,0),0))+IF(I$3="",0,IF(I$46="",IF(I19="",1,0),0))+IF(J$3="",0,IF(J$46="",IF(J19="",1,0),0))+IF(K$3="",0,IF(K$46="",IF(K19="",1,0),0))+IF(L$3="",0,IF(L$46="",IF(L19="",1,0),0))+IF(M$3="",0,IF(M$46="",IF(M19="",1,0),0))+IF(N$3="",0,IF(N$46="",IF(N19="",1,0),0)+IF(O$3="",0,IF(O$46="",IF(O19="",1,0),0))+IF(P$3="",0,IF(P$46="",IF(P19="",1,0),0))+IF(Q$3="",0,IF(Q$46="",IF(Q19="",1,0),0))+IF(R$3="",0,IF(R$46="",IF(R19="",1,0),0))))</f>
        <v>0</v>
      </c>
      <c r="V19" s="31">
        <f t="shared" si="7"/>
        <v>14</v>
      </c>
      <c r="W19" s="46" t="str">
        <f>PARAMETRES!$B18</f>
        <v>K</v>
      </c>
      <c r="X19" s="46" t="str">
        <f>PARAMETRES!$C18</f>
        <v>L</v>
      </c>
      <c r="Y19" s="47"/>
      <c r="Z19" s="47"/>
      <c r="AA19" s="47"/>
      <c r="AB19" s="47"/>
      <c r="AC19" s="47"/>
      <c r="AD19" s="47"/>
      <c r="AE19" s="47"/>
      <c r="AF19" s="47"/>
      <c r="AG19" s="47"/>
      <c r="AH19" s="47"/>
      <c r="AI19" s="47"/>
      <c r="AJ19" s="47"/>
      <c r="AK19" s="47"/>
      <c r="AL19" s="47"/>
      <c r="AM19" s="47"/>
      <c r="AN19" s="48" t="str">
        <f>IF(AO19=0,"-",SUM(Y19:AM19)/AO19*PARAMETRES!$G$8)</f>
        <v>-</v>
      </c>
      <c r="AO19" s="49">
        <f t="shared" si="1"/>
        <v>0</v>
      </c>
      <c r="AP19" s="50">
        <f>IF(PARAMETRES!$B18="-","",IF(Y$3="",0,IF(Y$46="",IF(Y19="",1,0),0))+IF(Z$3="",0,IF(Z$46="",IF(Z19="",1,0),0))+IF(AA$3="",0,IF(AA$46="",IF(AA19="",1,0),0))+IF(AB$3="",0,IF(AB$46="",IF(AB19="",1,0),0))+IF(AC$3="",0,IF(AC$46="",IF(AC19="",1,0),0))+IF(AD$3="",0,IF(AD$46="",IF(AD19="",1,0),0))+IF(AE$3="",0,IF(AE$46="",IF(AE19="",1,0),0))+IF(AF$3="",0,IF(AF$46="",IF(AF19="",1,0),0))+IF(AG$3="",0,IF(AG$46="",IF(AG19="",1,0),0))+IF(AH$3="",0,IF(AH$46="",IF(AH19="",1,0),0))+IF(AI$3="",0,IF(AI$46="",IF(AI19="",1,0),0)+IF(AJ$3="",0,IF(AJ$46="",IF(AJ19="",1,0),0))+IF(AK$3="",0,IF(AK$46="",IF(AK19="",1,0),0))+IF(AL$3="",0,IF(AL$46="",IF(AL19="",1,0),0))+IF(AM$3="",0,IF(AM$46="",IF(AM19="",1,0),0))))</f>
        <v>0</v>
      </c>
      <c r="AQ19" s="31">
        <f t="shared" si="8"/>
        <v>14</v>
      </c>
      <c r="AR19" s="46" t="str">
        <f>PARAMETRES!$B18</f>
        <v>K</v>
      </c>
      <c r="AS19" s="46" t="str">
        <f>PARAMETRES!$C18</f>
        <v>L</v>
      </c>
      <c r="AT19" s="47"/>
      <c r="AU19" s="47"/>
      <c r="AV19" s="47"/>
      <c r="AW19" s="47"/>
      <c r="AX19" s="47"/>
      <c r="AY19" s="47"/>
      <c r="AZ19" s="47"/>
      <c r="BA19" s="47"/>
      <c r="BB19" s="47"/>
      <c r="BC19" s="47"/>
      <c r="BD19" s="47"/>
      <c r="BE19" s="47"/>
      <c r="BF19" s="47"/>
      <c r="BG19" s="47"/>
      <c r="BH19" s="47"/>
      <c r="BI19" s="48" t="str">
        <f>IF(BJ19=0,"-",SUM(AT19:BH19)/BJ19*PARAMETRES!$G$8)</f>
        <v>-</v>
      </c>
      <c r="BJ19" s="49">
        <f t="shared" si="2"/>
        <v>0</v>
      </c>
      <c r="BK19" s="50">
        <f>IF(PARAMETRES!$B18="-","",IF(AT$3="",0,IF(AT$46="",IF(AT19="",1,0),0))+IF(AU$3="",0,IF(AU$46="",IF(AU19="",1,0),0))+IF(AV$3="",0,IF(AV$46="",IF(AV19="",1,0),0))+IF(AW$3="",0,IF(AW$46="",IF(AW19="",1,0),0))+IF(AX$3="",0,IF(AX$46="",IF(AX19="",1,0),0))+IF(AY$3="",0,IF(AY$46="",IF(AY19="",1,0),0))+IF(AZ$3="",0,IF(AZ$46="",IF(AZ19="",1,0),0))+IF(BA$3="",0,IF(BA$46="",IF(BA19="",1,0),0))+IF(BB$3="",0,IF(BB$46="",IF(BB19="",1,0),0))+IF(BC$3="",0,IF(BC$46="",IF(BC19="",1,0),0))+IF(BD$3="",0,IF(BD$46="",IF(BD19="",1,0),0)+IF(BE$3="",0,IF(BE$46="",IF(BE19="",1,0),0))+IF(BF$3="",0,IF(BF$46="",IF(BF19="",1,0),0))+IF(BG$3="",0,IF(BG$46="",IF(BG19="",1,0),0))+IF(BH$3="",0,IF(BH$46="",IF(BH19="",1,0),0))))</f>
        <v>0</v>
      </c>
      <c r="BL19" s="31">
        <f t="shared" si="9"/>
        <v>14</v>
      </c>
      <c r="BM19" s="46" t="str">
        <f>PARAMETRES!$B18</f>
        <v>K</v>
      </c>
      <c r="BN19" s="46" t="str">
        <f>PARAMETRES!$C18</f>
        <v>L</v>
      </c>
      <c r="BO19" s="47"/>
      <c r="BP19" s="47"/>
      <c r="BQ19" s="47"/>
      <c r="BR19" s="47"/>
      <c r="BS19" s="47"/>
      <c r="BT19" s="47"/>
      <c r="BU19" s="47"/>
      <c r="BV19" s="47"/>
      <c r="BW19" s="47"/>
      <c r="BX19" s="47"/>
      <c r="BY19" s="47"/>
      <c r="BZ19" s="47"/>
      <c r="CA19" s="47"/>
      <c r="CB19" s="47"/>
      <c r="CC19" s="47"/>
      <c r="CD19" s="47"/>
      <c r="CE19" s="47"/>
      <c r="CF19" s="74"/>
      <c r="CG19" s="47"/>
      <c r="CH19" s="48" t="str">
        <f>IF(CI19=0,"-",SUM(BO19:CG19)/CI19*PARAMETRES!$G$8)</f>
        <v>-</v>
      </c>
      <c r="CI19" s="49">
        <f t="shared" si="3"/>
        <v>0</v>
      </c>
      <c r="CJ19" s="51">
        <f>IF(PARAMETRES!$B18="-","",IF(BO$3="",0,IF(BO$46="",IF(BO19="",1,0),0))+IF(BP$3="",0,IF(BP$46="",IF(BP19="",1,0),0))+IF(BQ$3="",0,IF(BQ$46="",IF(BQ19="",1,0),0))+IF(BR$3="",0,IF(BR$46="",IF(BR19="",1,0),0))+IF(BS$3="",0,IF(BS$46="",IF(BS19="",1,0),0))+IF(BT$3="",0,IF(BT$46="",IF(BT19="",1,0),0))+IF(BU$3="",0,IF(BU$46="",IF(BU19="",1,0),0))+IF(BV$3="",0,IF(BV$46="",IF(BV19="",1,0),0))+IF(BW$3="",0,IF(BW$46="",IF(BW19="",1,0),0))+IF(BX$3="",0,IF(BX$46="",IF(BX19="",1,0),0))+IF(BY$3="",0,IF(BY$46="",IF(BY19="",1,0),0))+IF(BZ$3="",0,IF(BZ$46="",IF(BZ19="",1,0),0))+IF(CA$3="",0,IF(CA$46="",IF(CA19="",1,0),0))+IF(CB$3="",0,IF(CB$46="",IF(CB19="",1,0),0))+IF(CC$3="",0,IF(CC$46="",IF(CC19="",1,0),0))+IF(CD$3="",0,IF(CD$46="",IF(CD19="",1,0),0)+IF(CE$3="",0,IF(CE$46="",IF(CE19="",1,0),0))+IF(CF$3="",0,IF(CF$46="",IF(CF19="",1,0),0))+IF(CG$3="",0,IF(CG$46="",IF(CG19="",1,0),0))))</f>
        <v>0</v>
      </c>
      <c r="CK19" s="46" t="str">
        <f>PARAMETRES!$B18</f>
        <v>K</v>
      </c>
      <c r="CL19" s="52" t="str">
        <f>PARAMETRES!$C18</f>
        <v>L</v>
      </c>
      <c r="CN19" s="80"/>
      <c r="CO19" s="81"/>
      <c r="CP19" s="77" t="s">
        <v>31</v>
      </c>
      <c r="CQ19" s="82" t="str">
        <f t="shared" si="4"/>
        <v/>
      </c>
      <c r="CR19" s="83" t="str">
        <f t="shared" si="5"/>
        <v/>
      </c>
    </row>
    <row r="20" spans="1:96">
      <c r="A20" s="31">
        <f t="shared" si="6"/>
        <v>15</v>
      </c>
      <c r="B20" s="46" t="str">
        <f>PARAMETRES!$B19</f>
        <v>M</v>
      </c>
      <c r="C20" s="46" t="str">
        <f>PARAMETRES!$C19</f>
        <v>M</v>
      </c>
      <c r="D20" s="47">
        <v>5</v>
      </c>
      <c r="E20" s="47">
        <v>22</v>
      </c>
      <c r="F20" s="47">
        <v>17.5</v>
      </c>
      <c r="G20" s="47">
        <v>15.5</v>
      </c>
      <c r="H20" s="47"/>
      <c r="I20" s="47"/>
      <c r="J20" s="47"/>
      <c r="K20" s="47"/>
      <c r="L20" s="47"/>
      <c r="M20" s="47"/>
      <c r="N20" s="47"/>
      <c r="O20" s="47"/>
      <c r="P20" s="47"/>
      <c r="Q20" s="47"/>
      <c r="R20" s="47"/>
      <c r="S20" s="48">
        <f>IF(T20=0,"-",SUM(D20:R20)/T20*PARAMETRES!$G$8)</f>
        <v>19.230769230769234</v>
      </c>
      <c r="T20" s="49">
        <f t="shared" si="0"/>
        <v>78</v>
      </c>
      <c r="U20" s="50">
        <f>IF(PARAMETRES!$B19="-","",IF(D$3="",0,IF(D$46="",IF(D20="",1,0),0))+IF(E$3="",0,IF(E$46="",IF(E20="",1,0),0))+IF(F$3="",0,IF(F$46="",IF(F20="",1,0),0))+IF(G$3="",0,IF(G$46="",IF(G20="",1,0),0))+IF(H$3="",0,IF(H$46="",IF(H20="",1,0),0))+IF(I$3="",0,IF(I$46="",IF(I20="",1,0),0))+IF(J$3="",0,IF(J$46="",IF(J20="",1,0),0))+IF(K$3="",0,IF(K$46="",IF(K20="",1,0),0))+IF(L$3="",0,IF(L$46="",IF(L20="",1,0),0))+IF(M$3="",0,IF(M$46="",IF(M20="",1,0),0))+IF(N$3="",0,IF(N$46="",IF(N20="",1,0),0)+IF(O$3="",0,IF(O$46="",IF(O20="",1,0),0))+IF(P$3="",0,IF(P$46="",IF(P20="",1,0),0))+IF(Q$3="",0,IF(Q$46="",IF(Q20="",1,0),0))+IF(R$3="",0,IF(R$46="",IF(R20="",1,0),0))))</f>
        <v>0</v>
      </c>
      <c r="V20" s="31">
        <f t="shared" si="7"/>
        <v>15</v>
      </c>
      <c r="W20" s="46" t="str">
        <f>PARAMETRES!$B19</f>
        <v>M</v>
      </c>
      <c r="X20" s="46" t="str">
        <f>PARAMETRES!$C19</f>
        <v>M</v>
      </c>
      <c r="Y20" s="47"/>
      <c r="Z20" s="47"/>
      <c r="AA20" s="47"/>
      <c r="AB20" s="47"/>
      <c r="AC20" s="47"/>
      <c r="AD20" s="47"/>
      <c r="AE20" s="47"/>
      <c r="AF20" s="47"/>
      <c r="AG20" s="47"/>
      <c r="AH20" s="47"/>
      <c r="AI20" s="47"/>
      <c r="AJ20" s="47"/>
      <c r="AK20" s="47"/>
      <c r="AL20" s="47"/>
      <c r="AM20" s="47"/>
      <c r="AN20" s="48" t="str">
        <f>IF(AO20=0,"-",SUM(Y20:AM20)/AO20*PARAMETRES!$G$8)</f>
        <v>-</v>
      </c>
      <c r="AO20" s="49">
        <f t="shared" si="1"/>
        <v>0</v>
      </c>
      <c r="AP20" s="50">
        <f>IF(PARAMETRES!$B19="-","",IF(Y$3="",0,IF(Y$46="",IF(Y20="",1,0),0))+IF(Z$3="",0,IF(Z$46="",IF(Z20="",1,0),0))+IF(AA$3="",0,IF(AA$46="",IF(AA20="",1,0),0))+IF(AB$3="",0,IF(AB$46="",IF(AB20="",1,0),0))+IF(AC$3="",0,IF(AC$46="",IF(AC20="",1,0),0))+IF(AD$3="",0,IF(AD$46="",IF(AD20="",1,0),0))+IF(AE$3="",0,IF(AE$46="",IF(AE20="",1,0),0))+IF(AF$3="",0,IF(AF$46="",IF(AF20="",1,0),0))+IF(AG$3="",0,IF(AG$46="",IF(AG20="",1,0),0))+IF(AH$3="",0,IF(AH$46="",IF(AH20="",1,0),0))+IF(AI$3="",0,IF(AI$46="",IF(AI20="",1,0),0)+IF(AJ$3="",0,IF(AJ$46="",IF(AJ20="",1,0),0))+IF(AK$3="",0,IF(AK$46="",IF(AK20="",1,0),0))+IF(AL$3="",0,IF(AL$46="",IF(AL20="",1,0),0))+IF(AM$3="",0,IF(AM$46="",IF(AM20="",1,0),0))))</f>
        <v>0</v>
      </c>
      <c r="AQ20" s="31">
        <f t="shared" si="8"/>
        <v>15</v>
      </c>
      <c r="AR20" s="46" t="str">
        <f>PARAMETRES!$B19</f>
        <v>M</v>
      </c>
      <c r="AS20" s="46" t="str">
        <f>PARAMETRES!$C19</f>
        <v>M</v>
      </c>
      <c r="AT20" s="47"/>
      <c r="AU20" s="47"/>
      <c r="AV20" s="47"/>
      <c r="AW20" s="47"/>
      <c r="AX20" s="47"/>
      <c r="AY20" s="47"/>
      <c r="AZ20" s="47"/>
      <c r="BA20" s="47"/>
      <c r="BB20" s="47"/>
      <c r="BC20" s="47"/>
      <c r="BD20" s="47"/>
      <c r="BE20" s="47"/>
      <c r="BF20" s="47"/>
      <c r="BG20" s="47"/>
      <c r="BH20" s="47"/>
      <c r="BI20" s="48" t="str">
        <f>IF(BJ20=0,"-",SUM(AT20:BH20)/BJ20*PARAMETRES!$G$8)</f>
        <v>-</v>
      </c>
      <c r="BJ20" s="49">
        <f t="shared" si="2"/>
        <v>0</v>
      </c>
      <c r="BK20" s="50">
        <f>IF(PARAMETRES!$B19="-","",IF(AT$3="",0,IF(AT$46="",IF(AT20="",1,0),0))+IF(AU$3="",0,IF(AU$46="",IF(AU20="",1,0),0))+IF(AV$3="",0,IF(AV$46="",IF(AV20="",1,0),0))+IF(AW$3="",0,IF(AW$46="",IF(AW20="",1,0),0))+IF(AX$3="",0,IF(AX$46="",IF(AX20="",1,0),0))+IF(AY$3="",0,IF(AY$46="",IF(AY20="",1,0),0))+IF(AZ$3="",0,IF(AZ$46="",IF(AZ20="",1,0),0))+IF(BA$3="",0,IF(BA$46="",IF(BA20="",1,0),0))+IF(BB$3="",0,IF(BB$46="",IF(BB20="",1,0),0))+IF(BC$3="",0,IF(BC$46="",IF(BC20="",1,0),0))+IF(BD$3="",0,IF(BD$46="",IF(BD20="",1,0),0)+IF(BE$3="",0,IF(BE$46="",IF(BE20="",1,0),0))+IF(BF$3="",0,IF(BF$46="",IF(BF20="",1,0),0))+IF(BG$3="",0,IF(BG$46="",IF(BG20="",1,0),0))+IF(BH$3="",0,IF(BH$46="",IF(BH20="",1,0),0))))</f>
        <v>0</v>
      </c>
      <c r="BL20" s="31">
        <f t="shared" si="9"/>
        <v>15</v>
      </c>
      <c r="BM20" s="46" t="str">
        <f>PARAMETRES!$B19</f>
        <v>M</v>
      </c>
      <c r="BN20" s="46" t="str">
        <f>PARAMETRES!$C19</f>
        <v>M</v>
      </c>
      <c r="BO20" s="47"/>
      <c r="BP20" s="47"/>
      <c r="BQ20" s="47"/>
      <c r="BR20" s="47"/>
      <c r="BS20" s="47"/>
      <c r="BT20" s="47"/>
      <c r="BU20" s="47"/>
      <c r="BV20" s="47"/>
      <c r="BW20" s="47"/>
      <c r="BX20" s="47"/>
      <c r="BY20" s="47"/>
      <c r="BZ20" s="47"/>
      <c r="CA20" s="47"/>
      <c r="CB20" s="47"/>
      <c r="CC20" s="47"/>
      <c r="CD20" s="47"/>
      <c r="CE20" s="47"/>
      <c r="CF20" s="74"/>
      <c r="CG20" s="47"/>
      <c r="CH20" s="48" t="str">
        <f>IF(CI20=0,"-",SUM(BO20:CG20)/CI20*PARAMETRES!$G$8)</f>
        <v>-</v>
      </c>
      <c r="CI20" s="49">
        <f t="shared" si="3"/>
        <v>0</v>
      </c>
      <c r="CJ20" s="51">
        <f>IF(PARAMETRES!$B19="-","",IF(BO$3="",0,IF(BO$46="",IF(BO20="",1,0),0))+IF(BP$3="",0,IF(BP$46="",IF(BP20="",1,0),0))+IF(BQ$3="",0,IF(BQ$46="",IF(BQ20="",1,0),0))+IF(BR$3="",0,IF(BR$46="",IF(BR20="",1,0),0))+IF(BS$3="",0,IF(BS$46="",IF(BS20="",1,0),0))+IF(BT$3="",0,IF(BT$46="",IF(BT20="",1,0),0))+IF(BU$3="",0,IF(BU$46="",IF(BU20="",1,0),0))+IF(BV$3="",0,IF(BV$46="",IF(BV20="",1,0),0))+IF(BW$3="",0,IF(BW$46="",IF(BW20="",1,0),0))+IF(BX$3="",0,IF(BX$46="",IF(BX20="",1,0),0))+IF(BY$3="",0,IF(BY$46="",IF(BY20="",1,0),0))+IF(BZ$3="",0,IF(BZ$46="",IF(BZ20="",1,0),0))+IF(CA$3="",0,IF(CA$46="",IF(CA20="",1,0),0))+IF(CB$3="",0,IF(CB$46="",IF(CB20="",1,0),0))+IF(CC$3="",0,IF(CC$46="",IF(CC20="",1,0),0))+IF(CD$3="",0,IF(CD$46="",IF(CD20="",1,0),0)+IF(CE$3="",0,IF(CE$46="",IF(CE20="",1,0),0))+IF(CF$3="",0,IF(CF$46="",IF(CF20="",1,0),0))+IF(CG$3="",0,IF(CG$46="",IF(CG20="",1,0),0))))</f>
        <v>0</v>
      </c>
      <c r="CK20" s="46" t="str">
        <f>PARAMETRES!$B19</f>
        <v>M</v>
      </c>
      <c r="CL20" s="52" t="str">
        <f>PARAMETRES!$C19</f>
        <v>M</v>
      </c>
      <c r="CN20" s="80"/>
      <c r="CO20" s="81"/>
      <c r="CP20" s="77" t="s">
        <v>31</v>
      </c>
      <c r="CQ20" s="82" t="str">
        <f t="shared" si="4"/>
        <v/>
      </c>
      <c r="CR20" s="83" t="str">
        <f t="shared" si="5"/>
        <v/>
      </c>
    </row>
    <row r="21" spans="1:96">
      <c r="A21" s="31">
        <f t="shared" si="6"/>
        <v>16</v>
      </c>
      <c r="B21" s="46" t="str">
        <f>PARAMETRES!$B20</f>
        <v>M</v>
      </c>
      <c r="C21" s="46" t="str">
        <f>PARAMETRES!$C20</f>
        <v>D</v>
      </c>
      <c r="D21" s="47">
        <v>5</v>
      </c>
      <c r="E21" s="47">
        <v>4</v>
      </c>
      <c r="F21" s="47">
        <v>15</v>
      </c>
      <c r="G21" s="47">
        <v>15</v>
      </c>
      <c r="H21" s="47"/>
      <c r="I21" s="47"/>
      <c r="J21" s="47"/>
      <c r="K21" s="47"/>
      <c r="L21" s="47"/>
      <c r="M21" s="47"/>
      <c r="N21" s="47"/>
      <c r="O21" s="47"/>
      <c r="P21" s="47"/>
      <c r="Q21" s="47"/>
      <c r="R21" s="47"/>
      <c r="S21" s="48">
        <f>IF(T21=0,"-",SUM(D21:R21)/T21*PARAMETRES!$G$8)</f>
        <v>12.5</v>
      </c>
      <c r="T21" s="49">
        <f t="shared" si="0"/>
        <v>78</v>
      </c>
      <c r="U21" s="50">
        <f>IF(PARAMETRES!$B20="-","",IF(D$3="",0,IF(D$46="",IF(D21="",1,0),0))+IF(E$3="",0,IF(E$46="",IF(E21="",1,0),0))+IF(F$3="",0,IF(F$46="",IF(F21="",1,0),0))+IF(G$3="",0,IF(G$46="",IF(G21="",1,0),0))+IF(H$3="",0,IF(H$46="",IF(H21="",1,0),0))+IF(I$3="",0,IF(I$46="",IF(I21="",1,0),0))+IF(J$3="",0,IF(J$46="",IF(J21="",1,0),0))+IF(K$3="",0,IF(K$46="",IF(K21="",1,0),0))+IF(L$3="",0,IF(L$46="",IF(L21="",1,0),0))+IF(M$3="",0,IF(M$46="",IF(M21="",1,0),0))+IF(N$3="",0,IF(N$46="",IF(N21="",1,0),0)+IF(O$3="",0,IF(O$46="",IF(O21="",1,0),0))+IF(P$3="",0,IF(P$46="",IF(P21="",1,0),0))+IF(Q$3="",0,IF(Q$46="",IF(Q21="",1,0),0))+IF(R$3="",0,IF(R$46="",IF(R21="",1,0),0))))</f>
        <v>0</v>
      </c>
      <c r="V21" s="31">
        <f t="shared" si="7"/>
        <v>16</v>
      </c>
      <c r="W21" s="46" t="str">
        <f>PARAMETRES!$B20</f>
        <v>M</v>
      </c>
      <c r="X21" s="46" t="str">
        <f>PARAMETRES!$C20</f>
        <v>D</v>
      </c>
      <c r="Y21" s="47"/>
      <c r="Z21" s="47"/>
      <c r="AA21" s="47"/>
      <c r="AB21" s="47"/>
      <c r="AC21" s="47"/>
      <c r="AD21" s="47"/>
      <c r="AE21" s="47"/>
      <c r="AF21" s="47"/>
      <c r="AG21" s="47"/>
      <c r="AH21" s="47"/>
      <c r="AI21" s="47"/>
      <c r="AJ21" s="47"/>
      <c r="AK21" s="47"/>
      <c r="AL21" s="47"/>
      <c r="AM21" s="47"/>
      <c r="AN21" s="48" t="str">
        <f>IF(AO21=0,"-",SUM(Y21:AM21)/AO21*PARAMETRES!$G$8)</f>
        <v>-</v>
      </c>
      <c r="AO21" s="49">
        <f t="shared" si="1"/>
        <v>0</v>
      </c>
      <c r="AP21" s="50">
        <f>IF(PARAMETRES!$B20="-","",IF(Y$3="",0,IF(Y$46="",IF(Y21="",1,0),0))+IF(Z$3="",0,IF(Z$46="",IF(Z21="",1,0),0))+IF(AA$3="",0,IF(AA$46="",IF(AA21="",1,0),0))+IF(AB$3="",0,IF(AB$46="",IF(AB21="",1,0),0))+IF(AC$3="",0,IF(AC$46="",IF(AC21="",1,0),0))+IF(AD$3="",0,IF(AD$46="",IF(AD21="",1,0),0))+IF(AE$3="",0,IF(AE$46="",IF(AE21="",1,0),0))+IF(AF$3="",0,IF(AF$46="",IF(AF21="",1,0),0))+IF(AG$3="",0,IF(AG$46="",IF(AG21="",1,0),0))+IF(AH$3="",0,IF(AH$46="",IF(AH21="",1,0),0))+IF(AI$3="",0,IF(AI$46="",IF(AI21="",1,0),0)+IF(AJ$3="",0,IF(AJ$46="",IF(AJ21="",1,0),0))+IF(AK$3="",0,IF(AK$46="",IF(AK21="",1,0),0))+IF(AL$3="",0,IF(AL$46="",IF(AL21="",1,0),0))+IF(AM$3="",0,IF(AM$46="",IF(AM21="",1,0),0))))</f>
        <v>0</v>
      </c>
      <c r="AQ21" s="31">
        <f t="shared" si="8"/>
        <v>16</v>
      </c>
      <c r="AR21" s="46" t="str">
        <f>PARAMETRES!$B20</f>
        <v>M</v>
      </c>
      <c r="AS21" s="46" t="str">
        <f>PARAMETRES!$C20</f>
        <v>D</v>
      </c>
      <c r="AT21" s="47"/>
      <c r="AU21" s="47"/>
      <c r="AV21" s="47"/>
      <c r="AW21" s="47"/>
      <c r="AX21" s="47"/>
      <c r="AY21" s="47"/>
      <c r="AZ21" s="47"/>
      <c r="BA21" s="47"/>
      <c r="BB21" s="47"/>
      <c r="BC21" s="47"/>
      <c r="BD21" s="47"/>
      <c r="BE21" s="47"/>
      <c r="BF21" s="47"/>
      <c r="BG21" s="47"/>
      <c r="BH21" s="47"/>
      <c r="BI21" s="48" t="str">
        <f>IF(BJ21=0,"-",SUM(AT21:BH21)/BJ21*PARAMETRES!$G$8)</f>
        <v>-</v>
      </c>
      <c r="BJ21" s="49">
        <f t="shared" si="2"/>
        <v>0</v>
      </c>
      <c r="BK21" s="50">
        <f>IF(PARAMETRES!$B20="-","",IF(AT$3="",0,IF(AT$46="",IF(AT21="",1,0),0))+IF(AU$3="",0,IF(AU$46="",IF(AU21="",1,0),0))+IF(AV$3="",0,IF(AV$46="",IF(AV21="",1,0),0))+IF(AW$3="",0,IF(AW$46="",IF(AW21="",1,0),0))+IF(AX$3="",0,IF(AX$46="",IF(AX21="",1,0),0))+IF(AY$3="",0,IF(AY$46="",IF(AY21="",1,0),0))+IF(AZ$3="",0,IF(AZ$46="",IF(AZ21="",1,0),0))+IF(BA$3="",0,IF(BA$46="",IF(BA21="",1,0),0))+IF(BB$3="",0,IF(BB$46="",IF(BB21="",1,0),0))+IF(BC$3="",0,IF(BC$46="",IF(BC21="",1,0),0))+IF(BD$3="",0,IF(BD$46="",IF(BD21="",1,0),0)+IF(BE$3="",0,IF(BE$46="",IF(BE21="",1,0),0))+IF(BF$3="",0,IF(BF$46="",IF(BF21="",1,0),0))+IF(BG$3="",0,IF(BG$46="",IF(BG21="",1,0),0))+IF(BH$3="",0,IF(BH$46="",IF(BH21="",1,0),0))))</f>
        <v>0</v>
      </c>
      <c r="BL21" s="31">
        <f t="shared" si="9"/>
        <v>16</v>
      </c>
      <c r="BM21" s="46" t="str">
        <f>PARAMETRES!$B20</f>
        <v>M</v>
      </c>
      <c r="BN21" s="46" t="str">
        <f>PARAMETRES!$C20</f>
        <v>D</v>
      </c>
      <c r="BO21" s="47"/>
      <c r="BP21" s="47"/>
      <c r="BQ21" s="47"/>
      <c r="BR21" s="47"/>
      <c r="BS21" s="47"/>
      <c r="BT21" s="47"/>
      <c r="BU21" s="47"/>
      <c r="BV21" s="47"/>
      <c r="BW21" s="47"/>
      <c r="BX21" s="47"/>
      <c r="BY21" s="47"/>
      <c r="BZ21" s="47"/>
      <c r="CA21" s="47"/>
      <c r="CB21" s="47"/>
      <c r="CC21" s="47"/>
      <c r="CD21" s="47"/>
      <c r="CE21" s="47"/>
      <c r="CF21" s="74"/>
      <c r="CG21" s="47"/>
      <c r="CH21" s="48" t="str">
        <f>IF(CI21=0,"-",SUM(BO21:CG21)/CI21*PARAMETRES!$G$8)</f>
        <v>-</v>
      </c>
      <c r="CI21" s="49">
        <f t="shared" si="3"/>
        <v>0</v>
      </c>
      <c r="CJ21" s="51">
        <f>IF(PARAMETRES!$B20="-","",IF(BO$3="",0,IF(BO$46="",IF(BO21="",1,0),0))+IF(BP$3="",0,IF(BP$46="",IF(BP21="",1,0),0))+IF(BQ$3="",0,IF(BQ$46="",IF(BQ21="",1,0),0))+IF(BR$3="",0,IF(BR$46="",IF(BR21="",1,0),0))+IF(BS$3="",0,IF(BS$46="",IF(BS21="",1,0),0))+IF(BT$3="",0,IF(BT$46="",IF(BT21="",1,0),0))+IF(BU$3="",0,IF(BU$46="",IF(BU21="",1,0),0))+IF(BV$3="",0,IF(BV$46="",IF(BV21="",1,0),0))+IF(BW$3="",0,IF(BW$46="",IF(BW21="",1,0),0))+IF(BX$3="",0,IF(BX$46="",IF(BX21="",1,0),0))+IF(BY$3="",0,IF(BY$46="",IF(BY21="",1,0),0))+IF(BZ$3="",0,IF(BZ$46="",IF(BZ21="",1,0),0))+IF(CA$3="",0,IF(CA$46="",IF(CA21="",1,0),0))+IF(CB$3="",0,IF(CB$46="",IF(CB21="",1,0),0))+IF(CC$3="",0,IF(CC$46="",IF(CC21="",1,0),0))+IF(CD$3="",0,IF(CD$46="",IF(CD21="",1,0),0)+IF(CE$3="",0,IF(CE$46="",IF(CE21="",1,0),0))+IF(CF$3="",0,IF(CF$46="",IF(CF21="",1,0),0))+IF(CG$3="",0,IF(CG$46="",IF(CG21="",1,0),0))))</f>
        <v>0</v>
      </c>
      <c r="CK21" s="46" t="str">
        <f>PARAMETRES!$B20</f>
        <v>M</v>
      </c>
      <c r="CL21" s="52" t="str">
        <f>PARAMETRES!$C20</f>
        <v>D</v>
      </c>
      <c r="CN21" s="80"/>
      <c r="CO21" s="81"/>
      <c r="CP21" s="77" t="s">
        <v>31</v>
      </c>
      <c r="CQ21" s="82" t="str">
        <f t="shared" si="4"/>
        <v/>
      </c>
      <c r="CR21" s="83" t="str">
        <f t="shared" si="5"/>
        <v/>
      </c>
    </row>
    <row r="22" spans="1:96">
      <c r="A22" s="31">
        <f t="shared" si="6"/>
        <v>17</v>
      </c>
      <c r="B22" s="46" t="str">
        <f>PARAMETRES!$B21</f>
        <v>N</v>
      </c>
      <c r="C22" s="46" t="str">
        <f>PARAMETRES!$C21</f>
        <v>G</v>
      </c>
      <c r="D22" s="47">
        <v>5</v>
      </c>
      <c r="E22" s="47">
        <v>18.5</v>
      </c>
      <c r="F22" s="47">
        <v>14</v>
      </c>
      <c r="G22" s="47">
        <v>18</v>
      </c>
      <c r="H22" s="47"/>
      <c r="I22" s="47"/>
      <c r="J22" s="47"/>
      <c r="K22" s="47"/>
      <c r="L22" s="47"/>
      <c r="M22" s="47"/>
      <c r="N22" s="47"/>
      <c r="O22" s="47"/>
      <c r="P22" s="47"/>
      <c r="Q22" s="47"/>
      <c r="R22" s="47"/>
      <c r="S22" s="48">
        <f>IF(T22=0,"-",SUM(D22:R22)/T22*PARAMETRES!$G$8)</f>
        <v>17.78846153846154</v>
      </c>
      <c r="T22" s="49">
        <f t="shared" si="0"/>
        <v>78</v>
      </c>
      <c r="U22" s="50">
        <f>IF(PARAMETRES!$B21="-","",IF(D$3="",0,IF(D$46="",IF(D22="",1,0),0))+IF(E$3="",0,IF(E$46="",IF(E22="",1,0),0))+IF(F$3="",0,IF(F$46="",IF(F22="",1,0),0))+IF(G$3="",0,IF(G$46="",IF(G22="",1,0),0))+IF(H$3="",0,IF(H$46="",IF(H22="",1,0),0))+IF(I$3="",0,IF(I$46="",IF(I22="",1,0),0))+IF(J$3="",0,IF(J$46="",IF(J22="",1,0),0))+IF(K$3="",0,IF(K$46="",IF(K22="",1,0),0))+IF(L$3="",0,IF(L$46="",IF(L22="",1,0),0))+IF(M$3="",0,IF(M$46="",IF(M22="",1,0),0))+IF(N$3="",0,IF(N$46="",IF(N22="",1,0),0)+IF(O$3="",0,IF(O$46="",IF(O22="",1,0),0))+IF(P$3="",0,IF(P$46="",IF(P22="",1,0),0))+IF(Q$3="",0,IF(Q$46="",IF(Q22="",1,0),0))+IF(R$3="",0,IF(R$46="",IF(R22="",1,0),0))))</f>
        <v>0</v>
      </c>
      <c r="V22" s="31">
        <f t="shared" si="7"/>
        <v>17</v>
      </c>
      <c r="W22" s="46" t="str">
        <f>PARAMETRES!$B21</f>
        <v>N</v>
      </c>
      <c r="X22" s="46" t="str">
        <f>PARAMETRES!$C21</f>
        <v>G</v>
      </c>
      <c r="Y22" s="47"/>
      <c r="Z22" s="47"/>
      <c r="AA22" s="47"/>
      <c r="AB22" s="47"/>
      <c r="AC22" s="47"/>
      <c r="AD22" s="47"/>
      <c r="AE22" s="47"/>
      <c r="AF22" s="47"/>
      <c r="AG22" s="47"/>
      <c r="AH22" s="47"/>
      <c r="AI22" s="47"/>
      <c r="AJ22" s="47"/>
      <c r="AK22" s="47"/>
      <c r="AL22" s="47"/>
      <c r="AM22" s="47"/>
      <c r="AN22" s="48" t="str">
        <f>IF(AO22=0,"-",SUM(Y22:AM22)/AO22*PARAMETRES!$G$8)</f>
        <v>-</v>
      </c>
      <c r="AO22" s="49">
        <f t="shared" si="1"/>
        <v>0</v>
      </c>
      <c r="AP22" s="50">
        <f>IF(PARAMETRES!$B21="-","",IF(Y$3="",0,IF(Y$46="",IF(Y22="",1,0),0))+IF(Z$3="",0,IF(Z$46="",IF(Z22="",1,0),0))+IF(AA$3="",0,IF(AA$46="",IF(AA22="",1,0),0))+IF(AB$3="",0,IF(AB$46="",IF(AB22="",1,0),0))+IF(AC$3="",0,IF(AC$46="",IF(AC22="",1,0),0))+IF(AD$3="",0,IF(AD$46="",IF(AD22="",1,0),0))+IF(AE$3="",0,IF(AE$46="",IF(AE22="",1,0),0))+IF(AF$3="",0,IF(AF$46="",IF(AF22="",1,0),0))+IF(AG$3="",0,IF(AG$46="",IF(AG22="",1,0),0))+IF(AH$3="",0,IF(AH$46="",IF(AH22="",1,0),0))+IF(AI$3="",0,IF(AI$46="",IF(AI22="",1,0),0)+IF(AJ$3="",0,IF(AJ$46="",IF(AJ22="",1,0),0))+IF(AK$3="",0,IF(AK$46="",IF(AK22="",1,0),0))+IF(AL$3="",0,IF(AL$46="",IF(AL22="",1,0),0))+IF(AM$3="",0,IF(AM$46="",IF(AM22="",1,0),0))))</f>
        <v>0</v>
      </c>
      <c r="AQ22" s="31">
        <f t="shared" si="8"/>
        <v>17</v>
      </c>
      <c r="AR22" s="46" t="str">
        <f>PARAMETRES!$B21</f>
        <v>N</v>
      </c>
      <c r="AS22" s="46" t="str">
        <f>PARAMETRES!$C21</f>
        <v>G</v>
      </c>
      <c r="AT22" s="47"/>
      <c r="AU22" s="47"/>
      <c r="AV22" s="47"/>
      <c r="AW22" s="47"/>
      <c r="AX22" s="47"/>
      <c r="AY22" s="47"/>
      <c r="AZ22" s="47"/>
      <c r="BA22" s="47"/>
      <c r="BB22" s="47"/>
      <c r="BC22" s="47"/>
      <c r="BD22" s="47"/>
      <c r="BE22" s="47"/>
      <c r="BF22" s="47"/>
      <c r="BG22" s="47"/>
      <c r="BH22" s="47"/>
      <c r="BI22" s="48" t="str">
        <f>IF(BJ22=0,"-",SUM(AT22:BH22)/BJ22*PARAMETRES!$G$8)</f>
        <v>-</v>
      </c>
      <c r="BJ22" s="49">
        <f t="shared" si="2"/>
        <v>0</v>
      </c>
      <c r="BK22" s="50">
        <f>IF(PARAMETRES!$B21="-","",IF(AT$3="",0,IF(AT$46="",IF(AT22="",1,0),0))+IF(AU$3="",0,IF(AU$46="",IF(AU22="",1,0),0))+IF(AV$3="",0,IF(AV$46="",IF(AV22="",1,0),0))+IF(AW$3="",0,IF(AW$46="",IF(AW22="",1,0),0))+IF(AX$3="",0,IF(AX$46="",IF(AX22="",1,0),0))+IF(AY$3="",0,IF(AY$46="",IF(AY22="",1,0),0))+IF(AZ$3="",0,IF(AZ$46="",IF(AZ22="",1,0),0))+IF(BA$3="",0,IF(BA$46="",IF(BA22="",1,0),0))+IF(BB$3="",0,IF(BB$46="",IF(BB22="",1,0),0))+IF(BC$3="",0,IF(BC$46="",IF(BC22="",1,0),0))+IF(BD$3="",0,IF(BD$46="",IF(BD22="",1,0),0)+IF(BE$3="",0,IF(BE$46="",IF(BE22="",1,0),0))+IF(BF$3="",0,IF(BF$46="",IF(BF22="",1,0),0))+IF(BG$3="",0,IF(BG$46="",IF(BG22="",1,0),0))+IF(BH$3="",0,IF(BH$46="",IF(BH22="",1,0),0))))</f>
        <v>0</v>
      </c>
      <c r="BL22" s="31">
        <f t="shared" si="9"/>
        <v>17</v>
      </c>
      <c r="BM22" s="46" t="str">
        <f>PARAMETRES!$B21</f>
        <v>N</v>
      </c>
      <c r="BN22" s="46" t="str">
        <f>PARAMETRES!$C21</f>
        <v>G</v>
      </c>
      <c r="BO22" s="47"/>
      <c r="BP22" s="47"/>
      <c r="BQ22" s="47"/>
      <c r="BR22" s="47"/>
      <c r="BS22" s="47"/>
      <c r="BT22" s="47"/>
      <c r="BU22" s="47"/>
      <c r="BV22" s="47"/>
      <c r="BW22" s="47"/>
      <c r="BX22" s="47"/>
      <c r="BY22" s="47"/>
      <c r="BZ22" s="47"/>
      <c r="CA22" s="47"/>
      <c r="CB22" s="47"/>
      <c r="CC22" s="47"/>
      <c r="CD22" s="47"/>
      <c r="CE22" s="47"/>
      <c r="CF22" s="74"/>
      <c r="CG22" s="47"/>
      <c r="CH22" s="48" t="str">
        <f>IF(CI22=0,"-",SUM(BO22:CG22)/CI22*PARAMETRES!$G$8)</f>
        <v>-</v>
      </c>
      <c r="CI22" s="49">
        <f t="shared" si="3"/>
        <v>0</v>
      </c>
      <c r="CJ22" s="51">
        <f>IF(PARAMETRES!$B21="-","",IF(BO$3="",0,IF(BO$46="",IF(BO22="",1,0),0))+IF(BP$3="",0,IF(BP$46="",IF(BP22="",1,0),0))+IF(BQ$3="",0,IF(BQ$46="",IF(BQ22="",1,0),0))+IF(BR$3="",0,IF(BR$46="",IF(BR22="",1,0),0))+IF(BS$3="",0,IF(BS$46="",IF(BS22="",1,0),0))+IF(BT$3="",0,IF(BT$46="",IF(BT22="",1,0),0))+IF(BU$3="",0,IF(BU$46="",IF(BU22="",1,0),0))+IF(BV$3="",0,IF(BV$46="",IF(BV22="",1,0),0))+IF(BW$3="",0,IF(BW$46="",IF(BW22="",1,0),0))+IF(BX$3="",0,IF(BX$46="",IF(BX22="",1,0),0))+IF(BY$3="",0,IF(BY$46="",IF(BY22="",1,0),0))+IF(BZ$3="",0,IF(BZ$46="",IF(BZ22="",1,0),0))+IF(CA$3="",0,IF(CA$46="",IF(CA22="",1,0),0))+IF(CB$3="",0,IF(CB$46="",IF(CB22="",1,0),0))+IF(CC$3="",0,IF(CC$46="",IF(CC22="",1,0),0))+IF(CD$3="",0,IF(CD$46="",IF(CD22="",1,0),0)+IF(CE$3="",0,IF(CE$46="",IF(CE22="",1,0),0))+IF(CF$3="",0,IF(CF$46="",IF(CF22="",1,0),0))+IF(CG$3="",0,IF(CG$46="",IF(CG22="",1,0),0))))</f>
        <v>0</v>
      </c>
      <c r="CK22" s="46" t="str">
        <f>PARAMETRES!$B21</f>
        <v>N</v>
      </c>
      <c r="CL22" s="52" t="str">
        <f>PARAMETRES!$C21</f>
        <v>G</v>
      </c>
      <c r="CN22" s="80"/>
      <c r="CO22" s="81"/>
      <c r="CP22" s="77" t="s">
        <v>31</v>
      </c>
      <c r="CQ22" s="82" t="str">
        <f t="shared" si="4"/>
        <v/>
      </c>
      <c r="CR22" s="83" t="str">
        <f t="shared" si="5"/>
        <v/>
      </c>
    </row>
    <row r="23" spans="1:96">
      <c r="A23" s="31">
        <f t="shared" si="6"/>
        <v>18</v>
      </c>
      <c r="B23" s="46" t="str">
        <f>PARAMETRES!$B22</f>
        <v>P</v>
      </c>
      <c r="C23" s="46" t="str">
        <f>PARAMETRES!$C22</f>
        <v>L</v>
      </c>
      <c r="D23" s="47">
        <v>4.5</v>
      </c>
      <c r="E23" s="47">
        <v>23</v>
      </c>
      <c r="F23" s="47">
        <v>14</v>
      </c>
      <c r="G23" s="47">
        <v>17</v>
      </c>
      <c r="H23" s="47"/>
      <c r="I23" s="47"/>
      <c r="J23" s="47"/>
      <c r="K23" s="47"/>
      <c r="L23" s="47"/>
      <c r="M23" s="47"/>
      <c r="N23" s="47"/>
      <c r="O23" s="47"/>
      <c r="P23" s="47"/>
      <c r="Q23" s="47"/>
      <c r="R23" s="47"/>
      <c r="S23" s="48">
        <f>IF(T23=0,"-",SUM(D23:R23)/T23*PARAMETRES!$G$8)</f>
        <v>18.75</v>
      </c>
      <c r="T23" s="49">
        <f t="shared" si="0"/>
        <v>78</v>
      </c>
      <c r="U23" s="50">
        <f>IF(PARAMETRES!$B22="-","",IF(D$3="",0,IF(D$46="",IF(D23="",1,0),0))+IF(E$3="",0,IF(E$46="",IF(E23="",1,0),0))+IF(F$3="",0,IF(F$46="",IF(F23="",1,0),0))+IF(G$3="",0,IF(G$46="",IF(G23="",1,0),0))+IF(H$3="",0,IF(H$46="",IF(H23="",1,0),0))+IF(I$3="",0,IF(I$46="",IF(I23="",1,0),0))+IF(J$3="",0,IF(J$46="",IF(J23="",1,0),0))+IF(K$3="",0,IF(K$46="",IF(K23="",1,0),0))+IF(L$3="",0,IF(L$46="",IF(L23="",1,0),0))+IF(M$3="",0,IF(M$46="",IF(M23="",1,0),0))+IF(N$3="",0,IF(N$46="",IF(N23="",1,0),0)+IF(O$3="",0,IF(O$46="",IF(O23="",1,0),0))+IF(P$3="",0,IF(P$46="",IF(P23="",1,0),0))+IF(Q$3="",0,IF(Q$46="",IF(Q23="",1,0),0))+IF(R$3="",0,IF(R$46="",IF(R23="",1,0),0))))</f>
        <v>0</v>
      </c>
      <c r="V23" s="31">
        <f t="shared" si="7"/>
        <v>18</v>
      </c>
      <c r="W23" s="46" t="str">
        <f>PARAMETRES!$B22</f>
        <v>P</v>
      </c>
      <c r="X23" s="46" t="str">
        <f>PARAMETRES!$C22</f>
        <v>L</v>
      </c>
      <c r="Y23" s="47"/>
      <c r="Z23" s="47"/>
      <c r="AA23" s="47"/>
      <c r="AB23" s="47"/>
      <c r="AC23" s="47"/>
      <c r="AD23" s="47"/>
      <c r="AE23" s="47"/>
      <c r="AF23" s="47"/>
      <c r="AG23" s="47"/>
      <c r="AH23" s="47"/>
      <c r="AI23" s="47"/>
      <c r="AJ23" s="47"/>
      <c r="AK23" s="47"/>
      <c r="AL23" s="47"/>
      <c r="AM23" s="47"/>
      <c r="AN23" s="48" t="str">
        <f>IF(AO23=0,"-",SUM(Y23:AM23)/AO23*PARAMETRES!$G$8)</f>
        <v>-</v>
      </c>
      <c r="AO23" s="49">
        <f t="shared" si="1"/>
        <v>0</v>
      </c>
      <c r="AP23" s="50">
        <f>IF(PARAMETRES!$B22="-","",IF(Y$3="",0,IF(Y$46="",IF(Y23="",1,0),0))+IF(Z$3="",0,IF(Z$46="",IF(Z23="",1,0),0))+IF(AA$3="",0,IF(AA$46="",IF(AA23="",1,0),0))+IF(AB$3="",0,IF(AB$46="",IF(AB23="",1,0),0))+IF(AC$3="",0,IF(AC$46="",IF(AC23="",1,0),0))+IF(AD$3="",0,IF(AD$46="",IF(AD23="",1,0),0))+IF(AE$3="",0,IF(AE$46="",IF(AE23="",1,0),0))+IF(AF$3="",0,IF(AF$46="",IF(AF23="",1,0),0))+IF(AG$3="",0,IF(AG$46="",IF(AG23="",1,0),0))+IF(AH$3="",0,IF(AH$46="",IF(AH23="",1,0),0))+IF(AI$3="",0,IF(AI$46="",IF(AI23="",1,0),0)+IF(AJ$3="",0,IF(AJ$46="",IF(AJ23="",1,0),0))+IF(AK$3="",0,IF(AK$46="",IF(AK23="",1,0),0))+IF(AL$3="",0,IF(AL$46="",IF(AL23="",1,0),0))+IF(AM$3="",0,IF(AM$46="",IF(AM23="",1,0),0))))</f>
        <v>0</v>
      </c>
      <c r="AQ23" s="31">
        <f t="shared" si="8"/>
        <v>18</v>
      </c>
      <c r="AR23" s="46" t="str">
        <f>PARAMETRES!$B22</f>
        <v>P</v>
      </c>
      <c r="AS23" s="46" t="str">
        <f>PARAMETRES!$C22</f>
        <v>L</v>
      </c>
      <c r="AT23" s="47"/>
      <c r="AU23" s="47"/>
      <c r="AV23" s="47"/>
      <c r="AW23" s="47"/>
      <c r="AX23" s="47"/>
      <c r="AY23" s="47"/>
      <c r="AZ23" s="47"/>
      <c r="BA23" s="47"/>
      <c r="BB23" s="47"/>
      <c r="BC23" s="47"/>
      <c r="BD23" s="47"/>
      <c r="BE23" s="47"/>
      <c r="BF23" s="47"/>
      <c r="BG23" s="47"/>
      <c r="BH23" s="47"/>
      <c r="BI23" s="48" t="str">
        <f>IF(BJ23=0,"-",SUM(AT23:BH23)/BJ23*PARAMETRES!$G$8)</f>
        <v>-</v>
      </c>
      <c r="BJ23" s="49">
        <f t="shared" si="2"/>
        <v>0</v>
      </c>
      <c r="BK23" s="50">
        <f>IF(PARAMETRES!$B22="-","",IF(AT$3="",0,IF(AT$46="",IF(AT23="",1,0),0))+IF(AU$3="",0,IF(AU$46="",IF(AU23="",1,0),0))+IF(AV$3="",0,IF(AV$46="",IF(AV23="",1,0),0))+IF(AW$3="",0,IF(AW$46="",IF(AW23="",1,0),0))+IF(AX$3="",0,IF(AX$46="",IF(AX23="",1,0),0))+IF(AY$3="",0,IF(AY$46="",IF(AY23="",1,0),0))+IF(AZ$3="",0,IF(AZ$46="",IF(AZ23="",1,0),0))+IF(BA$3="",0,IF(BA$46="",IF(BA23="",1,0),0))+IF(BB$3="",0,IF(BB$46="",IF(BB23="",1,0),0))+IF(BC$3="",0,IF(BC$46="",IF(BC23="",1,0),0))+IF(BD$3="",0,IF(BD$46="",IF(BD23="",1,0),0)+IF(BE$3="",0,IF(BE$46="",IF(BE23="",1,0),0))+IF(BF$3="",0,IF(BF$46="",IF(BF23="",1,0),0))+IF(BG$3="",0,IF(BG$46="",IF(BG23="",1,0),0))+IF(BH$3="",0,IF(BH$46="",IF(BH23="",1,0),0))))</f>
        <v>0</v>
      </c>
      <c r="BL23" s="31">
        <f t="shared" si="9"/>
        <v>18</v>
      </c>
      <c r="BM23" s="46" t="str">
        <f>PARAMETRES!$B22</f>
        <v>P</v>
      </c>
      <c r="BN23" s="46" t="str">
        <f>PARAMETRES!$C22</f>
        <v>L</v>
      </c>
      <c r="BO23" s="47"/>
      <c r="BP23" s="47"/>
      <c r="BQ23" s="47"/>
      <c r="BR23" s="47"/>
      <c r="BS23" s="47"/>
      <c r="BT23" s="47"/>
      <c r="BU23" s="47"/>
      <c r="BV23" s="47"/>
      <c r="BW23" s="47"/>
      <c r="BX23" s="47"/>
      <c r="BY23" s="47"/>
      <c r="BZ23" s="47"/>
      <c r="CA23" s="47"/>
      <c r="CB23" s="47"/>
      <c r="CC23" s="47"/>
      <c r="CD23" s="47"/>
      <c r="CE23" s="47"/>
      <c r="CF23" s="74"/>
      <c r="CG23" s="47"/>
      <c r="CH23" s="48" t="str">
        <f>IF(CI23=0,"-",SUM(BO23:CG23)/CI23*PARAMETRES!$G$8)</f>
        <v>-</v>
      </c>
      <c r="CI23" s="49">
        <f t="shared" si="3"/>
        <v>0</v>
      </c>
      <c r="CJ23" s="51">
        <f>IF(PARAMETRES!$B22="-","",IF(BO$3="",0,IF(BO$46="",IF(BO23="",1,0),0))+IF(BP$3="",0,IF(BP$46="",IF(BP23="",1,0),0))+IF(BQ$3="",0,IF(BQ$46="",IF(BQ23="",1,0),0))+IF(BR$3="",0,IF(BR$46="",IF(BR23="",1,0),0))+IF(BS$3="",0,IF(BS$46="",IF(BS23="",1,0),0))+IF(BT$3="",0,IF(BT$46="",IF(BT23="",1,0),0))+IF(BU$3="",0,IF(BU$46="",IF(BU23="",1,0),0))+IF(BV$3="",0,IF(BV$46="",IF(BV23="",1,0),0))+IF(BW$3="",0,IF(BW$46="",IF(BW23="",1,0),0))+IF(BX$3="",0,IF(BX$46="",IF(BX23="",1,0),0))+IF(BY$3="",0,IF(BY$46="",IF(BY23="",1,0),0))+IF(BZ$3="",0,IF(BZ$46="",IF(BZ23="",1,0),0))+IF(CA$3="",0,IF(CA$46="",IF(CA23="",1,0),0))+IF(CB$3="",0,IF(CB$46="",IF(CB23="",1,0),0))+IF(CC$3="",0,IF(CC$46="",IF(CC23="",1,0),0))+IF(CD$3="",0,IF(CD$46="",IF(CD23="",1,0),0)+IF(CE$3="",0,IF(CE$46="",IF(CE23="",1,0),0))+IF(CF$3="",0,IF(CF$46="",IF(CF23="",1,0),0))+IF(CG$3="",0,IF(CG$46="",IF(CG23="",1,0),0))))</f>
        <v>0</v>
      </c>
      <c r="CK23" s="46" t="str">
        <f>PARAMETRES!$B22</f>
        <v>P</v>
      </c>
      <c r="CL23" s="52" t="str">
        <f>PARAMETRES!$C22</f>
        <v>L</v>
      </c>
      <c r="CN23" s="80"/>
      <c r="CO23" s="81"/>
      <c r="CP23" s="77" t="s">
        <v>31</v>
      </c>
      <c r="CQ23" s="82" t="str">
        <f t="shared" si="4"/>
        <v/>
      </c>
      <c r="CR23" s="83" t="str">
        <f t="shared" si="5"/>
        <v/>
      </c>
    </row>
    <row r="24" spans="1:96">
      <c r="A24" s="31">
        <f>A23+1</f>
        <v>19</v>
      </c>
      <c r="B24" s="46" t="str">
        <f>PARAMETRES!$B23</f>
        <v>R</v>
      </c>
      <c r="C24" s="46" t="str">
        <f>PARAMETRES!$C23</f>
        <v>G</v>
      </c>
      <c r="D24" s="47">
        <v>4.5</v>
      </c>
      <c r="E24" s="47">
        <v>25.5</v>
      </c>
      <c r="F24" s="47">
        <v>16.5</v>
      </c>
      <c r="G24" s="47">
        <v>14</v>
      </c>
      <c r="H24" s="47"/>
      <c r="I24" s="47"/>
      <c r="J24" s="47"/>
      <c r="K24" s="47"/>
      <c r="L24" s="47"/>
      <c r="M24" s="47"/>
      <c r="N24" s="47"/>
      <c r="O24" s="47"/>
      <c r="P24" s="47"/>
      <c r="Q24" s="47"/>
      <c r="R24" s="47"/>
      <c r="S24" s="48">
        <f>IF(T24=0,"-",SUM(D24:R24)/T24*PARAMETRES!$G$8)</f>
        <v>19.391025641025642</v>
      </c>
      <c r="T24" s="49">
        <f t="shared" si="0"/>
        <v>78</v>
      </c>
      <c r="U24" s="50">
        <f>IF(PARAMETRES!$B23="-","",IF(D$3="",0,IF(D$46="",IF(D24="",1,0),0))+IF(E$3="",0,IF(E$46="",IF(E24="",1,0),0))+IF(F$3="",0,IF(F$46="",IF(F24="",1,0),0))+IF(G$3="",0,IF(G$46="",IF(G24="",1,0),0))+IF(H$3="",0,IF(H$46="",IF(H24="",1,0),0))+IF(I$3="",0,IF(I$46="",IF(I24="",1,0),0))+IF(J$3="",0,IF(J$46="",IF(J24="",1,0),0))+IF(K$3="",0,IF(K$46="",IF(K24="",1,0),0))+IF(L$3="",0,IF(L$46="",IF(L24="",1,0),0))+IF(M$3="",0,IF(M$46="",IF(M24="",1,0),0))+IF(N$3="",0,IF(N$46="",IF(N24="",1,0),0)+IF(O$3="",0,IF(O$46="",IF(O24="",1,0),0))+IF(P$3="",0,IF(P$46="",IF(P24="",1,0),0))+IF(Q$3="",0,IF(Q$46="",IF(Q24="",1,0),0))+IF(R$3="",0,IF(R$46="",IF(R24="",1,0),0))))</f>
        <v>0</v>
      </c>
      <c r="V24" s="31">
        <f>V23+1</f>
        <v>19</v>
      </c>
      <c r="W24" s="46" t="str">
        <f>PARAMETRES!$B23</f>
        <v>R</v>
      </c>
      <c r="X24" s="46" t="str">
        <f>PARAMETRES!$C23</f>
        <v>G</v>
      </c>
      <c r="Y24" s="47"/>
      <c r="Z24" s="47"/>
      <c r="AA24" s="47"/>
      <c r="AB24" s="47"/>
      <c r="AC24" s="47"/>
      <c r="AD24" s="47"/>
      <c r="AE24" s="47"/>
      <c r="AF24" s="47"/>
      <c r="AG24" s="47"/>
      <c r="AH24" s="47"/>
      <c r="AI24" s="47"/>
      <c r="AJ24" s="47"/>
      <c r="AK24" s="47"/>
      <c r="AL24" s="47"/>
      <c r="AM24" s="47"/>
      <c r="AN24" s="48" t="str">
        <f>IF(AO24=0,"-",SUM(Y24:AM24)/AO24*PARAMETRES!$G$8)</f>
        <v>-</v>
      </c>
      <c r="AO24" s="49">
        <f t="shared" si="1"/>
        <v>0</v>
      </c>
      <c r="AP24" s="50">
        <f>IF(PARAMETRES!$B23="-","",IF(Y$3="",0,IF(Y$46="",IF(Y24="",1,0),0))+IF(Z$3="",0,IF(Z$46="",IF(Z24="",1,0),0))+IF(AA$3="",0,IF(AA$46="",IF(AA24="",1,0),0))+IF(AB$3="",0,IF(AB$46="",IF(AB24="",1,0),0))+IF(AC$3="",0,IF(AC$46="",IF(AC24="",1,0),0))+IF(AD$3="",0,IF(AD$46="",IF(AD24="",1,0),0))+IF(AE$3="",0,IF(AE$46="",IF(AE24="",1,0),0))+IF(AF$3="",0,IF(AF$46="",IF(AF24="",1,0),0))+IF(AG$3="",0,IF(AG$46="",IF(AG24="",1,0),0))+IF(AH$3="",0,IF(AH$46="",IF(AH24="",1,0),0))+IF(AI$3="",0,IF(AI$46="",IF(AI24="",1,0),0)+IF(AJ$3="",0,IF(AJ$46="",IF(AJ24="",1,0),0))+IF(AK$3="",0,IF(AK$46="",IF(AK24="",1,0),0))+IF(AL$3="",0,IF(AL$46="",IF(AL24="",1,0),0))+IF(AM$3="",0,IF(AM$46="",IF(AM24="",1,0),0))))</f>
        <v>0</v>
      </c>
      <c r="AQ24" s="31">
        <f>AQ23+1</f>
        <v>19</v>
      </c>
      <c r="AR24" s="46" t="str">
        <f>PARAMETRES!$B23</f>
        <v>R</v>
      </c>
      <c r="AS24" s="46" t="str">
        <f>PARAMETRES!$C23</f>
        <v>G</v>
      </c>
      <c r="AT24" s="47"/>
      <c r="AU24" s="47"/>
      <c r="AV24" s="47"/>
      <c r="AW24" s="47"/>
      <c r="AX24" s="47"/>
      <c r="AY24" s="47"/>
      <c r="AZ24" s="47"/>
      <c r="BA24" s="47"/>
      <c r="BB24" s="47"/>
      <c r="BC24" s="47"/>
      <c r="BD24" s="47"/>
      <c r="BE24" s="47"/>
      <c r="BF24" s="47"/>
      <c r="BG24" s="47"/>
      <c r="BH24" s="47"/>
      <c r="BI24" s="48" t="str">
        <f>IF(BJ24=0,"-",SUM(AT24:BH24)/BJ24*PARAMETRES!$G$8)</f>
        <v>-</v>
      </c>
      <c r="BJ24" s="49">
        <f t="shared" si="2"/>
        <v>0</v>
      </c>
      <c r="BK24" s="50">
        <f>IF(PARAMETRES!$B23="-","",IF(AT$3="",0,IF(AT$46="",IF(AT24="",1,0),0))+IF(AU$3="",0,IF(AU$46="",IF(AU24="",1,0),0))+IF(AV$3="",0,IF(AV$46="",IF(AV24="",1,0),0))+IF(AW$3="",0,IF(AW$46="",IF(AW24="",1,0),0))+IF(AX$3="",0,IF(AX$46="",IF(AX24="",1,0),0))+IF(AY$3="",0,IF(AY$46="",IF(AY24="",1,0),0))+IF(AZ$3="",0,IF(AZ$46="",IF(AZ24="",1,0),0))+IF(BA$3="",0,IF(BA$46="",IF(BA24="",1,0),0))+IF(BB$3="",0,IF(BB$46="",IF(BB24="",1,0),0))+IF(BC$3="",0,IF(BC$46="",IF(BC24="",1,0),0))+IF(BD$3="",0,IF(BD$46="",IF(BD24="",1,0),0)+IF(BE$3="",0,IF(BE$46="",IF(BE24="",1,0),0))+IF(BF$3="",0,IF(BF$46="",IF(BF24="",1,0),0))+IF(BG$3="",0,IF(BG$46="",IF(BG24="",1,0),0))+IF(BH$3="",0,IF(BH$46="",IF(BH24="",1,0),0))))</f>
        <v>0</v>
      </c>
      <c r="BL24" s="31">
        <f>BL23+1</f>
        <v>19</v>
      </c>
      <c r="BM24" s="46" t="str">
        <f>PARAMETRES!$B23</f>
        <v>R</v>
      </c>
      <c r="BN24" s="46" t="str">
        <f>PARAMETRES!$C23</f>
        <v>G</v>
      </c>
      <c r="BO24" s="47"/>
      <c r="BP24" s="47"/>
      <c r="BQ24" s="47"/>
      <c r="BR24" s="47"/>
      <c r="BS24" s="47"/>
      <c r="BT24" s="47"/>
      <c r="BU24" s="47"/>
      <c r="BV24" s="47"/>
      <c r="BW24" s="47"/>
      <c r="BX24" s="47"/>
      <c r="BY24" s="47"/>
      <c r="BZ24" s="47"/>
      <c r="CA24" s="47"/>
      <c r="CB24" s="47"/>
      <c r="CC24" s="47"/>
      <c r="CD24" s="47"/>
      <c r="CE24" s="47"/>
      <c r="CF24" s="74"/>
      <c r="CG24" s="47"/>
      <c r="CH24" s="48" t="str">
        <f>IF(CI24=0,"-",SUM(BO24:CG24)/CI24*PARAMETRES!$G$8)</f>
        <v>-</v>
      </c>
      <c r="CI24" s="49">
        <f t="shared" si="3"/>
        <v>0</v>
      </c>
      <c r="CJ24" s="51">
        <f>IF(PARAMETRES!$B23="-","",IF(BO$3="",0,IF(BO$46="",IF(BO24="",1,0),0))+IF(BP$3="",0,IF(BP$46="",IF(BP24="",1,0),0))+IF(BQ$3="",0,IF(BQ$46="",IF(BQ24="",1,0),0))+IF(BR$3="",0,IF(BR$46="",IF(BR24="",1,0),0))+IF(BS$3="",0,IF(BS$46="",IF(BS24="",1,0),0))+IF(BT$3="",0,IF(BT$46="",IF(BT24="",1,0),0))+IF(BU$3="",0,IF(BU$46="",IF(BU24="",1,0),0))+IF(BV$3="",0,IF(BV$46="",IF(BV24="",1,0),0))+IF(BW$3="",0,IF(BW$46="",IF(BW24="",1,0),0))+IF(BX$3="",0,IF(BX$46="",IF(BX24="",1,0),0))+IF(BY$3="",0,IF(BY$46="",IF(BY24="",1,0),0))+IF(BZ$3="",0,IF(BZ$46="",IF(BZ24="",1,0),0))+IF(CA$3="",0,IF(CA$46="",IF(CA24="",1,0),0))+IF(CB$3="",0,IF(CB$46="",IF(CB24="",1,0),0))+IF(CC$3="",0,IF(CC$46="",IF(CC24="",1,0),0))+IF(CD$3="",0,IF(CD$46="",IF(CD24="",1,0),0)+IF(CE$3="",0,IF(CE$46="",IF(CE24="",1,0),0))+IF(CF$3="",0,IF(CF$46="",IF(CF24="",1,0),0))+IF(CG$3="",0,IF(CG$46="",IF(CG24="",1,0),0))))</f>
        <v>0</v>
      </c>
      <c r="CK24" s="46" t="str">
        <f>PARAMETRES!$B23</f>
        <v>R</v>
      </c>
      <c r="CL24" s="52" t="str">
        <f>PARAMETRES!$C23</f>
        <v>G</v>
      </c>
      <c r="CN24" s="80"/>
      <c r="CO24" s="81"/>
      <c r="CP24" s="77" t="s">
        <v>31</v>
      </c>
      <c r="CQ24" s="82" t="str">
        <f t="shared" si="4"/>
        <v/>
      </c>
      <c r="CR24" s="83" t="str">
        <f t="shared" si="5"/>
        <v/>
      </c>
    </row>
    <row r="25" spans="1:96">
      <c r="A25" s="31">
        <f>A24+1</f>
        <v>20</v>
      </c>
      <c r="B25" s="46" t="str">
        <f>PARAMETRES!$B24</f>
        <v>R</v>
      </c>
      <c r="C25" s="46" t="str">
        <f>PARAMETRES!$C24</f>
        <v>N</v>
      </c>
      <c r="D25" s="47">
        <v>4.5</v>
      </c>
      <c r="E25" s="47">
        <v>21</v>
      </c>
      <c r="F25" s="47">
        <v>11.5</v>
      </c>
      <c r="G25" s="47">
        <v>14</v>
      </c>
      <c r="H25" s="47"/>
      <c r="I25" s="47"/>
      <c r="J25" s="47"/>
      <c r="K25" s="47"/>
      <c r="L25" s="47"/>
      <c r="M25" s="47"/>
      <c r="N25" s="47"/>
      <c r="O25" s="47"/>
      <c r="P25" s="47"/>
      <c r="Q25" s="47"/>
      <c r="R25" s="47"/>
      <c r="S25" s="48">
        <f>IF(T25=0,"-",SUM(D25:R25)/T25*PARAMETRES!$G$8)</f>
        <v>16.346153846153847</v>
      </c>
      <c r="T25" s="49">
        <f t="shared" si="0"/>
        <v>78</v>
      </c>
      <c r="U25" s="50">
        <f>IF(PARAMETRES!$B24="-","",IF(D$3="",0,IF(D$46="",IF(D25="",1,0),0))+IF(E$3="",0,IF(E$46="",IF(E25="",1,0),0))+IF(F$3="",0,IF(F$46="",IF(F25="",1,0),0))+IF(G$3="",0,IF(G$46="",IF(G25="",1,0),0))+IF(H$3="",0,IF(H$46="",IF(H25="",1,0),0))+IF(I$3="",0,IF(I$46="",IF(I25="",1,0),0))+IF(J$3="",0,IF(J$46="",IF(J25="",1,0),0))+IF(K$3="",0,IF(K$46="",IF(K25="",1,0),0))+IF(L$3="",0,IF(L$46="",IF(L25="",1,0),0))+IF(M$3="",0,IF(M$46="",IF(M25="",1,0),0))+IF(N$3="",0,IF(N$46="",IF(N25="",1,0),0)+IF(O$3="",0,IF(O$46="",IF(O25="",1,0),0))+IF(P$3="",0,IF(P$46="",IF(P25="",1,0),0))+IF(Q$3="",0,IF(Q$46="",IF(Q25="",1,0),0))+IF(R$3="",0,IF(R$46="",IF(R25="",1,0),0))))</f>
        <v>0</v>
      </c>
      <c r="V25" s="31">
        <f>V24+1</f>
        <v>20</v>
      </c>
      <c r="W25" s="46" t="str">
        <f>PARAMETRES!$B24</f>
        <v>R</v>
      </c>
      <c r="X25" s="46" t="str">
        <f>PARAMETRES!$C24</f>
        <v>N</v>
      </c>
      <c r="Y25" s="47"/>
      <c r="Z25" s="47"/>
      <c r="AA25" s="47"/>
      <c r="AB25" s="47"/>
      <c r="AC25" s="47"/>
      <c r="AD25" s="47"/>
      <c r="AE25" s="47"/>
      <c r="AF25" s="47"/>
      <c r="AG25" s="47"/>
      <c r="AH25" s="47"/>
      <c r="AI25" s="47"/>
      <c r="AJ25" s="47"/>
      <c r="AK25" s="47"/>
      <c r="AL25" s="47"/>
      <c r="AM25" s="47"/>
      <c r="AN25" s="48" t="str">
        <f>IF(AO25=0,"-",SUM(Y25:AM25)/AO25*PARAMETRES!$G$8)</f>
        <v>-</v>
      </c>
      <c r="AO25" s="49">
        <f t="shared" si="1"/>
        <v>0</v>
      </c>
      <c r="AP25" s="50">
        <f>IF(PARAMETRES!$B24="-","",IF(Y$3="",0,IF(Y$46="",IF(Y25="",1,0),0))+IF(Z$3="",0,IF(Z$46="",IF(Z25="",1,0),0))+IF(AA$3="",0,IF(AA$46="",IF(AA25="",1,0),0))+IF(AB$3="",0,IF(AB$46="",IF(AB25="",1,0),0))+IF(AC$3="",0,IF(AC$46="",IF(AC25="",1,0),0))+IF(AD$3="",0,IF(AD$46="",IF(AD25="",1,0),0))+IF(AE$3="",0,IF(AE$46="",IF(AE25="",1,0),0))+IF(AF$3="",0,IF(AF$46="",IF(AF25="",1,0),0))+IF(AG$3="",0,IF(AG$46="",IF(AG25="",1,0),0))+IF(AH$3="",0,IF(AH$46="",IF(AH25="",1,0),0))+IF(AI$3="",0,IF(AI$46="",IF(AI25="",1,0),0)+IF(AJ$3="",0,IF(AJ$46="",IF(AJ25="",1,0),0))+IF(AK$3="",0,IF(AK$46="",IF(AK25="",1,0),0))+IF(AL$3="",0,IF(AL$46="",IF(AL25="",1,0),0))+IF(AM$3="",0,IF(AM$46="",IF(AM25="",1,0),0))))</f>
        <v>0</v>
      </c>
      <c r="AQ25" s="31">
        <f>AQ24+1</f>
        <v>20</v>
      </c>
      <c r="AR25" s="46" t="str">
        <f>PARAMETRES!$B24</f>
        <v>R</v>
      </c>
      <c r="AS25" s="46" t="str">
        <f>PARAMETRES!$C24</f>
        <v>N</v>
      </c>
      <c r="AT25" s="47"/>
      <c r="AU25" s="47"/>
      <c r="AV25" s="47"/>
      <c r="AW25" s="47"/>
      <c r="AX25" s="47"/>
      <c r="AY25" s="47"/>
      <c r="AZ25" s="47"/>
      <c r="BA25" s="47"/>
      <c r="BB25" s="47"/>
      <c r="BC25" s="47"/>
      <c r="BD25" s="47"/>
      <c r="BE25" s="47"/>
      <c r="BF25" s="47"/>
      <c r="BG25" s="47"/>
      <c r="BH25" s="47"/>
      <c r="BI25" s="48" t="str">
        <f>IF(BJ25=0,"-",SUM(AT25:BH25)/BJ25*PARAMETRES!$G$8)</f>
        <v>-</v>
      </c>
      <c r="BJ25" s="49">
        <f t="shared" si="2"/>
        <v>0</v>
      </c>
      <c r="BK25" s="50">
        <f>IF(PARAMETRES!$B24="-","",IF(AT$3="",0,IF(AT$46="",IF(AT25="",1,0),0))+IF(AU$3="",0,IF(AU$46="",IF(AU25="",1,0),0))+IF(AV$3="",0,IF(AV$46="",IF(AV25="",1,0),0))+IF(AW$3="",0,IF(AW$46="",IF(AW25="",1,0),0))+IF(AX$3="",0,IF(AX$46="",IF(AX25="",1,0),0))+IF(AY$3="",0,IF(AY$46="",IF(AY25="",1,0),0))+IF(AZ$3="",0,IF(AZ$46="",IF(AZ25="",1,0),0))+IF(BA$3="",0,IF(BA$46="",IF(BA25="",1,0),0))+IF(BB$3="",0,IF(BB$46="",IF(BB25="",1,0),0))+IF(BC$3="",0,IF(BC$46="",IF(BC25="",1,0),0))+IF(BD$3="",0,IF(BD$46="",IF(BD25="",1,0),0)+IF(BE$3="",0,IF(BE$46="",IF(BE25="",1,0),0))+IF(BF$3="",0,IF(BF$46="",IF(BF25="",1,0),0))+IF(BG$3="",0,IF(BG$46="",IF(BG25="",1,0),0))+IF(BH$3="",0,IF(BH$46="",IF(BH25="",1,0),0))))</f>
        <v>0</v>
      </c>
      <c r="BL25" s="31">
        <f>BL24+1</f>
        <v>20</v>
      </c>
      <c r="BM25" s="46" t="str">
        <f>PARAMETRES!$B24</f>
        <v>R</v>
      </c>
      <c r="BN25" s="46" t="str">
        <f>PARAMETRES!$C24</f>
        <v>N</v>
      </c>
      <c r="BO25" s="47"/>
      <c r="BP25" s="47"/>
      <c r="BQ25" s="47"/>
      <c r="BR25" s="47"/>
      <c r="BS25" s="47"/>
      <c r="BT25" s="47"/>
      <c r="BU25" s="47"/>
      <c r="BV25" s="47"/>
      <c r="BW25" s="47"/>
      <c r="BX25" s="47"/>
      <c r="BY25" s="47"/>
      <c r="BZ25" s="47"/>
      <c r="CA25" s="47"/>
      <c r="CB25" s="47"/>
      <c r="CC25" s="47"/>
      <c r="CD25" s="47"/>
      <c r="CE25" s="47"/>
      <c r="CF25" s="74"/>
      <c r="CG25" s="47"/>
      <c r="CH25" s="48" t="str">
        <f>IF(CI25=0,"-",SUM(BO25:CG25)/CI25*PARAMETRES!$G$8)</f>
        <v>-</v>
      </c>
      <c r="CI25" s="49">
        <f t="shared" si="3"/>
        <v>0</v>
      </c>
      <c r="CJ25" s="51">
        <f>IF(PARAMETRES!$B24="-","",IF(BO$3="",0,IF(BO$46="",IF(BO25="",1,0),0))+IF(BP$3="",0,IF(BP$46="",IF(BP25="",1,0),0))+IF(BQ$3="",0,IF(BQ$46="",IF(BQ25="",1,0),0))+IF(BR$3="",0,IF(BR$46="",IF(BR25="",1,0),0))+IF(BS$3="",0,IF(BS$46="",IF(BS25="",1,0),0))+IF(BT$3="",0,IF(BT$46="",IF(BT25="",1,0),0))+IF(BU$3="",0,IF(BU$46="",IF(BU25="",1,0),0))+IF(BV$3="",0,IF(BV$46="",IF(BV25="",1,0),0))+IF(BW$3="",0,IF(BW$46="",IF(BW25="",1,0),0))+IF(BX$3="",0,IF(BX$46="",IF(BX25="",1,0),0))+IF(BY$3="",0,IF(BY$46="",IF(BY25="",1,0),0))+IF(BZ$3="",0,IF(BZ$46="",IF(BZ25="",1,0),0))+IF(CA$3="",0,IF(CA$46="",IF(CA25="",1,0),0))+IF(CB$3="",0,IF(CB$46="",IF(CB25="",1,0),0))+IF(CC$3="",0,IF(CC$46="",IF(CC25="",1,0),0))+IF(CD$3="",0,IF(CD$46="",IF(CD25="",1,0),0)+IF(CE$3="",0,IF(CE$46="",IF(CE25="",1,0),0))+IF(CF$3="",0,IF(CF$46="",IF(CF25="",1,0),0))+IF(CG$3="",0,IF(CG$46="",IF(CG25="",1,0),0))))</f>
        <v>0</v>
      </c>
      <c r="CK25" s="46" t="str">
        <f>PARAMETRES!$B24</f>
        <v>R</v>
      </c>
      <c r="CL25" s="52" t="str">
        <f>PARAMETRES!$C24</f>
        <v>N</v>
      </c>
      <c r="CN25" s="80"/>
      <c r="CO25" s="81"/>
      <c r="CP25" s="77" t="s">
        <v>31</v>
      </c>
      <c r="CQ25" s="82" t="str">
        <f t="shared" si="4"/>
        <v/>
      </c>
      <c r="CR25" s="83" t="str">
        <f t="shared" si="5"/>
        <v/>
      </c>
    </row>
    <row r="26" spans="1:96">
      <c r="A26" s="31">
        <f>A25+1</f>
        <v>21</v>
      </c>
      <c r="B26" s="46" t="str">
        <f>PARAMETRES!$B25</f>
        <v>R</v>
      </c>
      <c r="C26" s="46" t="str">
        <f>PARAMETRES!$C25</f>
        <v>A</v>
      </c>
      <c r="D26" s="47">
        <v>5</v>
      </c>
      <c r="E26" s="47">
        <v>28</v>
      </c>
      <c r="F26" s="47">
        <v>18</v>
      </c>
      <c r="G26" s="47">
        <v>17</v>
      </c>
      <c r="H26" s="47"/>
      <c r="I26" s="47"/>
      <c r="J26" s="47"/>
      <c r="K26" s="47"/>
      <c r="L26" s="47"/>
      <c r="M26" s="47"/>
      <c r="N26" s="47"/>
      <c r="O26" s="47"/>
      <c r="P26" s="47"/>
      <c r="Q26" s="47"/>
      <c r="R26" s="47"/>
      <c r="S26" s="48">
        <f>IF(T26=0,"-",SUM(D26:R26)/T26*PARAMETRES!$G$8)</f>
        <v>21.794871794871796</v>
      </c>
      <c r="T26" s="49">
        <f t="shared" si="0"/>
        <v>78</v>
      </c>
      <c r="U26" s="50">
        <f>IF(PARAMETRES!$B25="-","",IF(D$3="",0,IF(D$46="",IF(D26="",1,0),0))+IF(E$3="",0,IF(E$46="",IF(E26="",1,0),0))+IF(F$3="",0,IF(F$46="",IF(F26="",1,0),0))+IF(G$3="",0,IF(G$46="",IF(G26="",1,0),0))+IF(H$3="",0,IF(H$46="",IF(H26="",1,0),0))+IF(I$3="",0,IF(I$46="",IF(I26="",1,0),0))+IF(J$3="",0,IF(J$46="",IF(J26="",1,0),0))+IF(K$3="",0,IF(K$46="",IF(K26="",1,0),0))+IF(L$3="",0,IF(L$46="",IF(L26="",1,0),0))+IF(M$3="",0,IF(M$46="",IF(M26="",1,0),0))+IF(N$3="",0,IF(N$46="",IF(N26="",1,0),0)+IF(O$3="",0,IF(O$46="",IF(O26="",1,0),0))+IF(P$3="",0,IF(P$46="",IF(P26="",1,0),0))+IF(Q$3="",0,IF(Q$46="",IF(Q26="",1,0),0))+IF(R$3="",0,IF(R$46="",IF(R26="",1,0),0))))</f>
        <v>0</v>
      </c>
      <c r="V26" s="31">
        <f>V25+1</f>
        <v>21</v>
      </c>
      <c r="W26" s="46" t="str">
        <f>PARAMETRES!$B25</f>
        <v>R</v>
      </c>
      <c r="X26" s="46" t="str">
        <f>PARAMETRES!$C25</f>
        <v>A</v>
      </c>
      <c r="Y26" s="47"/>
      <c r="Z26" s="47"/>
      <c r="AA26" s="47"/>
      <c r="AB26" s="47"/>
      <c r="AC26" s="47"/>
      <c r="AD26" s="47"/>
      <c r="AE26" s="47"/>
      <c r="AF26" s="47"/>
      <c r="AG26" s="47"/>
      <c r="AH26" s="47"/>
      <c r="AI26" s="47"/>
      <c r="AJ26" s="47"/>
      <c r="AK26" s="47"/>
      <c r="AL26" s="47"/>
      <c r="AM26" s="47"/>
      <c r="AN26" s="48" t="str">
        <f>IF(AO26=0,"-",SUM(Y26:AM26)/AO26*PARAMETRES!$G$8)</f>
        <v>-</v>
      </c>
      <c r="AO26" s="49">
        <f t="shared" si="1"/>
        <v>0</v>
      </c>
      <c r="AP26" s="50">
        <f>IF(PARAMETRES!$B25="-","",IF(Y$3="",0,IF(Y$46="",IF(Y26="",1,0),0))+IF(Z$3="",0,IF(Z$46="",IF(Z26="",1,0),0))+IF(AA$3="",0,IF(AA$46="",IF(AA26="",1,0),0))+IF(AB$3="",0,IF(AB$46="",IF(AB26="",1,0),0))+IF(AC$3="",0,IF(AC$46="",IF(AC26="",1,0),0))+IF(AD$3="",0,IF(AD$46="",IF(AD26="",1,0),0))+IF(AE$3="",0,IF(AE$46="",IF(AE26="",1,0),0))+IF(AF$3="",0,IF(AF$46="",IF(AF26="",1,0),0))+IF(AG$3="",0,IF(AG$46="",IF(AG26="",1,0),0))+IF(AH$3="",0,IF(AH$46="",IF(AH26="",1,0),0))+IF(AI$3="",0,IF(AI$46="",IF(AI26="",1,0),0)+IF(AJ$3="",0,IF(AJ$46="",IF(AJ26="",1,0),0))+IF(AK$3="",0,IF(AK$46="",IF(AK26="",1,0),0))+IF(AL$3="",0,IF(AL$46="",IF(AL26="",1,0),0))+IF(AM$3="",0,IF(AM$46="",IF(AM26="",1,0),0))))</f>
        <v>0</v>
      </c>
      <c r="AQ26" s="31">
        <f>AQ25+1</f>
        <v>21</v>
      </c>
      <c r="AR26" s="46" t="str">
        <f>PARAMETRES!$B25</f>
        <v>R</v>
      </c>
      <c r="AS26" s="46" t="str">
        <f>PARAMETRES!$C25</f>
        <v>A</v>
      </c>
      <c r="AT26" s="47"/>
      <c r="AU26" s="47"/>
      <c r="AV26" s="47"/>
      <c r="AW26" s="47"/>
      <c r="AX26" s="47"/>
      <c r="AY26" s="47"/>
      <c r="AZ26" s="47"/>
      <c r="BA26" s="47"/>
      <c r="BB26" s="47"/>
      <c r="BC26" s="47"/>
      <c r="BD26" s="47"/>
      <c r="BE26" s="47"/>
      <c r="BF26" s="47"/>
      <c r="BG26" s="47"/>
      <c r="BH26" s="47"/>
      <c r="BI26" s="48" t="str">
        <f>IF(BJ26=0,"-",SUM(AT26:BH26)/BJ26*PARAMETRES!$G$8)</f>
        <v>-</v>
      </c>
      <c r="BJ26" s="49">
        <f t="shared" si="2"/>
        <v>0</v>
      </c>
      <c r="BK26" s="50">
        <f>IF(PARAMETRES!$B25="-","",IF(AT$3="",0,IF(AT$46="",IF(AT26="",1,0),0))+IF(AU$3="",0,IF(AU$46="",IF(AU26="",1,0),0))+IF(AV$3="",0,IF(AV$46="",IF(AV26="",1,0),0))+IF(AW$3="",0,IF(AW$46="",IF(AW26="",1,0),0))+IF(AX$3="",0,IF(AX$46="",IF(AX26="",1,0),0))+IF(AY$3="",0,IF(AY$46="",IF(AY26="",1,0),0))+IF(AZ$3="",0,IF(AZ$46="",IF(AZ26="",1,0),0))+IF(BA$3="",0,IF(BA$46="",IF(BA26="",1,0),0))+IF(BB$3="",0,IF(BB$46="",IF(BB26="",1,0),0))+IF(BC$3="",0,IF(BC$46="",IF(BC26="",1,0),0))+IF(BD$3="",0,IF(BD$46="",IF(BD26="",1,0),0)+IF(BE$3="",0,IF(BE$46="",IF(BE26="",1,0),0))+IF(BF$3="",0,IF(BF$46="",IF(BF26="",1,0),0))+IF(BG$3="",0,IF(BG$46="",IF(BG26="",1,0),0))+IF(BH$3="",0,IF(BH$46="",IF(BH26="",1,0),0))))</f>
        <v>0</v>
      </c>
      <c r="BL26" s="31">
        <f>BL25+1</f>
        <v>21</v>
      </c>
      <c r="BM26" s="46" t="str">
        <f>PARAMETRES!$B25</f>
        <v>R</v>
      </c>
      <c r="BN26" s="46" t="str">
        <f>PARAMETRES!$C25</f>
        <v>A</v>
      </c>
      <c r="BO26" s="47"/>
      <c r="BP26" s="47"/>
      <c r="BQ26" s="47"/>
      <c r="BR26" s="47"/>
      <c r="BS26" s="47"/>
      <c r="BT26" s="47"/>
      <c r="BU26" s="47"/>
      <c r="BV26" s="47"/>
      <c r="BW26" s="47"/>
      <c r="BX26" s="47"/>
      <c r="BY26" s="47"/>
      <c r="BZ26" s="47"/>
      <c r="CA26" s="47"/>
      <c r="CB26" s="47"/>
      <c r="CC26" s="47"/>
      <c r="CD26" s="47"/>
      <c r="CE26" s="47"/>
      <c r="CF26" s="74"/>
      <c r="CG26" s="47"/>
      <c r="CH26" s="48" t="str">
        <f>IF(CI26=0,"-",SUM(BO26:CG26)/CI26*PARAMETRES!$G$8)</f>
        <v>-</v>
      </c>
      <c r="CI26" s="49">
        <f t="shared" si="3"/>
        <v>0</v>
      </c>
      <c r="CJ26" s="51">
        <f>IF(PARAMETRES!$B25="-","",IF(BO$3="",0,IF(BO$46="",IF(BO26="",1,0),0))+IF(BP$3="",0,IF(BP$46="",IF(BP26="",1,0),0))+IF(BQ$3="",0,IF(BQ$46="",IF(BQ26="",1,0),0))+IF(BR$3="",0,IF(BR$46="",IF(BR26="",1,0),0))+IF(BS$3="",0,IF(BS$46="",IF(BS26="",1,0),0))+IF(BT$3="",0,IF(BT$46="",IF(BT26="",1,0),0))+IF(BU$3="",0,IF(BU$46="",IF(BU26="",1,0),0))+IF(BV$3="",0,IF(BV$46="",IF(BV26="",1,0),0))+IF(BW$3="",0,IF(BW$46="",IF(BW26="",1,0),0))+IF(BX$3="",0,IF(BX$46="",IF(BX26="",1,0),0))+IF(BY$3="",0,IF(BY$46="",IF(BY26="",1,0),0))+IF(BZ$3="",0,IF(BZ$46="",IF(BZ26="",1,0),0))+IF(CA$3="",0,IF(CA$46="",IF(CA26="",1,0),0))+IF(CB$3="",0,IF(CB$46="",IF(CB26="",1,0),0))+IF(CC$3="",0,IF(CC$46="",IF(CC26="",1,0),0))+IF(CD$3="",0,IF(CD$46="",IF(CD26="",1,0),0)+IF(CE$3="",0,IF(CE$46="",IF(CE26="",1,0),0))+IF(CF$3="",0,IF(CF$46="",IF(CF26="",1,0),0))+IF(CG$3="",0,IF(CG$46="",IF(CG26="",1,0),0))))</f>
        <v>0</v>
      </c>
      <c r="CK26" s="46" t="str">
        <f>PARAMETRES!$B25</f>
        <v>R</v>
      </c>
      <c r="CL26" s="52" t="str">
        <f>PARAMETRES!$C25</f>
        <v>A</v>
      </c>
      <c r="CN26" s="80"/>
      <c r="CO26" s="81"/>
      <c r="CP26" s="77" t="s">
        <v>31</v>
      </c>
      <c r="CQ26" s="82" t="str">
        <f t="shared" si="4"/>
        <v/>
      </c>
      <c r="CR26" s="83" t="str">
        <f t="shared" si="5"/>
        <v/>
      </c>
    </row>
    <row r="27" spans="1:96">
      <c r="A27" s="31">
        <f>A26+1</f>
        <v>22</v>
      </c>
      <c r="B27" s="46" t="str">
        <f>PARAMETRES!$B26</f>
        <v>S</v>
      </c>
      <c r="C27" s="46" t="str">
        <f>PARAMETRES!$C26</f>
        <v>M</v>
      </c>
      <c r="D27" s="47">
        <v>3.5</v>
      </c>
      <c r="E27" s="47">
        <v>18</v>
      </c>
      <c r="F27" s="47">
        <v>16</v>
      </c>
      <c r="G27" s="47">
        <v>12</v>
      </c>
      <c r="H27" s="47"/>
      <c r="I27" s="47"/>
      <c r="J27" s="47"/>
      <c r="K27" s="47"/>
      <c r="L27" s="47"/>
      <c r="M27" s="47"/>
      <c r="N27" s="47"/>
      <c r="O27" s="47"/>
      <c r="P27" s="47"/>
      <c r="Q27" s="47"/>
      <c r="R27" s="47"/>
      <c r="S27" s="48">
        <f>IF(T27=0,"-",SUM(D27:R27)/T27*PARAMETRES!$G$8)</f>
        <v>15.865384615384615</v>
      </c>
      <c r="T27" s="49">
        <f t="shared" si="0"/>
        <v>78</v>
      </c>
      <c r="U27" s="50">
        <f>IF(PARAMETRES!$B26="-","",IF(D$3="",0,IF(D$46="",IF(D27="",1,0),0))+IF(E$3="",0,IF(E$46="",IF(E27="",1,0),0))+IF(F$3="",0,IF(F$46="",IF(F27="",1,0),0))+IF(G$3="",0,IF(G$46="",IF(G27="",1,0),0))+IF(H$3="",0,IF(H$46="",IF(H27="",1,0),0))+IF(I$3="",0,IF(I$46="",IF(I27="",1,0),0))+IF(J$3="",0,IF(J$46="",IF(J27="",1,0),0))+IF(K$3="",0,IF(K$46="",IF(K27="",1,0),0))+IF(L$3="",0,IF(L$46="",IF(L27="",1,0),0))+IF(M$3="",0,IF(M$46="",IF(M27="",1,0),0))+IF(N$3="",0,IF(N$46="",IF(N27="",1,0),0)+IF(O$3="",0,IF(O$46="",IF(O27="",1,0),0))+IF(P$3="",0,IF(P$46="",IF(P27="",1,0),0))+IF(Q$3="",0,IF(Q$46="",IF(Q27="",1,0),0))+IF(R$3="",0,IF(R$46="",IF(R27="",1,0),0))))</f>
        <v>0</v>
      </c>
      <c r="V27" s="31">
        <f>V26+1</f>
        <v>22</v>
      </c>
      <c r="W27" s="46" t="str">
        <f>PARAMETRES!$B26</f>
        <v>S</v>
      </c>
      <c r="X27" s="46" t="str">
        <f>PARAMETRES!$C26</f>
        <v>M</v>
      </c>
      <c r="Y27" s="47"/>
      <c r="Z27" s="47"/>
      <c r="AA27" s="47"/>
      <c r="AB27" s="47"/>
      <c r="AC27" s="47"/>
      <c r="AD27" s="47"/>
      <c r="AE27" s="47"/>
      <c r="AF27" s="47"/>
      <c r="AG27" s="47"/>
      <c r="AH27" s="47"/>
      <c r="AI27" s="47"/>
      <c r="AJ27" s="47"/>
      <c r="AK27" s="47"/>
      <c r="AL27" s="47"/>
      <c r="AM27" s="47"/>
      <c r="AN27" s="48" t="str">
        <f>IF(AO27=0,"-",SUM(Y27:AM27)/AO27*PARAMETRES!$G$8)</f>
        <v>-</v>
      </c>
      <c r="AO27" s="49">
        <f t="shared" si="1"/>
        <v>0</v>
      </c>
      <c r="AP27" s="50">
        <f>IF(PARAMETRES!$B26="-","",IF(Y$3="",0,IF(Y$46="",IF(Y27="",1,0),0))+IF(Z$3="",0,IF(Z$46="",IF(Z27="",1,0),0))+IF(AA$3="",0,IF(AA$46="",IF(AA27="",1,0),0))+IF(AB$3="",0,IF(AB$46="",IF(AB27="",1,0),0))+IF(AC$3="",0,IF(AC$46="",IF(AC27="",1,0),0))+IF(AD$3="",0,IF(AD$46="",IF(AD27="",1,0),0))+IF(AE$3="",0,IF(AE$46="",IF(AE27="",1,0),0))+IF(AF$3="",0,IF(AF$46="",IF(AF27="",1,0),0))+IF(AG$3="",0,IF(AG$46="",IF(AG27="",1,0),0))+IF(AH$3="",0,IF(AH$46="",IF(AH27="",1,0),0))+IF(AI$3="",0,IF(AI$46="",IF(AI27="",1,0),0)+IF(AJ$3="",0,IF(AJ$46="",IF(AJ27="",1,0),0))+IF(AK$3="",0,IF(AK$46="",IF(AK27="",1,0),0))+IF(AL$3="",0,IF(AL$46="",IF(AL27="",1,0),0))+IF(AM$3="",0,IF(AM$46="",IF(AM27="",1,0),0))))</f>
        <v>0</v>
      </c>
      <c r="AQ27" s="31">
        <f>AQ26+1</f>
        <v>22</v>
      </c>
      <c r="AR27" s="46" t="str">
        <f>PARAMETRES!$B26</f>
        <v>S</v>
      </c>
      <c r="AS27" s="46" t="str">
        <f>PARAMETRES!$C26</f>
        <v>M</v>
      </c>
      <c r="AT27" s="47"/>
      <c r="AU27" s="47"/>
      <c r="AV27" s="47"/>
      <c r="AW27" s="47"/>
      <c r="AX27" s="47"/>
      <c r="AY27" s="47"/>
      <c r="AZ27" s="47"/>
      <c r="BA27" s="47"/>
      <c r="BB27" s="47"/>
      <c r="BC27" s="47"/>
      <c r="BD27" s="47"/>
      <c r="BE27" s="47"/>
      <c r="BF27" s="47"/>
      <c r="BG27" s="47"/>
      <c r="BH27" s="47"/>
      <c r="BI27" s="48" t="str">
        <f>IF(BJ27=0,"-",SUM(AT27:BH27)/BJ27*PARAMETRES!$G$8)</f>
        <v>-</v>
      </c>
      <c r="BJ27" s="49">
        <f t="shared" si="2"/>
        <v>0</v>
      </c>
      <c r="BK27" s="50">
        <f>IF(PARAMETRES!$B26="-","",IF(AT$3="",0,IF(AT$46="",IF(AT27="",1,0),0))+IF(AU$3="",0,IF(AU$46="",IF(AU27="",1,0),0))+IF(AV$3="",0,IF(AV$46="",IF(AV27="",1,0),0))+IF(AW$3="",0,IF(AW$46="",IF(AW27="",1,0),0))+IF(AX$3="",0,IF(AX$46="",IF(AX27="",1,0),0))+IF(AY$3="",0,IF(AY$46="",IF(AY27="",1,0),0))+IF(AZ$3="",0,IF(AZ$46="",IF(AZ27="",1,0),0))+IF(BA$3="",0,IF(BA$46="",IF(BA27="",1,0),0))+IF(BB$3="",0,IF(BB$46="",IF(BB27="",1,0),0))+IF(BC$3="",0,IF(BC$46="",IF(BC27="",1,0),0))+IF(BD$3="",0,IF(BD$46="",IF(BD27="",1,0),0)+IF(BE$3="",0,IF(BE$46="",IF(BE27="",1,0),0))+IF(BF$3="",0,IF(BF$46="",IF(BF27="",1,0),0))+IF(BG$3="",0,IF(BG$46="",IF(BG27="",1,0),0))+IF(BH$3="",0,IF(BH$46="",IF(BH27="",1,0),0))))</f>
        <v>0</v>
      </c>
      <c r="BL27" s="31">
        <f>BL26+1</f>
        <v>22</v>
      </c>
      <c r="BM27" s="46" t="str">
        <f>PARAMETRES!$B26</f>
        <v>S</v>
      </c>
      <c r="BN27" s="46" t="str">
        <f>PARAMETRES!$C26</f>
        <v>M</v>
      </c>
      <c r="BO27" s="47"/>
      <c r="BP27" s="47"/>
      <c r="BQ27" s="47"/>
      <c r="BR27" s="47"/>
      <c r="BS27" s="47"/>
      <c r="BT27" s="47"/>
      <c r="BU27" s="47"/>
      <c r="BV27" s="47"/>
      <c r="BW27" s="47"/>
      <c r="BX27" s="47"/>
      <c r="BY27" s="47"/>
      <c r="BZ27" s="47"/>
      <c r="CA27" s="47"/>
      <c r="CB27" s="47"/>
      <c r="CC27" s="47"/>
      <c r="CD27" s="47"/>
      <c r="CE27" s="47"/>
      <c r="CF27" s="74"/>
      <c r="CG27" s="47"/>
      <c r="CH27" s="48" t="str">
        <f>IF(CI27=0,"-",SUM(BO27:CG27)/CI27*PARAMETRES!$G$8)</f>
        <v>-</v>
      </c>
      <c r="CI27" s="49">
        <f t="shared" si="3"/>
        <v>0</v>
      </c>
      <c r="CJ27" s="51">
        <f>IF(PARAMETRES!$B26="-","",IF(BO$3="",0,IF(BO$46="",IF(BO27="",1,0),0))+IF(BP$3="",0,IF(BP$46="",IF(BP27="",1,0),0))+IF(BQ$3="",0,IF(BQ$46="",IF(BQ27="",1,0),0))+IF(BR$3="",0,IF(BR$46="",IF(BR27="",1,0),0))+IF(BS$3="",0,IF(BS$46="",IF(BS27="",1,0),0))+IF(BT$3="",0,IF(BT$46="",IF(BT27="",1,0),0))+IF(BU$3="",0,IF(BU$46="",IF(BU27="",1,0),0))+IF(BV$3="",0,IF(BV$46="",IF(BV27="",1,0),0))+IF(BW$3="",0,IF(BW$46="",IF(BW27="",1,0),0))+IF(BX$3="",0,IF(BX$46="",IF(BX27="",1,0),0))+IF(BY$3="",0,IF(BY$46="",IF(BY27="",1,0),0))+IF(BZ$3="",0,IF(BZ$46="",IF(BZ27="",1,0),0))+IF(CA$3="",0,IF(CA$46="",IF(CA27="",1,0),0))+IF(CB$3="",0,IF(CB$46="",IF(CB27="",1,0),0))+IF(CC$3="",0,IF(CC$46="",IF(CC27="",1,0),0))+IF(CD$3="",0,IF(CD$46="",IF(CD27="",1,0),0)+IF(CE$3="",0,IF(CE$46="",IF(CE27="",1,0),0))+IF(CF$3="",0,IF(CF$46="",IF(CF27="",1,0),0))+IF(CG$3="",0,IF(CG$46="",IF(CG27="",1,0),0))))</f>
        <v>0</v>
      </c>
      <c r="CK27" s="46" t="str">
        <f>PARAMETRES!$B26</f>
        <v>S</v>
      </c>
      <c r="CL27" s="52" t="str">
        <f>PARAMETRES!$C26</f>
        <v>M</v>
      </c>
      <c r="CN27" s="80"/>
      <c r="CO27" s="81"/>
      <c r="CP27" s="77" t="s">
        <v>31</v>
      </c>
      <c r="CQ27" s="82" t="str">
        <f t="shared" si="4"/>
        <v/>
      </c>
      <c r="CR27" s="83" t="str">
        <f t="shared" si="5"/>
        <v/>
      </c>
    </row>
    <row r="28" spans="1:96">
      <c r="A28" s="31">
        <f t="shared" ref="A28:A45" si="10">A27+1</f>
        <v>23</v>
      </c>
      <c r="B28" s="46" t="str">
        <f>PARAMETRES!$B27</f>
        <v>S</v>
      </c>
      <c r="C28" s="46" t="str">
        <f>PARAMETRES!$C27</f>
        <v>N</v>
      </c>
      <c r="D28" s="47">
        <v>4.5</v>
      </c>
      <c r="E28" s="47">
        <v>20</v>
      </c>
      <c r="F28" s="47">
        <v>6</v>
      </c>
      <c r="G28" s="47">
        <v>14</v>
      </c>
      <c r="H28" s="47"/>
      <c r="I28" s="47"/>
      <c r="J28" s="47"/>
      <c r="K28" s="47"/>
      <c r="L28" s="47"/>
      <c r="M28" s="47"/>
      <c r="N28" s="47"/>
      <c r="O28" s="47"/>
      <c r="P28" s="47"/>
      <c r="Q28" s="47"/>
      <c r="R28" s="47"/>
      <c r="S28" s="48">
        <f>IF(T28=0,"-",SUM(D28:R28)/T28*PARAMETRES!$G$8)</f>
        <v>14.262820512820513</v>
      </c>
      <c r="T28" s="49">
        <f t="shared" si="0"/>
        <v>78</v>
      </c>
      <c r="U28" s="50">
        <f>IF(PARAMETRES!$B27="-","",IF(D$3="",0,IF(D$46="",IF(D28="",1,0),0))+IF(E$3="",0,IF(E$46="",IF(E28="",1,0),0))+IF(F$3="",0,IF(F$46="",IF(F28="",1,0),0))+IF(G$3="",0,IF(G$46="",IF(G28="",1,0),0))+IF(H$3="",0,IF(H$46="",IF(H28="",1,0),0))+IF(I$3="",0,IF(I$46="",IF(I28="",1,0),0))+IF(J$3="",0,IF(J$46="",IF(J28="",1,0),0))+IF(K$3="",0,IF(K$46="",IF(K28="",1,0),0))+IF(L$3="",0,IF(L$46="",IF(L28="",1,0),0))+IF(M$3="",0,IF(M$46="",IF(M28="",1,0),0))+IF(N$3="",0,IF(N$46="",IF(N28="",1,0),0)+IF(O$3="",0,IF(O$46="",IF(O28="",1,0),0))+IF(P$3="",0,IF(P$46="",IF(P28="",1,0),0))+IF(Q$3="",0,IF(Q$46="",IF(Q28="",1,0),0))+IF(R$3="",0,IF(R$46="",IF(R28="",1,0),0))))</f>
        <v>0</v>
      </c>
      <c r="V28" s="31">
        <f t="shared" ref="V28:V45" si="11">V27+1</f>
        <v>23</v>
      </c>
      <c r="W28" s="46" t="str">
        <f>PARAMETRES!$B27</f>
        <v>S</v>
      </c>
      <c r="X28" s="46" t="str">
        <f>PARAMETRES!$C27</f>
        <v>N</v>
      </c>
      <c r="Y28" s="47"/>
      <c r="Z28" s="47"/>
      <c r="AA28" s="47"/>
      <c r="AB28" s="47"/>
      <c r="AC28" s="47"/>
      <c r="AD28" s="47"/>
      <c r="AE28" s="47"/>
      <c r="AF28" s="47"/>
      <c r="AG28" s="47"/>
      <c r="AH28" s="47"/>
      <c r="AI28" s="47"/>
      <c r="AJ28" s="47"/>
      <c r="AK28" s="47"/>
      <c r="AL28" s="47"/>
      <c r="AM28" s="47"/>
      <c r="AN28" s="48" t="str">
        <f>IF(AO28=0,"-",SUM(Y28:AM28)/AO28*PARAMETRES!$G$8)</f>
        <v>-</v>
      </c>
      <c r="AO28" s="49">
        <f t="shared" si="1"/>
        <v>0</v>
      </c>
      <c r="AP28" s="50">
        <f>IF(PARAMETRES!$B27="-","",IF(Y$3="",0,IF(Y$46="",IF(Y28="",1,0),0))+IF(Z$3="",0,IF(Z$46="",IF(Z28="",1,0),0))+IF(AA$3="",0,IF(AA$46="",IF(AA28="",1,0),0))+IF(AB$3="",0,IF(AB$46="",IF(AB28="",1,0),0))+IF(AC$3="",0,IF(AC$46="",IF(AC28="",1,0),0))+IF(AD$3="",0,IF(AD$46="",IF(AD28="",1,0),0))+IF(AE$3="",0,IF(AE$46="",IF(AE28="",1,0),0))+IF(AF$3="",0,IF(AF$46="",IF(AF28="",1,0),0))+IF(AG$3="",0,IF(AG$46="",IF(AG28="",1,0),0))+IF(AH$3="",0,IF(AH$46="",IF(AH28="",1,0),0))+IF(AI$3="",0,IF(AI$46="",IF(AI28="",1,0),0)+IF(AJ$3="",0,IF(AJ$46="",IF(AJ28="",1,0),0))+IF(AK$3="",0,IF(AK$46="",IF(AK28="",1,0),0))+IF(AL$3="",0,IF(AL$46="",IF(AL28="",1,0),0))+IF(AM$3="",0,IF(AM$46="",IF(AM28="",1,0),0))))</f>
        <v>0</v>
      </c>
      <c r="AQ28" s="31">
        <f t="shared" ref="AQ28:AQ45" si="12">AQ27+1</f>
        <v>23</v>
      </c>
      <c r="AR28" s="46" t="str">
        <f>PARAMETRES!$B27</f>
        <v>S</v>
      </c>
      <c r="AS28" s="46" t="str">
        <f>PARAMETRES!$C27</f>
        <v>N</v>
      </c>
      <c r="AT28" s="47"/>
      <c r="AU28" s="47"/>
      <c r="AV28" s="47"/>
      <c r="AW28" s="47"/>
      <c r="AX28" s="47"/>
      <c r="AY28" s="47"/>
      <c r="AZ28" s="47"/>
      <c r="BA28" s="47"/>
      <c r="BB28" s="47"/>
      <c r="BC28" s="47"/>
      <c r="BD28" s="47"/>
      <c r="BE28" s="47"/>
      <c r="BF28" s="47"/>
      <c r="BG28" s="47"/>
      <c r="BH28" s="47"/>
      <c r="BI28" s="48" t="str">
        <f>IF(BJ28=0,"-",SUM(AT28:BH28)/BJ28*PARAMETRES!$G$8)</f>
        <v>-</v>
      </c>
      <c r="BJ28" s="49">
        <f t="shared" si="2"/>
        <v>0</v>
      </c>
      <c r="BK28" s="50">
        <f>IF(PARAMETRES!$B27="-","",IF(AT$3="",0,IF(AT$46="",IF(AT28="",1,0),0))+IF(AU$3="",0,IF(AU$46="",IF(AU28="",1,0),0))+IF(AV$3="",0,IF(AV$46="",IF(AV28="",1,0),0))+IF(AW$3="",0,IF(AW$46="",IF(AW28="",1,0),0))+IF(AX$3="",0,IF(AX$46="",IF(AX28="",1,0),0))+IF(AY$3="",0,IF(AY$46="",IF(AY28="",1,0),0))+IF(AZ$3="",0,IF(AZ$46="",IF(AZ28="",1,0),0))+IF(BA$3="",0,IF(BA$46="",IF(BA28="",1,0),0))+IF(BB$3="",0,IF(BB$46="",IF(BB28="",1,0),0))+IF(BC$3="",0,IF(BC$46="",IF(BC28="",1,0),0))+IF(BD$3="",0,IF(BD$46="",IF(BD28="",1,0),0)+IF(BE$3="",0,IF(BE$46="",IF(BE28="",1,0),0))+IF(BF$3="",0,IF(BF$46="",IF(BF28="",1,0),0))+IF(BG$3="",0,IF(BG$46="",IF(BG28="",1,0),0))+IF(BH$3="",0,IF(BH$46="",IF(BH28="",1,0),0))))</f>
        <v>0</v>
      </c>
      <c r="BL28" s="31">
        <f t="shared" ref="BL28:BL45" si="13">BL27+1</f>
        <v>23</v>
      </c>
      <c r="BM28" s="46" t="str">
        <f>PARAMETRES!$B27</f>
        <v>S</v>
      </c>
      <c r="BN28" s="46" t="str">
        <f>PARAMETRES!$C27</f>
        <v>N</v>
      </c>
      <c r="BO28" s="47"/>
      <c r="BP28" s="47"/>
      <c r="BQ28" s="47"/>
      <c r="BR28" s="47"/>
      <c r="BS28" s="47"/>
      <c r="BT28" s="47"/>
      <c r="BU28" s="47"/>
      <c r="BV28" s="47"/>
      <c r="BW28" s="47"/>
      <c r="BX28" s="47"/>
      <c r="BY28" s="47"/>
      <c r="BZ28" s="47"/>
      <c r="CA28" s="47"/>
      <c r="CB28" s="47"/>
      <c r="CC28" s="47"/>
      <c r="CD28" s="47"/>
      <c r="CE28" s="47"/>
      <c r="CF28" s="74"/>
      <c r="CG28" s="47"/>
      <c r="CH28" s="48" t="str">
        <f>IF(CI28=0,"-",SUM(BO28:CG28)/CI28*PARAMETRES!$G$8)</f>
        <v>-</v>
      </c>
      <c r="CI28" s="49">
        <f t="shared" si="3"/>
        <v>0</v>
      </c>
      <c r="CJ28" s="51">
        <f>IF(PARAMETRES!$B27="-","",IF(BO$3="",0,IF(BO$46="",IF(BO28="",1,0),0))+IF(BP$3="",0,IF(BP$46="",IF(BP28="",1,0),0))+IF(BQ$3="",0,IF(BQ$46="",IF(BQ28="",1,0),0))+IF(BR$3="",0,IF(BR$46="",IF(BR28="",1,0),0))+IF(BS$3="",0,IF(BS$46="",IF(BS28="",1,0),0))+IF(BT$3="",0,IF(BT$46="",IF(BT28="",1,0),0))+IF(BU$3="",0,IF(BU$46="",IF(BU28="",1,0),0))+IF(BV$3="",0,IF(BV$46="",IF(BV28="",1,0),0))+IF(BW$3="",0,IF(BW$46="",IF(BW28="",1,0),0))+IF(BX$3="",0,IF(BX$46="",IF(BX28="",1,0),0))+IF(BY$3="",0,IF(BY$46="",IF(BY28="",1,0),0))+IF(BZ$3="",0,IF(BZ$46="",IF(BZ28="",1,0),0))+IF(CA$3="",0,IF(CA$46="",IF(CA28="",1,0),0))+IF(CB$3="",0,IF(CB$46="",IF(CB28="",1,0),0))+IF(CC$3="",0,IF(CC$46="",IF(CC28="",1,0),0))+IF(CD$3="",0,IF(CD$46="",IF(CD28="",1,0),0)+IF(CE$3="",0,IF(CE$46="",IF(CE28="",1,0),0))+IF(CF$3="",0,IF(CF$46="",IF(CF28="",1,0),0))+IF(CG$3="",0,IF(CG$46="",IF(CG28="",1,0),0))))</f>
        <v>0</v>
      </c>
      <c r="CK28" s="46" t="str">
        <f>PARAMETRES!$B27</f>
        <v>S</v>
      </c>
      <c r="CL28" s="52" t="str">
        <f>PARAMETRES!$C27</f>
        <v>N</v>
      </c>
      <c r="CN28" s="80"/>
      <c r="CO28" s="81"/>
      <c r="CP28" s="77" t="s">
        <v>31</v>
      </c>
      <c r="CQ28" s="82" t="str">
        <f t="shared" si="4"/>
        <v/>
      </c>
      <c r="CR28" s="83" t="str">
        <f t="shared" si="5"/>
        <v/>
      </c>
    </row>
    <row r="29" spans="1:96">
      <c r="A29" s="31">
        <f t="shared" si="10"/>
        <v>24</v>
      </c>
      <c r="B29" s="46" t="str">
        <f>PARAMETRES!$B28</f>
        <v>S</v>
      </c>
      <c r="C29" s="46" t="str">
        <f>PARAMETRES!$C28</f>
        <v>T</v>
      </c>
      <c r="D29" s="47">
        <v>4</v>
      </c>
      <c r="E29" s="47">
        <v>24.5</v>
      </c>
      <c r="F29" s="47">
        <v>18</v>
      </c>
      <c r="G29" s="47">
        <v>14</v>
      </c>
      <c r="H29" s="47"/>
      <c r="I29" s="47"/>
      <c r="J29" s="47"/>
      <c r="K29" s="47"/>
      <c r="L29" s="47"/>
      <c r="M29" s="47"/>
      <c r="N29" s="47"/>
      <c r="O29" s="47"/>
      <c r="P29" s="47"/>
      <c r="Q29" s="47"/>
      <c r="R29" s="47"/>
      <c r="S29" s="48">
        <f>IF(T29=0,"-",SUM(D29:R29)/T29*PARAMETRES!$G$8)</f>
        <v>19.391025641025642</v>
      </c>
      <c r="T29" s="49">
        <f t="shared" si="0"/>
        <v>78</v>
      </c>
      <c r="U29" s="50">
        <f>IF(PARAMETRES!$B28="-","",IF(D$3="",0,IF(D$46="",IF(D29="",1,0),0))+IF(E$3="",0,IF(E$46="",IF(E29="",1,0),0))+IF(F$3="",0,IF(F$46="",IF(F29="",1,0),0))+IF(G$3="",0,IF(G$46="",IF(G29="",1,0),0))+IF(H$3="",0,IF(H$46="",IF(H29="",1,0),0))+IF(I$3="",0,IF(I$46="",IF(I29="",1,0),0))+IF(J$3="",0,IF(J$46="",IF(J29="",1,0),0))+IF(K$3="",0,IF(K$46="",IF(K29="",1,0),0))+IF(L$3="",0,IF(L$46="",IF(L29="",1,0),0))+IF(M$3="",0,IF(M$46="",IF(M29="",1,0),0))+IF(N$3="",0,IF(N$46="",IF(N29="",1,0),0)+IF(O$3="",0,IF(O$46="",IF(O29="",1,0),0))+IF(P$3="",0,IF(P$46="",IF(P29="",1,0),0))+IF(Q$3="",0,IF(Q$46="",IF(Q29="",1,0),0))+IF(R$3="",0,IF(R$46="",IF(R29="",1,0),0))))</f>
        <v>0</v>
      </c>
      <c r="V29" s="31">
        <f t="shared" si="11"/>
        <v>24</v>
      </c>
      <c r="W29" s="46" t="str">
        <f>PARAMETRES!$B28</f>
        <v>S</v>
      </c>
      <c r="X29" s="46" t="str">
        <f>PARAMETRES!$C28</f>
        <v>T</v>
      </c>
      <c r="Y29" s="47"/>
      <c r="Z29" s="47"/>
      <c r="AA29" s="47"/>
      <c r="AB29" s="47"/>
      <c r="AC29" s="47"/>
      <c r="AD29" s="47"/>
      <c r="AE29" s="47"/>
      <c r="AF29" s="47"/>
      <c r="AG29" s="47"/>
      <c r="AH29" s="47"/>
      <c r="AI29" s="47"/>
      <c r="AJ29" s="47"/>
      <c r="AK29" s="47"/>
      <c r="AL29" s="47"/>
      <c r="AM29" s="47"/>
      <c r="AN29" s="48" t="str">
        <f>IF(AO29=0,"-",SUM(Y29:AM29)/AO29*PARAMETRES!$G$8)</f>
        <v>-</v>
      </c>
      <c r="AO29" s="49">
        <f t="shared" si="1"/>
        <v>0</v>
      </c>
      <c r="AP29" s="50">
        <f>IF(PARAMETRES!$B28="-","",IF(Y$3="",0,IF(Y$46="",IF(Y29="",1,0),0))+IF(Z$3="",0,IF(Z$46="",IF(Z29="",1,0),0))+IF(AA$3="",0,IF(AA$46="",IF(AA29="",1,0),0))+IF(AB$3="",0,IF(AB$46="",IF(AB29="",1,0),0))+IF(AC$3="",0,IF(AC$46="",IF(AC29="",1,0),0))+IF(AD$3="",0,IF(AD$46="",IF(AD29="",1,0),0))+IF(AE$3="",0,IF(AE$46="",IF(AE29="",1,0),0))+IF(AF$3="",0,IF(AF$46="",IF(AF29="",1,0),0))+IF(AG$3="",0,IF(AG$46="",IF(AG29="",1,0),0))+IF(AH$3="",0,IF(AH$46="",IF(AH29="",1,0),0))+IF(AI$3="",0,IF(AI$46="",IF(AI29="",1,0),0)+IF(AJ$3="",0,IF(AJ$46="",IF(AJ29="",1,0),0))+IF(AK$3="",0,IF(AK$46="",IF(AK29="",1,0),0))+IF(AL$3="",0,IF(AL$46="",IF(AL29="",1,0),0))+IF(AM$3="",0,IF(AM$46="",IF(AM29="",1,0),0))))</f>
        <v>0</v>
      </c>
      <c r="AQ29" s="31">
        <f t="shared" si="12"/>
        <v>24</v>
      </c>
      <c r="AR29" s="46" t="str">
        <f>PARAMETRES!$B28</f>
        <v>S</v>
      </c>
      <c r="AS29" s="46" t="str">
        <f>PARAMETRES!$C28</f>
        <v>T</v>
      </c>
      <c r="AT29" s="47"/>
      <c r="AU29" s="47"/>
      <c r="AV29" s="47"/>
      <c r="AW29" s="47"/>
      <c r="AX29" s="47"/>
      <c r="AY29" s="47"/>
      <c r="AZ29" s="47"/>
      <c r="BA29" s="47"/>
      <c r="BB29" s="47"/>
      <c r="BC29" s="47"/>
      <c r="BD29" s="47"/>
      <c r="BE29" s="47"/>
      <c r="BF29" s="47"/>
      <c r="BG29" s="47"/>
      <c r="BH29" s="47"/>
      <c r="BI29" s="48" t="str">
        <f>IF(BJ29=0,"-",SUM(AT29:BH29)/BJ29*PARAMETRES!$G$8)</f>
        <v>-</v>
      </c>
      <c r="BJ29" s="49">
        <f t="shared" si="2"/>
        <v>0</v>
      </c>
      <c r="BK29" s="50">
        <f>IF(PARAMETRES!$B28="-","",IF(AT$3="",0,IF(AT$46="",IF(AT29="",1,0),0))+IF(AU$3="",0,IF(AU$46="",IF(AU29="",1,0),0))+IF(AV$3="",0,IF(AV$46="",IF(AV29="",1,0),0))+IF(AW$3="",0,IF(AW$46="",IF(AW29="",1,0),0))+IF(AX$3="",0,IF(AX$46="",IF(AX29="",1,0),0))+IF(AY$3="",0,IF(AY$46="",IF(AY29="",1,0),0))+IF(AZ$3="",0,IF(AZ$46="",IF(AZ29="",1,0),0))+IF(BA$3="",0,IF(BA$46="",IF(BA29="",1,0),0))+IF(BB$3="",0,IF(BB$46="",IF(BB29="",1,0),0))+IF(BC$3="",0,IF(BC$46="",IF(BC29="",1,0),0))+IF(BD$3="",0,IF(BD$46="",IF(BD29="",1,0),0)+IF(BE$3="",0,IF(BE$46="",IF(BE29="",1,0),0))+IF(BF$3="",0,IF(BF$46="",IF(BF29="",1,0),0))+IF(BG$3="",0,IF(BG$46="",IF(BG29="",1,0),0))+IF(BH$3="",0,IF(BH$46="",IF(BH29="",1,0),0))))</f>
        <v>0</v>
      </c>
      <c r="BL29" s="31">
        <f t="shared" si="13"/>
        <v>24</v>
      </c>
      <c r="BM29" s="46" t="str">
        <f>PARAMETRES!$B28</f>
        <v>S</v>
      </c>
      <c r="BN29" s="46" t="str">
        <f>PARAMETRES!$C28</f>
        <v>T</v>
      </c>
      <c r="BO29" s="47"/>
      <c r="BP29" s="47"/>
      <c r="BQ29" s="47"/>
      <c r="BR29" s="47"/>
      <c r="BS29" s="47"/>
      <c r="BT29" s="47"/>
      <c r="BU29" s="47"/>
      <c r="BV29" s="47"/>
      <c r="BW29" s="47"/>
      <c r="BX29" s="47"/>
      <c r="BY29" s="47"/>
      <c r="BZ29" s="47"/>
      <c r="CA29" s="47"/>
      <c r="CB29" s="47"/>
      <c r="CC29" s="47"/>
      <c r="CD29" s="47"/>
      <c r="CE29" s="47"/>
      <c r="CF29" s="74"/>
      <c r="CG29" s="47"/>
      <c r="CH29" s="48" t="str">
        <f>IF(CI29=0,"-",SUM(BO29:CG29)/CI29*PARAMETRES!$G$8)</f>
        <v>-</v>
      </c>
      <c r="CI29" s="49">
        <f t="shared" si="3"/>
        <v>0</v>
      </c>
      <c r="CJ29" s="51">
        <f>IF(PARAMETRES!$B28="-","",IF(BO$3="",0,IF(BO$46="",IF(BO29="",1,0),0))+IF(BP$3="",0,IF(BP$46="",IF(BP29="",1,0),0))+IF(BQ$3="",0,IF(BQ$46="",IF(BQ29="",1,0),0))+IF(BR$3="",0,IF(BR$46="",IF(BR29="",1,0),0))+IF(BS$3="",0,IF(BS$46="",IF(BS29="",1,0),0))+IF(BT$3="",0,IF(BT$46="",IF(BT29="",1,0),0))+IF(BU$3="",0,IF(BU$46="",IF(BU29="",1,0),0))+IF(BV$3="",0,IF(BV$46="",IF(BV29="",1,0),0))+IF(BW$3="",0,IF(BW$46="",IF(BW29="",1,0),0))+IF(BX$3="",0,IF(BX$46="",IF(BX29="",1,0),0))+IF(BY$3="",0,IF(BY$46="",IF(BY29="",1,0),0))+IF(BZ$3="",0,IF(BZ$46="",IF(BZ29="",1,0),0))+IF(CA$3="",0,IF(CA$46="",IF(CA29="",1,0),0))+IF(CB$3="",0,IF(CB$46="",IF(CB29="",1,0),0))+IF(CC$3="",0,IF(CC$46="",IF(CC29="",1,0),0))+IF(CD$3="",0,IF(CD$46="",IF(CD29="",1,0),0)+IF(CE$3="",0,IF(CE$46="",IF(CE29="",1,0),0))+IF(CF$3="",0,IF(CF$46="",IF(CF29="",1,0),0))+IF(CG$3="",0,IF(CG$46="",IF(CG29="",1,0),0))))</f>
        <v>0</v>
      </c>
      <c r="CK29" s="46" t="str">
        <f>PARAMETRES!$B28</f>
        <v>S</v>
      </c>
      <c r="CL29" s="52" t="str">
        <f>PARAMETRES!$C28</f>
        <v>T</v>
      </c>
      <c r="CN29" s="80"/>
      <c r="CO29" s="81"/>
      <c r="CP29" s="77" t="s">
        <v>31</v>
      </c>
      <c r="CQ29" s="82" t="str">
        <f t="shared" si="4"/>
        <v/>
      </c>
      <c r="CR29" s="83" t="str">
        <f t="shared" si="5"/>
        <v/>
      </c>
    </row>
    <row r="30" spans="1:96">
      <c r="A30" s="31">
        <f t="shared" si="10"/>
        <v>25</v>
      </c>
      <c r="B30" s="46" t="str">
        <f>PARAMETRES!$B29</f>
        <v>T</v>
      </c>
      <c r="C30" s="46" t="str">
        <f>PARAMETRES!$C29</f>
        <v>L</v>
      </c>
      <c r="D30" s="47">
        <v>4.5</v>
      </c>
      <c r="E30" s="47">
        <v>18.5</v>
      </c>
      <c r="F30" s="47">
        <v>16.5</v>
      </c>
      <c r="G30" s="47">
        <v>17</v>
      </c>
      <c r="H30" s="47"/>
      <c r="I30" s="47"/>
      <c r="J30" s="47"/>
      <c r="K30" s="47"/>
      <c r="L30" s="47"/>
      <c r="M30" s="47"/>
      <c r="N30" s="47"/>
      <c r="O30" s="47"/>
      <c r="P30" s="47"/>
      <c r="Q30" s="47"/>
      <c r="R30" s="47"/>
      <c r="S30" s="48">
        <f>IF(T30=0,"-",SUM(D30:R30)/T30*PARAMETRES!$G$8)</f>
        <v>18.108974358974358</v>
      </c>
      <c r="T30" s="49">
        <f t="shared" si="0"/>
        <v>78</v>
      </c>
      <c r="U30" s="50">
        <f>IF(PARAMETRES!$B29="-","",IF(D$3="",0,IF(D$46="",IF(D30="",1,0),0))+IF(E$3="",0,IF(E$46="",IF(E30="",1,0),0))+IF(F$3="",0,IF(F$46="",IF(F30="",1,0),0))+IF(G$3="",0,IF(G$46="",IF(G30="",1,0),0))+IF(H$3="",0,IF(H$46="",IF(H30="",1,0),0))+IF(I$3="",0,IF(I$46="",IF(I30="",1,0),0))+IF(J$3="",0,IF(J$46="",IF(J30="",1,0),0))+IF(K$3="",0,IF(K$46="",IF(K30="",1,0),0))+IF(L$3="",0,IF(L$46="",IF(L30="",1,0),0))+IF(M$3="",0,IF(M$46="",IF(M30="",1,0),0))+IF(N$3="",0,IF(N$46="",IF(N30="",1,0),0)+IF(O$3="",0,IF(O$46="",IF(O30="",1,0),0))+IF(P$3="",0,IF(P$46="",IF(P30="",1,0),0))+IF(Q$3="",0,IF(Q$46="",IF(Q30="",1,0),0))+IF(R$3="",0,IF(R$46="",IF(R30="",1,0),0))))</f>
        <v>0</v>
      </c>
      <c r="V30" s="31">
        <f t="shared" si="11"/>
        <v>25</v>
      </c>
      <c r="W30" s="46" t="str">
        <f>PARAMETRES!$B29</f>
        <v>T</v>
      </c>
      <c r="X30" s="46" t="str">
        <f>PARAMETRES!$C29</f>
        <v>L</v>
      </c>
      <c r="Y30" s="47"/>
      <c r="Z30" s="47"/>
      <c r="AA30" s="47"/>
      <c r="AB30" s="47"/>
      <c r="AC30" s="47"/>
      <c r="AD30" s="47"/>
      <c r="AE30" s="47"/>
      <c r="AF30" s="47"/>
      <c r="AG30" s="47"/>
      <c r="AH30" s="47"/>
      <c r="AI30" s="47"/>
      <c r="AJ30" s="47"/>
      <c r="AK30" s="47"/>
      <c r="AL30" s="47"/>
      <c r="AM30" s="47"/>
      <c r="AN30" s="48" t="str">
        <f>IF(AO30=0,"-",SUM(Y30:AM30)/AO30*PARAMETRES!$G$8)</f>
        <v>-</v>
      </c>
      <c r="AO30" s="49">
        <f t="shared" si="1"/>
        <v>0</v>
      </c>
      <c r="AP30" s="50">
        <f>IF(PARAMETRES!$B29="-","",IF(Y$3="",0,IF(Y$46="",IF(Y30="",1,0),0))+IF(Z$3="",0,IF(Z$46="",IF(Z30="",1,0),0))+IF(AA$3="",0,IF(AA$46="",IF(AA30="",1,0),0))+IF(AB$3="",0,IF(AB$46="",IF(AB30="",1,0),0))+IF(AC$3="",0,IF(AC$46="",IF(AC30="",1,0),0))+IF(AD$3="",0,IF(AD$46="",IF(AD30="",1,0),0))+IF(AE$3="",0,IF(AE$46="",IF(AE30="",1,0),0))+IF(AF$3="",0,IF(AF$46="",IF(AF30="",1,0),0))+IF(AG$3="",0,IF(AG$46="",IF(AG30="",1,0),0))+IF(AH$3="",0,IF(AH$46="",IF(AH30="",1,0),0))+IF(AI$3="",0,IF(AI$46="",IF(AI30="",1,0),0)+IF(AJ$3="",0,IF(AJ$46="",IF(AJ30="",1,0),0))+IF(AK$3="",0,IF(AK$46="",IF(AK30="",1,0),0))+IF(AL$3="",0,IF(AL$46="",IF(AL30="",1,0),0))+IF(AM$3="",0,IF(AM$46="",IF(AM30="",1,0),0))))</f>
        <v>0</v>
      </c>
      <c r="AQ30" s="31">
        <f t="shared" si="12"/>
        <v>25</v>
      </c>
      <c r="AR30" s="46" t="str">
        <f>PARAMETRES!$B29</f>
        <v>T</v>
      </c>
      <c r="AS30" s="46" t="str">
        <f>PARAMETRES!$C29</f>
        <v>L</v>
      </c>
      <c r="AT30" s="47"/>
      <c r="AU30" s="47"/>
      <c r="AV30" s="47"/>
      <c r="AW30" s="47"/>
      <c r="AX30" s="47"/>
      <c r="AY30" s="47"/>
      <c r="AZ30" s="47"/>
      <c r="BA30" s="47"/>
      <c r="BB30" s="47"/>
      <c r="BC30" s="47"/>
      <c r="BD30" s="47"/>
      <c r="BE30" s="47"/>
      <c r="BF30" s="47"/>
      <c r="BG30" s="47"/>
      <c r="BH30" s="47"/>
      <c r="BI30" s="48" t="str">
        <f>IF(BJ30=0,"-",SUM(AT30:BH30)/BJ30*PARAMETRES!$G$8)</f>
        <v>-</v>
      </c>
      <c r="BJ30" s="49">
        <f t="shared" si="2"/>
        <v>0</v>
      </c>
      <c r="BK30" s="50">
        <f>IF(PARAMETRES!$B29="-","",IF(AT$3="",0,IF(AT$46="",IF(AT30="",1,0),0))+IF(AU$3="",0,IF(AU$46="",IF(AU30="",1,0),0))+IF(AV$3="",0,IF(AV$46="",IF(AV30="",1,0),0))+IF(AW$3="",0,IF(AW$46="",IF(AW30="",1,0),0))+IF(AX$3="",0,IF(AX$46="",IF(AX30="",1,0),0))+IF(AY$3="",0,IF(AY$46="",IF(AY30="",1,0),0))+IF(AZ$3="",0,IF(AZ$46="",IF(AZ30="",1,0),0))+IF(BA$3="",0,IF(BA$46="",IF(BA30="",1,0),0))+IF(BB$3="",0,IF(BB$46="",IF(BB30="",1,0),0))+IF(BC$3="",0,IF(BC$46="",IF(BC30="",1,0),0))+IF(BD$3="",0,IF(BD$46="",IF(BD30="",1,0),0)+IF(BE$3="",0,IF(BE$46="",IF(BE30="",1,0),0))+IF(BF$3="",0,IF(BF$46="",IF(BF30="",1,0),0))+IF(BG$3="",0,IF(BG$46="",IF(BG30="",1,0),0))+IF(BH$3="",0,IF(BH$46="",IF(BH30="",1,0),0))))</f>
        <v>0</v>
      </c>
      <c r="BL30" s="31">
        <f t="shared" si="13"/>
        <v>25</v>
      </c>
      <c r="BM30" s="46" t="str">
        <f>PARAMETRES!$B29</f>
        <v>T</v>
      </c>
      <c r="BN30" s="46" t="str">
        <f>PARAMETRES!$C29</f>
        <v>L</v>
      </c>
      <c r="BO30" s="47"/>
      <c r="BP30" s="47"/>
      <c r="BQ30" s="47"/>
      <c r="BR30" s="47"/>
      <c r="BS30" s="47"/>
      <c r="BT30" s="47"/>
      <c r="BU30" s="47"/>
      <c r="BV30" s="47"/>
      <c r="BW30" s="47"/>
      <c r="BX30" s="47"/>
      <c r="BY30" s="47"/>
      <c r="BZ30" s="47"/>
      <c r="CA30" s="47"/>
      <c r="CB30" s="47"/>
      <c r="CC30" s="47"/>
      <c r="CD30" s="47"/>
      <c r="CE30" s="47"/>
      <c r="CF30" s="74"/>
      <c r="CG30" s="47"/>
      <c r="CH30" s="48" t="str">
        <f>IF(CI30=0,"-",SUM(BO30:CG30)/CI30*PARAMETRES!$G$8)</f>
        <v>-</v>
      </c>
      <c r="CI30" s="49">
        <f t="shared" si="3"/>
        <v>0</v>
      </c>
      <c r="CJ30" s="51">
        <f>IF(PARAMETRES!$B29="-","",IF(BO$3="",0,IF(BO$46="",IF(BO30="",1,0),0))+IF(BP$3="",0,IF(BP$46="",IF(BP30="",1,0),0))+IF(BQ$3="",0,IF(BQ$46="",IF(BQ30="",1,0),0))+IF(BR$3="",0,IF(BR$46="",IF(BR30="",1,0),0))+IF(BS$3="",0,IF(BS$46="",IF(BS30="",1,0),0))+IF(BT$3="",0,IF(BT$46="",IF(BT30="",1,0),0))+IF(BU$3="",0,IF(BU$46="",IF(BU30="",1,0),0))+IF(BV$3="",0,IF(BV$46="",IF(BV30="",1,0),0))+IF(BW$3="",0,IF(BW$46="",IF(BW30="",1,0),0))+IF(BX$3="",0,IF(BX$46="",IF(BX30="",1,0),0))+IF(BY$3="",0,IF(BY$46="",IF(BY30="",1,0),0))+IF(BZ$3="",0,IF(BZ$46="",IF(BZ30="",1,0),0))+IF(CA$3="",0,IF(CA$46="",IF(CA30="",1,0),0))+IF(CB$3="",0,IF(CB$46="",IF(CB30="",1,0),0))+IF(CC$3="",0,IF(CC$46="",IF(CC30="",1,0),0))+IF(CD$3="",0,IF(CD$46="",IF(CD30="",1,0),0)+IF(CE$3="",0,IF(CE$46="",IF(CE30="",1,0),0))+IF(CF$3="",0,IF(CF$46="",IF(CF30="",1,0),0))+IF(CG$3="",0,IF(CG$46="",IF(CG30="",1,0),0))))</f>
        <v>0</v>
      </c>
      <c r="CK30" s="46" t="str">
        <f>PARAMETRES!$B29</f>
        <v>T</v>
      </c>
      <c r="CL30" s="52" t="str">
        <f>PARAMETRES!$C29</f>
        <v>L</v>
      </c>
      <c r="CN30" s="80"/>
      <c r="CO30" s="81"/>
      <c r="CP30" s="77" t="s">
        <v>31</v>
      </c>
      <c r="CQ30" s="82" t="str">
        <f t="shared" si="4"/>
        <v/>
      </c>
      <c r="CR30" s="83" t="str">
        <f t="shared" si="5"/>
        <v/>
      </c>
    </row>
    <row r="31" spans="1:96">
      <c r="A31" s="31">
        <f t="shared" si="10"/>
        <v>26</v>
      </c>
      <c r="B31" s="46" t="str">
        <f>PARAMETRES!$B30</f>
        <v>T</v>
      </c>
      <c r="C31" s="46" t="str">
        <f>PARAMETRES!$C30</f>
        <v>M</v>
      </c>
      <c r="D31" s="47">
        <v>4.5</v>
      </c>
      <c r="E31" s="47">
        <v>27.5</v>
      </c>
      <c r="F31" s="47">
        <v>20</v>
      </c>
      <c r="G31" s="47">
        <v>14.5</v>
      </c>
      <c r="H31" s="47"/>
      <c r="I31" s="47"/>
      <c r="J31" s="47"/>
      <c r="K31" s="47"/>
      <c r="L31" s="47"/>
      <c r="M31" s="47"/>
      <c r="N31" s="47"/>
      <c r="O31" s="47"/>
      <c r="P31" s="47"/>
      <c r="Q31" s="47"/>
      <c r="R31" s="47"/>
      <c r="S31" s="48">
        <f>IF(T31=0,"-",SUM(D31:R31)/T31*PARAMETRES!$G$8)</f>
        <v>21.314102564102562</v>
      </c>
      <c r="T31" s="49">
        <f t="shared" si="0"/>
        <v>78</v>
      </c>
      <c r="U31" s="50">
        <f>IF(PARAMETRES!$B30="-","",IF(D$3="",0,IF(D$46="",IF(D31="",1,0),0))+IF(E$3="",0,IF(E$46="",IF(E31="",1,0),0))+IF(F$3="",0,IF(F$46="",IF(F31="",1,0),0))+IF(G$3="",0,IF(G$46="",IF(G31="",1,0),0))+IF(H$3="",0,IF(H$46="",IF(H31="",1,0),0))+IF(I$3="",0,IF(I$46="",IF(I31="",1,0),0))+IF(J$3="",0,IF(J$46="",IF(J31="",1,0),0))+IF(K$3="",0,IF(K$46="",IF(K31="",1,0),0))+IF(L$3="",0,IF(L$46="",IF(L31="",1,0),0))+IF(M$3="",0,IF(M$46="",IF(M31="",1,0),0))+IF(N$3="",0,IF(N$46="",IF(N31="",1,0),0)+IF(O$3="",0,IF(O$46="",IF(O31="",1,0),0))+IF(P$3="",0,IF(P$46="",IF(P31="",1,0),0))+IF(Q$3="",0,IF(Q$46="",IF(Q31="",1,0),0))+IF(R$3="",0,IF(R$46="",IF(R31="",1,0),0))))</f>
        <v>0</v>
      </c>
      <c r="V31" s="31">
        <f t="shared" si="11"/>
        <v>26</v>
      </c>
      <c r="W31" s="46" t="str">
        <f>PARAMETRES!$B30</f>
        <v>T</v>
      </c>
      <c r="X31" s="46" t="str">
        <f>PARAMETRES!$C30</f>
        <v>M</v>
      </c>
      <c r="Y31" s="47"/>
      <c r="Z31" s="47"/>
      <c r="AA31" s="47"/>
      <c r="AB31" s="47"/>
      <c r="AC31" s="47"/>
      <c r="AD31" s="47"/>
      <c r="AE31" s="47"/>
      <c r="AF31" s="47"/>
      <c r="AG31" s="47"/>
      <c r="AH31" s="47"/>
      <c r="AI31" s="47"/>
      <c r="AJ31" s="47"/>
      <c r="AK31" s="47"/>
      <c r="AL31" s="47"/>
      <c r="AM31" s="47"/>
      <c r="AN31" s="48" t="str">
        <f>IF(AO31=0,"-",SUM(Y31:AM31)/AO31*PARAMETRES!$G$8)</f>
        <v>-</v>
      </c>
      <c r="AO31" s="49">
        <f t="shared" si="1"/>
        <v>0</v>
      </c>
      <c r="AP31" s="50">
        <f>IF(PARAMETRES!$B30="-","",IF(Y$3="",0,IF(Y$46="",IF(Y31="",1,0),0))+IF(Z$3="",0,IF(Z$46="",IF(Z31="",1,0),0))+IF(AA$3="",0,IF(AA$46="",IF(AA31="",1,0),0))+IF(AB$3="",0,IF(AB$46="",IF(AB31="",1,0),0))+IF(AC$3="",0,IF(AC$46="",IF(AC31="",1,0),0))+IF(AD$3="",0,IF(AD$46="",IF(AD31="",1,0),0))+IF(AE$3="",0,IF(AE$46="",IF(AE31="",1,0),0))+IF(AF$3="",0,IF(AF$46="",IF(AF31="",1,0),0))+IF(AG$3="",0,IF(AG$46="",IF(AG31="",1,0),0))+IF(AH$3="",0,IF(AH$46="",IF(AH31="",1,0),0))+IF(AI$3="",0,IF(AI$46="",IF(AI31="",1,0),0)+IF(AJ$3="",0,IF(AJ$46="",IF(AJ31="",1,0),0))+IF(AK$3="",0,IF(AK$46="",IF(AK31="",1,0),0))+IF(AL$3="",0,IF(AL$46="",IF(AL31="",1,0),0))+IF(AM$3="",0,IF(AM$46="",IF(AM31="",1,0),0))))</f>
        <v>0</v>
      </c>
      <c r="AQ31" s="31">
        <f t="shared" si="12"/>
        <v>26</v>
      </c>
      <c r="AR31" s="46" t="str">
        <f>PARAMETRES!$B30</f>
        <v>T</v>
      </c>
      <c r="AS31" s="46" t="str">
        <f>PARAMETRES!$C30</f>
        <v>M</v>
      </c>
      <c r="AT31" s="47"/>
      <c r="AU31" s="47"/>
      <c r="AV31" s="47"/>
      <c r="AW31" s="47"/>
      <c r="AX31" s="47"/>
      <c r="AY31" s="47"/>
      <c r="AZ31" s="47"/>
      <c r="BA31" s="47"/>
      <c r="BB31" s="47"/>
      <c r="BC31" s="47"/>
      <c r="BD31" s="47"/>
      <c r="BE31" s="47"/>
      <c r="BF31" s="47"/>
      <c r="BG31" s="47"/>
      <c r="BH31" s="47"/>
      <c r="BI31" s="48" t="str">
        <f>IF(BJ31=0,"-",SUM(AT31:BH31)/BJ31*PARAMETRES!$G$8)</f>
        <v>-</v>
      </c>
      <c r="BJ31" s="49">
        <f t="shared" si="2"/>
        <v>0</v>
      </c>
      <c r="BK31" s="50">
        <f>IF(PARAMETRES!$B30="-","",IF(AT$3="",0,IF(AT$46="",IF(AT31="",1,0),0))+IF(AU$3="",0,IF(AU$46="",IF(AU31="",1,0),0))+IF(AV$3="",0,IF(AV$46="",IF(AV31="",1,0),0))+IF(AW$3="",0,IF(AW$46="",IF(AW31="",1,0),0))+IF(AX$3="",0,IF(AX$46="",IF(AX31="",1,0),0))+IF(AY$3="",0,IF(AY$46="",IF(AY31="",1,0),0))+IF(AZ$3="",0,IF(AZ$46="",IF(AZ31="",1,0),0))+IF(BA$3="",0,IF(BA$46="",IF(BA31="",1,0),0))+IF(BB$3="",0,IF(BB$46="",IF(BB31="",1,0),0))+IF(BC$3="",0,IF(BC$46="",IF(BC31="",1,0),0))+IF(BD$3="",0,IF(BD$46="",IF(BD31="",1,0),0)+IF(BE$3="",0,IF(BE$46="",IF(BE31="",1,0),0))+IF(BF$3="",0,IF(BF$46="",IF(BF31="",1,0),0))+IF(BG$3="",0,IF(BG$46="",IF(BG31="",1,0),0))+IF(BH$3="",0,IF(BH$46="",IF(BH31="",1,0),0))))</f>
        <v>0</v>
      </c>
      <c r="BL31" s="31">
        <f t="shared" si="13"/>
        <v>26</v>
      </c>
      <c r="BM31" s="46" t="str">
        <f>PARAMETRES!$B30</f>
        <v>T</v>
      </c>
      <c r="BN31" s="46" t="str">
        <f>PARAMETRES!$C30</f>
        <v>M</v>
      </c>
      <c r="BO31" s="47"/>
      <c r="BP31" s="47"/>
      <c r="BQ31" s="47"/>
      <c r="BR31" s="47"/>
      <c r="BS31" s="47"/>
      <c r="BT31" s="47"/>
      <c r="BU31" s="47"/>
      <c r="BV31" s="47"/>
      <c r="BW31" s="47"/>
      <c r="BX31" s="47"/>
      <c r="BY31" s="47"/>
      <c r="BZ31" s="47"/>
      <c r="CA31" s="47"/>
      <c r="CB31" s="47"/>
      <c r="CC31" s="47"/>
      <c r="CD31" s="47"/>
      <c r="CE31" s="47"/>
      <c r="CF31" s="74"/>
      <c r="CG31" s="47"/>
      <c r="CH31" s="48" t="str">
        <f>IF(CI31=0,"-",SUM(BO31:CG31)/CI31*PARAMETRES!$G$8)</f>
        <v>-</v>
      </c>
      <c r="CI31" s="49">
        <f t="shared" si="3"/>
        <v>0</v>
      </c>
      <c r="CJ31" s="51">
        <f>IF(PARAMETRES!$B30="-","",IF(BO$3="",0,IF(BO$46="",IF(BO31="",1,0),0))+IF(BP$3="",0,IF(BP$46="",IF(BP31="",1,0),0))+IF(BQ$3="",0,IF(BQ$46="",IF(BQ31="",1,0),0))+IF(BR$3="",0,IF(BR$46="",IF(BR31="",1,0),0))+IF(BS$3="",0,IF(BS$46="",IF(BS31="",1,0),0))+IF(BT$3="",0,IF(BT$46="",IF(BT31="",1,0),0))+IF(BU$3="",0,IF(BU$46="",IF(BU31="",1,0),0))+IF(BV$3="",0,IF(BV$46="",IF(BV31="",1,0),0))+IF(BW$3="",0,IF(BW$46="",IF(BW31="",1,0),0))+IF(BX$3="",0,IF(BX$46="",IF(BX31="",1,0),0))+IF(BY$3="",0,IF(BY$46="",IF(BY31="",1,0),0))+IF(BZ$3="",0,IF(BZ$46="",IF(BZ31="",1,0),0))+IF(CA$3="",0,IF(CA$46="",IF(CA31="",1,0),0))+IF(CB$3="",0,IF(CB$46="",IF(CB31="",1,0),0))+IF(CC$3="",0,IF(CC$46="",IF(CC31="",1,0),0))+IF(CD$3="",0,IF(CD$46="",IF(CD31="",1,0),0)+IF(CE$3="",0,IF(CE$46="",IF(CE31="",1,0),0))+IF(CF$3="",0,IF(CF$46="",IF(CF31="",1,0),0))+IF(CG$3="",0,IF(CG$46="",IF(CG31="",1,0),0))))</f>
        <v>0</v>
      </c>
      <c r="CK31" s="46" t="str">
        <f>PARAMETRES!$B30</f>
        <v>T</v>
      </c>
      <c r="CL31" s="52" t="str">
        <f>PARAMETRES!$C30</f>
        <v>M</v>
      </c>
      <c r="CN31" s="80"/>
      <c r="CO31" s="81"/>
      <c r="CP31" s="77" t="s">
        <v>31</v>
      </c>
      <c r="CQ31" s="82" t="str">
        <f t="shared" si="4"/>
        <v/>
      </c>
      <c r="CR31" s="83" t="str">
        <f t="shared" si="5"/>
        <v/>
      </c>
    </row>
    <row r="32" spans="1:96">
      <c r="A32" s="31">
        <f t="shared" si="10"/>
        <v>27</v>
      </c>
      <c r="B32" s="46" t="str">
        <f>PARAMETRES!$B31</f>
        <v>V</v>
      </c>
      <c r="C32" s="46" t="str">
        <f>PARAMETRES!$C31</f>
        <v>F</v>
      </c>
      <c r="D32" s="47">
        <v>4.5</v>
      </c>
      <c r="E32" s="47">
        <v>21</v>
      </c>
      <c r="F32" s="47">
        <v>16.5</v>
      </c>
      <c r="G32" s="47">
        <v>14</v>
      </c>
      <c r="H32" s="47"/>
      <c r="I32" s="47"/>
      <c r="J32" s="47"/>
      <c r="K32" s="47"/>
      <c r="L32" s="47"/>
      <c r="M32" s="47"/>
      <c r="N32" s="47"/>
      <c r="O32" s="47"/>
      <c r="P32" s="47"/>
      <c r="Q32" s="47"/>
      <c r="R32" s="47"/>
      <c r="S32" s="48">
        <f>IF(T32=0,"-",SUM(D32:R32)/T32*PARAMETRES!$G$8)</f>
        <v>17.948717948717949</v>
      </c>
      <c r="T32" s="49">
        <f t="shared" si="0"/>
        <v>78</v>
      </c>
      <c r="U32" s="50">
        <f>IF(PARAMETRES!$B31="-","",IF(D$3="",0,IF(D$46="",IF(D32="",1,0),0))+IF(E$3="",0,IF(E$46="",IF(E32="",1,0),0))+IF(F$3="",0,IF(F$46="",IF(F32="",1,0),0))+IF(G$3="",0,IF(G$46="",IF(G32="",1,0),0))+IF(H$3="",0,IF(H$46="",IF(H32="",1,0),0))+IF(I$3="",0,IF(I$46="",IF(I32="",1,0),0))+IF(J$3="",0,IF(J$46="",IF(J32="",1,0),0))+IF(K$3="",0,IF(K$46="",IF(K32="",1,0),0))+IF(L$3="",0,IF(L$46="",IF(L32="",1,0),0))+IF(M$3="",0,IF(M$46="",IF(M32="",1,0),0))+IF(N$3="",0,IF(N$46="",IF(N32="",1,0),0)+IF(O$3="",0,IF(O$46="",IF(O32="",1,0),0))+IF(P$3="",0,IF(P$46="",IF(P32="",1,0),0))+IF(Q$3="",0,IF(Q$46="",IF(Q32="",1,0),0))+IF(R$3="",0,IF(R$46="",IF(R32="",1,0),0))))</f>
        <v>0</v>
      </c>
      <c r="V32" s="31">
        <f t="shared" si="11"/>
        <v>27</v>
      </c>
      <c r="W32" s="46" t="str">
        <f>PARAMETRES!$B31</f>
        <v>V</v>
      </c>
      <c r="X32" s="46" t="str">
        <f>PARAMETRES!$C31</f>
        <v>F</v>
      </c>
      <c r="Y32" s="47"/>
      <c r="Z32" s="47"/>
      <c r="AA32" s="47"/>
      <c r="AB32" s="47"/>
      <c r="AC32" s="47"/>
      <c r="AD32" s="47"/>
      <c r="AE32" s="47"/>
      <c r="AF32" s="47"/>
      <c r="AG32" s="47"/>
      <c r="AH32" s="47"/>
      <c r="AI32" s="47"/>
      <c r="AJ32" s="47"/>
      <c r="AK32" s="47"/>
      <c r="AL32" s="47"/>
      <c r="AM32" s="47"/>
      <c r="AN32" s="48" t="str">
        <f>IF(AO32=0,"-",SUM(Y32:AM32)/AO32*PARAMETRES!$G$8)</f>
        <v>-</v>
      </c>
      <c r="AO32" s="49">
        <f t="shared" si="1"/>
        <v>0</v>
      </c>
      <c r="AP32" s="50">
        <f>IF(PARAMETRES!$B31="-","",IF(Y$3="",0,IF(Y$46="",IF(Y32="",1,0),0))+IF(Z$3="",0,IF(Z$46="",IF(Z32="",1,0),0))+IF(AA$3="",0,IF(AA$46="",IF(AA32="",1,0),0))+IF(AB$3="",0,IF(AB$46="",IF(AB32="",1,0),0))+IF(AC$3="",0,IF(AC$46="",IF(AC32="",1,0),0))+IF(AD$3="",0,IF(AD$46="",IF(AD32="",1,0),0))+IF(AE$3="",0,IF(AE$46="",IF(AE32="",1,0),0))+IF(AF$3="",0,IF(AF$46="",IF(AF32="",1,0),0))+IF(AG$3="",0,IF(AG$46="",IF(AG32="",1,0),0))+IF(AH$3="",0,IF(AH$46="",IF(AH32="",1,0),0))+IF(AI$3="",0,IF(AI$46="",IF(AI32="",1,0),0)+IF(AJ$3="",0,IF(AJ$46="",IF(AJ32="",1,0),0))+IF(AK$3="",0,IF(AK$46="",IF(AK32="",1,0),0))+IF(AL$3="",0,IF(AL$46="",IF(AL32="",1,0),0))+IF(AM$3="",0,IF(AM$46="",IF(AM32="",1,0),0))))</f>
        <v>0</v>
      </c>
      <c r="AQ32" s="31">
        <f t="shared" si="12"/>
        <v>27</v>
      </c>
      <c r="AR32" s="46" t="str">
        <f>PARAMETRES!$B31</f>
        <v>V</v>
      </c>
      <c r="AS32" s="46" t="str">
        <f>PARAMETRES!$C31</f>
        <v>F</v>
      </c>
      <c r="AT32" s="47"/>
      <c r="AU32" s="47"/>
      <c r="AV32" s="47"/>
      <c r="AW32" s="47"/>
      <c r="AX32" s="47"/>
      <c r="AY32" s="47"/>
      <c r="AZ32" s="47"/>
      <c r="BA32" s="47"/>
      <c r="BB32" s="47"/>
      <c r="BC32" s="47"/>
      <c r="BD32" s="47"/>
      <c r="BE32" s="47"/>
      <c r="BF32" s="47"/>
      <c r="BG32" s="47"/>
      <c r="BH32" s="47"/>
      <c r="BI32" s="48" t="str">
        <f>IF(BJ32=0,"-",SUM(AT32:BH32)/BJ32*PARAMETRES!$G$8)</f>
        <v>-</v>
      </c>
      <c r="BJ32" s="49">
        <f t="shared" si="2"/>
        <v>0</v>
      </c>
      <c r="BK32" s="50">
        <f>IF(PARAMETRES!$B31="-","",IF(AT$3="",0,IF(AT$46="",IF(AT32="",1,0),0))+IF(AU$3="",0,IF(AU$46="",IF(AU32="",1,0),0))+IF(AV$3="",0,IF(AV$46="",IF(AV32="",1,0),0))+IF(AW$3="",0,IF(AW$46="",IF(AW32="",1,0),0))+IF(AX$3="",0,IF(AX$46="",IF(AX32="",1,0),0))+IF(AY$3="",0,IF(AY$46="",IF(AY32="",1,0),0))+IF(AZ$3="",0,IF(AZ$46="",IF(AZ32="",1,0),0))+IF(BA$3="",0,IF(BA$46="",IF(BA32="",1,0),0))+IF(BB$3="",0,IF(BB$46="",IF(BB32="",1,0),0))+IF(BC$3="",0,IF(BC$46="",IF(BC32="",1,0),0))+IF(BD$3="",0,IF(BD$46="",IF(BD32="",1,0),0)+IF(BE$3="",0,IF(BE$46="",IF(BE32="",1,0),0))+IF(BF$3="",0,IF(BF$46="",IF(BF32="",1,0),0))+IF(BG$3="",0,IF(BG$46="",IF(BG32="",1,0),0))+IF(BH$3="",0,IF(BH$46="",IF(BH32="",1,0),0))))</f>
        <v>0</v>
      </c>
      <c r="BL32" s="31">
        <f t="shared" si="13"/>
        <v>27</v>
      </c>
      <c r="BM32" s="46" t="str">
        <f>PARAMETRES!$B31</f>
        <v>V</v>
      </c>
      <c r="BN32" s="46" t="str">
        <f>PARAMETRES!$C31</f>
        <v>F</v>
      </c>
      <c r="BO32" s="47"/>
      <c r="BP32" s="47"/>
      <c r="BQ32" s="47"/>
      <c r="BR32" s="47"/>
      <c r="BS32" s="47"/>
      <c r="BT32" s="47"/>
      <c r="BU32" s="47"/>
      <c r="BV32" s="47"/>
      <c r="BW32" s="47"/>
      <c r="BX32" s="47"/>
      <c r="BY32" s="47"/>
      <c r="BZ32" s="47"/>
      <c r="CA32" s="47"/>
      <c r="CB32" s="47"/>
      <c r="CC32" s="47"/>
      <c r="CD32" s="47"/>
      <c r="CE32" s="47"/>
      <c r="CF32" s="74"/>
      <c r="CG32" s="47"/>
      <c r="CH32" s="48" t="str">
        <f>IF(CI32=0,"-",SUM(BO32:CG32)/CI32*PARAMETRES!$G$8)</f>
        <v>-</v>
      </c>
      <c r="CI32" s="49">
        <f t="shared" si="3"/>
        <v>0</v>
      </c>
      <c r="CJ32" s="51">
        <f>IF(PARAMETRES!$B31="-","",IF(BO$3="",0,IF(BO$46="",IF(BO32="",1,0),0))+IF(BP$3="",0,IF(BP$46="",IF(BP32="",1,0),0))+IF(BQ$3="",0,IF(BQ$46="",IF(BQ32="",1,0),0))+IF(BR$3="",0,IF(BR$46="",IF(BR32="",1,0),0))+IF(BS$3="",0,IF(BS$46="",IF(BS32="",1,0),0))+IF(BT$3="",0,IF(BT$46="",IF(BT32="",1,0),0))+IF(BU$3="",0,IF(BU$46="",IF(BU32="",1,0),0))+IF(BV$3="",0,IF(BV$46="",IF(BV32="",1,0),0))+IF(BW$3="",0,IF(BW$46="",IF(BW32="",1,0),0))+IF(BX$3="",0,IF(BX$46="",IF(BX32="",1,0),0))+IF(BY$3="",0,IF(BY$46="",IF(BY32="",1,0),0))+IF(BZ$3="",0,IF(BZ$46="",IF(BZ32="",1,0),0))+IF(CA$3="",0,IF(CA$46="",IF(CA32="",1,0),0))+IF(CB$3="",0,IF(CB$46="",IF(CB32="",1,0),0))+IF(CC$3="",0,IF(CC$46="",IF(CC32="",1,0),0))+IF(CD$3="",0,IF(CD$46="",IF(CD32="",1,0),0)+IF(CE$3="",0,IF(CE$46="",IF(CE32="",1,0),0))+IF(CF$3="",0,IF(CF$46="",IF(CF32="",1,0),0))+IF(CG$3="",0,IF(CG$46="",IF(CG32="",1,0),0))))</f>
        <v>0</v>
      </c>
      <c r="CK32" s="46" t="str">
        <f>PARAMETRES!$B31</f>
        <v>V</v>
      </c>
      <c r="CL32" s="52" t="str">
        <f>PARAMETRES!$C31</f>
        <v>F</v>
      </c>
      <c r="CN32" s="80"/>
      <c r="CO32" s="81"/>
      <c r="CP32" s="77" t="s">
        <v>31</v>
      </c>
      <c r="CQ32" s="82" t="str">
        <f t="shared" si="4"/>
        <v/>
      </c>
      <c r="CR32" s="83" t="str">
        <f t="shared" si="5"/>
        <v/>
      </c>
    </row>
    <row r="33" spans="1:96">
      <c r="A33" s="31">
        <f t="shared" si="10"/>
        <v>28</v>
      </c>
      <c r="B33" s="46" t="str">
        <f>PARAMETRES!$B32</f>
        <v>V</v>
      </c>
      <c r="C33" s="46" t="str">
        <f>PARAMETRES!$C32</f>
        <v>B</v>
      </c>
      <c r="D33" s="47">
        <v>4.5</v>
      </c>
      <c r="E33" s="47">
        <v>22</v>
      </c>
      <c r="F33" s="47">
        <v>11.5</v>
      </c>
      <c r="G33" s="47">
        <v>13</v>
      </c>
      <c r="H33" s="47"/>
      <c r="I33" s="47"/>
      <c r="J33" s="47"/>
      <c r="K33" s="47"/>
      <c r="L33" s="47"/>
      <c r="M33" s="47"/>
      <c r="N33" s="47"/>
      <c r="O33" s="47"/>
      <c r="P33" s="47"/>
      <c r="Q33" s="47"/>
      <c r="R33" s="47"/>
      <c r="S33" s="48">
        <f>IF(T33=0,"-",SUM(D33:R33)/T33*PARAMETRES!$G$8)</f>
        <v>16.346153846153847</v>
      </c>
      <c r="T33" s="49">
        <f t="shared" si="0"/>
        <v>78</v>
      </c>
      <c r="U33" s="50">
        <f>IF(PARAMETRES!$B32="-","",IF(D$3="",0,IF(D$46="",IF(D33="",1,0),0))+IF(E$3="",0,IF(E$46="",IF(E33="",1,0),0))+IF(F$3="",0,IF(F$46="",IF(F33="",1,0),0))+IF(G$3="",0,IF(G$46="",IF(G33="",1,0),0))+IF(H$3="",0,IF(H$46="",IF(H33="",1,0),0))+IF(I$3="",0,IF(I$46="",IF(I33="",1,0),0))+IF(J$3="",0,IF(J$46="",IF(J33="",1,0),0))+IF(K$3="",0,IF(K$46="",IF(K33="",1,0),0))+IF(L$3="",0,IF(L$46="",IF(L33="",1,0),0))+IF(M$3="",0,IF(M$46="",IF(M33="",1,0),0))+IF(N$3="",0,IF(N$46="",IF(N33="",1,0),0)+IF(O$3="",0,IF(O$46="",IF(O33="",1,0),0))+IF(P$3="",0,IF(P$46="",IF(P33="",1,0),0))+IF(Q$3="",0,IF(Q$46="",IF(Q33="",1,0),0))+IF(R$3="",0,IF(R$46="",IF(R33="",1,0),0))))</f>
        <v>0</v>
      </c>
      <c r="V33" s="31">
        <f t="shared" si="11"/>
        <v>28</v>
      </c>
      <c r="W33" s="46" t="str">
        <f>PARAMETRES!$B32</f>
        <v>V</v>
      </c>
      <c r="X33" s="46" t="str">
        <f>PARAMETRES!$C32</f>
        <v>B</v>
      </c>
      <c r="Y33" s="47"/>
      <c r="Z33" s="47"/>
      <c r="AA33" s="47"/>
      <c r="AB33" s="47"/>
      <c r="AC33" s="47"/>
      <c r="AD33" s="47"/>
      <c r="AE33" s="47"/>
      <c r="AF33" s="47"/>
      <c r="AG33" s="47"/>
      <c r="AH33" s="47"/>
      <c r="AI33" s="47"/>
      <c r="AJ33" s="47"/>
      <c r="AK33" s="47"/>
      <c r="AL33" s="47"/>
      <c r="AM33" s="47"/>
      <c r="AN33" s="48" t="str">
        <f>IF(AO33=0,"-",SUM(Y33:AM33)/AO33*PARAMETRES!$G$8)</f>
        <v>-</v>
      </c>
      <c r="AO33" s="49">
        <f t="shared" si="1"/>
        <v>0</v>
      </c>
      <c r="AP33" s="50">
        <f>IF(PARAMETRES!$B32="-","",IF(Y$3="",0,IF(Y$46="",IF(Y33="",1,0),0))+IF(Z$3="",0,IF(Z$46="",IF(Z33="",1,0),0))+IF(AA$3="",0,IF(AA$46="",IF(AA33="",1,0),0))+IF(AB$3="",0,IF(AB$46="",IF(AB33="",1,0),0))+IF(AC$3="",0,IF(AC$46="",IF(AC33="",1,0),0))+IF(AD$3="",0,IF(AD$46="",IF(AD33="",1,0),0))+IF(AE$3="",0,IF(AE$46="",IF(AE33="",1,0),0))+IF(AF$3="",0,IF(AF$46="",IF(AF33="",1,0),0))+IF(AG$3="",0,IF(AG$46="",IF(AG33="",1,0),0))+IF(AH$3="",0,IF(AH$46="",IF(AH33="",1,0),0))+IF(AI$3="",0,IF(AI$46="",IF(AI33="",1,0),0)+IF(AJ$3="",0,IF(AJ$46="",IF(AJ33="",1,0),0))+IF(AK$3="",0,IF(AK$46="",IF(AK33="",1,0),0))+IF(AL$3="",0,IF(AL$46="",IF(AL33="",1,0),0))+IF(AM$3="",0,IF(AM$46="",IF(AM33="",1,0),0))))</f>
        <v>0</v>
      </c>
      <c r="AQ33" s="31">
        <f t="shared" si="12"/>
        <v>28</v>
      </c>
      <c r="AR33" s="46" t="str">
        <f>PARAMETRES!$B32</f>
        <v>V</v>
      </c>
      <c r="AS33" s="46" t="str">
        <f>PARAMETRES!$C32</f>
        <v>B</v>
      </c>
      <c r="AT33" s="47"/>
      <c r="AU33" s="47"/>
      <c r="AV33" s="47"/>
      <c r="AW33" s="47"/>
      <c r="AX33" s="47"/>
      <c r="AY33" s="47"/>
      <c r="AZ33" s="47"/>
      <c r="BA33" s="47"/>
      <c r="BB33" s="47"/>
      <c r="BC33" s="47"/>
      <c r="BD33" s="47"/>
      <c r="BE33" s="47"/>
      <c r="BF33" s="47"/>
      <c r="BG33" s="47"/>
      <c r="BH33" s="47"/>
      <c r="BI33" s="48" t="str">
        <f>IF(BJ33=0,"-",SUM(AT33:BH33)/BJ33*PARAMETRES!$G$8)</f>
        <v>-</v>
      </c>
      <c r="BJ33" s="49">
        <f t="shared" si="2"/>
        <v>0</v>
      </c>
      <c r="BK33" s="50">
        <f>IF(PARAMETRES!$B32="-","",IF(AT$3="",0,IF(AT$46="",IF(AT33="",1,0),0))+IF(AU$3="",0,IF(AU$46="",IF(AU33="",1,0),0))+IF(AV$3="",0,IF(AV$46="",IF(AV33="",1,0),0))+IF(AW$3="",0,IF(AW$46="",IF(AW33="",1,0),0))+IF(AX$3="",0,IF(AX$46="",IF(AX33="",1,0),0))+IF(AY$3="",0,IF(AY$46="",IF(AY33="",1,0),0))+IF(AZ$3="",0,IF(AZ$46="",IF(AZ33="",1,0),0))+IF(BA$3="",0,IF(BA$46="",IF(BA33="",1,0),0))+IF(BB$3="",0,IF(BB$46="",IF(BB33="",1,0),0))+IF(BC$3="",0,IF(BC$46="",IF(BC33="",1,0),0))+IF(BD$3="",0,IF(BD$46="",IF(BD33="",1,0),0)+IF(BE$3="",0,IF(BE$46="",IF(BE33="",1,0),0))+IF(BF$3="",0,IF(BF$46="",IF(BF33="",1,0),0))+IF(BG$3="",0,IF(BG$46="",IF(BG33="",1,0),0))+IF(BH$3="",0,IF(BH$46="",IF(BH33="",1,0),0))))</f>
        <v>0</v>
      </c>
      <c r="BL33" s="31">
        <f t="shared" si="13"/>
        <v>28</v>
      </c>
      <c r="BM33" s="46" t="str">
        <f>PARAMETRES!$B32</f>
        <v>V</v>
      </c>
      <c r="BN33" s="46" t="str">
        <f>PARAMETRES!$C32</f>
        <v>B</v>
      </c>
      <c r="BO33" s="47"/>
      <c r="BP33" s="47"/>
      <c r="BQ33" s="47"/>
      <c r="BR33" s="47"/>
      <c r="BS33" s="47"/>
      <c r="BT33" s="47"/>
      <c r="BU33" s="47"/>
      <c r="BV33" s="47"/>
      <c r="BW33" s="47"/>
      <c r="BX33" s="47"/>
      <c r="BY33" s="47"/>
      <c r="BZ33" s="47"/>
      <c r="CA33" s="47"/>
      <c r="CB33" s="47"/>
      <c r="CC33" s="47"/>
      <c r="CD33" s="47"/>
      <c r="CE33" s="47"/>
      <c r="CF33" s="74"/>
      <c r="CG33" s="47"/>
      <c r="CH33" s="48" t="str">
        <f>IF(CI33=0,"-",SUM(BO33:CG33)/CI33*PARAMETRES!$G$8)</f>
        <v>-</v>
      </c>
      <c r="CI33" s="49">
        <f t="shared" si="3"/>
        <v>0</v>
      </c>
      <c r="CJ33" s="51">
        <f>IF(PARAMETRES!$B32="-","",IF(BO$3="",0,IF(BO$46="",IF(BO33="",1,0),0))+IF(BP$3="",0,IF(BP$46="",IF(BP33="",1,0),0))+IF(BQ$3="",0,IF(BQ$46="",IF(BQ33="",1,0),0))+IF(BR$3="",0,IF(BR$46="",IF(BR33="",1,0),0))+IF(BS$3="",0,IF(BS$46="",IF(BS33="",1,0),0))+IF(BT$3="",0,IF(BT$46="",IF(BT33="",1,0),0))+IF(BU$3="",0,IF(BU$46="",IF(BU33="",1,0),0))+IF(BV$3="",0,IF(BV$46="",IF(BV33="",1,0),0))+IF(BW$3="",0,IF(BW$46="",IF(BW33="",1,0),0))+IF(BX$3="",0,IF(BX$46="",IF(BX33="",1,0),0))+IF(BY$3="",0,IF(BY$46="",IF(BY33="",1,0),0))+IF(BZ$3="",0,IF(BZ$46="",IF(BZ33="",1,0),0))+IF(CA$3="",0,IF(CA$46="",IF(CA33="",1,0),0))+IF(CB$3="",0,IF(CB$46="",IF(CB33="",1,0),0))+IF(CC$3="",0,IF(CC$46="",IF(CC33="",1,0),0))+IF(CD$3="",0,IF(CD$46="",IF(CD33="",1,0),0)+IF(CE$3="",0,IF(CE$46="",IF(CE33="",1,0),0))+IF(CF$3="",0,IF(CF$46="",IF(CF33="",1,0),0))+IF(CG$3="",0,IF(CG$46="",IF(CG33="",1,0),0))))</f>
        <v>0</v>
      </c>
      <c r="CK33" s="46" t="str">
        <f>PARAMETRES!$B32</f>
        <v>V</v>
      </c>
      <c r="CL33" s="52" t="str">
        <f>PARAMETRES!$C32</f>
        <v>B</v>
      </c>
      <c r="CN33" s="80"/>
      <c r="CO33" s="81"/>
      <c r="CP33" s="77" t="s">
        <v>31</v>
      </c>
      <c r="CQ33" s="82" t="str">
        <f t="shared" si="4"/>
        <v/>
      </c>
      <c r="CR33" s="83" t="str">
        <f t="shared" si="5"/>
        <v/>
      </c>
    </row>
    <row r="34" spans="1:96">
      <c r="A34" s="31">
        <f t="shared" si="10"/>
        <v>29</v>
      </c>
      <c r="B34" s="46" t="str">
        <f>PARAMETRES!$B33</f>
        <v>Z</v>
      </c>
      <c r="C34" s="46" t="str">
        <f>PARAMETRES!$C33</f>
        <v>B</v>
      </c>
      <c r="D34" s="47">
        <v>3.5</v>
      </c>
      <c r="E34" s="47">
        <v>21</v>
      </c>
      <c r="F34" s="47"/>
      <c r="G34" s="47">
        <v>14</v>
      </c>
      <c r="H34" s="47"/>
      <c r="I34" s="47"/>
      <c r="J34" s="47"/>
      <c r="K34" s="47"/>
      <c r="L34" s="47"/>
      <c r="M34" s="47"/>
      <c r="N34" s="47"/>
      <c r="O34" s="47"/>
      <c r="P34" s="47"/>
      <c r="Q34" s="47"/>
      <c r="R34" s="47"/>
      <c r="S34" s="48">
        <f>IF(T34=0,"-",SUM(D34:R34)/T34*PARAMETRES!$G$8)</f>
        <v>16.594827586206897</v>
      </c>
      <c r="T34" s="49">
        <f t="shared" si="0"/>
        <v>58</v>
      </c>
      <c r="U34" s="50">
        <f>IF(PARAMETRES!$B33="-","",IF(D$3="",0,IF(D$46="",IF(D34="",1,0),0))+IF(E$3="",0,IF(E$46="",IF(E34="",1,0),0))+IF(F$3="",0,IF(F$46="",IF(F34="",1,0),0))+IF(G$3="",0,IF(G$46="",IF(G34="",1,0),0))+IF(H$3="",0,IF(H$46="",IF(H34="",1,0),0))+IF(I$3="",0,IF(I$46="",IF(I34="",1,0),0))+IF(J$3="",0,IF(J$46="",IF(J34="",1,0),0))+IF(K$3="",0,IF(K$46="",IF(K34="",1,0),0))+IF(L$3="",0,IF(L$46="",IF(L34="",1,0),0))+IF(M$3="",0,IF(M$46="",IF(M34="",1,0),0))+IF(N$3="",0,IF(N$46="",IF(N34="",1,0),0)+IF(O$3="",0,IF(O$46="",IF(O34="",1,0),0))+IF(P$3="",0,IF(P$46="",IF(P34="",1,0),0))+IF(Q$3="",0,IF(Q$46="",IF(Q34="",1,0),0))+IF(R$3="",0,IF(R$46="",IF(R34="",1,0),0))))</f>
        <v>1</v>
      </c>
      <c r="V34" s="31">
        <f t="shared" si="11"/>
        <v>29</v>
      </c>
      <c r="W34" s="46" t="str">
        <f>PARAMETRES!$B33</f>
        <v>Z</v>
      </c>
      <c r="X34" s="46" t="str">
        <f>PARAMETRES!$C33</f>
        <v>B</v>
      </c>
      <c r="Y34" s="47"/>
      <c r="Z34" s="47"/>
      <c r="AA34" s="47"/>
      <c r="AB34" s="47"/>
      <c r="AC34" s="47"/>
      <c r="AD34" s="47"/>
      <c r="AE34" s="47"/>
      <c r="AF34" s="47"/>
      <c r="AG34" s="47"/>
      <c r="AH34" s="47"/>
      <c r="AI34" s="47"/>
      <c r="AJ34" s="47"/>
      <c r="AK34" s="47"/>
      <c r="AL34" s="47"/>
      <c r="AM34" s="47"/>
      <c r="AN34" s="48" t="str">
        <f>IF(AO34=0,"-",SUM(Y34:AM34)/AO34*PARAMETRES!$G$8)</f>
        <v>-</v>
      </c>
      <c r="AO34" s="49">
        <f t="shared" si="1"/>
        <v>0</v>
      </c>
      <c r="AP34" s="50">
        <f>IF(PARAMETRES!$B33="-","",IF(Y$3="",0,IF(Y$46="",IF(Y34="",1,0),0))+IF(Z$3="",0,IF(Z$46="",IF(Z34="",1,0),0))+IF(AA$3="",0,IF(AA$46="",IF(AA34="",1,0),0))+IF(AB$3="",0,IF(AB$46="",IF(AB34="",1,0),0))+IF(AC$3="",0,IF(AC$46="",IF(AC34="",1,0),0))+IF(AD$3="",0,IF(AD$46="",IF(AD34="",1,0),0))+IF(AE$3="",0,IF(AE$46="",IF(AE34="",1,0),0))+IF(AF$3="",0,IF(AF$46="",IF(AF34="",1,0),0))+IF(AG$3="",0,IF(AG$46="",IF(AG34="",1,0),0))+IF(AH$3="",0,IF(AH$46="",IF(AH34="",1,0),0))+IF(AI$3="",0,IF(AI$46="",IF(AI34="",1,0),0)+IF(AJ$3="",0,IF(AJ$46="",IF(AJ34="",1,0),0))+IF(AK$3="",0,IF(AK$46="",IF(AK34="",1,0),0))+IF(AL$3="",0,IF(AL$46="",IF(AL34="",1,0),0))+IF(AM$3="",0,IF(AM$46="",IF(AM34="",1,0),0))))</f>
        <v>0</v>
      </c>
      <c r="AQ34" s="31">
        <f t="shared" si="12"/>
        <v>29</v>
      </c>
      <c r="AR34" s="46" t="str">
        <f>PARAMETRES!$B33</f>
        <v>Z</v>
      </c>
      <c r="AS34" s="46" t="str">
        <f>PARAMETRES!$C33</f>
        <v>B</v>
      </c>
      <c r="AT34" s="47"/>
      <c r="AU34" s="47"/>
      <c r="AV34" s="47"/>
      <c r="AW34" s="47"/>
      <c r="AX34" s="47"/>
      <c r="AY34" s="47"/>
      <c r="AZ34" s="47"/>
      <c r="BA34" s="47"/>
      <c r="BB34" s="47"/>
      <c r="BC34" s="47"/>
      <c r="BD34" s="47"/>
      <c r="BE34" s="47"/>
      <c r="BF34" s="47"/>
      <c r="BG34" s="47"/>
      <c r="BH34" s="47"/>
      <c r="BI34" s="48" t="str">
        <f>IF(BJ34=0,"-",SUM(AT34:BH34)/BJ34*PARAMETRES!$G$8)</f>
        <v>-</v>
      </c>
      <c r="BJ34" s="49">
        <f t="shared" si="2"/>
        <v>0</v>
      </c>
      <c r="BK34" s="50">
        <f>IF(PARAMETRES!$B33="-","",IF(AT$3="",0,IF(AT$46="",IF(AT34="",1,0),0))+IF(AU$3="",0,IF(AU$46="",IF(AU34="",1,0),0))+IF(AV$3="",0,IF(AV$46="",IF(AV34="",1,0),0))+IF(AW$3="",0,IF(AW$46="",IF(AW34="",1,0),0))+IF(AX$3="",0,IF(AX$46="",IF(AX34="",1,0),0))+IF(AY$3="",0,IF(AY$46="",IF(AY34="",1,0),0))+IF(AZ$3="",0,IF(AZ$46="",IF(AZ34="",1,0),0))+IF(BA$3="",0,IF(BA$46="",IF(BA34="",1,0),0))+IF(BB$3="",0,IF(BB$46="",IF(BB34="",1,0),0))+IF(BC$3="",0,IF(BC$46="",IF(BC34="",1,0),0))+IF(BD$3="",0,IF(BD$46="",IF(BD34="",1,0),0)+IF(BE$3="",0,IF(BE$46="",IF(BE34="",1,0),0))+IF(BF$3="",0,IF(BF$46="",IF(BF34="",1,0),0))+IF(BG$3="",0,IF(BG$46="",IF(BG34="",1,0),0))+IF(BH$3="",0,IF(BH$46="",IF(BH34="",1,0),0))))</f>
        <v>0</v>
      </c>
      <c r="BL34" s="31">
        <f t="shared" si="13"/>
        <v>29</v>
      </c>
      <c r="BM34" s="46" t="str">
        <f>PARAMETRES!$B33</f>
        <v>Z</v>
      </c>
      <c r="BN34" s="46" t="str">
        <f>PARAMETRES!$C33</f>
        <v>B</v>
      </c>
      <c r="BO34" s="47"/>
      <c r="BP34" s="47"/>
      <c r="BQ34" s="47"/>
      <c r="BR34" s="47"/>
      <c r="BS34" s="47"/>
      <c r="BT34" s="47"/>
      <c r="BU34" s="47"/>
      <c r="BV34" s="47"/>
      <c r="BW34" s="47"/>
      <c r="BX34" s="47"/>
      <c r="BY34" s="47"/>
      <c r="BZ34" s="47"/>
      <c r="CA34" s="47"/>
      <c r="CB34" s="47"/>
      <c r="CC34" s="47"/>
      <c r="CD34" s="47"/>
      <c r="CE34" s="47"/>
      <c r="CF34" s="74"/>
      <c r="CG34" s="47"/>
      <c r="CH34" s="48" t="str">
        <f>IF(CI34=0,"-",SUM(BO34:CG34)/CI34*PARAMETRES!$G$8)</f>
        <v>-</v>
      </c>
      <c r="CI34" s="49">
        <f t="shared" si="3"/>
        <v>0</v>
      </c>
      <c r="CJ34" s="51">
        <f>IF(PARAMETRES!$B33="-","",IF(BO$3="",0,IF(BO$46="",IF(BO34="",1,0),0))+IF(BP$3="",0,IF(BP$46="",IF(BP34="",1,0),0))+IF(BQ$3="",0,IF(BQ$46="",IF(BQ34="",1,0),0))+IF(BR$3="",0,IF(BR$46="",IF(BR34="",1,0),0))+IF(BS$3="",0,IF(BS$46="",IF(BS34="",1,0),0))+IF(BT$3="",0,IF(BT$46="",IF(BT34="",1,0),0))+IF(BU$3="",0,IF(BU$46="",IF(BU34="",1,0),0))+IF(BV$3="",0,IF(BV$46="",IF(BV34="",1,0),0))+IF(BW$3="",0,IF(BW$46="",IF(BW34="",1,0),0))+IF(BX$3="",0,IF(BX$46="",IF(BX34="",1,0),0))+IF(BY$3="",0,IF(BY$46="",IF(BY34="",1,0),0))+IF(BZ$3="",0,IF(BZ$46="",IF(BZ34="",1,0),0))+IF(CA$3="",0,IF(CA$46="",IF(CA34="",1,0),0))+IF(CB$3="",0,IF(CB$46="",IF(CB34="",1,0),0))+IF(CC$3="",0,IF(CC$46="",IF(CC34="",1,0),0))+IF(CD$3="",0,IF(CD$46="",IF(CD34="",1,0),0)+IF(CE$3="",0,IF(CE$46="",IF(CE34="",1,0),0))+IF(CF$3="",0,IF(CF$46="",IF(CF34="",1,0),0))+IF(CG$3="",0,IF(CG$46="",IF(CG34="",1,0),0))))</f>
        <v>0</v>
      </c>
      <c r="CK34" s="46" t="str">
        <f>PARAMETRES!$B33</f>
        <v>Z</v>
      </c>
      <c r="CL34" s="52" t="str">
        <f>PARAMETRES!$C33</f>
        <v>B</v>
      </c>
      <c r="CN34" s="80"/>
      <c r="CO34" s="81"/>
      <c r="CP34" s="77" t="s">
        <v>31</v>
      </c>
      <c r="CQ34" s="82" t="str">
        <f t="shared" si="4"/>
        <v/>
      </c>
      <c r="CR34" s="83" t="str">
        <f t="shared" si="5"/>
        <v/>
      </c>
    </row>
    <row r="35" spans="1:96">
      <c r="A35" s="31">
        <f t="shared" si="10"/>
        <v>30</v>
      </c>
      <c r="B35" s="46" t="str">
        <f>PARAMETRES!$B34</f>
        <v>-</v>
      </c>
      <c r="C35" s="46" t="str">
        <f>PARAMETRES!$C34</f>
        <v>-</v>
      </c>
      <c r="D35" s="47"/>
      <c r="E35" s="47"/>
      <c r="F35" s="47"/>
      <c r="G35" s="47"/>
      <c r="H35" s="47"/>
      <c r="I35" s="47"/>
      <c r="J35" s="47"/>
      <c r="K35" s="47"/>
      <c r="L35" s="47"/>
      <c r="M35" s="47"/>
      <c r="N35" s="47"/>
      <c r="O35" s="47"/>
      <c r="P35" s="47"/>
      <c r="Q35" s="47"/>
      <c r="R35" s="47"/>
      <c r="S35" s="48" t="str">
        <f>IF(T35=0,"-",SUM(D35:R35)/T35*PARAMETRES!$G$8)</f>
        <v>-</v>
      </c>
      <c r="T35" s="49">
        <f t="shared" si="0"/>
        <v>0</v>
      </c>
      <c r="U35" s="50" t="str">
        <f>IF(PARAMETRES!$B34="-","",IF(D$3="",0,IF(D$46="",IF(D35="",1,0),0))+IF(E$3="",0,IF(E$46="",IF(E35="",1,0),0))+IF(F$3="",0,IF(F$46="",IF(F35="",1,0),0))+IF(G$3="",0,IF(G$46="",IF(G35="",1,0),0))+IF(H$3="",0,IF(H$46="",IF(H35="",1,0),0))+IF(I$3="",0,IF(I$46="",IF(I35="",1,0),0))+IF(J$3="",0,IF(J$46="",IF(J35="",1,0),0))+IF(K$3="",0,IF(K$46="",IF(K35="",1,0),0))+IF(L$3="",0,IF(L$46="",IF(L35="",1,0),0))+IF(M$3="",0,IF(M$46="",IF(M35="",1,0),0))+IF(N$3="",0,IF(N$46="",IF(N35="",1,0),0)+IF(O$3="",0,IF(O$46="",IF(O35="",1,0),0))+IF(P$3="",0,IF(P$46="",IF(P35="",1,0),0))+IF(Q$3="",0,IF(Q$46="",IF(Q35="",1,0),0))+IF(R$3="",0,IF(R$46="",IF(R35="",1,0),0))))</f>
        <v/>
      </c>
      <c r="V35" s="31">
        <f t="shared" si="11"/>
        <v>30</v>
      </c>
      <c r="W35" s="46" t="str">
        <f>PARAMETRES!$B34</f>
        <v>-</v>
      </c>
      <c r="X35" s="46" t="str">
        <f>PARAMETRES!$C34</f>
        <v>-</v>
      </c>
      <c r="Y35" s="47"/>
      <c r="Z35" s="47"/>
      <c r="AA35" s="47"/>
      <c r="AB35" s="47"/>
      <c r="AC35" s="47"/>
      <c r="AD35" s="47"/>
      <c r="AE35" s="47"/>
      <c r="AF35" s="47"/>
      <c r="AG35" s="47"/>
      <c r="AH35" s="47"/>
      <c r="AI35" s="47"/>
      <c r="AJ35" s="47"/>
      <c r="AK35" s="47"/>
      <c r="AL35" s="47"/>
      <c r="AM35" s="47"/>
      <c r="AN35" s="48" t="str">
        <f>IF(AO35=0,"-",SUM(Y35:AM35)/AO35*PARAMETRES!$G$8)</f>
        <v>-</v>
      </c>
      <c r="AO35" s="49">
        <f t="shared" si="1"/>
        <v>0</v>
      </c>
      <c r="AP35" s="50" t="str">
        <f>IF(PARAMETRES!$B34="-","",IF(Y$3="",0,IF(Y$46="",IF(Y35="",1,0),0))+IF(Z$3="",0,IF(Z$46="",IF(Z35="",1,0),0))+IF(AA$3="",0,IF(AA$46="",IF(AA35="",1,0),0))+IF(AB$3="",0,IF(AB$46="",IF(AB35="",1,0),0))+IF(AC$3="",0,IF(AC$46="",IF(AC35="",1,0),0))+IF(AD$3="",0,IF(AD$46="",IF(AD35="",1,0),0))+IF(AE$3="",0,IF(AE$46="",IF(AE35="",1,0),0))+IF(AF$3="",0,IF(AF$46="",IF(AF35="",1,0),0))+IF(AG$3="",0,IF(AG$46="",IF(AG35="",1,0),0))+IF(AH$3="",0,IF(AH$46="",IF(AH35="",1,0),0))+IF(AI$3="",0,IF(AI$46="",IF(AI35="",1,0),0)+IF(AJ$3="",0,IF(AJ$46="",IF(AJ35="",1,0),0))+IF(AK$3="",0,IF(AK$46="",IF(AK35="",1,0),0))+IF(AL$3="",0,IF(AL$46="",IF(AL35="",1,0),0))+IF(AM$3="",0,IF(AM$46="",IF(AM35="",1,0),0))))</f>
        <v/>
      </c>
      <c r="AQ35" s="31">
        <f t="shared" si="12"/>
        <v>30</v>
      </c>
      <c r="AR35" s="46" t="str">
        <f>PARAMETRES!$B34</f>
        <v>-</v>
      </c>
      <c r="AS35" s="46" t="str">
        <f>PARAMETRES!$C34</f>
        <v>-</v>
      </c>
      <c r="AT35" s="47"/>
      <c r="AU35" s="47"/>
      <c r="AV35" s="47"/>
      <c r="AW35" s="47"/>
      <c r="AX35" s="47"/>
      <c r="AY35" s="47"/>
      <c r="AZ35" s="47"/>
      <c r="BA35" s="47"/>
      <c r="BB35" s="47"/>
      <c r="BC35" s="47"/>
      <c r="BD35" s="47"/>
      <c r="BE35" s="47"/>
      <c r="BF35" s="47"/>
      <c r="BG35" s="47"/>
      <c r="BH35" s="47"/>
      <c r="BI35" s="48" t="str">
        <f>IF(BJ35=0,"-",SUM(AT35:BH35)/BJ35*PARAMETRES!$G$8)</f>
        <v>-</v>
      </c>
      <c r="BJ35" s="49">
        <f t="shared" si="2"/>
        <v>0</v>
      </c>
      <c r="BK35" s="50" t="str">
        <f>IF(PARAMETRES!$B34="-","",IF(AT$3="",0,IF(AT$46="",IF(AT35="",1,0),0))+IF(AU$3="",0,IF(AU$46="",IF(AU35="",1,0),0))+IF(AV$3="",0,IF(AV$46="",IF(AV35="",1,0),0))+IF(AW$3="",0,IF(AW$46="",IF(AW35="",1,0),0))+IF(AX$3="",0,IF(AX$46="",IF(AX35="",1,0),0))+IF(AY$3="",0,IF(AY$46="",IF(AY35="",1,0),0))+IF(AZ$3="",0,IF(AZ$46="",IF(AZ35="",1,0),0))+IF(BA$3="",0,IF(BA$46="",IF(BA35="",1,0),0))+IF(BB$3="",0,IF(BB$46="",IF(BB35="",1,0),0))+IF(BC$3="",0,IF(BC$46="",IF(BC35="",1,0),0))+IF(BD$3="",0,IF(BD$46="",IF(BD35="",1,0),0)+IF(BE$3="",0,IF(BE$46="",IF(BE35="",1,0),0))+IF(BF$3="",0,IF(BF$46="",IF(BF35="",1,0),0))+IF(BG$3="",0,IF(BG$46="",IF(BG35="",1,0),0))+IF(BH$3="",0,IF(BH$46="",IF(BH35="",1,0),0))))</f>
        <v/>
      </c>
      <c r="BL35" s="31">
        <f t="shared" si="13"/>
        <v>30</v>
      </c>
      <c r="BM35" s="46" t="str">
        <f>PARAMETRES!$B34</f>
        <v>-</v>
      </c>
      <c r="BN35" s="46" t="str">
        <f>PARAMETRES!$C34</f>
        <v>-</v>
      </c>
      <c r="BO35" s="47"/>
      <c r="BP35" s="47"/>
      <c r="BQ35" s="47"/>
      <c r="BR35" s="47"/>
      <c r="BS35" s="47"/>
      <c r="BT35" s="47"/>
      <c r="BU35" s="47"/>
      <c r="BV35" s="47"/>
      <c r="BW35" s="47"/>
      <c r="BX35" s="47"/>
      <c r="BY35" s="47"/>
      <c r="BZ35" s="47"/>
      <c r="CA35" s="47"/>
      <c r="CB35" s="47"/>
      <c r="CC35" s="47"/>
      <c r="CD35" s="47"/>
      <c r="CE35" s="47"/>
      <c r="CF35" s="74"/>
      <c r="CG35" s="47"/>
      <c r="CH35" s="48" t="str">
        <f>IF(CI35=0,"-",SUM(BO35:CG35)/CI35*PARAMETRES!$G$8)</f>
        <v>-</v>
      </c>
      <c r="CI35" s="49">
        <f t="shared" si="3"/>
        <v>0</v>
      </c>
      <c r="CJ35" s="51" t="str">
        <f>IF(PARAMETRES!$B34="-","",IF(BO$3="",0,IF(BO$46="",IF(BO35="",1,0),0))+IF(BP$3="",0,IF(BP$46="",IF(BP35="",1,0),0))+IF(BQ$3="",0,IF(BQ$46="",IF(BQ35="",1,0),0))+IF(BR$3="",0,IF(BR$46="",IF(BR35="",1,0),0))+IF(BS$3="",0,IF(BS$46="",IF(BS35="",1,0),0))+IF(BT$3="",0,IF(BT$46="",IF(BT35="",1,0),0))+IF(BU$3="",0,IF(BU$46="",IF(BU35="",1,0),0))+IF(BV$3="",0,IF(BV$46="",IF(BV35="",1,0),0))+IF(BW$3="",0,IF(BW$46="",IF(BW35="",1,0),0))+IF(BX$3="",0,IF(BX$46="",IF(BX35="",1,0),0))+IF(BY$3="",0,IF(BY$46="",IF(BY35="",1,0),0))+IF(BZ$3="",0,IF(BZ$46="",IF(BZ35="",1,0),0))+IF(CA$3="",0,IF(CA$46="",IF(CA35="",1,0),0))+IF(CB$3="",0,IF(CB$46="",IF(CB35="",1,0),0))+IF(CC$3="",0,IF(CC$46="",IF(CC35="",1,0),0))+IF(CD$3="",0,IF(CD$46="",IF(CD35="",1,0),0)+IF(CE$3="",0,IF(CE$46="",IF(CE35="",1,0),0))+IF(CF$3="",0,IF(CF$46="",IF(CF35="",1,0),0))+IF(CG$3="",0,IF(CG$46="",IF(CG35="",1,0),0))))</f>
        <v/>
      </c>
      <c r="CK35" s="46" t="str">
        <f>PARAMETRES!$B34</f>
        <v>-</v>
      </c>
      <c r="CL35" s="52" t="str">
        <f>PARAMETRES!$C34</f>
        <v>-</v>
      </c>
      <c r="CN35" s="80"/>
      <c r="CO35" s="81"/>
      <c r="CP35" s="77" t="s">
        <v>31</v>
      </c>
      <c r="CQ35" s="82" t="str">
        <f t="shared" si="4"/>
        <v/>
      </c>
      <c r="CR35" s="83" t="str">
        <f t="shared" si="5"/>
        <v/>
      </c>
    </row>
    <row r="36" spans="1:96">
      <c r="A36" s="31">
        <f t="shared" si="10"/>
        <v>31</v>
      </c>
      <c r="B36" s="46" t="str">
        <f>PARAMETRES!$B35</f>
        <v>-</v>
      </c>
      <c r="C36" s="46" t="str">
        <f>PARAMETRES!$C35</f>
        <v>-</v>
      </c>
      <c r="D36" s="47"/>
      <c r="E36" s="47"/>
      <c r="F36" s="47"/>
      <c r="G36" s="47"/>
      <c r="H36" s="47"/>
      <c r="I36" s="47"/>
      <c r="J36" s="47"/>
      <c r="K36" s="47"/>
      <c r="L36" s="47"/>
      <c r="M36" s="47"/>
      <c r="N36" s="47"/>
      <c r="O36" s="47"/>
      <c r="P36" s="47"/>
      <c r="Q36" s="47"/>
      <c r="R36" s="47"/>
      <c r="S36" s="48" t="str">
        <f>IF(T36=0,"-",SUM(D36:R36)/T36*PARAMETRES!$G$8)</f>
        <v>-</v>
      </c>
      <c r="T36" s="49">
        <f t="shared" si="0"/>
        <v>0</v>
      </c>
      <c r="U36" s="50" t="str">
        <f>IF(PARAMETRES!$B35="-","",IF(D$3="",0,IF(D$46="",IF(D36="",1,0),0))+IF(E$3="",0,IF(E$46="",IF(E36="",1,0),0))+IF(F$3="",0,IF(F$46="",IF(F36="",1,0),0))+IF(G$3="",0,IF(G$46="",IF(G36="",1,0),0))+IF(H$3="",0,IF(H$46="",IF(H36="",1,0),0))+IF(I$3="",0,IF(I$46="",IF(I36="",1,0),0))+IF(J$3="",0,IF(J$46="",IF(J36="",1,0),0))+IF(K$3="",0,IF(K$46="",IF(K36="",1,0),0))+IF(L$3="",0,IF(L$46="",IF(L36="",1,0),0))+IF(M$3="",0,IF(M$46="",IF(M36="",1,0),0))+IF(N$3="",0,IF(N$46="",IF(N36="",1,0),0)+IF(O$3="",0,IF(O$46="",IF(O36="",1,0),0))+IF(P$3="",0,IF(P$46="",IF(P36="",1,0),0))+IF(Q$3="",0,IF(Q$46="",IF(Q36="",1,0),0))+IF(R$3="",0,IF(R$46="",IF(R36="",1,0),0))))</f>
        <v/>
      </c>
      <c r="V36" s="31">
        <f t="shared" si="11"/>
        <v>31</v>
      </c>
      <c r="W36" s="46" t="str">
        <f>PARAMETRES!$B35</f>
        <v>-</v>
      </c>
      <c r="X36" s="46" t="str">
        <f>PARAMETRES!$C35</f>
        <v>-</v>
      </c>
      <c r="Y36" s="47"/>
      <c r="Z36" s="47"/>
      <c r="AA36" s="47"/>
      <c r="AB36" s="47"/>
      <c r="AC36" s="47"/>
      <c r="AD36" s="47"/>
      <c r="AE36" s="47"/>
      <c r="AF36" s="47"/>
      <c r="AG36" s="47"/>
      <c r="AH36" s="47"/>
      <c r="AI36" s="47"/>
      <c r="AJ36" s="47"/>
      <c r="AK36" s="47"/>
      <c r="AL36" s="47"/>
      <c r="AM36" s="47"/>
      <c r="AN36" s="48" t="str">
        <f>IF(AO36=0,"-",SUM(Y36:AM36)/AO36*PARAMETRES!$G$8)</f>
        <v>-</v>
      </c>
      <c r="AO36" s="49">
        <f t="shared" si="1"/>
        <v>0</v>
      </c>
      <c r="AP36" s="50" t="str">
        <f>IF(PARAMETRES!$B35="-","",IF(Y$3="",0,IF(Y$46="",IF(Y36="",1,0),0))+IF(Z$3="",0,IF(Z$46="",IF(Z36="",1,0),0))+IF(AA$3="",0,IF(AA$46="",IF(AA36="",1,0),0))+IF(AB$3="",0,IF(AB$46="",IF(AB36="",1,0),0))+IF(AC$3="",0,IF(AC$46="",IF(AC36="",1,0),0))+IF(AD$3="",0,IF(AD$46="",IF(AD36="",1,0),0))+IF(AE$3="",0,IF(AE$46="",IF(AE36="",1,0),0))+IF(AF$3="",0,IF(AF$46="",IF(AF36="",1,0),0))+IF(AG$3="",0,IF(AG$46="",IF(AG36="",1,0),0))+IF(AH$3="",0,IF(AH$46="",IF(AH36="",1,0),0))+IF(AI$3="",0,IF(AI$46="",IF(AI36="",1,0),0)+IF(AJ$3="",0,IF(AJ$46="",IF(AJ36="",1,0),0))+IF(AK$3="",0,IF(AK$46="",IF(AK36="",1,0),0))+IF(AL$3="",0,IF(AL$46="",IF(AL36="",1,0),0))+IF(AM$3="",0,IF(AM$46="",IF(AM36="",1,0),0))))</f>
        <v/>
      </c>
      <c r="AQ36" s="31">
        <f t="shared" si="12"/>
        <v>31</v>
      </c>
      <c r="AR36" s="46" t="str">
        <f>PARAMETRES!$B35</f>
        <v>-</v>
      </c>
      <c r="AS36" s="46" t="str">
        <f>PARAMETRES!$C35</f>
        <v>-</v>
      </c>
      <c r="AT36" s="47"/>
      <c r="AU36" s="47"/>
      <c r="AV36" s="47"/>
      <c r="AW36" s="47"/>
      <c r="AX36" s="47"/>
      <c r="AY36" s="47"/>
      <c r="AZ36" s="47"/>
      <c r="BA36" s="47"/>
      <c r="BB36" s="47"/>
      <c r="BC36" s="47"/>
      <c r="BD36" s="47"/>
      <c r="BE36" s="47"/>
      <c r="BF36" s="47"/>
      <c r="BG36" s="47"/>
      <c r="BH36" s="47"/>
      <c r="BI36" s="48" t="str">
        <f>IF(BJ36=0,"-",SUM(AT36:BH36)/BJ36*PARAMETRES!$G$8)</f>
        <v>-</v>
      </c>
      <c r="BJ36" s="49">
        <f t="shared" si="2"/>
        <v>0</v>
      </c>
      <c r="BK36" s="50" t="str">
        <f>IF(PARAMETRES!$B35="-","",IF(AT$3="",0,IF(AT$46="",IF(AT36="",1,0),0))+IF(AU$3="",0,IF(AU$46="",IF(AU36="",1,0),0))+IF(AV$3="",0,IF(AV$46="",IF(AV36="",1,0),0))+IF(AW$3="",0,IF(AW$46="",IF(AW36="",1,0),0))+IF(AX$3="",0,IF(AX$46="",IF(AX36="",1,0),0))+IF(AY$3="",0,IF(AY$46="",IF(AY36="",1,0),0))+IF(AZ$3="",0,IF(AZ$46="",IF(AZ36="",1,0),0))+IF(BA$3="",0,IF(BA$46="",IF(BA36="",1,0),0))+IF(BB$3="",0,IF(BB$46="",IF(BB36="",1,0),0))+IF(BC$3="",0,IF(BC$46="",IF(BC36="",1,0),0))+IF(BD$3="",0,IF(BD$46="",IF(BD36="",1,0),0)+IF(BE$3="",0,IF(BE$46="",IF(BE36="",1,0),0))+IF(BF$3="",0,IF(BF$46="",IF(BF36="",1,0),0))+IF(BG$3="",0,IF(BG$46="",IF(BG36="",1,0),0))+IF(BH$3="",0,IF(BH$46="",IF(BH36="",1,0),0))))</f>
        <v/>
      </c>
      <c r="BL36" s="31">
        <f t="shared" si="13"/>
        <v>31</v>
      </c>
      <c r="BM36" s="46" t="str">
        <f>PARAMETRES!$B35</f>
        <v>-</v>
      </c>
      <c r="BN36" s="46" t="str">
        <f>PARAMETRES!$C35</f>
        <v>-</v>
      </c>
      <c r="BO36" s="47"/>
      <c r="BP36" s="47"/>
      <c r="BQ36" s="47"/>
      <c r="BR36" s="47"/>
      <c r="BS36" s="47"/>
      <c r="BT36" s="47"/>
      <c r="BU36" s="47"/>
      <c r="BV36" s="47"/>
      <c r="BW36" s="47"/>
      <c r="BX36" s="47"/>
      <c r="BY36" s="47"/>
      <c r="BZ36" s="47"/>
      <c r="CA36" s="47"/>
      <c r="CB36" s="47"/>
      <c r="CC36" s="47"/>
      <c r="CD36" s="47"/>
      <c r="CE36" s="47"/>
      <c r="CF36" s="74"/>
      <c r="CG36" s="47"/>
      <c r="CH36" s="48" t="str">
        <f>IF(CI36=0,"-",SUM(BO36:CG36)/CI36*PARAMETRES!$G$8)</f>
        <v>-</v>
      </c>
      <c r="CI36" s="49">
        <f t="shared" si="3"/>
        <v>0</v>
      </c>
      <c r="CJ36" s="51" t="str">
        <f>IF(PARAMETRES!$B35="-","",IF(BO$3="",0,IF(BO$46="",IF(BO36="",1,0),0))+IF(BP$3="",0,IF(BP$46="",IF(BP36="",1,0),0))+IF(BQ$3="",0,IF(BQ$46="",IF(BQ36="",1,0),0))+IF(BR$3="",0,IF(BR$46="",IF(BR36="",1,0),0))+IF(BS$3="",0,IF(BS$46="",IF(BS36="",1,0),0))+IF(BT$3="",0,IF(BT$46="",IF(BT36="",1,0),0))+IF(BU$3="",0,IF(BU$46="",IF(BU36="",1,0),0))+IF(BV$3="",0,IF(BV$46="",IF(BV36="",1,0),0))+IF(BW$3="",0,IF(BW$46="",IF(BW36="",1,0),0))+IF(BX$3="",0,IF(BX$46="",IF(BX36="",1,0),0))+IF(BY$3="",0,IF(BY$46="",IF(BY36="",1,0),0))+IF(BZ$3="",0,IF(BZ$46="",IF(BZ36="",1,0),0))+IF(CA$3="",0,IF(CA$46="",IF(CA36="",1,0),0))+IF(CB$3="",0,IF(CB$46="",IF(CB36="",1,0),0))+IF(CC$3="",0,IF(CC$46="",IF(CC36="",1,0),0))+IF(CD$3="",0,IF(CD$46="",IF(CD36="",1,0),0)+IF(CE$3="",0,IF(CE$46="",IF(CE36="",1,0),0))+IF(CF$3="",0,IF(CF$46="",IF(CF36="",1,0),0))+IF(CG$3="",0,IF(CG$46="",IF(CG36="",1,0),0))))</f>
        <v/>
      </c>
      <c r="CK36" s="46" t="str">
        <f>PARAMETRES!$B35</f>
        <v>-</v>
      </c>
      <c r="CL36" s="52" t="str">
        <f>PARAMETRES!$C35</f>
        <v>-</v>
      </c>
      <c r="CN36" s="80"/>
      <c r="CO36" s="81"/>
      <c r="CP36" s="77" t="s">
        <v>31</v>
      </c>
      <c r="CQ36" s="82" t="str">
        <f t="shared" si="4"/>
        <v/>
      </c>
      <c r="CR36" s="83" t="str">
        <f t="shared" si="5"/>
        <v/>
      </c>
    </row>
    <row r="37" spans="1:96">
      <c r="A37" s="31">
        <f t="shared" si="10"/>
        <v>32</v>
      </c>
      <c r="B37" s="46" t="str">
        <f>PARAMETRES!$B36</f>
        <v>-</v>
      </c>
      <c r="C37" s="46" t="str">
        <f>PARAMETRES!$C36</f>
        <v>-</v>
      </c>
      <c r="D37" s="47"/>
      <c r="E37" s="47"/>
      <c r="F37" s="47"/>
      <c r="G37" s="47"/>
      <c r="H37" s="47"/>
      <c r="I37" s="47"/>
      <c r="J37" s="47"/>
      <c r="K37" s="47"/>
      <c r="L37" s="47"/>
      <c r="M37" s="47"/>
      <c r="N37" s="47"/>
      <c r="O37" s="47"/>
      <c r="P37" s="47"/>
      <c r="Q37" s="47"/>
      <c r="R37" s="47"/>
      <c r="S37" s="48" t="str">
        <f>IF(T37=0,"-",SUM(D37:R37)/T37*PARAMETRES!$G$8)</f>
        <v>-</v>
      </c>
      <c r="T37" s="49">
        <f t="shared" si="0"/>
        <v>0</v>
      </c>
      <c r="U37" s="50" t="str">
        <f>IF(PARAMETRES!$B36="-","",IF(D$3="",0,IF(D$46="",IF(D37="",1,0),0))+IF(E$3="",0,IF(E$46="",IF(E37="",1,0),0))+IF(F$3="",0,IF(F$46="",IF(F37="",1,0),0))+IF(G$3="",0,IF(G$46="",IF(G37="",1,0),0))+IF(H$3="",0,IF(H$46="",IF(H37="",1,0),0))+IF(I$3="",0,IF(I$46="",IF(I37="",1,0),0))+IF(J$3="",0,IF(J$46="",IF(J37="",1,0),0))+IF(K$3="",0,IF(K$46="",IF(K37="",1,0),0))+IF(L$3="",0,IF(L$46="",IF(L37="",1,0),0))+IF(M$3="",0,IF(M$46="",IF(M37="",1,0),0))+IF(N$3="",0,IF(N$46="",IF(N37="",1,0),0)+IF(O$3="",0,IF(O$46="",IF(O37="",1,0),0))+IF(P$3="",0,IF(P$46="",IF(P37="",1,0),0))+IF(Q$3="",0,IF(Q$46="",IF(Q37="",1,0),0))+IF(R$3="",0,IF(R$46="",IF(R37="",1,0),0))))</f>
        <v/>
      </c>
      <c r="V37" s="31">
        <f t="shared" si="11"/>
        <v>32</v>
      </c>
      <c r="W37" s="46" t="str">
        <f>PARAMETRES!$B36</f>
        <v>-</v>
      </c>
      <c r="X37" s="46" t="str">
        <f>PARAMETRES!$C36</f>
        <v>-</v>
      </c>
      <c r="Y37" s="47"/>
      <c r="Z37" s="47"/>
      <c r="AA37" s="47"/>
      <c r="AB37" s="47"/>
      <c r="AC37" s="47"/>
      <c r="AD37" s="47"/>
      <c r="AE37" s="47"/>
      <c r="AF37" s="47"/>
      <c r="AG37" s="47"/>
      <c r="AH37" s="47"/>
      <c r="AI37" s="47"/>
      <c r="AJ37" s="47"/>
      <c r="AK37" s="47"/>
      <c r="AL37" s="47"/>
      <c r="AM37" s="47"/>
      <c r="AN37" s="48" t="str">
        <f>IF(AO37=0,"-",SUM(Y37:AM37)/AO37*PARAMETRES!$G$8)</f>
        <v>-</v>
      </c>
      <c r="AO37" s="49">
        <f t="shared" si="1"/>
        <v>0</v>
      </c>
      <c r="AP37" s="50" t="str">
        <f>IF(PARAMETRES!$B36="-","",IF(Y$3="",0,IF(Y$46="",IF(Y37="",1,0),0))+IF(Z$3="",0,IF(Z$46="",IF(Z37="",1,0),0))+IF(AA$3="",0,IF(AA$46="",IF(AA37="",1,0),0))+IF(AB$3="",0,IF(AB$46="",IF(AB37="",1,0),0))+IF(AC$3="",0,IF(AC$46="",IF(AC37="",1,0),0))+IF(AD$3="",0,IF(AD$46="",IF(AD37="",1,0),0))+IF(AE$3="",0,IF(AE$46="",IF(AE37="",1,0),0))+IF(AF$3="",0,IF(AF$46="",IF(AF37="",1,0),0))+IF(AG$3="",0,IF(AG$46="",IF(AG37="",1,0),0))+IF(AH$3="",0,IF(AH$46="",IF(AH37="",1,0),0))+IF(AI$3="",0,IF(AI$46="",IF(AI37="",1,0),0)+IF(AJ$3="",0,IF(AJ$46="",IF(AJ37="",1,0),0))+IF(AK$3="",0,IF(AK$46="",IF(AK37="",1,0),0))+IF(AL$3="",0,IF(AL$46="",IF(AL37="",1,0),0))+IF(AM$3="",0,IF(AM$46="",IF(AM37="",1,0),0))))</f>
        <v/>
      </c>
      <c r="AQ37" s="31">
        <f t="shared" si="12"/>
        <v>32</v>
      </c>
      <c r="AR37" s="46" t="str">
        <f>PARAMETRES!$B36</f>
        <v>-</v>
      </c>
      <c r="AS37" s="46" t="str">
        <f>PARAMETRES!$C36</f>
        <v>-</v>
      </c>
      <c r="AT37" s="47"/>
      <c r="AU37" s="47"/>
      <c r="AV37" s="47"/>
      <c r="AW37" s="47"/>
      <c r="AX37" s="47"/>
      <c r="AY37" s="47"/>
      <c r="AZ37" s="47"/>
      <c r="BA37" s="47"/>
      <c r="BB37" s="47"/>
      <c r="BC37" s="47"/>
      <c r="BD37" s="47"/>
      <c r="BE37" s="47"/>
      <c r="BF37" s="47"/>
      <c r="BG37" s="47"/>
      <c r="BH37" s="47"/>
      <c r="BI37" s="48" t="str">
        <f>IF(BJ37=0,"-",SUM(AT37:BH37)/BJ37*PARAMETRES!$G$8)</f>
        <v>-</v>
      </c>
      <c r="BJ37" s="49">
        <f t="shared" si="2"/>
        <v>0</v>
      </c>
      <c r="BK37" s="50" t="str">
        <f>IF(PARAMETRES!$B36="-","",IF(AT$3="",0,IF(AT$46="",IF(AT37="",1,0),0))+IF(AU$3="",0,IF(AU$46="",IF(AU37="",1,0),0))+IF(AV$3="",0,IF(AV$46="",IF(AV37="",1,0),0))+IF(AW$3="",0,IF(AW$46="",IF(AW37="",1,0),0))+IF(AX$3="",0,IF(AX$46="",IF(AX37="",1,0),0))+IF(AY$3="",0,IF(AY$46="",IF(AY37="",1,0),0))+IF(AZ$3="",0,IF(AZ$46="",IF(AZ37="",1,0),0))+IF(BA$3="",0,IF(BA$46="",IF(BA37="",1,0),0))+IF(BB$3="",0,IF(BB$46="",IF(BB37="",1,0),0))+IF(BC$3="",0,IF(BC$46="",IF(BC37="",1,0),0))+IF(BD$3="",0,IF(BD$46="",IF(BD37="",1,0),0)+IF(BE$3="",0,IF(BE$46="",IF(BE37="",1,0),0))+IF(BF$3="",0,IF(BF$46="",IF(BF37="",1,0),0))+IF(BG$3="",0,IF(BG$46="",IF(BG37="",1,0),0))+IF(BH$3="",0,IF(BH$46="",IF(BH37="",1,0),0))))</f>
        <v/>
      </c>
      <c r="BL37" s="31">
        <f t="shared" si="13"/>
        <v>32</v>
      </c>
      <c r="BM37" s="46" t="str">
        <f>PARAMETRES!$B36</f>
        <v>-</v>
      </c>
      <c r="BN37" s="46" t="str">
        <f>PARAMETRES!$C36</f>
        <v>-</v>
      </c>
      <c r="BO37" s="47"/>
      <c r="BP37" s="47"/>
      <c r="BQ37" s="47"/>
      <c r="BR37" s="47"/>
      <c r="BS37" s="47"/>
      <c r="BT37" s="47"/>
      <c r="BU37" s="47"/>
      <c r="BV37" s="47"/>
      <c r="BW37" s="47"/>
      <c r="BX37" s="47"/>
      <c r="BY37" s="47"/>
      <c r="BZ37" s="47"/>
      <c r="CA37" s="47"/>
      <c r="CB37" s="47"/>
      <c r="CC37" s="47"/>
      <c r="CD37" s="47"/>
      <c r="CE37" s="47"/>
      <c r="CF37" s="74"/>
      <c r="CG37" s="47"/>
      <c r="CH37" s="48" t="str">
        <f>IF(CI37=0,"-",SUM(BO37:CG37)/CI37*PARAMETRES!$G$8)</f>
        <v>-</v>
      </c>
      <c r="CI37" s="49">
        <f t="shared" si="3"/>
        <v>0</v>
      </c>
      <c r="CJ37" s="51" t="str">
        <f>IF(PARAMETRES!$B36="-","",IF(BO$3="",0,IF(BO$46="",IF(BO37="",1,0),0))+IF(BP$3="",0,IF(BP$46="",IF(BP37="",1,0),0))+IF(BQ$3="",0,IF(BQ$46="",IF(BQ37="",1,0),0))+IF(BR$3="",0,IF(BR$46="",IF(BR37="",1,0),0))+IF(BS$3="",0,IF(BS$46="",IF(BS37="",1,0),0))+IF(BT$3="",0,IF(BT$46="",IF(BT37="",1,0),0))+IF(BU$3="",0,IF(BU$46="",IF(BU37="",1,0),0))+IF(BV$3="",0,IF(BV$46="",IF(BV37="",1,0),0))+IF(BW$3="",0,IF(BW$46="",IF(BW37="",1,0),0))+IF(BX$3="",0,IF(BX$46="",IF(BX37="",1,0),0))+IF(BY$3="",0,IF(BY$46="",IF(BY37="",1,0),0))+IF(BZ$3="",0,IF(BZ$46="",IF(BZ37="",1,0),0))+IF(CA$3="",0,IF(CA$46="",IF(CA37="",1,0),0))+IF(CB$3="",0,IF(CB$46="",IF(CB37="",1,0),0))+IF(CC$3="",0,IF(CC$46="",IF(CC37="",1,0),0))+IF(CD$3="",0,IF(CD$46="",IF(CD37="",1,0),0)+IF(CE$3="",0,IF(CE$46="",IF(CE37="",1,0),0))+IF(CF$3="",0,IF(CF$46="",IF(CF37="",1,0),0))+IF(CG$3="",0,IF(CG$46="",IF(CG37="",1,0),0))))</f>
        <v/>
      </c>
      <c r="CK37" s="46" t="str">
        <f>PARAMETRES!$B36</f>
        <v>-</v>
      </c>
      <c r="CL37" s="52" t="str">
        <f>PARAMETRES!$C36</f>
        <v>-</v>
      </c>
      <c r="CN37" s="80"/>
      <c r="CO37" s="81"/>
      <c r="CP37" s="77" t="s">
        <v>31</v>
      </c>
      <c r="CQ37" s="82" t="str">
        <f t="shared" si="4"/>
        <v/>
      </c>
      <c r="CR37" s="83" t="str">
        <f t="shared" si="5"/>
        <v/>
      </c>
    </row>
    <row r="38" spans="1:96">
      <c r="A38" s="31">
        <f t="shared" si="10"/>
        <v>33</v>
      </c>
      <c r="B38" s="46" t="str">
        <f>PARAMETRES!$B37</f>
        <v>-</v>
      </c>
      <c r="C38" s="46" t="str">
        <f>PARAMETRES!$C37</f>
        <v>-</v>
      </c>
      <c r="D38" s="47"/>
      <c r="E38" s="47"/>
      <c r="F38" s="47"/>
      <c r="G38" s="47"/>
      <c r="H38" s="47"/>
      <c r="I38" s="47"/>
      <c r="J38" s="47"/>
      <c r="K38" s="47"/>
      <c r="L38" s="47"/>
      <c r="M38" s="47"/>
      <c r="N38" s="47"/>
      <c r="O38" s="47"/>
      <c r="P38" s="47"/>
      <c r="Q38" s="47"/>
      <c r="R38" s="47"/>
      <c r="S38" s="48" t="str">
        <f>IF(T38=0,"-",SUM(D38:R38)/T38*PARAMETRES!$G$8)</f>
        <v>-</v>
      </c>
      <c r="T38" s="49">
        <f t="shared" si="0"/>
        <v>0</v>
      </c>
      <c r="U38" s="50" t="str">
        <f>IF(PARAMETRES!$B37="-","",IF(D$3="",0,IF(D$46="",IF(D38="",1,0),0))+IF(E$3="",0,IF(E$46="",IF(E38="",1,0),0))+IF(F$3="",0,IF(F$46="",IF(F38="",1,0),0))+IF(G$3="",0,IF(G$46="",IF(G38="",1,0),0))+IF(H$3="",0,IF(H$46="",IF(H38="",1,0),0))+IF(I$3="",0,IF(I$46="",IF(I38="",1,0),0))+IF(J$3="",0,IF(J$46="",IF(J38="",1,0),0))+IF(K$3="",0,IF(K$46="",IF(K38="",1,0),0))+IF(L$3="",0,IF(L$46="",IF(L38="",1,0),0))+IF(M$3="",0,IF(M$46="",IF(M38="",1,0),0))+IF(N$3="",0,IF(N$46="",IF(N38="",1,0),0)+IF(O$3="",0,IF(O$46="",IF(O38="",1,0),0))+IF(P$3="",0,IF(P$46="",IF(P38="",1,0),0))+IF(Q$3="",0,IF(Q$46="",IF(Q38="",1,0),0))+IF(R$3="",0,IF(R$46="",IF(R38="",1,0),0))))</f>
        <v/>
      </c>
      <c r="V38" s="31">
        <f t="shared" si="11"/>
        <v>33</v>
      </c>
      <c r="W38" s="46" t="str">
        <f>PARAMETRES!$B37</f>
        <v>-</v>
      </c>
      <c r="X38" s="46" t="str">
        <f>PARAMETRES!$C37</f>
        <v>-</v>
      </c>
      <c r="Y38" s="47"/>
      <c r="Z38" s="47"/>
      <c r="AA38" s="47"/>
      <c r="AB38" s="47"/>
      <c r="AC38" s="47"/>
      <c r="AD38" s="47"/>
      <c r="AE38" s="47"/>
      <c r="AF38" s="47"/>
      <c r="AG38" s="47"/>
      <c r="AH38" s="47"/>
      <c r="AI38" s="47"/>
      <c r="AJ38" s="47"/>
      <c r="AK38" s="47"/>
      <c r="AL38" s="47"/>
      <c r="AM38" s="47"/>
      <c r="AN38" s="48" t="str">
        <f>IF(AO38=0,"-",SUM(Y38:AM38)/AO38*PARAMETRES!$G$8)</f>
        <v>-</v>
      </c>
      <c r="AO38" s="49">
        <f t="shared" si="1"/>
        <v>0</v>
      </c>
      <c r="AP38" s="50" t="str">
        <f>IF(PARAMETRES!$B37="-","",IF(Y$3="",0,IF(Y$46="",IF(Y38="",1,0),0))+IF(Z$3="",0,IF(Z$46="",IF(Z38="",1,0),0))+IF(AA$3="",0,IF(AA$46="",IF(AA38="",1,0),0))+IF(AB$3="",0,IF(AB$46="",IF(AB38="",1,0),0))+IF(AC$3="",0,IF(AC$46="",IF(AC38="",1,0),0))+IF(AD$3="",0,IF(AD$46="",IF(AD38="",1,0),0))+IF(AE$3="",0,IF(AE$46="",IF(AE38="",1,0),0))+IF(AF$3="",0,IF(AF$46="",IF(AF38="",1,0),0))+IF(AG$3="",0,IF(AG$46="",IF(AG38="",1,0),0))+IF(AH$3="",0,IF(AH$46="",IF(AH38="",1,0),0))+IF(AI$3="",0,IF(AI$46="",IF(AI38="",1,0),0)+IF(AJ$3="",0,IF(AJ$46="",IF(AJ38="",1,0),0))+IF(AK$3="",0,IF(AK$46="",IF(AK38="",1,0),0))+IF(AL$3="",0,IF(AL$46="",IF(AL38="",1,0),0))+IF(AM$3="",0,IF(AM$46="",IF(AM38="",1,0),0))))</f>
        <v/>
      </c>
      <c r="AQ38" s="31">
        <f t="shared" si="12"/>
        <v>33</v>
      </c>
      <c r="AR38" s="46" t="str">
        <f>PARAMETRES!$B37</f>
        <v>-</v>
      </c>
      <c r="AS38" s="46" t="str">
        <f>PARAMETRES!$C37</f>
        <v>-</v>
      </c>
      <c r="AT38" s="47"/>
      <c r="AU38" s="47"/>
      <c r="AV38" s="47"/>
      <c r="AW38" s="47"/>
      <c r="AX38" s="47"/>
      <c r="AY38" s="47"/>
      <c r="AZ38" s="47"/>
      <c r="BA38" s="47"/>
      <c r="BB38" s="47"/>
      <c r="BC38" s="47"/>
      <c r="BD38" s="47"/>
      <c r="BE38" s="47"/>
      <c r="BF38" s="47"/>
      <c r="BG38" s="47"/>
      <c r="BH38" s="47"/>
      <c r="BI38" s="48" t="str">
        <f>IF(BJ38=0,"-",SUM(AT38:BH38)/BJ38*PARAMETRES!$G$8)</f>
        <v>-</v>
      </c>
      <c r="BJ38" s="49">
        <f t="shared" si="2"/>
        <v>0</v>
      </c>
      <c r="BK38" s="50" t="str">
        <f>IF(PARAMETRES!$B37="-","",IF(AT$3="",0,IF(AT$46="",IF(AT38="",1,0),0))+IF(AU$3="",0,IF(AU$46="",IF(AU38="",1,0),0))+IF(AV$3="",0,IF(AV$46="",IF(AV38="",1,0),0))+IF(AW$3="",0,IF(AW$46="",IF(AW38="",1,0),0))+IF(AX$3="",0,IF(AX$46="",IF(AX38="",1,0),0))+IF(AY$3="",0,IF(AY$46="",IF(AY38="",1,0),0))+IF(AZ$3="",0,IF(AZ$46="",IF(AZ38="",1,0),0))+IF(BA$3="",0,IF(BA$46="",IF(BA38="",1,0),0))+IF(BB$3="",0,IF(BB$46="",IF(BB38="",1,0),0))+IF(BC$3="",0,IF(BC$46="",IF(BC38="",1,0),0))+IF(BD$3="",0,IF(BD$46="",IF(BD38="",1,0),0)+IF(BE$3="",0,IF(BE$46="",IF(BE38="",1,0),0))+IF(BF$3="",0,IF(BF$46="",IF(BF38="",1,0),0))+IF(BG$3="",0,IF(BG$46="",IF(BG38="",1,0),0))+IF(BH$3="",0,IF(BH$46="",IF(BH38="",1,0),0))))</f>
        <v/>
      </c>
      <c r="BL38" s="31">
        <f t="shared" si="13"/>
        <v>33</v>
      </c>
      <c r="BM38" s="46" t="str">
        <f>PARAMETRES!$B37</f>
        <v>-</v>
      </c>
      <c r="BN38" s="46" t="str">
        <f>PARAMETRES!$C37</f>
        <v>-</v>
      </c>
      <c r="BO38" s="47"/>
      <c r="BP38" s="47"/>
      <c r="BQ38" s="47"/>
      <c r="BR38" s="47"/>
      <c r="BS38" s="47"/>
      <c r="BT38" s="47"/>
      <c r="BU38" s="47"/>
      <c r="BV38" s="47"/>
      <c r="BW38" s="47"/>
      <c r="BX38" s="47"/>
      <c r="BY38" s="47"/>
      <c r="BZ38" s="47"/>
      <c r="CA38" s="47"/>
      <c r="CB38" s="47"/>
      <c r="CC38" s="47"/>
      <c r="CD38" s="47"/>
      <c r="CE38" s="47"/>
      <c r="CF38" s="74"/>
      <c r="CG38" s="47"/>
      <c r="CH38" s="48" t="str">
        <f>IF(CI38=0,"-",SUM(BO38:CG38)/CI38*PARAMETRES!$G$8)</f>
        <v>-</v>
      </c>
      <c r="CI38" s="49">
        <f t="shared" si="3"/>
        <v>0</v>
      </c>
      <c r="CJ38" s="51" t="str">
        <f>IF(PARAMETRES!$B37="-","",IF(BO$3="",0,IF(BO$46="",IF(BO38="",1,0),0))+IF(BP$3="",0,IF(BP$46="",IF(BP38="",1,0),0))+IF(BQ$3="",0,IF(BQ$46="",IF(BQ38="",1,0),0))+IF(BR$3="",0,IF(BR$46="",IF(BR38="",1,0),0))+IF(BS$3="",0,IF(BS$46="",IF(BS38="",1,0),0))+IF(BT$3="",0,IF(BT$46="",IF(BT38="",1,0),0))+IF(BU$3="",0,IF(BU$46="",IF(BU38="",1,0),0))+IF(BV$3="",0,IF(BV$46="",IF(BV38="",1,0),0))+IF(BW$3="",0,IF(BW$46="",IF(BW38="",1,0),0))+IF(BX$3="",0,IF(BX$46="",IF(BX38="",1,0),0))+IF(BY$3="",0,IF(BY$46="",IF(BY38="",1,0),0))+IF(BZ$3="",0,IF(BZ$46="",IF(BZ38="",1,0),0))+IF(CA$3="",0,IF(CA$46="",IF(CA38="",1,0),0))+IF(CB$3="",0,IF(CB$46="",IF(CB38="",1,0),0))+IF(CC$3="",0,IF(CC$46="",IF(CC38="",1,0),0))+IF(CD$3="",0,IF(CD$46="",IF(CD38="",1,0),0)+IF(CE$3="",0,IF(CE$46="",IF(CE38="",1,0),0))+IF(CF$3="",0,IF(CF$46="",IF(CF38="",1,0),0))+IF(CG$3="",0,IF(CG$46="",IF(CG38="",1,0),0))))</f>
        <v/>
      </c>
      <c r="CK38" s="46" t="str">
        <f>PARAMETRES!$B37</f>
        <v>-</v>
      </c>
      <c r="CL38" s="52" t="str">
        <f>PARAMETRES!$C37</f>
        <v>-</v>
      </c>
      <c r="CN38" s="80"/>
      <c r="CO38" s="81"/>
      <c r="CP38" s="77" t="s">
        <v>31</v>
      </c>
      <c r="CQ38" s="82" t="str">
        <f t="shared" si="4"/>
        <v/>
      </c>
      <c r="CR38" s="83" t="str">
        <f t="shared" si="5"/>
        <v/>
      </c>
    </row>
    <row r="39" spans="1:96">
      <c r="A39" s="31">
        <f t="shared" si="10"/>
        <v>34</v>
      </c>
      <c r="B39" s="46" t="str">
        <f>PARAMETRES!$B38</f>
        <v>-</v>
      </c>
      <c r="C39" s="46" t="str">
        <f>PARAMETRES!$C38</f>
        <v>-</v>
      </c>
      <c r="D39" s="47"/>
      <c r="E39" s="47"/>
      <c r="F39" s="47"/>
      <c r="G39" s="47"/>
      <c r="H39" s="47"/>
      <c r="I39" s="47"/>
      <c r="J39" s="47"/>
      <c r="K39" s="47"/>
      <c r="L39" s="47"/>
      <c r="M39" s="47"/>
      <c r="N39" s="47"/>
      <c r="O39" s="47"/>
      <c r="P39" s="47"/>
      <c r="Q39" s="47"/>
      <c r="R39" s="47"/>
      <c r="S39" s="48" t="str">
        <f>IF(T39=0,"-",SUM(D39:R39)/T39*PARAMETRES!$G$8)</f>
        <v>-</v>
      </c>
      <c r="T39" s="49">
        <f t="shared" si="0"/>
        <v>0</v>
      </c>
      <c r="U39" s="50" t="str">
        <f>IF(PARAMETRES!$B38="-","",IF(D$3="",0,IF(D$46="",IF(D39="",1,0),0))+IF(E$3="",0,IF(E$46="",IF(E39="",1,0),0))+IF(F$3="",0,IF(F$46="",IF(F39="",1,0),0))+IF(G$3="",0,IF(G$46="",IF(G39="",1,0),0))+IF(H$3="",0,IF(H$46="",IF(H39="",1,0),0))+IF(I$3="",0,IF(I$46="",IF(I39="",1,0),0))+IF(J$3="",0,IF(J$46="",IF(J39="",1,0),0))+IF(K$3="",0,IF(K$46="",IF(K39="",1,0),0))+IF(L$3="",0,IF(L$46="",IF(L39="",1,0),0))+IF(M$3="",0,IF(M$46="",IF(M39="",1,0),0))+IF(N$3="",0,IF(N$46="",IF(N39="",1,0),0)+IF(O$3="",0,IF(O$46="",IF(O39="",1,0),0))+IF(P$3="",0,IF(P$46="",IF(P39="",1,0),0))+IF(Q$3="",0,IF(Q$46="",IF(Q39="",1,0),0))+IF(R$3="",0,IF(R$46="",IF(R39="",1,0),0))))</f>
        <v/>
      </c>
      <c r="V39" s="31">
        <f t="shared" si="11"/>
        <v>34</v>
      </c>
      <c r="W39" s="46" t="str">
        <f>PARAMETRES!$B38</f>
        <v>-</v>
      </c>
      <c r="X39" s="46" t="str">
        <f>PARAMETRES!$C38</f>
        <v>-</v>
      </c>
      <c r="Y39" s="47"/>
      <c r="Z39" s="47"/>
      <c r="AA39" s="47"/>
      <c r="AB39" s="47"/>
      <c r="AC39" s="47"/>
      <c r="AD39" s="47"/>
      <c r="AE39" s="47"/>
      <c r="AF39" s="47"/>
      <c r="AG39" s="47"/>
      <c r="AH39" s="47"/>
      <c r="AI39" s="47"/>
      <c r="AJ39" s="47"/>
      <c r="AK39" s="47"/>
      <c r="AL39" s="47"/>
      <c r="AM39" s="47"/>
      <c r="AN39" s="48" t="str">
        <f>IF(AO39=0,"-",SUM(Y39:AM39)/AO39*PARAMETRES!$G$8)</f>
        <v>-</v>
      </c>
      <c r="AO39" s="49">
        <f t="shared" si="1"/>
        <v>0</v>
      </c>
      <c r="AP39" s="50" t="str">
        <f>IF(PARAMETRES!$B38="-","",IF(Y$3="",0,IF(Y$46="",IF(Y39="",1,0),0))+IF(Z$3="",0,IF(Z$46="",IF(Z39="",1,0),0))+IF(AA$3="",0,IF(AA$46="",IF(AA39="",1,0),0))+IF(AB$3="",0,IF(AB$46="",IF(AB39="",1,0),0))+IF(AC$3="",0,IF(AC$46="",IF(AC39="",1,0),0))+IF(AD$3="",0,IF(AD$46="",IF(AD39="",1,0),0))+IF(AE$3="",0,IF(AE$46="",IF(AE39="",1,0),0))+IF(AF$3="",0,IF(AF$46="",IF(AF39="",1,0),0))+IF(AG$3="",0,IF(AG$46="",IF(AG39="",1,0),0))+IF(AH$3="",0,IF(AH$46="",IF(AH39="",1,0),0))+IF(AI$3="",0,IF(AI$46="",IF(AI39="",1,0),0)+IF(AJ$3="",0,IF(AJ$46="",IF(AJ39="",1,0),0))+IF(AK$3="",0,IF(AK$46="",IF(AK39="",1,0),0))+IF(AL$3="",0,IF(AL$46="",IF(AL39="",1,0),0))+IF(AM$3="",0,IF(AM$46="",IF(AM39="",1,0),0))))</f>
        <v/>
      </c>
      <c r="AQ39" s="31">
        <f t="shared" si="12"/>
        <v>34</v>
      </c>
      <c r="AR39" s="46" t="str">
        <f>PARAMETRES!$B38</f>
        <v>-</v>
      </c>
      <c r="AS39" s="46" t="str">
        <f>PARAMETRES!$C38</f>
        <v>-</v>
      </c>
      <c r="AT39" s="47"/>
      <c r="AU39" s="47"/>
      <c r="AV39" s="47"/>
      <c r="AW39" s="47"/>
      <c r="AX39" s="47"/>
      <c r="AY39" s="47"/>
      <c r="AZ39" s="47"/>
      <c r="BA39" s="47"/>
      <c r="BB39" s="47"/>
      <c r="BC39" s="47"/>
      <c r="BD39" s="47"/>
      <c r="BE39" s="47"/>
      <c r="BF39" s="47"/>
      <c r="BG39" s="47"/>
      <c r="BH39" s="47"/>
      <c r="BI39" s="48" t="str">
        <f>IF(BJ39=0,"-",SUM(AT39:BH39)/BJ39*PARAMETRES!$G$8)</f>
        <v>-</v>
      </c>
      <c r="BJ39" s="49">
        <f t="shared" si="2"/>
        <v>0</v>
      </c>
      <c r="BK39" s="50" t="str">
        <f>IF(PARAMETRES!$B38="-","",IF(AT$3="",0,IF(AT$46="",IF(AT39="",1,0),0))+IF(AU$3="",0,IF(AU$46="",IF(AU39="",1,0),0))+IF(AV$3="",0,IF(AV$46="",IF(AV39="",1,0),0))+IF(AW$3="",0,IF(AW$46="",IF(AW39="",1,0),0))+IF(AX$3="",0,IF(AX$46="",IF(AX39="",1,0),0))+IF(AY$3="",0,IF(AY$46="",IF(AY39="",1,0),0))+IF(AZ$3="",0,IF(AZ$46="",IF(AZ39="",1,0),0))+IF(BA$3="",0,IF(BA$46="",IF(BA39="",1,0),0))+IF(BB$3="",0,IF(BB$46="",IF(BB39="",1,0),0))+IF(BC$3="",0,IF(BC$46="",IF(BC39="",1,0),0))+IF(BD$3="",0,IF(BD$46="",IF(BD39="",1,0),0)+IF(BE$3="",0,IF(BE$46="",IF(BE39="",1,0),0))+IF(BF$3="",0,IF(BF$46="",IF(BF39="",1,0),0))+IF(BG$3="",0,IF(BG$46="",IF(BG39="",1,0),0))+IF(BH$3="",0,IF(BH$46="",IF(BH39="",1,0),0))))</f>
        <v/>
      </c>
      <c r="BL39" s="31">
        <f t="shared" si="13"/>
        <v>34</v>
      </c>
      <c r="BM39" s="46" t="str">
        <f>PARAMETRES!$B38</f>
        <v>-</v>
      </c>
      <c r="BN39" s="46" t="str">
        <f>PARAMETRES!$C38</f>
        <v>-</v>
      </c>
      <c r="BO39" s="47"/>
      <c r="BP39" s="47"/>
      <c r="BQ39" s="47"/>
      <c r="BR39" s="47"/>
      <c r="BS39" s="47"/>
      <c r="BT39" s="47"/>
      <c r="BU39" s="47"/>
      <c r="BV39" s="47"/>
      <c r="BW39" s="47"/>
      <c r="BX39" s="47"/>
      <c r="BY39" s="47"/>
      <c r="BZ39" s="47"/>
      <c r="CA39" s="47"/>
      <c r="CB39" s="47"/>
      <c r="CC39" s="47"/>
      <c r="CD39" s="47"/>
      <c r="CE39" s="47"/>
      <c r="CF39" s="74"/>
      <c r="CG39" s="47"/>
      <c r="CH39" s="48" t="str">
        <f>IF(CI39=0,"-",SUM(BO39:CG39)/CI39*PARAMETRES!$G$8)</f>
        <v>-</v>
      </c>
      <c r="CI39" s="49">
        <f t="shared" si="3"/>
        <v>0</v>
      </c>
      <c r="CJ39" s="51" t="str">
        <f>IF(PARAMETRES!$B38="-","",IF(BO$3="",0,IF(BO$46="",IF(BO39="",1,0),0))+IF(BP$3="",0,IF(BP$46="",IF(BP39="",1,0),0))+IF(BQ$3="",0,IF(BQ$46="",IF(BQ39="",1,0),0))+IF(BR$3="",0,IF(BR$46="",IF(BR39="",1,0),0))+IF(BS$3="",0,IF(BS$46="",IF(BS39="",1,0),0))+IF(BT$3="",0,IF(BT$46="",IF(BT39="",1,0),0))+IF(BU$3="",0,IF(BU$46="",IF(BU39="",1,0),0))+IF(BV$3="",0,IF(BV$46="",IF(BV39="",1,0),0))+IF(BW$3="",0,IF(BW$46="",IF(BW39="",1,0),0))+IF(BX$3="",0,IF(BX$46="",IF(BX39="",1,0),0))+IF(BY$3="",0,IF(BY$46="",IF(BY39="",1,0),0))+IF(BZ$3="",0,IF(BZ$46="",IF(BZ39="",1,0),0))+IF(CA$3="",0,IF(CA$46="",IF(CA39="",1,0),0))+IF(CB$3="",0,IF(CB$46="",IF(CB39="",1,0),0))+IF(CC$3="",0,IF(CC$46="",IF(CC39="",1,0),0))+IF(CD$3="",0,IF(CD$46="",IF(CD39="",1,0),0)+IF(CE$3="",0,IF(CE$46="",IF(CE39="",1,0),0))+IF(CF$3="",0,IF(CF$46="",IF(CF39="",1,0),0))+IF(CG$3="",0,IF(CG$46="",IF(CG39="",1,0),0))))</f>
        <v/>
      </c>
      <c r="CK39" s="46" t="str">
        <f>PARAMETRES!$B38</f>
        <v>-</v>
      </c>
      <c r="CL39" s="52" t="str">
        <f>PARAMETRES!$C38</f>
        <v>-</v>
      </c>
      <c r="CN39" s="80"/>
      <c r="CO39" s="81"/>
      <c r="CP39" s="77" t="s">
        <v>31</v>
      </c>
      <c r="CQ39" s="82" t="str">
        <f t="shared" si="4"/>
        <v/>
      </c>
      <c r="CR39" s="83" t="str">
        <f t="shared" si="5"/>
        <v/>
      </c>
    </row>
    <row r="40" spans="1:96">
      <c r="A40" s="31">
        <f t="shared" si="10"/>
        <v>35</v>
      </c>
      <c r="B40" s="46" t="str">
        <f>PARAMETRES!$B39</f>
        <v>-</v>
      </c>
      <c r="C40" s="46" t="str">
        <f>PARAMETRES!$C39</f>
        <v>-</v>
      </c>
      <c r="D40" s="47"/>
      <c r="E40" s="47"/>
      <c r="F40" s="47"/>
      <c r="G40" s="47"/>
      <c r="H40" s="47"/>
      <c r="I40" s="47"/>
      <c r="J40" s="47"/>
      <c r="K40" s="47"/>
      <c r="L40" s="47"/>
      <c r="M40" s="47"/>
      <c r="N40" s="47"/>
      <c r="O40" s="47"/>
      <c r="P40" s="47"/>
      <c r="Q40" s="47"/>
      <c r="R40" s="47"/>
      <c r="S40" s="48" t="str">
        <f>IF(T40=0,"-",SUM(D40:R40)/T40*PARAMETRES!$G$8)</f>
        <v>-</v>
      </c>
      <c r="T40" s="49">
        <f t="shared" si="0"/>
        <v>0</v>
      </c>
      <c r="U40" s="50" t="str">
        <f>IF(PARAMETRES!$B39="-","",IF(D$3="",0,IF(D$46="",IF(D40="",1,0),0))+IF(E$3="",0,IF(E$46="",IF(E40="",1,0),0))+IF(F$3="",0,IF(F$46="",IF(F40="",1,0),0))+IF(G$3="",0,IF(G$46="",IF(G40="",1,0),0))+IF(H$3="",0,IF(H$46="",IF(H40="",1,0),0))+IF(I$3="",0,IF(I$46="",IF(I40="",1,0),0))+IF(J$3="",0,IF(J$46="",IF(J40="",1,0),0))+IF(K$3="",0,IF(K$46="",IF(K40="",1,0),0))+IF(L$3="",0,IF(L$46="",IF(L40="",1,0),0))+IF(M$3="",0,IF(M$46="",IF(M40="",1,0),0))+IF(N$3="",0,IF(N$46="",IF(N40="",1,0),0)+IF(O$3="",0,IF(O$46="",IF(O40="",1,0),0))+IF(P$3="",0,IF(P$46="",IF(P40="",1,0),0))+IF(Q$3="",0,IF(Q$46="",IF(Q40="",1,0),0))+IF(R$3="",0,IF(R$46="",IF(R40="",1,0),0))))</f>
        <v/>
      </c>
      <c r="V40" s="31">
        <f t="shared" si="11"/>
        <v>35</v>
      </c>
      <c r="W40" s="46" t="str">
        <f>PARAMETRES!$B39</f>
        <v>-</v>
      </c>
      <c r="X40" s="46" t="str">
        <f>PARAMETRES!$C39</f>
        <v>-</v>
      </c>
      <c r="Y40" s="47"/>
      <c r="Z40" s="47"/>
      <c r="AA40" s="47"/>
      <c r="AB40" s="47"/>
      <c r="AC40" s="47"/>
      <c r="AD40" s="47"/>
      <c r="AE40" s="47"/>
      <c r="AF40" s="47"/>
      <c r="AG40" s="47"/>
      <c r="AH40" s="47"/>
      <c r="AI40" s="47"/>
      <c r="AJ40" s="47"/>
      <c r="AK40" s="47"/>
      <c r="AL40" s="47"/>
      <c r="AM40" s="47"/>
      <c r="AN40" s="48" t="str">
        <f>IF(AO40=0,"-",SUM(Y40:AM40)/AO40*PARAMETRES!$G$8)</f>
        <v>-</v>
      </c>
      <c r="AO40" s="49">
        <f t="shared" si="1"/>
        <v>0</v>
      </c>
      <c r="AP40" s="50" t="str">
        <f>IF(PARAMETRES!$B39="-","",IF(Y$3="",0,IF(Y$46="",IF(Y40="",1,0),0))+IF(Z$3="",0,IF(Z$46="",IF(Z40="",1,0),0))+IF(AA$3="",0,IF(AA$46="",IF(AA40="",1,0),0))+IF(AB$3="",0,IF(AB$46="",IF(AB40="",1,0),0))+IF(AC$3="",0,IF(AC$46="",IF(AC40="",1,0),0))+IF(AD$3="",0,IF(AD$46="",IF(AD40="",1,0),0))+IF(AE$3="",0,IF(AE$46="",IF(AE40="",1,0),0))+IF(AF$3="",0,IF(AF$46="",IF(AF40="",1,0),0))+IF(AG$3="",0,IF(AG$46="",IF(AG40="",1,0),0))+IF(AH$3="",0,IF(AH$46="",IF(AH40="",1,0),0))+IF(AI$3="",0,IF(AI$46="",IF(AI40="",1,0),0)+IF(AJ$3="",0,IF(AJ$46="",IF(AJ40="",1,0),0))+IF(AK$3="",0,IF(AK$46="",IF(AK40="",1,0),0))+IF(AL$3="",0,IF(AL$46="",IF(AL40="",1,0),0))+IF(AM$3="",0,IF(AM$46="",IF(AM40="",1,0),0))))</f>
        <v/>
      </c>
      <c r="AQ40" s="31">
        <f t="shared" si="12"/>
        <v>35</v>
      </c>
      <c r="AR40" s="46" t="str">
        <f>PARAMETRES!$B39</f>
        <v>-</v>
      </c>
      <c r="AS40" s="46" t="str">
        <f>PARAMETRES!$C39</f>
        <v>-</v>
      </c>
      <c r="AT40" s="47"/>
      <c r="AU40" s="47"/>
      <c r="AV40" s="47"/>
      <c r="AW40" s="47"/>
      <c r="AX40" s="47"/>
      <c r="AY40" s="47"/>
      <c r="AZ40" s="47"/>
      <c r="BA40" s="47"/>
      <c r="BB40" s="47"/>
      <c r="BC40" s="47"/>
      <c r="BD40" s="47"/>
      <c r="BE40" s="47"/>
      <c r="BF40" s="47"/>
      <c r="BG40" s="47"/>
      <c r="BH40" s="47"/>
      <c r="BI40" s="48" t="str">
        <f>IF(BJ40=0,"-",SUM(AT40:BH40)/BJ40*PARAMETRES!$G$8)</f>
        <v>-</v>
      </c>
      <c r="BJ40" s="49">
        <f t="shared" si="2"/>
        <v>0</v>
      </c>
      <c r="BK40" s="50" t="str">
        <f>IF(PARAMETRES!$B39="-","",IF(AT$3="",0,IF(AT$46="",IF(AT40="",1,0),0))+IF(AU$3="",0,IF(AU$46="",IF(AU40="",1,0),0))+IF(AV$3="",0,IF(AV$46="",IF(AV40="",1,0),0))+IF(AW$3="",0,IF(AW$46="",IF(AW40="",1,0),0))+IF(AX$3="",0,IF(AX$46="",IF(AX40="",1,0),0))+IF(AY$3="",0,IF(AY$46="",IF(AY40="",1,0),0))+IF(AZ$3="",0,IF(AZ$46="",IF(AZ40="",1,0),0))+IF(BA$3="",0,IF(BA$46="",IF(BA40="",1,0),0))+IF(BB$3="",0,IF(BB$46="",IF(BB40="",1,0),0))+IF(BC$3="",0,IF(BC$46="",IF(BC40="",1,0),0))+IF(BD$3="",0,IF(BD$46="",IF(BD40="",1,0),0)+IF(BE$3="",0,IF(BE$46="",IF(BE40="",1,0),0))+IF(BF$3="",0,IF(BF$46="",IF(BF40="",1,0),0))+IF(BG$3="",0,IF(BG$46="",IF(BG40="",1,0),0))+IF(BH$3="",0,IF(BH$46="",IF(BH40="",1,0),0))))</f>
        <v/>
      </c>
      <c r="BL40" s="31">
        <f t="shared" si="13"/>
        <v>35</v>
      </c>
      <c r="BM40" s="46" t="str">
        <f>PARAMETRES!$B39</f>
        <v>-</v>
      </c>
      <c r="BN40" s="46" t="str">
        <f>PARAMETRES!$C39</f>
        <v>-</v>
      </c>
      <c r="BO40" s="47"/>
      <c r="BP40" s="47"/>
      <c r="BQ40" s="47"/>
      <c r="BR40" s="47"/>
      <c r="BS40" s="47"/>
      <c r="BT40" s="47"/>
      <c r="BU40" s="47"/>
      <c r="BV40" s="47"/>
      <c r="BW40" s="47"/>
      <c r="BX40" s="47"/>
      <c r="BY40" s="47"/>
      <c r="BZ40" s="47"/>
      <c r="CA40" s="47"/>
      <c r="CB40" s="47"/>
      <c r="CC40" s="47"/>
      <c r="CD40" s="47"/>
      <c r="CE40" s="47"/>
      <c r="CF40" s="74"/>
      <c r="CG40" s="47"/>
      <c r="CH40" s="48" t="str">
        <f>IF(CI40=0,"-",SUM(BO40:CG40)/CI40*PARAMETRES!$G$8)</f>
        <v>-</v>
      </c>
      <c r="CI40" s="49">
        <f t="shared" si="3"/>
        <v>0</v>
      </c>
      <c r="CJ40" s="51" t="str">
        <f>IF(PARAMETRES!$B39="-","",IF(BO$3="",0,IF(BO$46="",IF(BO40="",1,0),0))+IF(BP$3="",0,IF(BP$46="",IF(BP40="",1,0),0))+IF(BQ$3="",0,IF(BQ$46="",IF(BQ40="",1,0),0))+IF(BR$3="",0,IF(BR$46="",IF(BR40="",1,0),0))+IF(BS$3="",0,IF(BS$46="",IF(BS40="",1,0),0))+IF(BT$3="",0,IF(BT$46="",IF(BT40="",1,0),0))+IF(BU$3="",0,IF(BU$46="",IF(BU40="",1,0),0))+IF(BV$3="",0,IF(BV$46="",IF(BV40="",1,0),0))+IF(BW$3="",0,IF(BW$46="",IF(BW40="",1,0),0))+IF(BX$3="",0,IF(BX$46="",IF(BX40="",1,0),0))+IF(BY$3="",0,IF(BY$46="",IF(BY40="",1,0),0))+IF(BZ$3="",0,IF(BZ$46="",IF(BZ40="",1,0),0))+IF(CA$3="",0,IF(CA$46="",IF(CA40="",1,0),0))+IF(CB$3="",0,IF(CB$46="",IF(CB40="",1,0),0))+IF(CC$3="",0,IF(CC$46="",IF(CC40="",1,0),0))+IF(CD$3="",0,IF(CD$46="",IF(CD40="",1,0),0)+IF(CE$3="",0,IF(CE$46="",IF(CE40="",1,0),0))+IF(CF$3="",0,IF(CF$46="",IF(CF40="",1,0),0))+IF(CG$3="",0,IF(CG$46="",IF(CG40="",1,0),0))))</f>
        <v/>
      </c>
      <c r="CK40" s="46" t="str">
        <f>PARAMETRES!$B39</f>
        <v>-</v>
      </c>
      <c r="CL40" s="52" t="str">
        <f>PARAMETRES!$C39</f>
        <v>-</v>
      </c>
      <c r="CN40" s="80"/>
      <c r="CO40" s="81"/>
      <c r="CP40" s="77" t="s">
        <v>31</v>
      </c>
      <c r="CQ40" s="82" t="str">
        <f t="shared" si="4"/>
        <v/>
      </c>
      <c r="CR40" s="83" t="str">
        <f t="shared" si="5"/>
        <v/>
      </c>
    </row>
    <row r="41" spans="1:96">
      <c r="A41" s="31">
        <f t="shared" si="10"/>
        <v>36</v>
      </c>
      <c r="B41" s="46" t="str">
        <f>PARAMETRES!$B40</f>
        <v>-</v>
      </c>
      <c r="C41" s="46" t="str">
        <f>PARAMETRES!$C40</f>
        <v>-</v>
      </c>
      <c r="D41" s="47"/>
      <c r="E41" s="47"/>
      <c r="F41" s="47"/>
      <c r="G41" s="47"/>
      <c r="H41" s="47"/>
      <c r="I41" s="47"/>
      <c r="J41" s="47"/>
      <c r="K41" s="47"/>
      <c r="L41" s="47"/>
      <c r="M41" s="47"/>
      <c r="N41" s="47"/>
      <c r="O41" s="47"/>
      <c r="P41" s="47"/>
      <c r="Q41" s="47"/>
      <c r="R41" s="47"/>
      <c r="S41" s="48" t="str">
        <f>IF(T41=0,"-",SUM(D41:R41)/T41*PARAMETRES!$G$8)</f>
        <v>-</v>
      </c>
      <c r="T41" s="49">
        <f t="shared" si="0"/>
        <v>0</v>
      </c>
      <c r="U41" s="50" t="str">
        <f>IF(PARAMETRES!$B40="-","",IF(D$3="",0,IF(D$46="",IF(D41="",1,0),0))+IF(E$3="",0,IF(E$46="",IF(E41="",1,0),0))+IF(F$3="",0,IF(F$46="",IF(F41="",1,0),0))+IF(G$3="",0,IF(G$46="",IF(G41="",1,0),0))+IF(H$3="",0,IF(H$46="",IF(H41="",1,0),0))+IF(I$3="",0,IF(I$46="",IF(I41="",1,0),0))+IF(J$3="",0,IF(J$46="",IF(J41="",1,0),0))+IF(K$3="",0,IF(K$46="",IF(K41="",1,0),0))+IF(L$3="",0,IF(L$46="",IF(L41="",1,0),0))+IF(M$3="",0,IF(M$46="",IF(M41="",1,0),0))+IF(N$3="",0,IF(N$46="",IF(N41="",1,0),0)+IF(O$3="",0,IF(O$46="",IF(O41="",1,0),0))+IF(P$3="",0,IF(P$46="",IF(P41="",1,0),0))+IF(Q$3="",0,IF(Q$46="",IF(Q41="",1,0),0))+IF(R$3="",0,IF(R$46="",IF(R41="",1,0),0))))</f>
        <v/>
      </c>
      <c r="V41" s="31">
        <f t="shared" si="11"/>
        <v>36</v>
      </c>
      <c r="W41" s="46" t="str">
        <f>PARAMETRES!$B40</f>
        <v>-</v>
      </c>
      <c r="X41" s="46" t="str">
        <f>PARAMETRES!$C40</f>
        <v>-</v>
      </c>
      <c r="Y41" s="47"/>
      <c r="Z41" s="47"/>
      <c r="AA41" s="47"/>
      <c r="AB41" s="47"/>
      <c r="AC41" s="47"/>
      <c r="AD41" s="47"/>
      <c r="AE41" s="47"/>
      <c r="AF41" s="47"/>
      <c r="AG41" s="47"/>
      <c r="AH41" s="47"/>
      <c r="AI41" s="47"/>
      <c r="AJ41" s="47"/>
      <c r="AK41" s="47"/>
      <c r="AL41" s="47"/>
      <c r="AM41" s="47"/>
      <c r="AN41" s="48" t="str">
        <f>IF(AO41=0,"-",SUM(Y41:AM41)/AO41*PARAMETRES!$G$8)</f>
        <v>-</v>
      </c>
      <c r="AO41" s="49">
        <f t="shared" si="1"/>
        <v>0</v>
      </c>
      <c r="AP41" s="50" t="str">
        <f>IF(PARAMETRES!$B40="-","",IF(Y$3="",0,IF(Y$46="",IF(Y41="",1,0),0))+IF(Z$3="",0,IF(Z$46="",IF(Z41="",1,0),0))+IF(AA$3="",0,IF(AA$46="",IF(AA41="",1,0),0))+IF(AB$3="",0,IF(AB$46="",IF(AB41="",1,0),0))+IF(AC$3="",0,IF(AC$46="",IF(AC41="",1,0),0))+IF(AD$3="",0,IF(AD$46="",IF(AD41="",1,0),0))+IF(AE$3="",0,IF(AE$46="",IF(AE41="",1,0),0))+IF(AF$3="",0,IF(AF$46="",IF(AF41="",1,0),0))+IF(AG$3="",0,IF(AG$46="",IF(AG41="",1,0),0))+IF(AH$3="",0,IF(AH$46="",IF(AH41="",1,0),0))+IF(AI$3="",0,IF(AI$46="",IF(AI41="",1,0),0)+IF(AJ$3="",0,IF(AJ$46="",IF(AJ41="",1,0),0))+IF(AK$3="",0,IF(AK$46="",IF(AK41="",1,0),0))+IF(AL$3="",0,IF(AL$46="",IF(AL41="",1,0),0))+IF(AM$3="",0,IF(AM$46="",IF(AM41="",1,0),0))))</f>
        <v/>
      </c>
      <c r="AQ41" s="31">
        <f t="shared" si="12"/>
        <v>36</v>
      </c>
      <c r="AR41" s="46" t="str">
        <f>PARAMETRES!$B40</f>
        <v>-</v>
      </c>
      <c r="AS41" s="46" t="str">
        <f>PARAMETRES!$C40</f>
        <v>-</v>
      </c>
      <c r="AT41" s="47"/>
      <c r="AU41" s="47"/>
      <c r="AV41" s="47"/>
      <c r="AW41" s="47"/>
      <c r="AX41" s="47"/>
      <c r="AY41" s="47"/>
      <c r="AZ41" s="47"/>
      <c r="BA41" s="47"/>
      <c r="BB41" s="47"/>
      <c r="BC41" s="47"/>
      <c r="BD41" s="47"/>
      <c r="BE41" s="47"/>
      <c r="BF41" s="47"/>
      <c r="BG41" s="47"/>
      <c r="BH41" s="47"/>
      <c r="BI41" s="48" t="str">
        <f>IF(BJ41=0,"-",SUM(AT41:BH41)/BJ41*PARAMETRES!$G$8)</f>
        <v>-</v>
      </c>
      <c r="BJ41" s="49">
        <f t="shared" si="2"/>
        <v>0</v>
      </c>
      <c r="BK41" s="50" t="str">
        <f>IF(PARAMETRES!$B40="-","",IF(AT$3="",0,IF(AT$46="",IF(AT41="",1,0),0))+IF(AU$3="",0,IF(AU$46="",IF(AU41="",1,0),0))+IF(AV$3="",0,IF(AV$46="",IF(AV41="",1,0),0))+IF(AW$3="",0,IF(AW$46="",IF(AW41="",1,0),0))+IF(AX$3="",0,IF(AX$46="",IF(AX41="",1,0),0))+IF(AY$3="",0,IF(AY$46="",IF(AY41="",1,0),0))+IF(AZ$3="",0,IF(AZ$46="",IF(AZ41="",1,0),0))+IF(BA$3="",0,IF(BA$46="",IF(BA41="",1,0),0))+IF(BB$3="",0,IF(BB$46="",IF(BB41="",1,0),0))+IF(BC$3="",0,IF(BC$46="",IF(BC41="",1,0),0))+IF(BD$3="",0,IF(BD$46="",IF(BD41="",1,0),0)+IF(BE$3="",0,IF(BE$46="",IF(BE41="",1,0),0))+IF(BF$3="",0,IF(BF$46="",IF(BF41="",1,0),0))+IF(BG$3="",0,IF(BG$46="",IF(BG41="",1,0),0))+IF(BH$3="",0,IF(BH$46="",IF(BH41="",1,0),0))))</f>
        <v/>
      </c>
      <c r="BL41" s="31">
        <f t="shared" si="13"/>
        <v>36</v>
      </c>
      <c r="BM41" s="46" t="str">
        <f>PARAMETRES!$B40</f>
        <v>-</v>
      </c>
      <c r="BN41" s="46" t="str">
        <f>PARAMETRES!$C40</f>
        <v>-</v>
      </c>
      <c r="BO41" s="47"/>
      <c r="BP41" s="47"/>
      <c r="BQ41" s="47"/>
      <c r="BR41" s="47"/>
      <c r="BS41" s="47"/>
      <c r="BT41" s="47"/>
      <c r="BU41" s="47"/>
      <c r="BV41" s="47"/>
      <c r="BW41" s="47"/>
      <c r="BX41" s="47"/>
      <c r="BY41" s="47"/>
      <c r="BZ41" s="47"/>
      <c r="CA41" s="47"/>
      <c r="CB41" s="47"/>
      <c r="CC41" s="47"/>
      <c r="CD41" s="47"/>
      <c r="CE41" s="47"/>
      <c r="CF41" s="74"/>
      <c r="CG41" s="47"/>
      <c r="CH41" s="48" t="str">
        <f>IF(CI41=0,"-",SUM(BO41:CG41)/CI41*PARAMETRES!$G$8)</f>
        <v>-</v>
      </c>
      <c r="CI41" s="49">
        <f t="shared" si="3"/>
        <v>0</v>
      </c>
      <c r="CJ41" s="51" t="str">
        <f>IF(PARAMETRES!$B40="-","",IF(BO$3="",0,IF(BO$46="",IF(BO41="",1,0),0))+IF(BP$3="",0,IF(BP$46="",IF(BP41="",1,0),0))+IF(BQ$3="",0,IF(BQ$46="",IF(BQ41="",1,0),0))+IF(BR$3="",0,IF(BR$46="",IF(BR41="",1,0),0))+IF(BS$3="",0,IF(BS$46="",IF(BS41="",1,0),0))+IF(BT$3="",0,IF(BT$46="",IF(BT41="",1,0),0))+IF(BU$3="",0,IF(BU$46="",IF(BU41="",1,0),0))+IF(BV$3="",0,IF(BV$46="",IF(BV41="",1,0),0))+IF(BW$3="",0,IF(BW$46="",IF(BW41="",1,0),0))+IF(BX$3="",0,IF(BX$46="",IF(BX41="",1,0),0))+IF(BY$3="",0,IF(BY$46="",IF(BY41="",1,0),0))+IF(BZ$3="",0,IF(BZ$46="",IF(BZ41="",1,0),0))+IF(CA$3="",0,IF(CA$46="",IF(CA41="",1,0),0))+IF(CB$3="",0,IF(CB$46="",IF(CB41="",1,0),0))+IF(CC$3="",0,IF(CC$46="",IF(CC41="",1,0),0))+IF(CD$3="",0,IF(CD$46="",IF(CD41="",1,0),0)+IF(CE$3="",0,IF(CE$46="",IF(CE41="",1,0),0))+IF(CF$3="",0,IF(CF$46="",IF(CF41="",1,0),0))+IF(CG$3="",0,IF(CG$46="",IF(CG41="",1,0),0))))</f>
        <v/>
      </c>
      <c r="CK41" s="46" t="str">
        <f>PARAMETRES!$B40</f>
        <v>-</v>
      </c>
      <c r="CL41" s="52" t="str">
        <f>PARAMETRES!$C40</f>
        <v>-</v>
      </c>
      <c r="CN41" s="80"/>
      <c r="CO41" s="81"/>
      <c r="CP41" s="77" t="s">
        <v>31</v>
      </c>
      <c r="CQ41" s="82" t="str">
        <f t="shared" si="4"/>
        <v/>
      </c>
      <c r="CR41" s="83" t="str">
        <f t="shared" si="5"/>
        <v/>
      </c>
    </row>
    <row r="42" spans="1:96">
      <c r="A42" s="31">
        <f t="shared" si="10"/>
        <v>37</v>
      </c>
      <c r="B42" s="46" t="str">
        <f>PARAMETRES!$B41</f>
        <v>-</v>
      </c>
      <c r="C42" s="46" t="str">
        <f>PARAMETRES!$C41</f>
        <v>-</v>
      </c>
      <c r="D42" s="47"/>
      <c r="E42" s="47"/>
      <c r="F42" s="47"/>
      <c r="G42" s="47"/>
      <c r="H42" s="47"/>
      <c r="I42" s="47"/>
      <c r="J42" s="47"/>
      <c r="K42" s="47"/>
      <c r="L42" s="47"/>
      <c r="M42" s="47"/>
      <c r="N42" s="47"/>
      <c r="O42" s="47"/>
      <c r="P42" s="47"/>
      <c r="Q42" s="47"/>
      <c r="R42" s="47"/>
      <c r="S42" s="48" t="str">
        <f>IF(T42=0,"-",SUM(D42:R42)/T42*PARAMETRES!$G$8)</f>
        <v>-</v>
      </c>
      <c r="T42" s="49">
        <f t="shared" si="0"/>
        <v>0</v>
      </c>
      <c r="U42" s="50" t="str">
        <f>IF(PARAMETRES!$B41="-","",IF(D$3="",0,IF(D$46="",IF(D42="",1,0),0))+IF(E$3="",0,IF(E$46="",IF(E42="",1,0),0))+IF(F$3="",0,IF(F$46="",IF(F42="",1,0),0))+IF(G$3="",0,IF(G$46="",IF(G42="",1,0),0))+IF(H$3="",0,IF(H$46="",IF(H42="",1,0),0))+IF(I$3="",0,IF(I$46="",IF(I42="",1,0),0))+IF(J$3="",0,IF(J$46="",IF(J42="",1,0),0))+IF(K$3="",0,IF(K$46="",IF(K42="",1,0),0))+IF(L$3="",0,IF(L$46="",IF(L42="",1,0),0))+IF(M$3="",0,IF(M$46="",IF(M42="",1,0),0))+IF(N$3="",0,IF(N$46="",IF(N42="",1,0),0)+IF(O$3="",0,IF(O$46="",IF(O42="",1,0),0))+IF(P$3="",0,IF(P$46="",IF(P42="",1,0),0))+IF(Q$3="",0,IF(Q$46="",IF(Q42="",1,0),0))+IF(R$3="",0,IF(R$46="",IF(R42="",1,0),0))))</f>
        <v/>
      </c>
      <c r="V42" s="31">
        <f t="shared" si="11"/>
        <v>37</v>
      </c>
      <c r="W42" s="46" t="str">
        <f>PARAMETRES!$B41</f>
        <v>-</v>
      </c>
      <c r="X42" s="46" t="str">
        <f>PARAMETRES!$C41</f>
        <v>-</v>
      </c>
      <c r="Y42" s="47"/>
      <c r="Z42" s="47"/>
      <c r="AA42" s="47"/>
      <c r="AB42" s="47"/>
      <c r="AC42" s="47"/>
      <c r="AD42" s="47"/>
      <c r="AE42" s="47"/>
      <c r="AF42" s="47"/>
      <c r="AG42" s="47"/>
      <c r="AH42" s="47"/>
      <c r="AI42" s="47"/>
      <c r="AJ42" s="47"/>
      <c r="AK42" s="47"/>
      <c r="AL42" s="47"/>
      <c r="AM42" s="47"/>
      <c r="AN42" s="48" t="str">
        <f>IF(AO42=0,"-",SUM(Y42:AM42)/AO42*PARAMETRES!$G$8)</f>
        <v>-</v>
      </c>
      <c r="AO42" s="49">
        <f t="shared" si="1"/>
        <v>0</v>
      </c>
      <c r="AP42" s="50" t="str">
        <f>IF(PARAMETRES!$B41="-","",IF(Y$3="",0,IF(Y$46="",IF(Y42="",1,0),0))+IF(Z$3="",0,IF(Z$46="",IF(Z42="",1,0),0))+IF(AA$3="",0,IF(AA$46="",IF(AA42="",1,0),0))+IF(AB$3="",0,IF(AB$46="",IF(AB42="",1,0),0))+IF(AC$3="",0,IF(AC$46="",IF(AC42="",1,0),0))+IF(AD$3="",0,IF(AD$46="",IF(AD42="",1,0),0))+IF(AE$3="",0,IF(AE$46="",IF(AE42="",1,0),0))+IF(AF$3="",0,IF(AF$46="",IF(AF42="",1,0),0))+IF(AG$3="",0,IF(AG$46="",IF(AG42="",1,0),0))+IF(AH$3="",0,IF(AH$46="",IF(AH42="",1,0),0))+IF(AI$3="",0,IF(AI$46="",IF(AI42="",1,0),0)+IF(AJ$3="",0,IF(AJ$46="",IF(AJ42="",1,0),0))+IF(AK$3="",0,IF(AK$46="",IF(AK42="",1,0),0))+IF(AL$3="",0,IF(AL$46="",IF(AL42="",1,0),0))+IF(AM$3="",0,IF(AM$46="",IF(AM42="",1,0),0))))</f>
        <v/>
      </c>
      <c r="AQ42" s="31">
        <f t="shared" si="12"/>
        <v>37</v>
      </c>
      <c r="AR42" s="46" t="str">
        <f>PARAMETRES!$B41</f>
        <v>-</v>
      </c>
      <c r="AS42" s="46" t="str">
        <f>PARAMETRES!$C41</f>
        <v>-</v>
      </c>
      <c r="AT42" s="47"/>
      <c r="AU42" s="47"/>
      <c r="AV42" s="47"/>
      <c r="AW42" s="47"/>
      <c r="AX42" s="47"/>
      <c r="AY42" s="47"/>
      <c r="AZ42" s="47"/>
      <c r="BA42" s="47"/>
      <c r="BB42" s="47"/>
      <c r="BC42" s="47"/>
      <c r="BD42" s="47"/>
      <c r="BE42" s="47"/>
      <c r="BF42" s="47"/>
      <c r="BG42" s="47"/>
      <c r="BH42" s="47"/>
      <c r="BI42" s="48" t="str">
        <f>IF(BJ42=0,"-",SUM(AT42:BH42)/BJ42*PARAMETRES!$G$8)</f>
        <v>-</v>
      </c>
      <c r="BJ42" s="49">
        <f t="shared" si="2"/>
        <v>0</v>
      </c>
      <c r="BK42" s="50" t="str">
        <f>IF(PARAMETRES!$B41="-","",IF(AT$3="",0,IF(AT$46="",IF(AT42="",1,0),0))+IF(AU$3="",0,IF(AU$46="",IF(AU42="",1,0),0))+IF(AV$3="",0,IF(AV$46="",IF(AV42="",1,0),0))+IF(AW$3="",0,IF(AW$46="",IF(AW42="",1,0),0))+IF(AX$3="",0,IF(AX$46="",IF(AX42="",1,0),0))+IF(AY$3="",0,IF(AY$46="",IF(AY42="",1,0),0))+IF(AZ$3="",0,IF(AZ$46="",IF(AZ42="",1,0),0))+IF(BA$3="",0,IF(BA$46="",IF(BA42="",1,0),0))+IF(BB$3="",0,IF(BB$46="",IF(BB42="",1,0),0))+IF(BC$3="",0,IF(BC$46="",IF(BC42="",1,0),0))+IF(BD$3="",0,IF(BD$46="",IF(BD42="",1,0),0)+IF(BE$3="",0,IF(BE$46="",IF(BE42="",1,0),0))+IF(BF$3="",0,IF(BF$46="",IF(BF42="",1,0),0))+IF(BG$3="",0,IF(BG$46="",IF(BG42="",1,0),0))+IF(BH$3="",0,IF(BH$46="",IF(BH42="",1,0),0))))</f>
        <v/>
      </c>
      <c r="BL42" s="31">
        <f t="shared" si="13"/>
        <v>37</v>
      </c>
      <c r="BM42" s="46" t="str">
        <f>PARAMETRES!$B41</f>
        <v>-</v>
      </c>
      <c r="BN42" s="46" t="str">
        <f>PARAMETRES!$C41</f>
        <v>-</v>
      </c>
      <c r="BO42" s="47"/>
      <c r="BP42" s="47"/>
      <c r="BQ42" s="47"/>
      <c r="BR42" s="47"/>
      <c r="BS42" s="47"/>
      <c r="BT42" s="47"/>
      <c r="BU42" s="47"/>
      <c r="BV42" s="47"/>
      <c r="BW42" s="47"/>
      <c r="BX42" s="47"/>
      <c r="BY42" s="47"/>
      <c r="BZ42" s="47"/>
      <c r="CA42" s="47"/>
      <c r="CB42" s="47"/>
      <c r="CC42" s="47"/>
      <c r="CD42" s="47"/>
      <c r="CE42" s="47"/>
      <c r="CF42" s="74"/>
      <c r="CG42" s="47"/>
      <c r="CH42" s="48" t="str">
        <f>IF(CI42=0,"-",SUM(BO42:CG42)/CI42*PARAMETRES!$G$8)</f>
        <v>-</v>
      </c>
      <c r="CI42" s="49">
        <f t="shared" si="3"/>
        <v>0</v>
      </c>
      <c r="CJ42" s="51" t="str">
        <f>IF(PARAMETRES!$B41="-","",IF(BO$3="",0,IF(BO$46="",IF(BO42="",1,0),0))+IF(BP$3="",0,IF(BP$46="",IF(BP42="",1,0),0))+IF(BQ$3="",0,IF(BQ$46="",IF(BQ42="",1,0),0))+IF(BR$3="",0,IF(BR$46="",IF(BR42="",1,0),0))+IF(BS$3="",0,IF(BS$46="",IF(BS42="",1,0),0))+IF(BT$3="",0,IF(BT$46="",IF(BT42="",1,0),0))+IF(BU$3="",0,IF(BU$46="",IF(BU42="",1,0),0))+IF(BV$3="",0,IF(BV$46="",IF(BV42="",1,0),0))+IF(BW$3="",0,IF(BW$46="",IF(BW42="",1,0),0))+IF(BX$3="",0,IF(BX$46="",IF(BX42="",1,0),0))+IF(BY$3="",0,IF(BY$46="",IF(BY42="",1,0),0))+IF(BZ$3="",0,IF(BZ$46="",IF(BZ42="",1,0),0))+IF(CA$3="",0,IF(CA$46="",IF(CA42="",1,0),0))+IF(CB$3="",0,IF(CB$46="",IF(CB42="",1,0),0))+IF(CC$3="",0,IF(CC$46="",IF(CC42="",1,0),0))+IF(CD$3="",0,IF(CD$46="",IF(CD42="",1,0),0)+IF(CE$3="",0,IF(CE$46="",IF(CE42="",1,0),0))+IF(CF$3="",0,IF(CF$46="",IF(CF42="",1,0),0))+IF(CG$3="",0,IF(CG$46="",IF(CG42="",1,0),0))))</f>
        <v/>
      </c>
      <c r="CK42" s="46" t="str">
        <f>PARAMETRES!$B41</f>
        <v>-</v>
      </c>
      <c r="CL42" s="52" t="str">
        <f>PARAMETRES!$C41</f>
        <v>-</v>
      </c>
      <c r="CN42" s="80"/>
      <c r="CO42" s="81"/>
      <c r="CP42" s="77" t="s">
        <v>31</v>
      </c>
      <c r="CQ42" s="82" t="str">
        <f t="shared" si="4"/>
        <v/>
      </c>
      <c r="CR42" s="83" t="str">
        <f t="shared" si="5"/>
        <v/>
      </c>
    </row>
    <row r="43" spans="1:96">
      <c r="A43" s="31">
        <f t="shared" si="10"/>
        <v>38</v>
      </c>
      <c r="B43" s="46" t="str">
        <f>PARAMETRES!$B42</f>
        <v>-</v>
      </c>
      <c r="C43" s="46" t="str">
        <f>PARAMETRES!$C42</f>
        <v>-</v>
      </c>
      <c r="D43" s="47"/>
      <c r="E43" s="47"/>
      <c r="F43" s="47"/>
      <c r="G43" s="47"/>
      <c r="H43" s="47"/>
      <c r="I43" s="47"/>
      <c r="J43" s="47"/>
      <c r="K43" s="47"/>
      <c r="L43" s="47"/>
      <c r="M43" s="47"/>
      <c r="N43" s="47"/>
      <c r="O43" s="47"/>
      <c r="P43" s="47"/>
      <c r="Q43" s="47"/>
      <c r="R43" s="47"/>
      <c r="S43" s="48" t="str">
        <f>IF(T43=0,"-",SUM(D43:R43)/T43*PARAMETRES!$G$8)</f>
        <v>-</v>
      </c>
      <c r="T43" s="49">
        <f t="shared" si="0"/>
        <v>0</v>
      </c>
      <c r="U43" s="50" t="str">
        <f>IF(PARAMETRES!$B42="-","",IF(D$3="",0,IF(D$46="",IF(D43="",1,0),0))+IF(E$3="",0,IF(E$46="",IF(E43="",1,0),0))+IF(F$3="",0,IF(F$46="",IF(F43="",1,0),0))+IF(G$3="",0,IF(G$46="",IF(G43="",1,0),0))+IF(H$3="",0,IF(H$46="",IF(H43="",1,0),0))+IF(I$3="",0,IF(I$46="",IF(I43="",1,0),0))+IF(J$3="",0,IF(J$46="",IF(J43="",1,0),0))+IF(K$3="",0,IF(K$46="",IF(K43="",1,0),0))+IF(L$3="",0,IF(L$46="",IF(L43="",1,0),0))+IF(M$3="",0,IF(M$46="",IF(M43="",1,0),0))+IF(N$3="",0,IF(N$46="",IF(N43="",1,0),0)+IF(O$3="",0,IF(O$46="",IF(O43="",1,0),0))+IF(P$3="",0,IF(P$46="",IF(P43="",1,0),0))+IF(Q$3="",0,IF(Q$46="",IF(Q43="",1,0),0))+IF(R$3="",0,IF(R$46="",IF(R43="",1,0),0))))</f>
        <v/>
      </c>
      <c r="V43" s="31">
        <f t="shared" si="11"/>
        <v>38</v>
      </c>
      <c r="W43" s="46" t="str">
        <f>PARAMETRES!$B42</f>
        <v>-</v>
      </c>
      <c r="X43" s="46" t="str">
        <f>PARAMETRES!$C42</f>
        <v>-</v>
      </c>
      <c r="Y43" s="47"/>
      <c r="Z43" s="47"/>
      <c r="AA43" s="47"/>
      <c r="AB43" s="47"/>
      <c r="AC43" s="47"/>
      <c r="AD43" s="47"/>
      <c r="AE43" s="47"/>
      <c r="AF43" s="47"/>
      <c r="AG43" s="47"/>
      <c r="AH43" s="47"/>
      <c r="AI43" s="47"/>
      <c r="AJ43" s="47"/>
      <c r="AK43" s="47"/>
      <c r="AL43" s="47"/>
      <c r="AM43" s="47"/>
      <c r="AN43" s="48" t="str">
        <f>IF(AO43=0,"-",SUM(Y43:AM43)/AO43*PARAMETRES!$G$8)</f>
        <v>-</v>
      </c>
      <c r="AO43" s="49">
        <f t="shared" si="1"/>
        <v>0</v>
      </c>
      <c r="AP43" s="50" t="str">
        <f>IF(PARAMETRES!$B42="-","",IF(Y$3="",0,IF(Y$46="",IF(Y43="",1,0),0))+IF(Z$3="",0,IF(Z$46="",IF(Z43="",1,0),0))+IF(AA$3="",0,IF(AA$46="",IF(AA43="",1,0),0))+IF(AB$3="",0,IF(AB$46="",IF(AB43="",1,0),0))+IF(AC$3="",0,IF(AC$46="",IF(AC43="",1,0),0))+IF(AD$3="",0,IF(AD$46="",IF(AD43="",1,0),0))+IF(AE$3="",0,IF(AE$46="",IF(AE43="",1,0),0))+IF(AF$3="",0,IF(AF$46="",IF(AF43="",1,0),0))+IF(AG$3="",0,IF(AG$46="",IF(AG43="",1,0),0))+IF(AH$3="",0,IF(AH$46="",IF(AH43="",1,0),0))+IF(AI$3="",0,IF(AI$46="",IF(AI43="",1,0),0)+IF(AJ$3="",0,IF(AJ$46="",IF(AJ43="",1,0),0))+IF(AK$3="",0,IF(AK$46="",IF(AK43="",1,0),0))+IF(AL$3="",0,IF(AL$46="",IF(AL43="",1,0),0))+IF(AM$3="",0,IF(AM$46="",IF(AM43="",1,0),0))))</f>
        <v/>
      </c>
      <c r="AQ43" s="31">
        <f t="shared" si="12"/>
        <v>38</v>
      </c>
      <c r="AR43" s="46" t="str">
        <f>PARAMETRES!$B42</f>
        <v>-</v>
      </c>
      <c r="AS43" s="46" t="str">
        <f>PARAMETRES!$C42</f>
        <v>-</v>
      </c>
      <c r="AT43" s="47"/>
      <c r="AU43" s="47"/>
      <c r="AV43" s="47"/>
      <c r="AW43" s="47"/>
      <c r="AX43" s="47"/>
      <c r="AY43" s="47"/>
      <c r="AZ43" s="47"/>
      <c r="BA43" s="47"/>
      <c r="BB43" s="47"/>
      <c r="BC43" s="47"/>
      <c r="BD43" s="47"/>
      <c r="BE43" s="47"/>
      <c r="BF43" s="47"/>
      <c r="BG43" s="47"/>
      <c r="BH43" s="47"/>
      <c r="BI43" s="48" t="str">
        <f>IF(BJ43=0,"-",SUM(AT43:BH43)/BJ43*PARAMETRES!$G$8)</f>
        <v>-</v>
      </c>
      <c r="BJ43" s="49">
        <f t="shared" si="2"/>
        <v>0</v>
      </c>
      <c r="BK43" s="50" t="str">
        <f>IF(PARAMETRES!$B42="-","",IF(AT$3="",0,IF(AT$46="",IF(AT43="",1,0),0))+IF(AU$3="",0,IF(AU$46="",IF(AU43="",1,0),0))+IF(AV$3="",0,IF(AV$46="",IF(AV43="",1,0),0))+IF(AW$3="",0,IF(AW$46="",IF(AW43="",1,0),0))+IF(AX$3="",0,IF(AX$46="",IF(AX43="",1,0),0))+IF(AY$3="",0,IF(AY$46="",IF(AY43="",1,0),0))+IF(AZ$3="",0,IF(AZ$46="",IF(AZ43="",1,0),0))+IF(BA$3="",0,IF(BA$46="",IF(BA43="",1,0),0))+IF(BB$3="",0,IF(BB$46="",IF(BB43="",1,0),0))+IF(BC$3="",0,IF(BC$46="",IF(BC43="",1,0),0))+IF(BD$3="",0,IF(BD$46="",IF(BD43="",1,0),0)+IF(BE$3="",0,IF(BE$46="",IF(BE43="",1,0),0))+IF(BF$3="",0,IF(BF$46="",IF(BF43="",1,0),0))+IF(BG$3="",0,IF(BG$46="",IF(BG43="",1,0),0))+IF(BH$3="",0,IF(BH$46="",IF(BH43="",1,0),0))))</f>
        <v/>
      </c>
      <c r="BL43" s="31">
        <f t="shared" si="13"/>
        <v>38</v>
      </c>
      <c r="BM43" s="46" t="str">
        <f>PARAMETRES!$B42</f>
        <v>-</v>
      </c>
      <c r="BN43" s="46" t="str">
        <f>PARAMETRES!$C42</f>
        <v>-</v>
      </c>
      <c r="BO43" s="47"/>
      <c r="BP43" s="47"/>
      <c r="BQ43" s="47"/>
      <c r="BR43" s="47"/>
      <c r="BS43" s="47"/>
      <c r="BT43" s="47"/>
      <c r="BU43" s="47"/>
      <c r="BV43" s="47"/>
      <c r="BW43" s="47"/>
      <c r="BX43" s="47"/>
      <c r="BY43" s="47"/>
      <c r="BZ43" s="47"/>
      <c r="CA43" s="47"/>
      <c r="CB43" s="47"/>
      <c r="CC43" s="47"/>
      <c r="CD43" s="47"/>
      <c r="CE43" s="47"/>
      <c r="CF43" s="74"/>
      <c r="CG43" s="47"/>
      <c r="CH43" s="48" t="str">
        <f>IF(CI43=0,"-",SUM(BO43:CG43)/CI43*PARAMETRES!$G$8)</f>
        <v>-</v>
      </c>
      <c r="CI43" s="49">
        <f t="shared" si="3"/>
        <v>0</v>
      </c>
      <c r="CJ43" s="51" t="str">
        <f>IF(PARAMETRES!$B42="-","",IF(BO$3="",0,IF(BO$46="",IF(BO43="",1,0),0))+IF(BP$3="",0,IF(BP$46="",IF(BP43="",1,0),0))+IF(BQ$3="",0,IF(BQ$46="",IF(BQ43="",1,0),0))+IF(BR$3="",0,IF(BR$46="",IF(BR43="",1,0),0))+IF(BS$3="",0,IF(BS$46="",IF(BS43="",1,0),0))+IF(BT$3="",0,IF(BT$46="",IF(BT43="",1,0),0))+IF(BU$3="",0,IF(BU$46="",IF(BU43="",1,0),0))+IF(BV$3="",0,IF(BV$46="",IF(BV43="",1,0),0))+IF(BW$3="",0,IF(BW$46="",IF(BW43="",1,0),0))+IF(BX$3="",0,IF(BX$46="",IF(BX43="",1,0),0))+IF(BY$3="",0,IF(BY$46="",IF(BY43="",1,0),0))+IF(BZ$3="",0,IF(BZ$46="",IF(BZ43="",1,0),0))+IF(CA$3="",0,IF(CA$46="",IF(CA43="",1,0),0))+IF(CB$3="",0,IF(CB$46="",IF(CB43="",1,0),0))+IF(CC$3="",0,IF(CC$46="",IF(CC43="",1,0),0))+IF(CD$3="",0,IF(CD$46="",IF(CD43="",1,0),0)+IF(CE$3="",0,IF(CE$46="",IF(CE43="",1,0),0))+IF(CF$3="",0,IF(CF$46="",IF(CF43="",1,0),0))+IF(CG$3="",0,IF(CG$46="",IF(CG43="",1,0),0))))</f>
        <v/>
      </c>
      <c r="CK43" s="46" t="str">
        <f>PARAMETRES!$B42</f>
        <v>-</v>
      </c>
      <c r="CL43" s="52" t="str">
        <f>PARAMETRES!$C42</f>
        <v>-</v>
      </c>
      <c r="CN43" s="80"/>
      <c r="CO43" s="81"/>
      <c r="CP43" s="77" t="s">
        <v>31</v>
      </c>
      <c r="CQ43" s="82" t="str">
        <f t="shared" si="4"/>
        <v/>
      </c>
      <c r="CR43" s="83" t="str">
        <f t="shared" si="5"/>
        <v/>
      </c>
    </row>
    <row r="44" spans="1:96">
      <c r="A44" s="31">
        <f t="shared" si="10"/>
        <v>39</v>
      </c>
      <c r="B44" s="46" t="str">
        <f>PARAMETRES!$B43</f>
        <v>-</v>
      </c>
      <c r="C44" s="46" t="str">
        <f>PARAMETRES!$C43</f>
        <v>-</v>
      </c>
      <c r="D44" s="47"/>
      <c r="E44" s="47"/>
      <c r="F44" s="47"/>
      <c r="G44" s="47"/>
      <c r="H44" s="47"/>
      <c r="I44" s="47"/>
      <c r="J44" s="47"/>
      <c r="K44" s="47"/>
      <c r="L44" s="47"/>
      <c r="M44" s="47"/>
      <c r="N44" s="47"/>
      <c r="O44" s="47"/>
      <c r="P44" s="47"/>
      <c r="Q44" s="47"/>
      <c r="R44" s="47"/>
      <c r="S44" s="48" t="str">
        <f>IF(T44=0,"-",SUM(D44:R44)/T44*PARAMETRES!$G$8)</f>
        <v>-</v>
      </c>
      <c r="T44" s="49">
        <f t="shared" si="0"/>
        <v>0</v>
      </c>
      <c r="U44" s="50" t="str">
        <f>IF(PARAMETRES!$B43="-","",IF(D$3="",0,IF(D$46="",IF(D44="",1,0),0))+IF(E$3="",0,IF(E$46="",IF(E44="",1,0),0))+IF(F$3="",0,IF(F$46="",IF(F44="",1,0),0))+IF(G$3="",0,IF(G$46="",IF(G44="",1,0),0))+IF(H$3="",0,IF(H$46="",IF(H44="",1,0),0))+IF(I$3="",0,IF(I$46="",IF(I44="",1,0),0))+IF(J$3="",0,IF(J$46="",IF(J44="",1,0),0))+IF(K$3="",0,IF(K$46="",IF(K44="",1,0),0))+IF(L$3="",0,IF(L$46="",IF(L44="",1,0),0))+IF(M$3="",0,IF(M$46="",IF(M44="",1,0),0))+IF(N$3="",0,IF(N$46="",IF(N44="",1,0),0)+IF(O$3="",0,IF(O$46="",IF(O44="",1,0),0))+IF(P$3="",0,IF(P$46="",IF(P44="",1,0),0))+IF(Q$3="",0,IF(Q$46="",IF(Q44="",1,0),0))+IF(R$3="",0,IF(R$46="",IF(R44="",1,0),0))))</f>
        <v/>
      </c>
      <c r="V44" s="31">
        <f t="shared" si="11"/>
        <v>39</v>
      </c>
      <c r="W44" s="46" t="str">
        <f>PARAMETRES!$B43</f>
        <v>-</v>
      </c>
      <c r="X44" s="46" t="str">
        <f>PARAMETRES!$C43</f>
        <v>-</v>
      </c>
      <c r="Y44" s="47"/>
      <c r="Z44" s="47"/>
      <c r="AA44" s="47"/>
      <c r="AB44" s="47"/>
      <c r="AC44" s="47"/>
      <c r="AD44" s="47"/>
      <c r="AE44" s="47"/>
      <c r="AF44" s="47"/>
      <c r="AG44" s="47"/>
      <c r="AH44" s="47"/>
      <c r="AI44" s="47"/>
      <c r="AJ44" s="47"/>
      <c r="AK44" s="47"/>
      <c r="AL44" s="47"/>
      <c r="AM44" s="47"/>
      <c r="AN44" s="48" t="str">
        <f>IF(AO44=0,"-",SUM(Y44:AM44)/AO44*PARAMETRES!$G$8)</f>
        <v>-</v>
      </c>
      <c r="AO44" s="49">
        <f t="shared" si="1"/>
        <v>0</v>
      </c>
      <c r="AP44" s="50" t="str">
        <f>IF(PARAMETRES!$B43="-","",IF(Y$3="",0,IF(Y$46="",IF(Y44="",1,0),0))+IF(Z$3="",0,IF(Z$46="",IF(Z44="",1,0),0))+IF(AA$3="",0,IF(AA$46="",IF(AA44="",1,0),0))+IF(AB$3="",0,IF(AB$46="",IF(AB44="",1,0),0))+IF(AC$3="",0,IF(AC$46="",IF(AC44="",1,0),0))+IF(AD$3="",0,IF(AD$46="",IF(AD44="",1,0),0))+IF(AE$3="",0,IF(AE$46="",IF(AE44="",1,0),0))+IF(AF$3="",0,IF(AF$46="",IF(AF44="",1,0),0))+IF(AG$3="",0,IF(AG$46="",IF(AG44="",1,0),0))+IF(AH$3="",0,IF(AH$46="",IF(AH44="",1,0),0))+IF(AI$3="",0,IF(AI$46="",IF(AI44="",1,0),0)+IF(AJ$3="",0,IF(AJ$46="",IF(AJ44="",1,0),0))+IF(AK$3="",0,IF(AK$46="",IF(AK44="",1,0),0))+IF(AL$3="",0,IF(AL$46="",IF(AL44="",1,0),0))+IF(AM$3="",0,IF(AM$46="",IF(AM44="",1,0),0))))</f>
        <v/>
      </c>
      <c r="AQ44" s="31">
        <f t="shared" si="12"/>
        <v>39</v>
      </c>
      <c r="AR44" s="46" t="str">
        <f>PARAMETRES!$B43</f>
        <v>-</v>
      </c>
      <c r="AS44" s="46" t="str">
        <f>PARAMETRES!$C43</f>
        <v>-</v>
      </c>
      <c r="AT44" s="47"/>
      <c r="AU44" s="47"/>
      <c r="AV44" s="47"/>
      <c r="AW44" s="47"/>
      <c r="AX44" s="47"/>
      <c r="AY44" s="47"/>
      <c r="AZ44" s="47"/>
      <c r="BA44" s="47"/>
      <c r="BB44" s="47"/>
      <c r="BC44" s="47"/>
      <c r="BD44" s="47"/>
      <c r="BE44" s="47"/>
      <c r="BF44" s="47"/>
      <c r="BG44" s="47"/>
      <c r="BH44" s="47"/>
      <c r="BI44" s="48" t="str">
        <f>IF(BJ44=0,"-",SUM(AT44:BH44)/BJ44*PARAMETRES!$G$8)</f>
        <v>-</v>
      </c>
      <c r="BJ44" s="49">
        <f t="shared" si="2"/>
        <v>0</v>
      </c>
      <c r="BK44" s="50" t="str">
        <f>IF(PARAMETRES!$B43="-","",IF(AT$3="",0,IF(AT$46="",IF(AT44="",1,0),0))+IF(AU$3="",0,IF(AU$46="",IF(AU44="",1,0),0))+IF(AV$3="",0,IF(AV$46="",IF(AV44="",1,0),0))+IF(AW$3="",0,IF(AW$46="",IF(AW44="",1,0),0))+IF(AX$3="",0,IF(AX$46="",IF(AX44="",1,0),0))+IF(AY$3="",0,IF(AY$46="",IF(AY44="",1,0),0))+IF(AZ$3="",0,IF(AZ$46="",IF(AZ44="",1,0),0))+IF(BA$3="",0,IF(BA$46="",IF(BA44="",1,0),0))+IF(BB$3="",0,IF(BB$46="",IF(BB44="",1,0),0))+IF(BC$3="",0,IF(BC$46="",IF(BC44="",1,0),0))+IF(BD$3="",0,IF(BD$46="",IF(BD44="",1,0),0)+IF(BE$3="",0,IF(BE$46="",IF(BE44="",1,0),0))+IF(BF$3="",0,IF(BF$46="",IF(BF44="",1,0),0))+IF(BG$3="",0,IF(BG$46="",IF(BG44="",1,0),0))+IF(BH$3="",0,IF(BH$46="",IF(BH44="",1,0),0))))</f>
        <v/>
      </c>
      <c r="BL44" s="31">
        <f t="shared" si="13"/>
        <v>39</v>
      </c>
      <c r="BM44" s="46" t="str">
        <f>PARAMETRES!$B43</f>
        <v>-</v>
      </c>
      <c r="BN44" s="46" t="str">
        <f>PARAMETRES!$C43</f>
        <v>-</v>
      </c>
      <c r="BO44" s="47"/>
      <c r="BP44" s="47"/>
      <c r="BQ44" s="47"/>
      <c r="BR44" s="47"/>
      <c r="BS44" s="47"/>
      <c r="BT44" s="47"/>
      <c r="BU44" s="47"/>
      <c r="BV44" s="47"/>
      <c r="BW44" s="47"/>
      <c r="BX44" s="47"/>
      <c r="BY44" s="47"/>
      <c r="BZ44" s="47"/>
      <c r="CA44" s="47"/>
      <c r="CB44" s="47"/>
      <c r="CC44" s="47"/>
      <c r="CD44" s="47"/>
      <c r="CE44" s="47"/>
      <c r="CF44" s="74"/>
      <c r="CG44" s="47"/>
      <c r="CH44" s="48" t="str">
        <f>IF(CI44=0,"-",SUM(BO44:CG44)/CI44*PARAMETRES!$G$8)</f>
        <v>-</v>
      </c>
      <c r="CI44" s="49">
        <f t="shared" si="3"/>
        <v>0</v>
      </c>
      <c r="CJ44" s="51" t="str">
        <f>IF(PARAMETRES!$B43="-","",IF(BO$3="",0,IF(BO$46="",IF(BO44="",1,0),0))+IF(BP$3="",0,IF(BP$46="",IF(BP44="",1,0),0))+IF(BQ$3="",0,IF(BQ$46="",IF(BQ44="",1,0),0))+IF(BR$3="",0,IF(BR$46="",IF(BR44="",1,0),0))+IF(BS$3="",0,IF(BS$46="",IF(BS44="",1,0),0))+IF(BT$3="",0,IF(BT$46="",IF(BT44="",1,0),0))+IF(BU$3="",0,IF(BU$46="",IF(BU44="",1,0),0))+IF(BV$3="",0,IF(BV$46="",IF(BV44="",1,0),0))+IF(BW$3="",0,IF(BW$46="",IF(BW44="",1,0),0))+IF(BX$3="",0,IF(BX$46="",IF(BX44="",1,0),0))+IF(BY$3="",0,IF(BY$46="",IF(BY44="",1,0),0))+IF(BZ$3="",0,IF(BZ$46="",IF(BZ44="",1,0),0))+IF(CA$3="",0,IF(CA$46="",IF(CA44="",1,0),0))+IF(CB$3="",0,IF(CB$46="",IF(CB44="",1,0),0))+IF(CC$3="",0,IF(CC$46="",IF(CC44="",1,0),0))+IF(CD$3="",0,IF(CD$46="",IF(CD44="",1,0),0)+IF(CE$3="",0,IF(CE$46="",IF(CE44="",1,0),0))+IF(CF$3="",0,IF(CF$46="",IF(CF44="",1,0),0))+IF(CG$3="",0,IF(CG$46="",IF(CG44="",1,0),0))))</f>
        <v/>
      </c>
      <c r="CK44" s="46" t="str">
        <f>PARAMETRES!$B43</f>
        <v>-</v>
      </c>
      <c r="CL44" s="52" t="str">
        <f>PARAMETRES!$C43</f>
        <v>-</v>
      </c>
      <c r="CN44" s="80"/>
      <c r="CO44" s="81"/>
      <c r="CP44" s="77" t="s">
        <v>31</v>
      </c>
      <c r="CQ44" s="82" t="str">
        <f t="shared" si="4"/>
        <v/>
      </c>
      <c r="CR44" s="83" t="str">
        <f t="shared" si="5"/>
        <v/>
      </c>
    </row>
    <row r="45" spans="1:96">
      <c r="A45" s="31">
        <f t="shared" si="10"/>
        <v>40</v>
      </c>
      <c r="B45" s="46" t="str">
        <f>PARAMETRES!$B44</f>
        <v>-</v>
      </c>
      <c r="C45" s="46" t="str">
        <f>PARAMETRES!$C44</f>
        <v>-</v>
      </c>
      <c r="D45" s="47"/>
      <c r="E45" s="47"/>
      <c r="F45" s="47"/>
      <c r="G45" s="47"/>
      <c r="H45" s="47"/>
      <c r="I45" s="47"/>
      <c r="J45" s="47"/>
      <c r="K45" s="47"/>
      <c r="L45" s="47"/>
      <c r="M45" s="47"/>
      <c r="N45" s="47"/>
      <c r="O45" s="47"/>
      <c r="P45" s="47"/>
      <c r="Q45" s="47"/>
      <c r="R45" s="47"/>
      <c r="S45" s="48" t="str">
        <f>IF(T45=0,"-",SUM(D45:R45)/T45*PARAMETRES!$G$8)</f>
        <v>-</v>
      </c>
      <c r="T45" s="49">
        <f t="shared" si="0"/>
        <v>0</v>
      </c>
      <c r="U45" s="50" t="str">
        <f>IF(PARAMETRES!$B44="-","",IF(D$3="",0,IF(D$46="",IF(D45="",1,0),0))+IF(E$3="",0,IF(E$46="",IF(E45="",1,0),0))+IF(F$3="",0,IF(F$46="",IF(F45="",1,0),0))+IF(G$3="",0,IF(G$46="",IF(G45="",1,0),0))+IF(H$3="",0,IF(H$46="",IF(H45="",1,0),0))+IF(I$3="",0,IF(I$46="",IF(I45="",1,0),0))+IF(J$3="",0,IF(J$46="",IF(J45="",1,0),0))+IF(K$3="",0,IF(K$46="",IF(K45="",1,0),0))+IF(L$3="",0,IF(L$46="",IF(L45="",1,0),0))+IF(M$3="",0,IF(M$46="",IF(M45="",1,0),0))+IF(N$3="",0,IF(N$46="",IF(N45="",1,0),0)+IF(O$3="",0,IF(O$46="",IF(O45="",1,0),0))+IF(P$3="",0,IF(P$46="",IF(P45="",1,0),0))+IF(Q$3="",0,IF(Q$46="",IF(Q45="",1,0),0))+IF(R$3="",0,IF(R$46="",IF(R45="",1,0),0))))</f>
        <v/>
      </c>
      <c r="V45" s="31">
        <f t="shared" si="11"/>
        <v>40</v>
      </c>
      <c r="W45" s="46" t="str">
        <f>PARAMETRES!$B44</f>
        <v>-</v>
      </c>
      <c r="X45" s="46" t="str">
        <f>PARAMETRES!$C44</f>
        <v>-</v>
      </c>
      <c r="Y45" s="47"/>
      <c r="Z45" s="47"/>
      <c r="AA45" s="47"/>
      <c r="AB45" s="47"/>
      <c r="AC45" s="47"/>
      <c r="AD45" s="47"/>
      <c r="AE45" s="47"/>
      <c r="AF45" s="47"/>
      <c r="AG45" s="47"/>
      <c r="AH45" s="47"/>
      <c r="AI45" s="47"/>
      <c r="AJ45" s="47"/>
      <c r="AK45" s="47"/>
      <c r="AL45" s="47"/>
      <c r="AM45" s="47"/>
      <c r="AN45" s="48" t="str">
        <f>IF(AO45=0,"-",SUM(Y45:AM45)/AO45*PARAMETRES!$G$8)</f>
        <v>-</v>
      </c>
      <c r="AO45" s="49">
        <f t="shared" si="1"/>
        <v>0</v>
      </c>
      <c r="AP45" s="50" t="str">
        <f>IF(PARAMETRES!$B44="-","",IF(Y$3="",0,IF(Y$46="",IF(Y45="",1,0),0))+IF(Z$3="",0,IF(Z$46="",IF(Z45="",1,0),0))+IF(AA$3="",0,IF(AA$46="",IF(AA45="",1,0),0))+IF(AB$3="",0,IF(AB$46="",IF(AB45="",1,0),0))+IF(AC$3="",0,IF(AC$46="",IF(AC45="",1,0),0))+IF(AD$3="",0,IF(AD$46="",IF(AD45="",1,0),0))+IF(AE$3="",0,IF(AE$46="",IF(AE45="",1,0),0))+IF(AF$3="",0,IF(AF$46="",IF(AF45="",1,0),0))+IF(AG$3="",0,IF(AG$46="",IF(AG45="",1,0),0))+IF(AH$3="",0,IF(AH$46="",IF(AH45="",1,0),0))+IF(AI$3="",0,IF(AI$46="",IF(AI45="",1,0),0)+IF(AJ$3="",0,IF(AJ$46="",IF(AJ45="",1,0),0))+IF(AK$3="",0,IF(AK$46="",IF(AK45="",1,0),0))+IF(AL$3="",0,IF(AL$46="",IF(AL45="",1,0),0))+IF(AM$3="",0,IF(AM$46="",IF(AM45="",1,0),0))))</f>
        <v/>
      </c>
      <c r="AQ45" s="31">
        <f t="shared" si="12"/>
        <v>40</v>
      </c>
      <c r="AR45" s="46" t="str">
        <f>PARAMETRES!$B44</f>
        <v>-</v>
      </c>
      <c r="AS45" s="46" t="str">
        <f>PARAMETRES!$C44</f>
        <v>-</v>
      </c>
      <c r="AT45" s="47"/>
      <c r="AU45" s="47"/>
      <c r="AV45" s="47"/>
      <c r="AW45" s="47"/>
      <c r="AX45" s="47"/>
      <c r="AY45" s="47"/>
      <c r="AZ45" s="47"/>
      <c r="BA45" s="47"/>
      <c r="BB45" s="47"/>
      <c r="BC45" s="47"/>
      <c r="BD45" s="47"/>
      <c r="BE45" s="47"/>
      <c r="BF45" s="47"/>
      <c r="BG45" s="47"/>
      <c r="BH45" s="47"/>
      <c r="BI45" s="48" t="str">
        <f>IF(BJ45=0,"-",SUM(AT45:BH45)/BJ45*PARAMETRES!$G$8)</f>
        <v>-</v>
      </c>
      <c r="BJ45" s="49">
        <f t="shared" si="2"/>
        <v>0</v>
      </c>
      <c r="BK45" s="50" t="str">
        <f>IF(PARAMETRES!$B44="-","",IF(AT$3="",0,IF(AT$46="",IF(AT45="",1,0),0))+IF(AU$3="",0,IF(AU$46="",IF(AU45="",1,0),0))+IF(AV$3="",0,IF(AV$46="",IF(AV45="",1,0),0))+IF(AW$3="",0,IF(AW$46="",IF(AW45="",1,0),0))+IF(AX$3="",0,IF(AX$46="",IF(AX45="",1,0),0))+IF(AY$3="",0,IF(AY$46="",IF(AY45="",1,0),0))+IF(AZ$3="",0,IF(AZ$46="",IF(AZ45="",1,0),0))+IF(BA$3="",0,IF(BA$46="",IF(BA45="",1,0),0))+IF(BB$3="",0,IF(BB$46="",IF(BB45="",1,0),0))+IF(BC$3="",0,IF(BC$46="",IF(BC45="",1,0),0))+IF(BD$3="",0,IF(BD$46="",IF(BD45="",1,0),0)+IF(BE$3="",0,IF(BE$46="",IF(BE45="",1,0),0))+IF(BF$3="",0,IF(BF$46="",IF(BF45="",1,0),0))+IF(BG$3="",0,IF(BG$46="",IF(BG45="",1,0),0))+IF(BH$3="",0,IF(BH$46="",IF(BH45="",1,0),0))))</f>
        <v/>
      </c>
      <c r="BL45" s="31">
        <f t="shared" si="13"/>
        <v>40</v>
      </c>
      <c r="BM45" s="46" t="str">
        <f>PARAMETRES!$B44</f>
        <v>-</v>
      </c>
      <c r="BN45" s="46" t="str">
        <f>PARAMETRES!$C44</f>
        <v>-</v>
      </c>
      <c r="BO45" s="47"/>
      <c r="BP45" s="47"/>
      <c r="BQ45" s="47"/>
      <c r="BR45" s="47"/>
      <c r="BS45" s="47"/>
      <c r="BT45" s="47"/>
      <c r="BU45" s="47"/>
      <c r="BV45" s="47"/>
      <c r="BW45" s="47"/>
      <c r="BX45" s="47"/>
      <c r="BY45" s="47"/>
      <c r="BZ45" s="47"/>
      <c r="CA45" s="47"/>
      <c r="CB45" s="47"/>
      <c r="CC45" s="47"/>
      <c r="CD45" s="47"/>
      <c r="CE45" s="47"/>
      <c r="CF45" s="74"/>
      <c r="CG45" s="47"/>
      <c r="CH45" s="48" t="str">
        <f>IF(CI45=0,"-",SUM(BO45:CG45)/CI45*PARAMETRES!$G$8)</f>
        <v>-</v>
      </c>
      <c r="CI45" s="49">
        <f t="shared" si="3"/>
        <v>0</v>
      </c>
      <c r="CJ45" s="51" t="str">
        <f>IF(PARAMETRES!$B44="-","",IF(BO$3="",0,IF(BO$46="",IF(BO45="",1,0),0))+IF(BP$3="",0,IF(BP$46="",IF(BP45="",1,0),0))+IF(BQ$3="",0,IF(BQ$46="",IF(BQ45="",1,0),0))+IF(BR$3="",0,IF(BR$46="",IF(BR45="",1,0),0))+IF(BS$3="",0,IF(BS$46="",IF(BS45="",1,0),0))+IF(BT$3="",0,IF(BT$46="",IF(BT45="",1,0),0))+IF(BU$3="",0,IF(BU$46="",IF(BU45="",1,0),0))+IF(BV$3="",0,IF(BV$46="",IF(BV45="",1,0),0))+IF(BW$3="",0,IF(BW$46="",IF(BW45="",1,0),0))+IF(BX$3="",0,IF(BX$46="",IF(BX45="",1,0),0))+IF(BY$3="",0,IF(BY$46="",IF(BY45="",1,0),0))+IF(BZ$3="",0,IF(BZ$46="",IF(BZ45="",1,0),0))+IF(CA$3="",0,IF(CA$46="",IF(CA45="",1,0),0))+IF(CB$3="",0,IF(CB$46="",IF(CB45="",1,0),0))+IF(CC$3="",0,IF(CC$46="",IF(CC45="",1,0),0))+IF(CD$3="",0,IF(CD$46="",IF(CD45="",1,0),0)+IF(CE$3="",0,IF(CE$46="",IF(CE45="",1,0),0))+IF(CF$3="",0,IF(CF$46="",IF(CF45="",1,0),0))+IF(CG$3="",0,IF(CG$46="",IF(CG45="",1,0),0))))</f>
        <v/>
      </c>
      <c r="CK45" s="46" t="str">
        <f>PARAMETRES!$B44</f>
        <v>-</v>
      </c>
      <c r="CL45" s="52" t="str">
        <f>PARAMETRES!$C44</f>
        <v>-</v>
      </c>
      <c r="CN45" s="84"/>
      <c r="CO45" s="85"/>
      <c r="CP45" s="77" t="s">
        <v>31</v>
      </c>
      <c r="CQ45" s="86" t="str">
        <f t="shared" si="4"/>
        <v/>
      </c>
      <c r="CR45" s="87" t="str">
        <f t="shared" si="5"/>
        <v/>
      </c>
    </row>
    <row r="46" spans="1:96">
      <c r="A46" s="31"/>
      <c r="B46" s="32"/>
      <c r="C46" s="32"/>
      <c r="D46" s="54"/>
      <c r="E46" s="54"/>
      <c r="F46" s="54"/>
      <c r="G46" s="54"/>
      <c r="H46" s="54"/>
      <c r="I46" s="54"/>
      <c r="J46" s="54"/>
      <c r="K46" s="54"/>
      <c r="L46" s="54"/>
      <c r="M46" s="54"/>
      <c r="N46" s="54"/>
      <c r="O46" s="54"/>
      <c r="P46" s="54"/>
      <c r="Q46" s="54"/>
      <c r="R46" s="54"/>
      <c r="S46" s="32"/>
      <c r="T46" s="32"/>
      <c r="U46" s="35"/>
      <c r="V46" s="31"/>
      <c r="W46" s="32"/>
      <c r="X46" s="32"/>
      <c r="Y46" s="54"/>
      <c r="Z46" s="54"/>
      <c r="AA46" s="54"/>
      <c r="AB46" s="54"/>
      <c r="AC46" s="54"/>
      <c r="AD46" s="54"/>
      <c r="AE46" s="54"/>
      <c r="AF46" s="54"/>
      <c r="AG46" s="54"/>
      <c r="AH46" s="54"/>
      <c r="AI46" s="54"/>
      <c r="AJ46" s="54"/>
      <c r="AK46" s="54"/>
      <c r="AL46" s="54"/>
      <c r="AM46" s="54"/>
      <c r="AN46" s="32"/>
      <c r="AO46" s="32"/>
      <c r="AP46" s="35"/>
      <c r="AQ46" s="31"/>
      <c r="AR46" s="32"/>
      <c r="AS46" s="32"/>
      <c r="AT46" s="54"/>
      <c r="AU46" s="54"/>
      <c r="AV46" s="54"/>
      <c r="AW46" s="54"/>
      <c r="AX46" s="54"/>
      <c r="AY46" s="54"/>
      <c r="AZ46" s="54"/>
      <c r="BA46" s="54"/>
      <c r="BB46" s="54"/>
      <c r="BC46" s="54"/>
      <c r="BD46" s="54"/>
      <c r="BE46" s="54"/>
      <c r="BF46" s="54"/>
      <c r="BG46" s="54"/>
      <c r="BH46" s="54"/>
      <c r="BI46" s="32"/>
      <c r="BJ46" s="32"/>
      <c r="BK46" s="35"/>
      <c r="BL46" s="31"/>
      <c r="BM46" s="32"/>
      <c r="BN46" s="32"/>
      <c r="BO46" s="54"/>
      <c r="BP46" s="54"/>
      <c r="BQ46" s="54"/>
      <c r="BR46" s="54"/>
      <c r="BS46" s="54"/>
      <c r="BT46" s="54"/>
      <c r="BU46" s="54"/>
      <c r="BV46" s="54"/>
      <c r="BW46" s="54"/>
      <c r="BX46" s="54"/>
      <c r="BY46" s="54"/>
      <c r="BZ46" s="54"/>
      <c r="CA46" s="54"/>
      <c r="CB46" s="54"/>
      <c r="CC46" s="54"/>
      <c r="CD46" s="54"/>
      <c r="CE46" s="54"/>
      <c r="CF46" s="54"/>
      <c r="CG46" s="54"/>
      <c r="CH46" s="32"/>
      <c r="CI46" s="32"/>
      <c r="CJ46" s="32"/>
      <c r="CK46" s="32"/>
      <c r="CL46" s="35"/>
    </row>
    <row r="47" spans="1:96">
      <c r="A47" s="31"/>
      <c r="B47" s="32"/>
      <c r="C47" s="32"/>
      <c r="D47" s="32"/>
      <c r="E47" s="32"/>
      <c r="F47" s="32"/>
      <c r="G47" s="32"/>
      <c r="H47" s="32"/>
      <c r="I47" s="32"/>
      <c r="J47" s="32"/>
      <c r="K47" s="32"/>
      <c r="L47" s="32"/>
      <c r="M47" s="32"/>
      <c r="N47" s="32"/>
      <c r="O47" s="32"/>
      <c r="P47" s="32"/>
      <c r="Q47" s="32"/>
      <c r="R47" s="32"/>
      <c r="S47" s="32"/>
      <c r="T47" s="32"/>
      <c r="U47" s="35"/>
      <c r="V47" s="31"/>
      <c r="W47" s="32"/>
      <c r="X47" s="32"/>
      <c r="Y47" s="32"/>
      <c r="Z47" s="32"/>
      <c r="AA47" s="32"/>
      <c r="AB47" s="32"/>
      <c r="AC47" s="32"/>
      <c r="AD47" s="32"/>
      <c r="AE47" s="32"/>
      <c r="AF47" s="32"/>
      <c r="AG47" s="32"/>
      <c r="AH47" s="32"/>
      <c r="AI47" s="32"/>
      <c r="AJ47" s="32"/>
      <c r="AK47" s="32"/>
      <c r="AL47" s="32"/>
      <c r="AM47" s="32"/>
      <c r="AN47" s="32"/>
      <c r="AO47" s="32"/>
      <c r="AP47" s="35"/>
      <c r="AQ47" s="31"/>
      <c r="AR47" s="32"/>
      <c r="AS47" s="32"/>
      <c r="AT47" s="32"/>
      <c r="AU47" s="32"/>
      <c r="AV47" s="32"/>
      <c r="AW47" s="32"/>
      <c r="AX47" s="32"/>
      <c r="AY47" s="32"/>
      <c r="AZ47" s="32"/>
      <c r="BA47" s="32"/>
      <c r="BB47" s="32"/>
      <c r="BC47" s="32"/>
      <c r="BD47" s="32"/>
      <c r="BE47" s="32"/>
      <c r="BF47" s="32"/>
      <c r="BG47" s="32"/>
      <c r="BH47" s="32"/>
      <c r="BI47" s="32"/>
      <c r="BJ47" s="32"/>
      <c r="BK47" s="35"/>
      <c r="BL47" s="31"/>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5"/>
    </row>
    <row r="48" spans="1:96">
      <c r="A48" s="31"/>
      <c r="B48" s="32"/>
      <c r="C48" s="32" t="s">
        <v>104</v>
      </c>
      <c r="D48" s="55">
        <f>IF(COUNTA(D6:D45)=0,"",IF(D5="","--",ROUNDUP((SUM(D6:D45)/COUNTA(D6:D45))*100/D5,1)))</f>
        <v>91.399999999999991</v>
      </c>
      <c r="E48" s="56">
        <f t="shared" ref="E48:R48" si="14">IF(COUNTA(E6:E45)=0,"",IF(E5="","--",ROUNDUP((SUM(E6:E45)/COUNTA(E6:E45))*100/E5,1)))</f>
        <v>57</v>
      </c>
      <c r="F48" s="56">
        <f t="shared" si="14"/>
        <v>73.199999999999989</v>
      </c>
      <c r="G48" s="56">
        <f t="shared" si="14"/>
        <v>83</v>
      </c>
      <c r="H48" s="56" t="str">
        <f t="shared" si="14"/>
        <v/>
      </c>
      <c r="I48" s="56" t="str">
        <f t="shared" si="14"/>
        <v/>
      </c>
      <c r="J48" s="56" t="str">
        <f t="shared" si="14"/>
        <v/>
      </c>
      <c r="K48" s="56" t="str">
        <f t="shared" si="14"/>
        <v/>
      </c>
      <c r="L48" s="56" t="str">
        <f t="shared" si="14"/>
        <v/>
      </c>
      <c r="M48" s="56" t="str">
        <f t="shared" si="14"/>
        <v/>
      </c>
      <c r="N48" s="56" t="str">
        <f t="shared" si="14"/>
        <v/>
      </c>
      <c r="O48" s="56" t="str">
        <f t="shared" si="14"/>
        <v/>
      </c>
      <c r="P48" s="56" t="str">
        <f t="shared" si="14"/>
        <v/>
      </c>
      <c r="Q48" s="56" t="str">
        <f t="shared" si="14"/>
        <v/>
      </c>
      <c r="R48" s="57" t="str">
        <f t="shared" si="14"/>
        <v/>
      </c>
      <c r="S48" s="58">
        <f>IF(COUNTIF(S6:S45,"-")=40,"",IF(S5="","--",ROUNDUP(AVERAGE(S6:S45)*100/$B52,1)))</f>
        <v>69.3</v>
      </c>
      <c r="T48" s="32"/>
      <c r="U48" s="35"/>
      <c r="V48" s="31"/>
      <c r="W48" s="32"/>
      <c r="X48" s="32" t="s">
        <v>104</v>
      </c>
      <c r="Y48" s="55" t="str">
        <f>IF(COUNTA(Y6:Y45)=0,"",IF(Y5="","--",ROUNDUP((SUM(Y6:Y45)/COUNTA(Y6:Y45))*100/Y5,1)))</f>
        <v/>
      </c>
      <c r="Z48" s="56" t="str">
        <f t="shared" ref="Z48:AM48" si="15">IF(COUNTA(Z6:Z45)=0,"",IF(Z5="","--",ROUNDUP((SUM(Z6:Z45)/COUNTA(Z6:Z45))*100/Z5,1)))</f>
        <v/>
      </c>
      <c r="AA48" s="56" t="str">
        <f t="shared" si="15"/>
        <v/>
      </c>
      <c r="AB48" s="56" t="str">
        <f t="shared" si="15"/>
        <v/>
      </c>
      <c r="AC48" s="56" t="str">
        <f t="shared" si="15"/>
        <v/>
      </c>
      <c r="AD48" s="56" t="str">
        <f t="shared" si="15"/>
        <v/>
      </c>
      <c r="AE48" s="56" t="str">
        <f t="shared" si="15"/>
        <v/>
      </c>
      <c r="AF48" s="56" t="str">
        <f t="shared" si="15"/>
        <v/>
      </c>
      <c r="AG48" s="56" t="str">
        <f t="shared" si="15"/>
        <v/>
      </c>
      <c r="AH48" s="56" t="str">
        <f t="shared" si="15"/>
        <v/>
      </c>
      <c r="AI48" s="56" t="str">
        <f t="shared" si="15"/>
        <v/>
      </c>
      <c r="AJ48" s="56" t="str">
        <f t="shared" si="15"/>
        <v/>
      </c>
      <c r="AK48" s="56" t="str">
        <f t="shared" si="15"/>
        <v/>
      </c>
      <c r="AL48" s="56" t="str">
        <f t="shared" si="15"/>
        <v/>
      </c>
      <c r="AM48" s="57" t="str">
        <f t="shared" si="15"/>
        <v/>
      </c>
      <c r="AN48" s="58" t="str">
        <f>IF(COUNTIF(AN6:AN45,"-")=40,"",IF(AN5="","--",ROUNDUP(AVERAGE(AN6:AN45)*100/$B52,1)))</f>
        <v/>
      </c>
      <c r="AO48" s="32"/>
      <c r="AP48" s="35"/>
      <c r="AQ48" s="31"/>
      <c r="AR48" s="32"/>
      <c r="AS48" s="32" t="s">
        <v>104</v>
      </c>
      <c r="AT48" s="55" t="str">
        <f>IF(COUNTA(AT6:AT45)=0,"",IF(AT5="","--",ROUNDUP((SUM(AT6:AT45)/COUNTA(AT6:AT45))*100/AT5,1)))</f>
        <v/>
      </c>
      <c r="AU48" s="56" t="str">
        <f t="shared" ref="AU48:BH48" si="16">IF(COUNTA(AU6:AU45)=0,"",IF(AU5="","--",ROUNDUP((SUM(AU6:AU45)/COUNTA(AU6:AU45))*100/AU5,1)))</f>
        <v/>
      </c>
      <c r="AV48" s="56" t="str">
        <f t="shared" si="16"/>
        <v/>
      </c>
      <c r="AW48" s="56" t="str">
        <f t="shared" si="16"/>
        <v/>
      </c>
      <c r="AX48" s="56" t="str">
        <f t="shared" si="16"/>
        <v/>
      </c>
      <c r="AY48" s="56" t="str">
        <f t="shared" si="16"/>
        <v/>
      </c>
      <c r="AZ48" s="56" t="str">
        <f t="shared" si="16"/>
        <v/>
      </c>
      <c r="BA48" s="56" t="str">
        <f t="shared" si="16"/>
        <v/>
      </c>
      <c r="BB48" s="56" t="str">
        <f t="shared" si="16"/>
        <v/>
      </c>
      <c r="BC48" s="56" t="str">
        <f t="shared" si="16"/>
        <v/>
      </c>
      <c r="BD48" s="56" t="str">
        <f t="shared" si="16"/>
        <v/>
      </c>
      <c r="BE48" s="56" t="str">
        <f t="shared" si="16"/>
        <v/>
      </c>
      <c r="BF48" s="56" t="str">
        <f t="shared" si="16"/>
        <v/>
      </c>
      <c r="BG48" s="56" t="str">
        <f t="shared" si="16"/>
        <v/>
      </c>
      <c r="BH48" s="57" t="str">
        <f t="shared" si="16"/>
        <v/>
      </c>
      <c r="BI48" s="58" t="str">
        <f>IF(COUNTIF(BI6:BI45,"-")=40,"",IF(BI5="","--",ROUNDUP(AVERAGE(BI6:BI45)*100/$B52,1)))</f>
        <v/>
      </c>
      <c r="BJ48" s="32"/>
      <c r="BK48" s="35"/>
      <c r="BL48" s="31"/>
      <c r="BM48" s="32"/>
      <c r="BN48" s="32" t="s">
        <v>104</v>
      </c>
      <c r="BO48" s="55" t="str">
        <f>IF(COUNTA(BO6:BO45)=0,"",IF(BO5="","--",ROUNDUP((SUM(BO6:BO45)/COUNTA(BO6:BO45))*100/BO5,1)))</f>
        <v/>
      </c>
      <c r="BP48" s="56" t="str">
        <f t="shared" ref="BP48:CG48" si="17">IF(COUNTA(BP6:BP45)=0,"",IF(BP5="","--",ROUNDUP((SUM(BP6:BP45)/COUNTA(BP6:BP45))*100/BP5,1)))</f>
        <v/>
      </c>
      <c r="BQ48" s="56" t="str">
        <f t="shared" si="17"/>
        <v/>
      </c>
      <c r="BR48" s="56" t="str">
        <f t="shared" si="17"/>
        <v/>
      </c>
      <c r="BS48" s="56" t="str">
        <f t="shared" si="17"/>
        <v/>
      </c>
      <c r="BT48" s="56" t="str">
        <f t="shared" si="17"/>
        <v/>
      </c>
      <c r="BU48" s="56" t="str">
        <f t="shared" si="17"/>
        <v/>
      </c>
      <c r="BV48" s="56" t="str">
        <f t="shared" si="17"/>
        <v/>
      </c>
      <c r="BW48" s="56" t="str">
        <f t="shared" si="17"/>
        <v/>
      </c>
      <c r="BX48" s="56" t="str">
        <f t="shared" si="17"/>
        <v/>
      </c>
      <c r="BY48" s="56" t="str">
        <f t="shared" si="17"/>
        <v/>
      </c>
      <c r="BZ48" s="56" t="str">
        <f t="shared" si="17"/>
        <v/>
      </c>
      <c r="CA48" s="56" t="str">
        <f t="shared" si="17"/>
        <v/>
      </c>
      <c r="CB48" s="56" t="str">
        <f t="shared" si="17"/>
        <v/>
      </c>
      <c r="CC48" s="56" t="str">
        <f t="shared" si="17"/>
        <v/>
      </c>
      <c r="CD48" s="56" t="str">
        <f t="shared" si="17"/>
        <v/>
      </c>
      <c r="CE48" s="56" t="str">
        <f t="shared" si="17"/>
        <v/>
      </c>
      <c r="CF48" s="56" t="str">
        <f t="shared" si="17"/>
        <v/>
      </c>
      <c r="CG48" s="57" t="str">
        <f t="shared" si="17"/>
        <v/>
      </c>
      <c r="CH48" s="58" t="str">
        <f>IF(COUNTIF(CH6:CH45,"-")=40,"",IF(CH5="","--",ROUNDUP(AVERAGE(CH6:CH45)*100/$B52,1)))</f>
        <v/>
      </c>
      <c r="CI48" s="32"/>
      <c r="CJ48" s="32"/>
      <c r="CK48" s="32"/>
      <c r="CL48" s="35"/>
    </row>
    <row r="49" spans="1:90">
      <c r="A49" s="59"/>
      <c r="B49" s="88"/>
      <c r="C49" s="88"/>
      <c r="D49" s="60"/>
      <c r="E49" s="60"/>
      <c r="F49" s="60"/>
      <c r="G49" s="60"/>
      <c r="H49" s="60"/>
      <c r="I49" s="60"/>
      <c r="J49" s="60"/>
      <c r="K49" s="60"/>
      <c r="L49" s="60"/>
      <c r="M49" s="60"/>
      <c r="N49" s="60"/>
      <c r="O49" s="60"/>
      <c r="P49" s="60"/>
      <c r="Q49" s="60"/>
      <c r="R49" s="60"/>
      <c r="S49" s="60"/>
      <c r="T49" s="60"/>
      <c r="U49" s="61"/>
      <c r="V49" s="59"/>
      <c r="W49" s="60"/>
      <c r="X49" s="60"/>
      <c r="Y49" s="60"/>
      <c r="Z49" s="60"/>
      <c r="AA49" s="60"/>
      <c r="AB49" s="60"/>
      <c r="AC49" s="60"/>
      <c r="AD49" s="60"/>
      <c r="AE49" s="60"/>
      <c r="AF49" s="60"/>
      <c r="AG49" s="60"/>
      <c r="AH49" s="60"/>
      <c r="AI49" s="60"/>
      <c r="AJ49" s="60"/>
      <c r="AK49" s="60"/>
      <c r="AL49" s="60"/>
      <c r="AM49" s="60"/>
      <c r="AN49" s="60"/>
      <c r="AO49" s="60"/>
      <c r="AP49" s="61"/>
      <c r="AQ49" s="59"/>
      <c r="AR49" s="60"/>
      <c r="AS49" s="60"/>
      <c r="AT49" s="60"/>
      <c r="AU49" s="60"/>
      <c r="AV49" s="60"/>
      <c r="AW49" s="60"/>
      <c r="AX49" s="60"/>
      <c r="AY49" s="60"/>
      <c r="AZ49" s="60"/>
      <c r="BA49" s="60"/>
      <c r="BB49" s="60"/>
      <c r="BC49" s="60"/>
      <c r="BD49" s="60"/>
      <c r="BE49" s="60"/>
      <c r="BF49" s="60"/>
      <c r="BG49" s="60"/>
      <c r="BH49" s="60"/>
      <c r="BI49" s="60"/>
      <c r="BJ49" s="60"/>
      <c r="BK49" s="61"/>
      <c r="BL49" s="59"/>
      <c r="BM49" s="60"/>
      <c r="BN49" s="60"/>
      <c r="BO49" s="60"/>
      <c r="BP49" s="60"/>
      <c r="BQ49" s="60"/>
      <c r="BR49" s="60"/>
      <c r="BS49" s="60"/>
      <c r="BT49" s="60"/>
      <c r="BU49" s="60"/>
      <c r="BV49" s="60"/>
      <c r="BW49" s="60"/>
      <c r="BX49" s="60"/>
      <c r="BY49" s="60"/>
      <c r="BZ49" s="60"/>
      <c r="CA49" s="60"/>
      <c r="CB49" s="60"/>
      <c r="CC49" s="60"/>
      <c r="CD49" s="60"/>
      <c r="CE49" s="60"/>
      <c r="CF49" s="60"/>
      <c r="CG49" s="60"/>
      <c r="CH49" s="60"/>
      <c r="CI49" s="60"/>
      <c r="CJ49" s="60"/>
      <c r="CK49" s="60"/>
      <c r="CL49" s="61"/>
    </row>
    <row r="50" spans="1:90">
      <c r="B50" s="53"/>
      <c r="C50" s="89"/>
    </row>
    <row r="51" spans="1:90">
      <c r="B51" s="53"/>
      <c r="C51" s="89"/>
    </row>
    <row r="52" spans="1:90">
      <c r="A52" s="62" t="s">
        <v>25</v>
      </c>
      <c r="B52" s="90">
        <f>PARAMETRES!G8</f>
        <v>25</v>
      </c>
      <c r="C52" s="89"/>
    </row>
  </sheetData>
  <sheetProtection password="CAC3" sheet="1" objects="1" scenarios="1"/>
  <mergeCells count="13">
    <mergeCell ref="V2:AO2"/>
    <mergeCell ref="AQ2:BJ2"/>
    <mergeCell ref="BL2:CL2"/>
    <mergeCell ref="A2:T2"/>
    <mergeCell ref="A1:T1"/>
    <mergeCell ref="V1:AO1"/>
    <mergeCell ref="AQ1:BJ1"/>
    <mergeCell ref="BL1:CL1"/>
    <mergeCell ref="CR3:CR4"/>
    <mergeCell ref="CN2:CQ2"/>
    <mergeCell ref="CN3:CN4"/>
    <mergeCell ref="CO3:CO4"/>
    <mergeCell ref="CQ3:CQ4"/>
  </mergeCells>
  <phoneticPr fontId="43" type="noConversion"/>
  <conditionalFormatting sqref="S6:S45 AN6:AN45 BI6:BI45 CH6:CH45">
    <cfRule type="cellIs" dxfId="944" priority="127" stopIfTrue="1" operator="greaterThan">
      <formula>$B$52</formula>
    </cfRule>
    <cfRule type="cellIs" dxfId="943" priority="128" stopIfTrue="1" operator="lessThan">
      <formula>$B$52/2</formula>
    </cfRule>
  </conditionalFormatting>
  <conditionalFormatting sqref="BK6:BK45 U6:U45 AP6:AP45 CJ6:CJ45">
    <cfRule type="cellIs" dxfId="942" priority="129" stopIfTrue="1" operator="equal">
      <formula>0</formula>
    </cfRule>
  </conditionalFormatting>
  <conditionalFormatting sqref="D6:D45">
    <cfRule type="cellIs" dxfId="941" priority="125" operator="greaterThan">
      <formula>D$5</formula>
    </cfRule>
    <cfRule type="cellIs" dxfId="940" priority="126" operator="lessThan">
      <formula>D$5/2</formula>
    </cfRule>
  </conditionalFormatting>
  <conditionalFormatting sqref="E6:E45">
    <cfRule type="cellIs" dxfId="939" priority="123" operator="greaterThan">
      <formula>E$5</formula>
    </cfRule>
    <cfRule type="cellIs" dxfId="938" priority="124" operator="lessThan">
      <formula>E$5/2</formula>
    </cfRule>
  </conditionalFormatting>
  <conditionalFormatting sqref="F6:F45">
    <cfRule type="cellIs" dxfId="937" priority="121" operator="greaterThan">
      <formula>F$5</formula>
    </cfRule>
    <cfRule type="cellIs" dxfId="936" priority="122" operator="lessThan">
      <formula>F$5/2</formula>
    </cfRule>
  </conditionalFormatting>
  <conditionalFormatting sqref="G6:G45">
    <cfRule type="cellIs" dxfId="935" priority="119" operator="greaterThan">
      <formula>G$5</formula>
    </cfRule>
    <cfRule type="cellIs" dxfId="934" priority="120" operator="lessThan">
      <formula>G$5/2</formula>
    </cfRule>
  </conditionalFormatting>
  <conditionalFormatting sqref="H6:H45">
    <cfRule type="cellIs" dxfId="933" priority="117" operator="greaterThan">
      <formula>H$5</formula>
    </cfRule>
    <cfRule type="cellIs" dxfId="932" priority="118" operator="lessThan">
      <formula>H$5/2</formula>
    </cfRule>
  </conditionalFormatting>
  <conditionalFormatting sqref="I6:I45">
    <cfRule type="cellIs" dxfId="931" priority="115" operator="greaterThan">
      <formula>I$5</formula>
    </cfRule>
    <cfRule type="cellIs" dxfId="930" priority="116" operator="lessThan">
      <formula>I$5/2</formula>
    </cfRule>
  </conditionalFormatting>
  <conditionalFormatting sqref="J6:J45">
    <cfRule type="cellIs" dxfId="929" priority="113" operator="greaterThan">
      <formula>J$5</formula>
    </cfRule>
    <cfRule type="cellIs" dxfId="928" priority="114" operator="lessThan">
      <formula>J$5/2</formula>
    </cfRule>
  </conditionalFormatting>
  <conditionalFormatting sqref="K6:K45">
    <cfRule type="cellIs" dxfId="927" priority="111" operator="greaterThan">
      <formula>K$5</formula>
    </cfRule>
    <cfRule type="cellIs" dxfId="926" priority="112" operator="lessThan">
      <formula>K$5/2</formula>
    </cfRule>
  </conditionalFormatting>
  <conditionalFormatting sqref="L6:L45">
    <cfRule type="cellIs" dxfId="925" priority="109" operator="greaterThan">
      <formula>L$5</formula>
    </cfRule>
    <cfRule type="cellIs" dxfId="924" priority="110" operator="lessThan">
      <formula>L$5/2</formula>
    </cfRule>
  </conditionalFormatting>
  <conditionalFormatting sqref="M6:M45">
    <cfRule type="cellIs" dxfId="923" priority="107" operator="greaterThan">
      <formula>M$5</formula>
    </cfRule>
    <cfRule type="cellIs" dxfId="922" priority="108" operator="lessThan">
      <formula>M$5/2</formula>
    </cfRule>
  </conditionalFormatting>
  <conditionalFormatting sqref="N6:N45">
    <cfRule type="cellIs" dxfId="921" priority="105" operator="greaterThan">
      <formula>N$5</formula>
    </cfRule>
    <cfRule type="cellIs" dxfId="920" priority="106" operator="lessThan">
      <formula>N$5/2</formula>
    </cfRule>
  </conditionalFormatting>
  <conditionalFormatting sqref="O6:O45">
    <cfRule type="cellIs" dxfId="919" priority="103" operator="greaterThan">
      <formula>O$5</formula>
    </cfRule>
    <cfRule type="cellIs" dxfId="918" priority="104" operator="lessThan">
      <formula>O$5/2</formula>
    </cfRule>
  </conditionalFormatting>
  <conditionalFormatting sqref="P6:P45">
    <cfRule type="cellIs" dxfId="917" priority="101" operator="greaterThan">
      <formula>P$5</formula>
    </cfRule>
    <cfRule type="cellIs" dxfId="916" priority="102" operator="lessThan">
      <formula>P$5/2</formula>
    </cfRule>
  </conditionalFormatting>
  <conditionalFormatting sqref="Q6:Q45">
    <cfRule type="cellIs" dxfId="915" priority="99" operator="greaterThan">
      <formula>Q$5</formula>
    </cfRule>
    <cfRule type="cellIs" dxfId="914" priority="100" operator="lessThan">
      <formula>Q$5/2</formula>
    </cfRule>
  </conditionalFormatting>
  <conditionalFormatting sqref="R6:R45">
    <cfRule type="cellIs" dxfId="913" priority="97" operator="greaterThan">
      <formula>R$5</formula>
    </cfRule>
    <cfRule type="cellIs" dxfId="912" priority="98" operator="lessThan">
      <formula>R$5/2</formula>
    </cfRule>
  </conditionalFormatting>
  <conditionalFormatting sqref="Y6:Y45">
    <cfRule type="cellIs" dxfId="911" priority="95" operator="greaterThan">
      <formula>Y$5</formula>
    </cfRule>
    <cfRule type="cellIs" dxfId="910" priority="96" operator="lessThan">
      <formula>Y$5/2</formula>
    </cfRule>
  </conditionalFormatting>
  <conditionalFormatting sqref="Z6:Z45">
    <cfRule type="cellIs" dxfId="909" priority="93" operator="greaterThan">
      <formula>Z$5</formula>
    </cfRule>
    <cfRule type="cellIs" dxfId="908" priority="94" operator="lessThan">
      <formula>Z$5/2</formula>
    </cfRule>
  </conditionalFormatting>
  <conditionalFormatting sqref="AA6:AA45">
    <cfRule type="cellIs" dxfId="907" priority="91" operator="greaterThan">
      <formula>AA$5</formula>
    </cfRule>
    <cfRule type="cellIs" dxfId="906" priority="92" operator="lessThan">
      <formula>AA$5/2</formula>
    </cfRule>
  </conditionalFormatting>
  <conditionalFormatting sqref="AB6:AB45">
    <cfRule type="cellIs" dxfId="905" priority="89" operator="greaterThan">
      <formula>AB$5</formula>
    </cfRule>
    <cfRule type="cellIs" dxfId="904" priority="90" operator="lessThan">
      <formula>AB$5/2</formula>
    </cfRule>
  </conditionalFormatting>
  <conditionalFormatting sqref="AC6:AC45">
    <cfRule type="cellIs" dxfId="903" priority="87" operator="greaterThan">
      <formula>AC$5</formula>
    </cfRule>
    <cfRule type="cellIs" dxfId="902" priority="88" operator="lessThan">
      <formula>AC$5/2</formula>
    </cfRule>
  </conditionalFormatting>
  <conditionalFormatting sqref="AD6:AD45">
    <cfRule type="cellIs" dxfId="901" priority="85" operator="greaterThan">
      <formula>AD$5</formula>
    </cfRule>
    <cfRule type="cellIs" dxfId="900" priority="86" operator="lessThan">
      <formula>AD$5/2</formula>
    </cfRule>
  </conditionalFormatting>
  <conditionalFormatting sqref="AE6:AE45">
    <cfRule type="cellIs" dxfId="899" priority="83" operator="greaterThan">
      <formula>AE$5</formula>
    </cfRule>
    <cfRule type="cellIs" dxfId="898" priority="84" operator="lessThan">
      <formula>AE$5/2</formula>
    </cfRule>
  </conditionalFormatting>
  <conditionalFormatting sqref="AF6:AF45">
    <cfRule type="cellIs" dxfId="897" priority="81" operator="greaterThan">
      <formula>AF$5</formula>
    </cfRule>
    <cfRule type="cellIs" dxfId="896" priority="82" operator="lessThan">
      <formula>AF$5/2</formula>
    </cfRule>
  </conditionalFormatting>
  <conditionalFormatting sqref="AG6:AG45">
    <cfRule type="cellIs" dxfId="895" priority="79" operator="greaterThan">
      <formula>AG$5</formula>
    </cfRule>
    <cfRule type="cellIs" dxfId="894" priority="80" operator="lessThan">
      <formula>AG$5/2</formula>
    </cfRule>
  </conditionalFormatting>
  <conditionalFormatting sqref="AH6:AH45">
    <cfRule type="cellIs" dxfId="893" priority="77" operator="greaterThan">
      <formula>AH$5</formula>
    </cfRule>
    <cfRule type="cellIs" dxfId="892" priority="78" operator="lessThan">
      <formula>AH$5/2</formula>
    </cfRule>
  </conditionalFormatting>
  <conditionalFormatting sqref="AI6:AI45">
    <cfRule type="cellIs" dxfId="891" priority="75" operator="greaterThan">
      <formula>AI$5</formula>
    </cfRule>
    <cfRule type="cellIs" dxfId="890" priority="76" operator="lessThan">
      <formula>AI$5/2</formula>
    </cfRule>
  </conditionalFormatting>
  <conditionalFormatting sqref="AJ6:AJ45">
    <cfRule type="cellIs" dxfId="889" priority="73" operator="greaterThan">
      <formula>AJ$5</formula>
    </cfRule>
    <cfRule type="cellIs" dxfId="888" priority="74" operator="lessThan">
      <formula>AJ$5/2</formula>
    </cfRule>
  </conditionalFormatting>
  <conditionalFormatting sqref="AK6:AK45">
    <cfRule type="cellIs" dxfId="887" priority="71" operator="greaterThan">
      <formula>AK$5</formula>
    </cfRule>
    <cfRule type="cellIs" dxfId="886" priority="72" operator="lessThan">
      <formula>AK$5/2</formula>
    </cfRule>
  </conditionalFormatting>
  <conditionalFormatting sqref="AL6:AL45">
    <cfRule type="cellIs" dxfId="885" priority="69" operator="greaterThan">
      <formula>AL$5</formula>
    </cfRule>
    <cfRule type="cellIs" dxfId="884" priority="70" operator="lessThan">
      <formula>AL$5/2</formula>
    </cfRule>
  </conditionalFormatting>
  <conditionalFormatting sqref="AM6:AM45">
    <cfRule type="cellIs" dxfId="883" priority="67" operator="greaterThan">
      <formula>AM$5</formula>
    </cfRule>
    <cfRule type="cellIs" dxfId="882" priority="68" operator="lessThan">
      <formula>AM$5/2</formula>
    </cfRule>
  </conditionalFormatting>
  <conditionalFormatting sqref="AT6:AT45">
    <cfRule type="cellIs" dxfId="881" priority="65" operator="greaterThan">
      <formula>AT$5</formula>
    </cfRule>
    <cfRule type="cellIs" dxfId="880" priority="66" operator="lessThan">
      <formula>AT$5/2</formula>
    </cfRule>
  </conditionalFormatting>
  <conditionalFormatting sqref="AU6:AU45">
    <cfRule type="cellIs" dxfId="879" priority="63" operator="greaterThan">
      <formula>AU$5</formula>
    </cfRule>
    <cfRule type="cellIs" dxfId="878" priority="64" operator="lessThan">
      <formula>AU$5/2</formula>
    </cfRule>
  </conditionalFormatting>
  <conditionalFormatting sqref="AV6:AV45">
    <cfRule type="cellIs" dxfId="877" priority="61" operator="greaterThan">
      <formula>AV$5</formula>
    </cfRule>
    <cfRule type="cellIs" dxfId="876" priority="62" operator="lessThan">
      <formula>AV$5/2</formula>
    </cfRule>
  </conditionalFormatting>
  <conditionalFormatting sqref="AW6:AW45">
    <cfRule type="cellIs" dxfId="875" priority="59" operator="greaterThan">
      <formula>AW$5</formula>
    </cfRule>
    <cfRule type="cellIs" dxfId="874" priority="60" operator="lessThan">
      <formula>AW$5/2</formula>
    </cfRule>
  </conditionalFormatting>
  <conditionalFormatting sqref="AX6:AX45">
    <cfRule type="cellIs" dxfId="873" priority="57" operator="greaterThan">
      <formula>AX$5</formula>
    </cfRule>
    <cfRule type="cellIs" dxfId="872" priority="58" operator="lessThan">
      <formula>AX$5/2</formula>
    </cfRule>
  </conditionalFormatting>
  <conditionalFormatting sqref="AY6:AY45">
    <cfRule type="cellIs" dxfId="871" priority="55" operator="greaterThan">
      <formula>AY$5</formula>
    </cfRule>
    <cfRule type="cellIs" dxfId="870" priority="56" operator="lessThan">
      <formula>AY$5/2</formula>
    </cfRule>
  </conditionalFormatting>
  <conditionalFormatting sqref="AZ6:AZ45">
    <cfRule type="cellIs" dxfId="869" priority="53" operator="greaterThan">
      <formula>AZ$5</formula>
    </cfRule>
    <cfRule type="cellIs" dxfId="868" priority="54" operator="lessThan">
      <formula>AZ$5/2</formula>
    </cfRule>
  </conditionalFormatting>
  <conditionalFormatting sqref="BA6:BA45">
    <cfRule type="cellIs" dxfId="867" priority="51" operator="greaterThan">
      <formula>BA$5</formula>
    </cfRule>
    <cfRule type="cellIs" dxfId="866" priority="52" operator="lessThan">
      <formula>BA$5/2</formula>
    </cfRule>
  </conditionalFormatting>
  <conditionalFormatting sqref="BB6:BB45">
    <cfRule type="cellIs" dxfId="865" priority="49" operator="greaterThan">
      <formula>BB$5</formula>
    </cfRule>
    <cfRule type="cellIs" dxfId="864" priority="50" operator="lessThan">
      <formula>BB$5/2</formula>
    </cfRule>
  </conditionalFormatting>
  <conditionalFormatting sqref="BC6:BC45">
    <cfRule type="cellIs" dxfId="863" priority="47" operator="greaterThan">
      <formula>BC$5</formula>
    </cfRule>
    <cfRule type="cellIs" dxfId="862" priority="48" operator="lessThan">
      <formula>BC$5/2</formula>
    </cfRule>
  </conditionalFormatting>
  <conditionalFormatting sqref="BD6:BD45">
    <cfRule type="cellIs" dxfId="861" priority="45" operator="greaterThan">
      <formula>BD$5</formula>
    </cfRule>
    <cfRule type="cellIs" dxfId="860" priority="46" operator="lessThan">
      <formula>BD$5/2</formula>
    </cfRule>
  </conditionalFormatting>
  <conditionalFormatting sqref="BE6:BE45">
    <cfRule type="cellIs" dxfId="859" priority="43" operator="greaterThan">
      <formula>BE$5</formula>
    </cfRule>
    <cfRule type="cellIs" dxfId="858" priority="44" operator="lessThan">
      <formula>BE$5/2</formula>
    </cfRule>
  </conditionalFormatting>
  <conditionalFormatting sqref="BF6:BF45">
    <cfRule type="cellIs" dxfId="857" priority="41" operator="greaterThan">
      <formula>BF$5</formula>
    </cfRule>
    <cfRule type="cellIs" dxfId="856" priority="42" operator="lessThan">
      <formula>BF$5/2</formula>
    </cfRule>
  </conditionalFormatting>
  <conditionalFormatting sqref="BG6:BG45">
    <cfRule type="cellIs" dxfId="855" priority="39" operator="greaterThan">
      <formula>BG$5</formula>
    </cfRule>
    <cfRule type="cellIs" dxfId="854" priority="40" operator="lessThan">
      <formula>BG$5/2</formula>
    </cfRule>
  </conditionalFormatting>
  <conditionalFormatting sqref="BH6:BH45">
    <cfRule type="cellIs" dxfId="853" priority="37" operator="greaterThan">
      <formula>BH$5</formula>
    </cfRule>
    <cfRule type="cellIs" dxfId="852" priority="38" operator="lessThan">
      <formula>BH$5/2</formula>
    </cfRule>
  </conditionalFormatting>
  <conditionalFormatting sqref="BO6:BO45">
    <cfRule type="cellIs" dxfId="851" priority="35" operator="greaterThan">
      <formula>BO$5</formula>
    </cfRule>
    <cfRule type="cellIs" dxfId="850" priority="36" operator="lessThan">
      <formula>BO$5/2</formula>
    </cfRule>
  </conditionalFormatting>
  <conditionalFormatting sqref="BP6:BP45">
    <cfRule type="cellIs" dxfId="849" priority="33" operator="greaterThan">
      <formula>BP$5</formula>
    </cfRule>
    <cfRule type="cellIs" dxfId="848" priority="34" operator="lessThan">
      <formula>BP$5/2</formula>
    </cfRule>
  </conditionalFormatting>
  <conditionalFormatting sqref="BQ6:BQ45">
    <cfRule type="cellIs" dxfId="847" priority="31" operator="greaterThan">
      <formula>BQ$5</formula>
    </cfRule>
    <cfRule type="cellIs" dxfId="846" priority="32" operator="lessThan">
      <formula>BQ$5/2</formula>
    </cfRule>
  </conditionalFormatting>
  <conditionalFormatting sqref="BR6:BR45">
    <cfRule type="cellIs" dxfId="845" priority="29" operator="greaterThan">
      <formula>BR$5</formula>
    </cfRule>
    <cfRule type="cellIs" dxfId="844" priority="30" operator="lessThan">
      <formula>BR$5/2</formula>
    </cfRule>
  </conditionalFormatting>
  <conditionalFormatting sqref="BS6:BS45">
    <cfRule type="cellIs" dxfId="843" priority="27" operator="greaterThan">
      <formula>BS$5</formula>
    </cfRule>
    <cfRule type="cellIs" dxfId="842" priority="28" operator="lessThan">
      <formula>BS$5/2</formula>
    </cfRule>
  </conditionalFormatting>
  <conditionalFormatting sqref="BT6:BT45">
    <cfRule type="cellIs" dxfId="841" priority="25" operator="greaterThan">
      <formula>BT$5</formula>
    </cfRule>
    <cfRule type="cellIs" dxfId="840" priority="26" operator="lessThan">
      <formula>BT$5/2</formula>
    </cfRule>
  </conditionalFormatting>
  <conditionalFormatting sqref="BU6:BU45">
    <cfRule type="cellIs" dxfId="839" priority="23" operator="greaterThan">
      <formula>BU$5</formula>
    </cfRule>
    <cfRule type="cellIs" dxfId="838" priority="24" operator="lessThan">
      <formula>BU$5/2</formula>
    </cfRule>
  </conditionalFormatting>
  <conditionalFormatting sqref="BV6:BV45">
    <cfRule type="cellIs" dxfId="837" priority="21" operator="greaterThan">
      <formula>BV$5</formula>
    </cfRule>
    <cfRule type="cellIs" dxfId="836" priority="22" operator="lessThan">
      <formula>BV$5/2</formula>
    </cfRule>
  </conditionalFormatting>
  <conditionalFormatting sqref="BW6:BW45">
    <cfRule type="cellIs" dxfId="835" priority="19" operator="greaterThan">
      <formula>BW$5</formula>
    </cfRule>
    <cfRule type="cellIs" dxfId="834" priority="20" operator="lessThan">
      <formula>BW$5/2</formula>
    </cfRule>
  </conditionalFormatting>
  <conditionalFormatting sqref="BX6:BX45">
    <cfRule type="cellIs" dxfId="833" priority="17" operator="greaterThan">
      <formula>BX$5</formula>
    </cfRule>
    <cfRule type="cellIs" dxfId="832" priority="18" operator="lessThan">
      <formula>BX$5/2</formula>
    </cfRule>
  </conditionalFormatting>
  <conditionalFormatting sqref="BY6:BY45">
    <cfRule type="cellIs" dxfId="831" priority="15" operator="greaterThan">
      <formula>BY$5</formula>
    </cfRule>
    <cfRule type="cellIs" dxfId="830" priority="16" operator="lessThan">
      <formula>BY$5/2</formula>
    </cfRule>
  </conditionalFormatting>
  <conditionalFormatting sqref="BZ6:BZ45">
    <cfRule type="cellIs" dxfId="829" priority="13" operator="greaterThan">
      <formula>BZ$5</formula>
    </cfRule>
    <cfRule type="cellIs" dxfId="828" priority="14" operator="lessThan">
      <formula>BZ$5/2</formula>
    </cfRule>
  </conditionalFormatting>
  <conditionalFormatting sqref="CA6:CA45">
    <cfRule type="cellIs" dxfId="827" priority="11" operator="greaterThan">
      <formula>CA$5</formula>
    </cfRule>
    <cfRule type="cellIs" dxfId="826" priority="12" operator="lessThan">
      <formula>CA$5/2</formula>
    </cfRule>
  </conditionalFormatting>
  <conditionalFormatting sqref="CB6:CB45">
    <cfRule type="cellIs" dxfId="825" priority="9" operator="greaterThan">
      <formula>CB$5</formula>
    </cfRule>
    <cfRule type="cellIs" dxfId="824" priority="10" operator="lessThan">
      <formula>CB$5/2</formula>
    </cfRule>
  </conditionalFormatting>
  <conditionalFormatting sqref="CC6:CC45">
    <cfRule type="cellIs" dxfId="823" priority="7" operator="greaterThan">
      <formula>CC$5</formula>
    </cfRule>
    <cfRule type="cellIs" dxfId="822" priority="8" operator="lessThan">
      <formula>CC$5/2</formula>
    </cfRule>
  </conditionalFormatting>
  <conditionalFormatting sqref="CD6:CD45">
    <cfRule type="cellIs" dxfId="821" priority="5" operator="greaterThan">
      <formula>CD$5</formula>
    </cfRule>
    <cfRule type="cellIs" dxfId="820" priority="6" operator="lessThan">
      <formula>CD$5/2</formula>
    </cfRule>
  </conditionalFormatting>
  <conditionalFormatting sqref="CE6:CE45">
    <cfRule type="cellIs" dxfId="819" priority="3" operator="greaterThan">
      <formula>CE$5</formula>
    </cfRule>
    <cfRule type="cellIs" dxfId="818" priority="4" operator="lessThan">
      <formula>CE$5/2</formula>
    </cfRule>
  </conditionalFormatting>
  <conditionalFormatting sqref="CG6:CG45">
    <cfRule type="cellIs" dxfId="817" priority="1" operator="greaterThan">
      <formula>CG$5</formula>
    </cfRule>
    <cfRule type="cellIs" dxfId="816" priority="2" operator="lessThan">
      <formula>CG$5/2</formula>
    </cfRule>
  </conditionalFormatting>
  <pageMargins left="0.74791666666666667" right="0.74791666666666667" top="0.47986111111111113" bottom="0.50972222222222219" header="0.51180555555555551" footer="0.51180555555555551"/>
  <pageSetup paperSize="9" firstPageNumber="0" orientation="landscape" horizontalDpi="300" verticalDpi="300"/>
  <headerFooter alignWithMargins="0"/>
  <drawing r:id="rId1"/>
  <legacyDrawing r:id="rId2"/>
</worksheet>
</file>

<file path=xl/worksheets/sheet8.xml><?xml version="1.0" encoding="utf-8"?>
<worksheet xmlns="http://schemas.openxmlformats.org/spreadsheetml/2006/main" xmlns:r="http://schemas.openxmlformats.org/officeDocument/2006/relationships">
  <sheetPr>
    <tabColor indexed="48"/>
  </sheetPr>
  <dimension ref="A1:CN52"/>
  <sheetViews>
    <sheetView showGridLines="0" showRowColHeaders="0" showZeros="0" showOutlineSymbols="0" zoomScale="91" zoomScaleNormal="91" workbookViewId="0">
      <selection sqref="A1:T1"/>
    </sheetView>
  </sheetViews>
  <sheetFormatPr baseColWidth="10" defaultRowHeight="12.75"/>
  <cols>
    <col min="1" max="1" width="5.7109375" style="26" customWidth="1"/>
    <col min="2" max="2" width="18.42578125" style="1" customWidth="1"/>
    <col min="3" max="3" width="14.7109375" style="1" customWidth="1"/>
    <col min="4" max="18" width="7.28515625" style="1" customWidth="1"/>
    <col min="19" max="19" width="9.7109375" style="1" customWidth="1"/>
    <col min="20" max="21" width="10" style="1" customWidth="1"/>
    <col min="22" max="22" width="5.7109375" style="26" customWidth="1"/>
    <col min="23" max="23" width="18.42578125" style="1" customWidth="1"/>
    <col min="24" max="24" width="14.7109375" style="1" customWidth="1"/>
    <col min="25" max="39" width="7.28515625" style="1" customWidth="1"/>
    <col min="40" max="42" width="9.85546875" style="1" customWidth="1"/>
    <col min="43" max="43" width="5.7109375" style="26" customWidth="1"/>
    <col min="44" max="44" width="18.42578125" style="1" customWidth="1"/>
    <col min="45" max="45" width="14.85546875" style="1" customWidth="1"/>
    <col min="46" max="60" width="7.28515625" style="1" customWidth="1"/>
    <col min="61" max="63" width="9.85546875" style="1" customWidth="1"/>
    <col min="64" max="64" width="5.7109375" style="26" customWidth="1"/>
    <col min="65" max="65" width="18.42578125" style="1" customWidth="1"/>
    <col min="66" max="66" width="14.7109375" style="1" customWidth="1"/>
    <col min="67" max="81" width="7.28515625" style="1" customWidth="1"/>
    <col min="82" max="84" width="9.85546875" style="1" customWidth="1"/>
    <col min="85" max="85" width="18.42578125" style="1" customWidth="1"/>
    <col min="86" max="86" width="14.7109375" style="1" customWidth="1"/>
    <col min="87" max="87" width="11.42578125" style="1"/>
    <col min="88" max="89" width="7.7109375" style="1" customWidth="1"/>
    <col min="90" max="90" width="4.5703125" style="1" customWidth="1"/>
    <col min="91" max="92" width="7.7109375" style="1" customWidth="1"/>
    <col min="93" max="16384" width="11.42578125" style="1"/>
  </cols>
  <sheetData>
    <row r="1" spans="1:92" s="26" customFormat="1" ht="30" customHeight="1">
      <c r="A1" s="502" t="s">
        <v>96</v>
      </c>
      <c r="B1" s="502"/>
      <c r="C1" s="502"/>
      <c r="D1" s="502"/>
      <c r="E1" s="502"/>
      <c r="F1" s="502"/>
      <c r="G1" s="502"/>
      <c r="H1" s="502"/>
      <c r="I1" s="502"/>
      <c r="J1" s="502"/>
      <c r="K1" s="502"/>
      <c r="L1" s="502"/>
      <c r="M1" s="502"/>
      <c r="N1" s="502"/>
      <c r="O1" s="502"/>
      <c r="P1" s="502"/>
      <c r="Q1" s="502"/>
      <c r="R1" s="502"/>
      <c r="S1" s="502"/>
      <c r="T1" s="502"/>
      <c r="U1" s="27"/>
      <c r="V1" s="502" t="s">
        <v>96</v>
      </c>
      <c r="W1" s="502"/>
      <c r="X1" s="502"/>
      <c r="Y1" s="502"/>
      <c r="Z1" s="502"/>
      <c r="AA1" s="502"/>
      <c r="AB1" s="502"/>
      <c r="AC1" s="502"/>
      <c r="AD1" s="502"/>
      <c r="AE1" s="502"/>
      <c r="AF1" s="502"/>
      <c r="AG1" s="502"/>
      <c r="AH1" s="502"/>
      <c r="AI1" s="502"/>
      <c r="AJ1" s="502"/>
      <c r="AK1" s="502"/>
      <c r="AL1" s="502"/>
      <c r="AM1" s="502"/>
      <c r="AN1" s="502"/>
      <c r="AO1" s="502"/>
      <c r="AP1" s="27"/>
      <c r="AQ1" s="502" t="s">
        <v>96</v>
      </c>
      <c r="AR1" s="502"/>
      <c r="AS1" s="502"/>
      <c r="AT1" s="502"/>
      <c r="AU1" s="502"/>
      <c r="AV1" s="502"/>
      <c r="AW1" s="502"/>
      <c r="AX1" s="502"/>
      <c r="AY1" s="502"/>
      <c r="AZ1" s="502"/>
      <c r="BA1" s="502"/>
      <c r="BB1" s="502"/>
      <c r="BC1" s="502"/>
      <c r="BD1" s="502"/>
      <c r="BE1" s="502"/>
      <c r="BF1" s="502"/>
      <c r="BG1" s="502"/>
      <c r="BH1" s="502"/>
      <c r="BI1" s="502"/>
      <c r="BJ1" s="502"/>
      <c r="BK1" s="27"/>
      <c r="BL1" s="503" t="s">
        <v>96</v>
      </c>
      <c r="BM1" s="503"/>
      <c r="BN1" s="503"/>
      <c r="BO1" s="503"/>
      <c r="BP1" s="503"/>
      <c r="BQ1" s="503"/>
      <c r="BR1" s="503"/>
      <c r="BS1" s="503"/>
      <c r="BT1" s="503"/>
      <c r="BU1" s="503"/>
      <c r="BV1" s="503"/>
      <c r="BW1" s="503"/>
      <c r="BX1" s="503"/>
      <c r="BY1" s="503"/>
      <c r="BZ1" s="503"/>
      <c r="CA1" s="503"/>
      <c r="CB1" s="503"/>
      <c r="CC1" s="503"/>
      <c r="CD1" s="503"/>
      <c r="CE1" s="503"/>
      <c r="CF1" s="503"/>
      <c r="CG1" s="503"/>
      <c r="CH1" s="503"/>
    </row>
    <row r="2" spans="1:92" s="26" customFormat="1" ht="30" customHeight="1">
      <c r="A2" s="504" t="s">
        <v>18</v>
      </c>
      <c r="B2" s="504"/>
      <c r="C2" s="504"/>
      <c r="D2" s="504"/>
      <c r="E2" s="504"/>
      <c r="F2" s="504"/>
      <c r="G2" s="504"/>
      <c r="H2" s="504"/>
      <c r="I2" s="504"/>
      <c r="J2" s="504"/>
      <c r="K2" s="504"/>
      <c r="L2" s="504"/>
      <c r="M2" s="504"/>
      <c r="N2" s="504"/>
      <c r="O2" s="504"/>
      <c r="P2" s="504"/>
      <c r="Q2" s="504"/>
      <c r="R2" s="504"/>
      <c r="S2" s="504"/>
      <c r="T2" s="504"/>
      <c r="U2" s="29"/>
      <c r="V2" s="504" t="s">
        <v>19</v>
      </c>
      <c r="W2" s="504"/>
      <c r="X2" s="504"/>
      <c r="Y2" s="504"/>
      <c r="Z2" s="504"/>
      <c r="AA2" s="504"/>
      <c r="AB2" s="504"/>
      <c r="AC2" s="504"/>
      <c r="AD2" s="504"/>
      <c r="AE2" s="504"/>
      <c r="AF2" s="504"/>
      <c r="AG2" s="504"/>
      <c r="AH2" s="504"/>
      <c r="AI2" s="504"/>
      <c r="AJ2" s="504"/>
      <c r="AK2" s="504"/>
      <c r="AL2" s="504"/>
      <c r="AM2" s="504"/>
      <c r="AN2" s="504"/>
      <c r="AO2" s="504"/>
      <c r="AP2" s="29"/>
      <c r="AQ2" s="504" t="s">
        <v>20</v>
      </c>
      <c r="AR2" s="504"/>
      <c r="AS2" s="504"/>
      <c r="AT2" s="504"/>
      <c r="AU2" s="504"/>
      <c r="AV2" s="504"/>
      <c r="AW2" s="504"/>
      <c r="AX2" s="504"/>
      <c r="AY2" s="504"/>
      <c r="AZ2" s="504"/>
      <c r="BA2" s="504"/>
      <c r="BB2" s="504"/>
      <c r="BC2" s="504"/>
      <c r="BD2" s="504"/>
      <c r="BE2" s="504"/>
      <c r="BF2" s="504"/>
      <c r="BG2" s="504"/>
      <c r="BH2" s="504"/>
      <c r="BI2" s="504"/>
      <c r="BJ2" s="504"/>
      <c r="BK2" s="29"/>
      <c r="BL2" s="505" t="s">
        <v>21</v>
      </c>
      <c r="BM2" s="505"/>
      <c r="BN2" s="505"/>
      <c r="BO2" s="505"/>
      <c r="BP2" s="505"/>
      <c r="BQ2" s="505"/>
      <c r="BR2" s="505"/>
      <c r="BS2" s="505"/>
      <c r="BT2" s="505"/>
      <c r="BU2" s="505"/>
      <c r="BV2" s="505"/>
      <c r="BW2" s="505"/>
      <c r="BX2" s="505"/>
      <c r="BY2" s="505"/>
      <c r="BZ2" s="505"/>
      <c r="CA2" s="505"/>
      <c r="CB2" s="505"/>
      <c r="CC2" s="505"/>
      <c r="CD2" s="505"/>
      <c r="CE2" s="505"/>
      <c r="CF2" s="505"/>
      <c r="CG2" s="505"/>
      <c r="CH2" s="505"/>
      <c r="CJ2" s="507" t="s">
        <v>26</v>
      </c>
      <c r="CK2" s="507"/>
      <c r="CL2" s="507"/>
      <c r="CM2" s="507"/>
      <c r="CN2" s="70" t="s">
        <v>96</v>
      </c>
    </row>
    <row r="3" spans="1:92" ht="12.75" customHeight="1">
      <c r="A3" s="31"/>
      <c r="B3" s="32"/>
      <c r="C3" s="33" t="str">
        <f>CONCATENATE("sur   ",PARAMETRES!$G$11)</f>
        <v>sur   40</v>
      </c>
      <c r="D3" s="349" t="s">
        <v>127</v>
      </c>
      <c r="E3" s="349" t="s">
        <v>128</v>
      </c>
      <c r="F3" s="349" t="s">
        <v>132</v>
      </c>
      <c r="G3" s="349" t="s">
        <v>135</v>
      </c>
      <c r="H3" s="349" t="s">
        <v>138</v>
      </c>
      <c r="I3" s="349" t="s">
        <v>140</v>
      </c>
      <c r="J3" s="34"/>
      <c r="K3" s="34"/>
      <c r="L3" s="34"/>
      <c r="M3" s="34"/>
      <c r="N3" s="34"/>
      <c r="O3" s="34"/>
      <c r="P3" s="34"/>
      <c r="Q3" s="34"/>
      <c r="R3" s="34"/>
      <c r="S3" s="32"/>
      <c r="T3" s="32"/>
      <c r="U3" s="35"/>
      <c r="V3" s="31"/>
      <c r="W3" s="36"/>
      <c r="X3" s="33" t="str">
        <f>CONCATENATE("sur   ",PARAMETRES!$G$11)</f>
        <v>sur   40</v>
      </c>
      <c r="Y3" s="349"/>
      <c r="Z3" s="34"/>
      <c r="AA3" s="34"/>
      <c r="AB3" s="34"/>
      <c r="AC3" s="34"/>
      <c r="AD3" s="34"/>
      <c r="AE3" s="34"/>
      <c r="AF3" s="34"/>
      <c r="AG3" s="34"/>
      <c r="AH3" s="34"/>
      <c r="AI3" s="34"/>
      <c r="AJ3" s="34"/>
      <c r="AK3" s="34"/>
      <c r="AL3" s="34"/>
      <c r="AM3" s="34"/>
      <c r="AN3" s="32"/>
      <c r="AO3" s="32"/>
      <c r="AP3" s="35"/>
      <c r="AQ3" s="31"/>
      <c r="AR3" s="36"/>
      <c r="AS3" s="33" t="str">
        <f>CONCATENATE("sur   ",PARAMETRES!$G$11)</f>
        <v>sur   40</v>
      </c>
      <c r="AT3" s="349"/>
      <c r="AU3" s="349"/>
      <c r="AV3" s="34"/>
      <c r="AW3" s="34"/>
      <c r="AX3" s="34"/>
      <c r="AY3" s="34"/>
      <c r="AZ3" s="34"/>
      <c r="BA3" s="34"/>
      <c r="BB3" s="34"/>
      <c r="BC3" s="34"/>
      <c r="BD3" s="34"/>
      <c r="BE3" s="34"/>
      <c r="BF3" s="34"/>
      <c r="BG3" s="34"/>
      <c r="BH3" s="34"/>
      <c r="BI3" s="32"/>
      <c r="BJ3" s="32"/>
      <c r="BK3" s="35"/>
      <c r="BL3" s="31"/>
      <c r="BM3" s="36"/>
      <c r="BN3" s="33" t="str">
        <f>CONCATENATE("sur   ",PARAMETRES!$G$11)</f>
        <v>sur   40</v>
      </c>
      <c r="BO3" s="349"/>
      <c r="BP3" s="349"/>
      <c r="BQ3" s="349"/>
      <c r="BR3" s="34"/>
      <c r="BS3" s="34"/>
      <c r="BT3" s="34"/>
      <c r="BU3" s="34"/>
      <c r="BV3" s="34"/>
      <c r="BW3" s="34"/>
      <c r="BX3" s="34"/>
      <c r="BY3" s="34"/>
      <c r="BZ3" s="34"/>
      <c r="CA3" s="34"/>
      <c r="CB3" s="71" t="str">
        <f>IF(PARAMETRES!$G$28="O","EXAMEN","")</f>
        <v/>
      </c>
      <c r="CC3" s="34"/>
      <c r="CD3" s="32"/>
      <c r="CE3" s="32"/>
      <c r="CF3" s="32"/>
      <c r="CG3" s="32"/>
      <c r="CH3" s="35"/>
      <c r="CJ3" s="506" t="s">
        <v>27</v>
      </c>
      <c r="CK3" s="506" t="s">
        <v>28</v>
      </c>
      <c r="CL3" s="72"/>
      <c r="CM3" s="506" t="s">
        <v>29</v>
      </c>
      <c r="CN3" s="506" t="s">
        <v>30</v>
      </c>
    </row>
    <row r="4" spans="1:92">
      <c r="A4" s="31"/>
      <c r="B4" s="32"/>
      <c r="C4" s="32"/>
      <c r="D4" s="37">
        <v>1</v>
      </c>
      <c r="E4" s="37">
        <v>2</v>
      </c>
      <c r="F4" s="37">
        <v>3</v>
      </c>
      <c r="G4" s="37">
        <v>4</v>
      </c>
      <c r="H4" s="37">
        <v>5</v>
      </c>
      <c r="I4" s="37">
        <v>6</v>
      </c>
      <c r="J4" s="37">
        <v>7</v>
      </c>
      <c r="K4" s="37">
        <v>8</v>
      </c>
      <c r="L4" s="37">
        <v>9</v>
      </c>
      <c r="M4" s="37">
        <v>10</v>
      </c>
      <c r="N4" s="37">
        <v>11</v>
      </c>
      <c r="O4" s="37">
        <v>12</v>
      </c>
      <c r="P4" s="37">
        <v>13</v>
      </c>
      <c r="Q4" s="37">
        <v>14</v>
      </c>
      <c r="R4" s="37">
        <v>15</v>
      </c>
      <c r="S4" s="32"/>
      <c r="T4" s="38" t="s">
        <v>22</v>
      </c>
      <c r="U4" s="39" t="s">
        <v>23</v>
      </c>
      <c r="V4" s="31"/>
      <c r="W4" s="32"/>
      <c r="X4" s="32"/>
      <c r="Y4" s="37">
        <v>1</v>
      </c>
      <c r="Z4" s="37">
        <v>2</v>
      </c>
      <c r="AA4" s="37">
        <v>3</v>
      </c>
      <c r="AB4" s="37">
        <v>4</v>
      </c>
      <c r="AC4" s="37">
        <v>5</v>
      </c>
      <c r="AD4" s="37">
        <v>6</v>
      </c>
      <c r="AE4" s="37">
        <v>7</v>
      </c>
      <c r="AF4" s="37">
        <v>8</v>
      </c>
      <c r="AG4" s="37">
        <v>9</v>
      </c>
      <c r="AH4" s="37">
        <v>10</v>
      </c>
      <c r="AI4" s="37">
        <v>11</v>
      </c>
      <c r="AJ4" s="37">
        <v>12</v>
      </c>
      <c r="AK4" s="37">
        <v>13</v>
      </c>
      <c r="AL4" s="37">
        <v>14</v>
      </c>
      <c r="AM4" s="37">
        <v>15</v>
      </c>
      <c r="AN4" s="32"/>
      <c r="AO4" s="38" t="s">
        <v>22</v>
      </c>
      <c r="AP4" s="39" t="s">
        <v>23</v>
      </c>
      <c r="AQ4" s="31"/>
      <c r="AR4" s="32"/>
      <c r="AS4" s="32"/>
      <c r="AT4" s="37">
        <v>1</v>
      </c>
      <c r="AU4" s="37">
        <v>2</v>
      </c>
      <c r="AV4" s="37">
        <v>3</v>
      </c>
      <c r="AW4" s="37">
        <v>4</v>
      </c>
      <c r="AX4" s="37">
        <v>5</v>
      </c>
      <c r="AY4" s="37">
        <v>6</v>
      </c>
      <c r="AZ4" s="37">
        <v>7</v>
      </c>
      <c r="BA4" s="37">
        <v>8</v>
      </c>
      <c r="BB4" s="37">
        <v>9</v>
      </c>
      <c r="BC4" s="37">
        <v>10</v>
      </c>
      <c r="BD4" s="37">
        <v>11</v>
      </c>
      <c r="BE4" s="37">
        <v>12</v>
      </c>
      <c r="BF4" s="37">
        <v>13</v>
      </c>
      <c r="BG4" s="37">
        <v>14</v>
      </c>
      <c r="BH4" s="37">
        <v>15</v>
      </c>
      <c r="BI4" s="32"/>
      <c r="BJ4" s="38" t="s">
        <v>22</v>
      </c>
      <c r="BK4" s="39" t="s">
        <v>23</v>
      </c>
      <c r="BL4" s="31"/>
      <c r="BM4" s="32"/>
      <c r="BN4" s="32"/>
      <c r="BO4" s="37">
        <v>1</v>
      </c>
      <c r="BP4" s="37">
        <v>2</v>
      </c>
      <c r="BQ4" s="37">
        <v>3</v>
      </c>
      <c r="BR4" s="37">
        <v>4</v>
      </c>
      <c r="BS4" s="37">
        <v>5</v>
      </c>
      <c r="BT4" s="37">
        <v>6</v>
      </c>
      <c r="BU4" s="37">
        <v>7</v>
      </c>
      <c r="BV4" s="37">
        <v>8</v>
      </c>
      <c r="BW4" s="37">
        <v>9</v>
      </c>
      <c r="BX4" s="37">
        <v>10</v>
      </c>
      <c r="BY4" s="37">
        <v>11</v>
      </c>
      <c r="BZ4" s="37">
        <v>12</v>
      </c>
      <c r="CA4" s="37">
        <v>13</v>
      </c>
      <c r="CB4" s="73">
        <v>14</v>
      </c>
      <c r="CC4" s="37">
        <v>15</v>
      </c>
      <c r="CD4" s="32"/>
      <c r="CE4" s="38" t="s">
        <v>22</v>
      </c>
      <c r="CF4" s="66" t="s">
        <v>23</v>
      </c>
      <c r="CG4" s="32"/>
      <c r="CH4" s="35"/>
      <c r="CJ4" s="506"/>
      <c r="CK4" s="506"/>
      <c r="CL4" s="72"/>
      <c r="CM4" s="506"/>
      <c r="CN4" s="506"/>
    </row>
    <row r="5" spans="1:92" s="45" customFormat="1">
      <c r="A5" s="41"/>
      <c r="B5" s="43"/>
      <c r="C5" s="425" t="s">
        <v>24</v>
      </c>
      <c r="D5" s="422">
        <v>15</v>
      </c>
      <c r="E5" s="422">
        <v>35</v>
      </c>
      <c r="F5" s="422">
        <v>20</v>
      </c>
      <c r="G5" s="422">
        <v>8</v>
      </c>
      <c r="H5" s="422">
        <v>20</v>
      </c>
      <c r="I5" s="422">
        <v>20</v>
      </c>
      <c r="J5" s="422"/>
      <c r="K5" s="422"/>
      <c r="L5" s="422"/>
      <c r="M5" s="422"/>
      <c r="N5" s="422"/>
      <c r="O5" s="422"/>
      <c r="P5" s="422"/>
      <c r="Q5" s="422"/>
      <c r="R5" s="422"/>
      <c r="S5" s="43">
        <f>SUM(D5:R5)</f>
        <v>118</v>
      </c>
      <c r="T5" s="43"/>
      <c r="U5" s="44"/>
      <c r="V5" s="41"/>
      <c r="W5" s="43"/>
      <c r="X5" s="425" t="s">
        <v>24</v>
      </c>
      <c r="Y5" s="422"/>
      <c r="Z5" s="422"/>
      <c r="AA5" s="422"/>
      <c r="AB5" s="422"/>
      <c r="AC5" s="422"/>
      <c r="AD5" s="422"/>
      <c r="AE5" s="422"/>
      <c r="AF5" s="422"/>
      <c r="AG5" s="422"/>
      <c r="AH5" s="422"/>
      <c r="AI5" s="422"/>
      <c r="AJ5" s="422"/>
      <c r="AK5" s="422"/>
      <c r="AL5" s="422"/>
      <c r="AM5" s="422"/>
      <c r="AN5" s="43">
        <f>SUM(Y5:AM5)</f>
        <v>0</v>
      </c>
      <c r="AO5" s="43"/>
      <c r="AP5" s="44"/>
      <c r="AQ5" s="41"/>
      <c r="AR5" s="43"/>
      <c r="AS5" s="425" t="s">
        <v>24</v>
      </c>
      <c r="AT5" s="422"/>
      <c r="AU5" s="422"/>
      <c r="AV5" s="422"/>
      <c r="AW5" s="422"/>
      <c r="AX5" s="422"/>
      <c r="AY5" s="422"/>
      <c r="AZ5" s="422"/>
      <c r="BA5" s="422"/>
      <c r="BB5" s="422"/>
      <c r="BC5" s="422"/>
      <c r="BD5" s="422"/>
      <c r="BE5" s="422"/>
      <c r="BF5" s="422"/>
      <c r="BG5" s="422"/>
      <c r="BH5" s="422"/>
      <c r="BI5" s="43">
        <f>SUM(AT5:BH5)</f>
        <v>0</v>
      </c>
      <c r="BJ5" s="43"/>
      <c r="BK5" s="44"/>
      <c r="BL5" s="41"/>
      <c r="BM5" s="43"/>
      <c r="BN5" s="425" t="s">
        <v>24</v>
      </c>
      <c r="BO5" s="422"/>
      <c r="BP5" s="422"/>
      <c r="BQ5" s="422"/>
      <c r="BR5" s="422"/>
      <c r="BS5" s="422"/>
      <c r="BT5" s="422"/>
      <c r="BU5" s="422"/>
      <c r="BV5" s="422"/>
      <c r="BW5" s="422"/>
      <c r="BX5" s="422"/>
      <c r="BY5" s="422"/>
      <c r="BZ5" s="422"/>
      <c r="CA5" s="422"/>
      <c r="CB5" s="422" t="str">
        <f>IF(PARAMETRES!$G$28="O",IF(PARAMETRES!$G$31=0,"",PARAMETRES!$G$31),"")</f>
        <v/>
      </c>
      <c r="CC5" s="422"/>
      <c r="CD5" s="43">
        <f>SUM(BO5:CC5)</f>
        <v>0</v>
      </c>
      <c r="CE5" s="43"/>
      <c r="CF5" s="43"/>
      <c r="CG5" s="43"/>
      <c r="CH5" s="44"/>
    </row>
    <row r="6" spans="1:92">
      <c r="A6" s="31">
        <v>1</v>
      </c>
      <c r="B6" s="46" t="str">
        <f>PARAMETRES!$B5</f>
        <v>B</v>
      </c>
      <c r="C6" s="46" t="str">
        <f>PARAMETRES!$C5</f>
        <v>C</v>
      </c>
      <c r="D6" s="47">
        <v>11</v>
      </c>
      <c r="E6" s="47">
        <v>14</v>
      </c>
      <c r="F6" s="47">
        <v>15.5</v>
      </c>
      <c r="G6" s="47">
        <v>2</v>
      </c>
      <c r="H6" s="47">
        <v>4</v>
      </c>
      <c r="I6" s="47">
        <v>14</v>
      </c>
      <c r="J6" s="47"/>
      <c r="K6" s="47"/>
      <c r="L6" s="47"/>
      <c r="M6" s="47"/>
      <c r="N6" s="47"/>
      <c r="O6" s="47"/>
      <c r="P6" s="47"/>
      <c r="Q6" s="47"/>
      <c r="R6" s="47"/>
      <c r="S6" s="48">
        <f>IF(T6=0,"-",SUM(D6:R6)/T6*PARAMETRES!$G$11)</f>
        <v>20.508474576271183</v>
      </c>
      <c r="T6" s="49">
        <f t="shared" ref="T6:T45" si="0">IF(D6="",0,D$5)+IF(E6="",0,E$5)+IF(F6="",0,F$5)+IF(G6="",0,G$5)+IF(H6="",0,H$5)+IF(I6="",0,I$5)+IF(J6="",0,J$5)+IF(K6="",0,K$5)+IF(L6="",0,L$5)+IF(M6="",0,M$5)+IF(N6="",0,N$5)+IF(O6="",0,O$5)+IF(P6="",0,P$5)+IF(Q6="",0,Q$5)+IF(R6="",0,R$5)</f>
        <v>118</v>
      </c>
      <c r="U6" s="50">
        <f>IF(PARAMETRES!$B5="-","",IF(D$3="",0,IF(D$46="",IF(D6="",1,0),0))+IF(E$3="",0,IF(E$46="",IF(E6="",1,0),0))+IF(F$3="",0,IF(F$46="",IF(F6="",1,0),0))+IF(G$3="",0,IF(G$46="",IF(G6="",1,0),0))+IF(H$3="",0,IF(H$46="",IF(H6="",1,0),0))+IF(I$3="",0,IF(I$46="",IF(I6="",1,0),0))+IF(J$3="",0,IF(J$46="",IF(J6="",1,0),0))+IF(K$3="",0,IF(K$46="",IF(K6="",1,0),0))+IF(L$3="",0,IF(L$46="",IF(L6="",1,0),0))+IF(M$3="",0,IF(M$46="",IF(M6="",1,0),0))+IF(N$3="",0,IF(N$46="",IF(N6="",1,0),0)+IF(O$3="",0,IF(O$46="",IF(O6="",1,0),0))+IF(P$3="",0,IF(P$46="",IF(P6="",1,0),0))+IF(Q$3="",0,IF(Q$46="",IF(Q6="",1,0),0))+IF(R$3="",0,IF(R$46="",IF(R6="",1,0),0))))</f>
        <v>0</v>
      </c>
      <c r="V6" s="31">
        <v>1</v>
      </c>
      <c r="W6" s="46" t="str">
        <f>PARAMETRES!$B5</f>
        <v>B</v>
      </c>
      <c r="X6" s="46" t="str">
        <f>PARAMETRES!$C5</f>
        <v>C</v>
      </c>
      <c r="Y6" s="47"/>
      <c r="Z6" s="47"/>
      <c r="AA6" s="47"/>
      <c r="AB6" s="47"/>
      <c r="AC6" s="47"/>
      <c r="AD6" s="47"/>
      <c r="AE6" s="47"/>
      <c r="AF6" s="47"/>
      <c r="AG6" s="47"/>
      <c r="AH6" s="47"/>
      <c r="AI6" s="47"/>
      <c r="AJ6" s="47"/>
      <c r="AK6" s="47"/>
      <c r="AL6" s="47"/>
      <c r="AM6" s="47"/>
      <c r="AN6" s="48" t="str">
        <f>IF(AO6=0,"-",SUM(Y6:AM6)/AO6*PARAMETRES!$G$11)</f>
        <v>-</v>
      </c>
      <c r="AO6" s="49">
        <f t="shared" ref="AO6:AO45" si="1">IF(Y6="",0,Y$5)+IF(Z6="",0,Z$5)+IF(AA6="",0,AA$5)+IF(AB6="",0,AB$5)+IF(AC6="",0,AC$5)+IF(AD6="",0,AD$5)+IF(AE6="",0,AE$5)+IF(AF6="",0,AF$5)+IF(AG6="",0,AG$5)+IF(AH6="",0,AH$5)+IF(AI6="",0,AI$5)+IF(AJ6="",0,AJ$5)+IF(AK6="",0,AK$5)+IF(AL6="",0,AL$5)+IF(AM6="",0,AM$5)</f>
        <v>0</v>
      </c>
      <c r="AP6" s="50">
        <f>IF(PARAMETRES!$B5="-","",IF(Y$3="",0,IF(Y$46="",IF(Y6="",1,0),0))+IF(Z$3="",0,IF(Z$46="",IF(Z6="",1,0),0))+IF(AA$3="",0,IF(AA$46="",IF(AA6="",1,0),0))+IF(AB$3="",0,IF(AB$46="",IF(AB6="",1,0),0))+IF(AC$3="",0,IF(AC$46="",IF(AC6="",1,0),0))+IF(AD$3="",0,IF(AD$46="",IF(AD6="",1,0),0))+IF(AE$3="",0,IF(AE$46="",IF(AE6="",1,0),0))+IF(AF$3="",0,IF(AF$46="",IF(AF6="",1,0),0))+IF(AG$3="",0,IF(AG$46="",IF(AG6="",1,0),0))+IF(AH$3="",0,IF(AH$46="",IF(AH6="",1,0),0))+IF(AI$3="",0,IF(AI$46="",IF(AI6="",1,0),0)+IF(AJ$3="",0,IF(AJ$46="",IF(AJ6="",1,0),0))+IF(AK$3="",0,IF(AK$46="",IF(AK6="",1,0),0))+IF(AL$3="",0,IF(AL$46="",IF(AL6="",1,0),0))+IF(AM$3="",0,IF(AM$46="",IF(AM6="",1,0),0))))</f>
        <v>0</v>
      </c>
      <c r="AQ6" s="31">
        <v>1</v>
      </c>
      <c r="AR6" s="46" t="str">
        <f>PARAMETRES!$B5</f>
        <v>B</v>
      </c>
      <c r="AS6" s="46" t="str">
        <f>PARAMETRES!$C5</f>
        <v>C</v>
      </c>
      <c r="AT6" s="47"/>
      <c r="AU6" s="47"/>
      <c r="AV6" s="47"/>
      <c r="AW6" s="47"/>
      <c r="AX6" s="47"/>
      <c r="AY6" s="47"/>
      <c r="AZ6" s="47"/>
      <c r="BA6" s="47"/>
      <c r="BB6" s="47"/>
      <c r="BC6" s="47"/>
      <c r="BD6" s="47"/>
      <c r="BE6" s="47"/>
      <c r="BF6" s="47"/>
      <c r="BG6" s="47"/>
      <c r="BH6" s="47"/>
      <c r="BI6" s="48" t="str">
        <f>IF(BJ6=0,"-",SUM(AT6:BH6)/BJ6*PARAMETRES!$G$11)</f>
        <v>-</v>
      </c>
      <c r="BJ6" s="91">
        <f t="shared" ref="BJ6:BJ45" si="2">IF(AT6="",0,AT$5)+IF(AU6="",0,AU$5)+IF(AV6="",0,AV$5)+IF(AW6="",0,AW$5)+IF(AX6="",0,AX$5)+IF(AY6="",0,AY$5)+IF(AZ6="",0,AZ$5)+IF(BA6="",0,BA$5)+IF(BB6="",0,BB$5)+IF(BC6="",0,BC$5)+IF(BD6="",0,BD$5)+IF(BE6="",0,BE$5)+IF(BF6="",0,BF$5)+IF(BG6="",0,BG$5)+IF(BH6="",0,BH$5)</f>
        <v>0</v>
      </c>
      <c r="BK6" s="92">
        <f>IF(PARAMETRES!$B5="-","",IF(AT$3="",0,IF(AT$46="",IF(AT6="",1,0),0))+IF(AU$3="",0,IF(AU$46="",IF(AU6="",1,0),0))+IF(AV$3="",0,IF(AV$46="",IF(AV6="",1,0),0))+IF(AW$3="",0,IF(AW$46="",IF(AW6="",1,0),0))+IF(AX$3="",0,IF(AX$46="",IF(AX6="",1,0),0))+IF(AY$3="",0,IF(AY$46="",IF(AY6="",1,0),0))+IF(AZ$3="",0,IF(AZ$46="",IF(AZ6="",1,0),0))+IF(BA$3="",0,IF(BA$46="",IF(BA6="",1,0),0))+IF(BB$3="",0,IF(BB$46="",IF(BB6="",1,0),0))+IF(BC$3="",0,IF(BC$46="",IF(BC6="",1,0),0))+IF(BD$3="",0,IF(BD$46="",IF(BD6="",1,0),0)+IF(BE$3="",0,IF(BE$46="",IF(BE6="",1,0),0))+IF(BF$3="",0,IF(BF$46="",IF(BF6="",1,0),0))+IF(BG$3="",0,IF(BG$46="",IF(BG6="",1,0),0))+IF(BH$3="",0,IF(BH$46="",IF(BH6="",1,0),0))))</f>
        <v>0</v>
      </c>
      <c r="BL6" s="31">
        <v>1</v>
      </c>
      <c r="BM6" s="46" t="str">
        <f>PARAMETRES!$B5</f>
        <v>B</v>
      </c>
      <c r="BN6" s="46" t="str">
        <f>PARAMETRES!$C5</f>
        <v>C</v>
      </c>
      <c r="BO6" s="47"/>
      <c r="BP6" s="47"/>
      <c r="BQ6" s="47"/>
      <c r="BR6" s="47"/>
      <c r="BS6" s="47"/>
      <c r="BT6" s="47"/>
      <c r="BU6" s="47"/>
      <c r="BV6" s="47"/>
      <c r="BW6" s="47"/>
      <c r="BX6" s="47"/>
      <c r="BY6" s="47"/>
      <c r="BZ6" s="47"/>
      <c r="CA6" s="47"/>
      <c r="CB6" s="47"/>
      <c r="CC6" s="47"/>
      <c r="CD6" s="48" t="str">
        <f>IF(CE6=0,"-",SUM(BO6:CC6)/CE6*PARAMETRES!$G$11)</f>
        <v>-</v>
      </c>
      <c r="CE6" s="49">
        <f t="shared" ref="CE6:CE45" si="3">IF(BO6="",0,BO$5)+IF(BP6="",0,BP$5)+IF(BQ6="",0,BQ$5)+IF(BR6="",0,BR$5)+IF(BS6="",0,BS$5)+IF(BT6="",0,BT$5)+IF(BU6="",0,BU$5)+IF(BV6="",0,BV$5)+IF(BW6="",0,BW$5)+IF(BX6="",0,BX$5)+IF(BY6="",0,BY$5)+IF(BZ6="",0,BZ$5)+IF(CA6="",0,CA$5)+IF(CB6="",0,CB$5)+IF(CC6="",0,CC$5)</f>
        <v>0</v>
      </c>
      <c r="CF6" s="51">
        <f>IF(PARAMETRES!$B5="-","",IF(BO$3="",0,IF(BO$46="",IF(BO6="",1,0),0))+IF(BP$3="",0,IF(BP$46="",IF(BP6="",1,0),0))+IF(BQ$3="",0,IF(BQ$46="",IF(BQ6="",1,0),0))+IF(BR$3="",0,IF(BR$46="",IF(BR6="",1,0),0))+IF(BS$3="",0,IF(BS$46="",IF(BS6="",1,0),0))+IF(BT$3="",0,IF(BT$46="",IF(BT6="",1,0),0))+IF(BU$3="",0,IF(BU$46="",IF(BU6="",1,0),0))+IF(BV$3="",0,IF(BV$46="",IF(BV6="",1,0),0))+IF(BW$3="",0,IF(BW$46="",IF(BW6="",1,0),0))+IF(BX$3="",0,IF(BX$46="",IF(BX6="",1,0),0))+IF(BY$3="",0,IF(BY$46="",IF(BY6="",1,0),0)+IF(BZ$3="",0,IF(BZ$46="",IF(BZ6="",1,0),0))+IF(CA$3="",0,IF(CA$46="",IF(CA6="",1,0),0))+IF(CB$3="",0,IF(CB$46="",IF(CB6="",1,0),0))+IF(CC$3="",0,IF(CC$46="",IF(CC6="",1,0),0))))</f>
        <v>0</v>
      </c>
      <c r="CG6" s="46" t="str">
        <f>PARAMETRES!$B5</f>
        <v>B</v>
      </c>
      <c r="CH6" s="52" t="str">
        <f>PARAMETRES!$C5</f>
        <v>C</v>
      </c>
      <c r="CJ6" s="75">
        <v>7</v>
      </c>
      <c r="CK6" s="76">
        <v>10</v>
      </c>
      <c r="CL6" s="77" t="s">
        <v>31</v>
      </c>
      <c r="CM6" s="78" t="str">
        <f>IF(CN6="","",IF(CJ6="","",ROUNDUP((CJ6/CK6)*CN6,1)))</f>
        <v/>
      </c>
      <c r="CN6" s="79" t="str">
        <f>IF(CB$5="","",IF(CG6="-","",CB$5))</f>
        <v/>
      </c>
    </row>
    <row r="7" spans="1:92">
      <c r="A7" s="31">
        <f>A6+1</f>
        <v>2</v>
      </c>
      <c r="B7" s="46" t="str">
        <f>PARAMETRES!$B6</f>
        <v>B</v>
      </c>
      <c r="C7" s="46" t="str">
        <f>PARAMETRES!$C6</f>
        <v>M</v>
      </c>
      <c r="D7" s="47">
        <v>15</v>
      </c>
      <c r="E7" s="47">
        <v>28.5</v>
      </c>
      <c r="F7" s="47">
        <v>21</v>
      </c>
      <c r="G7" s="47">
        <v>7.5</v>
      </c>
      <c r="H7" s="47">
        <v>20</v>
      </c>
      <c r="I7" s="47">
        <v>19</v>
      </c>
      <c r="J7" s="47"/>
      <c r="K7" s="47"/>
      <c r="L7" s="47"/>
      <c r="M7" s="47"/>
      <c r="N7" s="47"/>
      <c r="O7" s="47"/>
      <c r="P7" s="47"/>
      <c r="Q7" s="47"/>
      <c r="R7" s="47"/>
      <c r="S7" s="48">
        <f>IF(T7=0,"-",SUM(D7:R7)/T7*PARAMETRES!$G$11)</f>
        <v>37.627118644067799</v>
      </c>
      <c r="T7" s="49">
        <f t="shared" si="0"/>
        <v>118</v>
      </c>
      <c r="U7" s="50">
        <f>IF(PARAMETRES!$B6="-","",IF(D$3="",0,IF(D$46="",IF(D7="",1,0),0))+IF(E$3="",0,IF(E$46="",IF(E7="",1,0),0))+IF(F$3="",0,IF(F$46="",IF(F7="",1,0),0))+IF(G$3="",0,IF(G$46="",IF(G7="",1,0),0))+IF(H$3="",0,IF(H$46="",IF(H7="",1,0),0))+IF(I$3="",0,IF(I$46="",IF(I7="",1,0),0))+IF(J$3="",0,IF(J$46="",IF(J7="",1,0),0))+IF(K$3="",0,IF(K$46="",IF(K7="",1,0),0))+IF(L$3="",0,IF(L$46="",IF(L7="",1,0),0))+IF(M$3="",0,IF(M$46="",IF(M7="",1,0),0))+IF(N$3="",0,IF(N$46="",IF(N7="",1,0),0)+IF(O$3="",0,IF(O$46="",IF(O7="",1,0),0))+IF(P$3="",0,IF(P$46="",IF(P7="",1,0),0))+IF(Q$3="",0,IF(Q$46="",IF(Q7="",1,0),0))+IF(R$3="",0,IF(R$46="",IF(R7="",1,0),0))))</f>
        <v>0</v>
      </c>
      <c r="V7" s="31">
        <f>V6+1</f>
        <v>2</v>
      </c>
      <c r="W7" s="46" t="str">
        <f>PARAMETRES!$B6</f>
        <v>B</v>
      </c>
      <c r="X7" s="46" t="str">
        <f>PARAMETRES!$C6</f>
        <v>M</v>
      </c>
      <c r="Y7" s="47"/>
      <c r="Z7" s="47"/>
      <c r="AA7" s="47"/>
      <c r="AB7" s="47"/>
      <c r="AC7" s="47"/>
      <c r="AD7" s="47"/>
      <c r="AE7" s="47"/>
      <c r="AF7" s="47"/>
      <c r="AG7" s="47"/>
      <c r="AH7" s="47"/>
      <c r="AI7" s="47"/>
      <c r="AJ7" s="47"/>
      <c r="AK7" s="47"/>
      <c r="AL7" s="47"/>
      <c r="AM7" s="47"/>
      <c r="AN7" s="48" t="str">
        <f>IF(AO7=0,"-",SUM(Y7:AM7)/AO7*PARAMETRES!$G$11)</f>
        <v>-</v>
      </c>
      <c r="AO7" s="49">
        <f t="shared" si="1"/>
        <v>0</v>
      </c>
      <c r="AP7" s="50">
        <f>IF(PARAMETRES!$B6="-","",IF(Y$3="",0,IF(Y$46="",IF(Y7="",1,0),0))+IF(Z$3="",0,IF(Z$46="",IF(Z7="",1,0),0))+IF(AA$3="",0,IF(AA$46="",IF(AA7="",1,0),0))+IF(AB$3="",0,IF(AB$46="",IF(AB7="",1,0),0))+IF(AC$3="",0,IF(AC$46="",IF(AC7="",1,0),0))+IF(AD$3="",0,IF(AD$46="",IF(AD7="",1,0),0))+IF(AE$3="",0,IF(AE$46="",IF(AE7="",1,0),0))+IF(AF$3="",0,IF(AF$46="",IF(AF7="",1,0),0))+IF(AG$3="",0,IF(AG$46="",IF(AG7="",1,0),0))+IF(AH$3="",0,IF(AH$46="",IF(AH7="",1,0),0))+IF(AI$3="",0,IF(AI$46="",IF(AI7="",1,0),0)+IF(AJ$3="",0,IF(AJ$46="",IF(AJ7="",1,0),0))+IF(AK$3="",0,IF(AK$46="",IF(AK7="",1,0),0))+IF(AL$3="",0,IF(AL$46="",IF(AL7="",1,0),0))+IF(AM$3="",0,IF(AM$46="",IF(AM7="",1,0),0))))</f>
        <v>0</v>
      </c>
      <c r="AQ7" s="31">
        <f>AQ6+1</f>
        <v>2</v>
      </c>
      <c r="AR7" s="46" t="str">
        <f>PARAMETRES!$B6</f>
        <v>B</v>
      </c>
      <c r="AS7" s="46" t="str">
        <f>PARAMETRES!$C6</f>
        <v>M</v>
      </c>
      <c r="AT7" s="47"/>
      <c r="AU7" s="47"/>
      <c r="AV7" s="47"/>
      <c r="AW7" s="47"/>
      <c r="AX7" s="47"/>
      <c r="AY7" s="47"/>
      <c r="AZ7" s="47"/>
      <c r="BA7" s="47"/>
      <c r="BB7" s="47"/>
      <c r="BC7" s="47"/>
      <c r="BD7" s="47"/>
      <c r="BE7" s="47"/>
      <c r="BF7" s="47"/>
      <c r="BG7" s="47"/>
      <c r="BH7" s="47"/>
      <c r="BI7" s="48" t="str">
        <f>IF(BJ7=0,"-",SUM(AT7:BH7)/BJ7*PARAMETRES!$G$11)</f>
        <v>-</v>
      </c>
      <c r="BJ7" s="91">
        <f t="shared" si="2"/>
        <v>0</v>
      </c>
      <c r="BK7" s="92">
        <f>IF(PARAMETRES!$B6="-","",IF(AT$3="",0,IF(AT$46="",IF(AT7="",1,0),0))+IF(AU$3="",0,IF(AU$46="",IF(AU7="",1,0),0))+IF(AV$3="",0,IF(AV$46="",IF(AV7="",1,0),0))+IF(AW$3="",0,IF(AW$46="",IF(AW7="",1,0),0))+IF(AX$3="",0,IF(AX$46="",IF(AX7="",1,0),0))+IF(AY$3="",0,IF(AY$46="",IF(AY7="",1,0),0))+IF(AZ$3="",0,IF(AZ$46="",IF(AZ7="",1,0),0))+IF(BA$3="",0,IF(BA$46="",IF(BA7="",1,0),0))+IF(BB$3="",0,IF(BB$46="",IF(BB7="",1,0),0))+IF(BC$3="",0,IF(BC$46="",IF(BC7="",1,0),0))+IF(BD$3="",0,IF(BD$46="",IF(BD7="",1,0),0)+IF(BE$3="",0,IF(BE$46="",IF(BE7="",1,0),0))+IF(BF$3="",0,IF(BF$46="",IF(BF7="",1,0),0))+IF(BG$3="",0,IF(BG$46="",IF(BG7="",1,0),0))+IF(BH$3="",0,IF(BH$46="",IF(BH7="",1,0),0))))</f>
        <v>0</v>
      </c>
      <c r="BL7" s="31">
        <f>BL6+1</f>
        <v>2</v>
      </c>
      <c r="BM7" s="46" t="str">
        <f>PARAMETRES!$B6</f>
        <v>B</v>
      </c>
      <c r="BN7" s="46" t="str">
        <f>PARAMETRES!$C6</f>
        <v>M</v>
      </c>
      <c r="BO7" s="47"/>
      <c r="BP7" s="47"/>
      <c r="BQ7" s="47"/>
      <c r="BR7" s="47"/>
      <c r="BS7" s="47"/>
      <c r="BT7" s="47"/>
      <c r="BU7" s="47"/>
      <c r="BV7" s="47"/>
      <c r="BW7" s="47"/>
      <c r="BX7" s="47"/>
      <c r="BY7" s="47"/>
      <c r="BZ7" s="47"/>
      <c r="CA7" s="47"/>
      <c r="CB7" s="47"/>
      <c r="CC7" s="47"/>
      <c r="CD7" s="48" t="str">
        <f>IF(CE7=0,"-",SUM(BO7:CC7)/CE7*PARAMETRES!$G$11)</f>
        <v>-</v>
      </c>
      <c r="CE7" s="49">
        <f t="shared" si="3"/>
        <v>0</v>
      </c>
      <c r="CF7" s="51">
        <f>IF(PARAMETRES!$B6="-","",IF(BO$3="",0,IF(BO$46="",IF(BO7="",1,0),0))+IF(BP$3="",0,IF(BP$46="",IF(BP7="",1,0),0))+IF(BQ$3="",0,IF(BQ$46="",IF(BQ7="",1,0),0))+IF(BR$3="",0,IF(BR$46="",IF(BR7="",1,0),0))+IF(BS$3="",0,IF(BS$46="",IF(BS7="",1,0),0))+IF(BT$3="",0,IF(BT$46="",IF(BT7="",1,0),0))+IF(BU$3="",0,IF(BU$46="",IF(BU7="",1,0),0))+IF(BV$3="",0,IF(BV$46="",IF(BV7="",1,0),0))+IF(BW$3="",0,IF(BW$46="",IF(BW7="",1,0),0))+IF(BX$3="",0,IF(BX$46="",IF(BX7="",1,0),0))+IF(BY$3="",0,IF(BY$46="",IF(BY7="",1,0),0)+IF(BZ$3="",0,IF(BZ$46="",IF(BZ7="",1,0),0))+IF(CA$3="",0,IF(CA$46="",IF(CA7="",1,0),0))+IF(CB$3="",0,IF(CB$46="",IF(CB7="",1,0),0))+IF(CC$3="",0,IF(CC$46="",IF(CC7="",1,0),0))))</f>
        <v>0</v>
      </c>
      <c r="CG7" s="46" t="str">
        <f>PARAMETRES!$B6</f>
        <v>B</v>
      </c>
      <c r="CH7" s="52" t="str">
        <f>PARAMETRES!$C6</f>
        <v>M</v>
      </c>
      <c r="CJ7" s="80"/>
      <c r="CK7" s="81"/>
      <c r="CL7" s="77" t="s">
        <v>31</v>
      </c>
      <c r="CM7" s="82" t="str">
        <f t="shared" ref="CM7:CM45" si="4">IF(CN7="","",IF(CJ7="","",ROUNDUP((CJ7/CK7)*CN7,1)))</f>
        <v/>
      </c>
      <c r="CN7" s="83" t="str">
        <f t="shared" ref="CN7:CN45" si="5">IF(CB$5="","",IF(CG7="-","",CB$5))</f>
        <v/>
      </c>
    </row>
    <row r="8" spans="1:92">
      <c r="A8" s="31">
        <f t="shared" ref="A8:A23" si="6">A7+1</f>
        <v>3</v>
      </c>
      <c r="B8" s="46" t="str">
        <f>PARAMETRES!$B7</f>
        <v>B</v>
      </c>
      <c r="C8" s="46" t="str">
        <f>PARAMETRES!$C7</f>
        <v>P</v>
      </c>
      <c r="D8" s="47">
        <v>15</v>
      </c>
      <c r="E8" s="47">
        <v>34</v>
      </c>
      <c r="F8" s="47">
        <v>21</v>
      </c>
      <c r="G8" s="47">
        <v>7</v>
      </c>
      <c r="H8" s="47">
        <v>20</v>
      </c>
      <c r="I8" s="47">
        <v>20</v>
      </c>
      <c r="J8" s="47"/>
      <c r="K8" s="47"/>
      <c r="L8" s="47"/>
      <c r="M8" s="47"/>
      <c r="N8" s="47"/>
      <c r="O8" s="47"/>
      <c r="P8" s="47"/>
      <c r="Q8" s="47"/>
      <c r="R8" s="47"/>
      <c r="S8" s="48">
        <f>IF(T8=0,"-",SUM(D8:R8)/T8*PARAMETRES!$G$11)</f>
        <v>39.66101694915254</v>
      </c>
      <c r="T8" s="49">
        <f t="shared" si="0"/>
        <v>118</v>
      </c>
      <c r="U8" s="50">
        <f>IF(PARAMETRES!$B7="-","",IF(D$3="",0,IF(D$46="",IF(D8="",1,0),0))+IF(E$3="",0,IF(E$46="",IF(E8="",1,0),0))+IF(F$3="",0,IF(F$46="",IF(F8="",1,0),0))+IF(G$3="",0,IF(G$46="",IF(G8="",1,0),0))+IF(H$3="",0,IF(H$46="",IF(H8="",1,0),0))+IF(I$3="",0,IF(I$46="",IF(I8="",1,0),0))+IF(J$3="",0,IF(J$46="",IF(J8="",1,0),0))+IF(K$3="",0,IF(K$46="",IF(K8="",1,0),0))+IF(L$3="",0,IF(L$46="",IF(L8="",1,0),0))+IF(M$3="",0,IF(M$46="",IF(M8="",1,0),0))+IF(N$3="",0,IF(N$46="",IF(N8="",1,0),0)+IF(O$3="",0,IF(O$46="",IF(O8="",1,0),0))+IF(P$3="",0,IF(P$46="",IF(P8="",1,0),0))+IF(Q$3="",0,IF(Q$46="",IF(Q8="",1,0),0))+IF(R$3="",0,IF(R$46="",IF(R8="",1,0),0))))</f>
        <v>0</v>
      </c>
      <c r="V8" s="31">
        <f t="shared" ref="V8:V23" si="7">V7+1</f>
        <v>3</v>
      </c>
      <c r="W8" s="46" t="str">
        <f>PARAMETRES!$B7</f>
        <v>B</v>
      </c>
      <c r="X8" s="46" t="str">
        <f>PARAMETRES!$C7</f>
        <v>P</v>
      </c>
      <c r="Y8" s="47"/>
      <c r="Z8" s="47"/>
      <c r="AA8" s="47"/>
      <c r="AB8" s="47"/>
      <c r="AC8" s="47"/>
      <c r="AD8" s="47"/>
      <c r="AE8" s="47"/>
      <c r="AF8" s="47"/>
      <c r="AG8" s="47"/>
      <c r="AH8" s="47"/>
      <c r="AI8" s="47"/>
      <c r="AJ8" s="47"/>
      <c r="AK8" s="47"/>
      <c r="AL8" s="47"/>
      <c r="AM8" s="47"/>
      <c r="AN8" s="48" t="str">
        <f>IF(AO8=0,"-",SUM(Y8:AM8)/AO8*PARAMETRES!$G$11)</f>
        <v>-</v>
      </c>
      <c r="AO8" s="49">
        <f t="shared" si="1"/>
        <v>0</v>
      </c>
      <c r="AP8" s="50">
        <f>IF(PARAMETRES!$B7="-","",IF(Y$3="",0,IF(Y$46="",IF(Y8="",1,0),0))+IF(Z$3="",0,IF(Z$46="",IF(Z8="",1,0),0))+IF(AA$3="",0,IF(AA$46="",IF(AA8="",1,0),0))+IF(AB$3="",0,IF(AB$46="",IF(AB8="",1,0),0))+IF(AC$3="",0,IF(AC$46="",IF(AC8="",1,0),0))+IF(AD$3="",0,IF(AD$46="",IF(AD8="",1,0),0))+IF(AE$3="",0,IF(AE$46="",IF(AE8="",1,0),0))+IF(AF$3="",0,IF(AF$46="",IF(AF8="",1,0),0))+IF(AG$3="",0,IF(AG$46="",IF(AG8="",1,0),0))+IF(AH$3="",0,IF(AH$46="",IF(AH8="",1,0),0))+IF(AI$3="",0,IF(AI$46="",IF(AI8="",1,0),0)+IF(AJ$3="",0,IF(AJ$46="",IF(AJ8="",1,0),0))+IF(AK$3="",0,IF(AK$46="",IF(AK8="",1,0),0))+IF(AL$3="",0,IF(AL$46="",IF(AL8="",1,0),0))+IF(AM$3="",0,IF(AM$46="",IF(AM8="",1,0),0))))</f>
        <v>0</v>
      </c>
      <c r="AQ8" s="31">
        <f t="shared" ref="AQ8:AQ23" si="8">AQ7+1</f>
        <v>3</v>
      </c>
      <c r="AR8" s="46" t="str">
        <f>PARAMETRES!$B7</f>
        <v>B</v>
      </c>
      <c r="AS8" s="46" t="str">
        <f>PARAMETRES!$C7</f>
        <v>P</v>
      </c>
      <c r="AT8" s="47"/>
      <c r="AU8" s="47"/>
      <c r="AV8" s="47"/>
      <c r="AW8" s="47"/>
      <c r="AX8" s="47"/>
      <c r="AY8" s="47"/>
      <c r="AZ8" s="47"/>
      <c r="BA8" s="47"/>
      <c r="BB8" s="47"/>
      <c r="BC8" s="47"/>
      <c r="BD8" s="47"/>
      <c r="BE8" s="47"/>
      <c r="BF8" s="47"/>
      <c r="BG8" s="47"/>
      <c r="BH8" s="47"/>
      <c r="BI8" s="48" t="str">
        <f>IF(BJ8=0,"-",SUM(AT8:BH8)/BJ8*PARAMETRES!$G$11)</f>
        <v>-</v>
      </c>
      <c r="BJ8" s="91">
        <f t="shared" si="2"/>
        <v>0</v>
      </c>
      <c r="BK8" s="92">
        <f>IF(PARAMETRES!$B7="-","",IF(AT$3="",0,IF(AT$46="",IF(AT8="",1,0),0))+IF(AU$3="",0,IF(AU$46="",IF(AU8="",1,0),0))+IF(AV$3="",0,IF(AV$46="",IF(AV8="",1,0),0))+IF(AW$3="",0,IF(AW$46="",IF(AW8="",1,0),0))+IF(AX$3="",0,IF(AX$46="",IF(AX8="",1,0),0))+IF(AY$3="",0,IF(AY$46="",IF(AY8="",1,0),0))+IF(AZ$3="",0,IF(AZ$46="",IF(AZ8="",1,0),0))+IF(BA$3="",0,IF(BA$46="",IF(BA8="",1,0),0))+IF(BB$3="",0,IF(BB$46="",IF(BB8="",1,0),0))+IF(BC$3="",0,IF(BC$46="",IF(BC8="",1,0),0))+IF(BD$3="",0,IF(BD$46="",IF(BD8="",1,0),0)+IF(BE$3="",0,IF(BE$46="",IF(BE8="",1,0),0))+IF(BF$3="",0,IF(BF$46="",IF(BF8="",1,0),0))+IF(BG$3="",0,IF(BG$46="",IF(BG8="",1,0),0))+IF(BH$3="",0,IF(BH$46="",IF(BH8="",1,0),0))))</f>
        <v>0</v>
      </c>
      <c r="BL8" s="31">
        <f t="shared" ref="BL8:BL23" si="9">BL7+1</f>
        <v>3</v>
      </c>
      <c r="BM8" s="46" t="str">
        <f>PARAMETRES!$B7</f>
        <v>B</v>
      </c>
      <c r="BN8" s="46" t="str">
        <f>PARAMETRES!$C7</f>
        <v>P</v>
      </c>
      <c r="BO8" s="47"/>
      <c r="BP8" s="47"/>
      <c r="BQ8" s="47"/>
      <c r="BR8" s="47"/>
      <c r="BS8" s="47"/>
      <c r="BT8" s="47"/>
      <c r="BU8" s="47"/>
      <c r="BV8" s="47"/>
      <c r="BW8" s="47"/>
      <c r="BX8" s="47"/>
      <c r="BY8" s="47"/>
      <c r="BZ8" s="47"/>
      <c r="CA8" s="47"/>
      <c r="CB8" s="47"/>
      <c r="CC8" s="47"/>
      <c r="CD8" s="48" t="str">
        <f>IF(CE8=0,"-",SUM(BO8:CC8)/CE8*PARAMETRES!$G$11)</f>
        <v>-</v>
      </c>
      <c r="CE8" s="49">
        <f t="shared" si="3"/>
        <v>0</v>
      </c>
      <c r="CF8" s="51">
        <f>IF(PARAMETRES!$B7="-","",IF(BO$3="",0,IF(BO$46="",IF(BO8="",1,0),0))+IF(BP$3="",0,IF(BP$46="",IF(BP8="",1,0),0))+IF(BQ$3="",0,IF(BQ$46="",IF(BQ8="",1,0),0))+IF(BR$3="",0,IF(BR$46="",IF(BR8="",1,0),0))+IF(BS$3="",0,IF(BS$46="",IF(BS8="",1,0),0))+IF(BT$3="",0,IF(BT$46="",IF(BT8="",1,0),0))+IF(BU$3="",0,IF(BU$46="",IF(BU8="",1,0),0))+IF(BV$3="",0,IF(BV$46="",IF(BV8="",1,0),0))+IF(BW$3="",0,IF(BW$46="",IF(BW8="",1,0),0))+IF(BX$3="",0,IF(BX$46="",IF(BX8="",1,0),0))+IF(BY$3="",0,IF(BY$46="",IF(BY8="",1,0),0)+IF(BZ$3="",0,IF(BZ$46="",IF(BZ8="",1,0),0))+IF(CA$3="",0,IF(CA$46="",IF(CA8="",1,0),0))+IF(CB$3="",0,IF(CB$46="",IF(CB8="",1,0),0))+IF(CC$3="",0,IF(CC$46="",IF(CC8="",1,0),0))))</f>
        <v>0</v>
      </c>
      <c r="CG8" s="46" t="str">
        <f>PARAMETRES!$B7</f>
        <v>B</v>
      </c>
      <c r="CH8" s="52" t="str">
        <f>PARAMETRES!$C7</f>
        <v>P</v>
      </c>
      <c r="CJ8" s="80"/>
      <c r="CK8" s="81"/>
      <c r="CL8" s="77" t="s">
        <v>31</v>
      </c>
      <c r="CM8" s="82" t="str">
        <f t="shared" si="4"/>
        <v/>
      </c>
      <c r="CN8" s="83" t="str">
        <f t="shared" si="5"/>
        <v/>
      </c>
    </row>
    <row r="9" spans="1:92">
      <c r="A9" s="31">
        <f t="shared" si="6"/>
        <v>4</v>
      </c>
      <c r="B9" s="46" t="str">
        <f>PARAMETRES!$B8</f>
        <v>B</v>
      </c>
      <c r="C9" s="46" t="str">
        <f>PARAMETRES!$C8</f>
        <v>S</v>
      </c>
      <c r="D9" s="47">
        <v>15</v>
      </c>
      <c r="E9" s="47">
        <v>26</v>
      </c>
      <c r="F9" s="47">
        <v>22</v>
      </c>
      <c r="G9" s="47">
        <v>8</v>
      </c>
      <c r="H9" s="47">
        <v>17.5</v>
      </c>
      <c r="I9" s="47">
        <v>20</v>
      </c>
      <c r="J9" s="47"/>
      <c r="K9" s="47"/>
      <c r="L9" s="47"/>
      <c r="M9" s="47"/>
      <c r="N9" s="47"/>
      <c r="O9" s="47"/>
      <c r="P9" s="47"/>
      <c r="Q9" s="47"/>
      <c r="R9" s="47"/>
      <c r="S9" s="48">
        <f>IF(T9=0,"-",SUM(D9:R9)/T9*PARAMETRES!$G$11)</f>
        <v>36.779661016949149</v>
      </c>
      <c r="T9" s="49">
        <f t="shared" si="0"/>
        <v>118</v>
      </c>
      <c r="U9" s="50">
        <f>IF(PARAMETRES!$B8="-","",IF(D$3="",0,IF(D$46="",IF(D9="",1,0),0))+IF(E$3="",0,IF(E$46="",IF(E9="",1,0),0))+IF(F$3="",0,IF(F$46="",IF(F9="",1,0),0))+IF(G$3="",0,IF(G$46="",IF(G9="",1,0),0))+IF(H$3="",0,IF(H$46="",IF(H9="",1,0),0))+IF(I$3="",0,IF(I$46="",IF(I9="",1,0),0))+IF(J$3="",0,IF(J$46="",IF(J9="",1,0),0))+IF(K$3="",0,IF(K$46="",IF(K9="",1,0),0))+IF(L$3="",0,IF(L$46="",IF(L9="",1,0),0))+IF(M$3="",0,IF(M$46="",IF(M9="",1,0),0))+IF(N$3="",0,IF(N$46="",IF(N9="",1,0),0)+IF(O$3="",0,IF(O$46="",IF(O9="",1,0),0))+IF(P$3="",0,IF(P$46="",IF(P9="",1,0),0))+IF(Q$3="",0,IF(Q$46="",IF(Q9="",1,0),0))+IF(R$3="",0,IF(R$46="",IF(R9="",1,0),0))))</f>
        <v>0</v>
      </c>
      <c r="V9" s="31">
        <f t="shared" si="7"/>
        <v>4</v>
      </c>
      <c r="W9" s="46" t="str">
        <f>PARAMETRES!$B8</f>
        <v>B</v>
      </c>
      <c r="X9" s="46" t="str">
        <f>PARAMETRES!$C8</f>
        <v>S</v>
      </c>
      <c r="Y9" s="47"/>
      <c r="Z9" s="47"/>
      <c r="AA9" s="47"/>
      <c r="AB9" s="47"/>
      <c r="AC9" s="47"/>
      <c r="AD9" s="47"/>
      <c r="AE9" s="47"/>
      <c r="AF9" s="47"/>
      <c r="AG9" s="47"/>
      <c r="AH9" s="47"/>
      <c r="AI9" s="47"/>
      <c r="AJ9" s="47"/>
      <c r="AK9" s="47"/>
      <c r="AL9" s="47"/>
      <c r="AM9" s="47"/>
      <c r="AN9" s="48" t="str">
        <f>IF(AO9=0,"-",SUM(Y9:AM9)/AO9*PARAMETRES!$G$11)</f>
        <v>-</v>
      </c>
      <c r="AO9" s="49">
        <f t="shared" si="1"/>
        <v>0</v>
      </c>
      <c r="AP9" s="50">
        <f>IF(PARAMETRES!$B8="-","",IF(Y$3="",0,IF(Y$46="",IF(Y9="",1,0),0))+IF(Z$3="",0,IF(Z$46="",IF(Z9="",1,0),0))+IF(AA$3="",0,IF(AA$46="",IF(AA9="",1,0),0))+IF(AB$3="",0,IF(AB$46="",IF(AB9="",1,0),0))+IF(AC$3="",0,IF(AC$46="",IF(AC9="",1,0),0))+IF(AD$3="",0,IF(AD$46="",IF(AD9="",1,0),0))+IF(AE$3="",0,IF(AE$46="",IF(AE9="",1,0),0))+IF(AF$3="",0,IF(AF$46="",IF(AF9="",1,0),0))+IF(AG$3="",0,IF(AG$46="",IF(AG9="",1,0),0))+IF(AH$3="",0,IF(AH$46="",IF(AH9="",1,0),0))+IF(AI$3="",0,IF(AI$46="",IF(AI9="",1,0),0)+IF(AJ$3="",0,IF(AJ$46="",IF(AJ9="",1,0),0))+IF(AK$3="",0,IF(AK$46="",IF(AK9="",1,0),0))+IF(AL$3="",0,IF(AL$46="",IF(AL9="",1,0),0))+IF(AM$3="",0,IF(AM$46="",IF(AM9="",1,0),0))))</f>
        <v>0</v>
      </c>
      <c r="AQ9" s="31">
        <f t="shared" si="8"/>
        <v>4</v>
      </c>
      <c r="AR9" s="46" t="str">
        <f>PARAMETRES!$B8</f>
        <v>B</v>
      </c>
      <c r="AS9" s="46" t="str">
        <f>PARAMETRES!$C8</f>
        <v>S</v>
      </c>
      <c r="AT9" s="47"/>
      <c r="AU9" s="47"/>
      <c r="AV9" s="47"/>
      <c r="AW9" s="47"/>
      <c r="AX9" s="47"/>
      <c r="AY9" s="47"/>
      <c r="AZ9" s="47"/>
      <c r="BA9" s="47"/>
      <c r="BB9" s="47"/>
      <c r="BC9" s="47"/>
      <c r="BD9" s="47"/>
      <c r="BE9" s="47"/>
      <c r="BF9" s="47"/>
      <c r="BG9" s="47"/>
      <c r="BH9" s="47"/>
      <c r="BI9" s="48" t="str">
        <f>IF(BJ9=0,"-",SUM(AT9:BH9)/BJ9*PARAMETRES!$G$11)</f>
        <v>-</v>
      </c>
      <c r="BJ9" s="91">
        <f t="shared" si="2"/>
        <v>0</v>
      </c>
      <c r="BK9" s="92">
        <f>IF(PARAMETRES!$B8="-","",IF(AT$3="",0,IF(AT$46="",IF(AT9="",1,0),0))+IF(AU$3="",0,IF(AU$46="",IF(AU9="",1,0),0))+IF(AV$3="",0,IF(AV$46="",IF(AV9="",1,0),0))+IF(AW$3="",0,IF(AW$46="",IF(AW9="",1,0),0))+IF(AX$3="",0,IF(AX$46="",IF(AX9="",1,0),0))+IF(AY$3="",0,IF(AY$46="",IF(AY9="",1,0),0))+IF(AZ$3="",0,IF(AZ$46="",IF(AZ9="",1,0),0))+IF(BA$3="",0,IF(BA$46="",IF(BA9="",1,0),0))+IF(BB$3="",0,IF(BB$46="",IF(BB9="",1,0),0))+IF(BC$3="",0,IF(BC$46="",IF(BC9="",1,0),0))+IF(BD$3="",0,IF(BD$46="",IF(BD9="",1,0),0)+IF(BE$3="",0,IF(BE$46="",IF(BE9="",1,0),0))+IF(BF$3="",0,IF(BF$46="",IF(BF9="",1,0),0))+IF(BG$3="",0,IF(BG$46="",IF(BG9="",1,0),0))+IF(BH$3="",0,IF(BH$46="",IF(BH9="",1,0),0))))</f>
        <v>0</v>
      </c>
      <c r="BL9" s="31">
        <f t="shared" si="9"/>
        <v>4</v>
      </c>
      <c r="BM9" s="46" t="str">
        <f>PARAMETRES!$B8</f>
        <v>B</v>
      </c>
      <c r="BN9" s="46" t="str">
        <f>PARAMETRES!$C8</f>
        <v>S</v>
      </c>
      <c r="BO9" s="47"/>
      <c r="BP9" s="47"/>
      <c r="BQ9" s="47"/>
      <c r="BR9" s="47"/>
      <c r="BS9" s="47"/>
      <c r="BT9" s="47"/>
      <c r="BU9" s="47"/>
      <c r="BV9" s="47"/>
      <c r="BW9" s="47"/>
      <c r="BX9" s="47"/>
      <c r="BY9" s="47"/>
      <c r="BZ9" s="47"/>
      <c r="CA9" s="47"/>
      <c r="CB9" s="47"/>
      <c r="CC9" s="47"/>
      <c r="CD9" s="48" t="str">
        <f>IF(CE9=0,"-",SUM(BO9:CC9)/CE9*PARAMETRES!$G$11)</f>
        <v>-</v>
      </c>
      <c r="CE9" s="49">
        <f t="shared" si="3"/>
        <v>0</v>
      </c>
      <c r="CF9" s="51">
        <f>IF(PARAMETRES!$B8="-","",IF(BO$3="",0,IF(BO$46="",IF(BO9="",1,0),0))+IF(BP$3="",0,IF(BP$46="",IF(BP9="",1,0),0))+IF(BQ$3="",0,IF(BQ$46="",IF(BQ9="",1,0),0))+IF(BR$3="",0,IF(BR$46="",IF(BR9="",1,0),0))+IF(BS$3="",0,IF(BS$46="",IF(BS9="",1,0),0))+IF(BT$3="",0,IF(BT$46="",IF(BT9="",1,0),0))+IF(BU$3="",0,IF(BU$46="",IF(BU9="",1,0),0))+IF(BV$3="",0,IF(BV$46="",IF(BV9="",1,0),0))+IF(BW$3="",0,IF(BW$46="",IF(BW9="",1,0),0))+IF(BX$3="",0,IF(BX$46="",IF(BX9="",1,0),0))+IF(BY$3="",0,IF(BY$46="",IF(BY9="",1,0),0)+IF(BZ$3="",0,IF(BZ$46="",IF(BZ9="",1,0),0))+IF(CA$3="",0,IF(CA$46="",IF(CA9="",1,0),0))+IF(CB$3="",0,IF(CB$46="",IF(CB9="",1,0),0))+IF(CC$3="",0,IF(CC$46="",IF(CC9="",1,0),0))))</f>
        <v>0</v>
      </c>
      <c r="CG9" s="46" t="str">
        <f>PARAMETRES!$B8</f>
        <v>B</v>
      </c>
      <c r="CH9" s="52" t="str">
        <f>PARAMETRES!$C8</f>
        <v>S</v>
      </c>
      <c r="CJ9" s="80"/>
      <c r="CK9" s="81"/>
      <c r="CL9" s="77" t="s">
        <v>31</v>
      </c>
      <c r="CM9" s="82" t="str">
        <f t="shared" si="4"/>
        <v/>
      </c>
      <c r="CN9" s="83" t="str">
        <f t="shared" si="5"/>
        <v/>
      </c>
    </row>
    <row r="10" spans="1:92">
      <c r="A10" s="31">
        <f t="shared" si="6"/>
        <v>5</v>
      </c>
      <c r="B10" s="46" t="str">
        <f>PARAMETRES!$B9</f>
        <v>C</v>
      </c>
      <c r="C10" s="46" t="str">
        <f>PARAMETRES!$C9</f>
        <v>H</v>
      </c>
      <c r="D10" s="47">
        <v>14</v>
      </c>
      <c r="E10" s="47">
        <v>23.5</v>
      </c>
      <c r="F10" s="47">
        <v>21</v>
      </c>
      <c r="G10" s="47">
        <v>2</v>
      </c>
      <c r="H10" s="47">
        <v>19</v>
      </c>
      <c r="I10" s="47">
        <v>20</v>
      </c>
      <c r="J10" s="47"/>
      <c r="K10" s="47"/>
      <c r="L10" s="47"/>
      <c r="M10" s="47"/>
      <c r="N10" s="47"/>
      <c r="O10" s="47"/>
      <c r="P10" s="47"/>
      <c r="Q10" s="47"/>
      <c r="R10" s="47"/>
      <c r="S10" s="48">
        <f>IF(T10=0,"-",SUM(D10:R10)/T10*PARAMETRES!$G$11)</f>
        <v>33.728813559322035</v>
      </c>
      <c r="T10" s="49">
        <f t="shared" si="0"/>
        <v>118</v>
      </c>
      <c r="U10" s="50">
        <f>IF(PARAMETRES!$B9="-","",IF(D$3="",0,IF(D$46="",IF(D10="",1,0),0))+IF(E$3="",0,IF(E$46="",IF(E10="",1,0),0))+IF(F$3="",0,IF(F$46="",IF(F10="",1,0),0))+IF(G$3="",0,IF(G$46="",IF(G10="",1,0),0))+IF(H$3="",0,IF(H$46="",IF(H10="",1,0),0))+IF(I$3="",0,IF(I$46="",IF(I10="",1,0),0))+IF(J$3="",0,IF(J$46="",IF(J10="",1,0),0))+IF(K$3="",0,IF(K$46="",IF(K10="",1,0),0))+IF(L$3="",0,IF(L$46="",IF(L10="",1,0),0))+IF(M$3="",0,IF(M$46="",IF(M10="",1,0),0))+IF(N$3="",0,IF(N$46="",IF(N10="",1,0),0)+IF(O$3="",0,IF(O$46="",IF(O10="",1,0),0))+IF(P$3="",0,IF(P$46="",IF(P10="",1,0),0))+IF(Q$3="",0,IF(Q$46="",IF(Q10="",1,0),0))+IF(R$3="",0,IF(R$46="",IF(R10="",1,0),0))))</f>
        <v>0</v>
      </c>
      <c r="V10" s="31">
        <f t="shared" si="7"/>
        <v>5</v>
      </c>
      <c r="W10" s="46" t="str">
        <f>PARAMETRES!$B9</f>
        <v>C</v>
      </c>
      <c r="X10" s="46" t="str">
        <f>PARAMETRES!$C9</f>
        <v>H</v>
      </c>
      <c r="Y10" s="47"/>
      <c r="Z10" s="47"/>
      <c r="AA10" s="47"/>
      <c r="AB10" s="47"/>
      <c r="AC10" s="47"/>
      <c r="AD10" s="47"/>
      <c r="AE10" s="47"/>
      <c r="AF10" s="47"/>
      <c r="AG10" s="47"/>
      <c r="AH10" s="47"/>
      <c r="AI10" s="47"/>
      <c r="AJ10" s="47"/>
      <c r="AK10" s="47"/>
      <c r="AL10" s="47"/>
      <c r="AM10" s="47"/>
      <c r="AN10" s="48" t="str">
        <f>IF(AO10=0,"-",SUM(Y10:AM10)/AO10*PARAMETRES!$G$11)</f>
        <v>-</v>
      </c>
      <c r="AO10" s="49">
        <f t="shared" si="1"/>
        <v>0</v>
      </c>
      <c r="AP10" s="50">
        <f>IF(PARAMETRES!$B9="-","",IF(Y$3="",0,IF(Y$46="",IF(Y10="",1,0),0))+IF(Z$3="",0,IF(Z$46="",IF(Z10="",1,0),0))+IF(AA$3="",0,IF(AA$46="",IF(AA10="",1,0),0))+IF(AB$3="",0,IF(AB$46="",IF(AB10="",1,0),0))+IF(AC$3="",0,IF(AC$46="",IF(AC10="",1,0),0))+IF(AD$3="",0,IF(AD$46="",IF(AD10="",1,0),0))+IF(AE$3="",0,IF(AE$46="",IF(AE10="",1,0),0))+IF(AF$3="",0,IF(AF$46="",IF(AF10="",1,0),0))+IF(AG$3="",0,IF(AG$46="",IF(AG10="",1,0),0))+IF(AH$3="",0,IF(AH$46="",IF(AH10="",1,0),0))+IF(AI$3="",0,IF(AI$46="",IF(AI10="",1,0),0)+IF(AJ$3="",0,IF(AJ$46="",IF(AJ10="",1,0),0))+IF(AK$3="",0,IF(AK$46="",IF(AK10="",1,0),0))+IF(AL$3="",0,IF(AL$46="",IF(AL10="",1,0),0))+IF(AM$3="",0,IF(AM$46="",IF(AM10="",1,0),0))))</f>
        <v>0</v>
      </c>
      <c r="AQ10" s="31">
        <f t="shared" si="8"/>
        <v>5</v>
      </c>
      <c r="AR10" s="46" t="str">
        <f>PARAMETRES!$B9</f>
        <v>C</v>
      </c>
      <c r="AS10" s="46" t="str">
        <f>PARAMETRES!$C9</f>
        <v>H</v>
      </c>
      <c r="AT10" s="47"/>
      <c r="AU10" s="47"/>
      <c r="AV10" s="47"/>
      <c r="AW10" s="47"/>
      <c r="AX10" s="47"/>
      <c r="AY10" s="47"/>
      <c r="AZ10" s="47"/>
      <c r="BA10" s="47"/>
      <c r="BB10" s="47"/>
      <c r="BC10" s="47"/>
      <c r="BD10" s="47"/>
      <c r="BE10" s="47"/>
      <c r="BF10" s="47"/>
      <c r="BG10" s="47"/>
      <c r="BH10" s="47"/>
      <c r="BI10" s="48" t="str">
        <f>IF(BJ10=0,"-",SUM(AT10:BH10)/BJ10*PARAMETRES!$G$11)</f>
        <v>-</v>
      </c>
      <c r="BJ10" s="91">
        <f t="shared" si="2"/>
        <v>0</v>
      </c>
      <c r="BK10" s="92">
        <f>IF(PARAMETRES!$B9="-","",IF(AT$3="",0,IF(AT$46="",IF(AT10="",1,0),0))+IF(AU$3="",0,IF(AU$46="",IF(AU10="",1,0),0))+IF(AV$3="",0,IF(AV$46="",IF(AV10="",1,0),0))+IF(AW$3="",0,IF(AW$46="",IF(AW10="",1,0),0))+IF(AX$3="",0,IF(AX$46="",IF(AX10="",1,0),0))+IF(AY$3="",0,IF(AY$46="",IF(AY10="",1,0),0))+IF(AZ$3="",0,IF(AZ$46="",IF(AZ10="",1,0),0))+IF(BA$3="",0,IF(BA$46="",IF(BA10="",1,0),0))+IF(BB$3="",0,IF(BB$46="",IF(BB10="",1,0),0))+IF(BC$3="",0,IF(BC$46="",IF(BC10="",1,0),0))+IF(BD$3="",0,IF(BD$46="",IF(BD10="",1,0),0)+IF(BE$3="",0,IF(BE$46="",IF(BE10="",1,0),0))+IF(BF$3="",0,IF(BF$46="",IF(BF10="",1,0),0))+IF(BG$3="",0,IF(BG$46="",IF(BG10="",1,0),0))+IF(BH$3="",0,IF(BH$46="",IF(BH10="",1,0),0))))</f>
        <v>0</v>
      </c>
      <c r="BL10" s="31">
        <f t="shared" si="9"/>
        <v>5</v>
      </c>
      <c r="BM10" s="46" t="str">
        <f>PARAMETRES!$B9</f>
        <v>C</v>
      </c>
      <c r="BN10" s="46" t="str">
        <f>PARAMETRES!$C9</f>
        <v>H</v>
      </c>
      <c r="BO10" s="47"/>
      <c r="BP10" s="47"/>
      <c r="BQ10" s="47"/>
      <c r="BR10" s="47"/>
      <c r="BS10" s="47"/>
      <c r="BT10" s="47"/>
      <c r="BU10" s="47"/>
      <c r="BV10" s="47"/>
      <c r="BW10" s="47"/>
      <c r="BX10" s="47"/>
      <c r="BY10" s="47"/>
      <c r="BZ10" s="47"/>
      <c r="CA10" s="47"/>
      <c r="CB10" s="47"/>
      <c r="CC10" s="47"/>
      <c r="CD10" s="48" t="str">
        <f>IF(CE10=0,"-",SUM(BO10:CC10)/CE10*PARAMETRES!$G$11)</f>
        <v>-</v>
      </c>
      <c r="CE10" s="49">
        <f t="shared" si="3"/>
        <v>0</v>
      </c>
      <c r="CF10" s="51">
        <f>IF(PARAMETRES!$B9="-","",IF(BO$3="",0,IF(BO$46="",IF(BO10="",1,0),0))+IF(BP$3="",0,IF(BP$46="",IF(BP10="",1,0),0))+IF(BQ$3="",0,IF(BQ$46="",IF(BQ10="",1,0),0))+IF(BR$3="",0,IF(BR$46="",IF(BR10="",1,0),0))+IF(BS$3="",0,IF(BS$46="",IF(BS10="",1,0),0))+IF(BT$3="",0,IF(BT$46="",IF(BT10="",1,0),0))+IF(BU$3="",0,IF(BU$46="",IF(BU10="",1,0),0))+IF(BV$3="",0,IF(BV$46="",IF(BV10="",1,0),0))+IF(BW$3="",0,IF(BW$46="",IF(BW10="",1,0),0))+IF(BX$3="",0,IF(BX$46="",IF(BX10="",1,0),0))+IF(BY$3="",0,IF(BY$46="",IF(BY10="",1,0),0)+IF(BZ$3="",0,IF(BZ$46="",IF(BZ10="",1,0),0))+IF(CA$3="",0,IF(CA$46="",IF(CA10="",1,0),0))+IF(CB$3="",0,IF(CB$46="",IF(CB10="",1,0),0))+IF(CC$3="",0,IF(CC$46="",IF(CC10="",1,0),0))))</f>
        <v>0</v>
      </c>
      <c r="CG10" s="46" t="str">
        <f>PARAMETRES!$B9</f>
        <v>C</v>
      </c>
      <c r="CH10" s="52" t="str">
        <f>PARAMETRES!$C9</f>
        <v>H</v>
      </c>
      <c r="CJ10" s="80"/>
      <c r="CK10" s="81"/>
      <c r="CL10" s="77" t="s">
        <v>31</v>
      </c>
      <c r="CM10" s="82" t="str">
        <f t="shared" si="4"/>
        <v/>
      </c>
      <c r="CN10" s="83" t="str">
        <f t="shared" si="5"/>
        <v/>
      </c>
    </row>
    <row r="11" spans="1:92">
      <c r="A11" s="31">
        <f t="shared" si="6"/>
        <v>6</v>
      </c>
      <c r="B11" s="46" t="str">
        <f>PARAMETRES!$B10</f>
        <v>C</v>
      </c>
      <c r="C11" s="46" t="str">
        <f>PARAMETRES!$C10</f>
        <v>A</v>
      </c>
      <c r="D11" s="47">
        <v>11.5</v>
      </c>
      <c r="E11" s="47">
        <v>17.5</v>
      </c>
      <c r="F11" s="47">
        <v>18.5</v>
      </c>
      <c r="G11" s="47">
        <v>7</v>
      </c>
      <c r="H11" s="47">
        <v>19</v>
      </c>
      <c r="I11" s="47">
        <v>16</v>
      </c>
      <c r="J11" s="47"/>
      <c r="K11" s="47"/>
      <c r="L11" s="47"/>
      <c r="M11" s="47"/>
      <c r="N11" s="47"/>
      <c r="O11" s="47"/>
      <c r="P11" s="47"/>
      <c r="Q11" s="47"/>
      <c r="R11" s="47"/>
      <c r="S11" s="48">
        <f>IF(T11=0,"-",SUM(D11:R11)/T11*PARAMETRES!$G$11)</f>
        <v>30.338983050847457</v>
      </c>
      <c r="T11" s="49">
        <f t="shared" si="0"/>
        <v>118</v>
      </c>
      <c r="U11" s="50">
        <f>IF(PARAMETRES!$B10="-","",IF(D$3="",0,IF(D$46="",IF(D11="",1,0),0))+IF(E$3="",0,IF(E$46="",IF(E11="",1,0),0))+IF(F$3="",0,IF(F$46="",IF(F11="",1,0),0))+IF(G$3="",0,IF(G$46="",IF(G11="",1,0),0))+IF(H$3="",0,IF(H$46="",IF(H11="",1,0),0))+IF(I$3="",0,IF(I$46="",IF(I11="",1,0),0))+IF(J$3="",0,IF(J$46="",IF(J11="",1,0),0))+IF(K$3="",0,IF(K$46="",IF(K11="",1,0),0))+IF(L$3="",0,IF(L$46="",IF(L11="",1,0),0))+IF(M$3="",0,IF(M$46="",IF(M11="",1,0),0))+IF(N$3="",0,IF(N$46="",IF(N11="",1,0),0)+IF(O$3="",0,IF(O$46="",IF(O11="",1,0),0))+IF(P$3="",0,IF(P$46="",IF(P11="",1,0),0))+IF(Q$3="",0,IF(Q$46="",IF(Q11="",1,0),0))+IF(R$3="",0,IF(R$46="",IF(R11="",1,0),0))))</f>
        <v>0</v>
      </c>
      <c r="V11" s="31">
        <f t="shared" si="7"/>
        <v>6</v>
      </c>
      <c r="W11" s="46" t="str">
        <f>PARAMETRES!$B10</f>
        <v>C</v>
      </c>
      <c r="X11" s="46" t="str">
        <f>PARAMETRES!$C10</f>
        <v>A</v>
      </c>
      <c r="Y11" s="47"/>
      <c r="Z11" s="47"/>
      <c r="AA11" s="47"/>
      <c r="AB11" s="47"/>
      <c r="AC11" s="47"/>
      <c r="AD11" s="47"/>
      <c r="AE11" s="47"/>
      <c r="AF11" s="47"/>
      <c r="AG11" s="47"/>
      <c r="AH11" s="47"/>
      <c r="AI11" s="47"/>
      <c r="AJ11" s="47"/>
      <c r="AK11" s="47"/>
      <c r="AL11" s="47"/>
      <c r="AM11" s="47"/>
      <c r="AN11" s="48" t="str">
        <f>IF(AO11=0,"-",SUM(Y11:AM11)/AO11*PARAMETRES!$G$11)</f>
        <v>-</v>
      </c>
      <c r="AO11" s="49">
        <f t="shared" si="1"/>
        <v>0</v>
      </c>
      <c r="AP11" s="50">
        <f>IF(PARAMETRES!$B10="-","",IF(Y$3="",0,IF(Y$46="",IF(Y11="",1,0),0))+IF(Z$3="",0,IF(Z$46="",IF(Z11="",1,0),0))+IF(AA$3="",0,IF(AA$46="",IF(AA11="",1,0),0))+IF(AB$3="",0,IF(AB$46="",IF(AB11="",1,0),0))+IF(AC$3="",0,IF(AC$46="",IF(AC11="",1,0),0))+IF(AD$3="",0,IF(AD$46="",IF(AD11="",1,0),0))+IF(AE$3="",0,IF(AE$46="",IF(AE11="",1,0),0))+IF(AF$3="",0,IF(AF$46="",IF(AF11="",1,0),0))+IF(AG$3="",0,IF(AG$46="",IF(AG11="",1,0),0))+IF(AH$3="",0,IF(AH$46="",IF(AH11="",1,0),0))+IF(AI$3="",0,IF(AI$46="",IF(AI11="",1,0),0)+IF(AJ$3="",0,IF(AJ$46="",IF(AJ11="",1,0),0))+IF(AK$3="",0,IF(AK$46="",IF(AK11="",1,0),0))+IF(AL$3="",0,IF(AL$46="",IF(AL11="",1,0),0))+IF(AM$3="",0,IF(AM$46="",IF(AM11="",1,0),0))))</f>
        <v>0</v>
      </c>
      <c r="AQ11" s="31">
        <f t="shared" si="8"/>
        <v>6</v>
      </c>
      <c r="AR11" s="46" t="str">
        <f>PARAMETRES!$B10</f>
        <v>C</v>
      </c>
      <c r="AS11" s="46" t="str">
        <f>PARAMETRES!$C10</f>
        <v>A</v>
      </c>
      <c r="AT11" s="47"/>
      <c r="AU11" s="47"/>
      <c r="AV11" s="47"/>
      <c r="AW11" s="47"/>
      <c r="AX11" s="47"/>
      <c r="AY11" s="47"/>
      <c r="AZ11" s="47"/>
      <c r="BA11" s="47"/>
      <c r="BB11" s="47"/>
      <c r="BC11" s="47"/>
      <c r="BD11" s="47"/>
      <c r="BE11" s="47"/>
      <c r="BF11" s="47"/>
      <c r="BG11" s="47"/>
      <c r="BH11" s="47"/>
      <c r="BI11" s="48" t="str">
        <f>IF(BJ11=0,"-",SUM(AT11:BH11)/BJ11*PARAMETRES!$G$11)</f>
        <v>-</v>
      </c>
      <c r="BJ11" s="91">
        <f t="shared" si="2"/>
        <v>0</v>
      </c>
      <c r="BK11" s="92">
        <f>IF(PARAMETRES!$B10="-","",IF(AT$3="",0,IF(AT$46="",IF(AT11="",1,0),0))+IF(AU$3="",0,IF(AU$46="",IF(AU11="",1,0),0))+IF(AV$3="",0,IF(AV$46="",IF(AV11="",1,0),0))+IF(AW$3="",0,IF(AW$46="",IF(AW11="",1,0),0))+IF(AX$3="",0,IF(AX$46="",IF(AX11="",1,0),0))+IF(AY$3="",0,IF(AY$46="",IF(AY11="",1,0),0))+IF(AZ$3="",0,IF(AZ$46="",IF(AZ11="",1,0),0))+IF(BA$3="",0,IF(BA$46="",IF(BA11="",1,0),0))+IF(BB$3="",0,IF(BB$46="",IF(BB11="",1,0),0))+IF(BC$3="",0,IF(BC$46="",IF(BC11="",1,0),0))+IF(BD$3="",0,IF(BD$46="",IF(BD11="",1,0),0)+IF(BE$3="",0,IF(BE$46="",IF(BE11="",1,0),0))+IF(BF$3="",0,IF(BF$46="",IF(BF11="",1,0),0))+IF(BG$3="",0,IF(BG$46="",IF(BG11="",1,0),0))+IF(BH$3="",0,IF(BH$46="",IF(BH11="",1,0),0))))</f>
        <v>0</v>
      </c>
      <c r="BL11" s="31">
        <f t="shared" si="9"/>
        <v>6</v>
      </c>
      <c r="BM11" s="46" t="str">
        <f>PARAMETRES!$B10</f>
        <v>C</v>
      </c>
      <c r="BN11" s="46" t="str">
        <f>PARAMETRES!$C10</f>
        <v>A</v>
      </c>
      <c r="BO11" s="47"/>
      <c r="BP11" s="47"/>
      <c r="BQ11" s="47"/>
      <c r="BR11" s="47"/>
      <c r="BS11" s="47"/>
      <c r="BT11" s="47"/>
      <c r="BU11" s="47"/>
      <c r="BV11" s="47"/>
      <c r="BW11" s="47"/>
      <c r="BX11" s="47"/>
      <c r="BY11" s="47"/>
      <c r="BZ11" s="47"/>
      <c r="CA11" s="47"/>
      <c r="CB11" s="47"/>
      <c r="CC11" s="47"/>
      <c r="CD11" s="48" t="str">
        <f>IF(CE11=0,"-",SUM(BO11:CC11)/CE11*PARAMETRES!$G$11)</f>
        <v>-</v>
      </c>
      <c r="CE11" s="49">
        <f t="shared" si="3"/>
        <v>0</v>
      </c>
      <c r="CF11" s="51">
        <f>IF(PARAMETRES!$B10="-","",IF(BO$3="",0,IF(BO$46="",IF(BO11="",1,0),0))+IF(BP$3="",0,IF(BP$46="",IF(BP11="",1,0),0))+IF(BQ$3="",0,IF(BQ$46="",IF(BQ11="",1,0),0))+IF(BR$3="",0,IF(BR$46="",IF(BR11="",1,0),0))+IF(BS$3="",0,IF(BS$46="",IF(BS11="",1,0),0))+IF(BT$3="",0,IF(BT$46="",IF(BT11="",1,0),0))+IF(BU$3="",0,IF(BU$46="",IF(BU11="",1,0),0))+IF(BV$3="",0,IF(BV$46="",IF(BV11="",1,0),0))+IF(BW$3="",0,IF(BW$46="",IF(BW11="",1,0),0))+IF(BX$3="",0,IF(BX$46="",IF(BX11="",1,0),0))+IF(BY$3="",0,IF(BY$46="",IF(BY11="",1,0),0)+IF(BZ$3="",0,IF(BZ$46="",IF(BZ11="",1,0),0))+IF(CA$3="",0,IF(CA$46="",IF(CA11="",1,0),0))+IF(CB$3="",0,IF(CB$46="",IF(CB11="",1,0),0))+IF(CC$3="",0,IF(CC$46="",IF(CC11="",1,0),0))))</f>
        <v>0</v>
      </c>
      <c r="CG11" s="46" t="str">
        <f>PARAMETRES!$B10</f>
        <v>C</v>
      </c>
      <c r="CH11" s="52" t="str">
        <f>PARAMETRES!$C10</f>
        <v>A</v>
      </c>
      <c r="CJ11" s="80"/>
      <c r="CK11" s="81"/>
      <c r="CL11" s="77" t="s">
        <v>31</v>
      </c>
      <c r="CM11" s="82" t="str">
        <f t="shared" si="4"/>
        <v/>
      </c>
      <c r="CN11" s="83" t="str">
        <f t="shared" si="5"/>
        <v/>
      </c>
    </row>
    <row r="12" spans="1:92">
      <c r="A12" s="31">
        <f t="shared" si="6"/>
        <v>7</v>
      </c>
      <c r="B12" s="46" t="str">
        <f>PARAMETRES!$B11</f>
        <v>C</v>
      </c>
      <c r="C12" s="46" t="str">
        <f>PARAMETRES!$C11</f>
        <v>R</v>
      </c>
      <c r="D12" s="47">
        <v>15</v>
      </c>
      <c r="E12" s="47">
        <v>34.5</v>
      </c>
      <c r="F12" s="47">
        <v>22</v>
      </c>
      <c r="G12" s="47">
        <v>7</v>
      </c>
      <c r="H12" s="47">
        <v>19.5</v>
      </c>
      <c r="I12" s="47">
        <v>20</v>
      </c>
      <c r="J12" s="47"/>
      <c r="K12" s="47"/>
      <c r="L12" s="47"/>
      <c r="M12" s="47"/>
      <c r="N12" s="47"/>
      <c r="O12" s="47"/>
      <c r="P12" s="47"/>
      <c r="Q12" s="47"/>
      <c r="R12" s="47"/>
      <c r="S12" s="48">
        <f>IF(T12=0,"-",SUM(D12:R12)/T12*PARAMETRES!$G$11)</f>
        <v>40</v>
      </c>
      <c r="T12" s="49">
        <f t="shared" si="0"/>
        <v>118</v>
      </c>
      <c r="U12" s="50">
        <f>IF(PARAMETRES!$B11="-","",IF(D$3="",0,IF(D$46="",IF(D12="",1,0),0))+IF(E$3="",0,IF(E$46="",IF(E12="",1,0),0))+IF(F$3="",0,IF(F$46="",IF(F12="",1,0),0))+IF(G$3="",0,IF(G$46="",IF(G12="",1,0),0))+IF(H$3="",0,IF(H$46="",IF(H12="",1,0),0))+IF(I$3="",0,IF(I$46="",IF(I12="",1,0),0))+IF(J$3="",0,IF(J$46="",IF(J12="",1,0),0))+IF(K$3="",0,IF(K$46="",IF(K12="",1,0),0))+IF(L$3="",0,IF(L$46="",IF(L12="",1,0),0))+IF(M$3="",0,IF(M$46="",IF(M12="",1,0),0))+IF(N$3="",0,IF(N$46="",IF(N12="",1,0),0)+IF(O$3="",0,IF(O$46="",IF(O12="",1,0),0))+IF(P$3="",0,IF(P$46="",IF(P12="",1,0),0))+IF(Q$3="",0,IF(Q$46="",IF(Q12="",1,0),0))+IF(R$3="",0,IF(R$46="",IF(R12="",1,0),0))))</f>
        <v>0</v>
      </c>
      <c r="V12" s="31">
        <f t="shared" si="7"/>
        <v>7</v>
      </c>
      <c r="W12" s="46" t="str">
        <f>PARAMETRES!$B11</f>
        <v>C</v>
      </c>
      <c r="X12" s="46" t="str">
        <f>PARAMETRES!$C11</f>
        <v>R</v>
      </c>
      <c r="Y12" s="47"/>
      <c r="Z12" s="47"/>
      <c r="AA12" s="47"/>
      <c r="AB12" s="47"/>
      <c r="AC12" s="47"/>
      <c r="AD12" s="47"/>
      <c r="AE12" s="47"/>
      <c r="AF12" s="47"/>
      <c r="AG12" s="47"/>
      <c r="AH12" s="47"/>
      <c r="AI12" s="47"/>
      <c r="AJ12" s="47"/>
      <c r="AK12" s="47"/>
      <c r="AL12" s="47"/>
      <c r="AM12" s="47"/>
      <c r="AN12" s="48" t="str">
        <f>IF(AO12=0,"-",SUM(Y12:AM12)/AO12*PARAMETRES!$G$11)</f>
        <v>-</v>
      </c>
      <c r="AO12" s="49">
        <f t="shared" si="1"/>
        <v>0</v>
      </c>
      <c r="AP12" s="50">
        <f>IF(PARAMETRES!$B11="-","",IF(Y$3="",0,IF(Y$46="",IF(Y12="",1,0),0))+IF(Z$3="",0,IF(Z$46="",IF(Z12="",1,0),0))+IF(AA$3="",0,IF(AA$46="",IF(AA12="",1,0),0))+IF(AB$3="",0,IF(AB$46="",IF(AB12="",1,0),0))+IF(AC$3="",0,IF(AC$46="",IF(AC12="",1,0),0))+IF(AD$3="",0,IF(AD$46="",IF(AD12="",1,0),0))+IF(AE$3="",0,IF(AE$46="",IF(AE12="",1,0),0))+IF(AF$3="",0,IF(AF$46="",IF(AF12="",1,0),0))+IF(AG$3="",0,IF(AG$46="",IF(AG12="",1,0),0))+IF(AH$3="",0,IF(AH$46="",IF(AH12="",1,0),0))+IF(AI$3="",0,IF(AI$46="",IF(AI12="",1,0),0)+IF(AJ$3="",0,IF(AJ$46="",IF(AJ12="",1,0),0))+IF(AK$3="",0,IF(AK$46="",IF(AK12="",1,0),0))+IF(AL$3="",0,IF(AL$46="",IF(AL12="",1,0),0))+IF(AM$3="",0,IF(AM$46="",IF(AM12="",1,0),0))))</f>
        <v>0</v>
      </c>
      <c r="AQ12" s="31">
        <f t="shared" si="8"/>
        <v>7</v>
      </c>
      <c r="AR12" s="46" t="str">
        <f>PARAMETRES!$B11</f>
        <v>C</v>
      </c>
      <c r="AS12" s="46" t="str">
        <f>PARAMETRES!$C11</f>
        <v>R</v>
      </c>
      <c r="AT12" s="47"/>
      <c r="AU12" s="47"/>
      <c r="AV12" s="47"/>
      <c r="AW12" s="47"/>
      <c r="AX12" s="47"/>
      <c r="AY12" s="47"/>
      <c r="AZ12" s="47"/>
      <c r="BA12" s="47"/>
      <c r="BB12" s="47"/>
      <c r="BC12" s="47"/>
      <c r="BD12" s="47"/>
      <c r="BE12" s="47"/>
      <c r="BF12" s="47"/>
      <c r="BG12" s="47"/>
      <c r="BH12" s="47"/>
      <c r="BI12" s="48" t="str">
        <f>IF(BJ12=0,"-",SUM(AT12:BH12)/BJ12*PARAMETRES!$G$11)</f>
        <v>-</v>
      </c>
      <c r="BJ12" s="91">
        <f t="shared" si="2"/>
        <v>0</v>
      </c>
      <c r="BK12" s="92">
        <f>IF(PARAMETRES!$B11="-","",IF(AT$3="",0,IF(AT$46="",IF(AT12="",1,0),0))+IF(AU$3="",0,IF(AU$46="",IF(AU12="",1,0),0))+IF(AV$3="",0,IF(AV$46="",IF(AV12="",1,0),0))+IF(AW$3="",0,IF(AW$46="",IF(AW12="",1,0),0))+IF(AX$3="",0,IF(AX$46="",IF(AX12="",1,0),0))+IF(AY$3="",0,IF(AY$46="",IF(AY12="",1,0),0))+IF(AZ$3="",0,IF(AZ$46="",IF(AZ12="",1,0),0))+IF(BA$3="",0,IF(BA$46="",IF(BA12="",1,0),0))+IF(BB$3="",0,IF(BB$46="",IF(BB12="",1,0),0))+IF(BC$3="",0,IF(BC$46="",IF(BC12="",1,0),0))+IF(BD$3="",0,IF(BD$46="",IF(BD12="",1,0),0)+IF(BE$3="",0,IF(BE$46="",IF(BE12="",1,0),0))+IF(BF$3="",0,IF(BF$46="",IF(BF12="",1,0),0))+IF(BG$3="",0,IF(BG$46="",IF(BG12="",1,0),0))+IF(BH$3="",0,IF(BH$46="",IF(BH12="",1,0),0))))</f>
        <v>0</v>
      </c>
      <c r="BL12" s="31">
        <f t="shared" si="9"/>
        <v>7</v>
      </c>
      <c r="BM12" s="46" t="str">
        <f>PARAMETRES!$B11</f>
        <v>C</v>
      </c>
      <c r="BN12" s="46" t="str">
        <f>PARAMETRES!$C11</f>
        <v>R</v>
      </c>
      <c r="BO12" s="47"/>
      <c r="BP12" s="47"/>
      <c r="BQ12" s="47"/>
      <c r="BR12" s="47"/>
      <c r="BS12" s="47"/>
      <c r="BT12" s="47"/>
      <c r="BU12" s="47"/>
      <c r="BV12" s="47"/>
      <c r="BW12" s="47"/>
      <c r="BX12" s="47"/>
      <c r="BY12" s="47"/>
      <c r="BZ12" s="47"/>
      <c r="CA12" s="47"/>
      <c r="CB12" s="47"/>
      <c r="CC12" s="47"/>
      <c r="CD12" s="48" t="str">
        <f>IF(CE12=0,"-",SUM(BO12:CC12)/CE12*PARAMETRES!$G$11)</f>
        <v>-</v>
      </c>
      <c r="CE12" s="49">
        <f t="shared" si="3"/>
        <v>0</v>
      </c>
      <c r="CF12" s="51">
        <f>IF(PARAMETRES!$B11="-","",IF(BO$3="",0,IF(BO$46="",IF(BO12="",1,0),0))+IF(BP$3="",0,IF(BP$46="",IF(BP12="",1,0),0))+IF(BQ$3="",0,IF(BQ$46="",IF(BQ12="",1,0),0))+IF(BR$3="",0,IF(BR$46="",IF(BR12="",1,0),0))+IF(BS$3="",0,IF(BS$46="",IF(BS12="",1,0),0))+IF(BT$3="",0,IF(BT$46="",IF(BT12="",1,0),0))+IF(BU$3="",0,IF(BU$46="",IF(BU12="",1,0),0))+IF(BV$3="",0,IF(BV$46="",IF(BV12="",1,0),0))+IF(BW$3="",0,IF(BW$46="",IF(BW12="",1,0),0))+IF(BX$3="",0,IF(BX$46="",IF(BX12="",1,0),0))+IF(BY$3="",0,IF(BY$46="",IF(BY12="",1,0),0)+IF(BZ$3="",0,IF(BZ$46="",IF(BZ12="",1,0),0))+IF(CA$3="",0,IF(CA$46="",IF(CA12="",1,0),0))+IF(CB$3="",0,IF(CB$46="",IF(CB12="",1,0),0))+IF(CC$3="",0,IF(CC$46="",IF(CC12="",1,0),0))))</f>
        <v>0</v>
      </c>
      <c r="CG12" s="46" t="str">
        <f>PARAMETRES!$B11</f>
        <v>C</v>
      </c>
      <c r="CH12" s="52" t="str">
        <f>PARAMETRES!$C11</f>
        <v>R</v>
      </c>
      <c r="CJ12" s="80"/>
      <c r="CK12" s="81"/>
      <c r="CL12" s="77" t="s">
        <v>31</v>
      </c>
      <c r="CM12" s="82" t="str">
        <f t="shared" si="4"/>
        <v/>
      </c>
      <c r="CN12" s="83" t="str">
        <f t="shared" si="5"/>
        <v/>
      </c>
    </row>
    <row r="13" spans="1:92">
      <c r="A13" s="31">
        <f t="shared" si="6"/>
        <v>8</v>
      </c>
      <c r="B13" s="46" t="str">
        <f>PARAMETRES!$B12</f>
        <v>D</v>
      </c>
      <c r="C13" s="46" t="str">
        <f>PARAMETRES!$C12</f>
        <v>L</v>
      </c>
      <c r="D13" s="47">
        <v>15</v>
      </c>
      <c r="E13" s="47">
        <v>21</v>
      </c>
      <c r="F13" s="47">
        <v>18</v>
      </c>
      <c r="G13" s="47">
        <v>8</v>
      </c>
      <c r="H13" s="47"/>
      <c r="I13" s="47">
        <v>20</v>
      </c>
      <c r="J13" s="47"/>
      <c r="K13" s="47"/>
      <c r="L13" s="47"/>
      <c r="M13" s="47"/>
      <c r="N13" s="47"/>
      <c r="O13" s="47"/>
      <c r="P13" s="47"/>
      <c r="Q13" s="47"/>
      <c r="R13" s="47"/>
      <c r="S13" s="48">
        <f>IF(T13=0,"-",SUM(D13:R13)/T13*PARAMETRES!$G$11)</f>
        <v>33.469387755102041</v>
      </c>
      <c r="T13" s="49">
        <f t="shared" si="0"/>
        <v>98</v>
      </c>
      <c r="U13" s="50">
        <f>IF(PARAMETRES!$B12="-","",IF(D$3="",0,IF(D$46="",IF(D13="",1,0),0))+IF(E$3="",0,IF(E$46="",IF(E13="",1,0),0))+IF(F$3="",0,IF(F$46="",IF(F13="",1,0),0))+IF(G$3="",0,IF(G$46="",IF(G13="",1,0),0))+IF(H$3="",0,IF(H$46="",IF(H13="",1,0),0))+IF(I$3="",0,IF(I$46="",IF(I13="",1,0),0))+IF(J$3="",0,IF(J$46="",IF(J13="",1,0),0))+IF(K$3="",0,IF(K$46="",IF(K13="",1,0),0))+IF(L$3="",0,IF(L$46="",IF(L13="",1,0),0))+IF(M$3="",0,IF(M$46="",IF(M13="",1,0),0))+IF(N$3="",0,IF(N$46="",IF(N13="",1,0),0)+IF(O$3="",0,IF(O$46="",IF(O13="",1,0),0))+IF(P$3="",0,IF(P$46="",IF(P13="",1,0),0))+IF(Q$3="",0,IF(Q$46="",IF(Q13="",1,0),0))+IF(R$3="",0,IF(R$46="",IF(R13="",1,0),0))))</f>
        <v>1</v>
      </c>
      <c r="V13" s="31">
        <f t="shared" si="7"/>
        <v>8</v>
      </c>
      <c r="W13" s="46" t="str">
        <f>PARAMETRES!$B12</f>
        <v>D</v>
      </c>
      <c r="X13" s="46" t="str">
        <f>PARAMETRES!$C12</f>
        <v>L</v>
      </c>
      <c r="Y13" s="47"/>
      <c r="Z13" s="47"/>
      <c r="AA13" s="47"/>
      <c r="AB13" s="47"/>
      <c r="AC13" s="47"/>
      <c r="AD13" s="47"/>
      <c r="AE13" s="47"/>
      <c r="AF13" s="47"/>
      <c r="AG13" s="47"/>
      <c r="AH13" s="47"/>
      <c r="AI13" s="47"/>
      <c r="AJ13" s="47"/>
      <c r="AK13" s="47"/>
      <c r="AL13" s="47"/>
      <c r="AM13" s="47"/>
      <c r="AN13" s="48" t="str">
        <f>IF(AO13=0,"-",SUM(Y13:AM13)/AO13*PARAMETRES!$G$11)</f>
        <v>-</v>
      </c>
      <c r="AO13" s="49">
        <f t="shared" si="1"/>
        <v>0</v>
      </c>
      <c r="AP13" s="50">
        <f>IF(PARAMETRES!$B12="-","",IF(Y$3="",0,IF(Y$46="",IF(Y13="",1,0),0))+IF(Z$3="",0,IF(Z$46="",IF(Z13="",1,0),0))+IF(AA$3="",0,IF(AA$46="",IF(AA13="",1,0),0))+IF(AB$3="",0,IF(AB$46="",IF(AB13="",1,0),0))+IF(AC$3="",0,IF(AC$46="",IF(AC13="",1,0),0))+IF(AD$3="",0,IF(AD$46="",IF(AD13="",1,0),0))+IF(AE$3="",0,IF(AE$46="",IF(AE13="",1,0),0))+IF(AF$3="",0,IF(AF$46="",IF(AF13="",1,0),0))+IF(AG$3="",0,IF(AG$46="",IF(AG13="",1,0),0))+IF(AH$3="",0,IF(AH$46="",IF(AH13="",1,0),0))+IF(AI$3="",0,IF(AI$46="",IF(AI13="",1,0),0)+IF(AJ$3="",0,IF(AJ$46="",IF(AJ13="",1,0),0))+IF(AK$3="",0,IF(AK$46="",IF(AK13="",1,0),0))+IF(AL$3="",0,IF(AL$46="",IF(AL13="",1,0),0))+IF(AM$3="",0,IF(AM$46="",IF(AM13="",1,0),0))))</f>
        <v>0</v>
      </c>
      <c r="AQ13" s="31">
        <f t="shared" si="8"/>
        <v>8</v>
      </c>
      <c r="AR13" s="46" t="str">
        <f>PARAMETRES!$B12</f>
        <v>D</v>
      </c>
      <c r="AS13" s="46" t="str">
        <f>PARAMETRES!$C12</f>
        <v>L</v>
      </c>
      <c r="AT13" s="47"/>
      <c r="AU13" s="47"/>
      <c r="AV13" s="47"/>
      <c r="AW13" s="47"/>
      <c r="AX13" s="47"/>
      <c r="AY13" s="47"/>
      <c r="AZ13" s="47"/>
      <c r="BA13" s="47"/>
      <c r="BB13" s="47"/>
      <c r="BC13" s="47"/>
      <c r="BD13" s="47"/>
      <c r="BE13" s="47"/>
      <c r="BF13" s="47"/>
      <c r="BG13" s="47"/>
      <c r="BH13" s="47"/>
      <c r="BI13" s="48" t="str">
        <f>IF(BJ13=0,"-",SUM(AT13:BH13)/BJ13*PARAMETRES!$G$11)</f>
        <v>-</v>
      </c>
      <c r="BJ13" s="91">
        <f t="shared" si="2"/>
        <v>0</v>
      </c>
      <c r="BK13" s="92">
        <f>IF(PARAMETRES!$B12="-","",IF(AT$3="",0,IF(AT$46="",IF(AT13="",1,0),0))+IF(AU$3="",0,IF(AU$46="",IF(AU13="",1,0),0))+IF(AV$3="",0,IF(AV$46="",IF(AV13="",1,0),0))+IF(AW$3="",0,IF(AW$46="",IF(AW13="",1,0),0))+IF(AX$3="",0,IF(AX$46="",IF(AX13="",1,0),0))+IF(AY$3="",0,IF(AY$46="",IF(AY13="",1,0),0))+IF(AZ$3="",0,IF(AZ$46="",IF(AZ13="",1,0),0))+IF(BA$3="",0,IF(BA$46="",IF(BA13="",1,0),0))+IF(BB$3="",0,IF(BB$46="",IF(BB13="",1,0),0))+IF(BC$3="",0,IF(BC$46="",IF(BC13="",1,0),0))+IF(BD$3="",0,IF(BD$46="",IF(BD13="",1,0),0)+IF(BE$3="",0,IF(BE$46="",IF(BE13="",1,0),0))+IF(BF$3="",0,IF(BF$46="",IF(BF13="",1,0),0))+IF(BG$3="",0,IF(BG$46="",IF(BG13="",1,0),0))+IF(BH$3="",0,IF(BH$46="",IF(BH13="",1,0),0))))</f>
        <v>0</v>
      </c>
      <c r="BL13" s="31">
        <f t="shared" si="9"/>
        <v>8</v>
      </c>
      <c r="BM13" s="46" t="str">
        <f>PARAMETRES!$B12</f>
        <v>D</v>
      </c>
      <c r="BN13" s="46" t="str">
        <f>PARAMETRES!$C12</f>
        <v>L</v>
      </c>
      <c r="BO13" s="47"/>
      <c r="BP13" s="47"/>
      <c r="BQ13" s="47"/>
      <c r="BR13" s="47"/>
      <c r="BS13" s="47"/>
      <c r="BT13" s="47"/>
      <c r="BU13" s="47"/>
      <c r="BV13" s="47"/>
      <c r="BW13" s="47"/>
      <c r="BX13" s="47"/>
      <c r="BY13" s="47"/>
      <c r="BZ13" s="47"/>
      <c r="CA13" s="47"/>
      <c r="CB13" s="47"/>
      <c r="CC13" s="47"/>
      <c r="CD13" s="48" t="str">
        <f>IF(CE13=0,"-",SUM(BO13:CC13)/CE13*PARAMETRES!$G$11)</f>
        <v>-</v>
      </c>
      <c r="CE13" s="49">
        <f t="shared" si="3"/>
        <v>0</v>
      </c>
      <c r="CF13" s="51">
        <f>IF(PARAMETRES!$B12="-","",IF(BO$3="",0,IF(BO$46="",IF(BO13="",1,0),0))+IF(BP$3="",0,IF(BP$46="",IF(BP13="",1,0),0))+IF(BQ$3="",0,IF(BQ$46="",IF(BQ13="",1,0),0))+IF(BR$3="",0,IF(BR$46="",IF(BR13="",1,0),0))+IF(BS$3="",0,IF(BS$46="",IF(BS13="",1,0),0))+IF(BT$3="",0,IF(BT$46="",IF(BT13="",1,0),0))+IF(BU$3="",0,IF(BU$46="",IF(BU13="",1,0),0))+IF(BV$3="",0,IF(BV$46="",IF(BV13="",1,0),0))+IF(BW$3="",0,IF(BW$46="",IF(BW13="",1,0),0))+IF(BX$3="",0,IF(BX$46="",IF(BX13="",1,0),0))+IF(BY$3="",0,IF(BY$46="",IF(BY13="",1,0),0)+IF(BZ$3="",0,IF(BZ$46="",IF(BZ13="",1,0),0))+IF(CA$3="",0,IF(CA$46="",IF(CA13="",1,0),0))+IF(CB$3="",0,IF(CB$46="",IF(CB13="",1,0),0))+IF(CC$3="",0,IF(CC$46="",IF(CC13="",1,0),0))))</f>
        <v>0</v>
      </c>
      <c r="CG13" s="46" t="str">
        <f>PARAMETRES!$B12</f>
        <v>D</v>
      </c>
      <c r="CH13" s="52" t="str">
        <f>PARAMETRES!$C12</f>
        <v>L</v>
      </c>
      <c r="CJ13" s="80"/>
      <c r="CK13" s="81"/>
      <c r="CL13" s="77" t="s">
        <v>31</v>
      </c>
      <c r="CM13" s="82" t="str">
        <f t="shared" si="4"/>
        <v/>
      </c>
      <c r="CN13" s="83" t="str">
        <f t="shared" si="5"/>
        <v/>
      </c>
    </row>
    <row r="14" spans="1:92">
      <c r="A14" s="31">
        <f t="shared" si="6"/>
        <v>9</v>
      </c>
      <c r="B14" s="46" t="str">
        <f>PARAMETRES!$B13</f>
        <v>D</v>
      </c>
      <c r="C14" s="46" t="str">
        <f>PARAMETRES!$C13</f>
        <v>M</v>
      </c>
      <c r="D14" s="47">
        <v>13</v>
      </c>
      <c r="E14" s="47">
        <v>21.5</v>
      </c>
      <c r="F14" s="47">
        <v>19.5</v>
      </c>
      <c r="G14" s="47">
        <v>7.5</v>
      </c>
      <c r="H14" s="47">
        <v>18</v>
      </c>
      <c r="I14" s="47">
        <v>17</v>
      </c>
      <c r="J14" s="47"/>
      <c r="K14" s="47"/>
      <c r="L14" s="47"/>
      <c r="M14" s="47"/>
      <c r="N14" s="47"/>
      <c r="O14" s="47"/>
      <c r="P14" s="47"/>
      <c r="Q14" s="47"/>
      <c r="R14" s="47"/>
      <c r="S14" s="48">
        <f>IF(T14=0,"-",SUM(D14:R14)/T14*PARAMETRES!$G$11)</f>
        <v>32.711864406779661</v>
      </c>
      <c r="T14" s="49">
        <f t="shared" si="0"/>
        <v>118</v>
      </c>
      <c r="U14" s="50">
        <f>IF(PARAMETRES!$B13="-","",IF(D$3="",0,IF(D$46="",IF(D14="",1,0),0))+IF(E$3="",0,IF(E$46="",IF(E14="",1,0),0))+IF(F$3="",0,IF(F$46="",IF(F14="",1,0),0))+IF(G$3="",0,IF(G$46="",IF(G14="",1,0),0))+IF(H$3="",0,IF(H$46="",IF(H14="",1,0),0))+IF(I$3="",0,IF(I$46="",IF(I14="",1,0),0))+IF(J$3="",0,IF(J$46="",IF(J14="",1,0),0))+IF(K$3="",0,IF(K$46="",IF(K14="",1,0),0))+IF(L$3="",0,IF(L$46="",IF(L14="",1,0),0))+IF(M$3="",0,IF(M$46="",IF(M14="",1,0),0))+IF(N$3="",0,IF(N$46="",IF(N14="",1,0),0)+IF(O$3="",0,IF(O$46="",IF(O14="",1,0),0))+IF(P$3="",0,IF(P$46="",IF(P14="",1,0),0))+IF(Q$3="",0,IF(Q$46="",IF(Q14="",1,0),0))+IF(R$3="",0,IF(R$46="",IF(R14="",1,0),0))))</f>
        <v>0</v>
      </c>
      <c r="V14" s="31">
        <f t="shared" si="7"/>
        <v>9</v>
      </c>
      <c r="W14" s="46" t="str">
        <f>PARAMETRES!$B13</f>
        <v>D</v>
      </c>
      <c r="X14" s="46" t="str">
        <f>PARAMETRES!$C13</f>
        <v>M</v>
      </c>
      <c r="Y14" s="47"/>
      <c r="Z14" s="47"/>
      <c r="AA14" s="47"/>
      <c r="AB14" s="47"/>
      <c r="AC14" s="47"/>
      <c r="AD14" s="47"/>
      <c r="AE14" s="47"/>
      <c r="AF14" s="47"/>
      <c r="AG14" s="47"/>
      <c r="AH14" s="47"/>
      <c r="AI14" s="47"/>
      <c r="AJ14" s="47"/>
      <c r="AK14" s="47"/>
      <c r="AL14" s="47"/>
      <c r="AM14" s="47"/>
      <c r="AN14" s="48" t="str">
        <f>IF(AO14=0,"-",SUM(Y14:AM14)/AO14*PARAMETRES!$G$11)</f>
        <v>-</v>
      </c>
      <c r="AO14" s="49">
        <f t="shared" si="1"/>
        <v>0</v>
      </c>
      <c r="AP14" s="50">
        <f>IF(PARAMETRES!$B13="-","",IF(Y$3="",0,IF(Y$46="",IF(Y14="",1,0),0))+IF(Z$3="",0,IF(Z$46="",IF(Z14="",1,0),0))+IF(AA$3="",0,IF(AA$46="",IF(AA14="",1,0),0))+IF(AB$3="",0,IF(AB$46="",IF(AB14="",1,0),0))+IF(AC$3="",0,IF(AC$46="",IF(AC14="",1,0),0))+IF(AD$3="",0,IF(AD$46="",IF(AD14="",1,0),0))+IF(AE$3="",0,IF(AE$46="",IF(AE14="",1,0),0))+IF(AF$3="",0,IF(AF$46="",IF(AF14="",1,0),0))+IF(AG$3="",0,IF(AG$46="",IF(AG14="",1,0),0))+IF(AH$3="",0,IF(AH$46="",IF(AH14="",1,0),0))+IF(AI$3="",0,IF(AI$46="",IF(AI14="",1,0),0)+IF(AJ$3="",0,IF(AJ$46="",IF(AJ14="",1,0),0))+IF(AK$3="",0,IF(AK$46="",IF(AK14="",1,0),0))+IF(AL$3="",0,IF(AL$46="",IF(AL14="",1,0),0))+IF(AM$3="",0,IF(AM$46="",IF(AM14="",1,0),0))))</f>
        <v>0</v>
      </c>
      <c r="AQ14" s="31">
        <f t="shared" si="8"/>
        <v>9</v>
      </c>
      <c r="AR14" s="46" t="str">
        <f>PARAMETRES!$B13</f>
        <v>D</v>
      </c>
      <c r="AS14" s="46" t="str">
        <f>PARAMETRES!$C13</f>
        <v>M</v>
      </c>
      <c r="AT14" s="47"/>
      <c r="AU14" s="47"/>
      <c r="AV14" s="47"/>
      <c r="AW14" s="47"/>
      <c r="AX14" s="47"/>
      <c r="AY14" s="47"/>
      <c r="AZ14" s="47"/>
      <c r="BA14" s="47"/>
      <c r="BB14" s="47"/>
      <c r="BC14" s="47"/>
      <c r="BD14" s="47"/>
      <c r="BE14" s="47"/>
      <c r="BF14" s="47"/>
      <c r="BG14" s="47"/>
      <c r="BH14" s="47"/>
      <c r="BI14" s="48" t="str">
        <f>IF(BJ14=0,"-",SUM(AT14:BH14)/BJ14*PARAMETRES!$G$11)</f>
        <v>-</v>
      </c>
      <c r="BJ14" s="91">
        <f t="shared" si="2"/>
        <v>0</v>
      </c>
      <c r="BK14" s="92">
        <f>IF(PARAMETRES!$B13="-","",IF(AT$3="",0,IF(AT$46="",IF(AT14="",1,0),0))+IF(AU$3="",0,IF(AU$46="",IF(AU14="",1,0),0))+IF(AV$3="",0,IF(AV$46="",IF(AV14="",1,0),0))+IF(AW$3="",0,IF(AW$46="",IF(AW14="",1,0),0))+IF(AX$3="",0,IF(AX$46="",IF(AX14="",1,0),0))+IF(AY$3="",0,IF(AY$46="",IF(AY14="",1,0),0))+IF(AZ$3="",0,IF(AZ$46="",IF(AZ14="",1,0),0))+IF(BA$3="",0,IF(BA$46="",IF(BA14="",1,0),0))+IF(BB$3="",0,IF(BB$46="",IF(BB14="",1,0),0))+IF(BC$3="",0,IF(BC$46="",IF(BC14="",1,0),0))+IF(BD$3="",0,IF(BD$46="",IF(BD14="",1,0),0)+IF(BE$3="",0,IF(BE$46="",IF(BE14="",1,0),0))+IF(BF$3="",0,IF(BF$46="",IF(BF14="",1,0),0))+IF(BG$3="",0,IF(BG$46="",IF(BG14="",1,0),0))+IF(BH$3="",0,IF(BH$46="",IF(BH14="",1,0),0))))</f>
        <v>0</v>
      </c>
      <c r="BL14" s="31">
        <f t="shared" si="9"/>
        <v>9</v>
      </c>
      <c r="BM14" s="46" t="str">
        <f>PARAMETRES!$B13</f>
        <v>D</v>
      </c>
      <c r="BN14" s="46" t="str">
        <f>PARAMETRES!$C13</f>
        <v>M</v>
      </c>
      <c r="BO14" s="47"/>
      <c r="BP14" s="47"/>
      <c r="BQ14" s="47"/>
      <c r="BR14" s="47"/>
      <c r="BS14" s="47"/>
      <c r="BT14" s="47"/>
      <c r="BU14" s="47"/>
      <c r="BV14" s="47"/>
      <c r="BW14" s="47"/>
      <c r="BX14" s="47"/>
      <c r="BY14" s="47"/>
      <c r="BZ14" s="47"/>
      <c r="CA14" s="47"/>
      <c r="CB14" s="47"/>
      <c r="CC14" s="47"/>
      <c r="CD14" s="48" t="str">
        <f>IF(CE14=0,"-",SUM(BO14:CC14)/CE14*PARAMETRES!$G$11)</f>
        <v>-</v>
      </c>
      <c r="CE14" s="49">
        <f t="shared" si="3"/>
        <v>0</v>
      </c>
      <c r="CF14" s="51">
        <f>IF(PARAMETRES!$B13="-","",IF(BO$3="",0,IF(BO$46="",IF(BO14="",1,0),0))+IF(BP$3="",0,IF(BP$46="",IF(BP14="",1,0),0))+IF(BQ$3="",0,IF(BQ$46="",IF(BQ14="",1,0),0))+IF(BR$3="",0,IF(BR$46="",IF(BR14="",1,0),0))+IF(BS$3="",0,IF(BS$46="",IF(BS14="",1,0),0))+IF(BT$3="",0,IF(BT$46="",IF(BT14="",1,0),0))+IF(BU$3="",0,IF(BU$46="",IF(BU14="",1,0),0))+IF(BV$3="",0,IF(BV$46="",IF(BV14="",1,0),0))+IF(BW$3="",0,IF(BW$46="",IF(BW14="",1,0),0))+IF(BX$3="",0,IF(BX$46="",IF(BX14="",1,0),0))+IF(BY$3="",0,IF(BY$46="",IF(BY14="",1,0),0)+IF(BZ$3="",0,IF(BZ$46="",IF(BZ14="",1,0),0))+IF(CA$3="",0,IF(CA$46="",IF(CA14="",1,0),0))+IF(CB$3="",0,IF(CB$46="",IF(CB14="",1,0),0))+IF(CC$3="",0,IF(CC$46="",IF(CC14="",1,0),0))))</f>
        <v>0</v>
      </c>
      <c r="CG14" s="46" t="str">
        <f>PARAMETRES!$B13</f>
        <v>D</v>
      </c>
      <c r="CH14" s="52" t="str">
        <f>PARAMETRES!$C13</f>
        <v>M</v>
      </c>
      <c r="CJ14" s="80"/>
      <c r="CK14" s="81"/>
      <c r="CL14" s="77" t="s">
        <v>31</v>
      </c>
      <c r="CM14" s="82" t="str">
        <f t="shared" si="4"/>
        <v/>
      </c>
      <c r="CN14" s="83" t="str">
        <f t="shared" si="5"/>
        <v/>
      </c>
    </row>
    <row r="15" spans="1:92">
      <c r="A15" s="31">
        <f t="shared" si="6"/>
        <v>10</v>
      </c>
      <c r="B15" s="46" t="str">
        <f>PARAMETRES!$B14</f>
        <v>F</v>
      </c>
      <c r="C15" s="46" t="str">
        <f>PARAMETRES!$C14</f>
        <v>F</v>
      </c>
      <c r="D15" s="47">
        <v>15</v>
      </c>
      <c r="E15" s="47">
        <v>28</v>
      </c>
      <c r="F15" s="47">
        <v>19.5</v>
      </c>
      <c r="G15" s="47">
        <v>8</v>
      </c>
      <c r="H15" s="47">
        <v>19.5</v>
      </c>
      <c r="I15" s="47">
        <v>20</v>
      </c>
      <c r="J15" s="47"/>
      <c r="K15" s="47"/>
      <c r="L15" s="47"/>
      <c r="M15" s="47"/>
      <c r="N15" s="47"/>
      <c r="O15" s="47"/>
      <c r="P15" s="47"/>
      <c r="Q15" s="47"/>
      <c r="R15" s="47"/>
      <c r="S15" s="48">
        <f>IF(T15=0,"-",SUM(D15:R15)/T15*PARAMETRES!$G$11)</f>
        <v>37.288135593220339</v>
      </c>
      <c r="T15" s="49">
        <f t="shared" si="0"/>
        <v>118</v>
      </c>
      <c r="U15" s="50">
        <f>IF(PARAMETRES!$B14="-","",IF(D$3="",0,IF(D$46="",IF(D15="",1,0),0))+IF(E$3="",0,IF(E$46="",IF(E15="",1,0),0))+IF(F$3="",0,IF(F$46="",IF(F15="",1,0),0))+IF(G$3="",0,IF(G$46="",IF(G15="",1,0),0))+IF(H$3="",0,IF(H$46="",IF(H15="",1,0),0))+IF(I$3="",0,IF(I$46="",IF(I15="",1,0),0))+IF(J$3="",0,IF(J$46="",IF(J15="",1,0),0))+IF(K$3="",0,IF(K$46="",IF(K15="",1,0),0))+IF(L$3="",0,IF(L$46="",IF(L15="",1,0),0))+IF(M$3="",0,IF(M$46="",IF(M15="",1,0),0))+IF(N$3="",0,IF(N$46="",IF(N15="",1,0),0)+IF(O$3="",0,IF(O$46="",IF(O15="",1,0),0))+IF(P$3="",0,IF(P$46="",IF(P15="",1,0),0))+IF(Q$3="",0,IF(Q$46="",IF(Q15="",1,0),0))+IF(R$3="",0,IF(R$46="",IF(R15="",1,0),0))))</f>
        <v>0</v>
      </c>
      <c r="V15" s="31">
        <f t="shared" si="7"/>
        <v>10</v>
      </c>
      <c r="W15" s="46" t="str">
        <f>PARAMETRES!$B14</f>
        <v>F</v>
      </c>
      <c r="X15" s="46" t="str">
        <f>PARAMETRES!$C14</f>
        <v>F</v>
      </c>
      <c r="Y15" s="47"/>
      <c r="Z15" s="47"/>
      <c r="AA15" s="47"/>
      <c r="AB15" s="47"/>
      <c r="AC15" s="47"/>
      <c r="AD15" s="47"/>
      <c r="AE15" s="47"/>
      <c r="AF15" s="47"/>
      <c r="AG15" s="47"/>
      <c r="AH15" s="47"/>
      <c r="AI15" s="47"/>
      <c r="AJ15" s="47"/>
      <c r="AK15" s="47"/>
      <c r="AL15" s="47"/>
      <c r="AM15" s="47"/>
      <c r="AN15" s="48" t="str">
        <f>IF(AO15=0,"-",SUM(Y15:AM15)/AO15*PARAMETRES!$G$11)</f>
        <v>-</v>
      </c>
      <c r="AO15" s="49">
        <f t="shared" si="1"/>
        <v>0</v>
      </c>
      <c r="AP15" s="50">
        <f>IF(PARAMETRES!$B14="-","",IF(Y$3="",0,IF(Y$46="",IF(Y15="",1,0),0))+IF(Z$3="",0,IF(Z$46="",IF(Z15="",1,0),0))+IF(AA$3="",0,IF(AA$46="",IF(AA15="",1,0),0))+IF(AB$3="",0,IF(AB$46="",IF(AB15="",1,0),0))+IF(AC$3="",0,IF(AC$46="",IF(AC15="",1,0),0))+IF(AD$3="",0,IF(AD$46="",IF(AD15="",1,0),0))+IF(AE$3="",0,IF(AE$46="",IF(AE15="",1,0),0))+IF(AF$3="",0,IF(AF$46="",IF(AF15="",1,0),0))+IF(AG$3="",0,IF(AG$46="",IF(AG15="",1,0),0))+IF(AH$3="",0,IF(AH$46="",IF(AH15="",1,0),0))+IF(AI$3="",0,IF(AI$46="",IF(AI15="",1,0),0)+IF(AJ$3="",0,IF(AJ$46="",IF(AJ15="",1,0),0))+IF(AK$3="",0,IF(AK$46="",IF(AK15="",1,0),0))+IF(AL$3="",0,IF(AL$46="",IF(AL15="",1,0),0))+IF(AM$3="",0,IF(AM$46="",IF(AM15="",1,0),0))))</f>
        <v>0</v>
      </c>
      <c r="AQ15" s="31">
        <f t="shared" si="8"/>
        <v>10</v>
      </c>
      <c r="AR15" s="46" t="str">
        <f>PARAMETRES!$B14</f>
        <v>F</v>
      </c>
      <c r="AS15" s="46" t="str">
        <f>PARAMETRES!$C14</f>
        <v>F</v>
      </c>
      <c r="AT15" s="47"/>
      <c r="AU15" s="47"/>
      <c r="AV15" s="47"/>
      <c r="AW15" s="47"/>
      <c r="AX15" s="47"/>
      <c r="AY15" s="47"/>
      <c r="AZ15" s="47"/>
      <c r="BA15" s="47"/>
      <c r="BB15" s="47"/>
      <c r="BC15" s="47"/>
      <c r="BD15" s="47"/>
      <c r="BE15" s="47"/>
      <c r="BF15" s="47"/>
      <c r="BG15" s="47"/>
      <c r="BH15" s="47"/>
      <c r="BI15" s="48" t="str">
        <f>IF(BJ15=0,"-",SUM(AT15:BH15)/BJ15*PARAMETRES!$G$11)</f>
        <v>-</v>
      </c>
      <c r="BJ15" s="91">
        <f t="shared" si="2"/>
        <v>0</v>
      </c>
      <c r="BK15" s="92">
        <f>IF(PARAMETRES!$B14="-","",IF(AT$3="",0,IF(AT$46="",IF(AT15="",1,0),0))+IF(AU$3="",0,IF(AU$46="",IF(AU15="",1,0),0))+IF(AV$3="",0,IF(AV$46="",IF(AV15="",1,0),0))+IF(AW$3="",0,IF(AW$46="",IF(AW15="",1,0),0))+IF(AX$3="",0,IF(AX$46="",IF(AX15="",1,0),0))+IF(AY$3="",0,IF(AY$46="",IF(AY15="",1,0),0))+IF(AZ$3="",0,IF(AZ$46="",IF(AZ15="",1,0),0))+IF(BA$3="",0,IF(BA$46="",IF(BA15="",1,0),0))+IF(BB$3="",0,IF(BB$46="",IF(BB15="",1,0),0))+IF(BC$3="",0,IF(BC$46="",IF(BC15="",1,0),0))+IF(BD$3="",0,IF(BD$46="",IF(BD15="",1,0),0)+IF(BE$3="",0,IF(BE$46="",IF(BE15="",1,0),0))+IF(BF$3="",0,IF(BF$46="",IF(BF15="",1,0),0))+IF(BG$3="",0,IF(BG$46="",IF(BG15="",1,0),0))+IF(BH$3="",0,IF(BH$46="",IF(BH15="",1,0),0))))</f>
        <v>0</v>
      </c>
      <c r="BL15" s="31">
        <f t="shared" si="9"/>
        <v>10</v>
      </c>
      <c r="BM15" s="46" t="str">
        <f>PARAMETRES!$B14</f>
        <v>F</v>
      </c>
      <c r="BN15" s="46" t="str">
        <f>PARAMETRES!$C14</f>
        <v>F</v>
      </c>
      <c r="BO15" s="47"/>
      <c r="BP15" s="47"/>
      <c r="BQ15" s="47"/>
      <c r="BR15" s="47"/>
      <c r="BS15" s="47"/>
      <c r="BT15" s="47"/>
      <c r="BU15" s="47"/>
      <c r="BV15" s="47"/>
      <c r="BW15" s="47"/>
      <c r="BX15" s="47"/>
      <c r="BY15" s="47"/>
      <c r="BZ15" s="47"/>
      <c r="CA15" s="47"/>
      <c r="CB15" s="47"/>
      <c r="CC15" s="47"/>
      <c r="CD15" s="48" t="str">
        <f>IF(CE15=0,"-",SUM(BO15:CC15)/CE15*PARAMETRES!$G$11)</f>
        <v>-</v>
      </c>
      <c r="CE15" s="49">
        <f t="shared" si="3"/>
        <v>0</v>
      </c>
      <c r="CF15" s="51">
        <f>IF(PARAMETRES!$B14="-","",IF(BO$3="",0,IF(BO$46="",IF(BO15="",1,0),0))+IF(BP$3="",0,IF(BP$46="",IF(BP15="",1,0),0))+IF(BQ$3="",0,IF(BQ$46="",IF(BQ15="",1,0),0))+IF(BR$3="",0,IF(BR$46="",IF(BR15="",1,0),0))+IF(BS$3="",0,IF(BS$46="",IF(BS15="",1,0),0))+IF(BT$3="",0,IF(BT$46="",IF(BT15="",1,0),0))+IF(BU$3="",0,IF(BU$46="",IF(BU15="",1,0),0))+IF(BV$3="",0,IF(BV$46="",IF(BV15="",1,0),0))+IF(BW$3="",0,IF(BW$46="",IF(BW15="",1,0),0))+IF(BX$3="",0,IF(BX$46="",IF(BX15="",1,0),0))+IF(BY$3="",0,IF(BY$46="",IF(BY15="",1,0),0)+IF(BZ$3="",0,IF(BZ$46="",IF(BZ15="",1,0),0))+IF(CA$3="",0,IF(CA$46="",IF(CA15="",1,0),0))+IF(CB$3="",0,IF(CB$46="",IF(CB15="",1,0),0))+IF(CC$3="",0,IF(CC$46="",IF(CC15="",1,0),0))))</f>
        <v>0</v>
      </c>
      <c r="CG15" s="46" t="str">
        <f>PARAMETRES!$B14</f>
        <v>F</v>
      </c>
      <c r="CH15" s="52" t="str">
        <f>PARAMETRES!$C14</f>
        <v>F</v>
      </c>
      <c r="CJ15" s="80"/>
      <c r="CK15" s="81"/>
      <c r="CL15" s="77" t="s">
        <v>31</v>
      </c>
      <c r="CM15" s="82" t="str">
        <f t="shared" si="4"/>
        <v/>
      </c>
      <c r="CN15" s="83" t="str">
        <f t="shared" si="5"/>
        <v/>
      </c>
    </row>
    <row r="16" spans="1:92">
      <c r="A16" s="31">
        <f t="shared" si="6"/>
        <v>11</v>
      </c>
      <c r="B16" s="46" t="str">
        <f>PARAMETRES!$B15</f>
        <v>G</v>
      </c>
      <c r="C16" s="46" t="str">
        <f>PARAMETRES!$C15</f>
        <v>L</v>
      </c>
      <c r="D16" s="47">
        <v>15</v>
      </c>
      <c r="E16" s="47">
        <v>35.5</v>
      </c>
      <c r="F16" s="47">
        <v>21</v>
      </c>
      <c r="G16" s="47">
        <v>8</v>
      </c>
      <c r="H16" s="47">
        <v>20</v>
      </c>
      <c r="I16" s="47">
        <v>19</v>
      </c>
      <c r="J16" s="47"/>
      <c r="K16" s="47"/>
      <c r="L16" s="47"/>
      <c r="M16" s="47"/>
      <c r="N16" s="47"/>
      <c r="O16" s="47"/>
      <c r="P16" s="47"/>
      <c r="Q16" s="47"/>
      <c r="R16" s="47"/>
      <c r="S16" s="48">
        <f>IF(T16=0,"-",SUM(D16:R16)/T16*PARAMETRES!$G$11)</f>
        <v>40.16949152542373</v>
      </c>
      <c r="T16" s="49">
        <f t="shared" si="0"/>
        <v>118</v>
      </c>
      <c r="U16" s="50">
        <f>IF(PARAMETRES!$B15="-","",IF(D$3="",0,IF(D$46="",IF(D16="",1,0),0))+IF(E$3="",0,IF(E$46="",IF(E16="",1,0),0))+IF(F$3="",0,IF(F$46="",IF(F16="",1,0),0))+IF(G$3="",0,IF(G$46="",IF(G16="",1,0),0))+IF(H$3="",0,IF(H$46="",IF(H16="",1,0),0))+IF(I$3="",0,IF(I$46="",IF(I16="",1,0),0))+IF(J$3="",0,IF(J$46="",IF(J16="",1,0),0))+IF(K$3="",0,IF(K$46="",IF(K16="",1,0),0))+IF(L$3="",0,IF(L$46="",IF(L16="",1,0),0))+IF(M$3="",0,IF(M$46="",IF(M16="",1,0),0))+IF(N$3="",0,IF(N$46="",IF(N16="",1,0),0)+IF(O$3="",0,IF(O$46="",IF(O16="",1,0),0))+IF(P$3="",0,IF(P$46="",IF(P16="",1,0),0))+IF(Q$3="",0,IF(Q$46="",IF(Q16="",1,0),0))+IF(R$3="",0,IF(R$46="",IF(R16="",1,0),0))))</f>
        <v>0</v>
      </c>
      <c r="V16" s="31">
        <f t="shared" si="7"/>
        <v>11</v>
      </c>
      <c r="W16" s="46" t="str">
        <f>PARAMETRES!$B15</f>
        <v>G</v>
      </c>
      <c r="X16" s="46" t="str">
        <f>PARAMETRES!$C15</f>
        <v>L</v>
      </c>
      <c r="Y16" s="47"/>
      <c r="Z16" s="47"/>
      <c r="AA16" s="47"/>
      <c r="AB16" s="47"/>
      <c r="AC16" s="47"/>
      <c r="AD16" s="47"/>
      <c r="AE16" s="47"/>
      <c r="AF16" s="47"/>
      <c r="AG16" s="47"/>
      <c r="AH16" s="47"/>
      <c r="AI16" s="47"/>
      <c r="AJ16" s="47"/>
      <c r="AK16" s="47"/>
      <c r="AL16" s="47"/>
      <c r="AM16" s="47"/>
      <c r="AN16" s="48" t="str">
        <f>IF(AO16=0,"-",SUM(Y16:AM16)/AO16*PARAMETRES!$G$11)</f>
        <v>-</v>
      </c>
      <c r="AO16" s="49">
        <f t="shared" si="1"/>
        <v>0</v>
      </c>
      <c r="AP16" s="50">
        <f>IF(PARAMETRES!$B15="-","",IF(Y$3="",0,IF(Y$46="",IF(Y16="",1,0),0))+IF(Z$3="",0,IF(Z$46="",IF(Z16="",1,0),0))+IF(AA$3="",0,IF(AA$46="",IF(AA16="",1,0),0))+IF(AB$3="",0,IF(AB$46="",IF(AB16="",1,0),0))+IF(AC$3="",0,IF(AC$46="",IF(AC16="",1,0),0))+IF(AD$3="",0,IF(AD$46="",IF(AD16="",1,0),0))+IF(AE$3="",0,IF(AE$46="",IF(AE16="",1,0),0))+IF(AF$3="",0,IF(AF$46="",IF(AF16="",1,0),0))+IF(AG$3="",0,IF(AG$46="",IF(AG16="",1,0),0))+IF(AH$3="",0,IF(AH$46="",IF(AH16="",1,0),0))+IF(AI$3="",0,IF(AI$46="",IF(AI16="",1,0),0)+IF(AJ$3="",0,IF(AJ$46="",IF(AJ16="",1,0),0))+IF(AK$3="",0,IF(AK$46="",IF(AK16="",1,0),0))+IF(AL$3="",0,IF(AL$46="",IF(AL16="",1,0),0))+IF(AM$3="",0,IF(AM$46="",IF(AM16="",1,0),0))))</f>
        <v>0</v>
      </c>
      <c r="AQ16" s="31">
        <f t="shared" si="8"/>
        <v>11</v>
      </c>
      <c r="AR16" s="46" t="str">
        <f>PARAMETRES!$B15</f>
        <v>G</v>
      </c>
      <c r="AS16" s="46" t="str">
        <f>PARAMETRES!$C15</f>
        <v>L</v>
      </c>
      <c r="AT16" s="47"/>
      <c r="AU16" s="47"/>
      <c r="AV16" s="47"/>
      <c r="AW16" s="47"/>
      <c r="AX16" s="47"/>
      <c r="AY16" s="47"/>
      <c r="AZ16" s="47"/>
      <c r="BA16" s="47"/>
      <c r="BB16" s="47"/>
      <c r="BC16" s="47"/>
      <c r="BD16" s="47"/>
      <c r="BE16" s="47"/>
      <c r="BF16" s="47"/>
      <c r="BG16" s="47"/>
      <c r="BH16" s="47"/>
      <c r="BI16" s="48" t="str">
        <f>IF(BJ16=0,"-",SUM(AT16:BH16)/BJ16*PARAMETRES!$G$11)</f>
        <v>-</v>
      </c>
      <c r="BJ16" s="91">
        <f t="shared" si="2"/>
        <v>0</v>
      </c>
      <c r="BK16" s="92">
        <f>IF(PARAMETRES!$B15="-","",IF(AT$3="",0,IF(AT$46="",IF(AT16="",1,0),0))+IF(AU$3="",0,IF(AU$46="",IF(AU16="",1,0),0))+IF(AV$3="",0,IF(AV$46="",IF(AV16="",1,0),0))+IF(AW$3="",0,IF(AW$46="",IF(AW16="",1,0),0))+IF(AX$3="",0,IF(AX$46="",IF(AX16="",1,0),0))+IF(AY$3="",0,IF(AY$46="",IF(AY16="",1,0),0))+IF(AZ$3="",0,IF(AZ$46="",IF(AZ16="",1,0),0))+IF(BA$3="",0,IF(BA$46="",IF(BA16="",1,0),0))+IF(BB$3="",0,IF(BB$46="",IF(BB16="",1,0),0))+IF(BC$3="",0,IF(BC$46="",IF(BC16="",1,0),0))+IF(BD$3="",0,IF(BD$46="",IF(BD16="",1,0),0)+IF(BE$3="",0,IF(BE$46="",IF(BE16="",1,0),0))+IF(BF$3="",0,IF(BF$46="",IF(BF16="",1,0),0))+IF(BG$3="",0,IF(BG$46="",IF(BG16="",1,0),0))+IF(BH$3="",0,IF(BH$46="",IF(BH16="",1,0),0))))</f>
        <v>0</v>
      </c>
      <c r="BL16" s="31">
        <f t="shared" si="9"/>
        <v>11</v>
      </c>
      <c r="BM16" s="46" t="str">
        <f>PARAMETRES!$B15</f>
        <v>G</v>
      </c>
      <c r="BN16" s="46" t="str">
        <f>PARAMETRES!$C15</f>
        <v>L</v>
      </c>
      <c r="BO16" s="47"/>
      <c r="BP16" s="47"/>
      <c r="BQ16" s="47"/>
      <c r="BR16" s="47"/>
      <c r="BS16" s="47"/>
      <c r="BT16" s="47"/>
      <c r="BU16" s="47"/>
      <c r="BV16" s="47"/>
      <c r="BW16" s="47"/>
      <c r="BX16" s="47"/>
      <c r="BY16" s="47"/>
      <c r="BZ16" s="47"/>
      <c r="CA16" s="47"/>
      <c r="CB16" s="47"/>
      <c r="CC16" s="47"/>
      <c r="CD16" s="48" t="str">
        <f>IF(CE16=0,"-",SUM(BO16:CC16)/CE16*PARAMETRES!$G$11)</f>
        <v>-</v>
      </c>
      <c r="CE16" s="49">
        <f t="shared" si="3"/>
        <v>0</v>
      </c>
      <c r="CF16" s="51">
        <f>IF(PARAMETRES!$B15="-","",IF(BO$3="",0,IF(BO$46="",IF(BO16="",1,0),0))+IF(BP$3="",0,IF(BP$46="",IF(BP16="",1,0),0))+IF(BQ$3="",0,IF(BQ$46="",IF(BQ16="",1,0),0))+IF(BR$3="",0,IF(BR$46="",IF(BR16="",1,0),0))+IF(BS$3="",0,IF(BS$46="",IF(BS16="",1,0),0))+IF(BT$3="",0,IF(BT$46="",IF(BT16="",1,0),0))+IF(BU$3="",0,IF(BU$46="",IF(BU16="",1,0),0))+IF(BV$3="",0,IF(BV$46="",IF(BV16="",1,0),0))+IF(BW$3="",0,IF(BW$46="",IF(BW16="",1,0),0))+IF(BX$3="",0,IF(BX$46="",IF(BX16="",1,0),0))+IF(BY$3="",0,IF(BY$46="",IF(BY16="",1,0),0)+IF(BZ$3="",0,IF(BZ$46="",IF(BZ16="",1,0),0))+IF(CA$3="",0,IF(CA$46="",IF(CA16="",1,0),0))+IF(CB$3="",0,IF(CB$46="",IF(CB16="",1,0),0))+IF(CC$3="",0,IF(CC$46="",IF(CC16="",1,0),0))))</f>
        <v>0</v>
      </c>
      <c r="CG16" s="46" t="str">
        <f>PARAMETRES!$B15</f>
        <v>G</v>
      </c>
      <c r="CH16" s="52" t="str">
        <f>PARAMETRES!$C15</f>
        <v>L</v>
      </c>
      <c r="CJ16" s="80"/>
      <c r="CK16" s="81"/>
      <c r="CL16" s="77" t="s">
        <v>31</v>
      </c>
      <c r="CM16" s="82" t="str">
        <f t="shared" si="4"/>
        <v/>
      </c>
      <c r="CN16" s="83" t="str">
        <f t="shared" si="5"/>
        <v/>
      </c>
    </row>
    <row r="17" spans="1:92">
      <c r="A17" s="31">
        <f t="shared" si="6"/>
        <v>12</v>
      </c>
      <c r="B17" s="46" t="str">
        <f>PARAMETRES!$B16</f>
        <v>H</v>
      </c>
      <c r="C17" s="46" t="str">
        <f>PARAMETRES!$C16</f>
        <v>L</v>
      </c>
      <c r="D17" s="47">
        <v>13.5</v>
      </c>
      <c r="E17" s="47">
        <v>24.5</v>
      </c>
      <c r="F17" s="47">
        <v>19.5</v>
      </c>
      <c r="G17" s="47">
        <v>7</v>
      </c>
      <c r="H17" s="47">
        <v>17</v>
      </c>
      <c r="I17" s="47">
        <v>15</v>
      </c>
      <c r="J17" s="47"/>
      <c r="K17" s="47"/>
      <c r="L17" s="47"/>
      <c r="M17" s="47"/>
      <c r="N17" s="47"/>
      <c r="O17" s="47"/>
      <c r="P17" s="47"/>
      <c r="Q17" s="47"/>
      <c r="R17" s="47"/>
      <c r="S17" s="48">
        <f>IF(T17=0,"-",SUM(D17:R17)/T17*PARAMETRES!$G$11)</f>
        <v>32.711864406779661</v>
      </c>
      <c r="T17" s="49">
        <f t="shared" si="0"/>
        <v>118</v>
      </c>
      <c r="U17" s="50">
        <f>IF(PARAMETRES!$B16="-","",IF(D$3="",0,IF(D$46="",IF(D17="",1,0),0))+IF(E$3="",0,IF(E$46="",IF(E17="",1,0),0))+IF(F$3="",0,IF(F$46="",IF(F17="",1,0),0))+IF(G$3="",0,IF(G$46="",IF(G17="",1,0),0))+IF(H$3="",0,IF(H$46="",IF(H17="",1,0),0))+IF(I$3="",0,IF(I$46="",IF(I17="",1,0),0))+IF(J$3="",0,IF(J$46="",IF(J17="",1,0),0))+IF(K$3="",0,IF(K$46="",IF(K17="",1,0),0))+IF(L$3="",0,IF(L$46="",IF(L17="",1,0),0))+IF(M$3="",0,IF(M$46="",IF(M17="",1,0),0))+IF(N$3="",0,IF(N$46="",IF(N17="",1,0),0)+IF(O$3="",0,IF(O$46="",IF(O17="",1,0),0))+IF(P$3="",0,IF(P$46="",IF(P17="",1,0),0))+IF(Q$3="",0,IF(Q$46="",IF(Q17="",1,0),0))+IF(R$3="",0,IF(R$46="",IF(R17="",1,0),0))))</f>
        <v>0</v>
      </c>
      <c r="V17" s="31">
        <f t="shared" si="7"/>
        <v>12</v>
      </c>
      <c r="W17" s="46" t="str">
        <f>PARAMETRES!$B16</f>
        <v>H</v>
      </c>
      <c r="X17" s="46" t="str">
        <f>PARAMETRES!$C16</f>
        <v>L</v>
      </c>
      <c r="Y17" s="47"/>
      <c r="Z17" s="47"/>
      <c r="AA17" s="47"/>
      <c r="AB17" s="47"/>
      <c r="AC17" s="47"/>
      <c r="AD17" s="47"/>
      <c r="AE17" s="47"/>
      <c r="AF17" s="47"/>
      <c r="AG17" s="47"/>
      <c r="AH17" s="47"/>
      <c r="AI17" s="47"/>
      <c r="AJ17" s="47"/>
      <c r="AK17" s="47"/>
      <c r="AL17" s="47"/>
      <c r="AM17" s="47"/>
      <c r="AN17" s="48" t="str">
        <f>IF(AO17=0,"-",SUM(Y17:AM17)/AO17*PARAMETRES!$G$11)</f>
        <v>-</v>
      </c>
      <c r="AO17" s="49">
        <f t="shared" si="1"/>
        <v>0</v>
      </c>
      <c r="AP17" s="50">
        <f>IF(PARAMETRES!$B16="-","",IF(Y$3="",0,IF(Y$46="",IF(Y17="",1,0),0))+IF(Z$3="",0,IF(Z$46="",IF(Z17="",1,0),0))+IF(AA$3="",0,IF(AA$46="",IF(AA17="",1,0),0))+IF(AB$3="",0,IF(AB$46="",IF(AB17="",1,0),0))+IF(AC$3="",0,IF(AC$46="",IF(AC17="",1,0),0))+IF(AD$3="",0,IF(AD$46="",IF(AD17="",1,0),0))+IF(AE$3="",0,IF(AE$46="",IF(AE17="",1,0),0))+IF(AF$3="",0,IF(AF$46="",IF(AF17="",1,0),0))+IF(AG$3="",0,IF(AG$46="",IF(AG17="",1,0),0))+IF(AH$3="",0,IF(AH$46="",IF(AH17="",1,0),0))+IF(AI$3="",0,IF(AI$46="",IF(AI17="",1,0),0)+IF(AJ$3="",0,IF(AJ$46="",IF(AJ17="",1,0),0))+IF(AK$3="",0,IF(AK$46="",IF(AK17="",1,0),0))+IF(AL$3="",0,IF(AL$46="",IF(AL17="",1,0),0))+IF(AM$3="",0,IF(AM$46="",IF(AM17="",1,0),0))))</f>
        <v>0</v>
      </c>
      <c r="AQ17" s="31">
        <f t="shared" si="8"/>
        <v>12</v>
      </c>
      <c r="AR17" s="46" t="str">
        <f>PARAMETRES!$B16</f>
        <v>H</v>
      </c>
      <c r="AS17" s="46" t="str">
        <f>PARAMETRES!$C16</f>
        <v>L</v>
      </c>
      <c r="AT17" s="47"/>
      <c r="AU17" s="47"/>
      <c r="AV17" s="47"/>
      <c r="AW17" s="47"/>
      <c r="AX17" s="47"/>
      <c r="AY17" s="47"/>
      <c r="AZ17" s="47"/>
      <c r="BA17" s="47"/>
      <c r="BB17" s="47"/>
      <c r="BC17" s="47"/>
      <c r="BD17" s="47"/>
      <c r="BE17" s="47"/>
      <c r="BF17" s="47"/>
      <c r="BG17" s="47"/>
      <c r="BH17" s="47"/>
      <c r="BI17" s="48" t="str">
        <f>IF(BJ17=0,"-",SUM(AT17:BH17)/BJ17*PARAMETRES!$G$11)</f>
        <v>-</v>
      </c>
      <c r="BJ17" s="91">
        <f t="shared" si="2"/>
        <v>0</v>
      </c>
      <c r="BK17" s="92">
        <f>IF(PARAMETRES!$B16="-","",IF(AT$3="",0,IF(AT$46="",IF(AT17="",1,0),0))+IF(AU$3="",0,IF(AU$46="",IF(AU17="",1,0),0))+IF(AV$3="",0,IF(AV$46="",IF(AV17="",1,0),0))+IF(AW$3="",0,IF(AW$46="",IF(AW17="",1,0),0))+IF(AX$3="",0,IF(AX$46="",IF(AX17="",1,0),0))+IF(AY$3="",0,IF(AY$46="",IF(AY17="",1,0),0))+IF(AZ$3="",0,IF(AZ$46="",IF(AZ17="",1,0),0))+IF(BA$3="",0,IF(BA$46="",IF(BA17="",1,0),0))+IF(BB$3="",0,IF(BB$46="",IF(BB17="",1,0),0))+IF(BC$3="",0,IF(BC$46="",IF(BC17="",1,0),0))+IF(BD$3="",0,IF(BD$46="",IF(BD17="",1,0),0)+IF(BE$3="",0,IF(BE$46="",IF(BE17="",1,0),0))+IF(BF$3="",0,IF(BF$46="",IF(BF17="",1,0),0))+IF(BG$3="",0,IF(BG$46="",IF(BG17="",1,0),0))+IF(BH$3="",0,IF(BH$46="",IF(BH17="",1,0),0))))</f>
        <v>0</v>
      </c>
      <c r="BL17" s="31">
        <f t="shared" si="9"/>
        <v>12</v>
      </c>
      <c r="BM17" s="46" t="str">
        <f>PARAMETRES!$B16</f>
        <v>H</v>
      </c>
      <c r="BN17" s="46" t="str">
        <f>PARAMETRES!$C16</f>
        <v>L</v>
      </c>
      <c r="BO17" s="47"/>
      <c r="BP17" s="47"/>
      <c r="BQ17" s="47"/>
      <c r="BR17" s="47"/>
      <c r="BS17" s="47"/>
      <c r="BT17" s="47"/>
      <c r="BU17" s="47"/>
      <c r="BV17" s="47"/>
      <c r="BW17" s="47"/>
      <c r="BX17" s="47"/>
      <c r="BY17" s="47"/>
      <c r="BZ17" s="47"/>
      <c r="CA17" s="47"/>
      <c r="CB17" s="47"/>
      <c r="CC17" s="47"/>
      <c r="CD17" s="48" t="str">
        <f>IF(CE17=0,"-",SUM(BO17:CC17)/CE17*PARAMETRES!$G$11)</f>
        <v>-</v>
      </c>
      <c r="CE17" s="49">
        <f t="shared" si="3"/>
        <v>0</v>
      </c>
      <c r="CF17" s="51">
        <f>IF(PARAMETRES!$B16="-","",IF(BO$3="",0,IF(BO$46="",IF(BO17="",1,0),0))+IF(BP$3="",0,IF(BP$46="",IF(BP17="",1,0),0))+IF(BQ$3="",0,IF(BQ$46="",IF(BQ17="",1,0),0))+IF(BR$3="",0,IF(BR$46="",IF(BR17="",1,0),0))+IF(BS$3="",0,IF(BS$46="",IF(BS17="",1,0),0))+IF(BT$3="",0,IF(BT$46="",IF(BT17="",1,0),0))+IF(BU$3="",0,IF(BU$46="",IF(BU17="",1,0),0))+IF(BV$3="",0,IF(BV$46="",IF(BV17="",1,0),0))+IF(BW$3="",0,IF(BW$46="",IF(BW17="",1,0),0))+IF(BX$3="",0,IF(BX$46="",IF(BX17="",1,0),0))+IF(BY$3="",0,IF(BY$46="",IF(BY17="",1,0),0)+IF(BZ$3="",0,IF(BZ$46="",IF(BZ17="",1,0),0))+IF(CA$3="",0,IF(CA$46="",IF(CA17="",1,0),0))+IF(CB$3="",0,IF(CB$46="",IF(CB17="",1,0),0))+IF(CC$3="",0,IF(CC$46="",IF(CC17="",1,0),0))))</f>
        <v>0</v>
      </c>
      <c r="CG17" s="46" t="str">
        <f>PARAMETRES!$B16</f>
        <v>H</v>
      </c>
      <c r="CH17" s="52" t="str">
        <f>PARAMETRES!$C16</f>
        <v>L</v>
      </c>
      <c r="CJ17" s="80"/>
      <c r="CK17" s="81"/>
      <c r="CL17" s="77" t="s">
        <v>31</v>
      </c>
      <c r="CM17" s="82" t="str">
        <f t="shared" si="4"/>
        <v/>
      </c>
      <c r="CN17" s="83" t="str">
        <f t="shared" si="5"/>
        <v/>
      </c>
    </row>
    <row r="18" spans="1:92">
      <c r="A18" s="31">
        <f t="shared" si="6"/>
        <v>13</v>
      </c>
      <c r="B18" s="46" t="str">
        <f>PARAMETRES!$B17</f>
        <v>K</v>
      </c>
      <c r="C18" s="46" t="str">
        <f>PARAMETRES!$C17</f>
        <v>L</v>
      </c>
      <c r="D18" s="47">
        <v>14</v>
      </c>
      <c r="E18" s="47">
        <v>22</v>
      </c>
      <c r="F18" s="47">
        <v>22</v>
      </c>
      <c r="G18" s="47">
        <v>3</v>
      </c>
      <c r="H18" s="47">
        <v>13.5</v>
      </c>
      <c r="I18" s="47">
        <v>20</v>
      </c>
      <c r="J18" s="47"/>
      <c r="K18" s="47"/>
      <c r="L18" s="47"/>
      <c r="M18" s="47"/>
      <c r="N18" s="47"/>
      <c r="O18" s="47"/>
      <c r="P18" s="47"/>
      <c r="Q18" s="47"/>
      <c r="R18" s="47"/>
      <c r="S18" s="48">
        <f>IF(T18=0,"-",SUM(D18:R18)/T18*PARAMETRES!$G$11)</f>
        <v>32.033898305084747</v>
      </c>
      <c r="T18" s="49">
        <f t="shared" si="0"/>
        <v>118</v>
      </c>
      <c r="U18" s="50">
        <f>IF(PARAMETRES!$B17="-","",IF(D$3="",0,IF(D$46="",IF(D18="",1,0),0))+IF(E$3="",0,IF(E$46="",IF(E18="",1,0),0))+IF(F$3="",0,IF(F$46="",IF(F18="",1,0),0))+IF(G$3="",0,IF(G$46="",IF(G18="",1,0),0))+IF(H$3="",0,IF(H$46="",IF(H18="",1,0),0))+IF(I$3="",0,IF(I$46="",IF(I18="",1,0),0))+IF(J$3="",0,IF(J$46="",IF(J18="",1,0),0))+IF(K$3="",0,IF(K$46="",IF(K18="",1,0),0))+IF(L$3="",0,IF(L$46="",IF(L18="",1,0),0))+IF(M$3="",0,IF(M$46="",IF(M18="",1,0),0))+IF(N$3="",0,IF(N$46="",IF(N18="",1,0),0)+IF(O$3="",0,IF(O$46="",IF(O18="",1,0),0))+IF(P$3="",0,IF(P$46="",IF(P18="",1,0),0))+IF(Q$3="",0,IF(Q$46="",IF(Q18="",1,0),0))+IF(R$3="",0,IF(R$46="",IF(R18="",1,0),0))))</f>
        <v>0</v>
      </c>
      <c r="V18" s="31">
        <f t="shared" si="7"/>
        <v>13</v>
      </c>
      <c r="W18" s="46" t="str">
        <f>PARAMETRES!$B17</f>
        <v>K</v>
      </c>
      <c r="X18" s="46" t="str">
        <f>PARAMETRES!$C17</f>
        <v>L</v>
      </c>
      <c r="Y18" s="47"/>
      <c r="Z18" s="47"/>
      <c r="AA18" s="47"/>
      <c r="AB18" s="47"/>
      <c r="AC18" s="47"/>
      <c r="AD18" s="47"/>
      <c r="AE18" s="47"/>
      <c r="AF18" s="47"/>
      <c r="AG18" s="47"/>
      <c r="AH18" s="47"/>
      <c r="AI18" s="47"/>
      <c r="AJ18" s="47"/>
      <c r="AK18" s="47"/>
      <c r="AL18" s="47"/>
      <c r="AM18" s="47"/>
      <c r="AN18" s="48" t="str">
        <f>IF(AO18=0,"-",SUM(Y18:AM18)/AO18*PARAMETRES!$G$11)</f>
        <v>-</v>
      </c>
      <c r="AO18" s="49">
        <f t="shared" si="1"/>
        <v>0</v>
      </c>
      <c r="AP18" s="50">
        <f>IF(PARAMETRES!$B17="-","",IF(Y$3="",0,IF(Y$46="",IF(Y18="",1,0),0))+IF(Z$3="",0,IF(Z$46="",IF(Z18="",1,0),0))+IF(AA$3="",0,IF(AA$46="",IF(AA18="",1,0),0))+IF(AB$3="",0,IF(AB$46="",IF(AB18="",1,0),0))+IF(AC$3="",0,IF(AC$46="",IF(AC18="",1,0),0))+IF(AD$3="",0,IF(AD$46="",IF(AD18="",1,0),0))+IF(AE$3="",0,IF(AE$46="",IF(AE18="",1,0),0))+IF(AF$3="",0,IF(AF$46="",IF(AF18="",1,0),0))+IF(AG$3="",0,IF(AG$46="",IF(AG18="",1,0),0))+IF(AH$3="",0,IF(AH$46="",IF(AH18="",1,0),0))+IF(AI$3="",0,IF(AI$46="",IF(AI18="",1,0),0)+IF(AJ$3="",0,IF(AJ$46="",IF(AJ18="",1,0),0))+IF(AK$3="",0,IF(AK$46="",IF(AK18="",1,0),0))+IF(AL$3="",0,IF(AL$46="",IF(AL18="",1,0),0))+IF(AM$3="",0,IF(AM$46="",IF(AM18="",1,0),0))))</f>
        <v>0</v>
      </c>
      <c r="AQ18" s="31">
        <f t="shared" si="8"/>
        <v>13</v>
      </c>
      <c r="AR18" s="46" t="str">
        <f>PARAMETRES!$B17</f>
        <v>K</v>
      </c>
      <c r="AS18" s="46" t="str">
        <f>PARAMETRES!$C17</f>
        <v>L</v>
      </c>
      <c r="AT18" s="47"/>
      <c r="AU18" s="47"/>
      <c r="AV18" s="47"/>
      <c r="AW18" s="47"/>
      <c r="AX18" s="47"/>
      <c r="AY18" s="47"/>
      <c r="AZ18" s="47"/>
      <c r="BA18" s="47"/>
      <c r="BB18" s="47"/>
      <c r="BC18" s="47"/>
      <c r="BD18" s="47"/>
      <c r="BE18" s="47"/>
      <c r="BF18" s="47"/>
      <c r="BG18" s="47"/>
      <c r="BH18" s="47"/>
      <c r="BI18" s="48" t="str">
        <f>IF(BJ18=0,"-",SUM(AT18:BH18)/BJ18*PARAMETRES!$G$11)</f>
        <v>-</v>
      </c>
      <c r="BJ18" s="91">
        <f t="shared" si="2"/>
        <v>0</v>
      </c>
      <c r="BK18" s="92">
        <f>IF(PARAMETRES!$B17="-","",IF(AT$3="",0,IF(AT$46="",IF(AT18="",1,0),0))+IF(AU$3="",0,IF(AU$46="",IF(AU18="",1,0),0))+IF(AV$3="",0,IF(AV$46="",IF(AV18="",1,0),0))+IF(AW$3="",0,IF(AW$46="",IF(AW18="",1,0),0))+IF(AX$3="",0,IF(AX$46="",IF(AX18="",1,0),0))+IF(AY$3="",0,IF(AY$46="",IF(AY18="",1,0),0))+IF(AZ$3="",0,IF(AZ$46="",IF(AZ18="",1,0),0))+IF(BA$3="",0,IF(BA$46="",IF(BA18="",1,0),0))+IF(BB$3="",0,IF(BB$46="",IF(BB18="",1,0),0))+IF(BC$3="",0,IF(BC$46="",IF(BC18="",1,0),0))+IF(BD$3="",0,IF(BD$46="",IF(BD18="",1,0),0)+IF(BE$3="",0,IF(BE$46="",IF(BE18="",1,0),0))+IF(BF$3="",0,IF(BF$46="",IF(BF18="",1,0),0))+IF(BG$3="",0,IF(BG$46="",IF(BG18="",1,0),0))+IF(BH$3="",0,IF(BH$46="",IF(BH18="",1,0),0))))</f>
        <v>0</v>
      </c>
      <c r="BL18" s="31">
        <f t="shared" si="9"/>
        <v>13</v>
      </c>
      <c r="BM18" s="46" t="str">
        <f>PARAMETRES!$B17</f>
        <v>K</v>
      </c>
      <c r="BN18" s="46" t="str">
        <f>PARAMETRES!$C17</f>
        <v>L</v>
      </c>
      <c r="BO18" s="47"/>
      <c r="BP18" s="47"/>
      <c r="BQ18" s="47"/>
      <c r="BR18" s="47"/>
      <c r="BS18" s="47"/>
      <c r="BT18" s="47"/>
      <c r="BU18" s="47"/>
      <c r="BV18" s="47"/>
      <c r="BW18" s="47"/>
      <c r="BX18" s="47"/>
      <c r="BY18" s="47"/>
      <c r="BZ18" s="47"/>
      <c r="CA18" s="47"/>
      <c r="CB18" s="47"/>
      <c r="CC18" s="47"/>
      <c r="CD18" s="48" t="str">
        <f>IF(CE18=0,"-",SUM(BO18:CC18)/CE18*PARAMETRES!$G$11)</f>
        <v>-</v>
      </c>
      <c r="CE18" s="49">
        <f t="shared" si="3"/>
        <v>0</v>
      </c>
      <c r="CF18" s="51">
        <f>IF(PARAMETRES!$B17="-","",IF(BO$3="",0,IF(BO$46="",IF(BO18="",1,0),0))+IF(BP$3="",0,IF(BP$46="",IF(BP18="",1,0),0))+IF(BQ$3="",0,IF(BQ$46="",IF(BQ18="",1,0),0))+IF(BR$3="",0,IF(BR$46="",IF(BR18="",1,0),0))+IF(BS$3="",0,IF(BS$46="",IF(BS18="",1,0),0))+IF(BT$3="",0,IF(BT$46="",IF(BT18="",1,0),0))+IF(BU$3="",0,IF(BU$46="",IF(BU18="",1,0),0))+IF(BV$3="",0,IF(BV$46="",IF(BV18="",1,0),0))+IF(BW$3="",0,IF(BW$46="",IF(BW18="",1,0),0))+IF(BX$3="",0,IF(BX$46="",IF(BX18="",1,0),0))+IF(BY$3="",0,IF(BY$46="",IF(BY18="",1,0),0)+IF(BZ$3="",0,IF(BZ$46="",IF(BZ18="",1,0),0))+IF(CA$3="",0,IF(CA$46="",IF(CA18="",1,0),0))+IF(CB$3="",0,IF(CB$46="",IF(CB18="",1,0),0))+IF(CC$3="",0,IF(CC$46="",IF(CC18="",1,0),0))))</f>
        <v>0</v>
      </c>
      <c r="CG18" s="46" t="str">
        <f>PARAMETRES!$B17</f>
        <v>K</v>
      </c>
      <c r="CH18" s="52" t="str">
        <f>PARAMETRES!$C17</f>
        <v>L</v>
      </c>
      <c r="CJ18" s="80"/>
      <c r="CK18" s="81"/>
      <c r="CL18" s="77" t="s">
        <v>31</v>
      </c>
      <c r="CM18" s="82" t="str">
        <f t="shared" si="4"/>
        <v/>
      </c>
      <c r="CN18" s="83" t="str">
        <f t="shared" si="5"/>
        <v/>
      </c>
    </row>
    <row r="19" spans="1:92">
      <c r="A19" s="31">
        <f t="shared" si="6"/>
        <v>14</v>
      </c>
      <c r="B19" s="46" t="str">
        <f>PARAMETRES!$B18</f>
        <v>K</v>
      </c>
      <c r="C19" s="46" t="str">
        <f>PARAMETRES!$C18</f>
        <v>L</v>
      </c>
      <c r="D19" s="47">
        <v>15</v>
      </c>
      <c r="E19" s="47">
        <v>23</v>
      </c>
      <c r="F19" s="47">
        <v>19.5</v>
      </c>
      <c r="G19" s="47">
        <v>3</v>
      </c>
      <c r="H19" s="47">
        <v>15.5</v>
      </c>
      <c r="I19" s="47">
        <v>19</v>
      </c>
      <c r="J19" s="47"/>
      <c r="K19" s="47"/>
      <c r="L19" s="47"/>
      <c r="M19" s="47"/>
      <c r="N19" s="47"/>
      <c r="O19" s="47"/>
      <c r="P19" s="47"/>
      <c r="Q19" s="47"/>
      <c r="R19" s="47"/>
      <c r="S19" s="48">
        <f>IF(T19=0,"-",SUM(D19:R19)/T19*PARAMETRES!$G$11)</f>
        <v>32.20338983050847</v>
      </c>
      <c r="T19" s="49">
        <f t="shared" si="0"/>
        <v>118</v>
      </c>
      <c r="U19" s="50">
        <f>IF(PARAMETRES!$B18="-","",IF(D$3="",0,IF(D$46="",IF(D19="",1,0),0))+IF(E$3="",0,IF(E$46="",IF(E19="",1,0),0))+IF(F$3="",0,IF(F$46="",IF(F19="",1,0),0))+IF(G$3="",0,IF(G$46="",IF(G19="",1,0),0))+IF(H$3="",0,IF(H$46="",IF(H19="",1,0),0))+IF(I$3="",0,IF(I$46="",IF(I19="",1,0),0))+IF(J$3="",0,IF(J$46="",IF(J19="",1,0),0))+IF(K$3="",0,IF(K$46="",IF(K19="",1,0),0))+IF(L$3="",0,IF(L$46="",IF(L19="",1,0),0))+IF(M$3="",0,IF(M$46="",IF(M19="",1,0),0))+IF(N$3="",0,IF(N$46="",IF(N19="",1,0),0)+IF(O$3="",0,IF(O$46="",IF(O19="",1,0),0))+IF(P$3="",0,IF(P$46="",IF(P19="",1,0),0))+IF(Q$3="",0,IF(Q$46="",IF(Q19="",1,0),0))+IF(R$3="",0,IF(R$46="",IF(R19="",1,0),0))))</f>
        <v>0</v>
      </c>
      <c r="V19" s="31">
        <f t="shared" si="7"/>
        <v>14</v>
      </c>
      <c r="W19" s="46" t="str">
        <f>PARAMETRES!$B18</f>
        <v>K</v>
      </c>
      <c r="X19" s="46" t="str">
        <f>PARAMETRES!$C18</f>
        <v>L</v>
      </c>
      <c r="Y19" s="47"/>
      <c r="Z19" s="47"/>
      <c r="AA19" s="47"/>
      <c r="AB19" s="47"/>
      <c r="AC19" s="47"/>
      <c r="AD19" s="47"/>
      <c r="AE19" s="47"/>
      <c r="AF19" s="47"/>
      <c r="AG19" s="47"/>
      <c r="AH19" s="47"/>
      <c r="AI19" s="47"/>
      <c r="AJ19" s="47"/>
      <c r="AK19" s="47"/>
      <c r="AL19" s="47"/>
      <c r="AM19" s="47"/>
      <c r="AN19" s="48" t="str">
        <f>IF(AO19=0,"-",SUM(Y19:AM19)/AO19*PARAMETRES!$G$11)</f>
        <v>-</v>
      </c>
      <c r="AO19" s="49">
        <f t="shared" si="1"/>
        <v>0</v>
      </c>
      <c r="AP19" s="50">
        <f>IF(PARAMETRES!$B18="-","",IF(Y$3="",0,IF(Y$46="",IF(Y19="",1,0),0))+IF(Z$3="",0,IF(Z$46="",IF(Z19="",1,0),0))+IF(AA$3="",0,IF(AA$46="",IF(AA19="",1,0),0))+IF(AB$3="",0,IF(AB$46="",IF(AB19="",1,0),0))+IF(AC$3="",0,IF(AC$46="",IF(AC19="",1,0),0))+IF(AD$3="",0,IF(AD$46="",IF(AD19="",1,0),0))+IF(AE$3="",0,IF(AE$46="",IF(AE19="",1,0),0))+IF(AF$3="",0,IF(AF$46="",IF(AF19="",1,0),0))+IF(AG$3="",0,IF(AG$46="",IF(AG19="",1,0),0))+IF(AH$3="",0,IF(AH$46="",IF(AH19="",1,0),0))+IF(AI$3="",0,IF(AI$46="",IF(AI19="",1,0),0)+IF(AJ$3="",0,IF(AJ$46="",IF(AJ19="",1,0),0))+IF(AK$3="",0,IF(AK$46="",IF(AK19="",1,0),0))+IF(AL$3="",0,IF(AL$46="",IF(AL19="",1,0),0))+IF(AM$3="",0,IF(AM$46="",IF(AM19="",1,0),0))))</f>
        <v>0</v>
      </c>
      <c r="AQ19" s="31">
        <f t="shared" si="8"/>
        <v>14</v>
      </c>
      <c r="AR19" s="46" t="str">
        <f>PARAMETRES!$B18</f>
        <v>K</v>
      </c>
      <c r="AS19" s="46" t="str">
        <f>PARAMETRES!$C18</f>
        <v>L</v>
      </c>
      <c r="AT19" s="47"/>
      <c r="AU19" s="47"/>
      <c r="AV19" s="47"/>
      <c r="AW19" s="47"/>
      <c r="AX19" s="47"/>
      <c r="AY19" s="47"/>
      <c r="AZ19" s="47"/>
      <c r="BA19" s="47"/>
      <c r="BB19" s="47"/>
      <c r="BC19" s="47"/>
      <c r="BD19" s="47"/>
      <c r="BE19" s="47"/>
      <c r="BF19" s="47"/>
      <c r="BG19" s="47"/>
      <c r="BH19" s="47"/>
      <c r="BI19" s="48" t="str">
        <f>IF(BJ19=0,"-",SUM(AT19:BH19)/BJ19*PARAMETRES!$G$11)</f>
        <v>-</v>
      </c>
      <c r="BJ19" s="91">
        <f t="shared" si="2"/>
        <v>0</v>
      </c>
      <c r="BK19" s="92">
        <f>IF(PARAMETRES!$B18="-","",IF(AT$3="",0,IF(AT$46="",IF(AT19="",1,0),0))+IF(AU$3="",0,IF(AU$46="",IF(AU19="",1,0),0))+IF(AV$3="",0,IF(AV$46="",IF(AV19="",1,0),0))+IF(AW$3="",0,IF(AW$46="",IF(AW19="",1,0),0))+IF(AX$3="",0,IF(AX$46="",IF(AX19="",1,0),0))+IF(AY$3="",0,IF(AY$46="",IF(AY19="",1,0),0))+IF(AZ$3="",0,IF(AZ$46="",IF(AZ19="",1,0),0))+IF(BA$3="",0,IF(BA$46="",IF(BA19="",1,0),0))+IF(BB$3="",0,IF(BB$46="",IF(BB19="",1,0),0))+IF(BC$3="",0,IF(BC$46="",IF(BC19="",1,0),0))+IF(BD$3="",0,IF(BD$46="",IF(BD19="",1,0),0)+IF(BE$3="",0,IF(BE$46="",IF(BE19="",1,0),0))+IF(BF$3="",0,IF(BF$46="",IF(BF19="",1,0),0))+IF(BG$3="",0,IF(BG$46="",IF(BG19="",1,0),0))+IF(BH$3="",0,IF(BH$46="",IF(BH19="",1,0),0))))</f>
        <v>0</v>
      </c>
      <c r="BL19" s="31">
        <f t="shared" si="9"/>
        <v>14</v>
      </c>
      <c r="BM19" s="46" t="str">
        <f>PARAMETRES!$B18</f>
        <v>K</v>
      </c>
      <c r="BN19" s="46" t="str">
        <f>PARAMETRES!$C18</f>
        <v>L</v>
      </c>
      <c r="BO19" s="47"/>
      <c r="BP19" s="47"/>
      <c r="BQ19" s="47"/>
      <c r="BR19" s="47"/>
      <c r="BS19" s="47"/>
      <c r="BT19" s="47"/>
      <c r="BU19" s="47"/>
      <c r="BV19" s="47"/>
      <c r="BW19" s="47"/>
      <c r="BX19" s="47"/>
      <c r="BY19" s="47"/>
      <c r="BZ19" s="47"/>
      <c r="CA19" s="47"/>
      <c r="CB19" s="47"/>
      <c r="CC19" s="47"/>
      <c r="CD19" s="48" t="str">
        <f>IF(CE19=0,"-",SUM(BO19:CC19)/CE19*PARAMETRES!$G$11)</f>
        <v>-</v>
      </c>
      <c r="CE19" s="49">
        <f t="shared" si="3"/>
        <v>0</v>
      </c>
      <c r="CF19" s="51">
        <f>IF(PARAMETRES!$B18="-","",IF(BO$3="",0,IF(BO$46="",IF(BO19="",1,0),0))+IF(BP$3="",0,IF(BP$46="",IF(BP19="",1,0),0))+IF(BQ$3="",0,IF(BQ$46="",IF(BQ19="",1,0),0))+IF(BR$3="",0,IF(BR$46="",IF(BR19="",1,0),0))+IF(BS$3="",0,IF(BS$46="",IF(BS19="",1,0),0))+IF(BT$3="",0,IF(BT$46="",IF(BT19="",1,0),0))+IF(BU$3="",0,IF(BU$46="",IF(BU19="",1,0),0))+IF(BV$3="",0,IF(BV$46="",IF(BV19="",1,0),0))+IF(BW$3="",0,IF(BW$46="",IF(BW19="",1,0),0))+IF(BX$3="",0,IF(BX$46="",IF(BX19="",1,0),0))+IF(BY$3="",0,IF(BY$46="",IF(BY19="",1,0),0)+IF(BZ$3="",0,IF(BZ$46="",IF(BZ19="",1,0),0))+IF(CA$3="",0,IF(CA$46="",IF(CA19="",1,0),0))+IF(CB$3="",0,IF(CB$46="",IF(CB19="",1,0),0))+IF(CC$3="",0,IF(CC$46="",IF(CC19="",1,0),0))))</f>
        <v>0</v>
      </c>
      <c r="CG19" s="46" t="str">
        <f>PARAMETRES!$B18</f>
        <v>K</v>
      </c>
      <c r="CH19" s="52" t="str">
        <f>PARAMETRES!$C18</f>
        <v>L</v>
      </c>
      <c r="CJ19" s="80"/>
      <c r="CK19" s="81"/>
      <c r="CL19" s="77" t="s">
        <v>31</v>
      </c>
      <c r="CM19" s="82" t="str">
        <f t="shared" si="4"/>
        <v/>
      </c>
      <c r="CN19" s="83" t="str">
        <f t="shared" si="5"/>
        <v/>
      </c>
    </row>
    <row r="20" spans="1:92">
      <c r="A20" s="31">
        <f t="shared" si="6"/>
        <v>15</v>
      </c>
      <c r="B20" s="46" t="str">
        <f>PARAMETRES!$B19</f>
        <v>M</v>
      </c>
      <c r="C20" s="46" t="str">
        <f>PARAMETRES!$C19</f>
        <v>M</v>
      </c>
      <c r="D20" s="47">
        <v>15</v>
      </c>
      <c r="E20" s="47">
        <v>31</v>
      </c>
      <c r="F20" s="47">
        <v>20.5</v>
      </c>
      <c r="G20" s="47">
        <v>7.5</v>
      </c>
      <c r="H20" s="47">
        <v>16</v>
      </c>
      <c r="I20" s="47">
        <v>20</v>
      </c>
      <c r="J20" s="47"/>
      <c r="K20" s="47"/>
      <c r="L20" s="47"/>
      <c r="M20" s="47"/>
      <c r="N20" s="47"/>
      <c r="O20" s="47"/>
      <c r="P20" s="47"/>
      <c r="Q20" s="47"/>
      <c r="R20" s="47"/>
      <c r="S20" s="48">
        <f>IF(T20=0,"-",SUM(D20:R20)/T20*PARAMETRES!$G$11)</f>
        <v>37.288135593220339</v>
      </c>
      <c r="T20" s="49">
        <f t="shared" si="0"/>
        <v>118</v>
      </c>
      <c r="U20" s="50">
        <f>IF(PARAMETRES!$B19="-","",IF(D$3="",0,IF(D$46="",IF(D20="",1,0),0))+IF(E$3="",0,IF(E$46="",IF(E20="",1,0),0))+IF(F$3="",0,IF(F$46="",IF(F20="",1,0),0))+IF(G$3="",0,IF(G$46="",IF(G20="",1,0),0))+IF(H$3="",0,IF(H$46="",IF(H20="",1,0),0))+IF(I$3="",0,IF(I$46="",IF(I20="",1,0),0))+IF(J$3="",0,IF(J$46="",IF(J20="",1,0),0))+IF(K$3="",0,IF(K$46="",IF(K20="",1,0),0))+IF(L$3="",0,IF(L$46="",IF(L20="",1,0),0))+IF(M$3="",0,IF(M$46="",IF(M20="",1,0),0))+IF(N$3="",0,IF(N$46="",IF(N20="",1,0),0)+IF(O$3="",0,IF(O$46="",IF(O20="",1,0),0))+IF(P$3="",0,IF(P$46="",IF(P20="",1,0),0))+IF(Q$3="",0,IF(Q$46="",IF(Q20="",1,0),0))+IF(R$3="",0,IF(R$46="",IF(R20="",1,0),0))))</f>
        <v>0</v>
      </c>
      <c r="V20" s="31">
        <f t="shared" si="7"/>
        <v>15</v>
      </c>
      <c r="W20" s="46" t="str">
        <f>PARAMETRES!$B19</f>
        <v>M</v>
      </c>
      <c r="X20" s="46" t="str">
        <f>PARAMETRES!$C19</f>
        <v>M</v>
      </c>
      <c r="Y20" s="47"/>
      <c r="Z20" s="47"/>
      <c r="AA20" s="47"/>
      <c r="AB20" s="47"/>
      <c r="AC20" s="47"/>
      <c r="AD20" s="47"/>
      <c r="AE20" s="47"/>
      <c r="AF20" s="47"/>
      <c r="AG20" s="47"/>
      <c r="AH20" s="47"/>
      <c r="AI20" s="47"/>
      <c r="AJ20" s="47"/>
      <c r="AK20" s="47"/>
      <c r="AL20" s="47"/>
      <c r="AM20" s="47"/>
      <c r="AN20" s="48" t="str">
        <f>IF(AO20=0,"-",SUM(Y20:AM20)/AO20*PARAMETRES!$G$11)</f>
        <v>-</v>
      </c>
      <c r="AO20" s="49">
        <f t="shared" si="1"/>
        <v>0</v>
      </c>
      <c r="AP20" s="50">
        <f>IF(PARAMETRES!$B19="-","",IF(Y$3="",0,IF(Y$46="",IF(Y20="",1,0),0))+IF(Z$3="",0,IF(Z$46="",IF(Z20="",1,0),0))+IF(AA$3="",0,IF(AA$46="",IF(AA20="",1,0),0))+IF(AB$3="",0,IF(AB$46="",IF(AB20="",1,0),0))+IF(AC$3="",0,IF(AC$46="",IF(AC20="",1,0),0))+IF(AD$3="",0,IF(AD$46="",IF(AD20="",1,0),0))+IF(AE$3="",0,IF(AE$46="",IF(AE20="",1,0),0))+IF(AF$3="",0,IF(AF$46="",IF(AF20="",1,0),0))+IF(AG$3="",0,IF(AG$46="",IF(AG20="",1,0),0))+IF(AH$3="",0,IF(AH$46="",IF(AH20="",1,0),0))+IF(AI$3="",0,IF(AI$46="",IF(AI20="",1,0),0)+IF(AJ$3="",0,IF(AJ$46="",IF(AJ20="",1,0),0))+IF(AK$3="",0,IF(AK$46="",IF(AK20="",1,0),0))+IF(AL$3="",0,IF(AL$46="",IF(AL20="",1,0),0))+IF(AM$3="",0,IF(AM$46="",IF(AM20="",1,0),0))))</f>
        <v>0</v>
      </c>
      <c r="AQ20" s="31">
        <f t="shared" si="8"/>
        <v>15</v>
      </c>
      <c r="AR20" s="46" t="str">
        <f>PARAMETRES!$B19</f>
        <v>M</v>
      </c>
      <c r="AS20" s="46" t="str">
        <f>PARAMETRES!$C19</f>
        <v>M</v>
      </c>
      <c r="AT20" s="47"/>
      <c r="AU20" s="47"/>
      <c r="AV20" s="47"/>
      <c r="AW20" s="47"/>
      <c r="AX20" s="47"/>
      <c r="AY20" s="47"/>
      <c r="AZ20" s="47"/>
      <c r="BA20" s="47"/>
      <c r="BB20" s="47"/>
      <c r="BC20" s="47"/>
      <c r="BD20" s="47"/>
      <c r="BE20" s="47"/>
      <c r="BF20" s="47"/>
      <c r="BG20" s="47"/>
      <c r="BH20" s="47"/>
      <c r="BI20" s="48" t="str">
        <f>IF(BJ20=0,"-",SUM(AT20:BH20)/BJ20*PARAMETRES!$G$11)</f>
        <v>-</v>
      </c>
      <c r="BJ20" s="91">
        <f t="shared" si="2"/>
        <v>0</v>
      </c>
      <c r="BK20" s="92">
        <f>IF(PARAMETRES!$B19="-","",IF(AT$3="",0,IF(AT$46="",IF(AT20="",1,0),0))+IF(AU$3="",0,IF(AU$46="",IF(AU20="",1,0),0))+IF(AV$3="",0,IF(AV$46="",IF(AV20="",1,0),0))+IF(AW$3="",0,IF(AW$46="",IF(AW20="",1,0),0))+IF(AX$3="",0,IF(AX$46="",IF(AX20="",1,0),0))+IF(AY$3="",0,IF(AY$46="",IF(AY20="",1,0),0))+IF(AZ$3="",0,IF(AZ$46="",IF(AZ20="",1,0),0))+IF(BA$3="",0,IF(BA$46="",IF(BA20="",1,0),0))+IF(BB$3="",0,IF(BB$46="",IF(BB20="",1,0),0))+IF(BC$3="",0,IF(BC$46="",IF(BC20="",1,0),0))+IF(BD$3="",0,IF(BD$46="",IF(BD20="",1,0),0)+IF(BE$3="",0,IF(BE$46="",IF(BE20="",1,0),0))+IF(BF$3="",0,IF(BF$46="",IF(BF20="",1,0),0))+IF(BG$3="",0,IF(BG$46="",IF(BG20="",1,0),0))+IF(BH$3="",0,IF(BH$46="",IF(BH20="",1,0),0))))</f>
        <v>0</v>
      </c>
      <c r="BL20" s="31">
        <f t="shared" si="9"/>
        <v>15</v>
      </c>
      <c r="BM20" s="46" t="str">
        <f>PARAMETRES!$B19</f>
        <v>M</v>
      </c>
      <c r="BN20" s="46" t="str">
        <f>PARAMETRES!$C19</f>
        <v>M</v>
      </c>
      <c r="BO20" s="47"/>
      <c r="BP20" s="47"/>
      <c r="BQ20" s="47"/>
      <c r="BR20" s="47"/>
      <c r="BS20" s="47"/>
      <c r="BT20" s="47"/>
      <c r="BU20" s="47"/>
      <c r="BV20" s="47"/>
      <c r="BW20" s="47"/>
      <c r="BX20" s="47"/>
      <c r="BY20" s="47"/>
      <c r="BZ20" s="47"/>
      <c r="CA20" s="47"/>
      <c r="CB20" s="47"/>
      <c r="CC20" s="47"/>
      <c r="CD20" s="48" t="str">
        <f>IF(CE20=0,"-",SUM(BO20:CC20)/CE20*PARAMETRES!$G$11)</f>
        <v>-</v>
      </c>
      <c r="CE20" s="49">
        <f t="shared" si="3"/>
        <v>0</v>
      </c>
      <c r="CF20" s="51">
        <f>IF(PARAMETRES!$B19="-","",IF(BO$3="",0,IF(BO$46="",IF(BO20="",1,0),0))+IF(BP$3="",0,IF(BP$46="",IF(BP20="",1,0),0))+IF(BQ$3="",0,IF(BQ$46="",IF(BQ20="",1,0),0))+IF(BR$3="",0,IF(BR$46="",IF(BR20="",1,0),0))+IF(BS$3="",0,IF(BS$46="",IF(BS20="",1,0),0))+IF(BT$3="",0,IF(BT$46="",IF(BT20="",1,0),0))+IF(BU$3="",0,IF(BU$46="",IF(BU20="",1,0),0))+IF(BV$3="",0,IF(BV$46="",IF(BV20="",1,0),0))+IF(BW$3="",0,IF(BW$46="",IF(BW20="",1,0),0))+IF(BX$3="",0,IF(BX$46="",IF(BX20="",1,0),0))+IF(BY$3="",0,IF(BY$46="",IF(BY20="",1,0),0)+IF(BZ$3="",0,IF(BZ$46="",IF(BZ20="",1,0),0))+IF(CA$3="",0,IF(CA$46="",IF(CA20="",1,0),0))+IF(CB$3="",0,IF(CB$46="",IF(CB20="",1,0),0))+IF(CC$3="",0,IF(CC$46="",IF(CC20="",1,0),0))))</f>
        <v>0</v>
      </c>
      <c r="CG20" s="46" t="str">
        <f>PARAMETRES!$B19</f>
        <v>M</v>
      </c>
      <c r="CH20" s="52" t="str">
        <f>PARAMETRES!$C19</f>
        <v>M</v>
      </c>
      <c r="CJ20" s="80"/>
      <c r="CK20" s="81"/>
      <c r="CL20" s="77" t="s">
        <v>31</v>
      </c>
      <c r="CM20" s="82" t="str">
        <f t="shared" si="4"/>
        <v/>
      </c>
      <c r="CN20" s="83" t="str">
        <f t="shared" si="5"/>
        <v/>
      </c>
    </row>
    <row r="21" spans="1:92">
      <c r="A21" s="31">
        <f t="shared" si="6"/>
        <v>16</v>
      </c>
      <c r="B21" s="46" t="str">
        <f>PARAMETRES!$B20</f>
        <v>M</v>
      </c>
      <c r="C21" s="46" t="str">
        <f>PARAMETRES!$C20</f>
        <v>D</v>
      </c>
      <c r="D21" s="47">
        <v>12</v>
      </c>
      <c r="E21" s="47">
        <v>31</v>
      </c>
      <c r="F21" s="47">
        <v>21</v>
      </c>
      <c r="G21" s="47">
        <v>3.5</v>
      </c>
      <c r="H21" s="47">
        <v>19.5</v>
      </c>
      <c r="I21" s="47">
        <v>19</v>
      </c>
      <c r="J21" s="47"/>
      <c r="K21" s="47"/>
      <c r="L21" s="47"/>
      <c r="M21" s="47"/>
      <c r="N21" s="47"/>
      <c r="O21" s="47"/>
      <c r="P21" s="47"/>
      <c r="Q21" s="47"/>
      <c r="R21" s="47"/>
      <c r="S21" s="48">
        <f>IF(T21=0,"-",SUM(D21:R21)/T21*PARAMETRES!$G$11)</f>
        <v>35.932203389830512</v>
      </c>
      <c r="T21" s="49">
        <f t="shared" si="0"/>
        <v>118</v>
      </c>
      <c r="U21" s="50">
        <f>IF(PARAMETRES!$B20="-","",IF(D$3="",0,IF(D$46="",IF(D21="",1,0),0))+IF(E$3="",0,IF(E$46="",IF(E21="",1,0),0))+IF(F$3="",0,IF(F$46="",IF(F21="",1,0),0))+IF(G$3="",0,IF(G$46="",IF(G21="",1,0),0))+IF(H$3="",0,IF(H$46="",IF(H21="",1,0),0))+IF(I$3="",0,IF(I$46="",IF(I21="",1,0),0))+IF(J$3="",0,IF(J$46="",IF(J21="",1,0),0))+IF(K$3="",0,IF(K$46="",IF(K21="",1,0),0))+IF(L$3="",0,IF(L$46="",IF(L21="",1,0),0))+IF(M$3="",0,IF(M$46="",IF(M21="",1,0),0))+IF(N$3="",0,IF(N$46="",IF(N21="",1,0),0)+IF(O$3="",0,IF(O$46="",IF(O21="",1,0),0))+IF(P$3="",0,IF(P$46="",IF(P21="",1,0),0))+IF(Q$3="",0,IF(Q$46="",IF(Q21="",1,0),0))+IF(R$3="",0,IF(R$46="",IF(R21="",1,0),0))))</f>
        <v>0</v>
      </c>
      <c r="V21" s="31">
        <f t="shared" si="7"/>
        <v>16</v>
      </c>
      <c r="W21" s="46" t="str">
        <f>PARAMETRES!$B20</f>
        <v>M</v>
      </c>
      <c r="X21" s="46" t="str">
        <f>PARAMETRES!$C20</f>
        <v>D</v>
      </c>
      <c r="Y21" s="47"/>
      <c r="Z21" s="47"/>
      <c r="AA21" s="47"/>
      <c r="AB21" s="47"/>
      <c r="AC21" s="47"/>
      <c r="AD21" s="47"/>
      <c r="AE21" s="47"/>
      <c r="AF21" s="47"/>
      <c r="AG21" s="47"/>
      <c r="AH21" s="47"/>
      <c r="AI21" s="47"/>
      <c r="AJ21" s="47"/>
      <c r="AK21" s="47"/>
      <c r="AL21" s="47"/>
      <c r="AM21" s="47"/>
      <c r="AN21" s="48" t="str">
        <f>IF(AO21=0,"-",SUM(Y21:AM21)/AO21*PARAMETRES!$G$11)</f>
        <v>-</v>
      </c>
      <c r="AO21" s="49">
        <f t="shared" si="1"/>
        <v>0</v>
      </c>
      <c r="AP21" s="50">
        <f>IF(PARAMETRES!$B20="-","",IF(Y$3="",0,IF(Y$46="",IF(Y21="",1,0),0))+IF(Z$3="",0,IF(Z$46="",IF(Z21="",1,0),0))+IF(AA$3="",0,IF(AA$46="",IF(AA21="",1,0),0))+IF(AB$3="",0,IF(AB$46="",IF(AB21="",1,0),0))+IF(AC$3="",0,IF(AC$46="",IF(AC21="",1,0),0))+IF(AD$3="",0,IF(AD$46="",IF(AD21="",1,0),0))+IF(AE$3="",0,IF(AE$46="",IF(AE21="",1,0),0))+IF(AF$3="",0,IF(AF$46="",IF(AF21="",1,0),0))+IF(AG$3="",0,IF(AG$46="",IF(AG21="",1,0),0))+IF(AH$3="",0,IF(AH$46="",IF(AH21="",1,0),0))+IF(AI$3="",0,IF(AI$46="",IF(AI21="",1,0),0)+IF(AJ$3="",0,IF(AJ$46="",IF(AJ21="",1,0),0))+IF(AK$3="",0,IF(AK$46="",IF(AK21="",1,0),0))+IF(AL$3="",0,IF(AL$46="",IF(AL21="",1,0),0))+IF(AM$3="",0,IF(AM$46="",IF(AM21="",1,0),0))))</f>
        <v>0</v>
      </c>
      <c r="AQ21" s="31">
        <f t="shared" si="8"/>
        <v>16</v>
      </c>
      <c r="AR21" s="46" t="str">
        <f>PARAMETRES!$B20</f>
        <v>M</v>
      </c>
      <c r="AS21" s="46" t="str">
        <f>PARAMETRES!$C20</f>
        <v>D</v>
      </c>
      <c r="AT21" s="47"/>
      <c r="AU21" s="47"/>
      <c r="AV21" s="47"/>
      <c r="AW21" s="47"/>
      <c r="AX21" s="47"/>
      <c r="AY21" s="47"/>
      <c r="AZ21" s="47"/>
      <c r="BA21" s="47"/>
      <c r="BB21" s="47"/>
      <c r="BC21" s="47"/>
      <c r="BD21" s="47"/>
      <c r="BE21" s="47"/>
      <c r="BF21" s="47"/>
      <c r="BG21" s="47"/>
      <c r="BH21" s="47"/>
      <c r="BI21" s="48" t="str">
        <f>IF(BJ21=0,"-",SUM(AT21:BH21)/BJ21*PARAMETRES!$G$11)</f>
        <v>-</v>
      </c>
      <c r="BJ21" s="91">
        <f t="shared" si="2"/>
        <v>0</v>
      </c>
      <c r="BK21" s="92">
        <f>IF(PARAMETRES!$B20="-","",IF(AT$3="",0,IF(AT$46="",IF(AT21="",1,0),0))+IF(AU$3="",0,IF(AU$46="",IF(AU21="",1,0),0))+IF(AV$3="",0,IF(AV$46="",IF(AV21="",1,0),0))+IF(AW$3="",0,IF(AW$46="",IF(AW21="",1,0),0))+IF(AX$3="",0,IF(AX$46="",IF(AX21="",1,0),0))+IF(AY$3="",0,IF(AY$46="",IF(AY21="",1,0),0))+IF(AZ$3="",0,IF(AZ$46="",IF(AZ21="",1,0),0))+IF(BA$3="",0,IF(BA$46="",IF(BA21="",1,0),0))+IF(BB$3="",0,IF(BB$46="",IF(BB21="",1,0),0))+IF(BC$3="",0,IF(BC$46="",IF(BC21="",1,0),0))+IF(BD$3="",0,IF(BD$46="",IF(BD21="",1,0),0)+IF(BE$3="",0,IF(BE$46="",IF(BE21="",1,0),0))+IF(BF$3="",0,IF(BF$46="",IF(BF21="",1,0),0))+IF(BG$3="",0,IF(BG$46="",IF(BG21="",1,0),0))+IF(BH$3="",0,IF(BH$46="",IF(BH21="",1,0),0))))</f>
        <v>0</v>
      </c>
      <c r="BL21" s="31">
        <f t="shared" si="9"/>
        <v>16</v>
      </c>
      <c r="BM21" s="46" t="str">
        <f>PARAMETRES!$B20</f>
        <v>M</v>
      </c>
      <c r="BN21" s="46" t="str">
        <f>PARAMETRES!$C20</f>
        <v>D</v>
      </c>
      <c r="BO21" s="47"/>
      <c r="BP21" s="47"/>
      <c r="BQ21" s="47"/>
      <c r="BR21" s="47"/>
      <c r="BS21" s="47"/>
      <c r="BT21" s="47"/>
      <c r="BU21" s="47"/>
      <c r="BV21" s="47"/>
      <c r="BW21" s="47"/>
      <c r="BX21" s="47"/>
      <c r="BY21" s="47"/>
      <c r="BZ21" s="47"/>
      <c r="CA21" s="47"/>
      <c r="CB21" s="47"/>
      <c r="CC21" s="47"/>
      <c r="CD21" s="48" t="str">
        <f>IF(CE21=0,"-",SUM(BO21:CC21)/CE21*PARAMETRES!$G$11)</f>
        <v>-</v>
      </c>
      <c r="CE21" s="49">
        <f t="shared" si="3"/>
        <v>0</v>
      </c>
      <c r="CF21" s="51">
        <f>IF(PARAMETRES!$B20="-","",IF(BO$3="",0,IF(BO$46="",IF(BO21="",1,0),0))+IF(BP$3="",0,IF(BP$46="",IF(BP21="",1,0),0))+IF(BQ$3="",0,IF(BQ$46="",IF(BQ21="",1,0),0))+IF(BR$3="",0,IF(BR$46="",IF(BR21="",1,0),0))+IF(BS$3="",0,IF(BS$46="",IF(BS21="",1,0),0))+IF(BT$3="",0,IF(BT$46="",IF(BT21="",1,0),0))+IF(BU$3="",0,IF(BU$46="",IF(BU21="",1,0),0))+IF(BV$3="",0,IF(BV$46="",IF(BV21="",1,0),0))+IF(BW$3="",0,IF(BW$46="",IF(BW21="",1,0),0))+IF(BX$3="",0,IF(BX$46="",IF(BX21="",1,0),0))+IF(BY$3="",0,IF(BY$46="",IF(BY21="",1,0),0)+IF(BZ$3="",0,IF(BZ$46="",IF(BZ21="",1,0),0))+IF(CA$3="",0,IF(CA$46="",IF(CA21="",1,0),0))+IF(CB$3="",0,IF(CB$46="",IF(CB21="",1,0),0))+IF(CC$3="",0,IF(CC$46="",IF(CC21="",1,0),0))))</f>
        <v>0</v>
      </c>
      <c r="CG21" s="46" t="str">
        <f>PARAMETRES!$B20</f>
        <v>M</v>
      </c>
      <c r="CH21" s="52" t="str">
        <f>PARAMETRES!$C20</f>
        <v>D</v>
      </c>
      <c r="CJ21" s="80"/>
      <c r="CK21" s="81"/>
      <c r="CL21" s="77" t="s">
        <v>31</v>
      </c>
      <c r="CM21" s="82" t="str">
        <f t="shared" si="4"/>
        <v/>
      </c>
      <c r="CN21" s="83" t="str">
        <f t="shared" si="5"/>
        <v/>
      </c>
    </row>
    <row r="22" spans="1:92">
      <c r="A22" s="31">
        <f t="shared" si="6"/>
        <v>17</v>
      </c>
      <c r="B22" s="46" t="str">
        <f>PARAMETRES!$B21</f>
        <v>N</v>
      </c>
      <c r="C22" s="46" t="str">
        <f>PARAMETRES!$C21</f>
        <v>G</v>
      </c>
      <c r="D22" s="47"/>
      <c r="E22" s="47"/>
      <c r="F22" s="47"/>
      <c r="G22" s="47">
        <v>7</v>
      </c>
      <c r="H22" s="47">
        <v>14</v>
      </c>
      <c r="I22" s="47">
        <v>18</v>
      </c>
      <c r="J22" s="47"/>
      <c r="K22" s="47"/>
      <c r="L22" s="47"/>
      <c r="M22" s="47"/>
      <c r="N22" s="47"/>
      <c r="O22" s="47"/>
      <c r="P22" s="47"/>
      <c r="Q22" s="47"/>
      <c r="R22" s="47"/>
      <c r="S22" s="48">
        <f>IF(T22=0,"-",SUM(D22:R22)/T22*PARAMETRES!$G$11)</f>
        <v>32.5</v>
      </c>
      <c r="T22" s="49">
        <f t="shared" si="0"/>
        <v>48</v>
      </c>
      <c r="U22" s="50">
        <f>IF(PARAMETRES!$B21="-","",IF(D$3="",0,IF(D$46="",IF(D22="",1,0),0))+IF(E$3="",0,IF(E$46="",IF(E22="",1,0),0))+IF(F$3="",0,IF(F$46="",IF(F22="",1,0),0))+IF(G$3="",0,IF(G$46="",IF(G22="",1,0),0))+IF(H$3="",0,IF(H$46="",IF(H22="",1,0),0))+IF(I$3="",0,IF(I$46="",IF(I22="",1,0),0))+IF(J$3="",0,IF(J$46="",IF(J22="",1,0),0))+IF(K$3="",0,IF(K$46="",IF(K22="",1,0),0))+IF(L$3="",0,IF(L$46="",IF(L22="",1,0),0))+IF(M$3="",0,IF(M$46="",IF(M22="",1,0),0))+IF(N$3="",0,IF(N$46="",IF(N22="",1,0),0)+IF(O$3="",0,IF(O$46="",IF(O22="",1,0),0))+IF(P$3="",0,IF(P$46="",IF(P22="",1,0),0))+IF(Q$3="",0,IF(Q$46="",IF(Q22="",1,0),0))+IF(R$3="",0,IF(R$46="",IF(R22="",1,0),0))))</f>
        <v>3</v>
      </c>
      <c r="V22" s="31">
        <f t="shared" si="7"/>
        <v>17</v>
      </c>
      <c r="W22" s="46" t="str">
        <f>PARAMETRES!$B21</f>
        <v>N</v>
      </c>
      <c r="X22" s="46" t="str">
        <f>PARAMETRES!$C21</f>
        <v>G</v>
      </c>
      <c r="Y22" s="47"/>
      <c r="Z22" s="47"/>
      <c r="AA22" s="47"/>
      <c r="AB22" s="47"/>
      <c r="AC22" s="47"/>
      <c r="AD22" s="47"/>
      <c r="AE22" s="47"/>
      <c r="AF22" s="47"/>
      <c r="AG22" s="47"/>
      <c r="AH22" s="47"/>
      <c r="AI22" s="47"/>
      <c r="AJ22" s="47"/>
      <c r="AK22" s="47"/>
      <c r="AL22" s="47"/>
      <c r="AM22" s="47"/>
      <c r="AN22" s="48" t="str">
        <f>IF(AO22=0,"-",SUM(Y22:AM22)/AO22*PARAMETRES!$G$11)</f>
        <v>-</v>
      </c>
      <c r="AO22" s="49">
        <f t="shared" si="1"/>
        <v>0</v>
      </c>
      <c r="AP22" s="50">
        <f>IF(PARAMETRES!$B21="-","",IF(Y$3="",0,IF(Y$46="",IF(Y22="",1,0),0))+IF(Z$3="",0,IF(Z$46="",IF(Z22="",1,0),0))+IF(AA$3="",0,IF(AA$46="",IF(AA22="",1,0),0))+IF(AB$3="",0,IF(AB$46="",IF(AB22="",1,0),0))+IF(AC$3="",0,IF(AC$46="",IF(AC22="",1,0),0))+IF(AD$3="",0,IF(AD$46="",IF(AD22="",1,0),0))+IF(AE$3="",0,IF(AE$46="",IF(AE22="",1,0),0))+IF(AF$3="",0,IF(AF$46="",IF(AF22="",1,0),0))+IF(AG$3="",0,IF(AG$46="",IF(AG22="",1,0),0))+IF(AH$3="",0,IF(AH$46="",IF(AH22="",1,0),0))+IF(AI$3="",0,IF(AI$46="",IF(AI22="",1,0),0)+IF(AJ$3="",0,IF(AJ$46="",IF(AJ22="",1,0),0))+IF(AK$3="",0,IF(AK$46="",IF(AK22="",1,0),0))+IF(AL$3="",0,IF(AL$46="",IF(AL22="",1,0),0))+IF(AM$3="",0,IF(AM$46="",IF(AM22="",1,0),0))))</f>
        <v>0</v>
      </c>
      <c r="AQ22" s="31">
        <f t="shared" si="8"/>
        <v>17</v>
      </c>
      <c r="AR22" s="46" t="str">
        <f>PARAMETRES!$B21</f>
        <v>N</v>
      </c>
      <c r="AS22" s="46" t="str">
        <f>PARAMETRES!$C21</f>
        <v>G</v>
      </c>
      <c r="AT22" s="47"/>
      <c r="AU22" s="47"/>
      <c r="AV22" s="47"/>
      <c r="AW22" s="47"/>
      <c r="AX22" s="47"/>
      <c r="AY22" s="47"/>
      <c r="AZ22" s="47"/>
      <c r="BA22" s="47"/>
      <c r="BB22" s="47"/>
      <c r="BC22" s="47"/>
      <c r="BD22" s="47"/>
      <c r="BE22" s="47"/>
      <c r="BF22" s="47"/>
      <c r="BG22" s="47"/>
      <c r="BH22" s="47"/>
      <c r="BI22" s="48" t="str">
        <f>IF(BJ22=0,"-",SUM(AT22:BH22)/BJ22*PARAMETRES!$G$11)</f>
        <v>-</v>
      </c>
      <c r="BJ22" s="91">
        <f t="shared" si="2"/>
        <v>0</v>
      </c>
      <c r="BK22" s="92">
        <f>IF(PARAMETRES!$B21="-","",IF(AT$3="",0,IF(AT$46="",IF(AT22="",1,0),0))+IF(AU$3="",0,IF(AU$46="",IF(AU22="",1,0),0))+IF(AV$3="",0,IF(AV$46="",IF(AV22="",1,0),0))+IF(AW$3="",0,IF(AW$46="",IF(AW22="",1,0),0))+IF(AX$3="",0,IF(AX$46="",IF(AX22="",1,0),0))+IF(AY$3="",0,IF(AY$46="",IF(AY22="",1,0),0))+IF(AZ$3="",0,IF(AZ$46="",IF(AZ22="",1,0),0))+IF(BA$3="",0,IF(BA$46="",IF(BA22="",1,0),0))+IF(BB$3="",0,IF(BB$46="",IF(BB22="",1,0),0))+IF(BC$3="",0,IF(BC$46="",IF(BC22="",1,0),0))+IF(BD$3="",0,IF(BD$46="",IF(BD22="",1,0),0)+IF(BE$3="",0,IF(BE$46="",IF(BE22="",1,0),0))+IF(BF$3="",0,IF(BF$46="",IF(BF22="",1,0),0))+IF(BG$3="",0,IF(BG$46="",IF(BG22="",1,0),0))+IF(BH$3="",0,IF(BH$46="",IF(BH22="",1,0),0))))</f>
        <v>0</v>
      </c>
      <c r="BL22" s="31">
        <f t="shared" si="9"/>
        <v>17</v>
      </c>
      <c r="BM22" s="46" t="str">
        <f>PARAMETRES!$B21</f>
        <v>N</v>
      </c>
      <c r="BN22" s="46" t="str">
        <f>PARAMETRES!$C21</f>
        <v>G</v>
      </c>
      <c r="BO22" s="47"/>
      <c r="BP22" s="47"/>
      <c r="BQ22" s="47"/>
      <c r="BR22" s="47"/>
      <c r="BS22" s="47"/>
      <c r="BT22" s="47"/>
      <c r="BU22" s="47"/>
      <c r="BV22" s="47"/>
      <c r="BW22" s="47"/>
      <c r="BX22" s="47"/>
      <c r="BY22" s="47"/>
      <c r="BZ22" s="47"/>
      <c r="CA22" s="47"/>
      <c r="CB22" s="47"/>
      <c r="CC22" s="47"/>
      <c r="CD22" s="48" t="str">
        <f>IF(CE22=0,"-",SUM(BO22:CC22)/CE22*PARAMETRES!$G$11)</f>
        <v>-</v>
      </c>
      <c r="CE22" s="49">
        <f t="shared" si="3"/>
        <v>0</v>
      </c>
      <c r="CF22" s="51">
        <f>IF(PARAMETRES!$B21="-","",IF(BO$3="",0,IF(BO$46="",IF(BO22="",1,0),0))+IF(BP$3="",0,IF(BP$46="",IF(BP22="",1,0),0))+IF(BQ$3="",0,IF(BQ$46="",IF(BQ22="",1,0),0))+IF(BR$3="",0,IF(BR$46="",IF(BR22="",1,0),0))+IF(BS$3="",0,IF(BS$46="",IF(BS22="",1,0),0))+IF(BT$3="",0,IF(BT$46="",IF(BT22="",1,0),0))+IF(BU$3="",0,IF(BU$46="",IF(BU22="",1,0),0))+IF(BV$3="",0,IF(BV$46="",IF(BV22="",1,0),0))+IF(BW$3="",0,IF(BW$46="",IF(BW22="",1,0),0))+IF(BX$3="",0,IF(BX$46="",IF(BX22="",1,0),0))+IF(BY$3="",0,IF(BY$46="",IF(BY22="",1,0),0)+IF(BZ$3="",0,IF(BZ$46="",IF(BZ22="",1,0),0))+IF(CA$3="",0,IF(CA$46="",IF(CA22="",1,0),0))+IF(CB$3="",0,IF(CB$46="",IF(CB22="",1,0),0))+IF(CC$3="",0,IF(CC$46="",IF(CC22="",1,0),0))))</f>
        <v>0</v>
      </c>
      <c r="CG22" s="46" t="str">
        <f>PARAMETRES!$B21</f>
        <v>N</v>
      </c>
      <c r="CH22" s="52" t="str">
        <f>PARAMETRES!$C21</f>
        <v>G</v>
      </c>
      <c r="CJ22" s="80"/>
      <c r="CK22" s="81"/>
      <c r="CL22" s="77" t="s">
        <v>31</v>
      </c>
      <c r="CM22" s="82" t="str">
        <f t="shared" si="4"/>
        <v/>
      </c>
      <c r="CN22" s="83" t="str">
        <f t="shared" si="5"/>
        <v/>
      </c>
    </row>
    <row r="23" spans="1:92">
      <c r="A23" s="31">
        <f t="shared" si="6"/>
        <v>18</v>
      </c>
      <c r="B23" s="46" t="str">
        <f>PARAMETRES!$B22</f>
        <v>P</v>
      </c>
      <c r="C23" s="46" t="str">
        <f>PARAMETRES!$C22</f>
        <v>L</v>
      </c>
      <c r="D23" s="47">
        <v>14.5</v>
      </c>
      <c r="E23" s="47">
        <v>35</v>
      </c>
      <c r="F23" s="47">
        <v>21.5</v>
      </c>
      <c r="G23" s="47">
        <v>8</v>
      </c>
      <c r="H23" s="47">
        <v>18.5</v>
      </c>
      <c r="I23" s="47">
        <v>18</v>
      </c>
      <c r="J23" s="47"/>
      <c r="K23" s="47"/>
      <c r="L23" s="47"/>
      <c r="M23" s="47"/>
      <c r="N23" s="47"/>
      <c r="O23" s="47"/>
      <c r="P23" s="47"/>
      <c r="Q23" s="47"/>
      <c r="R23" s="47"/>
      <c r="S23" s="48">
        <f>IF(T23=0,"-",SUM(D23:R23)/T23*PARAMETRES!$G$11)</f>
        <v>39.152542372881356</v>
      </c>
      <c r="T23" s="49">
        <f t="shared" si="0"/>
        <v>118</v>
      </c>
      <c r="U23" s="50">
        <f>IF(PARAMETRES!$B22="-","",IF(D$3="",0,IF(D$46="",IF(D23="",1,0),0))+IF(E$3="",0,IF(E$46="",IF(E23="",1,0),0))+IF(F$3="",0,IF(F$46="",IF(F23="",1,0),0))+IF(G$3="",0,IF(G$46="",IF(G23="",1,0),0))+IF(H$3="",0,IF(H$46="",IF(H23="",1,0),0))+IF(I$3="",0,IF(I$46="",IF(I23="",1,0),0))+IF(J$3="",0,IF(J$46="",IF(J23="",1,0),0))+IF(K$3="",0,IF(K$46="",IF(K23="",1,0),0))+IF(L$3="",0,IF(L$46="",IF(L23="",1,0),0))+IF(M$3="",0,IF(M$46="",IF(M23="",1,0),0))+IF(N$3="",0,IF(N$46="",IF(N23="",1,0),0)+IF(O$3="",0,IF(O$46="",IF(O23="",1,0),0))+IF(P$3="",0,IF(P$46="",IF(P23="",1,0),0))+IF(Q$3="",0,IF(Q$46="",IF(Q23="",1,0),0))+IF(R$3="",0,IF(R$46="",IF(R23="",1,0),0))))</f>
        <v>0</v>
      </c>
      <c r="V23" s="31">
        <f t="shared" si="7"/>
        <v>18</v>
      </c>
      <c r="W23" s="46" t="str">
        <f>PARAMETRES!$B22</f>
        <v>P</v>
      </c>
      <c r="X23" s="46" t="str">
        <f>PARAMETRES!$C22</f>
        <v>L</v>
      </c>
      <c r="Y23" s="47"/>
      <c r="Z23" s="47"/>
      <c r="AA23" s="47"/>
      <c r="AB23" s="47"/>
      <c r="AC23" s="47"/>
      <c r="AD23" s="47"/>
      <c r="AE23" s="47"/>
      <c r="AF23" s="47"/>
      <c r="AG23" s="47"/>
      <c r="AH23" s="47"/>
      <c r="AI23" s="47"/>
      <c r="AJ23" s="47"/>
      <c r="AK23" s="47"/>
      <c r="AL23" s="47"/>
      <c r="AM23" s="47"/>
      <c r="AN23" s="48" t="str">
        <f>IF(AO23=0,"-",SUM(Y23:AM23)/AO23*PARAMETRES!$G$11)</f>
        <v>-</v>
      </c>
      <c r="AO23" s="49">
        <f t="shared" si="1"/>
        <v>0</v>
      </c>
      <c r="AP23" s="50">
        <f>IF(PARAMETRES!$B22="-","",IF(Y$3="",0,IF(Y$46="",IF(Y23="",1,0),0))+IF(Z$3="",0,IF(Z$46="",IF(Z23="",1,0),0))+IF(AA$3="",0,IF(AA$46="",IF(AA23="",1,0),0))+IF(AB$3="",0,IF(AB$46="",IF(AB23="",1,0),0))+IF(AC$3="",0,IF(AC$46="",IF(AC23="",1,0),0))+IF(AD$3="",0,IF(AD$46="",IF(AD23="",1,0),0))+IF(AE$3="",0,IF(AE$46="",IF(AE23="",1,0),0))+IF(AF$3="",0,IF(AF$46="",IF(AF23="",1,0),0))+IF(AG$3="",0,IF(AG$46="",IF(AG23="",1,0),0))+IF(AH$3="",0,IF(AH$46="",IF(AH23="",1,0),0))+IF(AI$3="",0,IF(AI$46="",IF(AI23="",1,0),0)+IF(AJ$3="",0,IF(AJ$46="",IF(AJ23="",1,0),0))+IF(AK$3="",0,IF(AK$46="",IF(AK23="",1,0),0))+IF(AL$3="",0,IF(AL$46="",IF(AL23="",1,0),0))+IF(AM$3="",0,IF(AM$46="",IF(AM23="",1,0),0))))</f>
        <v>0</v>
      </c>
      <c r="AQ23" s="31">
        <f t="shared" si="8"/>
        <v>18</v>
      </c>
      <c r="AR23" s="46" t="str">
        <f>PARAMETRES!$B22</f>
        <v>P</v>
      </c>
      <c r="AS23" s="46" t="str">
        <f>PARAMETRES!$C22</f>
        <v>L</v>
      </c>
      <c r="AT23" s="47"/>
      <c r="AU23" s="47"/>
      <c r="AV23" s="47"/>
      <c r="AW23" s="47"/>
      <c r="AX23" s="47"/>
      <c r="AY23" s="47"/>
      <c r="AZ23" s="47"/>
      <c r="BA23" s="47"/>
      <c r="BB23" s="47"/>
      <c r="BC23" s="47"/>
      <c r="BD23" s="47"/>
      <c r="BE23" s="47"/>
      <c r="BF23" s="47"/>
      <c r="BG23" s="47"/>
      <c r="BH23" s="47"/>
      <c r="BI23" s="48" t="str">
        <f>IF(BJ23=0,"-",SUM(AT23:BH23)/BJ23*PARAMETRES!$G$11)</f>
        <v>-</v>
      </c>
      <c r="BJ23" s="91">
        <f t="shared" si="2"/>
        <v>0</v>
      </c>
      <c r="BK23" s="92">
        <f>IF(PARAMETRES!$B22="-","",IF(AT$3="",0,IF(AT$46="",IF(AT23="",1,0),0))+IF(AU$3="",0,IF(AU$46="",IF(AU23="",1,0),0))+IF(AV$3="",0,IF(AV$46="",IF(AV23="",1,0),0))+IF(AW$3="",0,IF(AW$46="",IF(AW23="",1,0),0))+IF(AX$3="",0,IF(AX$46="",IF(AX23="",1,0),0))+IF(AY$3="",0,IF(AY$46="",IF(AY23="",1,0),0))+IF(AZ$3="",0,IF(AZ$46="",IF(AZ23="",1,0),0))+IF(BA$3="",0,IF(BA$46="",IF(BA23="",1,0),0))+IF(BB$3="",0,IF(BB$46="",IF(BB23="",1,0),0))+IF(BC$3="",0,IF(BC$46="",IF(BC23="",1,0),0))+IF(BD$3="",0,IF(BD$46="",IF(BD23="",1,0),0)+IF(BE$3="",0,IF(BE$46="",IF(BE23="",1,0),0))+IF(BF$3="",0,IF(BF$46="",IF(BF23="",1,0),0))+IF(BG$3="",0,IF(BG$46="",IF(BG23="",1,0),0))+IF(BH$3="",0,IF(BH$46="",IF(BH23="",1,0),0))))</f>
        <v>0</v>
      </c>
      <c r="BL23" s="31">
        <f t="shared" si="9"/>
        <v>18</v>
      </c>
      <c r="BM23" s="46" t="str">
        <f>PARAMETRES!$B22</f>
        <v>P</v>
      </c>
      <c r="BN23" s="46" t="str">
        <f>PARAMETRES!$C22</f>
        <v>L</v>
      </c>
      <c r="BO23" s="47"/>
      <c r="BP23" s="47"/>
      <c r="BQ23" s="47"/>
      <c r="BR23" s="47"/>
      <c r="BS23" s="47"/>
      <c r="BT23" s="47"/>
      <c r="BU23" s="47"/>
      <c r="BV23" s="47"/>
      <c r="BW23" s="47"/>
      <c r="BX23" s="47"/>
      <c r="BY23" s="47"/>
      <c r="BZ23" s="47"/>
      <c r="CA23" s="47"/>
      <c r="CB23" s="47"/>
      <c r="CC23" s="47"/>
      <c r="CD23" s="48" t="str">
        <f>IF(CE23=0,"-",SUM(BO23:CC23)/CE23*PARAMETRES!$G$11)</f>
        <v>-</v>
      </c>
      <c r="CE23" s="49">
        <f t="shared" si="3"/>
        <v>0</v>
      </c>
      <c r="CF23" s="51">
        <f>IF(PARAMETRES!$B22="-","",IF(BO$3="",0,IF(BO$46="",IF(BO23="",1,0),0))+IF(BP$3="",0,IF(BP$46="",IF(BP23="",1,0),0))+IF(BQ$3="",0,IF(BQ$46="",IF(BQ23="",1,0),0))+IF(BR$3="",0,IF(BR$46="",IF(BR23="",1,0),0))+IF(BS$3="",0,IF(BS$46="",IF(BS23="",1,0),0))+IF(BT$3="",0,IF(BT$46="",IF(BT23="",1,0),0))+IF(BU$3="",0,IF(BU$46="",IF(BU23="",1,0),0))+IF(BV$3="",0,IF(BV$46="",IF(BV23="",1,0),0))+IF(BW$3="",0,IF(BW$46="",IF(BW23="",1,0),0))+IF(BX$3="",0,IF(BX$46="",IF(BX23="",1,0),0))+IF(BY$3="",0,IF(BY$46="",IF(BY23="",1,0),0)+IF(BZ$3="",0,IF(BZ$46="",IF(BZ23="",1,0),0))+IF(CA$3="",0,IF(CA$46="",IF(CA23="",1,0),0))+IF(CB$3="",0,IF(CB$46="",IF(CB23="",1,0),0))+IF(CC$3="",0,IF(CC$46="",IF(CC23="",1,0),0))))</f>
        <v>0</v>
      </c>
      <c r="CG23" s="46" t="str">
        <f>PARAMETRES!$B22</f>
        <v>P</v>
      </c>
      <c r="CH23" s="52" t="str">
        <f>PARAMETRES!$C22</f>
        <v>L</v>
      </c>
      <c r="CJ23" s="80"/>
      <c r="CK23" s="81"/>
      <c r="CL23" s="77" t="s">
        <v>31</v>
      </c>
      <c r="CM23" s="82" t="str">
        <f t="shared" si="4"/>
        <v/>
      </c>
      <c r="CN23" s="83" t="str">
        <f t="shared" si="5"/>
        <v/>
      </c>
    </row>
    <row r="24" spans="1:92">
      <c r="A24" s="31">
        <f t="shared" ref="A24:A31" si="10">A23+1</f>
        <v>19</v>
      </c>
      <c r="B24" s="46" t="str">
        <f>PARAMETRES!$B23</f>
        <v>R</v>
      </c>
      <c r="C24" s="46" t="str">
        <f>PARAMETRES!$C23</f>
        <v>G</v>
      </c>
      <c r="D24" s="47">
        <v>15</v>
      </c>
      <c r="E24" s="47">
        <v>23.5</v>
      </c>
      <c r="F24" s="47">
        <v>18.5</v>
      </c>
      <c r="G24" s="47">
        <v>4</v>
      </c>
      <c r="H24" s="47">
        <v>12</v>
      </c>
      <c r="I24" s="47">
        <v>20</v>
      </c>
      <c r="J24" s="47"/>
      <c r="K24" s="47"/>
      <c r="L24" s="47"/>
      <c r="M24" s="47"/>
      <c r="N24" s="47"/>
      <c r="O24" s="47"/>
      <c r="P24" s="47"/>
      <c r="Q24" s="47"/>
      <c r="R24" s="47"/>
      <c r="S24" s="48">
        <f>IF(T24=0,"-",SUM(D24:R24)/T24*PARAMETRES!$G$11)</f>
        <v>31.525423728813561</v>
      </c>
      <c r="T24" s="49">
        <f t="shared" si="0"/>
        <v>118</v>
      </c>
      <c r="U24" s="50">
        <f>IF(PARAMETRES!$B23="-","",IF(D$3="",0,IF(D$46="",IF(D24="",1,0),0))+IF(E$3="",0,IF(E$46="",IF(E24="",1,0),0))+IF(F$3="",0,IF(F$46="",IF(F24="",1,0),0))+IF(G$3="",0,IF(G$46="",IF(G24="",1,0),0))+IF(H$3="",0,IF(H$46="",IF(H24="",1,0),0))+IF(I$3="",0,IF(I$46="",IF(I24="",1,0),0))+IF(J$3="",0,IF(J$46="",IF(J24="",1,0),0))+IF(K$3="",0,IF(K$46="",IF(K24="",1,0),0))+IF(L$3="",0,IF(L$46="",IF(L24="",1,0),0))+IF(M$3="",0,IF(M$46="",IF(M24="",1,0),0))+IF(N$3="",0,IF(N$46="",IF(N24="",1,0),0)+IF(O$3="",0,IF(O$46="",IF(O24="",1,0),0))+IF(P$3="",0,IF(P$46="",IF(P24="",1,0),0))+IF(Q$3="",0,IF(Q$46="",IF(Q24="",1,0),0))+IF(R$3="",0,IF(R$46="",IF(R24="",1,0),0))))</f>
        <v>0</v>
      </c>
      <c r="V24" s="31">
        <f t="shared" ref="V24:V31" si="11">V23+1</f>
        <v>19</v>
      </c>
      <c r="W24" s="46" t="str">
        <f>PARAMETRES!$B23</f>
        <v>R</v>
      </c>
      <c r="X24" s="46" t="str">
        <f>PARAMETRES!$C23</f>
        <v>G</v>
      </c>
      <c r="Y24" s="47"/>
      <c r="Z24" s="47"/>
      <c r="AA24" s="47"/>
      <c r="AB24" s="47"/>
      <c r="AC24" s="47"/>
      <c r="AD24" s="47"/>
      <c r="AE24" s="47"/>
      <c r="AF24" s="47"/>
      <c r="AG24" s="47"/>
      <c r="AH24" s="47"/>
      <c r="AI24" s="47"/>
      <c r="AJ24" s="47"/>
      <c r="AK24" s="47"/>
      <c r="AL24" s="47"/>
      <c r="AM24" s="47"/>
      <c r="AN24" s="48" t="str">
        <f>IF(AO24=0,"-",SUM(Y24:AM24)/AO24*PARAMETRES!$G$11)</f>
        <v>-</v>
      </c>
      <c r="AO24" s="49">
        <f t="shared" si="1"/>
        <v>0</v>
      </c>
      <c r="AP24" s="50">
        <f>IF(PARAMETRES!$B23="-","",IF(Y$3="",0,IF(Y$46="",IF(Y24="",1,0),0))+IF(Z$3="",0,IF(Z$46="",IF(Z24="",1,0),0))+IF(AA$3="",0,IF(AA$46="",IF(AA24="",1,0),0))+IF(AB$3="",0,IF(AB$46="",IF(AB24="",1,0),0))+IF(AC$3="",0,IF(AC$46="",IF(AC24="",1,0),0))+IF(AD$3="",0,IF(AD$46="",IF(AD24="",1,0),0))+IF(AE$3="",0,IF(AE$46="",IF(AE24="",1,0),0))+IF(AF$3="",0,IF(AF$46="",IF(AF24="",1,0),0))+IF(AG$3="",0,IF(AG$46="",IF(AG24="",1,0),0))+IF(AH$3="",0,IF(AH$46="",IF(AH24="",1,0),0))+IF(AI$3="",0,IF(AI$46="",IF(AI24="",1,0),0)+IF(AJ$3="",0,IF(AJ$46="",IF(AJ24="",1,0),0))+IF(AK$3="",0,IF(AK$46="",IF(AK24="",1,0),0))+IF(AL$3="",0,IF(AL$46="",IF(AL24="",1,0),0))+IF(AM$3="",0,IF(AM$46="",IF(AM24="",1,0),0))))</f>
        <v>0</v>
      </c>
      <c r="AQ24" s="31">
        <f t="shared" ref="AQ24:AQ31" si="12">AQ23+1</f>
        <v>19</v>
      </c>
      <c r="AR24" s="46" t="str">
        <f>PARAMETRES!$B23</f>
        <v>R</v>
      </c>
      <c r="AS24" s="46" t="str">
        <f>PARAMETRES!$C23</f>
        <v>G</v>
      </c>
      <c r="AT24" s="47"/>
      <c r="AU24" s="47"/>
      <c r="AV24" s="47"/>
      <c r="AW24" s="47"/>
      <c r="AX24" s="47"/>
      <c r="AY24" s="47"/>
      <c r="AZ24" s="47"/>
      <c r="BA24" s="47"/>
      <c r="BB24" s="47"/>
      <c r="BC24" s="47"/>
      <c r="BD24" s="47"/>
      <c r="BE24" s="47"/>
      <c r="BF24" s="47"/>
      <c r="BG24" s="47"/>
      <c r="BH24" s="47"/>
      <c r="BI24" s="48" t="str">
        <f>IF(BJ24=0,"-",SUM(AT24:BH24)/BJ24*PARAMETRES!$G$11)</f>
        <v>-</v>
      </c>
      <c r="BJ24" s="91">
        <f t="shared" si="2"/>
        <v>0</v>
      </c>
      <c r="BK24" s="92">
        <f>IF(PARAMETRES!$B23="-","",IF(AT$3="",0,IF(AT$46="",IF(AT24="",1,0),0))+IF(AU$3="",0,IF(AU$46="",IF(AU24="",1,0),0))+IF(AV$3="",0,IF(AV$46="",IF(AV24="",1,0),0))+IF(AW$3="",0,IF(AW$46="",IF(AW24="",1,0),0))+IF(AX$3="",0,IF(AX$46="",IF(AX24="",1,0),0))+IF(AY$3="",0,IF(AY$46="",IF(AY24="",1,0),0))+IF(AZ$3="",0,IF(AZ$46="",IF(AZ24="",1,0),0))+IF(BA$3="",0,IF(BA$46="",IF(BA24="",1,0),0))+IF(BB$3="",0,IF(BB$46="",IF(BB24="",1,0),0))+IF(BC$3="",0,IF(BC$46="",IF(BC24="",1,0),0))+IF(BD$3="",0,IF(BD$46="",IF(BD24="",1,0),0)+IF(BE$3="",0,IF(BE$46="",IF(BE24="",1,0),0))+IF(BF$3="",0,IF(BF$46="",IF(BF24="",1,0),0))+IF(BG$3="",0,IF(BG$46="",IF(BG24="",1,0),0))+IF(BH$3="",0,IF(BH$46="",IF(BH24="",1,0),0))))</f>
        <v>0</v>
      </c>
      <c r="BL24" s="31">
        <f t="shared" ref="BL24:BL31" si="13">BL23+1</f>
        <v>19</v>
      </c>
      <c r="BM24" s="46" t="str">
        <f>PARAMETRES!$B23</f>
        <v>R</v>
      </c>
      <c r="BN24" s="46" t="str">
        <f>PARAMETRES!$C23</f>
        <v>G</v>
      </c>
      <c r="BO24" s="47"/>
      <c r="BP24" s="47"/>
      <c r="BQ24" s="47"/>
      <c r="BR24" s="47"/>
      <c r="BS24" s="47"/>
      <c r="BT24" s="47"/>
      <c r="BU24" s="47"/>
      <c r="BV24" s="47"/>
      <c r="BW24" s="47"/>
      <c r="BX24" s="47"/>
      <c r="BY24" s="47"/>
      <c r="BZ24" s="47"/>
      <c r="CA24" s="47"/>
      <c r="CB24" s="47"/>
      <c r="CC24" s="47"/>
      <c r="CD24" s="48" t="str">
        <f>IF(CE24=0,"-",SUM(BO24:CC24)/CE24*PARAMETRES!$G$11)</f>
        <v>-</v>
      </c>
      <c r="CE24" s="49">
        <f t="shared" si="3"/>
        <v>0</v>
      </c>
      <c r="CF24" s="51">
        <f>IF(PARAMETRES!$B23="-","",IF(BO$3="",0,IF(BO$46="",IF(BO24="",1,0),0))+IF(BP$3="",0,IF(BP$46="",IF(BP24="",1,0),0))+IF(BQ$3="",0,IF(BQ$46="",IF(BQ24="",1,0),0))+IF(BR$3="",0,IF(BR$46="",IF(BR24="",1,0),0))+IF(BS$3="",0,IF(BS$46="",IF(BS24="",1,0),0))+IF(BT$3="",0,IF(BT$46="",IF(BT24="",1,0),0))+IF(BU$3="",0,IF(BU$46="",IF(BU24="",1,0),0))+IF(BV$3="",0,IF(BV$46="",IF(BV24="",1,0),0))+IF(BW$3="",0,IF(BW$46="",IF(BW24="",1,0),0))+IF(BX$3="",0,IF(BX$46="",IF(BX24="",1,0),0))+IF(BY$3="",0,IF(BY$46="",IF(BY24="",1,0),0)+IF(BZ$3="",0,IF(BZ$46="",IF(BZ24="",1,0),0))+IF(CA$3="",0,IF(CA$46="",IF(CA24="",1,0),0))+IF(CB$3="",0,IF(CB$46="",IF(CB24="",1,0),0))+IF(CC$3="",0,IF(CC$46="",IF(CC24="",1,0),0))))</f>
        <v>0</v>
      </c>
      <c r="CG24" s="46" t="str">
        <f>PARAMETRES!$B23</f>
        <v>R</v>
      </c>
      <c r="CH24" s="52" t="str">
        <f>PARAMETRES!$C23</f>
        <v>G</v>
      </c>
      <c r="CJ24" s="80"/>
      <c r="CK24" s="81"/>
      <c r="CL24" s="77" t="s">
        <v>31</v>
      </c>
      <c r="CM24" s="82" t="str">
        <f t="shared" si="4"/>
        <v/>
      </c>
      <c r="CN24" s="83" t="str">
        <f t="shared" si="5"/>
        <v/>
      </c>
    </row>
    <row r="25" spans="1:92">
      <c r="A25" s="31">
        <f t="shared" si="10"/>
        <v>20</v>
      </c>
      <c r="B25" s="46" t="str">
        <f>PARAMETRES!$B24</f>
        <v>R</v>
      </c>
      <c r="C25" s="46" t="str">
        <f>PARAMETRES!$C24</f>
        <v>N</v>
      </c>
      <c r="D25" s="47">
        <v>14</v>
      </c>
      <c r="E25" s="47">
        <v>25</v>
      </c>
      <c r="F25" s="47">
        <v>21.5</v>
      </c>
      <c r="G25" s="47">
        <v>5</v>
      </c>
      <c r="H25" s="47"/>
      <c r="I25" s="47">
        <v>19</v>
      </c>
      <c r="J25" s="47"/>
      <c r="K25" s="47"/>
      <c r="L25" s="47"/>
      <c r="M25" s="47"/>
      <c r="N25" s="47"/>
      <c r="O25" s="47"/>
      <c r="P25" s="47"/>
      <c r="Q25" s="47"/>
      <c r="R25" s="47"/>
      <c r="S25" s="48">
        <f>IF(T25=0,"-",SUM(D25:R25)/T25*PARAMETRES!$G$11)</f>
        <v>34.489795918367349</v>
      </c>
      <c r="T25" s="49">
        <f t="shared" si="0"/>
        <v>98</v>
      </c>
      <c r="U25" s="50">
        <f>IF(PARAMETRES!$B24="-","",IF(D$3="",0,IF(D$46="",IF(D25="",1,0),0))+IF(E$3="",0,IF(E$46="",IF(E25="",1,0),0))+IF(F$3="",0,IF(F$46="",IF(F25="",1,0),0))+IF(G$3="",0,IF(G$46="",IF(G25="",1,0),0))+IF(H$3="",0,IF(H$46="",IF(H25="",1,0),0))+IF(I$3="",0,IF(I$46="",IF(I25="",1,0),0))+IF(J$3="",0,IF(J$46="",IF(J25="",1,0),0))+IF(K$3="",0,IF(K$46="",IF(K25="",1,0),0))+IF(L$3="",0,IF(L$46="",IF(L25="",1,0),0))+IF(M$3="",0,IF(M$46="",IF(M25="",1,0),0))+IF(N$3="",0,IF(N$46="",IF(N25="",1,0),0)+IF(O$3="",0,IF(O$46="",IF(O25="",1,0),0))+IF(P$3="",0,IF(P$46="",IF(P25="",1,0),0))+IF(Q$3="",0,IF(Q$46="",IF(Q25="",1,0),0))+IF(R$3="",0,IF(R$46="",IF(R25="",1,0),0))))</f>
        <v>1</v>
      </c>
      <c r="V25" s="31">
        <f t="shared" si="11"/>
        <v>20</v>
      </c>
      <c r="W25" s="46" t="str">
        <f>PARAMETRES!$B24</f>
        <v>R</v>
      </c>
      <c r="X25" s="46" t="str">
        <f>PARAMETRES!$C24</f>
        <v>N</v>
      </c>
      <c r="Y25" s="47"/>
      <c r="Z25" s="47"/>
      <c r="AA25" s="47"/>
      <c r="AB25" s="47"/>
      <c r="AC25" s="47"/>
      <c r="AD25" s="47"/>
      <c r="AE25" s="47"/>
      <c r="AF25" s="47"/>
      <c r="AG25" s="47"/>
      <c r="AH25" s="47"/>
      <c r="AI25" s="47"/>
      <c r="AJ25" s="47"/>
      <c r="AK25" s="47"/>
      <c r="AL25" s="47"/>
      <c r="AM25" s="47"/>
      <c r="AN25" s="48" t="str">
        <f>IF(AO25=0,"-",SUM(Y25:AM25)/AO25*PARAMETRES!$G$11)</f>
        <v>-</v>
      </c>
      <c r="AO25" s="49">
        <f t="shared" si="1"/>
        <v>0</v>
      </c>
      <c r="AP25" s="50">
        <f>IF(PARAMETRES!$B24="-","",IF(Y$3="",0,IF(Y$46="",IF(Y25="",1,0),0))+IF(Z$3="",0,IF(Z$46="",IF(Z25="",1,0),0))+IF(AA$3="",0,IF(AA$46="",IF(AA25="",1,0),0))+IF(AB$3="",0,IF(AB$46="",IF(AB25="",1,0),0))+IF(AC$3="",0,IF(AC$46="",IF(AC25="",1,0),0))+IF(AD$3="",0,IF(AD$46="",IF(AD25="",1,0),0))+IF(AE$3="",0,IF(AE$46="",IF(AE25="",1,0),0))+IF(AF$3="",0,IF(AF$46="",IF(AF25="",1,0),0))+IF(AG$3="",0,IF(AG$46="",IF(AG25="",1,0),0))+IF(AH$3="",0,IF(AH$46="",IF(AH25="",1,0),0))+IF(AI$3="",0,IF(AI$46="",IF(AI25="",1,0),0)+IF(AJ$3="",0,IF(AJ$46="",IF(AJ25="",1,0),0))+IF(AK$3="",0,IF(AK$46="",IF(AK25="",1,0),0))+IF(AL$3="",0,IF(AL$46="",IF(AL25="",1,0),0))+IF(AM$3="",0,IF(AM$46="",IF(AM25="",1,0),0))))</f>
        <v>0</v>
      </c>
      <c r="AQ25" s="31">
        <f t="shared" si="12"/>
        <v>20</v>
      </c>
      <c r="AR25" s="46" t="str">
        <f>PARAMETRES!$B24</f>
        <v>R</v>
      </c>
      <c r="AS25" s="46" t="str">
        <f>PARAMETRES!$C24</f>
        <v>N</v>
      </c>
      <c r="AT25" s="47"/>
      <c r="AU25" s="47"/>
      <c r="AV25" s="47"/>
      <c r="AW25" s="47"/>
      <c r="AX25" s="47"/>
      <c r="AY25" s="47"/>
      <c r="AZ25" s="47"/>
      <c r="BA25" s="47"/>
      <c r="BB25" s="47"/>
      <c r="BC25" s="47"/>
      <c r="BD25" s="47"/>
      <c r="BE25" s="47"/>
      <c r="BF25" s="47"/>
      <c r="BG25" s="47"/>
      <c r="BH25" s="47"/>
      <c r="BI25" s="48" t="str">
        <f>IF(BJ25=0,"-",SUM(AT25:BH25)/BJ25*PARAMETRES!$G$11)</f>
        <v>-</v>
      </c>
      <c r="BJ25" s="91">
        <f t="shared" si="2"/>
        <v>0</v>
      </c>
      <c r="BK25" s="92">
        <f>IF(PARAMETRES!$B24="-","",IF(AT$3="",0,IF(AT$46="",IF(AT25="",1,0),0))+IF(AU$3="",0,IF(AU$46="",IF(AU25="",1,0),0))+IF(AV$3="",0,IF(AV$46="",IF(AV25="",1,0),0))+IF(AW$3="",0,IF(AW$46="",IF(AW25="",1,0),0))+IF(AX$3="",0,IF(AX$46="",IF(AX25="",1,0),0))+IF(AY$3="",0,IF(AY$46="",IF(AY25="",1,0),0))+IF(AZ$3="",0,IF(AZ$46="",IF(AZ25="",1,0),0))+IF(BA$3="",0,IF(BA$46="",IF(BA25="",1,0),0))+IF(BB$3="",0,IF(BB$46="",IF(BB25="",1,0),0))+IF(BC$3="",0,IF(BC$46="",IF(BC25="",1,0),0))+IF(BD$3="",0,IF(BD$46="",IF(BD25="",1,0),0)+IF(BE$3="",0,IF(BE$46="",IF(BE25="",1,0),0))+IF(BF$3="",0,IF(BF$46="",IF(BF25="",1,0),0))+IF(BG$3="",0,IF(BG$46="",IF(BG25="",1,0),0))+IF(BH$3="",0,IF(BH$46="",IF(BH25="",1,0),0))))</f>
        <v>0</v>
      </c>
      <c r="BL25" s="31">
        <f t="shared" si="13"/>
        <v>20</v>
      </c>
      <c r="BM25" s="46" t="str">
        <f>PARAMETRES!$B24</f>
        <v>R</v>
      </c>
      <c r="BN25" s="46" t="str">
        <f>PARAMETRES!$C24</f>
        <v>N</v>
      </c>
      <c r="BO25" s="47"/>
      <c r="BP25" s="47"/>
      <c r="BQ25" s="47"/>
      <c r="BR25" s="47"/>
      <c r="BS25" s="47"/>
      <c r="BT25" s="47"/>
      <c r="BU25" s="47"/>
      <c r="BV25" s="47"/>
      <c r="BW25" s="47"/>
      <c r="BX25" s="47"/>
      <c r="BY25" s="47"/>
      <c r="BZ25" s="47"/>
      <c r="CA25" s="47"/>
      <c r="CB25" s="47"/>
      <c r="CC25" s="47"/>
      <c r="CD25" s="48" t="str">
        <f>IF(CE25=0,"-",SUM(BO25:CC25)/CE25*PARAMETRES!$G$11)</f>
        <v>-</v>
      </c>
      <c r="CE25" s="49">
        <f t="shared" si="3"/>
        <v>0</v>
      </c>
      <c r="CF25" s="51">
        <f>IF(PARAMETRES!$B24="-","",IF(BO$3="",0,IF(BO$46="",IF(BO25="",1,0),0))+IF(BP$3="",0,IF(BP$46="",IF(BP25="",1,0),0))+IF(BQ$3="",0,IF(BQ$46="",IF(BQ25="",1,0),0))+IF(BR$3="",0,IF(BR$46="",IF(BR25="",1,0),0))+IF(BS$3="",0,IF(BS$46="",IF(BS25="",1,0),0))+IF(BT$3="",0,IF(BT$46="",IF(BT25="",1,0),0))+IF(BU$3="",0,IF(BU$46="",IF(BU25="",1,0),0))+IF(BV$3="",0,IF(BV$46="",IF(BV25="",1,0),0))+IF(BW$3="",0,IF(BW$46="",IF(BW25="",1,0),0))+IF(BX$3="",0,IF(BX$46="",IF(BX25="",1,0),0))+IF(BY$3="",0,IF(BY$46="",IF(BY25="",1,0),0)+IF(BZ$3="",0,IF(BZ$46="",IF(BZ25="",1,0),0))+IF(CA$3="",0,IF(CA$46="",IF(CA25="",1,0),0))+IF(CB$3="",0,IF(CB$46="",IF(CB25="",1,0),0))+IF(CC$3="",0,IF(CC$46="",IF(CC25="",1,0),0))))</f>
        <v>0</v>
      </c>
      <c r="CG25" s="46" t="str">
        <f>PARAMETRES!$B24</f>
        <v>R</v>
      </c>
      <c r="CH25" s="52" t="str">
        <f>PARAMETRES!$C24</f>
        <v>N</v>
      </c>
      <c r="CJ25" s="80"/>
      <c r="CK25" s="81"/>
      <c r="CL25" s="77" t="s">
        <v>31</v>
      </c>
      <c r="CM25" s="82" t="str">
        <f t="shared" si="4"/>
        <v/>
      </c>
      <c r="CN25" s="83" t="str">
        <f t="shared" si="5"/>
        <v/>
      </c>
    </row>
    <row r="26" spans="1:92">
      <c r="A26" s="31">
        <f t="shared" si="10"/>
        <v>21</v>
      </c>
      <c r="B26" s="46" t="str">
        <f>PARAMETRES!$B25</f>
        <v>R</v>
      </c>
      <c r="C26" s="46" t="str">
        <f>PARAMETRES!$C25</f>
        <v>A</v>
      </c>
      <c r="D26" s="47">
        <v>12</v>
      </c>
      <c r="E26" s="47">
        <v>28</v>
      </c>
      <c r="F26" s="47">
        <v>21.5</v>
      </c>
      <c r="G26" s="47">
        <v>6.5</v>
      </c>
      <c r="H26" s="47">
        <v>19</v>
      </c>
      <c r="I26" s="47">
        <v>20</v>
      </c>
      <c r="J26" s="47"/>
      <c r="K26" s="47"/>
      <c r="L26" s="47"/>
      <c r="M26" s="47"/>
      <c r="N26" s="47"/>
      <c r="O26" s="47"/>
      <c r="P26" s="47"/>
      <c r="Q26" s="47"/>
      <c r="R26" s="47"/>
      <c r="S26" s="48">
        <f>IF(T26=0,"-",SUM(D26:R26)/T26*PARAMETRES!$G$11)</f>
        <v>36.271186440677965</v>
      </c>
      <c r="T26" s="49">
        <f t="shared" si="0"/>
        <v>118</v>
      </c>
      <c r="U26" s="50">
        <f>IF(PARAMETRES!$B25="-","",IF(D$3="",0,IF(D$46="",IF(D26="",1,0),0))+IF(E$3="",0,IF(E$46="",IF(E26="",1,0),0))+IF(F$3="",0,IF(F$46="",IF(F26="",1,0),0))+IF(G$3="",0,IF(G$46="",IF(G26="",1,0),0))+IF(H$3="",0,IF(H$46="",IF(H26="",1,0),0))+IF(I$3="",0,IF(I$46="",IF(I26="",1,0),0))+IF(J$3="",0,IF(J$46="",IF(J26="",1,0),0))+IF(K$3="",0,IF(K$46="",IF(K26="",1,0),0))+IF(L$3="",0,IF(L$46="",IF(L26="",1,0),0))+IF(M$3="",0,IF(M$46="",IF(M26="",1,0),0))+IF(N$3="",0,IF(N$46="",IF(N26="",1,0),0)+IF(O$3="",0,IF(O$46="",IF(O26="",1,0),0))+IF(P$3="",0,IF(P$46="",IF(P26="",1,0),0))+IF(Q$3="",0,IF(Q$46="",IF(Q26="",1,0),0))+IF(R$3="",0,IF(R$46="",IF(R26="",1,0),0))))</f>
        <v>0</v>
      </c>
      <c r="V26" s="31">
        <f t="shared" si="11"/>
        <v>21</v>
      </c>
      <c r="W26" s="46" t="str">
        <f>PARAMETRES!$B25</f>
        <v>R</v>
      </c>
      <c r="X26" s="46" t="str">
        <f>PARAMETRES!$C25</f>
        <v>A</v>
      </c>
      <c r="Y26" s="47"/>
      <c r="Z26" s="47"/>
      <c r="AA26" s="47"/>
      <c r="AB26" s="47"/>
      <c r="AC26" s="47"/>
      <c r="AD26" s="47"/>
      <c r="AE26" s="47"/>
      <c r="AF26" s="47"/>
      <c r="AG26" s="47"/>
      <c r="AH26" s="47"/>
      <c r="AI26" s="47"/>
      <c r="AJ26" s="47"/>
      <c r="AK26" s="47"/>
      <c r="AL26" s="47"/>
      <c r="AM26" s="47"/>
      <c r="AN26" s="48" t="str">
        <f>IF(AO26=0,"-",SUM(Y26:AM26)/AO26*PARAMETRES!$G$11)</f>
        <v>-</v>
      </c>
      <c r="AO26" s="49">
        <f t="shared" si="1"/>
        <v>0</v>
      </c>
      <c r="AP26" s="50">
        <f>IF(PARAMETRES!$B25="-","",IF(Y$3="",0,IF(Y$46="",IF(Y26="",1,0),0))+IF(Z$3="",0,IF(Z$46="",IF(Z26="",1,0),0))+IF(AA$3="",0,IF(AA$46="",IF(AA26="",1,0),0))+IF(AB$3="",0,IF(AB$46="",IF(AB26="",1,0),0))+IF(AC$3="",0,IF(AC$46="",IF(AC26="",1,0),0))+IF(AD$3="",0,IF(AD$46="",IF(AD26="",1,0),0))+IF(AE$3="",0,IF(AE$46="",IF(AE26="",1,0),0))+IF(AF$3="",0,IF(AF$46="",IF(AF26="",1,0),0))+IF(AG$3="",0,IF(AG$46="",IF(AG26="",1,0),0))+IF(AH$3="",0,IF(AH$46="",IF(AH26="",1,0),0))+IF(AI$3="",0,IF(AI$46="",IF(AI26="",1,0),0)+IF(AJ$3="",0,IF(AJ$46="",IF(AJ26="",1,0),0))+IF(AK$3="",0,IF(AK$46="",IF(AK26="",1,0),0))+IF(AL$3="",0,IF(AL$46="",IF(AL26="",1,0),0))+IF(AM$3="",0,IF(AM$46="",IF(AM26="",1,0),0))))</f>
        <v>0</v>
      </c>
      <c r="AQ26" s="31">
        <f t="shared" si="12"/>
        <v>21</v>
      </c>
      <c r="AR26" s="46" t="str">
        <f>PARAMETRES!$B25</f>
        <v>R</v>
      </c>
      <c r="AS26" s="46" t="str">
        <f>PARAMETRES!$C25</f>
        <v>A</v>
      </c>
      <c r="AT26" s="47"/>
      <c r="AU26" s="47"/>
      <c r="AV26" s="47"/>
      <c r="AW26" s="47"/>
      <c r="AX26" s="47"/>
      <c r="AY26" s="47"/>
      <c r="AZ26" s="47"/>
      <c r="BA26" s="47"/>
      <c r="BB26" s="47"/>
      <c r="BC26" s="47"/>
      <c r="BD26" s="47"/>
      <c r="BE26" s="47"/>
      <c r="BF26" s="47"/>
      <c r="BG26" s="47"/>
      <c r="BH26" s="47"/>
      <c r="BI26" s="48" t="str">
        <f>IF(BJ26=0,"-",SUM(AT26:BH26)/BJ26*PARAMETRES!$G$11)</f>
        <v>-</v>
      </c>
      <c r="BJ26" s="91">
        <f t="shared" si="2"/>
        <v>0</v>
      </c>
      <c r="BK26" s="92">
        <f>IF(PARAMETRES!$B25="-","",IF(AT$3="",0,IF(AT$46="",IF(AT26="",1,0),0))+IF(AU$3="",0,IF(AU$46="",IF(AU26="",1,0),0))+IF(AV$3="",0,IF(AV$46="",IF(AV26="",1,0),0))+IF(AW$3="",0,IF(AW$46="",IF(AW26="",1,0),0))+IF(AX$3="",0,IF(AX$46="",IF(AX26="",1,0),0))+IF(AY$3="",0,IF(AY$46="",IF(AY26="",1,0),0))+IF(AZ$3="",0,IF(AZ$46="",IF(AZ26="",1,0),0))+IF(BA$3="",0,IF(BA$46="",IF(BA26="",1,0),0))+IF(BB$3="",0,IF(BB$46="",IF(BB26="",1,0),0))+IF(BC$3="",0,IF(BC$46="",IF(BC26="",1,0),0))+IF(BD$3="",0,IF(BD$46="",IF(BD26="",1,0),0)+IF(BE$3="",0,IF(BE$46="",IF(BE26="",1,0),0))+IF(BF$3="",0,IF(BF$46="",IF(BF26="",1,0),0))+IF(BG$3="",0,IF(BG$46="",IF(BG26="",1,0),0))+IF(BH$3="",0,IF(BH$46="",IF(BH26="",1,0),0))))</f>
        <v>0</v>
      </c>
      <c r="BL26" s="31">
        <f t="shared" si="13"/>
        <v>21</v>
      </c>
      <c r="BM26" s="46" t="str">
        <f>PARAMETRES!$B25</f>
        <v>R</v>
      </c>
      <c r="BN26" s="46" t="str">
        <f>PARAMETRES!$C25</f>
        <v>A</v>
      </c>
      <c r="BO26" s="47"/>
      <c r="BP26" s="47"/>
      <c r="BQ26" s="47"/>
      <c r="BR26" s="47"/>
      <c r="BS26" s="47"/>
      <c r="BT26" s="47"/>
      <c r="BU26" s="47"/>
      <c r="BV26" s="47"/>
      <c r="BW26" s="47"/>
      <c r="BX26" s="47"/>
      <c r="BY26" s="47"/>
      <c r="BZ26" s="47"/>
      <c r="CA26" s="47"/>
      <c r="CB26" s="47"/>
      <c r="CC26" s="47"/>
      <c r="CD26" s="48" t="str">
        <f>IF(CE26=0,"-",SUM(BO26:CC26)/CE26*PARAMETRES!$G$11)</f>
        <v>-</v>
      </c>
      <c r="CE26" s="49">
        <f t="shared" si="3"/>
        <v>0</v>
      </c>
      <c r="CF26" s="51">
        <f>IF(PARAMETRES!$B25="-","",IF(BO$3="",0,IF(BO$46="",IF(BO26="",1,0),0))+IF(BP$3="",0,IF(BP$46="",IF(BP26="",1,0),0))+IF(BQ$3="",0,IF(BQ$46="",IF(BQ26="",1,0),0))+IF(BR$3="",0,IF(BR$46="",IF(BR26="",1,0),0))+IF(BS$3="",0,IF(BS$46="",IF(BS26="",1,0),0))+IF(BT$3="",0,IF(BT$46="",IF(BT26="",1,0),0))+IF(BU$3="",0,IF(BU$46="",IF(BU26="",1,0),0))+IF(BV$3="",0,IF(BV$46="",IF(BV26="",1,0),0))+IF(BW$3="",0,IF(BW$46="",IF(BW26="",1,0),0))+IF(BX$3="",0,IF(BX$46="",IF(BX26="",1,0),0))+IF(BY$3="",0,IF(BY$46="",IF(BY26="",1,0),0)+IF(BZ$3="",0,IF(BZ$46="",IF(BZ26="",1,0),0))+IF(CA$3="",0,IF(CA$46="",IF(CA26="",1,0),0))+IF(CB$3="",0,IF(CB$46="",IF(CB26="",1,0),0))+IF(CC$3="",0,IF(CC$46="",IF(CC26="",1,0),0))))</f>
        <v>0</v>
      </c>
      <c r="CG26" s="46" t="str">
        <f>PARAMETRES!$B25</f>
        <v>R</v>
      </c>
      <c r="CH26" s="52" t="str">
        <f>PARAMETRES!$C25</f>
        <v>A</v>
      </c>
      <c r="CJ26" s="80"/>
      <c r="CK26" s="81"/>
      <c r="CL26" s="77" t="s">
        <v>31</v>
      </c>
      <c r="CM26" s="82" t="str">
        <f t="shared" si="4"/>
        <v/>
      </c>
      <c r="CN26" s="83" t="str">
        <f t="shared" si="5"/>
        <v/>
      </c>
    </row>
    <row r="27" spans="1:92">
      <c r="A27" s="31">
        <f t="shared" si="10"/>
        <v>22</v>
      </c>
      <c r="B27" s="46" t="str">
        <f>PARAMETRES!$B26</f>
        <v>S</v>
      </c>
      <c r="C27" s="46" t="str">
        <f>PARAMETRES!$C26</f>
        <v>M</v>
      </c>
      <c r="D27" s="47">
        <v>15</v>
      </c>
      <c r="E27" s="47">
        <v>23.5</v>
      </c>
      <c r="F27" s="47">
        <v>18.5</v>
      </c>
      <c r="G27" s="47">
        <v>1</v>
      </c>
      <c r="H27" s="47">
        <v>19.5</v>
      </c>
      <c r="I27" s="47">
        <v>19</v>
      </c>
      <c r="J27" s="47"/>
      <c r="K27" s="47"/>
      <c r="L27" s="47"/>
      <c r="M27" s="47"/>
      <c r="N27" s="47"/>
      <c r="O27" s="47"/>
      <c r="P27" s="47"/>
      <c r="Q27" s="47"/>
      <c r="R27" s="47"/>
      <c r="S27" s="48">
        <f>IF(T27=0,"-",SUM(D27:R27)/T27*PARAMETRES!$G$11)</f>
        <v>32.711864406779661</v>
      </c>
      <c r="T27" s="49">
        <f t="shared" si="0"/>
        <v>118</v>
      </c>
      <c r="U27" s="50">
        <f>IF(PARAMETRES!$B26="-","",IF(D$3="",0,IF(D$46="",IF(D27="",1,0),0))+IF(E$3="",0,IF(E$46="",IF(E27="",1,0),0))+IF(F$3="",0,IF(F$46="",IF(F27="",1,0),0))+IF(G$3="",0,IF(G$46="",IF(G27="",1,0),0))+IF(H$3="",0,IF(H$46="",IF(H27="",1,0),0))+IF(I$3="",0,IF(I$46="",IF(I27="",1,0),0))+IF(J$3="",0,IF(J$46="",IF(J27="",1,0),0))+IF(K$3="",0,IF(K$46="",IF(K27="",1,0),0))+IF(L$3="",0,IF(L$46="",IF(L27="",1,0),0))+IF(M$3="",0,IF(M$46="",IF(M27="",1,0),0))+IF(N$3="",0,IF(N$46="",IF(N27="",1,0),0)+IF(O$3="",0,IF(O$46="",IF(O27="",1,0),0))+IF(P$3="",0,IF(P$46="",IF(P27="",1,0),0))+IF(Q$3="",0,IF(Q$46="",IF(Q27="",1,0),0))+IF(R$3="",0,IF(R$46="",IF(R27="",1,0),0))))</f>
        <v>0</v>
      </c>
      <c r="V27" s="31">
        <f t="shared" si="11"/>
        <v>22</v>
      </c>
      <c r="W27" s="46" t="str">
        <f>PARAMETRES!$B26</f>
        <v>S</v>
      </c>
      <c r="X27" s="46" t="str">
        <f>PARAMETRES!$C26</f>
        <v>M</v>
      </c>
      <c r="Y27" s="47"/>
      <c r="Z27" s="47"/>
      <c r="AA27" s="47"/>
      <c r="AB27" s="47"/>
      <c r="AC27" s="47"/>
      <c r="AD27" s="47"/>
      <c r="AE27" s="47"/>
      <c r="AF27" s="47"/>
      <c r="AG27" s="47"/>
      <c r="AH27" s="47"/>
      <c r="AI27" s="47"/>
      <c r="AJ27" s="47"/>
      <c r="AK27" s="47"/>
      <c r="AL27" s="47"/>
      <c r="AM27" s="47"/>
      <c r="AN27" s="48" t="str">
        <f>IF(AO27=0,"-",SUM(Y27:AM27)/AO27*PARAMETRES!$G$11)</f>
        <v>-</v>
      </c>
      <c r="AO27" s="49">
        <f t="shared" si="1"/>
        <v>0</v>
      </c>
      <c r="AP27" s="50">
        <f>IF(PARAMETRES!$B26="-","",IF(Y$3="",0,IF(Y$46="",IF(Y27="",1,0),0))+IF(Z$3="",0,IF(Z$46="",IF(Z27="",1,0),0))+IF(AA$3="",0,IF(AA$46="",IF(AA27="",1,0),0))+IF(AB$3="",0,IF(AB$46="",IF(AB27="",1,0),0))+IF(AC$3="",0,IF(AC$46="",IF(AC27="",1,0),0))+IF(AD$3="",0,IF(AD$46="",IF(AD27="",1,0),0))+IF(AE$3="",0,IF(AE$46="",IF(AE27="",1,0),0))+IF(AF$3="",0,IF(AF$46="",IF(AF27="",1,0),0))+IF(AG$3="",0,IF(AG$46="",IF(AG27="",1,0),0))+IF(AH$3="",0,IF(AH$46="",IF(AH27="",1,0),0))+IF(AI$3="",0,IF(AI$46="",IF(AI27="",1,0),0)+IF(AJ$3="",0,IF(AJ$46="",IF(AJ27="",1,0),0))+IF(AK$3="",0,IF(AK$46="",IF(AK27="",1,0),0))+IF(AL$3="",0,IF(AL$46="",IF(AL27="",1,0),0))+IF(AM$3="",0,IF(AM$46="",IF(AM27="",1,0),0))))</f>
        <v>0</v>
      </c>
      <c r="AQ27" s="31">
        <f t="shared" si="12"/>
        <v>22</v>
      </c>
      <c r="AR27" s="46" t="str">
        <f>PARAMETRES!$B26</f>
        <v>S</v>
      </c>
      <c r="AS27" s="46" t="str">
        <f>PARAMETRES!$C26</f>
        <v>M</v>
      </c>
      <c r="AT27" s="47"/>
      <c r="AU27" s="47"/>
      <c r="AV27" s="47"/>
      <c r="AW27" s="47"/>
      <c r="AX27" s="47"/>
      <c r="AY27" s="47"/>
      <c r="AZ27" s="47"/>
      <c r="BA27" s="47"/>
      <c r="BB27" s="47"/>
      <c r="BC27" s="47"/>
      <c r="BD27" s="47"/>
      <c r="BE27" s="47"/>
      <c r="BF27" s="47"/>
      <c r="BG27" s="47"/>
      <c r="BH27" s="47"/>
      <c r="BI27" s="48" t="str">
        <f>IF(BJ27=0,"-",SUM(AT27:BH27)/BJ27*PARAMETRES!$G$11)</f>
        <v>-</v>
      </c>
      <c r="BJ27" s="91">
        <f t="shared" si="2"/>
        <v>0</v>
      </c>
      <c r="BK27" s="92">
        <f>IF(PARAMETRES!$B26="-","",IF(AT$3="",0,IF(AT$46="",IF(AT27="",1,0),0))+IF(AU$3="",0,IF(AU$46="",IF(AU27="",1,0),0))+IF(AV$3="",0,IF(AV$46="",IF(AV27="",1,0),0))+IF(AW$3="",0,IF(AW$46="",IF(AW27="",1,0),0))+IF(AX$3="",0,IF(AX$46="",IF(AX27="",1,0),0))+IF(AY$3="",0,IF(AY$46="",IF(AY27="",1,0),0))+IF(AZ$3="",0,IF(AZ$46="",IF(AZ27="",1,0),0))+IF(BA$3="",0,IF(BA$46="",IF(BA27="",1,0),0))+IF(BB$3="",0,IF(BB$46="",IF(BB27="",1,0),0))+IF(BC$3="",0,IF(BC$46="",IF(BC27="",1,0),0))+IF(BD$3="",0,IF(BD$46="",IF(BD27="",1,0),0)+IF(BE$3="",0,IF(BE$46="",IF(BE27="",1,0),0))+IF(BF$3="",0,IF(BF$46="",IF(BF27="",1,0),0))+IF(BG$3="",0,IF(BG$46="",IF(BG27="",1,0),0))+IF(BH$3="",0,IF(BH$46="",IF(BH27="",1,0),0))))</f>
        <v>0</v>
      </c>
      <c r="BL27" s="31">
        <f t="shared" si="13"/>
        <v>22</v>
      </c>
      <c r="BM27" s="46" t="str">
        <f>PARAMETRES!$B26</f>
        <v>S</v>
      </c>
      <c r="BN27" s="46" t="str">
        <f>PARAMETRES!$C26</f>
        <v>M</v>
      </c>
      <c r="BO27" s="47"/>
      <c r="BP27" s="47"/>
      <c r="BQ27" s="47"/>
      <c r="BR27" s="47"/>
      <c r="BS27" s="47"/>
      <c r="BT27" s="47"/>
      <c r="BU27" s="47"/>
      <c r="BV27" s="47"/>
      <c r="BW27" s="47"/>
      <c r="BX27" s="47"/>
      <c r="BY27" s="47"/>
      <c r="BZ27" s="47"/>
      <c r="CA27" s="47"/>
      <c r="CB27" s="47"/>
      <c r="CC27" s="47"/>
      <c r="CD27" s="48" t="str">
        <f>IF(CE27=0,"-",SUM(BO27:CC27)/CE27*PARAMETRES!$G$11)</f>
        <v>-</v>
      </c>
      <c r="CE27" s="49">
        <f t="shared" si="3"/>
        <v>0</v>
      </c>
      <c r="CF27" s="51">
        <f>IF(PARAMETRES!$B26="-","",IF(BO$3="",0,IF(BO$46="",IF(BO27="",1,0),0))+IF(BP$3="",0,IF(BP$46="",IF(BP27="",1,0),0))+IF(BQ$3="",0,IF(BQ$46="",IF(BQ27="",1,0),0))+IF(BR$3="",0,IF(BR$46="",IF(BR27="",1,0),0))+IF(BS$3="",0,IF(BS$46="",IF(BS27="",1,0),0))+IF(BT$3="",0,IF(BT$46="",IF(BT27="",1,0),0))+IF(BU$3="",0,IF(BU$46="",IF(BU27="",1,0),0))+IF(BV$3="",0,IF(BV$46="",IF(BV27="",1,0),0))+IF(BW$3="",0,IF(BW$46="",IF(BW27="",1,0),0))+IF(BX$3="",0,IF(BX$46="",IF(BX27="",1,0),0))+IF(BY$3="",0,IF(BY$46="",IF(BY27="",1,0),0)+IF(BZ$3="",0,IF(BZ$46="",IF(BZ27="",1,0),0))+IF(CA$3="",0,IF(CA$46="",IF(CA27="",1,0),0))+IF(CB$3="",0,IF(CB$46="",IF(CB27="",1,0),0))+IF(CC$3="",0,IF(CC$46="",IF(CC27="",1,0),0))))</f>
        <v>0</v>
      </c>
      <c r="CG27" s="46" t="str">
        <f>PARAMETRES!$B26</f>
        <v>S</v>
      </c>
      <c r="CH27" s="52" t="str">
        <f>PARAMETRES!$C26</f>
        <v>M</v>
      </c>
      <c r="CJ27" s="80"/>
      <c r="CK27" s="81"/>
      <c r="CL27" s="77" t="s">
        <v>31</v>
      </c>
      <c r="CM27" s="82" t="str">
        <f t="shared" si="4"/>
        <v/>
      </c>
      <c r="CN27" s="83" t="str">
        <f t="shared" si="5"/>
        <v/>
      </c>
    </row>
    <row r="28" spans="1:92">
      <c r="A28" s="31">
        <f t="shared" si="10"/>
        <v>23</v>
      </c>
      <c r="B28" s="46" t="str">
        <f>PARAMETRES!$B27</f>
        <v>S</v>
      </c>
      <c r="C28" s="46" t="str">
        <f>PARAMETRES!$C27</f>
        <v>N</v>
      </c>
      <c r="D28" s="47">
        <v>15</v>
      </c>
      <c r="E28" s="47">
        <v>31.5</v>
      </c>
      <c r="F28" s="47">
        <v>21</v>
      </c>
      <c r="G28" s="47">
        <v>5</v>
      </c>
      <c r="H28" s="47">
        <v>20</v>
      </c>
      <c r="I28" s="47">
        <v>16</v>
      </c>
      <c r="J28" s="47"/>
      <c r="K28" s="47"/>
      <c r="L28" s="47"/>
      <c r="M28" s="47"/>
      <c r="N28" s="47"/>
      <c r="O28" s="47"/>
      <c r="P28" s="47"/>
      <c r="Q28" s="47"/>
      <c r="R28" s="47"/>
      <c r="S28" s="48">
        <f>IF(T28=0,"-",SUM(D28:R28)/T28*PARAMETRES!$G$11)</f>
        <v>36.779661016949149</v>
      </c>
      <c r="T28" s="49">
        <f t="shared" si="0"/>
        <v>118</v>
      </c>
      <c r="U28" s="50">
        <f>IF(PARAMETRES!$B27="-","",IF(D$3="",0,IF(D$46="",IF(D28="",1,0),0))+IF(E$3="",0,IF(E$46="",IF(E28="",1,0),0))+IF(F$3="",0,IF(F$46="",IF(F28="",1,0),0))+IF(G$3="",0,IF(G$46="",IF(G28="",1,0),0))+IF(H$3="",0,IF(H$46="",IF(H28="",1,0),0))+IF(I$3="",0,IF(I$46="",IF(I28="",1,0),0))+IF(J$3="",0,IF(J$46="",IF(J28="",1,0),0))+IF(K$3="",0,IF(K$46="",IF(K28="",1,0),0))+IF(L$3="",0,IF(L$46="",IF(L28="",1,0),0))+IF(M$3="",0,IF(M$46="",IF(M28="",1,0),0))+IF(N$3="",0,IF(N$46="",IF(N28="",1,0),0)+IF(O$3="",0,IF(O$46="",IF(O28="",1,0),0))+IF(P$3="",0,IF(P$46="",IF(P28="",1,0),0))+IF(Q$3="",0,IF(Q$46="",IF(Q28="",1,0),0))+IF(R$3="",0,IF(R$46="",IF(R28="",1,0),0))))</f>
        <v>0</v>
      </c>
      <c r="V28" s="31">
        <f t="shared" si="11"/>
        <v>23</v>
      </c>
      <c r="W28" s="46" t="str">
        <f>PARAMETRES!$B27</f>
        <v>S</v>
      </c>
      <c r="X28" s="46" t="str">
        <f>PARAMETRES!$C27</f>
        <v>N</v>
      </c>
      <c r="Y28" s="47"/>
      <c r="Z28" s="47"/>
      <c r="AA28" s="47"/>
      <c r="AB28" s="47"/>
      <c r="AC28" s="47"/>
      <c r="AD28" s="47"/>
      <c r="AE28" s="47"/>
      <c r="AF28" s="47"/>
      <c r="AG28" s="47"/>
      <c r="AH28" s="47"/>
      <c r="AI28" s="47"/>
      <c r="AJ28" s="47"/>
      <c r="AK28" s="47"/>
      <c r="AL28" s="47"/>
      <c r="AM28" s="47"/>
      <c r="AN28" s="48" t="str">
        <f>IF(AO28=0,"-",SUM(Y28:AM28)/AO28*PARAMETRES!$G$11)</f>
        <v>-</v>
      </c>
      <c r="AO28" s="49">
        <f t="shared" si="1"/>
        <v>0</v>
      </c>
      <c r="AP28" s="50">
        <f>IF(PARAMETRES!$B27="-","",IF(Y$3="",0,IF(Y$46="",IF(Y28="",1,0),0))+IF(Z$3="",0,IF(Z$46="",IF(Z28="",1,0),0))+IF(AA$3="",0,IF(AA$46="",IF(AA28="",1,0),0))+IF(AB$3="",0,IF(AB$46="",IF(AB28="",1,0),0))+IF(AC$3="",0,IF(AC$46="",IF(AC28="",1,0),0))+IF(AD$3="",0,IF(AD$46="",IF(AD28="",1,0),0))+IF(AE$3="",0,IF(AE$46="",IF(AE28="",1,0),0))+IF(AF$3="",0,IF(AF$46="",IF(AF28="",1,0),0))+IF(AG$3="",0,IF(AG$46="",IF(AG28="",1,0),0))+IF(AH$3="",0,IF(AH$46="",IF(AH28="",1,0),0))+IF(AI$3="",0,IF(AI$46="",IF(AI28="",1,0),0)+IF(AJ$3="",0,IF(AJ$46="",IF(AJ28="",1,0),0))+IF(AK$3="",0,IF(AK$46="",IF(AK28="",1,0),0))+IF(AL$3="",0,IF(AL$46="",IF(AL28="",1,0),0))+IF(AM$3="",0,IF(AM$46="",IF(AM28="",1,0),0))))</f>
        <v>0</v>
      </c>
      <c r="AQ28" s="31">
        <f t="shared" si="12"/>
        <v>23</v>
      </c>
      <c r="AR28" s="46" t="str">
        <f>PARAMETRES!$B27</f>
        <v>S</v>
      </c>
      <c r="AS28" s="46" t="str">
        <f>PARAMETRES!$C27</f>
        <v>N</v>
      </c>
      <c r="AT28" s="47"/>
      <c r="AU28" s="47"/>
      <c r="AV28" s="47"/>
      <c r="AW28" s="47"/>
      <c r="AX28" s="47"/>
      <c r="AY28" s="47"/>
      <c r="AZ28" s="47"/>
      <c r="BA28" s="47"/>
      <c r="BB28" s="47"/>
      <c r="BC28" s="47"/>
      <c r="BD28" s="47"/>
      <c r="BE28" s="47"/>
      <c r="BF28" s="47"/>
      <c r="BG28" s="47"/>
      <c r="BH28" s="47"/>
      <c r="BI28" s="48" t="str">
        <f>IF(BJ28=0,"-",SUM(AT28:BH28)/BJ28*PARAMETRES!$G$11)</f>
        <v>-</v>
      </c>
      <c r="BJ28" s="91">
        <f t="shared" si="2"/>
        <v>0</v>
      </c>
      <c r="BK28" s="92">
        <f>IF(PARAMETRES!$B27="-","",IF(AT$3="",0,IF(AT$46="",IF(AT28="",1,0),0))+IF(AU$3="",0,IF(AU$46="",IF(AU28="",1,0),0))+IF(AV$3="",0,IF(AV$46="",IF(AV28="",1,0),0))+IF(AW$3="",0,IF(AW$46="",IF(AW28="",1,0),0))+IF(AX$3="",0,IF(AX$46="",IF(AX28="",1,0),0))+IF(AY$3="",0,IF(AY$46="",IF(AY28="",1,0),0))+IF(AZ$3="",0,IF(AZ$46="",IF(AZ28="",1,0),0))+IF(BA$3="",0,IF(BA$46="",IF(BA28="",1,0),0))+IF(BB$3="",0,IF(BB$46="",IF(BB28="",1,0),0))+IF(BC$3="",0,IF(BC$46="",IF(BC28="",1,0),0))+IF(BD$3="",0,IF(BD$46="",IF(BD28="",1,0),0)+IF(BE$3="",0,IF(BE$46="",IF(BE28="",1,0),0))+IF(BF$3="",0,IF(BF$46="",IF(BF28="",1,0),0))+IF(BG$3="",0,IF(BG$46="",IF(BG28="",1,0),0))+IF(BH$3="",0,IF(BH$46="",IF(BH28="",1,0),0))))</f>
        <v>0</v>
      </c>
      <c r="BL28" s="31">
        <f t="shared" si="13"/>
        <v>23</v>
      </c>
      <c r="BM28" s="46" t="str">
        <f>PARAMETRES!$B27</f>
        <v>S</v>
      </c>
      <c r="BN28" s="46" t="str">
        <f>PARAMETRES!$C27</f>
        <v>N</v>
      </c>
      <c r="BO28" s="47"/>
      <c r="BP28" s="47"/>
      <c r="BQ28" s="47"/>
      <c r="BR28" s="47"/>
      <c r="BS28" s="47"/>
      <c r="BT28" s="47"/>
      <c r="BU28" s="47"/>
      <c r="BV28" s="47"/>
      <c r="BW28" s="47"/>
      <c r="BX28" s="47"/>
      <c r="BY28" s="47"/>
      <c r="BZ28" s="47"/>
      <c r="CA28" s="47"/>
      <c r="CB28" s="47"/>
      <c r="CC28" s="47"/>
      <c r="CD28" s="48" t="str">
        <f>IF(CE28=0,"-",SUM(BO28:CC28)/CE28*PARAMETRES!$G$11)</f>
        <v>-</v>
      </c>
      <c r="CE28" s="49">
        <f t="shared" si="3"/>
        <v>0</v>
      </c>
      <c r="CF28" s="51">
        <f>IF(PARAMETRES!$B27="-","",IF(BO$3="",0,IF(BO$46="",IF(BO28="",1,0),0))+IF(BP$3="",0,IF(BP$46="",IF(BP28="",1,0),0))+IF(BQ$3="",0,IF(BQ$46="",IF(BQ28="",1,0),0))+IF(BR$3="",0,IF(BR$46="",IF(BR28="",1,0),0))+IF(BS$3="",0,IF(BS$46="",IF(BS28="",1,0),0))+IF(BT$3="",0,IF(BT$46="",IF(BT28="",1,0),0))+IF(BU$3="",0,IF(BU$46="",IF(BU28="",1,0),0))+IF(BV$3="",0,IF(BV$46="",IF(BV28="",1,0),0))+IF(BW$3="",0,IF(BW$46="",IF(BW28="",1,0),0))+IF(BX$3="",0,IF(BX$46="",IF(BX28="",1,0),0))+IF(BY$3="",0,IF(BY$46="",IF(BY28="",1,0),0)+IF(BZ$3="",0,IF(BZ$46="",IF(BZ28="",1,0),0))+IF(CA$3="",0,IF(CA$46="",IF(CA28="",1,0),0))+IF(CB$3="",0,IF(CB$46="",IF(CB28="",1,0),0))+IF(CC$3="",0,IF(CC$46="",IF(CC28="",1,0),0))))</f>
        <v>0</v>
      </c>
      <c r="CG28" s="46" t="str">
        <f>PARAMETRES!$B27</f>
        <v>S</v>
      </c>
      <c r="CH28" s="52" t="str">
        <f>PARAMETRES!$C27</f>
        <v>N</v>
      </c>
      <c r="CJ28" s="80"/>
      <c r="CK28" s="81"/>
      <c r="CL28" s="77" t="s">
        <v>31</v>
      </c>
      <c r="CM28" s="82" t="str">
        <f t="shared" si="4"/>
        <v/>
      </c>
      <c r="CN28" s="83" t="str">
        <f t="shared" si="5"/>
        <v/>
      </c>
    </row>
    <row r="29" spans="1:92">
      <c r="A29" s="31">
        <f t="shared" si="10"/>
        <v>24</v>
      </c>
      <c r="B29" s="46" t="str">
        <f>PARAMETRES!$B28</f>
        <v>S</v>
      </c>
      <c r="C29" s="46" t="str">
        <f>PARAMETRES!$C28</f>
        <v>T</v>
      </c>
      <c r="D29" s="47">
        <v>11</v>
      </c>
      <c r="E29" s="47">
        <v>29.5</v>
      </c>
      <c r="F29" s="47">
        <v>22</v>
      </c>
      <c r="G29" s="47">
        <v>3</v>
      </c>
      <c r="H29" s="47">
        <v>11</v>
      </c>
      <c r="I29" s="47">
        <v>20</v>
      </c>
      <c r="J29" s="47"/>
      <c r="K29" s="47"/>
      <c r="L29" s="47"/>
      <c r="M29" s="47"/>
      <c r="N29" s="47"/>
      <c r="O29" s="47"/>
      <c r="P29" s="47"/>
      <c r="Q29" s="47"/>
      <c r="R29" s="47"/>
      <c r="S29" s="48">
        <f>IF(T29=0,"-",SUM(D29:R29)/T29*PARAMETRES!$G$11)</f>
        <v>32.711864406779661</v>
      </c>
      <c r="T29" s="49">
        <f t="shared" si="0"/>
        <v>118</v>
      </c>
      <c r="U29" s="50">
        <f>IF(PARAMETRES!$B28="-","",IF(D$3="",0,IF(D$46="",IF(D29="",1,0),0))+IF(E$3="",0,IF(E$46="",IF(E29="",1,0),0))+IF(F$3="",0,IF(F$46="",IF(F29="",1,0),0))+IF(G$3="",0,IF(G$46="",IF(G29="",1,0),0))+IF(H$3="",0,IF(H$46="",IF(H29="",1,0),0))+IF(I$3="",0,IF(I$46="",IF(I29="",1,0),0))+IF(J$3="",0,IF(J$46="",IF(J29="",1,0),0))+IF(K$3="",0,IF(K$46="",IF(K29="",1,0),0))+IF(L$3="",0,IF(L$46="",IF(L29="",1,0),0))+IF(M$3="",0,IF(M$46="",IF(M29="",1,0),0))+IF(N$3="",0,IF(N$46="",IF(N29="",1,0),0)+IF(O$3="",0,IF(O$46="",IF(O29="",1,0),0))+IF(P$3="",0,IF(P$46="",IF(P29="",1,0),0))+IF(Q$3="",0,IF(Q$46="",IF(Q29="",1,0),0))+IF(R$3="",0,IF(R$46="",IF(R29="",1,0),0))))</f>
        <v>0</v>
      </c>
      <c r="V29" s="31">
        <f t="shared" si="11"/>
        <v>24</v>
      </c>
      <c r="W29" s="46" t="str">
        <f>PARAMETRES!$B28</f>
        <v>S</v>
      </c>
      <c r="X29" s="46" t="str">
        <f>PARAMETRES!$C28</f>
        <v>T</v>
      </c>
      <c r="Y29" s="47"/>
      <c r="Z29" s="47"/>
      <c r="AA29" s="47"/>
      <c r="AB29" s="47"/>
      <c r="AC29" s="47"/>
      <c r="AD29" s="47"/>
      <c r="AE29" s="47"/>
      <c r="AF29" s="47"/>
      <c r="AG29" s="47"/>
      <c r="AH29" s="47"/>
      <c r="AI29" s="47"/>
      <c r="AJ29" s="47"/>
      <c r="AK29" s="47"/>
      <c r="AL29" s="47"/>
      <c r="AM29" s="47"/>
      <c r="AN29" s="48" t="str">
        <f>IF(AO29=0,"-",SUM(Y29:AM29)/AO29*PARAMETRES!$G$11)</f>
        <v>-</v>
      </c>
      <c r="AO29" s="49">
        <f t="shared" si="1"/>
        <v>0</v>
      </c>
      <c r="AP29" s="50">
        <f>IF(PARAMETRES!$B28="-","",IF(Y$3="",0,IF(Y$46="",IF(Y29="",1,0),0))+IF(Z$3="",0,IF(Z$46="",IF(Z29="",1,0),0))+IF(AA$3="",0,IF(AA$46="",IF(AA29="",1,0),0))+IF(AB$3="",0,IF(AB$46="",IF(AB29="",1,0),0))+IF(AC$3="",0,IF(AC$46="",IF(AC29="",1,0),0))+IF(AD$3="",0,IF(AD$46="",IF(AD29="",1,0),0))+IF(AE$3="",0,IF(AE$46="",IF(AE29="",1,0),0))+IF(AF$3="",0,IF(AF$46="",IF(AF29="",1,0),0))+IF(AG$3="",0,IF(AG$46="",IF(AG29="",1,0),0))+IF(AH$3="",0,IF(AH$46="",IF(AH29="",1,0),0))+IF(AI$3="",0,IF(AI$46="",IF(AI29="",1,0),0)+IF(AJ$3="",0,IF(AJ$46="",IF(AJ29="",1,0),0))+IF(AK$3="",0,IF(AK$46="",IF(AK29="",1,0),0))+IF(AL$3="",0,IF(AL$46="",IF(AL29="",1,0),0))+IF(AM$3="",0,IF(AM$46="",IF(AM29="",1,0),0))))</f>
        <v>0</v>
      </c>
      <c r="AQ29" s="31">
        <f t="shared" si="12"/>
        <v>24</v>
      </c>
      <c r="AR29" s="46" t="str">
        <f>PARAMETRES!$B28</f>
        <v>S</v>
      </c>
      <c r="AS29" s="46" t="str">
        <f>PARAMETRES!$C28</f>
        <v>T</v>
      </c>
      <c r="AT29" s="47"/>
      <c r="AU29" s="47"/>
      <c r="AV29" s="47"/>
      <c r="AW29" s="47"/>
      <c r="AX29" s="47"/>
      <c r="AY29" s="47"/>
      <c r="AZ29" s="47"/>
      <c r="BA29" s="47"/>
      <c r="BB29" s="47"/>
      <c r="BC29" s="47"/>
      <c r="BD29" s="47"/>
      <c r="BE29" s="47"/>
      <c r="BF29" s="47"/>
      <c r="BG29" s="47"/>
      <c r="BH29" s="47"/>
      <c r="BI29" s="48" t="str">
        <f>IF(BJ29=0,"-",SUM(AT29:BH29)/BJ29*PARAMETRES!$G$11)</f>
        <v>-</v>
      </c>
      <c r="BJ29" s="91">
        <f t="shared" si="2"/>
        <v>0</v>
      </c>
      <c r="BK29" s="92">
        <f>IF(PARAMETRES!$B28="-","",IF(AT$3="",0,IF(AT$46="",IF(AT29="",1,0),0))+IF(AU$3="",0,IF(AU$46="",IF(AU29="",1,0),0))+IF(AV$3="",0,IF(AV$46="",IF(AV29="",1,0),0))+IF(AW$3="",0,IF(AW$46="",IF(AW29="",1,0),0))+IF(AX$3="",0,IF(AX$46="",IF(AX29="",1,0),0))+IF(AY$3="",0,IF(AY$46="",IF(AY29="",1,0),0))+IF(AZ$3="",0,IF(AZ$46="",IF(AZ29="",1,0),0))+IF(BA$3="",0,IF(BA$46="",IF(BA29="",1,0),0))+IF(BB$3="",0,IF(BB$46="",IF(BB29="",1,0),0))+IF(BC$3="",0,IF(BC$46="",IF(BC29="",1,0),0))+IF(BD$3="",0,IF(BD$46="",IF(BD29="",1,0),0)+IF(BE$3="",0,IF(BE$46="",IF(BE29="",1,0),0))+IF(BF$3="",0,IF(BF$46="",IF(BF29="",1,0),0))+IF(BG$3="",0,IF(BG$46="",IF(BG29="",1,0),0))+IF(BH$3="",0,IF(BH$46="",IF(BH29="",1,0),0))))</f>
        <v>0</v>
      </c>
      <c r="BL29" s="31">
        <f t="shared" si="13"/>
        <v>24</v>
      </c>
      <c r="BM29" s="46" t="str">
        <f>PARAMETRES!$B28</f>
        <v>S</v>
      </c>
      <c r="BN29" s="46" t="str">
        <f>PARAMETRES!$C28</f>
        <v>T</v>
      </c>
      <c r="BO29" s="47"/>
      <c r="BP29" s="47"/>
      <c r="BQ29" s="47"/>
      <c r="BR29" s="47"/>
      <c r="BS29" s="47"/>
      <c r="BT29" s="47"/>
      <c r="BU29" s="47"/>
      <c r="BV29" s="47"/>
      <c r="BW29" s="47"/>
      <c r="BX29" s="47"/>
      <c r="BY29" s="47"/>
      <c r="BZ29" s="47"/>
      <c r="CA29" s="47"/>
      <c r="CB29" s="47"/>
      <c r="CC29" s="47"/>
      <c r="CD29" s="48" t="str">
        <f>IF(CE29=0,"-",SUM(BO29:CC29)/CE29*PARAMETRES!$G$11)</f>
        <v>-</v>
      </c>
      <c r="CE29" s="49">
        <f t="shared" si="3"/>
        <v>0</v>
      </c>
      <c r="CF29" s="51">
        <f>IF(PARAMETRES!$B28="-","",IF(BO$3="",0,IF(BO$46="",IF(BO29="",1,0),0))+IF(BP$3="",0,IF(BP$46="",IF(BP29="",1,0),0))+IF(BQ$3="",0,IF(BQ$46="",IF(BQ29="",1,0),0))+IF(BR$3="",0,IF(BR$46="",IF(BR29="",1,0),0))+IF(BS$3="",0,IF(BS$46="",IF(BS29="",1,0),0))+IF(BT$3="",0,IF(BT$46="",IF(BT29="",1,0),0))+IF(BU$3="",0,IF(BU$46="",IF(BU29="",1,0),0))+IF(BV$3="",0,IF(BV$46="",IF(BV29="",1,0),0))+IF(BW$3="",0,IF(BW$46="",IF(BW29="",1,0),0))+IF(BX$3="",0,IF(BX$46="",IF(BX29="",1,0),0))+IF(BY$3="",0,IF(BY$46="",IF(BY29="",1,0),0)+IF(BZ$3="",0,IF(BZ$46="",IF(BZ29="",1,0),0))+IF(CA$3="",0,IF(CA$46="",IF(CA29="",1,0),0))+IF(CB$3="",0,IF(CB$46="",IF(CB29="",1,0),0))+IF(CC$3="",0,IF(CC$46="",IF(CC29="",1,0),0))))</f>
        <v>0</v>
      </c>
      <c r="CG29" s="46" t="str">
        <f>PARAMETRES!$B28</f>
        <v>S</v>
      </c>
      <c r="CH29" s="52" t="str">
        <f>PARAMETRES!$C28</f>
        <v>T</v>
      </c>
      <c r="CJ29" s="80"/>
      <c r="CK29" s="81"/>
      <c r="CL29" s="77" t="s">
        <v>31</v>
      </c>
      <c r="CM29" s="82" t="str">
        <f t="shared" si="4"/>
        <v/>
      </c>
      <c r="CN29" s="83" t="str">
        <f t="shared" si="5"/>
        <v/>
      </c>
    </row>
    <row r="30" spans="1:92">
      <c r="A30" s="31">
        <f t="shared" si="10"/>
        <v>25</v>
      </c>
      <c r="B30" s="46" t="str">
        <f>PARAMETRES!$B29</f>
        <v>T</v>
      </c>
      <c r="C30" s="46" t="str">
        <f>PARAMETRES!$C29</f>
        <v>L</v>
      </c>
      <c r="D30" s="47">
        <v>15</v>
      </c>
      <c r="E30" s="47">
        <v>29.5</v>
      </c>
      <c r="F30" s="47">
        <v>19.5</v>
      </c>
      <c r="G30" s="47">
        <v>1.5</v>
      </c>
      <c r="H30" s="47">
        <v>13</v>
      </c>
      <c r="I30" s="47">
        <v>20</v>
      </c>
      <c r="J30" s="47"/>
      <c r="K30" s="47"/>
      <c r="L30" s="47"/>
      <c r="M30" s="47"/>
      <c r="N30" s="47"/>
      <c r="O30" s="47"/>
      <c r="P30" s="47"/>
      <c r="Q30" s="47"/>
      <c r="R30" s="47"/>
      <c r="S30" s="48">
        <f>IF(T30=0,"-",SUM(D30:R30)/T30*PARAMETRES!$G$11)</f>
        <v>33.389830508474574</v>
      </c>
      <c r="T30" s="49">
        <f t="shared" si="0"/>
        <v>118</v>
      </c>
      <c r="U30" s="50">
        <f>IF(PARAMETRES!$B29="-","",IF(D$3="",0,IF(D$46="",IF(D30="",1,0),0))+IF(E$3="",0,IF(E$46="",IF(E30="",1,0),0))+IF(F$3="",0,IF(F$46="",IF(F30="",1,0),0))+IF(G$3="",0,IF(G$46="",IF(G30="",1,0),0))+IF(H$3="",0,IF(H$46="",IF(H30="",1,0),0))+IF(I$3="",0,IF(I$46="",IF(I30="",1,0),0))+IF(J$3="",0,IF(J$46="",IF(J30="",1,0),0))+IF(K$3="",0,IF(K$46="",IF(K30="",1,0),0))+IF(L$3="",0,IF(L$46="",IF(L30="",1,0),0))+IF(M$3="",0,IF(M$46="",IF(M30="",1,0),0))+IF(N$3="",0,IF(N$46="",IF(N30="",1,0),0)+IF(O$3="",0,IF(O$46="",IF(O30="",1,0),0))+IF(P$3="",0,IF(P$46="",IF(P30="",1,0),0))+IF(Q$3="",0,IF(Q$46="",IF(Q30="",1,0),0))+IF(R$3="",0,IF(R$46="",IF(R30="",1,0),0))))</f>
        <v>0</v>
      </c>
      <c r="V30" s="31">
        <f t="shared" si="11"/>
        <v>25</v>
      </c>
      <c r="W30" s="46" t="str">
        <f>PARAMETRES!$B29</f>
        <v>T</v>
      </c>
      <c r="X30" s="46" t="str">
        <f>PARAMETRES!$C29</f>
        <v>L</v>
      </c>
      <c r="Y30" s="47"/>
      <c r="Z30" s="47"/>
      <c r="AA30" s="47"/>
      <c r="AB30" s="47"/>
      <c r="AC30" s="47"/>
      <c r="AD30" s="47"/>
      <c r="AE30" s="47"/>
      <c r="AF30" s="47"/>
      <c r="AG30" s="47"/>
      <c r="AH30" s="47"/>
      <c r="AI30" s="47"/>
      <c r="AJ30" s="47"/>
      <c r="AK30" s="47"/>
      <c r="AL30" s="47"/>
      <c r="AM30" s="47"/>
      <c r="AN30" s="48" t="str">
        <f>IF(AO30=0,"-",SUM(Y30:AM30)/AO30*PARAMETRES!$G$11)</f>
        <v>-</v>
      </c>
      <c r="AO30" s="49">
        <f t="shared" si="1"/>
        <v>0</v>
      </c>
      <c r="AP30" s="50">
        <f>IF(PARAMETRES!$B29="-","",IF(Y$3="",0,IF(Y$46="",IF(Y30="",1,0),0))+IF(Z$3="",0,IF(Z$46="",IF(Z30="",1,0),0))+IF(AA$3="",0,IF(AA$46="",IF(AA30="",1,0),0))+IF(AB$3="",0,IF(AB$46="",IF(AB30="",1,0),0))+IF(AC$3="",0,IF(AC$46="",IF(AC30="",1,0),0))+IF(AD$3="",0,IF(AD$46="",IF(AD30="",1,0),0))+IF(AE$3="",0,IF(AE$46="",IF(AE30="",1,0),0))+IF(AF$3="",0,IF(AF$46="",IF(AF30="",1,0),0))+IF(AG$3="",0,IF(AG$46="",IF(AG30="",1,0),0))+IF(AH$3="",0,IF(AH$46="",IF(AH30="",1,0),0))+IF(AI$3="",0,IF(AI$46="",IF(AI30="",1,0),0)+IF(AJ$3="",0,IF(AJ$46="",IF(AJ30="",1,0),0))+IF(AK$3="",0,IF(AK$46="",IF(AK30="",1,0),0))+IF(AL$3="",0,IF(AL$46="",IF(AL30="",1,0),0))+IF(AM$3="",0,IF(AM$46="",IF(AM30="",1,0),0))))</f>
        <v>0</v>
      </c>
      <c r="AQ30" s="31">
        <f t="shared" si="12"/>
        <v>25</v>
      </c>
      <c r="AR30" s="46" t="str">
        <f>PARAMETRES!$B29</f>
        <v>T</v>
      </c>
      <c r="AS30" s="46" t="str">
        <f>PARAMETRES!$C29</f>
        <v>L</v>
      </c>
      <c r="AT30" s="47"/>
      <c r="AU30" s="47"/>
      <c r="AV30" s="47"/>
      <c r="AW30" s="47"/>
      <c r="AX30" s="47"/>
      <c r="AY30" s="47"/>
      <c r="AZ30" s="47"/>
      <c r="BA30" s="47"/>
      <c r="BB30" s="47"/>
      <c r="BC30" s="47"/>
      <c r="BD30" s="47"/>
      <c r="BE30" s="47"/>
      <c r="BF30" s="47"/>
      <c r="BG30" s="47"/>
      <c r="BH30" s="47"/>
      <c r="BI30" s="48" t="str">
        <f>IF(BJ30=0,"-",SUM(AT30:BH30)/BJ30*PARAMETRES!$G$11)</f>
        <v>-</v>
      </c>
      <c r="BJ30" s="91">
        <f t="shared" si="2"/>
        <v>0</v>
      </c>
      <c r="BK30" s="92">
        <f>IF(PARAMETRES!$B29="-","",IF(AT$3="",0,IF(AT$46="",IF(AT30="",1,0),0))+IF(AU$3="",0,IF(AU$46="",IF(AU30="",1,0),0))+IF(AV$3="",0,IF(AV$46="",IF(AV30="",1,0),0))+IF(AW$3="",0,IF(AW$46="",IF(AW30="",1,0),0))+IF(AX$3="",0,IF(AX$46="",IF(AX30="",1,0),0))+IF(AY$3="",0,IF(AY$46="",IF(AY30="",1,0),0))+IF(AZ$3="",0,IF(AZ$46="",IF(AZ30="",1,0),0))+IF(BA$3="",0,IF(BA$46="",IF(BA30="",1,0),0))+IF(BB$3="",0,IF(BB$46="",IF(BB30="",1,0),0))+IF(BC$3="",0,IF(BC$46="",IF(BC30="",1,0),0))+IF(BD$3="",0,IF(BD$46="",IF(BD30="",1,0),0)+IF(BE$3="",0,IF(BE$46="",IF(BE30="",1,0),0))+IF(BF$3="",0,IF(BF$46="",IF(BF30="",1,0),0))+IF(BG$3="",0,IF(BG$46="",IF(BG30="",1,0),0))+IF(BH$3="",0,IF(BH$46="",IF(BH30="",1,0),0))))</f>
        <v>0</v>
      </c>
      <c r="BL30" s="31">
        <f t="shared" si="13"/>
        <v>25</v>
      </c>
      <c r="BM30" s="46" t="str">
        <f>PARAMETRES!$B29</f>
        <v>T</v>
      </c>
      <c r="BN30" s="46" t="str">
        <f>PARAMETRES!$C29</f>
        <v>L</v>
      </c>
      <c r="BO30" s="47"/>
      <c r="BP30" s="47"/>
      <c r="BQ30" s="47"/>
      <c r="BR30" s="47"/>
      <c r="BS30" s="47"/>
      <c r="BT30" s="47"/>
      <c r="BU30" s="47"/>
      <c r="BV30" s="47"/>
      <c r="BW30" s="47"/>
      <c r="BX30" s="47"/>
      <c r="BY30" s="47"/>
      <c r="BZ30" s="47"/>
      <c r="CA30" s="47"/>
      <c r="CB30" s="47"/>
      <c r="CC30" s="47"/>
      <c r="CD30" s="48" t="str">
        <f>IF(CE30=0,"-",SUM(BO30:CC30)/CE30*PARAMETRES!$G$11)</f>
        <v>-</v>
      </c>
      <c r="CE30" s="49">
        <f t="shared" si="3"/>
        <v>0</v>
      </c>
      <c r="CF30" s="51">
        <f>IF(PARAMETRES!$B29="-","",IF(BO$3="",0,IF(BO$46="",IF(BO30="",1,0),0))+IF(BP$3="",0,IF(BP$46="",IF(BP30="",1,0),0))+IF(BQ$3="",0,IF(BQ$46="",IF(BQ30="",1,0),0))+IF(BR$3="",0,IF(BR$46="",IF(BR30="",1,0),0))+IF(BS$3="",0,IF(BS$46="",IF(BS30="",1,0),0))+IF(BT$3="",0,IF(BT$46="",IF(BT30="",1,0),0))+IF(BU$3="",0,IF(BU$46="",IF(BU30="",1,0),0))+IF(BV$3="",0,IF(BV$46="",IF(BV30="",1,0),0))+IF(BW$3="",0,IF(BW$46="",IF(BW30="",1,0),0))+IF(BX$3="",0,IF(BX$46="",IF(BX30="",1,0),0))+IF(BY$3="",0,IF(BY$46="",IF(BY30="",1,0),0)+IF(BZ$3="",0,IF(BZ$46="",IF(BZ30="",1,0),0))+IF(CA$3="",0,IF(CA$46="",IF(CA30="",1,0),0))+IF(CB$3="",0,IF(CB$46="",IF(CB30="",1,0),0))+IF(CC$3="",0,IF(CC$46="",IF(CC30="",1,0),0))))</f>
        <v>0</v>
      </c>
      <c r="CG30" s="46" t="str">
        <f>PARAMETRES!$B29</f>
        <v>T</v>
      </c>
      <c r="CH30" s="52" t="str">
        <f>PARAMETRES!$C29</f>
        <v>L</v>
      </c>
      <c r="CJ30" s="80"/>
      <c r="CK30" s="81"/>
      <c r="CL30" s="77" t="s">
        <v>31</v>
      </c>
      <c r="CM30" s="82" t="str">
        <f t="shared" si="4"/>
        <v/>
      </c>
      <c r="CN30" s="83" t="str">
        <f t="shared" si="5"/>
        <v/>
      </c>
    </row>
    <row r="31" spans="1:92">
      <c r="A31" s="31">
        <f t="shared" si="10"/>
        <v>26</v>
      </c>
      <c r="B31" s="46" t="str">
        <f>PARAMETRES!$B30</f>
        <v>T</v>
      </c>
      <c r="C31" s="46" t="str">
        <f>PARAMETRES!$C30</f>
        <v>M</v>
      </c>
      <c r="D31" s="47">
        <v>15</v>
      </c>
      <c r="E31" s="47">
        <v>34.5</v>
      </c>
      <c r="F31" s="47">
        <v>22</v>
      </c>
      <c r="G31" s="47">
        <v>7</v>
      </c>
      <c r="H31" s="47">
        <v>19.5</v>
      </c>
      <c r="I31" s="47">
        <v>20</v>
      </c>
      <c r="J31" s="47"/>
      <c r="K31" s="47"/>
      <c r="L31" s="47"/>
      <c r="M31" s="47"/>
      <c r="N31" s="47"/>
      <c r="O31" s="47"/>
      <c r="P31" s="47"/>
      <c r="Q31" s="47"/>
      <c r="R31" s="47"/>
      <c r="S31" s="48">
        <f>IF(T31=0,"-",SUM(D31:R31)/T31*PARAMETRES!$G$11)</f>
        <v>40</v>
      </c>
      <c r="T31" s="49">
        <f t="shared" si="0"/>
        <v>118</v>
      </c>
      <c r="U31" s="50">
        <f>IF(PARAMETRES!$B30="-","",IF(D$3="",0,IF(D$46="",IF(D31="",1,0),0))+IF(E$3="",0,IF(E$46="",IF(E31="",1,0),0))+IF(F$3="",0,IF(F$46="",IF(F31="",1,0),0))+IF(G$3="",0,IF(G$46="",IF(G31="",1,0),0))+IF(H$3="",0,IF(H$46="",IF(H31="",1,0),0))+IF(I$3="",0,IF(I$46="",IF(I31="",1,0),0))+IF(J$3="",0,IF(J$46="",IF(J31="",1,0),0))+IF(K$3="",0,IF(K$46="",IF(K31="",1,0),0))+IF(L$3="",0,IF(L$46="",IF(L31="",1,0),0))+IF(M$3="",0,IF(M$46="",IF(M31="",1,0),0))+IF(N$3="",0,IF(N$46="",IF(N31="",1,0),0)+IF(O$3="",0,IF(O$46="",IF(O31="",1,0),0))+IF(P$3="",0,IF(P$46="",IF(P31="",1,0),0))+IF(Q$3="",0,IF(Q$46="",IF(Q31="",1,0),0))+IF(R$3="",0,IF(R$46="",IF(R31="",1,0),0))))</f>
        <v>0</v>
      </c>
      <c r="V31" s="31">
        <f t="shared" si="11"/>
        <v>26</v>
      </c>
      <c r="W31" s="46" t="str">
        <f>PARAMETRES!$B30</f>
        <v>T</v>
      </c>
      <c r="X31" s="46" t="str">
        <f>PARAMETRES!$C30</f>
        <v>M</v>
      </c>
      <c r="Y31" s="47"/>
      <c r="Z31" s="47"/>
      <c r="AA31" s="47"/>
      <c r="AB31" s="47"/>
      <c r="AC31" s="47"/>
      <c r="AD31" s="47"/>
      <c r="AE31" s="47"/>
      <c r="AF31" s="47"/>
      <c r="AG31" s="47"/>
      <c r="AH31" s="47"/>
      <c r="AI31" s="47"/>
      <c r="AJ31" s="47"/>
      <c r="AK31" s="47"/>
      <c r="AL31" s="47"/>
      <c r="AM31" s="47"/>
      <c r="AN31" s="48" t="str">
        <f>IF(AO31=0,"-",SUM(Y31:AM31)/AO31*PARAMETRES!$G$11)</f>
        <v>-</v>
      </c>
      <c r="AO31" s="49">
        <f t="shared" si="1"/>
        <v>0</v>
      </c>
      <c r="AP31" s="50">
        <f>IF(PARAMETRES!$B30="-","",IF(Y$3="",0,IF(Y$46="",IF(Y31="",1,0),0))+IF(Z$3="",0,IF(Z$46="",IF(Z31="",1,0),0))+IF(AA$3="",0,IF(AA$46="",IF(AA31="",1,0),0))+IF(AB$3="",0,IF(AB$46="",IF(AB31="",1,0),0))+IF(AC$3="",0,IF(AC$46="",IF(AC31="",1,0),0))+IF(AD$3="",0,IF(AD$46="",IF(AD31="",1,0),0))+IF(AE$3="",0,IF(AE$46="",IF(AE31="",1,0),0))+IF(AF$3="",0,IF(AF$46="",IF(AF31="",1,0),0))+IF(AG$3="",0,IF(AG$46="",IF(AG31="",1,0),0))+IF(AH$3="",0,IF(AH$46="",IF(AH31="",1,0),0))+IF(AI$3="",0,IF(AI$46="",IF(AI31="",1,0),0)+IF(AJ$3="",0,IF(AJ$46="",IF(AJ31="",1,0),0))+IF(AK$3="",0,IF(AK$46="",IF(AK31="",1,0),0))+IF(AL$3="",0,IF(AL$46="",IF(AL31="",1,0),0))+IF(AM$3="",0,IF(AM$46="",IF(AM31="",1,0),0))))</f>
        <v>0</v>
      </c>
      <c r="AQ31" s="31">
        <f t="shared" si="12"/>
        <v>26</v>
      </c>
      <c r="AR31" s="46" t="str">
        <f>PARAMETRES!$B30</f>
        <v>T</v>
      </c>
      <c r="AS31" s="46" t="str">
        <f>PARAMETRES!$C30</f>
        <v>M</v>
      </c>
      <c r="AT31" s="47"/>
      <c r="AU31" s="47"/>
      <c r="AV31" s="47"/>
      <c r="AW31" s="47"/>
      <c r="AX31" s="47"/>
      <c r="AY31" s="47"/>
      <c r="AZ31" s="47"/>
      <c r="BA31" s="47"/>
      <c r="BB31" s="47"/>
      <c r="BC31" s="47"/>
      <c r="BD31" s="47"/>
      <c r="BE31" s="47"/>
      <c r="BF31" s="47"/>
      <c r="BG31" s="47"/>
      <c r="BH31" s="47"/>
      <c r="BI31" s="48" t="str">
        <f>IF(BJ31=0,"-",SUM(AT31:BH31)/BJ31*PARAMETRES!$G$11)</f>
        <v>-</v>
      </c>
      <c r="BJ31" s="91">
        <f t="shared" si="2"/>
        <v>0</v>
      </c>
      <c r="BK31" s="92">
        <f>IF(PARAMETRES!$B30="-","",IF(AT$3="",0,IF(AT$46="",IF(AT31="",1,0),0))+IF(AU$3="",0,IF(AU$46="",IF(AU31="",1,0),0))+IF(AV$3="",0,IF(AV$46="",IF(AV31="",1,0),0))+IF(AW$3="",0,IF(AW$46="",IF(AW31="",1,0),0))+IF(AX$3="",0,IF(AX$46="",IF(AX31="",1,0),0))+IF(AY$3="",0,IF(AY$46="",IF(AY31="",1,0),0))+IF(AZ$3="",0,IF(AZ$46="",IF(AZ31="",1,0),0))+IF(BA$3="",0,IF(BA$46="",IF(BA31="",1,0),0))+IF(BB$3="",0,IF(BB$46="",IF(BB31="",1,0),0))+IF(BC$3="",0,IF(BC$46="",IF(BC31="",1,0),0))+IF(BD$3="",0,IF(BD$46="",IF(BD31="",1,0),0)+IF(BE$3="",0,IF(BE$46="",IF(BE31="",1,0),0))+IF(BF$3="",0,IF(BF$46="",IF(BF31="",1,0),0))+IF(BG$3="",0,IF(BG$46="",IF(BG31="",1,0),0))+IF(BH$3="",0,IF(BH$46="",IF(BH31="",1,0),0))))</f>
        <v>0</v>
      </c>
      <c r="BL31" s="31">
        <f t="shared" si="13"/>
        <v>26</v>
      </c>
      <c r="BM31" s="46" t="str">
        <f>PARAMETRES!$B30</f>
        <v>T</v>
      </c>
      <c r="BN31" s="46" t="str">
        <f>PARAMETRES!$C30</f>
        <v>M</v>
      </c>
      <c r="BO31" s="47"/>
      <c r="BP31" s="47"/>
      <c r="BQ31" s="47"/>
      <c r="BR31" s="47"/>
      <c r="BS31" s="47"/>
      <c r="BT31" s="47"/>
      <c r="BU31" s="47"/>
      <c r="BV31" s="47"/>
      <c r="BW31" s="47"/>
      <c r="BX31" s="47"/>
      <c r="BY31" s="47"/>
      <c r="BZ31" s="47"/>
      <c r="CA31" s="47"/>
      <c r="CB31" s="47"/>
      <c r="CC31" s="47"/>
      <c r="CD31" s="48" t="str">
        <f>IF(CE31=0,"-",SUM(BO31:CC31)/CE31*PARAMETRES!$G$11)</f>
        <v>-</v>
      </c>
      <c r="CE31" s="49">
        <f t="shared" si="3"/>
        <v>0</v>
      </c>
      <c r="CF31" s="51">
        <f>IF(PARAMETRES!$B30="-","",IF(BO$3="",0,IF(BO$46="",IF(BO31="",1,0),0))+IF(BP$3="",0,IF(BP$46="",IF(BP31="",1,0),0))+IF(BQ$3="",0,IF(BQ$46="",IF(BQ31="",1,0),0))+IF(BR$3="",0,IF(BR$46="",IF(BR31="",1,0),0))+IF(BS$3="",0,IF(BS$46="",IF(BS31="",1,0),0))+IF(BT$3="",0,IF(BT$46="",IF(BT31="",1,0),0))+IF(BU$3="",0,IF(BU$46="",IF(BU31="",1,0),0))+IF(BV$3="",0,IF(BV$46="",IF(BV31="",1,0),0))+IF(BW$3="",0,IF(BW$46="",IF(BW31="",1,0),0))+IF(BX$3="",0,IF(BX$46="",IF(BX31="",1,0),0))+IF(BY$3="",0,IF(BY$46="",IF(BY31="",1,0),0)+IF(BZ$3="",0,IF(BZ$46="",IF(BZ31="",1,0),0))+IF(CA$3="",0,IF(CA$46="",IF(CA31="",1,0),0))+IF(CB$3="",0,IF(CB$46="",IF(CB31="",1,0),0))+IF(CC$3="",0,IF(CC$46="",IF(CC31="",1,0),0))))</f>
        <v>0</v>
      </c>
      <c r="CG31" s="46" t="str">
        <f>PARAMETRES!$B30</f>
        <v>T</v>
      </c>
      <c r="CH31" s="52" t="str">
        <f>PARAMETRES!$C30</f>
        <v>M</v>
      </c>
      <c r="CJ31" s="80"/>
      <c r="CK31" s="81"/>
      <c r="CL31" s="77" t="s">
        <v>31</v>
      </c>
      <c r="CM31" s="82" t="str">
        <f t="shared" si="4"/>
        <v/>
      </c>
      <c r="CN31" s="83" t="str">
        <f t="shared" si="5"/>
        <v/>
      </c>
    </row>
    <row r="32" spans="1:92">
      <c r="A32" s="31">
        <f t="shared" ref="A32:A45" si="14">A31+1</f>
        <v>27</v>
      </c>
      <c r="B32" s="46" t="str">
        <f>PARAMETRES!$B31</f>
        <v>V</v>
      </c>
      <c r="C32" s="46" t="str">
        <f>PARAMETRES!$C31</f>
        <v>F</v>
      </c>
      <c r="D32" s="47">
        <v>15</v>
      </c>
      <c r="E32" s="47">
        <v>19.5</v>
      </c>
      <c r="F32" s="47">
        <v>21.5</v>
      </c>
      <c r="G32" s="47">
        <v>4.5</v>
      </c>
      <c r="H32" s="47">
        <v>18.5</v>
      </c>
      <c r="I32" s="47">
        <v>20</v>
      </c>
      <c r="J32" s="47"/>
      <c r="K32" s="47"/>
      <c r="L32" s="47"/>
      <c r="M32" s="47"/>
      <c r="N32" s="47"/>
      <c r="O32" s="47"/>
      <c r="P32" s="47"/>
      <c r="Q32" s="47"/>
      <c r="R32" s="47"/>
      <c r="S32" s="48">
        <f>IF(T32=0,"-",SUM(D32:R32)/T32*PARAMETRES!$G$11)</f>
        <v>33.559322033898304</v>
      </c>
      <c r="T32" s="49">
        <f t="shared" si="0"/>
        <v>118</v>
      </c>
      <c r="U32" s="50">
        <f>IF(PARAMETRES!$B31="-","",IF(D$3="",0,IF(D$46="",IF(D32="",1,0),0))+IF(E$3="",0,IF(E$46="",IF(E32="",1,0),0))+IF(F$3="",0,IF(F$46="",IF(F32="",1,0),0))+IF(G$3="",0,IF(G$46="",IF(G32="",1,0),0))+IF(H$3="",0,IF(H$46="",IF(H32="",1,0),0))+IF(I$3="",0,IF(I$46="",IF(I32="",1,0),0))+IF(J$3="",0,IF(J$46="",IF(J32="",1,0),0))+IF(K$3="",0,IF(K$46="",IF(K32="",1,0),0))+IF(L$3="",0,IF(L$46="",IF(L32="",1,0),0))+IF(M$3="",0,IF(M$46="",IF(M32="",1,0),0))+IF(N$3="",0,IF(N$46="",IF(N32="",1,0),0)+IF(O$3="",0,IF(O$46="",IF(O32="",1,0),0))+IF(P$3="",0,IF(P$46="",IF(P32="",1,0),0))+IF(Q$3="",0,IF(Q$46="",IF(Q32="",1,0),0))+IF(R$3="",0,IF(R$46="",IF(R32="",1,0),0))))</f>
        <v>0</v>
      </c>
      <c r="V32" s="31">
        <f t="shared" ref="V32:V45" si="15">V31+1</f>
        <v>27</v>
      </c>
      <c r="W32" s="46" t="str">
        <f>PARAMETRES!$B31</f>
        <v>V</v>
      </c>
      <c r="X32" s="46" t="str">
        <f>PARAMETRES!$C31</f>
        <v>F</v>
      </c>
      <c r="Y32" s="47"/>
      <c r="Z32" s="47"/>
      <c r="AA32" s="47"/>
      <c r="AB32" s="47"/>
      <c r="AC32" s="47"/>
      <c r="AD32" s="47"/>
      <c r="AE32" s="47"/>
      <c r="AF32" s="47"/>
      <c r="AG32" s="47"/>
      <c r="AH32" s="47"/>
      <c r="AI32" s="47"/>
      <c r="AJ32" s="47"/>
      <c r="AK32" s="47"/>
      <c r="AL32" s="47"/>
      <c r="AM32" s="47"/>
      <c r="AN32" s="48" t="str">
        <f>IF(AO32=0,"-",SUM(Y32:AM32)/AO32*PARAMETRES!$G$11)</f>
        <v>-</v>
      </c>
      <c r="AO32" s="49">
        <f t="shared" si="1"/>
        <v>0</v>
      </c>
      <c r="AP32" s="50">
        <f>IF(PARAMETRES!$B31="-","",IF(Y$3="",0,IF(Y$46="",IF(Y32="",1,0),0))+IF(Z$3="",0,IF(Z$46="",IF(Z32="",1,0),0))+IF(AA$3="",0,IF(AA$46="",IF(AA32="",1,0),0))+IF(AB$3="",0,IF(AB$46="",IF(AB32="",1,0),0))+IF(AC$3="",0,IF(AC$46="",IF(AC32="",1,0),0))+IF(AD$3="",0,IF(AD$46="",IF(AD32="",1,0),0))+IF(AE$3="",0,IF(AE$46="",IF(AE32="",1,0),0))+IF(AF$3="",0,IF(AF$46="",IF(AF32="",1,0),0))+IF(AG$3="",0,IF(AG$46="",IF(AG32="",1,0),0))+IF(AH$3="",0,IF(AH$46="",IF(AH32="",1,0),0))+IF(AI$3="",0,IF(AI$46="",IF(AI32="",1,0),0)+IF(AJ$3="",0,IF(AJ$46="",IF(AJ32="",1,0),0))+IF(AK$3="",0,IF(AK$46="",IF(AK32="",1,0),0))+IF(AL$3="",0,IF(AL$46="",IF(AL32="",1,0),0))+IF(AM$3="",0,IF(AM$46="",IF(AM32="",1,0),0))))</f>
        <v>0</v>
      </c>
      <c r="AQ32" s="31">
        <f t="shared" ref="AQ32:AQ45" si="16">AQ31+1</f>
        <v>27</v>
      </c>
      <c r="AR32" s="46" t="str">
        <f>PARAMETRES!$B31</f>
        <v>V</v>
      </c>
      <c r="AS32" s="46" t="str">
        <f>PARAMETRES!$C31</f>
        <v>F</v>
      </c>
      <c r="AT32" s="47"/>
      <c r="AU32" s="47"/>
      <c r="AV32" s="47"/>
      <c r="AW32" s="47"/>
      <c r="AX32" s="47"/>
      <c r="AY32" s="47"/>
      <c r="AZ32" s="47"/>
      <c r="BA32" s="47"/>
      <c r="BB32" s="47"/>
      <c r="BC32" s="47"/>
      <c r="BD32" s="47"/>
      <c r="BE32" s="47"/>
      <c r="BF32" s="47"/>
      <c r="BG32" s="47"/>
      <c r="BH32" s="47"/>
      <c r="BI32" s="48" t="str">
        <f>IF(BJ32=0,"-",SUM(AT32:BH32)/BJ32*PARAMETRES!$G$11)</f>
        <v>-</v>
      </c>
      <c r="BJ32" s="91">
        <f t="shared" si="2"/>
        <v>0</v>
      </c>
      <c r="BK32" s="92">
        <f>IF(PARAMETRES!$B31="-","",IF(AT$3="",0,IF(AT$46="",IF(AT32="",1,0),0))+IF(AU$3="",0,IF(AU$46="",IF(AU32="",1,0),0))+IF(AV$3="",0,IF(AV$46="",IF(AV32="",1,0),0))+IF(AW$3="",0,IF(AW$46="",IF(AW32="",1,0),0))+IF(AX$3="",0,IF(AX$46="",IF(AX32="",1,0),0))+IF(AY$3="",0,IF(AY$46="",IF(AY32="",1,0),0))+IF(AZ$3="",0,IF(AZ$46="",IF(AZ32="",1,0),0))+IF(BA$3="",0,IF(BA$46="",IF(BA32="",1,0),0))+IF(BB$3="",0,IF(BB$46="",IF(BB32="",1,0),0))+IF(BC$3="",0,IF(BC$46="",IF(BC32="",1,0),0))+IF(BD$3="",0,IF(BD$46="",IF(BD32="",1,0),0)+IF(BE$3="",0,IF(BE$46="",IF(BE32="",1,0),0))+IF(BF$3="",0,IF(BF$46="",IF(BF32="",1,0),0))+IF(BG$3="",0,IF(BG$46="",IF(BG32="",1,0),0))+IF(BH$3="",0,IF(BH$46="",IF(BH32="",1,0),0))))</f>
        <v>0</v>
      </c>
      <c r="BL32" s="31">
        <f t="shared" ref="BL32:BL45" si="17">BL31+1</f>
        <v>27</v>
      </c>
      <c r="BM32" s="46" t="str">
        <f>PARAMETRES!$B31</f>
        <v>V</v>
      </c>
      <c r="BN32" s="46" t="str">
        <f>PARAMETRES!$C31</f>
        <v>F</v>
      </c>
      <c r="BO32" s="47"/>
      <c r="BP32" s="47"/>
      <c r="BQ32" s="47"/>
      <c r="BR32" s="47"/>
      <c r="BS32" s="47"/>
      <c r="BT32" s="47"/>
      <c r="BU32" s="47"/>
      <c r="BV32" s="47"/>
      <c r="BW32" s="47"/>
      <c r="BX32" s="47"/>
      <c r="BY32" s="47"/>
      <c r="BZ32" s="47"/>
      <c r="CA32" s="47"/>
      <c r="CB32" s="47"/>
      <c r="CC32" s="47"/>
      <c r="CD32" s="48" t="str">
        <f>IF(CE32=0,"-",SUM(BO32:CC32)/CE32*PARAMETRES!$G$11)</f>
        <v>-</v>
      </c>
      <c r="CE32" s="49">
        <f t="shared" si="3"/>
        <v>0</v>
      </c>
      <c r="CF32" s="51">
        <f>IF(PARAMETRES!$B31="-","",IF(BO$3="",0,IF(BO$46="",IF(BO32="",1,0),0))+IF(BP$3="",0,IF(BP$46="",IF(BP32="",1,0),0))+IF(BQ$3="",0,IF(BQ$46="",IF(BQ32="",1,0),0))+IF(BR$3="",0,IF(BR$46="",IF(BR32="",1,0),0))+IF(BS$3="",0,IF(BS$46="",IF(BS32="",1,0),0))+IF(BT$3="",0,IF(BT$46="",IF(BT32="",1,0),0))+IF(BU$3="",0,IF(BU$46="",IF(BU32="",1,0),0))+IF(BV$3="",0,IF(BV$46="",IF(BV32="",1,0),0))+IF(BW$3="",0,IF(BW$46="",IF(BW32="",1,0),0))+IF(BX$3="",0,IF(BX$46="",IF(BX32="",1,0),0))+IF(BY$3="",0,IF(BY$46="",IF(BY32="",1,0),0)+IF(BZ$3="",0,IF(BZ$46="",IF(BZ32="",1,0),0))+IF(CA$3="",0,IF(CA$46="",IF(CA32="",1,0),0))+IF(CB$3="",0,IF(CB$46="",IF(CB32="",1,0),0))+IF(CC$3="",0,IF(CC$46="",IF(CC32="",1,0),0))))</f>
        <v>0</v>
      </c>
      <c r="CG32" s="46" t="str">
        <f>PARAMETRES!$B31</f>
        <v>V</v>
      </c>
      <c r="CH32" s="52" t="str">
        <f>PARAMETRES!$C31</f>
        <v>F</v>
      </c>
      <c r="CJ32" s="80"/>
      <c r="CK32" s="81"/>
      <c r="CL32" s="77" t="s">
        <v>31</v>
      </c>
      <c r="CM32" s="82" t="str">
        <f t="shared" si="4"/>
        <v/>
      </c>
      <c r="CN32" s="83" t="str">
        <f t="shared" si="5"/>
        <v/>
      </c>
    </row>
    <row r="33" spans="1:92">
      <c r="A33" s="31">
        <f t="shared" si="14"/>
        <v>28</v>
      </c>
      <c r="B33" s="46" t="str">
        <f>PARAMETRES!$B32</f>
        <v>V</v>
      </c>
      <c r="C33" s="46" t="str">
        <f>PARAMETRES!$C32</f>
        <v>B</v>
      </c>
      <c r="D33" s="47">
        <v>15</v>
      </c>
      <c r="E33" s="47">
        <v>30</v>
      </c>
      <c r="F33" s="47">
        <v>22</v>
      </c>
      <c r="G33" s="47">
        <v>4</v>
      </c>
      <c r="H33" s="47">
        <v>17.5</v>
      </c>
      <c r="I33" s="47">
        <v>20</v>
      </c>
      <c r="J33" s="47"/>
      <c r="K33" s="47"/>
      <c r="L33" s="47"/>
      <c r="M33" s="47"/>
      <c r="N33" s="47"/>
      <c r="O33" s="47"/>
      <c r="P33" s="47"/>
      <c r="Q33" s="47"/>
      <c r="R33" s="47"/>
      <c r="S33" s="48">
        <f>IF(T33=0,"-",SUM(D33:R33)/T33*PARAMETRES!$G$11)</f>
        <v>36.779661016949149</v>
      </c>
      <c r="T33" s="49">
        <f t="shared" si="0"/>
        <v>118</v>
      </c>
      <c r="U33" s="50">
        <f>IF(PARAMETRES!$B32="-","",IF(D$3="",0,IF(D$46="",IF(D33="",1,0),0))+IF(E$3="",0,IF(E$46="",IF(E33="",1,0),0))+IF(F$3="",0,IF(F$46="",IF(F33="",1,0),0))+IF(G$3="",0,IF(G$46="",IF(G33="",1,0),0))+IF(H$3="",0,IF(H$46="",IF(H33="",1,0),0))+IF(I$3="",0,IF(I$46="",IF(I33="",1,0),0))+IF(J$3="",0,IF(J$46="",IF(J33="",1,0),0))+IF(K$3="",0,IF(K$46="",IF(K33="",1,0),0))+IF(L$3="",0,IF(L$46="",IF(L33="",1,0),0))+IF(M$3="",0,IF(M$46="",IF(M33="",1,0),0))+IF(N$3="",0,IF(N$46="",IF(N33="",1,0),0)+IF(O$3="",0,IF(O$46="",IF(O33="",1,0),0))+IF(P$3="",0,IF(P$46="",IF(P33="",1,0),0))+IF(Q$3="",0,IF(Q$46="",IF(Q33="",1,0),0))+IF(R$3="",0,IF(R$46="",IF(R33="",1,0),0))))</f>
        <v>0</v>
      </c>
      <c r="V33" s="31">
        <f t="shared" si="15"/>
        <v>28</v>
      </c>
      <c r="W33" s="46" t="str">
        <f>PARAMETRES!$B32</f>
        <v>V</v>
      </c>
      <c r="X33" s="46" t="str">
        <f>PARAMETRES!$C32</f>
        <v>B</v>
      </c>
      <c r="Y33" s="47"/>
      <c r="Z33" s="47"/>
      <c r="AA33" s="47"/>
      <c r="AB33" s="47"/>
      <c r="AC33" s="47"/>
      <c r="AD33" s="47"/>
      <c r="AE33" s="47"/>
      <c r="AF33" s="47"/>
      <c r="AG33" s="47"/>
      <c r="AH33" s="47"/>
      <c r="AI33" s="47"/>
      <c r="AJ33" s="47"/>
      <c r="AK33" s="47"/>
      <c r="AL33" s="47"/>
      <c r="AM33" s="47"/>
      <c r="AN33" s="48" t="str">
        <f>IF(AO33=0,"-",SUM(Y33:AM33)/AO33*PARAMETRES!$G$11)</f>
        <v>-</v>
      </c>
      <c r="AO33" s="49">
        <f t="shared" si="1"/>
        <v>0</v>
      </c>
      <c r="AP33" s="50">
        <f>IF(PARAMETRES!$B32="-","",IF(Y$3="",0,IF(Y$46="",IF(Y33="",1,0),0))+IF(Z$3="",0,IF(Z$46="",IF(Z33="",1,0),0))+IF(AA$3="",0,IF(AA$46="",IF(AA33="",1,0),0))+IF(AB$3="",0,IF(AB$46="",IF(AB33="",1,0),0))+IF(AC$3="",0,IF(AC$46="",IF(AC33="",1,0),0))+IF(AD$3="",0,IF(AD$46="",IF(AD33="",1,0),0))+IF(AE$3="",0,IF(AE$46="",IF(AE33="",1,0),0))+IF(AF$3="",0,IF(AF$46="",IF(AF33="",1,0),0))+IF(AG$3="",0,IF(AG$46="",IF(AG33="",1,0),0))+IF(AH$3="",0,IF(AH$46="",IF(AH33="",1,0),0))+IF(AI$3="",0,IF(AI$46="",IF(AI33="",1,0),0)+IF(AJ$3="",0,IF(AJ$46="",IF(AJ33="",1,0),0))+IF(AK$3="",0,IF(AK$46="",IF(AK33="",1,0),0))+IF(AL$3="",0,IF(AL$46="",IF(AL33="",1,0),0))+IF(AM$3="",0,IF(AM$46="",IF(AM33="",1,0),0))))</f>
        <v>0</v>
      </c>
      <c r="AQ33" s="31">
        <f t="shared" si="16"/>
        <v>28</v>
      </c>
      <c r="AR33" s="46" t="str">
        <f>PARAMETRES!$B32</f>
        <v>V</v>
      </c>
      <c r="AS33" s="46" t="str">
        <f>PARAMETRES!$C32</f>
        <v>B</v>
      </c>
      <c r="AT33" s="47"/>
      <c r="AU33" s="47"/>
      <c r="AV33" s="47"/>
      <c r="AW33" s="47"/>
      <c r="AX33" s="47"/>
      <c r="AY33" s="47"/>
      <c r="AZ33" s="47"/>
      <c r="BA33" s="47"/>
      <c r="BB33" s="47"/>
      <c r="BC33" s="47"/>
      <c r="BD33" s="47"/>
      <c r="BE33" s="47"/>
      <c r="BF33" s="47"/>
      <c r="BG33" s="47"/>
      <c r="BH33" s="47"/>
      <c r="BI33" s="48" t="str">
        <f>IF(BJ33=0,"-",SUM(AT33:BH33)/BJ33*PARAMETRES!$G$11)</f>
        <v>-</v>
      </c>
      <c r="BJ33" s="91">
        <f t="shared" si="2"/>
        <v>0</v>
      </c>
      <c r="BK33" s="92">
        <f>IF(PARAMETRES!$B32="-","",IF(AT$3="",0,IF(AT$46="",IF(AT33="",1,0),0))+IF(AU$3="",0,IF(AU$46="",IF(AU33="",1,0),0))+IF(AV$3="",0,IF(AV$46="",IF(AV33="",1,0),0))+IF(AW$3="",0,IF(AW$46="",IF(AW33="",1,0),0))+IF(AX$3="",0,IF(AX$46="",IF(AX33="",1,0),0))+IF(AY$3="",0,IF(AY$46="",IF(AY33="",1,0),0))+IF(AZ$3="",0,IF(AZ$46="",IF(AZ33="",1,0),0))+IF(BA$3="",0,IF(BA$46="",IF(BA33="",1,0),0))+IF(BB$3="",0,IF(BB$46="",IF(BB33="",1,0),0))+IF(BC$3="",0,IF(BC$46="",IF(BC33="",1,0),0))+IF(BD$3="",0,IF(BD$46="",IF(BD33="",1,0),0)+IF(BE$3="",0,IF(BE$46="",IF(BE33="",1,0),0))+IF(BF$3="",0,IF(BF$46="",IF(BF33="",1,0),0))+IF(BG$3="",0,IF(BG$46="",IF(BG33="",1,0),0))+IF(BH$3="",0,IF(BH$46="",IF(BH33="",1,0),0))))</f>
        <v>0</v>
      </c>
      <c r="BL33" s="31">
        <f t="shared" si="17"/>
        <v>28</v>
      </c>
      <c r="BM33" s="46" t="str">
        <f>PARAMETRES!$B32</f>
        <v>V</v>
      </c>
      <c r="BN33" s="46" t="str">
        <f>PARAMETRES!$C32</f>
        <v>B</v>
      </c>
      <c r="BO33" s="47"/>
      <c r="BP33" s="47"/>
      <c r="BQ33" s="47"/>
      <c r="BR33" s="47"/>
      <c r="BS33" s="47"/>
      <c r="BT33" s="47"/>
      <c r="BU33" s="47"/>
      <c r="BV33" s="47"/>
      <c r="BW33" s="47"/>
      <c r="BX33" s="47"/>
      <c r="BY33" s="47"/>
      <c r="BZ33" s="47"/>
      <c r="CA33" s="47"/>
      <c r="CB33" s="47"/>
      <c r="CC33" s="47"/>
      <c r="CD33" s="48" t="str">
        <f>IF(CE33=0,"-",SUM(BO33:CC33)/CE33*PARAMETRES!$G$11)</f>
        <v>-</v>
      </c>
      <c r="CE33" s="49">
        <f t="shared" si="3"/>
        <v>0</v>
      </c>
      <c r="CF33" s="51">
        <f>IF(PARAMETRES!$B32="-","",IF(BO$3="",0,IF(BO$46="",IF(BO33="",1,0),0))+IF(BP$3="",0,IF(BP$46="",IF(BP33="",1,0),0))+IF(BQ$3="",0,IF(BQ$46="",IF(BQ33="",1,0),0))+IF(BR$3="",0,IF(BR$46="",IF(BR33="",1,0),0))+IF(BS$3="",0,IF(BS$46="",IF(BS33="",1,0),0))+IF(BT$3="",0,IF(BT$46="",IF(BT33="",1,0),0))+IF(BU$3="",0,IF(BU$46="",IF(BU33="",1,0),0))+IF(BV$3="",0,IF(BV$46="",IF(BV33="",1,0),0))+IF(BW$3="",0,IF(BW$46="",IF(BW33="",1,0),0))+IF(BX$3="",0,IF(BX$46="",IF(BX33="",1,0),0))+IF(BY$3="",0,IF(BY$46="",IF(BY33="",1,0),0)+IF(BZ$3="",0,IF(BZ$46="",IF(BZ33="",1,0),0))+IF(CA$3="",0,IF(CA$46="",IF(CA33="",1,0),0))+IF(CB$3="",0,IF(CB$46="",IF(CB33="",1,0),0))+IF(CC$3="",0,IF(CC$46="",IF(CC33="",1,0),0))))</f>
        <v>0</v>
      </c>
      <c r="CG33" s="46" t="str">
        <f>PARAMETRES!$B32</f>
        <v>V</v>
      </c>
      <c r="CH33" s="52" t="str">
        <f>PARAMETRES!$C32</f>
        <v>B</v>
      </c>
      <c r="CJ33" s="80"/>
      <c r="CK33" s="81"/>
      <c r="CL33" s="77" t="s">
        <v>31</v>
      </c>
      <c r="CM33" s="82" t="str">
        <f t="shared" si="4"/>
        <v/>
      </c>
      <c r="CN33" s="83" t="str">
        <f t="shared" si="5"/>
        <v/>
      </c>
    </row>
    <row r="34" spans="1:92">
      <c r="A34" s="31">
        <f t="shared" si="14"/>
        <v>29</v>
      </c>
      <c r="B34" s="46" t="str">
        <f>PARAMETRES!$B33</f>
        <v>Z</v>
      </c>
      <c r="C34" s="46" t="str">
        <f>PARAMETRES!$C33</f>
        <v>B</v>
      </c>
      <c r="D34" s="47">
        <v>15</v>
      </c>
      <c r="E34" s="47">
        <v>30.5</v>
      </c>
      <c r="F34" s="47">
        <v>20</v>
      </c>
      <c r="G34" s="47">
        <v>6</v>
      </c>
      <c r="H34" s="47">
        <v>18</v>
      </c>
      <c r="I34" s="47">
        <v>20</v>
      </c>
      <c r="J34" s="47"/>
      <c r="K34" s="47"/>
      <c r="L34" s="47"/>
      <c r="M34" s="47"/>
      <c r="N34" s="47"/>
      <c r="O34" s="47"/>
      <c r="P34" s="47"/>
      <c r="Q34" s="47"/>
      <c r="R34" s="47"/>
      <c r="S34" s="48">
        <f>IF(T34=0,"-",SUM(D34:R34)/T34*PARAMETRES!$G$11)</f>
        <v>37.118644067796609</v>
      </c>
      <c r="T34" s="49">
        <f t="shared" si="0"/>
        <v>118</v>
      </c>
      <c r="U34" s="50">
        <f>IF(PARAMETRES!$B33="-","",IF(D$3="",0,IF(D$46="",IF(D34="",1,0),0))+IF(E$3="",0,IF(E$46="",IF(E34="",1,0),0))+IF(F$3="",0,IF(F$46="",IF(F34="",1,0),0))+IF(G$3="",0,IF(G$46="",IF(G34="",1,0),0))+IF(H$3="",0,IF(H$46="",IF(H34="",1,0),0))+IF(I$3="",0,IF(I$46="",IF(I34="",1,0),0))+IF(J$3="",0,IF(J$46="",IF(J34="",1,0),0))+IF(K$3="",0,IF(K$46="",IF(K34="",1,0),0))+IF(L$3="",0,IF(L$46="",IF(L34="",1,0),0))+IF(M$3="",0,IF(M$46="",IF(M34="",1,0),0))+IF(N$3="",0,IF(N$46="",IF(N34="",1,0),0)+IF(O$3="",0,IF(O$46="",IF(O34="",1,0),0))+IF(P$3="",0,IF(P$46="",IF(P34="",1,0),0))+IF(Q$3="",0,IF(Q$46="",IF(Q34="",1,0),0))+IF(R$3="",0,IF(R$46="",IF(R34="",1,0),0))))</f>
        <v>0</v>
      </c>
      <c r="V34" s="31">
        <f t="shared" si="15"/>
        <v>29</v>
      </c>
      <c r="W34" s="46" t="str">
        <f>PARAMETRES!$B33</f>
        <v>Z</v>
      </c>
      <c r="X34" s="46" t="str">
        <f>PARAMETRES!$C33</f>
        <v>B</v>
      </c>
      <c r="Y34" s="47"/>
      <c r="Z34" s="47"/>
      <c r="AA34" s="47"/>
      <c r="AB34" s="47"/>
      <c r="AC34" s="47"/>
      <c r="AD34" s="47"/>
      <c r="AE34" s="47"/>
      <c r="AF34" s="47"/>
      <c r="AG34" s="47"/>
      <c r="AH34" s="47"/>
      <c r="AI34" s="47"/>
      <c r="AJ34" s="47"/>
      <c r="AK34" s="47"/>
      <c r="AL34" s="47"/>
      <c r="AM34" s="47"/>
      <c r="AN34" s="48" t="str">
        <f>IF(AO34=0,"-",SUM(Y34:AM34)/AO34*PARAMETRES!$G$11)</f>
        <v>-</v>
      </c>
      <c r="AO34" s="49">
        <f t="shared" si="1"/>
        <v>0</v>
      </c>
      <c r="AP34" s="50">
        <f>IF(PARAMETRES!$B33="-","",IF(Y$3="",0,IF(Y$46="",IF(Y34="",1,0),0))+IF(Z$3="",0,IF(Z$46="",IF(Z34="",1,0),0))+IF(AA$3="",0,IF(AA$46="",IF(AA34="",1,0),0))+IF(AB$3="",0,IF(AB$46="",IF(AB34="",1,0),0))+IF(AC$3="",0,IF(AC$46="",IF(AC34="",1,0),0))+IF(AD$3="",0,IF(AD$46="",IF(AD34="",1,0),0))+IF(AE$3="",0,IF(AE$46="",IF(AE34="",1,0),0))+IF(AF$3="",0,IF(AF$46="",IF(AF34="",1,0),0))+IF(AG$3="",0,IF(AG$46="",IF(AG34="",1,0),0))+IF(AH$3="",0,IF(AH$46="",IF(AH34="",1,0),0))+IF(AI$3="",0,IF(AI$46="",IF(AI34="",1,0),0)+IF(AJ$3="",0,IF(AJ$46="",IF(AJ34="",1,0),0))+IF(AK$3="",0,IF(AK$46="",IF(AK34="",1,0),0))+IF(AL$3="",0,IF(AL$46="",IF(AL34="",1,0),0))+IF(AM$3="",0,IF(AM$46="",IF(AM34="",1,0),0))))</f>
        <v>0</v>
      </c>
      <c r="AQ34" s="31">
        <f t="shared" si="16"/>
        <v>29</v>
      </c>
      <c r="AR34" s="46" t="str">
        <f>PARAMETRES!$B33</f>
        <v>Z</v>
      </c>
      <c r="AS34" s="46" t="str">
        <f>PARAMETRES!$C33</f>
        <v>B</v>
      </c>
      <c r="AT34" s="47"/>
      <c r="AU34" s="47"/>
      <c r="AV34" s="47"/>
      <c r="AW34" s="47"/>
      <c r="AX34" s="47"/>
      <c r="AY34" s="47"/>
      <c r="AZ34" s="47"/>
      <c r="BA34" s="47"/>
      <c r="BB34" s="47"/>
      <c r="BC34" s="47"/>
      <c r="BD34" s="47"/>
      <c r="BE34" s="47"/>
      <c r="BF34" s="47"/>
      <c r="BG34" s="47"/>
      <c r="BH34" s="47"/>
      <c r="BI34" s="48" t="str">
        <f>IF(BJ34=0,"-",SUM(AT34:BH34)/BJ34*PARAMETRES!$G$11)</f>
        <v>-</v>
      </c>
      <c r="BJ34" s="91">
        <f t="shared" si="2"/>
        <v>0</v>
      </c>
      <c r="BK34" s="92">
        <f>IF(PARAMETRES!$B33="-","",IF(AT$3="",0,IF(AT$46="",IF(AT34="",1,0),0))+IF(AU$3="",0,IF(AU$46="",IF(AU34="",1,0),0))+IF(AV$3="",0,IF(AV$46="",IF(AV34="",1,0),0))+IF(AW$3="",0,IF(AW$46="",IF(AW34="",1,0),0))+IF(AX$3="",0,IF(AX$46="",IF(AX34="",1,0),0))+IF(AY$3="",0,IF(AY$46="",IF(AY34="",1,0),0))+IF(AZ$3="",0,IF(AZ$46="",IF(AZ34="",1,0),0))+IF(BA$3="",0,IF(BA$46="",IF(BA34="",1,0),0))+IF(BB$3="",0,IF(BB$46="",IF(BB34="",1,0),0))+IF(BC$3="",0,IF(BC$46="",IF(BC34="",1,0),0))+IF(BD$3="",0,IF(BD$46="",IF(BD34="",1,0),0)+IF(BE$3="",0,IF(BE$46="",IF(BE34="",1,0),0))+IF(BF$3="",0,IF(BF$46="",IF(BF34="",1,0),0))+IF(BG$3="",0,IF(BG$46="",IF(BG34="",1,0),0))+IF(BH$3="",0,IF(BH$46="",IF(BH34="",1,0),0))))</f>
        <v>0</v>
      </c>
      <c r="BL34" s="31">
        <f t="shared" si="17"/>
        <v>29</v>
      </c>
      <c r="BM34" s="46" t="str">
        <f>PARAMETRES!$B33</f>
        <v>Z</v>
      </c>
      <c r="BN34" s="46" t="str">
        <f>PARAMETRES!$C33</f>
        <v>B</v>
      </c>
      <c r="BO34" s="47"/>
      <c r="BP34" s="47"/>
      <c r="BQ34" s="47"/>
      <c r="BR34" s="47"/>
      <c r="BS34" s="47"/>
      <c r="BT34" s="47"/>
      <c r="BU34" s="47"/>
      <c r="BV34" s="47"/>
      <c r="BW34" s="47"/>
      <c r="BX34" s="47"/>
      <c r="BY34" s="47"/>
      <c r="BZ34" s="47"/>
      <c r="CA34" s="47"/>
      <c r="CB34" s="47"/>
      <c r="CC34" s="47"/>
      <c r="CD34" s="48" t="str">
        <f>IF(CE34=0,"-",SUM(BO34:CC34)/CE34*PARAMETRES!$G$11)</f>
        <v>-</v>
      </c>
      <c r="CE34" s="49">
        <f t="shared" si="3"/>
        <v>0</v>
      </c>
      <c r="CF34" s="51">
        <f>IF(PARAMETRES!$B33="-","",IF(BO$3="",0,IF(BO$46="",IF(BO34="",1,0),0))+IF(BP$3="",0,IF(BP$46="",IF(BP34="",1,0),0))+IF(BQ$3="",0,IF(BQ$46="",IF(BQ34="",1,0),0))+IF(BR$3="",0,IF(BR$46="",IF(BR34="",1,0),0))+IF(BS$3="",0,IF(BS$46="",IF(BS34="",1,0),0))+IF(BT$3="",0,IF(BT$46="",IF(BT34="",1,0),0))+IF(BU$3="",0,IF(BU$46="",IF(BU34="",1,0),0))+IF(BV$3="",0,IF(BV$46="",IF(BV34="",1,0),0))+IF(BW$3="",0,IF(BW$46="",IF(BW34="",1,0),0))+IF(BX$3="",0,IF(BX$46="",IF(BX34="",1,0),0))+IF(BY$3="",0,IF(BY$46="",IF(BY34="",1,0),0)+IF(BZ$3="",0,IF(BZ$46="",IF(BZ34="",1,0),0))+IF(CA$3="",0,IF(CA$46="",IF(CA34="",1,0),0))+IF(CB$3="",0,IF(CB$46="",IF(CB34="",1,0),0))+IF(CC$3="",0,IF(CC$46="",IF(CC34="",1,0),0))))</f>
        <v>0</v>
      </c>
      <c r="CG34" s="46" t="str">
        <f>PARAMETRES!$B33</f>
        <v>Z</v>
      </c>
      <c r="CH34" s="52" t="str">
        <f>PARAMETRES!$C33</f>
        <v>B</v>
      </c>
      <c r="CJ34" s="80"/>
      <c r="CK34" s="81"/>
      <c r="CL34" s="77" t="s">
        <v>31</v>
      </c>
      <c r="CM34" s="82" t="str">
        <f t="shared" si="4"/>
        <v/>
      </c>
      <c r="CN34" s="83" t="str">
        <f t="shared" si="5"/>
        <v/>
      </c>
    </row>
    <row r="35" spans="1:92">
      <c r="A35" s="31">
        <f t="shared" si="14"/>
        <v>30</v>
      </c>
      <c r="B35" s="46" t="str">
        <f>PARAMETRES!$B34</f>
        <v>-</v>
      </c>
      <c r="C35" s="46" t="str">
        <f>PARAMETRES!$C34</f>
        <v>-</v>
      </c>
      <c r="D35" s="47"/>
      <c r="E35" s="47"/>
      <c r="F35" s="47"/>
      <c r="G35" s="47"/>
      <c r="H35" s="47"/>
      <c r="I35" s="47"/>
      <c r="J35" s="47"/>
      <c r="K35" s="47"/>
      <c r="L35" s="47"/>
      <c r="M35" s="47"/>
      <c r="N35" s="47"/>
      <c r="O35" s="47"/>
      <c r="P35" s="47"/>
      <c r="Q35" s="47"/>
      <c r="R35" s="47"/>
      <c r="S35" s="48" t="str">
        <f>IF(T35=0,"-",SUM(D35:R35)/T35*PARAMETRES!$G$11)</f>
        <v>-</v>
      </c>
      <c r="T35" s="49">
        <f t="shared" si="0"/>
        <v>0</v>
      </c>
      <c r="U35" s="50" t="str">
        <f>IF(PARAMETRES!$B34="-","",IF(D$3="",0,IF(D$46="",IF(D35="",1,0),0))+IF(E$3="",0,IF(E$46="",IF(E35="",1,0),0))+IF(F$3="",0,IF(F$46="",IF(F35="",1,0),0))+IF(G$3="",0,IF(G$46="",IF(G35="",1,0),0))+IF(H$3="",0,IF(H$46="",IF(H35="",1,0),0))+IF(I$3="",0,IF(I$46="",IF(I35="",1,0),0))+IF(J$3="",0,IF(J$46="",IF(J35="",1,0),0))+IF(K$3="",0,IF(K$46="",IF(K35="",1,0),0))+IF(L$3="",0,IF(L$46="",IF(L35="",1,0),0))+IF(M$3="",0,IF(M$46="",IF(M35="",1,0),0))+IF(N$3="",0,IF(N$46="",IF(N35="",1,0),0)+IF(O$3="",0,IF(O$46="",IF(O35="",1,0),0))+IF(P$3="",0,IF(P$46="",IF(P35="",1,0),0))+IF(Q$3="",0,IF(Q$46="",IF(Q35="",1,0),0))+IF(R$3="",0,IF(R$46="",IF(R35="",1,0),0))))</f>
        <v/>
      </c>
      <c r="V35" s="31">
        <f t="shared" si="15"/>
        <v>30</v>
      </c>
      <c r="W35" s="46" t="str">
        <f>PARAMETRES!$B34</f>
        <v>-</v>
      </c>
      <c r="X35" s="46" t="str">
        <f>PARAMETRES!$C34</f>
        <v>-</v>
      </c>
      <c r="Y35" s="47"/>
      <c r="Z35" s="47"/>
      <c r="AA35" s="47"/>
      <c r="AB35" s="47"/>
      <c r="AC35" s="47"/>
      <c r="AD35" s="47"/>
      <c r="AE35" s="47"/>
      <c r="AF35" s="47"/>
      <c r="AG35" s="47"/>
      <c r="AH35" s="47"/>
      <c r="AI35" s="47"/>
      <c r="AJ35" s="47"/>
      <c r="AK35" s="47"/>
      <c r="AL35" s="47"/>
      <c r="AM35" s="47"/>
      <c r="AN35" s="48" t="str">
        <f>IF(AO35=0,"-",SUM(Y35:AM35)/AO35*PARAMETRES!$G$11)</f>
        <v>-</v>
      </c>
      <c r="AO35" s="49">
        <f t="shared" si="1"/>
        <v>0</v>
      </c>
      <c r="AP35" s="50" t="str">
        <f>IF(PARAMETRES!$B34="-","",IF(Y$3="",0,IF(Y$46="",IF(Y35="",1,0),0))+IF(Z$3="",0,IF(Z$46="",IF(Z35="",1,0),0))+IF(AA$3="",0,IF(AA$46="",IF(AA35="",1,0),0))+IF(AB$3="",0,IF(AB$46="",IF(AB35="",1,0),0))+IF(AC$3="",0,IF(AC$46="",IF(AC35="",1,0),0))+IF(AD$3="",0,IF(AD$46="",IF(AD35="",1,0),0))+IF(AE$3="",0,IF(AE$46="",IF(AE35="",1,0),0))+IF(AF$3="",0,IF(AF$46="",IF(AF35="",1,0),0))+IF(AG$3="",0,IF(AG$46="",IF(AG35="",1,0),0))+IF(AH$3="",0,IF(AH$46="",IF(AH35="",1,0),0))+IF(AI$3="",0,IF(AI$46="",IF(AI35="",1,0),0)+IF(AJ$3="",0,IF(AJ$46="",IF(AJ35="",1,0),0))+IF(AK$3="",0,IF(AK$46="",IF(AK35="",1,0),0))+IF(AL$3="",0,IF(AL$46="",IF(AL35="",1,0),0))+IF(AM$3="",0,IF(AM$46="",IF(AM35="",1,0),0))))</f>
        <v/>
      </c>
      <c r="AQ35" s="31">
        <f t="shared" si="16"/>
        <v>30</v>
      </c>
      <c r="AR35" s="46" t="str">
        <f>PARAMETRES!$B34</f>
        <v>-</v>
      </c>
      <c r="AS35" s="46" t="str">
        <f>PARAMETRES!$C34</f>
        <v>-</v>
      </c>
      <c r="AT35" s="47"/>
      <c r="AU35" s="47"/>
      <c r="AV35" s="47"/>
      <c r="AW35" s="47"/>
      <c r="AX35" s="47"/>
      <c r="AY35" s="47"/>
      <c r="AZ35" s="47"/>
      <c r="BA35" s="47"/>
      <c r="BB35" s="47"/>
      <c r="BC35" s="47"/>
      <c r="BD35" s="47"/>
      <c r="BE35" s="47"/>
      <c r="BF35" s="47"/>
      <c r="BG35" s="47"/>
      <c r="BH35" s="47"/>
      <c r="BI35" s="48" t="str">
        <f>IF(BJ35=0,"-",SUM(AT35:BH35)/BJ35*PARAMETRES!$G$11)</f>
        <v>-</v>
      </c>
      <c r="BJ35" s="91">
        <f t="shared" si="2"/>
        <v>0</v>
      </c>
      <c r="BK35" s="92" t="str">
        <f>IF(PARAMETRES!$B34="-","",IF(AT$3="",0,IF(AT$46="",IF(AT35="",1,0),0))+IF(AU$3="",0,IF(AU$46="",IF(AU35="",1,0),0))+IF(AV$3="",0,IF(AV$46="",IF(AV35="",1,0),0))+IF(AW$3="",0,IF(AW$46="",IF(AW35="",1,0),0))+IF(AX$3="",0,IF(AX$46="",IF(AX35="",1,0),0))+IF(AY$3="",0,IF(AY$46="",IF(AY35="",1,0),0))+IF(AZ$3="",0,IF(AZ$46="",IF(AZ35="",1,0),0))+IF(BA$3="",0,IF(BA$46="",IF(BA35="",1,0),0))+IF(BB$3="",0,IF(BB$46="",IF(BB35="",1,0),0))+IF(BC$3="",0,IF(BC$46="",IF(BC35="",1,0),0))+IF(BD$3="",0,IF(BD$46="",IF(BD35="",1,0),0)+IF(BE$3="",0,IF(BE$46="",IF(BE35="",1,0),0))+IF(BF$3="",0,IF(BF$46="",IF(BF35="",1,0),0))+IF(BG$3="",0,IF(BG$46="",IF(BG35="",1,0),0))+IF(BH$3="",0,IF(BH$46="",IF(BH35="",1,0),0))))</f>
        <v/>
      </c>
      <c r="BL35" s="31">
        <f t="shared" si="17"/>
        <v>30</v>
      </c>
      <c r="BM35" s="46" t="str">
        <f>PARAMETRES!$B34</f>
        <v>-</v>
      </c>
      <c r="BN35" s="46" t="str">
        <f>PARAMETRES!$C34</f>
        <v>-</v>
      </c>
      <c r="BO35" s="47"/>
      <c r="BP35" s="47"/>
      <c r="BQ35" s="47"/>
      <c r="BR35" s="47"/>
      <c r="BS35" s="47"/>
      <c r="BT35" s="47"/>
      <c r="BU35" s="47"/>
      <c r="BV35" s="47"/>
      <c r="BW35" s="47"/>
      <c r="BX35" s="47"/>
      <c r="BY35" s="47"/>
      <c r="BZ35" s="47"/>
      <c r="CA35" s="47"/>
      <c r="CB35" s="47"/>
      <c r="CC35" s="47"/>
      <c r="CD35" s="48" t="str">
        <f>IF(CE35=0,"-",SUM(BO35:CC35)/CE35*PARAMETRES!$G$11)</f>
        <v>-</v>
      </c>
      <c r="CE35" s="49">
        <f t="shared" si="3"/>
        <v>0</v>
      </c>
      <c r="CF35" s="51" t="str">
        <f>IF(PARAMETRES!$B34="-","",IF(BO$3="",0,IF(BO$46="",IF(BO35="",1,0),0))+IF(BP$3="",0,IF(BP$46="",IF(BP35="",1,0),0))+IF(BQ$3="",0,IF(BQ$46="",IF(BQ35="",1,0),0))+IF(BR$3="",0,IF(BR$46="",IF(BR35="",1,0),0))+IF(BS$3="",0,IF(BS$46="",IF(BS35="",1,0),0))+IF(BT$3="",0,IF(BT$46="",IF(BT35="",1,0),0))+IF(BU$3="",0,IF(BU$46="",IF(BU35="",1,0),0))+IF(BV$3="",0,IF(BV$46="",IF(BV35="",1,0),0))+IF(BW$3="",0,IF(BW$46="",IF(BW35="",1,0),0))+IF(BX$3="",0,IF(BX$46="",IF(BX35="",1,0),0))+IF(BY$3="",0,IF(BY$46="",IF(BY35="",1,0),0)+IF(BZ$3="",0,IF(BZ$46="",IF(BZ35="",1,0),0))+IF(CA$3="",0,IF(CA$46="",IF(CA35="",1,0),0))+IF(CB$3="",0,IF(CB$46="",IF(CB35="",1,0),0))+IF(CC$3="",0,IF(CC$46="",IF(CC35="",1,0),0))))</f>
        <v/>
      </c>
      <c r="CG35" s="46" t="str">
        <f>PARAMETRES!$B34</f>
        <v>-</v>
      </c>
      <c r="CH35" s="52" t="str">
        <f>PARAMETRES!$C34</f>
        <v>-</v>
      </c>
      <c r="CJ35" s="80"/>
      <c r="CK35" s="81"/>
      <c r="CL35" s="77" t="s">
        <v>31</v>
      </c>
      <c r="CM35" s="82" t="str">
        <f t="shared" si="4"/>
        <v/>
      </c>
      <c r="CN35" s="83" t="str">
        <f t="shared" si="5"/>
        <v/>
      </c>
    </row>
    <row r="36" spans="1:92">
      <c r="A36" s="31">
        <f t="shared" si="14"/>
        <v>31</v>
      </c>
      <c r="B36" s="46" t="str">
        <f>PARAMETRES!$B35</f>
        <v>-</v>
      </c>
      <c r="C36" s="46" t="str">
        <f>PARAMETRES!$C35</f>
        <v>-</v>
      </c>
      <c r="D36" s="47"/>
      <c r="E36" s="47"/>
      <c r="F36" s="47"/>
      <c r="G36" s="47"/>
      <c r="H36" s="47"/>
      <c r="I36" s="47"/>
      <c r="J36" s="47"/>
      <c r="K36" s="47"/>
      <c r="L36" s="47"/>
      <c r="M36" s="47"/>
      <c r="N36" s="47"/>
      <c r="O36" s="47"/>
      <c r="P36" s="47"/>
      <c r="Q36" s="47"/>
      <c r="R36" s="47"/>
      <c r="S36" s="48" t="str">
        <f>IF(T36=0,"-",SUM(D36:R36)/T36*PARAMETRES!$G$11)</f>
        <v>-</v>
      </c>
      <c r="T36" s="49">
        <f t="shared" si="0"/>
        <v>0</v>
      </c>
      <c r="U36" s="50" t="str">
        <f>IF(PARAMETRES!$B35="-","",IF(D$3="",0,IF(D$46="",IF(D36="",1,0),0))+IF(E$3="",0,IF(E$46="",IF(E36="",1,0),0))+IF(F$3="",0,IF(F$46="",IF(F36="",1,0),0))+IF(G$3="",0,IF(G$46="",IF(G36="",1,0),0))+IF(H$3="",0,IF(H$46="",IF(H36="",1,0),0))+IF(I$3="",0,IF(I$46="",IF(I36="",1,0),0))+IF(J$3="",0,IF(J$46="",IF(J36="",1,0),0))+IF(K$3="",0,IF(K$46="",IF(K36="",1,0),0))+IF(L$3="",0,IF(L$46="",IF(L36="",1,0),0))+IF(M$3="",0,IF(M$46="",IF(M36="",1,0),0))+IF(N$3="",0,IF(N$46="",IF(N36="",1,0),0)+IF(O$3="",0,IF(O$46="",IF(O36="",1,0),0))+IF(P$3="",0,IF(P$46="",IF(P36="",1,0),0))+IF(Q$3="",0,IF(Q$46="",IF(Q36="",1,0),0))+IF(R$3="",0,IF(R$46="",IF(R36="",1,0),0))))</f>
        <v/>
      </c>
      <c r="V36" s="31">
        <f t="shared" si="15"/>
        <v>31</v>
      </c>
      <c r="W36" s="46" t="str">
        <f>PARAMETRES!$B35</f>
        <v>-</v>
      </c>
      <c r="X36" s="46" t="str">
        <f>PARAMETRES!$C35</f>
        <v>-</v>
      </c>
      <c r="Y36" s="47"/>
      <c r="Z36" s="47"/>
      <c r="AA36" s="47"/>
      <c r="AB36" s="47"/>
      <c r="AC36" s="47"/>
      <c r="AD36" s="47"/>
      <c r="AE36" s="47"/>
      <c r="AF36" s="47"/>
      <c r="AG36" s="47"/>
      <c r="AH36" s="47"/>
      <c r="AI36" s="47"/>
      <c r="AJ36" s="47"/>
      <c r="AK36" s="47"/>
      <c r="AL36" s="47"/>
      <c r="AM36" s="47"/>
      <c r="AN36" s="48" t="str">
        <f>IF(AO36=0,"-",SUM(Y36:AM36)/AO36*PARAMETRES!$G$11)</f>
        <v>-</v>
      </c>
      <c r="AO36" s="49">
        <f t="shared" si="1"/>
        <v>0</v>
      </c>
      <c r="AP36" s="50" t="str">
        <f>IF(PARAMETRES!$B35="-","",IF(Y$3="",0,IF(Y$46="",IF(Y36="",1,0),0))+IF(Z$3="",0,IF(Z$46="",IF(Z36="",1,0),0))+IF(AA$3="",0,IF(AA$46="",IF(AA36="",1,0),0))+IF(AB$3="",0,IF(AB$46="",IF(AB36="",1,0),0))+IF(AC$3="",0,IF(AC$46="",IF(AC36="",1,0),0))+IF(AD$3="",0,IF(AD$46="",IF(AD36="",1,0),0))+IF(AE$3="",0,IF(AE$46="",IF(AE36="",1,0),0))+IF(AF$3="",0,IF(AF$46="",IF(AF36="",1,0),0))+IF(AG$3="",0,IF(AG$46="",IF(AG36="",1,0),0))+IF(AH$3="",0,IF(AH$46="",IF(AH36="",1,0),0))+IF(AI$3="",0,IF(AI$46="",IF(AI36="",1,0),0)+IF(AJ$3="",0,IF(AJ$46="",IF(AJ36="",1,0),0))+IF(AK$3="",0,IF(AK$46="",IF(AK36="",1,0),0))+IF(AL$3="",0,IF(AL$46="",IF(AL36="",1,0),0))+IF(AM$3="",0,IF(AM$46="",IF(AM36="",1,0),0))))</f>
        <v/>
      </c>
      <c r="AQ36" s="31">
        <f t="shared" si="16"/>
        <v>31</v>
      </c>
      <c r="AR36" s="46" t="str">
        <f>PARAMETRES!$B35</f>
        <v>-</v>
      </c>
      <c r="AS36" s="46" t="str">
        <f>PARAMETRES!$C35</f>
        <v>-</v>
      </c>
      <c r="AT36" s="47"/>
      <c r="AU36" s="47"/>
      <c r="AV36" s="47"/>
      <c r="AW36" s="47"/>
      <c r="AX36" s="47"/>
      <c r="AY36" s="47"/>
      <c r="AZ36" s="47"/>
      <c r="BA36" s="47"/>
      <c r="BB36" s="47"/>
      <c r="BC36" s="47"/>
      <c r="BD36" s="47"/>
      <c r="BE36" s="47"/>
      <c r="BF36" s="47"/>
      <c r="BG36" s="47"/>
      <c r="BH36" s="47"/>
      <c r="BI36" s="48" t="str">
        <f>IF(BJ36=0,"-",SUM(AT36:BH36)/BJ36*PARAMETRES!$G$11)</f>
        <v>-</v>
      </c>
      <c r="BJ36" s="91">
        <f t="shared" si="2"/>
        <v>0</v>
      </c>
      <c r="BK36" s="92" t="str">
        <f>IF(PARAMETRES!$B35="-","",IF(AT$3="",0,IF(AT$46="",IF(AT36="",1,0),0))+IF(AU$3="",0,IF(AU$46="",IF(AU36="",1,0),0))+IF(AV$3="",0,IF(AV$46="",IF(AV36="",1,0),0))+IF(AW$3="",0,IF(AW$46="",IF(AW36="",1,0),0))+IF(AX$3="",0,IF(AX$46="",IF(AX36="",1,0),0))+IF(AY$3="",0,IF(AY$46="",IF(AY36="",1,0),0))+IF(AZ$3="",0,IF(AZ$46="",IF(AZ36="",1,0),0))+IF(BA$3="",0,IF(BA$46="",IF(BA36="",1,0),0))+IF(BB$3="",0,IF(BB$46="",IF(BB36="",1,0),0))+IF(BC$3="",0,IF(BC$46="",IF(BC36="",1,0),0))+IF(BD$3="",0,IF(BD$46="",IF(BD36="",1,0),0)+IF(BE$3="",0,IF(BE$46="",IF(BE36="",1,0),0))+IF(BF$3="",0,IF(BF$46="",IF(BF36="",1,0),0))+IF(BG$3="",0,IF(BG$46="",IF(BG36="",1,0),0))+IF(BH$3="",0,IF(BH$46="",IF(BH36="",1,0),0))))</f>
        <v/>
      </c>
      <c r="BL36" s="31">
        <f t="shared" si="17"/>
        <v>31</v>
      </c>
      <c r="BM36" s="46" t="str">
        <f>PARAMETRES!$B35</f>
        <v>-</v>
      </c>
      <c r="BN36" s="46" t="str">
        <f>PARAMETRES!$C35</f>
        <v>-</v>
      </c>
      <c r="BO36" s="47"/>
      <c r="BP36" s="47"/>
      <c r="BQ36" s="47"/>
      <c r="BR36" s="47"/>
      <c r="BS36" s="47"/>
      <c r="BT36" s="47"/>
      <c r="BU36" s="47"/>
      <c r="BV36" s="47"/>
      <c r="BW36" s="47"/>
      <c r="BX36" s="47"/>
      <c r="BY36" s="47"/>
      <c r="BZ36" s="47"/>
      <c r="CA36" s="47"/>
      <c r="CB36" s="47"/>
      <c r="CC36" s="47"/>
      <c r="CD36" s="48" t="str">
        <f>IF(CE36=0,"-",SUM(BO36:CC36)/CE36*PARAMETRES!$G$11)</f>
        <v>-</v>
      </c>
      <c r="CE36" s="49">
        <f t="shared" si="3"/>
        <v>0</v>
      </c>
      <c r="CF36" s="51" t="str">
        <f>IF(PARAMETRES!$B35="-","",IF(BO$3="",0,IF(BO$46="",IF(BO36="",1,0),0))+IF(BP$3="",0,IF(BP$46="",IF(BP36="",1,0),0))+IF(BQ$3="",0,IF(BQ$46="",IF(BQ36="",1,0),0))+IF(BR$3="",0,IF(BR$46="",IF(BR36="",1,0),0))+IF(BS$3="",0,IF(BS$46="",IF(BS36="",1,0),0))+IF(BT$3="",0,IF(BT$46="",IF(BT36="",1,0),0))+IF(BU$3="",0,IF(BU$46="",IF(BU36="",1,0),0))+IF(BV$3="",0,IF(BV$46="",IF(BV36="",1,0),0))+IF(BW$3="",0,IF(BW$46="",IF(BW36="",1,0),0))+IF(BX$3="",0,IF(BX$46="",IF(BX36="",1,0),0))+IF(BY$3="",0,IF(BY$46="",IF(BY36="",1,0),0)+IF(BZ$3="",0,IF(BZ$46="",IF(BZ36="",1,0),0))+IF(CA$3="",0,IF(CA$46="",IF(CA36="",1,0),0))+IF(CB$3="",0,IF(CB$46="",IF(CB36="",1,0),0))+IF(CC$3="",0,IF(CC$46="",IF(CC36="",1,0),0))))</f>
        <v/>
      </c>
      <c r="CG36" s="46" t="str">
        <f>PARAMETRES!$B35</f>
        <v>-</v>
      </c>
      <c r="CH36" s="52" t="str">
        <f>PARAMETRES!$C35</f>
        <v>-</v>
      </c>
      <c r="CJ36" s="80"/>
      <c r="CK36" s="81"/>
      <c r="CL36" s="77" t="s">
        <v>31</v>
      </c>
      <c r="CM36" s="82" t="str">
        <f t="shared" si="4"/>
        <v/>
      </c>
      <c r="CN36" s="83" t="str">
        <f t="shared" si="5"/>
        <v/>
      </c>
    </row>
    <row r="37" spans="1:92">
      <c r="A37" s="31">
        <f t="shared" si="14"/>
        <v>32</v>
      </c>
      <c r="B37" s="46" t="str">
        <f>PARAMETRES!$B36</f>
        <v>-</v>
      </c>
      <c r="C37" s="46" t="str">
        <f>PARAMETRES!$C36</f>
        <v>-</v>
      </c>
      <c r="D37" s="47"/>
      <c r="E37" s="47"/>
      <c r="F37" s="47"/>
      <c r="G37" s="47"/>
      <c r="H37" s="47"/>
      <c r="I37" s="47"/>
      <c r="J37" s="47"/>
      <c r="K37" s="47"/>
      <c r="L37" s="47"/>
      <c r="M37" s="47"/>
      <c r="N37" s="47"/>
      <c r="O37" s="47"/>
      <c r="P37" s="47"/>
      <c r="Q37" s="47"/>
      <c r="R37" s="47"/>
      <c r="S37" s="48" t="str">
        <f>IF(T37=0,"-",SUM(D37:R37)/T37*PARAMETRES!$G$11)</f>
        <v>-</v>
      </c>
      <c r="T37" s="49">
        <f t="shared" si="0"/>
        <v>0</v>
      </c>
      <c r="U37" s="50" t="str">
        <f>IF(PARAMETRES!$B36="-","",IF(D$3="",0,IF(D$46="",IF(D37="",1,0),0))+IF(E$3="",0,IF(E$46="",IF(E37="",1,0),0))+IF(F$3="",0,IF(F$46="",IF(F37="",1,0),0))+IF(G$3="",0,IF(G$46="",IF(G37="",1,0),0))+IF(H$3="",0,IF(H$46="",IF(H37="",1,0),0))+IF(I$3="",0,IF(I$46="",IF(I37="",1,0),0))+IF(J$3="",0,IF(J$46="",IF(J37="",1,0),0))+IF(K$3="",0,IF(K$46="",IF(K37="",1,0),0))+IF(L$3="",0,IF(L$46="",IF(L37="",1,0),0))+IF(M$3="",0,IF(M$46="",IF(M37="",1,0),0))+IF(N$3="",0,IF(N$46="",IF(N37="",1,0),0)+IF(O$3="",0,IF(O$46="",IF(O37="",1,0),0))+IF(P$3="",0,IF(P$46="",IF(P37="",1,0),0))+IF(Q$3="",0,IF(Q$46="",IF(Q37="",1,0),0))+IF(R$3="",0,IF(R$46="",IF(R37="",1,0),0))))</f>
        <v/>
      </c>
      <c r="V37" s="31">
        <f t="shared" si="15"/>
        <v>32</v>
      </c>
      <c r="W37" s="46" t="str">
        <f>PARAMETRES!$B36</f>
        <v>-</v>
      </c>
      <c r="X37" s="46" t="str">
        <f>PARAMETRES!$C36</f>
        <v>-</v>
      </c>
      <c r="Y37" s="47"/>
      <c r="Z37" s="47"/>
      <c r="AA37" s="47"/>
      <c r="AB37" s="47"/>
      <c r="AC37" s="47"/>
      <c r="AD37" s="47"/>
      <c r="AE37" s="47"/>
      <c r="AF37" s="47"/>
      <c r="AG37" s="47"/>
      <c r="AH37" s="47"/>
      <c r="AI37" s="47"/>
      <c r="AJ37" s="47"/>
      <c r="AK37" s="47"/>
      <c r="AL37" s="47"/>
      <c r="AM37" s="47"/>
      <c r="AN37" s="48" t="str">
        <f>IF(AO37=0,"-",SUM(Y37:AM37)/AO37*PARAMETRES!$G$11)</f>
        <v>-</v>
      </c>
      <c r="AO37" s="49">
        <f t="shared" si="1"/>
        <v>0</v>
      </c>
      <c r="AP37" s="50" t="str">
        <f>IF(PARAMETRES!$B36="-","",IF(Y$3="",0,IF(Y$46="",IF(Y37="",1,0),0))+IF(Z$3="",0,IF(Z$46="",IF(Z37="",1,0),0))+IF(AA$3="",0,IF(AA$46="",IF(AA37="",1,0),0))+IF(AB$3="",0,IF(AB$46="",IF(AB37="",1,0),0))+IF(AC$3="",0,IF(AC$46="",IF(AC37="",1,0),0))+IF(AD$3="",0,IF(AD$46="",IF(AD37="",1,0),0))+IF(AE$3="",0,IF(AE$46="",IF(AE37="",1,0),0))+IF(AF$3="",0,IF(AF$46="",IF(AF37="",1,0),0))+IF(AG$3="",0,IF(AG$46="",IF(AG37="",1,0),0))+IF(AH$3="",0,IF(AH$46="",IF(AH37="",1,0),0))+IF(AI$3="",0,IF(AI$46="",IF(AI37="",1,0),0)+IF(AJ$3="",0,IF(AJ$46="",IF(AJ37="",1,0),0))+IF(AK$3="",0,IF(AK$46="",IF(AK37="",1,0),0))+IF(AL$3="",0,IF(AL$46="",IF(AL37="",1,0),0))+IF(AM$3="",0,IF(AM$46="",IF(AM37="",1,0),0))))</f>
        <v/>
      </c>
      <c r="AQ37" s="31">
        <f t="shared" si="16"/>
        <v>32</v>
      </c>
      <c r="AR37" s="46" t="str">
        <f>PARAMETRES!$B36</f>
        <v>-</v>
      </c>
      <c r="AS37" s="46" t="str">
        <f>PARAMETRES!$C36</f>
        <v>-</v>
      </c>
      <c r="AT37" s="47"/>
      <c r="AU37" s="47"/>
      <c r="AV37" s="47"/>
      <c r="AW37" s="47"/>
      <c r="AX37" s="47"/>
      <c r="AY37" s="47"/>
      <c r="AZ37" s="47"/>
      <c r="BA37" s="47"/>
      <c r="BB37" s="47"/>
      <c r="BC37" s="47"/>
      <c r="BD37" s="47"/>
      <c r="BE37" s="47"/>
      <c r="BF37" s="47"/>
      <c r="BG37" s="47"/>
      <c r="BH37" s="47"/>
      <c r="BI37" s="48" t="str">
        <f>IF(BJ37=0,"-",SUM(AT37:BH37)/BJ37*PARAMETRES!$G$11)</f>
        <v>-</v>
      </c>
      <c r="BJ37" s="91">
        <f t="shared" si="2"/>
        <v>0</v>
      </c>
      <c r="BK37" s="92" t="str">
        <f>IF(PARAMETRES!$B36="-","",IF(AT$3="",0,IF(AT$46="",IF(AT37="",1,0),0))+IF(AU$3="",0,IF(AU$46="",IF(AU37="",1,0),0))+IF(AV$3="",0,IF(AV$46="",IF(AV37="",1,0),0))+IF(AW$3="",0,IF(AW$46="",IF(AW37="",1,0),0))+IF(AX$3="",0,IF(AX$46="",IF(AX37="",1,0),0))+IF(AY$3="",0,IF(AY$46="",IF(AY37="",1,0),0))+IF(AZ$3="",0,IF(AZ$46="",IF(AZ37="",1,0),0))+IF(BA$3="",0,IF(BA$46="",IF(BA37="",1,0),0))+IF(BB$3="",0,IF(BB$46="",IF(BB37="",1,0),0))+IF(BC$3="",0,IF(BC$46="",IF(BC37="",1,0),0))+IF(BD$3="",0,IF(BD$46="",IF(BD37="",1,0),0)+IF(BE$3="",0,IF(BE$46="",IF(BE37="",1,0),0))+IF(BF$3="",0,IF(BF$46="",IF(BF37="",1,0),0))+IF(BG$3="",0,IF(BG$46="",IF(BG37="",1,0),0))+IF(BH$3="",0,IF(BH$46="",IF(BH37="",1,0),0))))</f>
        <v/>
      </c>
      <c r="BL37" s="31">
        <f t="shared" si="17"/>
        <v>32</v>
      </c>
      <c r="BM37" s="46" t="str">
        <f>PARAMETRES!$B36</f>
        <v>-</v>
      </c>
      <c r="BN37" s="46" t="str">
        <f>PARAMETRES!$C36</f>
        <v>-</v>
      </c>
      <c r="BO37" s="47"/>
      <c r="BP37" s="47"/>
      <c r="BQ37" s="47"/>
      <c r="BR37" s="47"/>
      <c r="BS37" s="47"/>
      <c r="BT37" s="47"/>
      <c r="BU37" s="47"/>
      <c r="BV37" s="47"/>
      <c r="BW37" s="47"/>
      <c r="BX37" s="47"/>
      <c r="BY37" s="47"/>
      <c r="BZ37" s="47"/>
      <c r="CA37" s="47"/>
      <c r="CB37" s="47"/>
      <c r="CC37" s="47"/>
      <c r="CD37" s="48" t="str">
        <f>IF(CE37=0,"-",SUM(BO37:CC37)/CE37*PARAMETRES!$G$11)</f>
        <v>-</v>
      </c>
      <c r="CE37" s="49">
        <f t="shared" si="3"/>
        <v>0</v>
      </c>
      <c r="CF37" s="51" t="str">
        <f>IF(PARAMETRES!$B36="-","",IF(BO$3="",0,IF(BO$46="",IF(BO37="",1,0),0))+IF(BP$3="",0,IF(BP$46="",IF(BP37="",1,0),0))+IF(BQ$3="",0,IF(BQ$46="",IF(BQ37="",1,0),0))+IF(BR$3="",0,IF(BR$46="",IF(BR37="",1,0),0))+IF(BS$3="",0,IF(BS$46="",IF(BS37="",1,0),0))+IF(BT$3="",0,IF(BT$46="",IF(BT37="",1,0),0))+IF(BU$3="",0,IF(BU$46="",IF(BU37="",1,0),0))+IF(BV$3="",0,IF(BV$46="",IF(BV37="",1,0),0))+IF(BW$3="",0,IF(BW$46="",IF(BW37="",1,0),0))+IF(BX$3="",0,IF(BX$46="",IF(BX37="",1,0),0))+IF(BY$3="",0,IF(BY$46="",IF(BY37="",1,0),0)+IF(BZ$3="",0,IF(BZ$46="",IF(BZ37="",1,0),0))+IF(CA$3="",0,IF(CA$46="",IF(CA37="",1,0),0))+IF(CB$3="",0,IF(CB$46="",IF(CB37="",1,0),0))+IF(CC$3="",0,IF(CC$46="",IF(CC37="",1,0),0))))</f>
        <v/>
      </c>
      <c r="CG37" s="46" t="str">
        <f>PARAMETRES!$B36</f>
        <v>-</v>
      </c>
      <c r="CH37" s="52" t="str">
        <f>PARAMETRES!$C36</f>
        <v>-</v>
      </c>
      <c r="CJ37" s="80"/>
      <c r="CK37" s="81"/>
      <c r="CL37" s="77" t="s">
        <v>31</v>
      </c>
      <c r="CM37" s="82" t="str">
        <f t="shared" si="4"/>
        <v/>
      </c>
      <c r="CN37" s="83" t="str">
        <f t="shared" si="5"/>
        <v/>
      </c>
    </row>
    <row r="38" spans="1:92">
      <c r="A38" s="31">
        <f t="shared" si="14"/>
        <v>33</v>
      </c>
      <c r="B38" s="46" t="str">
        <f>PARAMETRES!$B37</f>
        <v>-</v>
      </c>
      <c r="C38" s="46" t="str">
        <f>PARAMETRES!$C37</f>
        <v>-</v>
      </c>
      <c r="D38" s="47"/>
      <c r="E38" s="47"/>
      <c r="F38" s="47"/>
      <c r="G38" s="47"/>
      <c r="H38" s="47"/>
      <c r="I38" s="47"/>
      <c r="J38" s="47"/>
      <c r="K38" s="47"/>
      <c r="L38" s="47"/>
      <c r="M38" s="47"/>
      <c r="N38" s="47"/>
      <c r="O38" s="47"/>
      <c r="P38" s="47"/>
      <c r="Q38" s="47"/>
      <c r="R38" s="47"/>
      <c r="S38" s="48" t="str">
        <f>IF(T38=0,"-",SUM(D38:R38)/T38*PARAMETRES!$G$11)</f>
        <v>-</v>
      </c>
      <c r="T38" s="49">
        <f t="shared" si="0"/>
        <v>0</v>
      </c>
      <c r="U38" s="50" t="str">
        <f>IF(PARAMETRES!$B37="-","",IF(D$3="",0,IF(D$46="",IF(D38="",1,0),0))+IF(E$3="",0,IF(E$46="",IF(E38="",1,0),0))+IF(F$3="",0,IF(F$46="",IF(F38="",1,0),0))+IF(G$3="",0,IF(G$46="",IF(G38="",1,0),0))+IF(H$3="",0,IF(H$46="",IF(H38="",1,0),0))+IF(I$3="",0,IF(I$46="",IF(I38="",1,0),0))+IF(J$3="",0,IF(J$46="",IF(J38="",1,0),0))+IF(K$3="",0,IF(K$46="",IF(K38="",1,0),0))+IF(L$3="",0,IF(L$46="",IF(L38="",1,0),0))+IF(M$3="",0,IF(M$46="",IF(M38="",1,0),0))+IF(N$3="",0,IF(N$46="",IF(N38="",1,0),0)+IF(O$3="",0,IF(O$46="",IF(O38="",1,0),0))+IF(P$3="",0,IF(P$46="",IF(P38="",1,0),0))+IF(Q$3="",0,IF(Q$46="",IF(Q38="",1,0),0))+IF(R$3="",0,IF(R$46="",IF(R38="",1,0),0))))</f>
        <v/>
      </c>
      <c r="V38" s="31">
        <f t="shared" si="15"/>
        <v>33</v>
      </c>
      <c r="W38" s="46" t="str">
        <f>PARAMETRES!$B37</f>
        <v>-</v>
      </c>
      <c r="X38" s="46" t="str">
        <f>PARAMETRES!$C37</f>
        <v>-</v>
      </c>
      <c r="Y38" s="47"/>
      <c r="Z38" s="47"/>
      <c r="AA38" s="47"/>
      <c r="AB38" s="47"/>
      <c r="AC38" s="47"/>
      <c r="AD38" s="47"/>
      <c r="AE38" s="47"/>
      <c r="AF38" s="47"/>
      <c r="AG38" s="47"/>
      <c r="AH38" s="47"/>
      <c r="AI38" s="47"/>
      <c r="AJ38" s="47"/>
      <c r="AK38" s="47"/>
      <c r="AL38" s="47"/>
      <c r="AM38" s="47"/>
      <c r="AN38" s="48" t="str">
        <f>IF(AO38=0,"-",SUM(Y38:AM38)/AO38*PARAMETRES!$G$11)</f>
        <v>-</v>
      </c>
      <c r="AO38" s="49">
        <f t="shared" si="1"/>
        <v>0</v>
      </c>
      <c r="AP38" s="50" t="str">
        <f>IF(PARAMETRES!$B37="-","",IF(Y$3="",0,IF(Y$46="",IF(Y38="",1,0),0))+IF(Z$3="",0,IF(Z$46="",IF(Z38="",1,0),0))+IF(AA$3="",0,IF(AA$46="",IF(AA38="",1,0),0))+IF(AB$3="",0,IF(AB$46="",IF(AB38="",1,0),0))+IF(AC$3="",0,IF(AC$46="",IF(AC38="",1,0),0))+IF(AD$3="",0,IF(AD$46="",IF(AD38="",1,0),0))+IF(AE$3="",0,IF(AE$46="",IF(AE38="",1,0),0))+IF(AF$3="",0,IF(AF$46="",IF(AF38="",1,0),0))+IF(AG$3="",0,IF(AG$46="",IF(AG38="",1,0),0))+IF(AH$3="",0,IF(AH$46="",IF(AH38="",1,0),0))+IF(AI$3="",0,IF(AI$46="",IF(AI38="",1,0),0)+IF(AJ$3="",0,IF(AJ$46="",IF(AJ38="",1,0),0))+IF(AK$3="",0,IF(AK$46="",IF(AK38="",1,0),0))+IF(AL$3="",0,IF(AL$46="",IF(AL38="",1,0),0))+IF(AM$3="",0,IF(AM$46="",IF(AM38="",1,0),0))))</f>
        <v/>
      </c>
      <c r="AQ38" s="31">
        <f t="shared" si="16"/>
        <v>33</v>
      </c>
      <c r="AR38" s="46" t="str">
        <f>PARAMETRES!$B37</f>
        <v>-</v>
      </c>
      <c r="AS38" s="46" t="str">
        <f>PARAMETRES!$C37</f>
        <v>-</v>
      </c>
      <c r="AT38" s="47"/>
      <c r="AU38" s="47"/>
      <c r="AV38" s="47"/>
      <c r="AW38" s="47"/>
      <c r="AX38" s="47"/>
      <c r="AY38" s="47"/>
      <c r="AZ38" s="47"/>
      <c r="BA38" s="47"/>
      <c r="BB38" s="47"/>
      <c r="BC38" s="47"/>
      <c r="BD38" s="47"/>
      <c r="BE38" s="47"/>
      <c r="BF38" s="47"/>
      <c r="BG38" s="47"/>
      <c r="BH38" s="47"/>
      <c r="BI38" s="48" t="str">
        <f>IF(BJ38=0,"-",SUM(AT38:BH38)/BJ38*PARAMETRES!$G$11)</f>
        <v>-</v>
      </c>
      <c r="BJ38" s="91">
        <f t="shared" si="2"/>
        <v>0</v>
      </c>
      <c r="BK38" s="92" t="str">
        <f>IF(PARAMETRES!$B37="-","",IF(AT$3="",0,IF(AT$46="",IF(AT38="",1,0),0))+IF(AU$3="",0,IF(AU$46="",IF(AU38="",1,0),0))+IF(AV$3="",0,IF(AV$46="",IF(AV38="",1,0),0))+IF(AW$3="",0,IF(AW$46="",IF(AW38="",1,0),0))+IF(AX$3="",0,IF(AX$46="",IF(AX38="",1,0),0))+IF(AY$3="",0,IF(AY$46="",IF(AY38="",1,0),0))+IF(AZ$3="",0,IF(AZ$46="",IF(AZ38="",1,0),0))+IF(BA$3="",0,IF(BA$46="",IF(BA38="",1,0),0))+IF(BB$3="",0,IF(BB$46="",IF(BB38="",1,0),0))+IF(BC$3="",0,IF(BC$46="",IF(BC38="",1,0),0))+IF(BD$3="",0,IF(BD$46="",IF(BD38="",1,0),0)+IF(BE$3="",0,IF(BE$46="",IF(BE38="",1,0),0))+IF(BF$3="",0,IF(BF$46="",IF(BF38="",1,0),0))+IF(BG$3="",0,IF(BG$46="",IF(BG38="",1,0),0))+IF(BH$3="",0,IF(BH$46="",IF(BH38="",1,0),0))))</f>
        <v/>
      </c>
      <c r="BL38" s="31">
        <f t="shared" si="17"/>
        <v>33</v>
      </c>
      <c r="BM38" s="46" t="str">
        <f>PARAMETRES!$B37</f>
        <v>-</v>
      </c>
      <c r="BN38" s="46" t="str">
        <f>PARAMETRES!$C37</f>
        <v>-</v>
      </c>
      <c r="BO38" s="47"/>
      <c r="BP38" s="47"/>
      <c r="BQ38" s="47"/>
      <c r="BR38" s="47"/>
      <c r="BS38" s="47"/>
      <c r="BT38" s="47"/>
      <c r="BU38" s="47"/>
      <c r="BV38" s="47"/>
      <c r="BW38" s="47"/>
      <c r="BX38" s="47"/>
      <c r="BY38" s="47"/>
      <c r="BZ38" s="47"/>
      <c r="CA38" s="47"/>
      <c r="CB38" s="47"/>
      <c r="CC38" s="47"/>
      <c r="CD38" s="48" t="str">
        <f>IF(CE38=0,"-",SUM(BO38:CC38)/CE38*PARAMETRES!$G$11)</f>
        <v>-</v>
      </c>
      <c r="CE38" s="49">
        <f t="shared" si="3"/>
        <v>0</v>
      </c>
      <c r="CF38" s="51" t="str">
        <f>IF(PARAMETRES!$B37="-","",IF(BO$3="",0,IF(BO$46="",IF(BO38="",1,0),0))+IF(BP$3="",0,IF(BP$46="",IF(BP38="",1,0),0))+IF(BQ$3="",0,IF(BQ$46="",IF(BQ38="",1,0),0))+IF(BR$3="",0,IF(BR$46="",IF(BR38="",1,0),0))+IF(BS$3="",0,IF(BS$46="",IF(BS38="",1,0),0))+IF(BT$3="",0,IF(BT$46="",IF(BT38="",1,0),0))+IF(BU$3="",0,IF(BU$46="",IF(BU38="",1,0),0))+IF(BV$3="",0,IF(BV$46="",IF(BV38="",1,0),0))+IF(BW$3="",0,IF(BW$46="",IF(BW38="",1,0),0))+IF(BX$3="",0,IF(BX$46="",IF(BX38="",1,0),0))+IF(BY$3="",0,IF(BY$46="",IF(BY38="",1,0),0)+IF(BZ$3="",0,IF(BZ$46="",IF(BZ38="",1,0),0))+IF(CA$3="",0,IF(CA$46="",IF(CA38="",1,0),0))+IF(CB$3="",0,IF(CB$46="",IF(CB38="",1,0),0))+IF(CC$3="",0,IF(CC$46="",IF(CC38="",1,0),0))))</f>
        <v/>
      </c>
      <c r="CG38" s="46" t="str">
        <f>PARAMETRES!$B37</f>
        <v>-</v>
      </c>
      <c r="CH38" s="52" t="str">
        <f>PARAMETRES!$C37</f>
        <v>-</v>
      </c>
      <c r="CJ38" s="80"/>
      <c r="CK38" s="81"/>
      <c r="CL38" s="77" t="s">
        <v>31</v>
      </c>
      <c r="CM38" s="82" t="str">
        <f t="shared" si="4"/>
        <v/>
      </c>
      <c r="CN38" s="83" t="str">
        <f t="shared" si="5"/>
        <v/>
      </c>
    </row>
    <row r="39" spans="1:92">
      <c r="A39" s="31">
        <f t="shared" si="14"/>
        <v>34</v>
      </c>
      <c r="B39" s="46" t="str">
        <f>PARAMETRES!$B38</f>
        <v>-</v>
      </c>
      <c r="C39" s="46" t="str">
        <f>PARAMETRES!$C38</f>
        <v>-</v>
      </c>
      <c r="D39" s="47"/>
      <c r="E39" s="47"/>
      <c r="F39" s="47"/>
      <c r="G39" s="47"/>
      <c r="H39" s="47"/>
      <c r="I39" s="47"/>
      <c r="J39" s="47"/>
      <c r="K39" s="47"/>
      <c r="L39" s="47"/>
      <c r="M39" s="47"/>
      <c r="N39" s="47"/>
      <c r="O39" s="47"/>
      <c r="P39" s="47"/>
      <c r="Q39" s="47"/>
      <c r="R39" s="47"/>
      <c r="S39" s="48" t="str">
        <f>IF(T39=0,"-",SUM(D39:R39)/T39*PARAMETRES!$G$11)</f>
        <v>-</v>
      </c>
      <c r="T39" s="49">
        <f t="shared" si="0"/>
        <v>0</v>
      </c>
      <c r="U39" s="50" t="str">
        <f>IF(PARAMETRES!$B38="-","",IF(D$3="",0,IF(D$46="",IF(D39="",1,0),0))+IF(E$3="",0,IF(E$46="",IF(E39="",1,0),0))+IF(F$3="",0,IF(F$46="",IF(F39="",1,0),0))+IF(G$3="",0,IF(G$46="",IF(G39="",1,0),0))+IF(H$3="",0,IF(H$46="",IF(H39="",1,0),0))+IF(I$3="",0,IF(I$46="",IF(I39="",1,0),0))+IF(J$3="",0,IF(J$46="",IF(J39="",1,0),0))+IF(K$3="",0,IF(K$46="",IF(K39="",1,0),0))+IF(L$3="",0,IF(L$46="",IF(L39="",1,0),0))+IF(M$3="",0,IF(M$46="",IF(M39="",1,0),0))+IF(N$3="",0,IF(N$46="",IF(N39="",1,0),0)+IF(O$3="",0,IF(O$46="",IF(O39="",1,0),0))+IF(P$3="",0,IF(P$46="",IF(P39="",1,0),0))+IF(Q$3="",0,IF(Q$46="",IF(Q39="",1,0),0))+IF(R$3="",0,IF(R$46="",IF(R39="",1,0),0))))</f>
        <v/>
      </c>
      <c r="V39" s="31">
        <f t="shared" si="15"/>
        <v>34</v>
      </c>
      <c r="W39" s="46" t="str">
        <f>PARAMETRES!$B38</f>
        <v>-</v>
      </c>
      <c r="X39" s="46" t="str">
        <f>PARAMETRES!$C38</f>
        <v>-</v>
      </c>
      <c r="Y39" s="47"/>
      <c r="Z39" s="47"/>
      <c r="AA39" s="47"/>
      <c r="AB39" s="47"/>
      <c r="AC39" s="47"/>
      <c r="AD39" s="47"/>
      <c r="AE39" s="47"/>
      <c r="AF39" s="47"/>
      <c r="AG39" s="47"/>
      <c r="AH39" s="47"/>
      <c r="AI39" s="47"/>
      <c r="AJ39" s="47"/>
      <c r="AK39" s="47"/>
      <c r="AL39" s="47"/>
      <c r="AM39" s="47"/>
      <c r="AN39" s="48" t="str">
        <f>IF(AO39=0,"-",SUM(Y39:AM39)/AO39*PARAMETRES!$G$11)</f>
        <v>-</v>
      </c>
      <c r="AO39" s="49">
        <f t="shared" si="1"/>
        <v>0</v>
      </c>
      <c r="AP39" s="50" t="str">
        <f>IF(PARAMETRES!$B38="-","",IF(Y$3="",0,IF(Y$46="",IF(Y39="",1,0),0))+IF(Z$3="",0,IF(Z$46="",IF(Z39="",1,0),0))+IF(AA$3="",0,IF(AA$46="",IF(AA39="",1,0),0))+IF(AB$3="",0,IF(AB$46="",IF(AB39="",1,0),0))+IF(AC$3="",0,IF(AC$46="",IF(AC39="",1,0),0))+IF(AD$3="",0,IF(AD$46="",IF(AD39="",1,0),0))+IF(AE$3="",0,IF(AE$46="",IF(AE39="",1,0),0))+IF(AF$3="",0,IF(AF$46="",IF(AF39="",1,0),0))+IF(AG$3="",0,IF(AG$46="",IF(AG39="",1,0),0))+IF(AH$3="",0,IF(AH$46="",IF(AH39="",1,0),0))+IF(AI$3="",0,IF(AI$46="",IF(AI39="",1,0),0)+IF(AJ$3="",0,IF(AJ$46="",IF(AJ39="",1,0),0))+IF(AK$3="",0,IF(AK$46="",IF(AK39="",1,0),0))+IF(AL$3="",0,IF(AL$46="",IF(AL39="",1,0),0))+IF(AM$3="",0,IF(AM$46="",IF(AM39="",1,0),0))))</f>
        <v/>
      </c>
      <c r="AQ39" s="31">
        <f t="shared" si="16"/>
        <v>34</v>
      </c>
      <c r="AR39" s="46" t="str">
        <f>PARAMETRES!$B38</f>
        <v>-</v>
      </c>
      <c r="AS39" s="46" t="str">
        <f>PARAMETRES!$C38</f>
        <v>-</v>
      </c>
      <c r="AT39" s="47"/>
      <c r="AU39" s="47"/>
      <c r="AV39" s="47"/>
      <c r="AW39" s="47"/>
      <c r="AX39" s="47"/>
      <c r="AY39" s="47"/>
      <c r="AZ39" s="47"/>
      <c r="BA39" s="47"/>
      <c r="BB39" s="47"/>
      <c r="BC39" s="47"/>
      <c r="BD39" s="47"/>
      <c r="BE39" s="47"/>
      <c r="BF39" s="47"/>
      <c r="BG39" s="47"/>
      <c r="BH39" s="47"/>
      <c r="BI39" s="48" t="str">
        <f>IF(BJ39=0,"-",SUM(AT39:BH39)/BJ39*PARAMETRES!$G$11)</f>
        <v>-</v>
      </c>
      <c r="BJ39" s="91">
        <f t="shared" si="2"/>
        <v>0</v>
      </c>
      <c r="BK39" s="92" t="str">
        <f>IF(PARAMETRES!$B38="-","",IF(AT$3="",0,IF(AT$46="",IF(AT39="",1,0),0))+IF(AU$3="",0,IF(AU$46="",IF(AU39="",1,0),0))+IF(AV$3="",0,IF(AV$46="",IF(AV39="",1,0),0))+IF(AW$3="",0,IF(AW$46="",IF(AW39="",1,0),0))+IF(AX$3="",0,IF(AX$46="",IF(AX39="",1,0),0))+IF(AY$3="",0,IF(AY$46="",IF(AY39="",1,0),0))+IF(AZ$3="",0,IF(AZ$46="",IF(AZ39="",1,0),0))+IF(BA$3="",0,IF(BA$46="",IF(BA39="",1,0),0))+IF(BB$3="",0,IF(BB$46="",IF(BB39="",1,0),0))+IF(BC$3="",0,IF(BC$46="",IF(BC39="",1,0),0))+IF(BD$3="",0,IF(BD$46="",IF(BD39="",1,0),0)+IF(BE$3="",0,IF(BE$46="",IF(BE39="",1,0),0))+IF(BF$3="",0,IF(BF$46="",IF(BF39="",1,0),0))+IF(BG$3="",0,IF(BG$46="",IF(BG39="",1,0),0))+IF(BH$3="",0,IF(BH$46="",IF(BH39="",1,0),0))))</f>
        <v/>
      </c>
      <c r="BL39" s="31">
        <f t="shared" si="17"/>
        <v>34</v>
      </c>
      <c r="BM39" s="46" t="str">
        <f>PARAMETRES!$B38</f>
        <v>-</v>
      </c>
      <c r="BN39" s="46" t="str">
        <f>PARAMETRES!$C38</f>
        <v>-</v>
      </c>
      <c r="BO39" s="47"/>
      <c r="BP39" s="47"/>
      <c r="BQ39" s="47"/>
      <c r="BR39" s="47"/>
      <c r="BS39" s="47"/>
      <c r="BT39" s="47"/>
      <c r="BU39" s="47"/>
      <c r="BV39" s="47"/>
      <c r="BW39" s="47"/>
      <c r="BX39" s="47"/>
      <c r="BY39" s="47"/>
      <c r="BZ39" s="47"/>
      <c r="CA39" s="47"/>
      <c r="CB39" s="47"/>
      <c r="CC39" s="47"/>
      <c r="CD39" s="48" t="str">
        <f>IF(CE39=0,"-",SUM(BO39:CC39)/CE39*PARAMETRES!$G$11)</f>
        <v>-</v>
      </c>
      <c r="CE39" s="49">
        <f t="shared" si="3"/>
        <v>0</v>
      </c>
      <c r="CF39" s="51" t="str">
        <f>IF(PARAMETRES!$B38="-","",IF(BO$3="",0,IF(BO$46="",IF(BO39="",1,0),0))+IF(BP$3="",0,IF(BP$46="",IF(BP39="",1,0),0))+IF(BQ$3="",0,IF(BQ$46="",IF(BQ39="",1,0),0))+IF(BR$3="",0,IF(BR$46="",IF(BR39="",1,0),0))+IF(BS$3="",0,IF(BS$46="",IF(BS39="",1,0),0))+IF(BT$3="",0,IF(BT$46="",IF(BT39="",1,0),0))+IF(BU$3="",0,IF(BU$46="",IF(BU39="",1,0),0))+IF(BV$3="",0,IF(BV$46="",IF(BV39="",1,0),0))+IF(BW$3="",0,IF(BW$46="",IF(BW39="",1,0),0))+IF(BX$3="",0,IF(BX$46="",IF(BX39="",1,0),0))+IF(BY$3="",0,IF(BY$46="",IF(BY39="",1,0),0)+IF(BZ$3="",0,IF(BZ$46="",IF(BZ39="",1,0),0))+IF(CA$3="",0,IF(CA$46="",IF(CA39="",1,0),0))+IF(CB$3="",0,IF(CB$46="",IF(CB39="",1,0),0))+IF(CC$3="",0,IF(CC$46="",IF(CC39="",1,0),0))))</f>
        <v/>
      </c>
      <c r="CG39" s="46" t="str">
        <f>PARAMETRES!$B38</f>
        <v>-</v>
      </c>
      <c r="CH39" s="52" t="str">
        <f>PARAMETRES!$C38</f>
        <v>-</v>
      </c>
      <c r="CJ39" s="80"/>
      <c r="CK39" s="81"/>
      <c r="CL39" s="77" t="s">
        <v>31</v>
      </c>
      <c r="CM39" s="82" t="str">
        <f t="shared" si="4"/>
        <v/>
      </c>
      <c r="CN39" s="83" t="str">
        <f t="shared" si="5"/>
        <v/>
      </c>
    </row>
    <row r="40" spans="1:92">
      <c r="A40" s="31">
        <f t="shared" si="14"/>
        <v>35</v>
      </c>
      <c r="B40" s="46" t="str">
        <f>PARAMETRES!$B39</f>
        <v>-</v>
      </c>
      <c r="C40" s="46" t="str">
        <f>PARAMETRES!$C39</f>
        <v>-</v>
      </c>
      <c r="D40" s="47"/>
      <c r="E40" s="47"/>
      <c r="F40" s="47"/>
      <c r="G40" s="47"/>
      <c r="H40" s="47"/>
      <c r="I40" s="47"/>
      <c r="J40" s="47"/>
      <c r="K40" s="47"/>
      <c r="L40" s="47"/>
      <c r="M40" s="47"/>
      <c r="N40" s="47"/>
      <c r="O40" s="47"/>
      <c r="P40" s="47"/>
      <c r="Q40" s="47"/>
      <c r="R40" s="47"/>
      <c r="S40" s="48" t="str">
        <f>IF(T40=0,"-",SUM(D40:R40)/T40*PARAMETRES!$G$11)</f>
        <v>-</v>
      </c>
      <c r="T40" s="49">
        <f t="shared" si="0"/>
        <v>0</v>
      </c>
      <c r="U40" s="50" t="str">
        <f>IF(PARAMETRES!$B39="-","",IF(D$3="",0,IF(D$46="",IF(D40="",1,0),0))+IF(E$3="",0,IF(E$46="",IF(E40="",1,0),0))+IF(F$3="",0,IF(F$46="",IF(F40="",1,0),0))+IF(G$3="",0,IF(G$46="",IF(G40="",1,0),0))+IF(H$3="",0,IF(H$46="",IF(H40="",1,0),0))+IF(I$3="",0,IF(I$46="",IF(I40="",1,0),0))+IF(J$3="",0,IF(J$46="",IF(J40="",1,0),0))+IF(K$3="",0,IF(K$46="",IF(K40="",1,0),0))+IF(L$3="",0,IF(L$46="",IF(L40="",1,0),0))+IF(M$3="",0,IF(M$46="",IF(M40="",1,0),0))+IF(N$3="",0,IF(N$46="",IF(N40="",1,0),0)+IF(O$3="",0,IF(O$46="",IF(O40="",1,0),0))+IF(P$3="",0,IF(P$46="",IF(P40="",1,0),0))+IF(Q$3="",0,IF(Q$46="",IF(Q40="",1,0),0))+IF(R$3="",0,IF(R$46="",IF(R40="",1,0),0))))</f>
        <v/>
      </c>
      <c r="V40" s="31">
        <f t="shared" si="15"/>
        <v>35</v>
      </c>
      <c r="W40" s="46" t="str">
        <f>PARAMETRES!$B39</f>
        <v>-</v>
      </c>
      <c r="X40" s="46" t="str">
        <f>PARAMETRES!$C39</f>
        <v>-</v>
      </c>
      <c r="Y40" s="47"/>
      <c r="Z40" s="47"/>
      <c r="AA40" s="47"/>
      <c r="AB40" s="47"/>
      <c r="AC40" s="47"/>
      <c r="AD40" s="47"/>
      <c r="AE40" s="47"/>
      <c r="AF40" s="47"/>
      <c r="AG40" s="47"/>
      <c r="AH40" s="47"/>
      <c r="AI40" s="47"/>
      <c r="AJ40" s="47"/>
      <c r="AK40" s="47"/>
      <c r="AL40" s="47"/>
      <c r="AM40" s="47"/>
      <c r="AN40" s="48" t="str">
        <f>IF(AO40=0,"-",SUM(Y40:AM40)/AO40*PARAMETRES!$G$11)</f>
        <v>-</v>
      </c>
      <c r="AO40" s="49">
        <f t="shared" si="1"/>
        <v>0</v>
      </c>
      <c r="AP40" s="50" t="str">
        <f>IF(PARAMETRES!$B39="-","",IF(Y$3="",0,IF(Y$46="",IF(Y40="",1,0),0))+IF(Z$3="",0,IF(Z$46="",IF(Z40="",1,0),0))+IF(AA$3="",0,IF(AA$46="",IF(AA40="",1,0),0))+IF(AB$3="",0,IF(AB$46="",IF(AB40="",1,0),0))+IF(AC$3="",0,IF(AC$46="",IF(AC40="",1,0),0))+IF(AD$3="",0,IF(AD$46="",IF(AD40="",1,0),0))+IF(AE$3="",0,IF(AE$46="",IF(AE40="",1,0),0))+IF(AF$3="",0,IF(AF$46="",IF(AF40="",1,0),0))+IF(AG$3="",0,IF(AG$46="",IF(AG40="",1,0),0))+IF(AH$3="",0,IF(AH$46="",IF(AH40="",1,0),0))+IF(AI$3="",0,IF(AI$46="",IF(AI40="",1,0),0)+IF(AJ$3="",0,IF(AJ$46="",IF(AJ40="",1,0),0))+IF(AK$3="",0,IF(AK$46="",IF(AK40="",1,0),0))+IF(AL$3="",0,IF(AL$46="",IF(AL40="",1,0),0))+IF(AM$3="",0,IF(AM$46="",IF(AM40="",1,0),0))))</f>
        <v/>
      </c>
      <c r="AQ40" s="31">
        <f t="shared" si="16"/>
        <v>35</v>
      </c>
      <c r="AR40" s="46" t="str">
        <f>PARAMETRES!$B39</f>
        <v>-</v>
      </c>
      <c r="AS40" s="46" t="str">
        <f>PARAMETRES!$C39</f>
        <v>-</v>
      </c>
      <c r="AT40" s="47"/>
      <c r="AU40" s="47"/>
      <c r="AV40" s="47"/>
      <c r="AW40" s="47"/>
      <c r="AX40" s="47"/>
      <c r="AY40" s="47"/>
      <c r="AZ40" s="47"/>
      <c r="BA40" s="47"/>
      <c r="BB40" s="47"/>
      <c r="BC40" s="47"/>
      <c r="BD40" s="47"/>
      <c r="BE40" s="47"/>
      <c r="BF40" s="47"/>
      <c r="BG40" s="47"/>
      <c r="BH40" s="47"/>
      <c r="BI40" s="48" t="str">
        <f>IF(BJ40=0,"-",SUM(AT40:BH40)/BJ40*PARAMETRES!$G$11)</f>
        <v>-</v>
      </c>
      <c r="BJ40" s="91">
        <f t="shared" si="2"/>
        <v>0</v>
      </c>
      <c r="BK40" s="92" t="str">
        <f>IF(PARAMETRES!$B39="-","",IF(AT$3="",0,IF(AT$46="",IF(AT40="",1,0),0))+IF(AU$3="",0,IF(AU$46="",IF(AU40="",1,0),0))+IF(AV$3="",0,IF(AV$46="",IF(AV40="",1,0),0))+IF(AW$3="",0,IF(AW$46="",IF(AW40="",1,0),0))+IF(AX$3="",0,IF(AX$46="",IF(AX40="",1,0),0))+IF(AY$3="",0,IF(AY$46="",IF(AY40="",1,0),0))+IF(AZ$3="",0,IF(AZ$46="",IF(AZ40="",1,0),0))+IF(BA$3="",0,IF(BA$46="",IF(BA40="",1,0),0))+IF(BB$3="",0,IF(BB$46="",IF(BB40="",1,0),0))+IF(BC$3="",0,IF(BC$46="",IF(BC40="",1,0),0))+IF(BD$3="",0,IF(BD$46="",IF(BD40="",1,0),0)+IF(BE$3="",0,IF(BE$46="",IF(BE40="",1,0),0))+IF(BF$3="",0,IF(BF$46="",IF(BF40="",1,0),0))+IF(BG$3="",0,IF(BG$46="",IF(BG40="",1,0),0))+IF(BH$3="",0,IF(BH$46="",IF(BH40="",1,0),0))))</f>
        <v/>
      </c>
      <c r="BL40" s="31">
        <f t="shared" si="17"/>
        <v>35</v>
      </c>
      <c r="BM40" s="46" t="str">
        <f>PARAMETRES!$B39</f>
        <v>-</v>
      </c>
      <c r="BN40" s="46" t="str">
        <f>PARAMETRES!$C39</f>
        <v>-</v>
      </c>
      <c r="BO40" s="47"/>
      <c r="BP40" s="47"/>
      <c r="BQ40" s="47"/>
      <c r="BR40" s="47"/>
      <c r="BS40" s="47"/>
      <c r="BT40" s="47"/>
      <c r="BU40" s="47"/>
      <c r="BV40" s="47"/>
      <c r="BW40" s="47"/>
      <c r="BX40" s="47"/>
      <c r="BY40" s="47"/>
      <c r="BZ40" s="47"/>
      <c r="CA40" s="47"/>
      <c r="CB40" s="47"/>
      <c r="CC40" s="47"/>
      <c r="CD40" s="48" t="str">
        <f>IF(CE40=0,"-",SUM(BO40:CC40)/CE40*PARAMETRES!$G$11)</f>
        <v>-</v>
      </c>
      <c r="CE40" s="49">
        <f t="shared" si="3"/>
        <v>0</v>
      </c>
      <c r="CF40" s="51" t="str">
        <f>IF(PARAMETRES!$B39="-","",IF(BO$3="",0,IF(BO$46="",IF(BO40="",1,0),0))+IF(BP$3="",0,IF(BP$46="",IF(BP40="",1,0),0))+IF(BQ$3="",0,IF(BQ$46="",IF(BQ40="",1,0),0))+IF(BR$3="",0,IF(BR$46="",IF(BR40="",1,0),0))+IF(BS$3="",0,IF(BS$46="",IF(BS40="",1,0),0))+IF(BT$3="",0,IF(BT$46="",IF(BT40="",1,0),0))+IF(BU$3="",0,IF(BU$46="",IF(BU40="",1,0),0))+IF(BV$3="",0,IF(BV$46="",IF(BV40="",1,0),0))+IF(BW$3="",0,IF(BW$46="",IF(BW40="",1,0),0))+IF(BX$3="",0,IF(BX$46="",IF(BX40="",1,0),0))+IF(BY$3="",0,IF(BY$46="",IF(BY40="",1,0),0)+IF(BZ$3="",0,IF(BZ$46="",IF(BZ40="",1,0),0))+IF(CA$3="",0,IF(CA$46="",IF(CA40="",1,0),0))+IF(CB$3="",0,IF(CB$46="",IF(CB40="",1,0),0))+IF(CC$3="",0,IF(CC$46="",IF(CC40="",1,0),0))))</f>
        <v/>
      </c>
      <c r="CG40" s="46" t="str">
        <f>PARAMETRES!$B39</f>
        <v>-</v>
      </c>
      <c r="CH40" s="52" t="str">
        <f>PARAMETRES!$C39</f>
        <v>-</v>
      </c>
      <c r="CJ40" s="80"/>
      <c r="CK40" s="81"/>
      <c r="CL40" s="77" t="s">
        <v>31</v>
      </c>
      <c r="CM40" s="82" t="str">
        <f t="shared" si="4"/>
        <v/>
      </c>
      <c r="CN40" s="83" t="str">
        <f t="shared" si="5"/>
        <v/>
      </c>
    </row>
    <row r="41" spans="1:92">
      <c r="A41" s="31">
        <f t="shared" si="14"/>
        <v>36</v>
      </c>
      <c r="B41" s="46" t="str">
        <f>PARAMETRES!$B40</f>
        <v>-</v>
      </c>
      <c r="C41" s="46" t="str">
        <f>PARAMETRES!$C40</f>
        <v>-</v>
      </c>
      <c r="D41" s="47"/>
      <c r="E41" s="47"/>
      <c r="F41" s="47"/>
      <c r="G41" s="47"/>
      <c r="H41" s="47"/>
      <c r="I41" s="47"/>
      <c r="J41" s="47"/>
      <c r="K41" s="47"/>
      <c r="L41" s="47"/>
      <c r="M41" s="47"/>
      <c r="N41" s="47"/>
      <c r="O41" s="47"/>
      <c r="P41" s="47"/>
      <c r="Q41" s="47"/>
      <c r="R41" s="47"/>
      <c r="S41" s="48" t="str">
        <f>IF(T41=0,"-",SUM(D41:R41)/T41*PARAMETRES!$G$11)</f>
        <v>-</v>
      </c>
      <c r="T41" s="49">
        <f t="shared" si="0"/>
        <v>0</v>
      </c>
      <c r="U41" s="50" t="str">
        <f>IF(PARAMETRES!$B40="-","",IF(D$3="",0,IF(D$46="",IF(D41="",1,0),0))+IF(E$3="",0,IF(E$46="",IF(E41="",1,0),0))+IF(F$3="",0,IF(F$46="",IF(F41="",1,0),0))+IF(G$3="",0,IF(G$46="",IF(G41="",1,0),0))+IF(H$3="",0,IF(H$46="",IF(H41="",1,0),0))+IF(I$3="",0,IF(I$46="",IF(I41="",1,0),0))+IF(J$3="",0,IF(J$46="",IF(J41="",1,0),0))+IF(K$3="",0,IF(K$46="",IF(K41="",1,0),0))+IF(L$3="",0,IF(L$46="",IF(L41="",1,0),0))+IF(M$3="",0,IF(M$46="",IF(M41="",1,0),0))+IF(N$3="",0,IF(N$46="",IF(N41="",1,0),0)+IF(O$3="",0,IF(O$46="",IF(O41="",1,0),0))+IF(P$3="",0,IF(P$46="",IF(P41="",1,0),0))+IF(Q$3="",0,IF(Q$46="",IF(Q41="",1,0),0))+IF(R$3="",0,IF(R$46="",IF(R41="",1,0),0))))</f>
        <v/>
      </c>
      <c r="V41" s="31">
        <f t="shared" si="15"/>
        <v>36</v>
      </c>
      <c r="W41" s="46" t="str">
        <f>PARAMETRES!$B40</f>
        <v>-</v>
      </c>
      <c r="X41" s="46" t="str">
        <f>PARAMETRES!$C40</f>
        <v>-</v>
      </c>
      <c r="Y41" s="47"/>
      <c r="Z41" s="47"/>
      <c r="AA41" s="47"/>
      <c r="AB41" s="47"/>
      <c r="AC41" s="47"/>
      <c r="AD41" s="47"/>
      <c r="AE41" s="47"/>
      <c r="AF41" s="47"/>
      <c r="AG41" s="47"/>
      <c r="AH41" s="47"/>
      <c r="AI41" s="47"/>
      <c r="AJ41" s="47"/>
      <c r="AK41" s="47"/>
      <c r="AL41" s="47"/>
      <c r="AM41" s="47"/>
      <c r="AN41" s="48" t="str">
        <f>IF(AO41=0,"-",SUM(Y41:AM41)/AO41*PARAMETRES!$G$11)</f>
        <v>-</v>
      </c>
      <c r="AO41" s="49">
        <f t="shared" si="1"/>
        <v>0</v>
      </c>
      <c r="AP41" s="50" t="str">
        <f>IF(PARAMETRES!$B40="-","",IF(Y$3="",0,IF(Y$46="",IF(Y41="",1,0),0))+IF(Z$3="",0,IF(Z$46="",IF(Z41="",1,0),0))+IF(AA$3="",0,IF(AA$46="",IF(AA41="",1,0),0))+IF(AB$3="",0,IF(AB$46="",IF(AB41="",1,0),0))+IF(AC$3="",0,IF(AC$46="",IF(AC41="",1,0),0))+IF(AD$3="",0,IF(AD$46="",IF(AD41="",1,0),0))+IF(AE$3="",0,IF(AE$46="",IF(AE41="",1,0),0))+IF(AF$3="",0,IF(AF$46="",IF(AF41="",1,0),0))+IF(AG$3="",0,IF(AG$46="",IF(AG41="",1,0),0))+IF(AH$3="",0,IF(AH$46="",IF(AH41="",1,0),0))+IF(AI$3="",0,IF(AI$46="",IF(AI41="",1,0),0)+IF(AJ$3="",0,IF(AJ$46="",IF(AJ41="",1,0),0))+IF(AK$3="",0,IF(AK$46="",IF(AK41="",1,0),0))+IF(AL$3="",0,IF(AL$46="",IF(AL41="",1,0),0))+IF(AM$3="",0,IF(AM$46="",IF(AM41="",1,0),0))))</f>
        <v/>
      </c>
      <c r="AQ41" s="31">
        <f t="shared" si="16"/>
        <v>36</v>
      </c>
      <c r="AR41" s="46" t="str">
        <f>PARAMETRES!$B40</f>
        <v>-</v>
      </c>
      <c r="AS41" s="46" t="str">
        <f>PARAMETRES!$C40</f>
        <v>-</v>
      </c>
      <c r="AT41" s="47"/>
      <c r="AU41" s="47"/>
      <c r="AV41" s="47"/>
      <c r="AW41" s="47"/>
      <c r="AX41" s="47"/>
      <c r="AY41" s="47"/>
      <c r="AZ41" s="47"/>
      <c r="BA41" s="47"/>
      <c r="BB41" s="47"/>
      <c r="BC41" s="47"/>
      <c r="BD41" s="47"/>
      <c r="BE41" s="47"/>
      <c r="BF41" s="47"/>
      <c r="BG41" s="47"/>
      <c r="BH41" s="47"/>
      <c r="BI41" s="48" t="str">
        <f>IF(BJ41=0,"-",SUM(AT41:BH41)/BJ41*PARAMETRES!$G$11)</f>
        <v>-</v>
      </c>
      <c r="BJ41" s="91">
        <f t="shared" si="2"/>
        <v>0</v>
      </c>
      <c r="BK41" s="92" t="str">
        <f>IF(PARAMETRES!$B40="-","",IF(AT$3="",0,IF(AT$46="",IF(AT41="",1,0),0))+IF(AU$3="",0,IF(AU$46="",IF(AU41="",1,0),0))+IF(AV$3="",0,IF(AV$46="",IF(AV41="",1,0),0))+IF(AW$3="",0,IF(AW$46="",IF(AW41="",1,0),0))+IF(AX$3="",0,IF(AX$46="",IF(AX41="",1,0),0))+IF(AY$3="",0,IF(AY$46="",IF(AY41="",1,0),0))+IF(AZ$3="",0,IF(AZ$46="",IF(AZ41="",1,0),0))+IF(BA$3="",0,IF(BA$46="",IF(BA41="",1,0),0))+IF(BB$3="",0,IF(BB$46="",IF(BB41="",1,0),0))+IF(BC$3="",0,IF(BC$46="",IF(BC41="",1,0),0))+IF(BD$3="",0,IF(BD$46="",IF(BD41="",1,0),0)+IF(BE$3="",0,IF(BE$46="",IF(BE41="",1,0),0))+IF(BF$3="",0,IF(BF$46="",IF(BF41="",1,0),0))+IF(BG$3="",0,IF(BG$46="",IF(BG41="",1,0),0))+IF(BH$3="",0,IF(BH$46="",IF(BH41="",1,0),0))))</f>
        <v/>
      </c>
      <c r="BL41" s="31">
        <f t="shared" si="17"/>
        <v>36</v>
      </c>
      <c r="BM41" s="46" t="str">
        <f>PARAMETRES!$B40</f>
        <v>-</v>
      </c>
      <c r="BN41" s="46" t="str">
        <f>PARAMETRES!$C40</f>
        <v>-</v>
      </c>
      <c r="BO41" s="47"/>
      <c r="BP41" s="47"/>
      <c r="BQ41" s="47"/>
      <c r="BR41" s="47"/>
      <c r="BS41" s="47"/>
      <c r="BT41" s="47"/>
      <c r="BU41" s="47"/>
      <c r="BV41" s="47"/>
      <c r="BW41" s="47"/>
      <c r="BX41" s="47"/>
      <c r="BY41" s="47"/>
      <c r="BZ41" s="47"/>
      <c r="CA41" s="47"/>
      <c r="CB41" s="47"/>
      <c r="CC41" s="47"/>
      <c r="CD41" s="48" t="str">
        <f>IF(CE41=0,"-",SUM(BO41:CC41)/CE41*PARAMETRES!$G$11)</f>
        <v>-</v>
      </c>
      <c r="CE41" s="49">
        <f t="shared" si="3"/>
        <v>0</v>
      </c>
      <c r="CF41" s="51" t="str">
        <f>IF(PARAMETRES!$B40="-","",IF(BO$3="",0,IF(BO$46="",IF(BO41="",1,0),0))+IF(BP$3="",0,IF(BP$46="",IF(BP41="",1,0),0))+IF(BQ$3="",0,IF(BQ$46="",IF(BQ41="",1,0),0))+IF(BR$3="",0,IF(BR$46="",IF(BR41="",1,0),0))+IF(BS$3="",0,IF(BS$46="",IF(BS41="",1,0),0))+IF(BT$3="",0,IF(BT$46="",IF(BT41="",1,0),0))+IF(BU$3="",0,IF(BU$46="",IF(BU41="",1,0),0))+IF(BV$3="",0,IF(BV$46="",IF(BV41="",1,0),0))+IF(BW$3="",0,IF(BW$46="",IF(BW41="",1,0),0))+IF(BX$3="",0,IF(BX$46="",IF(BX41="",1,0),0))+IF(BY$3="",0,IF(BY$46="",IF(BY41="",1,0),0)+IF(BZ$3="",0,IF(BZ$46="",IF(BZ41="",1,0),0))+IF(CA$3="",0,IF(CA$46="",IF(CA41="",1,0),0))+IF(CB$3="",0,IF(CB$46="",IF(CB41="",1,0),0))+IF(CC$3="",0,IF(CC$46="",IF(CC41="",1,0),0))))</f>
        <v/>
      </c>
      <c r="CG41" s="46" t="str">
        <f>PARAMETRES!$B40</f>
        <v>-</v>
      </c>
      <c r="CH41" s="52" t="str">
        <f>PARAMETRES!$C40</f>
        <v>-</v>
      </c>
      <c r="CJ41" s="80"/>
      <c r="CK41" s="81"/>
      <c r="CL41" s="77" t="s">
        <v>31</v>
      </c>
      <c r="CM41" s="82" t="str">
        <f t="shared" si="4"/>
        <v/>
      </c>
      <c r="CN41" s="83" t="str">
        <f t="shared" si="5"/>
        <v/>
      </c>
    </row>
    <row r="42" spans="1:92">
      <c r="A42" s="31">
        <f t="shared" si="14"/>
        <v>37</v>
      </c>
      <c r="B42" s="46" t="str">
        <f>PARAMETRES!$B41</f>
        <v>-</v>
      </c>
      <c r="C42" s="46" t="str">
        <f>PARAMETRES!$C41</f>
        <v>-</v>
      </c>
      <c r="D42" s="47"/>
      <c r="E42" s="47"/>
      <c r="F42" s="47"/>
      <c r="G42" s="47"/>
      <c r="H42" s="47"/>
      <c r="I42" s="47"/>
      <c r="J42" s="47"/>
      <c r="K42" s="47"/>
      <c r="L42" s="47"/>
      <c r="M42" s="47"/>
      <c r="N42" s="47"/>
      <c r="O42" s="47"/>
      <c r="P42" s="47"/>
      <c r="Q42" s="47"/>
      <c r="R42" s="47"/>
      <c r="S42" s="48" t="str">
        <f>IF(T42=0,"-",SUM(D42:R42)/T42*PARAMETRES!$G$11)</f>
        <v>-</v>
      </c>
      <c r="T42" s="49">
        <f t="shared" si="0"/>
        <v>0</v>
      </c>
      <c r="U42" s="50" t="str">
        <f>IF(PARAMETRES!$B41="-","",IF(D$3="",0,IF(D$46="",IF(D42="",1,0),0))+IF(E$3="",0,IF(E$46="",IF(E42="",1,0),0))+IF(F$3="",0,IF(F$46="",IF(F42="",1,0),0))+IF(G$3="",0,IF(G$46="",IF(G42="",1,0),0))+IF(H$3="",0,IF(H$46="",IF(H42="",1,0),0))+IF(I$3="",0,IF(I$46="",IF(I42="",1,0),0))+IF(J$3="",0,IF(J$46="",IF(J42="",1,0),0))+IF(K$3="",0,IF(K$46="",IF(K42="",1,0),0))+IF(L$3="",0,IF(L$46="",IF(L42="",1,0),0))+IF(M$3="",0,IF(M$46="",IF(M42="",1,0),0))+IF(N$3="",0,IF(N$46="",IF(N42="",1,0),0)+IF(O$3="",0,IF(O$46="",IF(O42="",1,0),0))+IF(P$3="",0,IF(P$46="",IF(P42="",1,0),0))+IF(Q$3="",0,IF(Q$46="",IF(Q42="",1,0),0))+IF(R$3="",0,IF(R$46="",IF(R42="",1,0),0))))</f>
        <v/>
      </c>
      <c r="V42" s="31">
        <f t="shared" si="15"/>
        <v>37</v>
      </c>
      <c r="W42" s="46" t="str">
        <f>PARAMETRES!$B41</f>
        <v>-</v>
      </c>
      <c r="X42" s="46" t="str">
        <f>PARAMETRES!$C41</f>
        <v>-</v>
      </c>
      <c r="Y42" s="47"/>
      <c r="Z42" s="47"/>
      <c r="AA42" s="47"/>
      <c r="AB42" s="47"/>
      <c r="AC42" s="47"/>
      <c r="AD42" s="47"/>
      <c r="AE42" s="47"/>
      <c r="AF42" s="47"/>
      <c r="AG42" s="47"/>
      <c r="AH42" s="47"/>
      <c r="AI42" s="47"/>
      <c r="AJ42" s="47"/>
      <c r="AK42" s="47"/>
      <c r="AL42" s="47"/>
      <c r="AM42" s="47"/>
      <c r="AN42" s="48" t="str">
        <f>IF(AO42=0,"-",SUM(Y42:AM42)/AO42*PARAMETRES!$G$11)</f>
        <v>-</v>
      </c>
      <c r="AO42" s="49">
        <f t="shared" si="1"/>
        <v>0</v>
      </c>
      <c r="AP42" s="50" t="str">
        <f>IF(PARAMETRES!$B41="-","",IF(Y$3="",0,IF(Y$46="",IF(Y42="",1,0),0))+IF(Z$3="",0,IF(Z$46="",IF(Z42="",1,0),0))+IF(AA$3="",0,IF(AA$46="",IF(AA42="",1,0),0))+IF(AB$3="",0,IF(AB$46="",IF(AB42="",1,0),0))+IF(AC$3="",0,IF(AC$46="",IF(AC42="",1,0),0))+IF(AD$3="",0,IF(AD$46="",IF(AD42="",1,0),0))+IF(AE$3="",0,IF(AE$46="",IF(AE42="",1,0),0))+IF(AF$3="",0,IF(AF$46="",IF(AF42="",1,0),0))+IF(AG$3="",0,IF(AG$46="",IF(AG42="",1,0),0))+IF(AH$3="",0,IF(AH$46="",IF(AH42="",1,0),0))+IF(AI$3="",0,IF(AI$46="",IF(AI42="",1,0),0)+IF(AJ$3="",0,IF(AJ$46="",IF(AJ42="",1,0),0))+IF(AK$3="",0,IF(AK$46="",IF(AK42="",1,0),0))+IF(AL$3="",0,IF(AL$46="",IF(AL42="",1,0),0))+IF(AM$3="",0,IF(AM$46="",IF(AM42="",1,0),0))))</f>
        <v/>
      </c>
      <c r="AQ42" s="31">
        <f t="shared" si="16"/>
        <v>37</v>
      </c>
      <c r="AR42" s="46" t="str">
        <f>PARAMETRES!$B41</f>
        <v>-</v>
      </c>
      <c r="AS42" s="46" t="str">
        <f>PARAMETRES!$C41</f>
        <v>-</v>
      </c>
      <c r="AT42" s="47"/>
      <c r="AU42" s="47"/>
      <c r="AV42" s="47"/>
      <c r="AW42" s="47"/>
      <c r="AX42" s="47"/>
      <c r="AY42" s="47"/>
      <c r="AZ42" s="47"/>
      <c r="BA42" s="47"/>
      <c r="BB42" s="47"/>
      <c r="BC42" s="47"/>
      <c r="BD42" s="47"/>
      <c r="BE42" s="47"/>
      <c r="BF42" s="47"/>
      <c r="BG42" s="47"/>
      <c r="BH42" s="47"/>
      <c r="BI42" s="48" t="str">
        <f>IF(BJ42=0,"-",SUM(AT42:BH42)/BJ42*PARAMETRES!$G$11)</f>
        <v>-</v>
      </c>
      <c r="BJ42" s="91">
        <f t="shared" si="2"/>
        <v>0</v>
      </c>
      <c r="BK42" s="92" t="str">
        <f>IF(PARAMETRES!$B41="-","",IF(AT$3="",0,IF(AT$46="",IF(AT42="",1,0),0))+IF(AU$3="",0,IF(AU$46="",IF(AU42="",1,0),0))+IF(AV$3="",0,IF(AV$46="",IF(AV42="",1,0),0))+IF(AW$3="",0,IF(AW$46="",IF(AW42="",1,0),0))+IF(AX$3="",0,IF(AX$46="",IF(AX42="",1,0),0))+IF(AY$3="",0,IF(AY$46="",IF(AY42="",1,0),0))+IF(AZ$3="",0,IF(AZ$46="",IF(AZ42="",1,0),0))+IF(BA$3="",0,IF(BA$46="",IF(BA42="",1,0),0))+IF(BB$3="",0,IF(BB$46="",IF(BB42="",1,0),0))+IF(BC$3="",0,IF(BC$46="",IF(BC42="",1,0),0))+IF(BD$3="",0,IF(BD$46="",IF(BD42="",1,0),0)+IF(BE$3="",0,IF(BE$46="",IF(BE42="",1,0),0))+IF(BF$3="",0,IF(BF$46="",IF(BF42="",1,0),0))+IF(BG$3="",0,IF(BG$46="",IF(BG42="",1,0),0))+IF(BH$3="",0,IF(BH$46="",IF(BH42="",1,0),0))))</f>
        <v/>
      </c>
      <c r="BL42" s="31">
        <f t="shared" si="17"/>
        <v>37</v>
      </c>
      <c r="BM42" s="46" t="str">
        <f>PARAMETRES!$B41</f>
        <v>-</v>
      </c>
      <c r="BN42" s="46" t="str">
        <f>PARAMETRES!$C41</f>
        <v>-</v>
      </c>
      <c r="BO42" s="47"/>
      <c r="BP42" s="47"/>
      <c r="BQ42" s="47"/>
      <c r="BR42" s="47"/>
      <c r="BS42" s="47"/>
      <c r="BT42" s="47"/>
      <c r="BU42" s="47"/>
      <c r="BV42" s="47"/>
      <c r="BW42" s="47"/>
      <c r="BX42" s="47"/>
      <c r="BY42" s="47"/>
      <c r="BZ42" s="47"/>
      <c r="CA42" s="47"/>
      <c r="CB42" s="47"/>
      <c r="CC42" s="47"/>
      <c r="CD42" s="48" t="str">
        <f>IF(CE42=0,"-",SUM(BO42:CC42)/CE42*PARAMETRES!$G$11)</f>
        <v>-</v>
      </c>
      <c r="CE42" s="49">
        <f t="shared" si="3"/>
        <v>0</v>
      </c>
      <c r="CF42" s="51" t="str">
        <f>IF(PARAMETRES!$B41="-","",IF(BO$3="",0,IF(BO$46="",IF(BO42="",1,0),0))+IF(BP$3="",0,IF(BP$46="",IF(BP42="",1,0),0))+IF(BQ$3="",0,IF(BQ$46="",IF(BQ42="",1,0),0))+IF(BR$3="",0,IF(BR$46="",IF(BR42="",1,0),0))+IF(BS$3="",0,IF(BS$46="",IF(BS42="",1,0),0))+IF(BT$3="",0,IF(BT$46="",IF(BT42="",1,0),0))+IF(BU$3="",0,IF(BU$46="",IF(BU42="",1,0),0))+IF(BV$3="",0,IF(BV$46="",IF(BV42="",1,0),0))+IF(BW$3="",0,IF(BW$46="",IF(BW42="",1,0),0))+IF(BX$3="",0,IF(BX$46="",IF(BX42="",1,0),0))+IF(BY$3="",0,IF(BY$46="",IF(BY42="",1,0),0)+IF(BZ$3="",0,IF(BZ$46="",IF(BZ42="",1,0),0))+IF(CA$3="",0,IF(CA$46="",IF(CA42="",1,0),0))+IF(CB$3="",0,IF(CB$46="",IF(CB42="",1,0),0))+IF(CC$3="",0,IF(CC$46="",IF(CC42="",1,0),0))))</f>
        <v/>
      </c>
      <c r="CG42" s="46" t="str">
        <f>PARAMETRES!$B41</f>
        <v>-</v>
      </c>
      <c r="CH42" s="52" t="str">
        <f>PARAMETRES!$C41</f>
        <v>-</v>
      </c>
      <c r="CJ42" s="80"/>
      <c r="CK42" s="81"/>
      <c r="CL42" s="77" t="s">
        <v>31</v>
      </c>
      <c r="CM42" s="82" t="str">
        <f t="shared" si="4"/>
        <v/>
      </c>
      <c r="CN42" s="83" t="str">
        <f t="shared" si="5"/>
        <v/>
      </c>
    </row>
    <row r="43" spans="1:92">
      <c r="A43" s="31">
        <f t="shared" si="14"/>
        <v>38</v>
      </c>
      <c r="B43" s="46" t="str">
        <f>PARAMETRES!$B42</f>
        <v>-</v>
      </c>
      <c r="C43" s="46" t="str">
        <f>PARAMETRES!$C42</f>
        <v>-</v>
      </c>
      <c r="D43" s="47"/>
      <c r="E43" s="47"/>
      <c r="F43" s="47"/>
      <c r="G43" s="47"/>
      <c r="H43" s="47"/>
      <c r="I43" s="47"/>
      <c r="J43" s="47"/>
      <c r="K43" s="47"/>
      <c r="L43" s="47"/>
      <c r="M43" s="47"/>
      <c r="N43" s="47"/>
      <c r="O43" s="47"/>
      <c r="P43" s="47"/>
      <c r="Q43" s="47"/>
      <c r="R43" s="47"/>
      <c r="S43" s="48" t="str">
        <f>IF(T43=0,"-",SUM(D43:R43)/T43*PARAMETRES!$G$11)</f>
        <v>-</v>
      </c>
      <c r="T43" s="49">
        <f t="shared" si="0"/>
        <v>0</v>
      </c>
      <c r="U43" s="50" t="str">
        <f>IF(PARAMETRES!$B42="-","",IF(D$3="",0,IF(D$46="",IF(D43="",1,0),0))+IF(E$3="",0,IF(E$46="",IF(E43="",1,0),0))+IF(F$3="",0,IF(F$46="",IF(F43="",1,0),0))+IF(G$3="",0,IF(G$46="",IF(G43="",1,0),0))+IF(H$3="",0,IF(H$46="",IF(H43="",1,0),0))+IF(I$3="",0,IF(I$46="",IF(I43="",1,0),0))+IF(J$3="",0,IF(J$46="",IF(J43="",1,0),0))+IF(K$3="",0,IF(K$46="",IF(K43="",1,0),0))+IF(L$3="",0,IF(L$46="",IF(L43="",1,0),0))+IF(M$3="",0,IF(M$46="",IF(M43="",1,0),0))+IF(N$3="",0,IF(N$46="",IF(N43="",1,0),0)+IF(O$3="",0,IF(O$46="",IF(O43="",1,0),0))+IF(P$3="",0,IF(P$46="",IF(P43="",1,0),0))+IF(Q$3="",0,IF(Q$46="",IF(Q43="",1,0),0))+IF(R$3="",0,IF(R$46="",IF(R43="",1,0),0))))</f>
        <v/>
      </c>
      <c r="V43" s="31">
        <f t="shared" si="15"/>
        <v>38</v>
      </c>
      <c r="W43" s="46" t="str">
        <f>PARAMETRES!$B42</f>
        <v>-</v>
      </c>
      <c r="X43" s="46" t="str">
        <f>PARAMETRES!$C42</f>
        <v>-</v>
      </c>
      <c r="Y43" s="47"/>
      <c r="Z43" s="47"/>
      <c r="AA43" s="47"/>
      <c r="AB43" s="47"/>
      <c r="AC43" s="47"/>
      <c r="AD43" s="47"/>
      <c r="AE43" s="47"/>
      <c r="AF43" s="47"/>
      <c r="AG43" s="47"/>
      <c r="AH43" s="47"/>
      <c r="AI43" s="47"/>
      <c r="AJ43" s="47"/>
      <c r="AK43" s="47"/>
      <c r="AL43" s="47"/>
      <c r="AM43" s="47"/>
      <c r="AN43" s="48" t="str">
        <f>IF(AO43=0,"-",SUM(Y43:AM43)/AO43*PARAMETRES!$G$11)</f>
        <v>-</v>
      </c>
      <c r="AO43" s="49">
        <f t="shared" si="1"/>
        <v>0</v>
      </c>
      <c r="AP43" s="50" t="str">
        <f>IF(PARAMETRES!$B42="-","",IF(Y$3="",0,IF(Y$46="",IF(Y43="",1,0),0))+IF(Z$3="",0,IF(Z$46="",IF(Z43="",1,0),0))+IF(AA$3="",0,IF(AA$46="",IF(AA43="",1,0),0))+IF(AB$3="",0,IF(AB$46="",IF(AB43="",1,0),0))+IF(AC$3="",0,IF(AC$46="",IF(AC43="",1,0),0))+IF(AD$3="",0,IF(AD$46="",IF(AD43="",1,0),0))+IF(AE$3="",0,IF(AE$46="",IF(AE43="",1,0),0))+IF(AF$3="",0,IF(AF$46="",IF(AF43="",1,0),0))+IF(AG$3="",0,IF(AG$46="",IF(AG43="",1,0),0))+IF(AH$3="",0,IF(AH$46="",IF(AH43="",1,0),0))+IF(AI$3="",0,IF(AI$46="",IF(AI43="",1,0),0)+IF(AJ$3="",0,IF(AJ$46="",IF(AJ43="",1,0),0))+IF(AK$3="",0,IF(AK$46="",IF(AK43="",1,0),0))+IF(AL$3="",0,IF(AL$46="",IF(AL43="",1,0),0))+IF(AM$3="",0,IF(AM$46="",IF(AM43="",1,0),0))))</f>
        <v/>
      </c>
      <c r="AQ43" s="31">
        <f t="shared" si="16"/>
        <v>38</v>
      </c>
      <c r="AR43" s="46" t="str">
        <f>PARAMETRES!$B42</f>
        <v>-</v>
      </c>
      <c r="AS43" s="46" t="str">
        <f>PARAMETRES!$C42</f>
        <v>-</v>
      </c>
      <c r="AT43" s="47"/>
      <c r="AU43" s="47"/>
      <c r="AV43" s="47"/>
      <c r="AW43" s="47"/>
      <c r="AX43" s="47"/>
      <c r="AY43" s="47"/>
      <c r="AZ43" s="47"/>
      <c r="BA43" s="47"/>
      <c r="BB43" s="47"/>
      <c r="BC43" s="47"/>
      <c r="BD43" s="47"/>
      <c r="BE43" s="47"/>
      <c r="BF43" s="47"/>
      <c r="BG43" s="47"/>
      <c r="BH43" s="47"/>
      <c r="BI43" s="48" t="str">
        <f>IF(BJ43=0,"-",SUM(AT43:BH43)/BJ43*PARAMETRES!$G$11)</f>
        <v>-</v>
      </c>
      <c r="BJ43" s="91">
        <f t="shared" si="2"/>
        <v>0</v>
      </c>
      <c r="BK43" s="92" t="str">
        <f>IF(PARAMETRES!$B42="-","",IF(AT$3="",0,IF(AT$46="",IF(AT43="",1,0),0))+IF(AU$3="",0,IF(AU$46="",IF(AU43="",1,0),0))+IF(AV$3="",0,IF(AV$46="",IF(AV43="",1,0),0))+IF(AW$3="",0,IF(AW$46="",IF(AW43="",1,0),0))+IF(AX$3="",0,IF(AX$46="",IF(AX43="",1,0),0))+IF(AY$3="",0,IF(AY$46="",IF(AY43="",1,0),0))+IF(AZ$3="",0,IF(AZ$46="",IF(AZ43="",1,0),0))+IF(BA$3="",0,IF(BA$46="",IF(BA43="",1,0),0))+IF(BB$3="",0,IF(BB$46="",IF(BB43="",1,0),0))+IF(BC$3="",0,IF(BC$46="",IF(BC43="",1,0),0))+IF(BD$3="",0,IF(BD$46="",IF(BD43="",1,0),0)+IF(BE$3="",0,IF(BE$46="",IF(BE43="",1,0),0))+IF(BF$3="",0,IF(BF$46="",IF(BF43="",1,0),0))+IF(BG$3="",0,IF(BG$46="",IF(BG43="",1,0),0))+IF(BH$3="",0,IF(BH$46="",IF(BH43="",1,0),0))))</f>
        <v/>
      </c>
      <c r="BL43" s="31">
        <f t="shared" si="17"/>
        <v>38</v>
      </c>
      <c r="BM43" s="46" t="str">
        <f>PARAMETRES!$B42</f>
        <v>-</v>
      </c>
      <c r="BN43" s="46" t="str">
        <f>PARAMETRES!$C42</f>
        <v>-</v>
      </c>
      <c r="BO43" s="47"/>
      <c r="BP43" s="47"/>
      <c r="BQ43" s="47"/>
      <c r="BR43" s="47"/>
      <c r="BS43" s="47"/>
      <c r="BT43" s="47"/>
      <c r="BU43" s="47"/>
      <c r="BV43" s="47"/>
      <c r="BW43" s="47"/>
      <c r="BX43" s="47"/>
      <c r="BY43" s="47"/>
      <c r="BZ43" s="47"/>
      <c r="CA43" s="47"/>
      <c r="CB43" s="47"/>
      <c r="CC43" s="47"/>
      <c r="CD43" s="48" t="str">
        <f>IF(CE43=0,"-",SUM(BO43:CC43)/CE43*PARAMETRES!$G$11)</f>
        <v>-</v>
      </c>
      <c r="CE43" s="49">
        <f t="shared" si="3"/>
        <v>0</v>
      </c>
      <c r="CF43" s="51" t="str">
        <f>IF(PARAMETRES!$B42="-","",IF(BO$3="",0,IF(BO$46="",IF(BO43="",1,0),0))+IF(BP$3="",0,IF(BP$46="",IF(BP43="",1,0),0))+IF(BQ$3="",0,IF(BQ$46="",IF(BQ43="",1,0),0))+IF(BR$3="",0,IF(BR$46="",IF(BR43="",1,0),0))+IF(BS$3="",0,IF(BS$46="",IF(BS43="",1,0),0))+IF(BT$3="",0,IF(BT$46="",IF(BT43="",1,0),0))+IF(BU$3="",0,IF(BU$46="",IF(BU43="",1,0),0))+IF(BV$3="",0,IF(BV$46="",IF(BV43="",1,0),0))+IF(BW$3="",0,IF(BW$46="",IF(BW43="",1,0),0))+IF(BX$3="",0,IF(BX$46="",IF(BX43="",1,0),0))+IF(BY$3="",0,IF(BY$46="",IF(BY43="",1,0),0)+IF(BZ$3="",0,IF(BZ$46="",IF(BZ43="",1,0),0))+IF(CA$3="",0,IF(CA$46="",IF(CA43="",1,0),0))+IF(CB$3="",0,IF(CB$46="",IF(CB43="",1,0),0))+IF(CC$3="",0,IF(CC$46="",IF(CC43="",1,0),0))))</f>
        <v/>
      </c>
      <c r="CG43" s="46" t="str">
        <f>PARAMETRES!$B42</f>
        <v>-</v>
      </c>
      <c r="CH43" s="52" t="str">
        <f>PARAMETRES!$C42</f>
        <v>-</v>
      </c>
      <c r="CJ43" s="80"/>
      <c r="CK43" s="81"/>
      <c r="CL43" s="77" t="s">
        <v>31</v>
      </c>
      <c r="CM43" s="82" t="str">
        <f t="shared" si="4"/>
        <v/>
      </c>
      <c r="CN43" s="83" t="str">
        <f t="shared" si="5"/>
        <v/>
      </c>
    </row>
    <row r="44" spans="1:92">
      <c r="A44" s="31">
        <f t="shared" si="14"/>
        <v>39</v>
      </c>
      <c r="B44" s="46" t="str">
        <f>PARAMETRES!$B43</f>
        <v>-</v>
      </c>
      <c r="C44" s="46" t="str">
        <f>PARAMETRES!$C43</f>
        <v>-</v>
      </c>
      <c r="D44" s="47"/>
      <c r="E44" s="47"/>
      <c r="F44" s="47"/>
      <c r="G44" s="47"/>
      <c r="H44" s="47"/>
      <c r="I44" s="47"/>
      <c r="J44" s="47"/>
      <c r="K44" s="47"/>
      <c r="L44" s="47"/>
      <c r="M44" s="47"/>
      <c r="N44" s="47"/>
      <c r="O44" s="47"/>
      <c r="P44" s="47"/>
      <c r="Q44" s="47"/>
      <c r="R44" s="47"/>
      <c r="S44" s="48" t="str">
        <f>IF(T44=0,"-",SUM(D44:R44)/T44*PARAMETRES!$G$11)</f>
        <v>-</v>
      </c>
      <c r="T44" s="49">
        <f t="shared" si="0"/>
        <v>0</v>
      </c>
      <c r="U44" s="50" t="str">
        <f>IF(PARAMETRES!$B43="-","",IF(D$3="",0,IF(D$46="",IF(D44="",1,0),0))+IF(E$3="",0,IF(E$46="",IF(E44="",1,0),0))+IF(F$3="",0,IF(F$46="",IF(F44="",1,0),0))+IF(G$3="",0,IF(G$46="",IF(G44="",1,0),0))+IF(H$3="",0,IF(H$46="",IF(H44="",1,0),0))+IF(I$3="",0,IF(I$46="",IF(I44="",1,0),0))+IF(J$3="",0,IF(J$46="",IF(J44="",1,0),0))+IF(K$3="",0,IF(K$46="",IF(K44="",1,0),0))+IF(L$3="",0,IF(L$46="",IF(L44="",1,0),0))+IF(M$3="",0,IF(M$46="",IF(M44="",1,0),0))+IF(N$3="",0,IF(N$46="",IF(N44="",1,0),0)+IF(O$3="",0,IF(O$46="",IF(O44="",1,0),0))+IF(P$3="",0,IF(P$46="",IF(P44="",1,0),0))+IF(Q$3="",0,IF(Q$46="",IF(Q44="",1,0),0))+IF(R$3="",0,IF(R$46="",IF(R44="",1,0),0))))</f>
        <v/>
      </c>
      <c r="V44" s="31">
        <f t="shared" si="15"/>
        <v>39</v>
      </c>
      <c r="W44" s="46" t="str">
        <f>PARAMETRES!$B43</f>
        <v>-</v>
      </c>
      <c r="X44" s="46" t="str">
        <f>PARAMETRES!$C43</f>
        <v>-</v>
      </c>
      <c r="Y44" s="47"/>
      <c r="Z44" s="47"/>
      <c r="AA44" s="47"/>
      <c r="AB44" s="47"/>
      <c r="AC44" s="47"/>
      <c r="AD44" s="47"/>
      <c r="AE44" s="47"/>
      <c r="AF44" s="47"/>
      <c r="AG44" s="47"/>
      <c r="AH44" s="47"/>
      <c r="AI44" s="47"/>
      <c r="AJ44" s="47"/>
      <c r="AK44" s="47"/>
      <c r="AL44" s="47"/>
      <c r="AM44" s="47"/>
      <c r="AN44" s="48" t="str">
        <f>IF(AO44=0,"-",SUM(Y44:AM44)/AO44*PARAMETRES!$G$11)</f>
        <v>-</v>
      </c>
      <c r="AO44" s="49">
        <f t="shared" si="1"/>
        <v>0</v>
      </c>
      <c r="AP44" s="50" t="str">
        <f>IF(PARAMETRES!$B43="-","",IF(Y$3="",0,IF(Y$46="",IF(Y44="",1,0),0))+IF(Z$3="",0,IF(Z$46="",IF(Z44="",1,0),0))+IF(AA$3="",0,IF(AA$46="",IF(AA44="",1,0),0))+IF(AB$3="",0,IF(AB$46="",IF(AB44="",1,0),0))+IF(AC$3="",0,IF(AC$46="",IF(AC44="",1,0),0))+IF(AD$3="",0,IF(AD$46="",IF(AD44="",1,0),0))+IF(AE$3="",0,IF(AE$46="",IF(AE44="",1,0),0))+IF(AF$3="",0,IF(AF$46="",IF(AF44="",1,0),0))+IF(AG$3="",0,IF(AG$46="",IF(AG44="",1,0),0))+IF(AH$3="",0,IF(AH$46="",IF(AH44="",1,0),0))+IF(AI$3="",0,IF(AI$46="",IF(AI44="",1,0),0)+IF(AJ$3="",0,IF(AJ$46="",IF(AJ44="",1,0),0))+IF(AK$3="",0,IF(AK$46="",IF(AK44="",1,0),0))+IF(AL$3="",0,IF(AL$46="",IF(AL44="",1,0),0))+IF(AM$3="",0,IF(AM$46="",IF(AM44="",1,0),0))))</f>
        <v/>
      </c>
      <c r="AQ44" s="31">
        <f t="shared" si="16"/>
        <v>39</v>
      </c>
      <c r="AR44" s="46" t="str">
        <f>PARAMETRES!$B43</f>
        <v>-</v>
      </c>
      <c r="AS44" s="46" t="str">
        <f>PARAMETRES!$C43</f>
        <v>-</v>
      </c>
      <c r="AT44" s="47"/>
      <c r="AU44" s="47"/>
      <c r="AV44" s="47"/>
      <c r="AW44" s="47"/>
      <c r="AX44" s="47"/>
      <c r="AY44" s="47"/>
      <c r="AZ44" s="47"/>
      <c r="BA44" s="47"/>
      <c r="BB44" s="47"/>
      <c r="BC44" s="47"/>
      <c r="BD44" s="47"/>
      <c r="BE44" s="47"/>
      <c r="BF44" s="47"/>
      <c r="BG44" s="47"/>
      <c r="BH44" s="47"/>
      <c r="BI44" s="48" t="str">
        <f>IF(BJ44=0,"-",SUM(AT44:BH44)/BJ44*PARAMETRES!$G$11)</f>
        <v>-</v>
      </c>
      <c r="BJ44" s="91">
        <f t="shared" si="2"/>
        <v>0</v>
      </c>
      <c r="BK44" s="92" t="str">
        <f>IF(PARAMETRES!$B43="-","",IF(AT$3="",0,IF(AT$46="",IF(AT44="",1,0),0))+IF(AU$3="",0,IF(AU$46="",IF(AU44="",1,0),0))+IF(AV$3="",0,IF(AV$46="",IF(AV44="",1,0),0))+IF(AW$3="",0,IF(AW$46="",IF(AW44="",1,0),0))+IF(AX$3="",0,IF(AX$46="",IF(AX44="",1,0),0))+IF(AY$3="",0,IF(AY$46="",IF(AY44="",1,0),0))+IF(AZ$3="",0,IF(AZ$46="",IF(AZ44="",1,0),0))+IF(BA$3="",0,IF(BA$46="",IF(BA44="",1,0),0))+IF(BB$3="",0,IF(BB$46="",IF(BB44="",1,0),0))+IF(BC$3="",0,IF(BC$46="",IF(BC44="",1,0),0))+IF(BD$3="",0,IF(BD$46="",IF(BD44="",1,0),0)+IF(BE$3="",0,IF(BE$46="",IF(BE44="",1,0),0))+IF(BF$3="",0,IF(BF$46="",IF(BF44="",1,0),0))+IF(BG$3="",0,IF(BG$46="",IF(BG44="",1,0),0))+IF(BH$3="",0,IF(BH$46="",IF(BH44="",1,0),0))))</f>
        <v/>
      </c>
      <c r="BL44" s="31">
        <f t="shared" si="17"/>
        <v>39</v>
      </c>
      <c r="BM44" s="46" t="str">
        <f>PARAMETRES!$B43</f>
        <v>-</v>
      </c>
      <c r="BN44" s="46" t="str">
        <f>PARAMETRES!$C43</f>
        <v>-</v>
      </c>
      <c r="BO44" s="47"/>
      <c r="BP44" s="47"/>
      <c r="BQ44" s="47"/>
      <c r="BR44" s="47"/>
      <c r="BS44" s="47"/>
      <c r="BT44" s="47"/>
      <c r="BU44" s="47"/>
      <c r="BV44" s="47"/>
      <c r="BW44" s="47"/>
      <c r="BX44" s="47"/>
      <c r="BY44" s="47"/>
      <c r="BZ44" s="47"/>
      <c r="CA44" s="47"/>
      <c r="CB44" s="47"/>
      <c r="CC44" s="47"/>
      <c r="CD44" s="48" t="str">
        <f>IF(CE44=0,"-",SUM(BO44:CC44)/CE44*PARAMETRES!$G$11)</f>
        <v>-</v>
      </c>
      <c r="CE44" s="49">
        <f t="shared" si="3"/>
        <v>0</v>
      </c>
      <c r="CF44" s="51" t="str">
        <f>IF(PARAMETRES!$B43="-","",IF(BO$3="",0,IF(BO$46="",IF(BO44="",1,0),0))+IF(BP$3="",0,IF(BP$46="",IF(BP44="",1,0),0))+IF(BQ$3="",0,IF(BQ$46="",IF(BQ44="",1,0),0))+IF(BR$3="",0,IF(BR$46="",IF(BR44="",1,0),0))+IF(BS$3="",0,IF(BS$46="",IF(BS44="",1,0),0))+IF(BT$3="",0,IF(BT$46="",IF(BT44="",1,0),0))+IF(BU$3="",0,IF(BU$46="",IF(BU44="",1,0),0))+IF(BV$3="",0,IF(BV$46="",IF(BV44="",1,0),0))+IF(BW$3="",0,IF(BW$46="",IF(BW44="",1,0),0))+IF(BX$3="",0,IF(BX$46="",IF(BX44="",1,0),0))+IF(BY$3="",0,IF(BY$46="",IF(BY44="",1,0),0)+IF(BZ$3="",0,IF(BZ$46="",IF(BZ44="",1,0),0))+IF(CA$3="",0,IF(CA$46="",IF(CA44="",1,0),0))+IF(CB$3="",0,IF(CB$46="",IF(CB44="",1,0),0))+IF(CC$3="",0,IF(CC$46="",IF(CC44="",1,0),0))))</f>
        <v/>
      </c>
      <c r="CG44" s="46" t="str">
        <f>PARAMETRES!$B43</f>
        <v>-</v>
      </c>
      <c r="CH44" s="52" t="str">
        <f>PARAMETRES!$C43</f>
        <v>-</v>
      </c>
      <c r="CJ44" s="80"/>
      <c r="CK44" s="81"/>
      <c r="CL44" s="77" t="s">
        <v>31</v>
      </c>
      <c r="CM44" s="82" t="str">
        <f t="shared" si="4"/>
        <v/>
      </c>
      <c r="CN44" s="83" t="str">
        <f t="shared" si="5"/>
        <v/>
      </c>
    </row>
    <row r="45" spans="1:92">
      <c r="A45" s="31">
        <f t="shared" si="14"/>
        <v>40</v>
      </c>
      <c r="B45" s="46" t="str">
        <f>PARAMETRES!$B44</f>
        <v>-</v>
      </c>
      <c r="C45" s="46" t="str">
        <f>PARAMETRES!$C44</f>
        <v>-</v>
      </c>
      <c r="D45" s="47"/>
      <c r="E45" s="47"/>
      <c r="F45" s="47"/>
      <c r="G45" s="47"/>
      <c r="H45" s="47"/>
      <c r="I45" s="47"/>
      <c r="J45" s="47"/>
      <c r="K45" s="47"/>
      <c r="L45" s="47"/>
      <c r="M45" s="47"/>
      <c r="N45" s="47"/>
      <c r="O45" s="47"/>
      <c r="P45" s="47"/>
      <c r="Q45" s="47"/>
      <c r="R45" s="47"/>
      <c r="S45" s="48" t="str">
        <f>IF(T45=0,"-",SUM(D45:R45)/T45*PARAMETRES!$G$11)</f>
        <v>-</v>
      </c>
      <c r="T45" s="49">
        <f t="shared" si="0"/>
        <v>0</v>
      </c>
      <c r="U45" s="50" t="str">
        <f>IF(PARAMETRES!$B44="-","",IF(D$3="",0,IF(D$46="",IF(D45="",1,0),0))+IF(E$3="",0,IF(E$46="",IF(E45="",1,0),0))+IF(F$3="",0,IF(F$46="",IF(F45="",1,0),0))+IF(G$3="",0,IF(G$46="",IF(G45="",1,0),0))+IF(H$3="",0,IF(H$46="",IF(H45="",1,0),0))+IF(I$3="",0,IF(I$46="",IF(I45="",1,0),0))+IF(J$3="",0,IF(J$46="",IF(J45="",1,0),0))+IF(K$3="",0,IF(K$46="",IF(K45="",1,0),0))+IF(L$3="",0,IF(L$46="",IF(L45="",1,0),0))+IF(M$3="",0,IF(M$46="",IF(M45="",1,0),0))+IF(N$3="",0,IF(N$46="",IF(N45="",1,0),0)+IF(O$3="",0,IF(O$46="",IF(O45="",1,0),0))+IF(P$3="",0,IF(P$46="",IF(P45="",1,0),0))+IF(Q$3="",0,IF(Q$46="",IF(Q45="",1,0),0))+IF(R$3="",0,IF(R$46="",IF(R45="",1,0),0))))</f>
        <v/>
      </c>
      <c r="V45" s="31">
        <f t="shared" si="15"/>
        <v>40</v>
      </c>
      <c r="W45" s="46" t="str">
        <f>PARAMETRES!$B44</f>
        <v>-</v>
      </c>
      <c r="X45" s="46" t="str">
        <f>PARAMETRES!$C44</f>
        <v>-</v>
      </c>
      <c r="Y45" s="47"/>
      <c r="Z45" s="47"/>
      <c r="AA45" s="47"/>
      <c r="AB45" s="47"/>
      <c r="AC45" s="47"/>
      <c r="AD45" s="47"/>
      <c r="AE45" s="47"/>
      <c r="AF45" s="47"/>
      <c r="AG45" s="47"/>
      <c r="AH45" s="47"/>
      <c r="AI45" s="47"/>
      <c r="AJ45" s="47"/>
      <c r="AK45" s="47"/>
      <c r="AL45" s="47"/>
      <c r="AM45" s="47"/>
      <c r="AN45" s="48" t="str">
        <f>IF(AO45=0,"-",SUM(Y45:AM45)/AO45*PARAMETRES!$G$11)</f>
        <v>-</v>
      </c>
      <c r="AO45" s="49">
        <f t="shared" si="1"/>
        <v>0</v>
      </c>
      <c r="AP45" s="50" t="str">
        <f>IF(PARAMETRES!$B44="-","",IF(Y$3="",0,IF(Y$46="",IF(Y45="",1,0),0))+IF(Z$3="",0,IF(Z$46="",IF(Z45="",1,0),0))+IF(AA$3="",0,IF(AA$46="",IF(AA45="",1,0),0))+IF(AB$3="",0,IF(AB$46="",IF(AB45="",1,0),0))+IF(AC$3="",0,IF(AC$46="",IF(AC45="",1,0),0))+IF(AD$3="",0,IF(AD$46="",IF(AD45="",1,0),0))+IF(AE$3="",0,IF(AE$46="",IF(AE45="",1,0),0))+IF(AF$3="",0,IF(AF$46="",IF(AF45="",1,0),0))+IF(AG$3="",0,IF(AG$46="",IF(AG45="",1,0),0))+IF(AH$3="",0,IF(AH$46="",IF(AH45="",1,0),0))+IF(AI$3="",0,IF(AI$46="",IF(AI45="",1,0),0)+IF(AJ$3="",0,IF(AJ$46="",IF(AJ45="",1,0),0))+IF(AK$3="",0,IF(AK$46="",IF(AK45="",1,0),0))+IF(AL$3="",0,IF(AL$46="",IF(AL45="",1,0),0))+IF(AM$3="",0,IF(AM$46="",IF(AM45="",1,0),0))))</f>
        <v/>
      </c>
      <c r="AQ45" s="31">
        <f t="shared" si="16"/>
        <v>40</v>
      </c>
      <c r="AR45" s="46" t="str">
        <f>PARAMETRES!$B44</f>
        <v>-</v>
      </c>
      <c r="AS45" s="46" t="str">
        <f>PARAMETRES!$C44</f>
        <v>-</v>
      </c>
      <c r="AT45" s="47"/>
      <c r="AU45" s="47"/>
      <c r="AV45" s="47"/>
      <c r="AW45" s="47"/>
      <c r="AX45" s="47"/>
      <c r="AY45" s="47"/>
      <c r="AZ45" s="47"/>
      <c r="BA45" s="47"/>
      <c r="BB45" s="47"/>
      <c r="BC45" s="47"/>
      <c r="BD45" s="47"/>
      <c r="BE45" s="47"/>
      <c r="BF45" s="47"/>
      <c r="BG45" s="47"/>
      <c r="BH45" s="47"/>
      <c r="BI45" s="48" t="str">
        <f>IF(BJ45=0,"-",SUM(AT45:BH45)/BJ45*PARAMETRES!$G$11)</f>
        <v>-</v>
      </c>
      <c r="BJ45" s="91">
        <f t="shared" si="2"/>
        <v>0</v>
      </c>
      <c r="BK45" s="92" t="str">
        <f>IF(PARAMETRES!$B44="-","",IF(AT$3="",0,IF(AT$46="",IF(AT45="",1,0),0))+IF(AU$3="",0,IF(AU$46="",IF(AU45="",1,0),0))+IF(AV$3="",0,IF(AV$46="",IF(AV45="",1,0),0))+IF(AW$3="",0,IF(AW$46="",IF(AW45="",1,0),0))+IF(AX$3="",0,IF(AX$46="",IF(AX45="",1,0),0))+IF(AY$3="",0,IF(AY$46="",IF(AY45="",1,0),0))+IF(AZ$3="",0,IF(AZ$46="",IF(AZ45="",1,0),0))+IF(BA$3="",0,IF(BA$46="",IF(BA45="",1,0),0))+IF(BB$3="",0,IF(BB$46="",IF(BB45="",1,0),0))+IF(BC$3="",0,IF(BC$46="",IF(BC45="",1,0),0))+IF(BD$3="",0,IF(BD$46="",IF(BD45="",1,0),0)+IF(BE$3="",0,IF(BE$46="",IF(BE45="",1,0),0))+IF(BF$3="",0,IF(BF$46="",IF(BF45="",1,0),0))+IF(BG$3="",0,IF(BG$46="",IF(BG45="",1,0),0))+IF(BH$3="",0,IF(BH$46="",IF(BH45="",1,0),0))))</f>
        <v/>
      </c>
      <c r="BL45" s="31">
        <f t="shared" si="17"/>
        <v>40</v>
      </c>
      <c r="BM45" s="46" t="str">
        <f>PARAMETRES!$B44</f>
        <v>-</v>
      </c>
      <c r="BN45" s="46" t="str">
        <f>PARAMETRES!$C44</f>
        <v>-</v>
      </c>
      <c r="BO45" s="47"/>
      <c r="BP45" s="47"/>
      <c r="BQ45" s="47"/>
      <c r="BR45" s="47"/>
      <c r="BS45" s="47"/>
      <c r="BT45" s="47"/>
      <c r="BU45" s="47"/>
      <c r="BV45" s="47"/>
      <c r="BW45" s="47"/>
      <c r="BX45" s="47"/>
      <c r="BY45" s="47"/>
      <c r="BZ45" s="47"/>
      <c r="CA45" s="47"/>
      <c r="CB45" s="47"/>
      <c r="CC45" s="47"/>
      <c r="CD45" s="48" t="str">
        <f>IF(CE45=0,"-",SUM(BO45:CC45)/CE45*PARAMETRES!$G$11)</f>
        <v>-</v>
      </c>
      <c r="CE45" s="49">
        <f t="shared" si="3"/>
        <v>0</v>
      </c>
      <c r="CF45" s="51" t="str">
        <f>IF(PARAMETRES!$B44="-","",IF(BO$3="",0,IF(BO$46="",IF(BO45="",1,0),0))+IF(BP$3="",0,IF(BP$46="",IF(BP45="",1,0),0))+IF(BQ$3="",0,IF(BQ$46="",IF(BQ45="",1,0),0))+IF(BR$3="",0,IF(BR$46="",IF(BR45="",1,0),0))+IF(BS$3="",0,IF(BS$46="",IF(BS45="",1,0),0))+IF(BT$3="",0,IF(BT$46="",IF(BT45="",1,0),0))+IF(BU$3="",0,IF(BU$46="",IF(BU45="",1,0),0))+IF(BV$3="",0,IF(BV$46="",IF(BV45="",1,0),0))+IF(BW$3="",0,IF(BW$46="",IF(BW45="",1,0),0))+IF(BX$3="",0,IF(BX$46="",IF(BX45="",1,0),0))+IF(BY$3="",0,IF(BY$46="",IF(BY45="",1,0),0)+IF(BZ$3="",0,IF(BZ$46="",IF(BZ45="",1,0),0))+IF(CA$3="",0,IF(CA$46="",IF(CA45="",1,0),0))+IF(CB$3="",0,IF(CB$46="",IF(CB45="",1,0),0))+IF(CC$3="",0,IF(CC$46="",IF(CC45="",1,0),0))))</f>
        <v/>
      </c>
      <c r="CG45" s="46" t="str">
        <f>PARAMETRES!$B44</f>
        <v>-</v>
      </c>
      <c r="CH45" s="52" t="str">
        <f>PARAMETRES!$C44</f>
        <v>-</v>
      </c>
      <c r="CJ45" s="84"/>
      <c r="CK45" s="85"/>
      <c r="CL45" s="77" t="s">
        <v>31</v>
      </c>
      <c r="CM45" s="86" t="str">
        <f t="shared" si="4"/>
        <v/>
      </c>
      <c r="CN45" s="87" t="str">
        <f t="shared" si="5"/>
        <v/>
      </c>
    </row>
    <row r="46" spans="1:92">
      <c r="A46" s="31"/>
      <c r="B46" s="32"/>
      <c r="C46" s="32"/>
      <c r="D46" s="54"/>
      <c r="E46" s="54"/>
      <c r="F46" s="54"/>
      <c r="G46" s="54"/>
      <c r="H46" s="54"/>
      <c r="I46" s="54"/>
      <c r="J46" s="54"/>
      <c r="K46" s="54"/>
      <c r="L46" s="54"/>
      <c r="M46" s="54"/>
      <c r="N46" s="54"/>
      <c r="O46" s="54"/>
      <c r="P46" s="54"/>
      <c r="Q46" s="54"/>
      <c r="R46" s="54"/>
      <c r="S46" s="32"/>
      <c r="T46" s="32"/>
      <c r="U46" s="35"/>
      <c r="V46" s="31"/>
      <c r="W46" s="32"/>
      <c r="X46" s="32"/>
      <c r="Y46" s="54"/>
      <c r="Z46" s="54"/>
      <c r="AA46" s="54"/>
      <c r="AB46" s="54"/>
      <c r="AC46" s="54"/>
      <c r="AD46" s="54"/>
      <c r="AE46" s="54"/>
      <c r="AF46" s="54"/>
      <c r="AG46" s="54"/>
      <c r="AH46" s="54"/>
      <c r="AI46" s="54"/>
      <c r="AJ46" s="54"/>
      <c r="AK46" s="54"/>
      <c r="AL46" s="54"/>
      <c r="AM46" s="54"/>
      <c r="AN46" s="32"/>
      <c r="AO46" s="32"/>
      <c r="AP46" s="35"/>
      <c r="AQ46" s="31"/>
      <c r="AR46" s="32"/>
      <c r="AS46" s="32"/>
      <c r="AT46" s="54"/>
      <c r="AU46" s="54"/>
      <c r="AV46" s="54"/>
      <c r="AW46" s="54"/>
      <c r="AX46" s="54"/>
      <c r="AY46" s="54"/>
      <c r="AZ46" s="54"/>
      <c r="BA46" s="54"/>
      <c r="BB46" s="54"/>
      <c r="BC46" s="54"/>
      <c r="BD46" s="54"/>
      <c r="BE46" s="54"/>
      <c r="BF46" s="54"/>
      <c r="BG46" s="54"/>
      <c r="BH46" s="54"/>
      <c r="BI46" s="32"/>
      <c r="BJ46" s="32"/>
      <c r="BK46" s="35"/>
      <c r="BL46" s="31"/>
      <c r="BM46" s="32"/>
      <c r="BN46" s="32"/>
      <c r="BO46" s="54"/>
      <c r="BP46" s="54"/>
      <c r="BQ46" s="54"/>
      <c r="BR46" s="54"/>
      <c r="BS46" s="54"/>
      <c r="BT46" s="54"/>
      <c r="BU46" s="54"/>
      <c r="BV46" s="54"/>
      <c r="BW46" s="54"/>
      <c r="BX46" s="54"/>
      <c r="BY46" s="54"/>
      <c r="BZ46" s="54"/>
      <c r="CA46" s="54"/>
      <c r="CB46" s="54"/>
      <c r="CC46" s="54"/>
      <c r="CD46" s="93"/>
      <c r="CE46" s="32"/>
      <c r="CF46" s="32"/>
      <c r="CG46" s="32"/>
      <c r="CH46" s="35"/>
    </row>
    <row r="47" spans="1:92">
      <c r="A47" s="31"/>
      <c r="B47" s="32"/>
      <c r="C47" s="32"/>
      <c r="D47" s="32"/>
      <c r="E47" s="32"/>
      <c r="F47" s="32"/>
      <c r="G47" s="32"/>
      <c r="H47" s="32"/>
      <c r="I47" s="32"/>
      <c r="J47" s="32"/>
      <c r="K47" s="32"/>
      <c r="L47" s="32"/>
      <c r="M47" s="32"/>
      <c r="N47" s="32"/>
      <c r="O47" s="32"/>
      <c r="P47" s="32"/>
      <c r="Q47" s="32"/>
      <c r="R47" s="32"/>
      <c r="S47" s="32"/>
      <c r="T47" s="32"/>
      <c r="U47" s="35"/>
      <c r="V47" s="31"/>
      <c r="W47" s="32"/>
      <c r="X47" s="32"/>
      <c r="Y47" s="32"/>
      <c r="Z47" s="32"/>
      <c r="AA47" s="32"/>
      <c r="AB47" s="32"/>
      <c r="AC47" s="32"/>
      <c r="AD47" s="32"/>
      <c r="AE47" s="32"/>
      <c r="AF47" s="32"/>
      <c r="AG47" s="32"/>
      <c r="AH47" s="32"/>
      <c r="AI47" s="32"/>
      <c r="AJ47" s="32"/>
      <c r="AK47" s="32"/>
      <c r="AL47" s="32"/>
      <c r="AM47" s="32"/>
      <c r="AN47" s="32"/>
      <c r="AO47" s="32"/>
      <c r="AP47" s="35"/>
      <c r="AQ47" s="31"/>
      <c r="AR47" s="32"/>
      <c r="AS47" s="32"/>
      <c r="AT47" s="32"/>
      <c r="AU47" s="32"/>
      <c r="AV47" s="32"/>
      <c r="AW47" s="32"/>
      <c r="AX47" s="32"/>
      <c r="AY47" s="32"/>
      <c r="AZ47" s="32"/>
      <c r="BA47" s="32"/>
      <c r="BB47" s="32"/>
      <c r="BC47" s="32"/>
      <c r="BD47" s="32"/>
      <c r="BE47" s="32"/>
      <c r="BF47" s="32"/>
      <c r="BG47" s="32"/>
      <c r="BH47" s="32"/>
      <c r="BI47" s="32"/>
      <c r="BJ47" s="32"/>
      <c r="BK47" s="35"/>
      <c r="BL47" s="31"/>
      <c r="BM47" s="32"/>
      <c r="BN47" s="32"/>
      <c r="BO47" s="32"/>
      <c r="BP47" s="32"/>
      <c r="BQ47" s="32"/>
      <c r="BR47" s="32"/>
      <c r="BS47" s="32"/>
      <c r="BT47" s="32"/>
      <c r="BU47" s="32"/>
      <c r="BV47" s="32"/>
      <c r="BW47" s="32"/>
      <c r="BX47" s="32"/>
      <c r="BY47" s="32"/>
      <c r="BZ47" s="32"/>
      <c r="CA47" s="32"/>
      <c r="CB47" s="32"/>
      <c r="CC47" s="32"/>
      <c r="CD47" s="32"/>
      <c r="CE47" s="32"/>
      <c r="CF47" s="32"/>
      <c r="CG47" s="32"/>
      <c r="CH47" s="35"/>
    </row>
    <row r="48" spans="1:92">
      <c r="A48" s="31"/>
      <c r="B48" s="32"/>
      <c r="C48" s="32" t="s">
        <v>104</v>
      </c>
      <c r="D48" s="55">
        <f>IF(COUNTA(D6:D45)=0,"",IF(D5="","--",ROUNDUP((SUM(D6:D45)/COUNTA(D6:D45))*100/D5,1)))</f>
        <v>94.199999999999989</v>
      </c>
      <c r="E48" s="56">
        <f t="shared" ref="E48:R48" si="18">IF(COUNTA(E6:E45)=0,"",IF(E5="","--",ROUNDUP((SUM(E6:E45)/COUNTA(E6:E45))*100/E5,1)))</f>
        <v>77.099999999999994</v>
      </c>
      <c r="F48" s="56">
        <f t="shared" si="18"/>
        <v>102</v>
      </c>
      <c r="G48" s="56">
        <f t="shared" si="18"/>
        <v>68.399999999999991</v>
      </c>
      <c r="H48" s="56">
        <f t="shared" si="18"/>
        <v>85</v>
      </c>
      <c r="I48" s="56">
        <f t="shared" si="18"/>
        <v>94.5</v>
      </c>
      <c r="J48" s="56" t="str">
        <f t="shared" si="18"/>
        <v/>
      </c>
      <c r="K48" s="56" t="str">
        <f t="shared" si="18"/>
        <v/>
      </c>
      <c r="L48" s="56" t="str">
        <f t="shared" si="18"/>
        <v/>
      </c>
      <c r="M48" s="56" t="str">
        <f t="shared" si="18"/>
        <v/>
      </c>
      <c r="N48" s="56" t="str">
        <f t="shared" si="18"/>
        <v/>
      </c>
      <c r="O48" s="56" t="str">
        <f t="shared" si="18"/>
        <v/>
      </c>
      <c r="P48" s="56" t="str">
        <f t="shared" si="18"/>
        <v/>
      </c>
      <c r="Q48" s="56" t="str">
        <f t="shared" si="18"/>
        <v/>
      </c>
      <c r="R48" s="57" t="str">
        <f t="shared" si="18"/>
        <v/>
      </c>
      <c r="S48" s="58">
        <f>IF(COUNTIF(S6:S45,"-")=40,"",IF(S5="","--",ROUNDUP(AVERAGE(S6:S45)*100/$B52,1)))</f>
        <v>87.1</v>
      </c>
      <c r="T48" s="32"/>
      <c r="U48" s="35"/>
      <c r="V48" s="31"/>
      <c r="W48" s="32"/>
      <c r="X48" s="32" t="s">
        <v>104</v>
      </c>
      <c r="Y48" s="55" t="str">
        <f>IF(COUNTA(Y6:Y45)=0,"",IF(Y5="","--",ROUNDUP((SUM(Y6:Y45)/COUNTA(Y6:Y45))*100/Y5,1)))</f>
        <v/>
      </c>
      <c r="Z48" s="56" t="str">
        <f t="shared" ref="Z48:AM48" si="19">IF(COUNTA(Z6:Z45)=0,"",IF(Z5="","--",ROUNDUP((SUM(Z6:Z45)/COUNTA(Z6:Z45))*100/Z5,1)))</f>
        <v/>
      </c>
      <c r="AA48" s="56" t="str">
        <f t="shared" si="19"/>
        <v/>
      </c>
      <c r="AB48" s="56" t="str">
        <f t="shared" si="19"/>
        <v/>
      </c>
      <c r="AC48" s="56" t="str">
        <f t="shared" si="19"/>
        <v/>
      </c>
      <c r="AD48" s="56" t="str">
        <f t="shared" si="19"/>
        <v/>
      </c>
      <c r="AE48" s="56" t="str">
        <f t="shared" si="19"/>
        <v/>
      </c>
      <c r="AF48" s="56" t="str">
        <f t="shared" si="19"/>
        <v/>
      </c>
      <c r="AG48" s="56" t="str">
        <f t="shared" si="19"/>
        <v/>
      </c>
      <c r="AH48" s="56" t="str">
        <f t="shared" si="19"/>
        <v/>
      </c>
      <c r="AI48" s="56" t="str">
        <f t="shared" si="19"/>
        <v/>
      </c>
      <c r="AJ48" s="56" t="str">
        <f t="shared" si="19"/>
        <v/>
      </c>
      <c r="AK48" s="56" t="str">
        <f t="shared" si="19"/>
        <v/>
      </c>
      <c r="AL48" s="56" t="str">
        <f t="shared" si="19"/>
        <v/>
      </c>
      <c r="AM48" s="57" t="str">
        <f t="shared" si="19"/>
        <v/>
      </c>
      <c r="AN48" s="58" t="str">
        <f>IF(COUNTIF(AN6:AN45,"-")=40,"",IF(AN5="","--",ROUNDUP(AVERAGE(AN6:AN45)*100/$B52,1)))</f>
        <v/>
      </c>
      <c r="AO48" s="32"/>
      <c r="AP48" s="35"/>
      <c r="AQ48" s="31"/>
      <c r="AR48" s="32"/>
      <c r="AS48" s="32" t="s">
        <v>104</v>
      </c>
      <c r="AT48" s="55" t="str">
        <f>IF(COUNTA(AT6:AT45)=0,"",IF(AT5="","--",ROUNDUP((SUM(AT6:AT45)/COUNTA(AT6:AT45))*100/AT5,1)))</f>
        <v/>
      </c>
      <c r="AU48" s="56" t="str">
        <f t="shared" ref="AU48:BH48" si="20">IF(COUNTA(AU6:AU45)=0,"",IF(AU5="","--",ROUNDUP((SUM(AU6:AU45)/COUNTA(AU6:AU45))*100/AU5,1)))</f>
        <v/>
      </c>
      <c r="AV48" s="56" t="str">
        <f t="shared" si="20"/>
        <v/>
      </c>
      <c r="AW48" s="56" t="str">
        <f t="shared" si="20"/>
        <v/>
      </c>
      <c r="AX48" s="56" t="str">
        <f t="shared" si="20"/>
        <v/>
      </c>
      <c r="AY48" s="56" t="str">
        <f t="shared" si="20"/>
        <v/>
      </c>
      <c r="AZ48" s="56" t="str">
        <f t="shared" si="20"/>
        <v/>
      </c>
      <c r="BA48" s="56" t="str">
        <f t="shared" si="20"/>
        <v/>
      </c>
      <c r="BB48" s="56" t="str">
        <f t="shared" si="20"/>
        <v/>
      </c>
      <c r="BC48" s="56" t="str">
        <f t="shared" si="20"/>
        <v/>
      </c>
      <c r="BD48" s="56" t="str">
        <f t="shared" si="20"/>
        <v/>
      </c>
      <c r="BE48" s="56" t="str">
        <f t="shared" si="20"/>
        <v/>
      </c>
      <c r="BF48" s="56" t="str">
        <f t="shared" si="20"/>
        <v/>
      </c>
      <c r="BG48" s="56" t="str">
        <f t="shared" si="20"/>
        <v/>
      </c>
      <c r="BH48" s="57" t="str">
        <f t="shared" si="20"/>
        <v/>
      </c>
      <c r="BI48" s="58" t="str">
        <f>IF(COUNTIF(BI6:BI45,"-")=40,"",IF(BI5="","--",ROUNDUP(AVERAGE(BI6:BI45)*100/$B52,1)))</f>
        <v/>
      </c>
      <c r="BJ48" s="32"/>
      <c r="BK48" s="35"/>
      <c r="BL48" s="31"/>
      <c r="BM48" s="32"/>
      <c r="BN48" s="32" t="s">
        <v>104</v>
      </c>
      <c r="BO48" s="55" t="str">
        <f>IF(COUNTA(BO6:BO45)=0,"",IF(BO5="","--",ROUNDUP((SUM(BO6:BO45)/COUNTA(BO6:BO45))*100/BO5,1)))</f>
        <v/>
      </c>
      <c r="BP48" s="56" t="str">
        <f t="shared" ref="BP48:CC48" si="21">IF(COUNTA(BP6:BP45)=0,"",IF(BP5="","--",ROUNDUP((SUM(BP6:BP45)/COUNTA(BP6:BP45))*100/BP5,1)))</f>
        <v/>
      </c>
      <c r="BQ48" s="56" t="str">
        <f t="shared" si="21"/>
        <v/>
      </c>
      <c r="BR48" s="56" t="str">
        <f t="shared" si="21"/>
        <v/>
      </c>
      <c r="BS48" s="56" t="str">
        <f t="shared" si="21"/>
        <v/>
      </c>
      <c r="BT48" s="56" t="str">
        <f t="shared" si="21"/>
        <v/>
      </c>
      <c r="BU48" s="56" t="str">
        <f t="shared" si="21"/>
        <v/>
      </c>
      <c r="BV48" s="56" t="str">
        <f t="shared" si="21"/>
        <v/>
      </c>
      <c r="BW48" s="56" t="str">
        <f t="shared" si="21"/>
        <v/>
      </c>
      <c r="BX48" s="56" t="str">
        <f t="shared" si="21"/>
        <v/>
      </c>
      <c r="BY48" s="56" t="str">
        <f t="shared" si="21"/>
        <v/>
      </c>
      <c r="BZ48" s="56" t="str">
        <f t="shared" si="21"/>
        <v/>
      </c>
      <c r="CA48" s="56" t="str">
        <f t="shared" si="21"/>
        <v/>
      </c>
      <c r="CB48" s="56" t="str">
        <f t="shared" si="21"/>
        <v/>
      </c>
      <c r="CC48" s="57" t="str">
        <f t="shared" si="21"/>
        <v/>
      </c>
      <c r="CD48" s="58" t="str">
        <f>IF(COUNTIF(CD6:CD45,"-")=40,"",IF(CD5="","--",ROUNDUP(AVERAGE(CD6:CD45)*100/$B52,1)))</f>
        <v/>
      </c>
      <c r="CE48" s="32"/>
      <c r="CF48" s="32"/>
      <c r="CG48" s="32"/>
      <c r="CH48" s="35"/>
    </row>
    <row r="49" spans="1:86">
      <c r="A49" s="59"/>
      <c r="B49" s="60"/>
      <c r="C49" s="60"/>
      <c r="D49" s="60"/>
      <c r="E49" s="60"/>
      <c r="F49" s="60"/>
      <c r="G49" s="60"/>
      <c r="H49" s="60"/>
      <c r="I49" s="60"/>
      <c r="J49" s="60"/>
      <c r="K49" s="60"/>
      <c r="L49" s="60"/>
      <c r="M49" s="60"/>
      <c r="N49" s="60"/>
      <c r="O49" s="60"/>
      <c r="P49" s="60"/>
      <c r="Q49" s="60"/>
      <c r="R49" s="60"/>
      <c r="S49" s="60"/>
      <c r="T49" s="60"/>
      <c r="U49" s="61"/>
      <c r="V49" s="59"/>
      <c r="W49" s="60"/>
      <c r="X49" s="60"/>
      <c r="Y49" s="60"/>
      <c r="Z49" s="60"/>
      <c r="AA49" s="60"/>
      <c r="AB49" s="60"/>
      <c r="AC49" s="60"/>
      <c r="AD49" s="60"/>
      <c r="AE49" s="60"/>
      <c r="AF49" s="60"/>
      <c r="AG49" s="60"/>
      <c r="AH49" s="60"/>
      <c r="AI49" s="60"/>
      <c r="AJ49" s="60"/>
      <c r="AK49" s="60"/>
      <c r="AL49" s="60"/>
      <c r="AM49" s="60"/>
      <c r="AN49" s="60"/>
      <c r="AO49" s="60"/>
      <c r="AP49" s="61"/>
      <c r="AQ49" s="59"/>
      <c r="AR49" s="60"/>
      <c r="AS49" s="60"/>
      <c r="AT49" s="60"/>
      <c r="AU49" s="60"/>
      <c r="AV49" s="60"/>
      <c r="AW49" s="60"/>
      <c r="AX49" s="60"/>
      <c r="AY49" s="60"/>
      <c r="AZ49" s="60"/>
      <c r="BA49" s="60"/>
      <c r="BB49" s="60"/>
      <c r="BC49" s="60"/>
      <c r="BD49" s="60"/>
      <c r="BE49" s="60"/>
      <c r="BF49" s="60"/>
      <c r="BG49" s="60"/>
      <c r="BH49" s="60"/>
      <c r="BI49" s="60"/>
      <c r="BJ49" s="60"/>
      <c r="BK49" s="61"/>
      <c r="BL49" s="59"/>
      <c r="BM49" s="60"/>
      <c r="BN49" s="60"/>
      <c r="BO49" s="60"/>
      <c r="BP49" s="60"/>
      <c r="BQ49" s="60"/>
      <c r="BR49" s="60"/>
      <c r="BS49" s="60"/>
      <c r="BT49" s="60"/>
      <c r="BU49" s="60"/>
      <c r="BV49" s="60"/>
      <c r="BW49" s="60"/>
      <c r="BX49" s="60"/>
      <c r="BY49" s="60"/>
      <c r="BZ49" s="60"/>
      <c r="CA49" s="60"/>
      <c r="CB49" s="60"/>
      <c r="CC49" s="60"/>
      <c r="CD49" s="60"/>
      <c r="CE49" s="60"/>
      <c r="CF49" s="60"/>
      <c r="CG49" s="60"/>
      <c r="CH49" s="61"/>
    </row>
    <row r="52" spans="1:86">
      <c r="A52" s="62" t="s">
        <v>25</v>
      </c>
      <c r="B52" s="63">
        <f>PARAMETRES!G11</f>
        <v>40</v>
      </c>
      <c r="C52" s="64"/>
    </row>
  </sheetData>
  <sheetProtection password="CAC3" sheet="1" objects="1" scenarios="1"/>
  <mergeCells count="13">
    <mergeCell ref="V2:AO2"/>
    <mergeCell ref="AQ2:BJ2"/>
    <mergeCell ref="BL2:CH2"/>
    <mergeCell ref="A2:T2"/>
    <mergeCell ref="A1:T1"/>
    <mergeCell ref="V1:AO1"/>
    <mergeCell ref="AQ1:BJ1"/>
    <mergeCell ref="BL1:CH1"/>
    <mergeCell ref="CN3:CN4"/>
    <mergeCell ref="CJ2:CM2"/>
    <mergeCell ref="CJ3:CJ4"/>
    <mergeCell ref="CK3:CK4"/>
    <mergeCell ref="CM3:CM4"/>
  </mergeCells>
  <phoneticPr fontId="43" type="noConversion"/>
  <conditionalFormatting sqref="S6:S45 AN6:AN45 BI6:BI45 CD6:CD45">
    <cfRule type="cellIs" dxfId="815" priority="121" stopIfTrue="1" operator="greaterThan">
      <formula>$B$52</formula>
    </cfRule>
    <cfRule type="cellIs" dxfId="814" priority="122" stopIfTrue="1" operator="lessThan">
      <formula>$B$52/2</formula>
    </cfRule>
  </conditionalFormatting>
  <conditionalFormatting sqref="U6:U45 AP6:AP45 BK6:BK45 CF6:CF45">
    <cfRule type="cellIs" dxfId="813" priority="123" stopIfTrue="1" operator="equal">
      <formula>0</formula>
    </cfRule>
  </conditionalFormatting>
  <conditionalFormatting sqref="D6:D45">
    <cfRule type="cellIs" dxfId="812" priority="119" operator="greaterThan">
      <formula>D$5</formula>
    </cfRule>
    <cfRule type="cellIs" dxfId="811" priority="120" operator="lessThan">
      <formula>D$5/2</formula>
    </cfRule>
  </conditionalFormatting>
  <conditionalFormatting sqref="E6:E45">
    <cfRule type="cellIs" dxfId="810" priority="117" operator="greaterThan">
      <formula>E$5</formula>
    </cfRule>
    <cfRule type="cellIs" dxfId="809" priority="118" operator="lessThan">
      <formula>E$5/2</formula>
    </cfRule>
  </conditionalFormatting>
  <conditionalFormatting sqref="F6:F45">
    <cfRule type="cellIs" dxfId="808" priority="115" operator="greaterThan">
      <formula>F$5</formula>
    </cfRule>
    <cfRule type="cellIs" dxfId="807" priority="116" operator="lessThan">
      <formula>F$5/2</formula>
    </cfRule>
  </conditionalFormatting>
  <conditionalFormatting sqref="G6:G45">
    <cfRule type="cellIs" dxfId="806" priority="113" operator="greaterThan">
      <formula>G$5</formula>
    </cfRule>
    <cfRule type="cellIs" dxfId="805" priority="114" operator="lessThan">
      <formula>G$5/2</formula>
    </cfRule>
  </conditionalFormatting>
  <conditionalFormatting sqref="H6:H45">
    <cfRule type="cellIs" dxfId="804" priority="111" operator="greaterThan">
      <formula>H$5</formula>
    </cfRule>
    <cfRule type="cellIs" dxfId="803" priority="112" operator="lessThan">
      <formula>H$5/2</formula>
    </cfRule>
  </conditionalFormatting>
  <conditionalFormatting sqref="I6:I45">
    <cfRule type="cellIs" dxfId="802" priority="109" operator="greaterThan">
      <formula>I$5</formula>
    </cfRule>
    <cfRule type="cellIs" dxfId="801" priority="110" operator="lessThan">
      <formula>I$5/2</formula>
    </cfRule>
  </conditionalFormatting>
  <conditionalFormatting sqref="J6:J45">
    <cfRule type="cellIs" dxfId="800" priority="107" operator="greaterThan">
      <formula>J$5</formula>
    </cfRule>
    <cfRule type="cellIs" dxfId="799" priority="108" operator="lessThan">
      <formula>J$5/2</formula>
    </cfRule>
  </conditionalFormatting>
  <conditionalFormatting sqref="K6:K45">
    <cfRule type="cellIs" dxfId="798" priority="105" operator="greaterThan">
      <formula>K$5</formula>
    </cfRule>
    <cfRule type="cellIs" dxfId="797" priority="106" operator="lessThan">
      <formula>K$5/2</formula>
    </cfRule>
  </conditionalFormatting>
  <conditionalFormatting sqref="L6:L45">
    <cfRule type="cellIs" dxfId="796" priority="103" operator="greaterThan">
      <formula>L$5</formula>
    </cfRule>
    <cfRule type="cellIs" dxfId="795" priority="104" operator="lessThan">
      <formula>L$5/2</formula>
    </cfRule>
  </conditionalFormatting>
  <conditionalFormatting sqref="M6:M45">
    <cfRule type="cellIs" dxfId="794" priority="101" operator="greaterThan">
      <formula>M$5</formula>
    </cfRule>
    <cfRule type="cellIs" dxfId="793" priority="102" operator="lessThan">
      <formula>M$5/2</formula>
    </cfRule>
  </conditionalFormatting>
  <conditionalFormatting sqref="N6:N45">
    <cfRule type="cellIs" dxfId="792" priority="99" operator="greaterThan">
      <formula>N$5</formula>
    </cfRule>
    <cfRule type="cellIs" dxfId="791" priority="100" operator="lessThan">
      <formula>N$5/2</formula>
    </cfRule>
  </conditionalFormatting>
  <conditionalFormatting sqref="O6:O45">
    <cfRule type="cellIs" dxfId="790" priority="97" operator="greaterThan">
      <formula>O$5</formula>
    </cfRule>
    <cfRule type="cellIs" dxfId="789" priority="98" operator="lessThan">
      <formula>O$5/2</formula>
    </cfRule>
  </conditionalFormatting>
  <conditionalFormatting sqref="P6:P45">
    <cfRule type="cellIs" dxfId="788" priority="95" operator="greaterThan">
      <formula>P$5</formula>
    </cfRule>
    <cfRule type="cellIs" dxfId="787" priority="96" operator="lessThan">
      <formula>P$5/2</formula>
    </cfRule>
  </conditionalFormatting>
  <conditionalFormatting sqref="Q6:Q45">
    <cfRule type="cellIs" dxfId="786" priority="93" operator="greaterThan">
      <formula>Q$5</formula>
    </cfRule>
    <cfRule type="cellIs" dxfId="785" priority="94" operator="lessThan">
      <formula>Q$5/2</formula>
    </cfRule>
  </conditionalFormatting>
  <conditionalFormatting sqref="R6:R45">
    <cfRule type="cellIs" dxfId="784" priority="91" operator="greaterThan">
      <formula>R$5</formula>
    </cfRule>
    <cfRule type="cellIs" dxfId="783" priority="92" operator="lessThan">
      <formula>R$5/2</formula>
    </cfRule>
  </conditionalFormatting>
  <conditionalFormatting sqref="Y6:Y45">
    <cfRule type="cellIs" dxfId="782" priority="89" operator="greaterThan">
      <formula>Y$5</formula>
    </cfRule>
    <cfRule type="cellIs" dxfId="781" priority="90" operator="lessThan">
      <formula>Y$5/2</formula>
    </cfRule>
  </conditionalFormatting>
  <conditionalFormatting sqref="Z6:Z45">
    <cfRule type="cellIs" dxfId="780" priority="87" operator="greaterThan">
      <formula>Z$5</formula>
    </cfRule>
    <cfRule type="cellIs" dxfId="779" priority="88" operator="lessThan">
      <formula>Z$5/2</formula>
    </cfRule>
  </conditionalFormatting>
  <conditionalFormatting sqref="AA6:AA45">
    <cfRule type="cellIs" dxfId="778" priority="85" operator="greaterThan">
      <formula>AA$5</formula>
    </cfRule>
    <cfRule type="cellIs" dxfId="777" priority="86" operator="lessThan">
      <formula>AA$5/2</formula>
    </cfRule>
  </conditionalFormatting>
  <conditionalFormatting sqref="AB6:AB45">
    <cfRule type="cellIs" dxfId="776" priority="83" operator="greaterThan">
      <formula>AB$5</formula>
    </cfRule>
    <cfRule type="cellIs" dxfId="775" priority="84" operator="lessThan">
      <formula>AB$5/2</formula>
    </cfRule>
  </conditionalFormatting>
  <conditionalFormatting sqref="AC6:AC45">
    <cfRule type="cellIs" dxfId="774" priority="81" operator="greaterThan">
      <formula>AC$5</formula>
    </cfRule>
    <cfRule type="cellIs" dxfId="773" priority="82" operator="lessThan">
      <formula>AC$5/2</formula>
    </cfRule>
  </conditionalFormatting>
  <conditionalFormatting sqref="AD6:AD45">
    <cfRule type="cellIs" dxfId="772" priority="79" operator="greaterThan">
      <formula>AD$5</formula>
    </cfRule>
    <cfRule type="cellIs" dxfId="771" priority="80" operator="lessThan">
      <formula>AD$5/2</formula>
    </cfRule>
  </conditionalFormatting>
  <conditionalFormatting sqref="AE6:AE45">
    <cfRule type="cellIs" dxfId="770" priority="77" operator="greaterThan">
      <formula>AE$5</formula>
    </cfRule>
    <cfRule type="cellIs" dxfId="769" priority="78" operator="lessThan">
      <formula>AE$5/2</formula>
    </cfRule>
  </conditionalFormatting>
  <conditionalFormatting sqref="AF6:AF45">
    <cfRule type="cellIs" dxfId="768" priority="75" operator="greaterThan">
      <formula>AF$5</formula>
    </cfRule>
    <cfRule type="cellIs" dxfId="767" priority="76" operator="lessThan">
      <formula>AF$5/2</formula>
    </cfRule>
  </conditionalFormatting>
  <conditionalFormatting sqref="AG6:AG45">
    <cfRule type="cellIs" dxfId="766" priority="73" operator="greaterThan">
      <formula>AG$5</formula>
    </cfRule>
    <cfRule type="cellIs" dxfId="765" priority="74" operator="lessThan">
      <formula>AG$5/2</formula>
    </cfRule>
  </conditionalFormatting>
  <conditionalFormatting sqref="AH6:AH45">
    <cfRule type="cellIs" dxfId="764" priority="71" operator="greaterThan">
      <formula>AH$5</formula>
    </cfRule>
    <cfRule type="cellIs" dxfId="763" priority="72" operator="lessThan">
      <formula>AH$5/2</formula>
    </cfRule>
  </conditionalFormatting>
  <conditionalFormatting sqref="AI6:AI45">
    <cfRule type="cellIs" dxfId="762" priority="69" operator="greaterThan">
      <formula>AI$5</formula>
    </cfRule>
    <cfRule type="cellIs" dxfId="761" priority="70" operator="lessThan">
      <formula>AI$5/2</formula>
    </cfRule>
  </conditionalFormatting>
  <conditionalFormatting sqref="AJ6:AJ45">
    <cfRule type="cellIs" dxfId="760" priority="67" operator="greaterThan">
      <formula>AJ$5</formula>
    </cfRule>
    <cfRule type="cellIs" dxfId="759" priority="68" operator="lessThan">
      <formula>AJ$5/2</formula>
    </cfRule>
  </conditionalFormatting>
  <conditionalFormatting sqref="AK6:AK45">
    <cfRule type="cellIs" dxfId="758" priority="65" operator="greaterThan">
      <formula>AK$5</formula>
    </cfRule>
    <cfRule type="cellIs" dxfId="757" priority="66" operator="lessThan">
      <formula>AK$5/2</formula>
    </cfRule>
  </conditionalFormatting>
  <conditionalFormatting sqref="AL6:AL45">
    <cfRule type="cellIs" dxfId="756" priority="63" operator="greaterThan">
      <formula>AL$5</formula>
    </cfRule>
    <cfRule type="cellIs" dxfId="755" priority="64" operator="lessThan">
      <formula>AL$5/2</formula>
    </cfRule>
  </conditionalFormatting>
  <conditionalFormatting sqref="AM6:AM45">
    <cfRule type="cellIs" dxfId="754" priority="61" operator="greaterThan">
      <formula>AM$5</formula>
    </cfRule>
    <cfRule type="cellIs" dxfId="753" priority="62" operator="lessThan">
      <formula>AM$5/2</formula>
    </cfRule>
  </conditionalFormatting>
  <conditionalFormatting sqref="AT6:AT45">
    <cfRule type="cellIs" dxfId="752" priority="59" operator="greaterThan">
      <formula>AT$5</formula>
    </cfRule>
    <cfRule type="cellIs" dxfId="751" priority="60" operator="lessThan">
      <formula>AT$5/2</formula>
    </cfRule>
  </conditionalFormatting>
  <conditionalFormatting sqref="AU6:AU45">
    <cfRule type="cellIs" dxfId="750" priority="57" operator="greaterThan">
      <formula>AU$5</formula>
    </cfRule>
    <cfRule type="cellIs" dxfId="749" priority="58" operator="lessThan">
      <formula>AU$5/2</formula>
    </cfRule>
  </conditionalFormatting>
  <conditionalFormatting sqref="AV6:AV45">
    <cfRule type="cellIs" dxfId="748" priority="55" operator="greaterThan">
      <formula>AV$5</formula>
    </cfRule>
    <cfRule type="cellIs" dxfId="747" priority="56" operator="lessThan">
      <formula>AV$5/2</formula>
    </cfRule>
  </conditionalFormatting>
  <conditionalFormatting sqref="AW6:AW45">
    <cfRule type="cellIs" dxfId="746" priority="53" operator="greaterThan">
      <formula>AW$5</formula>
    </cfRule>
    <cfRule type="cellIs" dxfId="745" priority="54" operator="lessThan">
      <formula>AW$5/2</formula>
    </cfRule>
  </conditionalFormatting>
  <conditionalFormatting sqref="AX6:AX45">
    <cfRule type="cellIs" dxfId="744" priority="51" operator="greaterThan">
      <formula>AX$5</formula>
    </cfRule>
    <cfRule type="cellIs" dxfId="743" priority="52" operator="lessThan">
      <formula>AX$5/2</formula>
    </cfRule>
  </conditionalFormatting>
  <conditionalFormatting sqref="AY6:AY45">
    <cfRule type="cellIs" dxfId="742" priority="49" operator="greaterThan">
      <formula>AY$5</formula>
    </cfRule>
    <cfRule type="cellIs" dxfId="741" priority="50" operator="lessThan">
      <formula>AY$5/2</formula>
    </cfRule>
  </conditionalFormatting>
  <conditionalFormatting sqref="AZ6:AZ45">
    <cfRule type="cellIs" dxfId="740" priority="47" operator="greaterThan">
      <formula>AZ$5</formula>
    </cfRule>
    <cfRule type="cellIs" dxfId="739" priority="48" operator="lessThan">
      <formula>AZ$5/2</formula>
    </cfRule>
  </conditionalFormatting>
  <conditionalFormatting sqref="BA6:BA45">
    <cfRule type="cellIs" dxfId="738" priority="45" operator="greaterThan">
      <formula>BA$5</formula>
    </cfRule>
    <cfRule type="cellIs" dxfId="737" priority="46" operator="lessThan">
      <formula>BA$5/2</formula>
    </cfRule>
  </conditionalFormatting>
  <conditionalFormatting sqref="BB6:BB45">
    <cfRule type="cellIs" dxfId="736" priority="43" operator="greaterThan">
      <formula>BB$5</formula>
    </cfRule>
    <cfRule type="cellIs" dxfId="735" priority="44" operator="lessThan">
      <formula>BB$5/2</formula>
    </cfRule>
  </conditionalFormatting>
  <conditionalFormatting sqref="BC6:BC45">
    <cfRule type="cellIs" dxfId="734" priority="41" operator="greaterThan">
      <formula>BC$5</formula>
    </cfRule>
    <cfRule type="cellIs" dxfId="733" priority="42" operator="lessThan">
      <formula>BC$5/2</formula>
    </cfRule>
  </conditionalFormatting>
  <conditionalFormatting sqref="BD6:BD45">
    <cfRule type="cellIs" dxfId="732" priority="39" operator="greaterThan">
      <formula>BD$5</formula>
    </cfRule>
    <cfRule type="cellIs" dxfId="731" priority="40" operator="lessThan">
      <formula>BD$5/2</formula>
    </cfRule>
  </conditionalFormatting>
  <conditionalFormatting sqref="BE6:BE45">
    <cfRule type="cellIs" dxfId="730" priority="37" operator="greaterThan">
      <formula>BE$5</formula>
    </cfRule>
    <cfRule type="cellIs" dxfId="729" priority="38" operator="lessThan">
      <formula>BE$5/2</formula>
    </cfRule>
  </conditionalFormatting>
  <conditionalFormatting sqref="BF6:BF45">
    <cfRule type="cellIs" dxfId="728" priority="35" operator="greaterThan">
      <formula>BF$5</formula>
    </cfRule>
    <cfRule type="cellIs" dxfId="727" priority="36" operator="lessThan">
      <formula>BF$5/2</formula>
    </cfRule>
  </conditionalFormatting>
  <conditionalFormatting sqref="BG6:BG45">
    <cfRule type="cellIs" dxfId="726" priority="33" operator="greaterThan">
      <formula>BG$5</formula>
    </cfRule>
    <cfRule type="cellIs" dxfId="725" priority="34" operator="lessThan">
      <formula>BG$5/2</formula>
    </cfRule>
  </conditionalFormatting>
  <conditionalFormatting sqref="BH6:BH45">
    <cfRule type="cellIs" dxfId="724" priority="31" operator="greaterThan">
      <formula>BH$5</formula>
    </cfRule>
    <cfRule type="cellIs" dxfId="723" priority="32" operator="lessThan">
      <formula>BH$5/2</formula>
    </cfRule>
  </conditionalFormatting>
  <conditionalFormatting sqref="BO6:BO45">
    <cfRule type="cellIs" dxfId="722" priority="29" operator="greaterThan">
      <formula>BO$5</formula>
    </cfRule>
    <cfRule type="cellIs" dxfId="721" priority="30" operator="lessThan">
      <formula>BO$5/2</formula>
    </cfRule>
  </conditionalFormatting>
  <conditionalFormatting sqref="BP6:BP45">
    <cfRule type="cellIs" dxfId="720" priority="27" operator="greaterThan">
      <formula>BP$5</formula>
    </cfRule>
    <cfRule type="cellIs" dxfId="719" priority="28" operator="lessThan">
      <formula>BP$5/2</formula>
    </cfRule>
  </conditionalFormatting>
  <conditionalFormatting sqref="BQ6:BQ45">
    <cfRule type="cellIs" dxfId="718" priority="25" operator="greaterThan">
      <formula>BQ$5</formula>
    </cfRule>
    <cfRule type="cellIs" dxfId="717" priority="26" operator="lessThan">
      <formula>BQ$5/2</formula>
    </cfRule>
  </conditionalFormatting>
  <conditionalFormatting sqref="BR6:BR45">
    <cfRule type="cellIs" dxfId="716" priority="23" operator="greaterThan">
      <formula>BR$5</formula>
    </cfRule>
    <cfRule type="cellIs" dxfId="715" priority="24" operator="lessThan">
      <formula>BR$5/2</formula>
    </cfRule>
  </conditionalFormatting>
  <conditionalFormatting sqref="BS6:BS45">
    <cfRule type="cellIs" dxfId="714" priority="21" operator="greaterThan">
      <formula>BS$5</formula>
    </cfRule>
    <cfRule type="cellIs" dxfId="713" priority="22" operator="lessThan">
      <formula>BS$5/2</formula>
    </cfRule>
  </conditionalFormatting>
  <conditionalFormatting sqref="BT6:BT45">
    <cfRule type="cellIs" dxfId="712" priority="19" operator="greaterThan">
      <formula>BT$5</formula>
    </cfRule>
    <cfRule type="cellIs" dxfId="711" priority="20" operator="lessThan">
      <formula>BT$5/2</formula>
    </cfRule>
  </conditionalFormatting>
  <conditionalFormatting sqref="BU6:BU45">
    <cfRule type="cellIs" dxfId="710" priority="17" operator="greaterThan">
      <formula>BU$5</formula>
    </cfRule>
    <cfRule type="cellIs" dxfId="709" priority="18" operator="lessThan">
      <formula>BU$5/2</formula>
    </cfRule>
  </conditionalFormatting>
  <conditionalFormatting sqref="BV6:BV45">
    <cfRule type="cellIs" dxfId="708" priority="15" operator="greaterThan">
      <formula>BV$5</formula>
    </cfRule>
    <cfRule type="cellIs" dxfId="707" priority="16" operator="lessThan">
      <formula>BV$5/2</formula>
    </cfRule>
  </conditionalFormatting>
  <conditionalFormatting sqref="BW6:BW45">
    <cfRule type="cellIs" dxfId="706" priority="13" operator="greaterThan">
      <formula>BW$5</formula>
    </cfRule>
    <cfRule type="cellIs" dxfId="705" priority="14" operator="lessThan">
      <formula>BW$5/2</formula>
    </cfRule>
  </conditionalFormatting>
  <conditionalFormatting sqref="BX6:BX45">
    <cfRule type="cellIs" dxfId="704" priority="11" operator="greaterThan">
      <formula>BX$5</formula>
    </cfRule>
    <cfRule type="cellIs" dxfId="703" priority="12" operator="lessThan">
      <formula>BX$5/2</formula>
    </cfRule>
  </conditionalFormatting>
  <conditionalFormatting sqref="BY6:BY45">
    <cfRule type="cellIs" dxfId="702" priority="9" operator="greaterThan">
      <formula>BY$5</formula>
    </cfRule>
    <cfRule type="cellIs" dxfId="701" priority="10" operator="lessThan">
      <formula>BY$5/2</formula>
    </cfRule>
  </conditionalFormatting>
  <conditionalFormatting sqref="BZ6:BZ45">
    <cfRule type="cellIs" dxfId="700" priority="7" operator="greaterThan">
      <formula>BZ$5</formula>
    </cfRule>
    <cfRule type="cellIs" dxfId="699" priority="8" operator="lessThan">
      <formula>BZ$5/2</formula>
    </cfRule>
  </conditionalFormatting>
  <conditionalFormatting sqref="CA6:CA45">
    <cfRule type="cellIs" dxfId="698" priority="5" operator="greaterThan">
      <formula>CA$5</formula>
    </cfRule>
    <cfRule type="cellIs" dxfId="697" priority="6" operator="lessThan">
      <formula>CA$5/2</formula>
    </cfRule>
  </conditionalFormatting>
  <conditionalFormatting sqref="CB6:CB45">
    <cfRule type="cellIs" dxfId="696" priority="3" operator="greaterThan">
      <formula>CB$5</formula>
    </cfRule>
    <cfRule type="cellIs" dxfId="695" priority="4" operator="lessThan">
      <formula>CB$5/2</formula>
    </cfRule>
  </conditionalFormatting>
  <conditionalFormatting sqref="CC6:CC45">
    <cfRule type="cellIs" dxfId="694" priority="1" operator="greaterThan">
      <formula>CC$5</formula>
    </cfRule>
    <cfRule type="cellIs" dxfId="693" priority="2" operator="lessThan">
      <formula>CC$5/2</formula>
    </cfRule>
  </conditionalFormatting>
  <pageMargins left="0.74791666666666667" right="0.74791666666666667" top="0.98402777777777772" bottom="0.98402777777777772" header="0.49236111111111114" footer="0.49236111111111114"/>
  <pageSetup paperSize="9" firstPageNumber="0" orientation="portrait" horizontalDpi="300" verticalDpi="300"/>
  <headerFooter alignWithMargins="0">
    <oddHeader>&amp;C&amp;A</oddHeader>
    <oddFooter>&amp;CPage &amp;P</oddFooter>
  </headerFooter>
  <drawing r:id="rId1"/>
  <legacyDrawing r:id="rId2"/>
</worksheet>
</file>

<file path=xl/worksheets/sheet9.xml><?xml version="1.0" encoding="utf-8"?>
<worksheet xmlns="http://schemas.openxmlformats.org/spreadsheetml/2006/main" xmlns:r="http://schemas.openxmlformats.org/officeDocument/2006/relationships">
  <sheetPr>
    <tabColor indexed="48"/>
  </sheetPr>
  <dimension ref="A1:CN52"/>
  <sheetViews>
    <sheetView showGridLines="0" showRowColHeaders="0" showZeros="0" showOutlineSymbols="0" topLeftCell="BL1" zoomScale="91" zoomScaleNormal="91" workbookViewId="0">
      <selection activeCell="BL1" sqref="BL1:CH1"/>
    </sheetView>
  </sheetViews>
  <sheetFormatPr baseColWidth="10" defaultRowHeight="12.75"/>
  <cols>
    <col min="1" max="1" width="5.7109375" style="26" customWidth="1"/>
    <col min="2" max="2" width="18.42578125" style="1" customWidth="1"/>
    <col min="3" max="3" width="14.85546875" style="1" customWidth="1"/>
    <col min="4" max="18" width="7.28515625" style="1" customWidth="1"/>
    <col min="19" max="21" width="9.85546875" style="1" customWidth="1"/>
    <col min="22" max="22" width="5.7109375" style="26" customWidth="1"/>
    <col min="23" max="23" width="18.42578125" style="1" customWidth="1"/>
    <col min="24" max="24" width="14.7109375" style="1" customWidth="1"/>
    <col min="25" max="39" width="7.28515625" style="1" customWidth="1"/>
    <col min="40" max="42" width="9.85546875" style="1" customWidth="1"/>
    <col min="43" max="43" width="5.7109375" style="26" customWidth="1"/>
    <col min="44" max="44" width="18.42578125" style="1" customWidth="1"/>
    <col min="45" max="45" width="14.7109375" style="1" customWidth="1"/>
    <col min="46" max="60" width="7.28515625" style="1" customWidth="1"/>
    <col min="61" max="63" width="9.85546875" style="1" customWidth="1"/>
    <col min="64" max="64" width="5.7109375" style="26" customWidth="1"/>
    <col min="65" max="65" width="18.7109375" style="1" customWidth="1"/>
    <col min="66" max="66" width="15" style="1" customWidth="1"/>
    <col min="67" max="81" width="7.28515625" style="1" customWidth="1"/>
    <col min="82" max="84" width="9.85546875" style="1" customWidth="1"/>
    <col min="85" max="85" width="18.42578125" style="1" customWidth="1"/>
    <col min="86" max="86" width="14.85546875" style="1" customWidth="1"/>
    <col min="87" max="87" width="11.42578125" style="1"/>
    <col min="88" max="89" width="7.7109375" style="1" customWidth="1"/>
    <col min="90" max="90" width="4.5703125" style="1" customWidth="1"/>
    <col min="91" max="92" width="7.7109375" style="1" customWidth="1"/>
    <col min="93" max="16384" width="11.42578125" style="1"/>
  </cols>
  <sheetData>
    <row r="1" spans="1:92" s="26" customFormat="1" ht="30" customHeight="1">
      <c r="A1" s="502" t="s">
        <v>97</v>
      </c>
      <c r="B1" s="502"/>
      <c r="C1" s="502"/>
      <c r="D1" s="502"/>
      <c r="E1" s="502"/>
      <c r="F1" s="502"/>
      <c r="G1" s="502"/>
      <c r="H1" s="502"/>
      <c r="I1" s="502"/>
      <c r="J1" s="502"/>
      <c r="K1" s="502"/>
      <c r="L1" s="502"/>
      <c r="M1" s="502"/>
      <c r="N1" s="502"/>
      <c r="O1" s="502"/>
      <c r="P1" s="502"/>
      <c r="Q1" s="502"/>
      <c r="R1" s="502"/>
      <c r="S1" s="502"/>
      <c r="T1" s="502"/>
      <c r="U1" s="27"/>
      <c r="V1" s="502" t="s">
        <v>97</v>
      </c>
      <c r="W1" s="502"/>
      <c r="X1" s="502"/>
      <c r="Y1" s="502"/>
      <c r="Z1" s="502"/>
      <c r="AA1" s="502"/>
      <c r="AB1" s="502"/>
      <c r="AC1" s="502"/>
      <c r="AD1" s="502"/>
      <c r="AE1" s="502"/>
      <c r="AF1" s="502"/>
      <c r="AG1" s="502"/>
      <c r="AH1" s="502"/>
      <c r="AI1" s="502"/>
      <c r="AJ1" s="502"/>
      <c r="AK1" s="502"/>
      <c r="AL1" s="502"/>
      <c r="AM1" s="502"/>
      <c r="AN1" s="502"/>
      <c r="AO1" s="502"/>
      <c r="AP1" s="27"/>
      <c r="AQ1" s="502" t="s">
        <v>97</v>
      </c>
      <c r="AR1" s="502"/>
      <c r="AS1" s="502"/>
      <c r="AT1" s="502"/>
      <c r="AU1" s="502"/>
      <c r="AV1" s="502"/>
      <c r="AW1" s="502"/>
      <c r="AX1" s="502"/>
      <c r="AY1" s="502"/>
      <c r="AZ1" s="502"/>
      <c r="BA1" s="502"/>
      <c r="BB1" s="502"/>
      <c r="BC1" s="502"/>
      <c r="BD1" s="502"/>
      <c r="BE1" s="502"/>
      <c r="BF1" s="502"/>
      <c r="BG1" s="502"/>
      <c r="BH1" s="502"/>
      <c r="BI1" s="502"/>
      <c r="BJ1" s="502"/>
      <c r="BK1" s="27"/>
      <c r="BL1" s="503" t="s">
        <v>97</v>
      </c>
      <c r="BM1" s="503"/>
      <c r="BN1" s="503"/>
      <c r="BO1" s="503"/>
      <c r="BP1" s="503"/>
      <c r="BQ1" s="503"/>
      <c r="BR1" s="503"/>
      <c r="BS1" s="503"/>
      <c r="BT1" s="503"/>
      <c r="BU1" s="503"/>
      <c r="BV1" s="503"/>
      <c r="BW1" s="503"/>
      <c r="BX1" s="503"/>
      <c r="BY1" s="503"/>
      <c r="BZ1" s="503"/>
      <c r="CA1" s="503"/>
      <c r="CB1" s="503"/>
      <c r="CC1" s="503"/>
      <c r="CD1" s="503"/>
      <c r="CE1" s="503"/>
      <c r="CF1" s="503"/>
      <c r="CG1" s="503"/>
      <c r="CH1" s="503"/>
    </row>
    <row r="2" spans="1:92" s="26" customFormat="1" ht="30" customHeight="1">
      <c r="A2" s="504" t="s">
        <v>18</v>
      </c>
      <c r="B2" s="504"/>
      <c r="C2" s="504"/>
      <c r="D2" s="504"/>
      <c r="E2" s="504"/>
      <c r="F2" s="504"/>
      <c r="G2" s="504"/>
      <c r="H2" s="504"/>
      <c r="I2" s="504"/>
      <c r="J2" s="504"/>
      <c r="K2" s="504"/>
      <c r="L2" s="504"/>
      <c r="M2" s="504"/>
      <c r="N2" s="504"/>
      <c r="O2" s="504"/>
      <c r="P2" s="504"/>
      <c r="Q2" s="504"/>
      <c r="R2" s="504"/>
      <c r="S2" s="504"/>
      <c r="T2" s="504"/>
      <c r="U2" s="29"/>
      <c r="V2" s="504" t="s">
        <v>19</v>
      </c>
      <c r="W2" s="504"/>
      <c r="X2" s="504"/>
      <c r="Y2" s="504"/>
      <c r="Z2" s="504"/>
      <c r="AA2" s="504"/>
      <c r="AB2" s="504"/>
      <c r="AC2" s="504"/>
      <c r="AD2" s="504"/>
      <c r="AE2" s="504"/>
      <c r="AF2" s="504"/>
      <c r="AG2" s="504"/>
      <c r="AH2" s="504"/>
      <c r="AI2" s="504"/>
      <c r="AJ2" s="504"/>
      <c r="AK2" s="504"/>
      <c r="AL2" s="504"/>
      <c r="AM2" s="504"/>
      <c r="AN2" s="504"/>
      <c r="AO2" s="504"/>
      <c r="AP2" s="29"/>
      <c r="AQ2" s="504" t="s">
        <v>20</v>
      </c>
      <c r="AR2" s="504"/>
      <c r="AS2" s="504"/>
      <c r="AT2" s="504"/>
      <c r="AU2" s="504"/>
      <c r="AV2" s="504"/>
      <c r="AW2" s="504"/>
      <c r="AX2" s="504"/>
      <c r="AY2" s="504"/>
      <c r="AZ2" s="504"/>
      <c r="BA2" s="504"/>
      <c r="BB2" s="504"/>
      <c r="BC2" s="504"/>
      <c r="BD2" s="504"/>
      <c r="BE2" s="504"/>
      <c r="BF2" s="504"/>
      <c r="BG2" s="504"/>
      <c r="BH2" s="504"/>
      <c r="BI2" s="504"/>
      <c r="BJ2" s="504"/>
      <c r="BK2" s="29"/>
      <c r="BL2" s="505" t="s">
        <v>21</v>
      </c>
      <c r="BM2" s="505"/>
      <c r="BN2" s="505"/>
      <c r="BO2" s="505"/>
      <c r="BP2" s="505"/>
      <c r="BQ2" s="505"/>
      <c r="BR2" s="505"/>
      <c r="BS2" s="505"/>
      <c r="BT2" s="505"/>
      <c r="BU2" s="505"/>
      <c r="BV2" s="505"/>
      <c r="BW2" s="505"/>
      <c r="BX2" s="505"/>
      <c r="BY2" s="505"/>
      <c r="BZ2" s="505"/>
      <c r="CA2" s="505"/>
      <c r="CB2" s="505"/>
      <c r="CC2" s="505"/>
      <c r="CD2" s="505"/>
      <c r="CE2" s="505"/>
      <c r="CF2" s="505"/>
      <c r="CG2" s="505"/>
      <c r="CH2" s="505"/>
      <c r="CJ2" s="507" t="s">
        <v>26</v>
      </c>
      <c r="CK2" s="507"/>
      <c r="CL2" s="507"/>
      <c r="CM2" s="507"/>
      <c r="CN2" s="70" t="s">
        <v>98</v>
      </c>
    </row>
    <row r="3" spans="1:92" ht="12.75" customHeight="1">
      <c r="A3" s="31"/>
      <c r="B3" s="32"/>
      <c r="C3" s="33" t="str">
        <f>CONCATENATE("sur   ",PARAMETRES!$G$12)</f>
        <v>sur   30</v>
      </c>
      <c r="D3" s="349"/>
      <c r="E3" s="349"/>
      <c r="F3" s="34"/>
      <c r="G3" s="34"/>
      <c r="H3" s="34"/>
      <c r="I3" s="34"/>
      <c r="J3" s="34"/>
      <c r="K3" s="34"/>
      <c r="L3" s="34"/>
      <c r="M3" s="34"/>
      <c r="N3" s="34"/>
      <c r="O3" s="34"/>
      <c r="P3" s="34"/>
      <c r="Q3" s="34"/>
      <c r="R3" s="34"/>
      <c r="S3" s="32"/>
      <c r="T3" s="32"/>
      <c r="U3" s="35"/>
      <c r="V3" s="31"/>
      <c r="W3" s="36"/>
      <c r="X3" s="33" t="str">
        <f>CONCATENATE("sur   ",PARAMETRES!$G$12)</f>
        <v>sur   30</v>
      </c>
      <c r="Y3" s="34"/>
      <c r="Z3" s="34"/>
      <c r="AA3" s="349"/>
      <c r="AB3" s="349"/>
      <c r="AC3" s="34"/>
      <c r="AD3" s="34"/>
      <c r="AE3" s="34"/>
      <c r="AF3" s="34"/>
      <c r="AG3" s="34"/>
      <c r="AH3" s="34"/>
      <c r="AI3" s="34"/>
      <c r="AJ3" s="34"/>
      <c r="AK3" s="34"/>
      <c r="AL3" s="34"/>
      <c r="AM3" s="34"/>
      <c r="AN3" s="32"/>
      <c r="AO3" s="32"/>
      <c r="AP3" s="35"/>
      <c r="AQ3" s="31"/>
      <c r="AR3" s="36"/>
      <c r="AS3" s="33" t="str">
        <f>CONCATENATE("sur   ",PARAMETRES!$G$12)</f>
        <v>sur   30</v>
      </c>
      <c r="AT3" s="349"/>
      <c r="AU3" s="349"/>
      <c r="AV3" s="349"/>
      <c r="AW3" s="34"/>
      <c r="AX3" s="349"/>
      <c r="AY3" s="349"/>
      <c r="AZ3" s="349"/>
      <c r="BA3" s="34"/>
      <c r="BB3" s="34"/>
      <c r="BC3" s="34"/>
      <c r="BD3" s="34"/>
      <c r="BE3" s="34"/>
      <c r="BF3" s="34"/>
      <c r="BG3" s="34"/>
      <c r="BH3" s="34"/>
      <c r="BI3" s="32"/>
      <c r="BJ3" s="32"/>
      <c r="BK3" s="35"/>
      <c r="BL3" s="31"/>
      <c r="BM3" s="36"/>
      <c r="BN3" s="33" t="str">
        <f>CONCATENATE("sur   ",PARAMETRES!$G$12)</f>
        <v>sur   30</v>
      </c>
      <c r="BO3" s="349"/>
      <c r="BP3" s="349"/>
      <c r="BQ3" s="349"/>
      <c r="BR3" s="349"/>
      <c r="BS3" s="349"/>
      <c r="BT3" s="34"/>
      <c r="BU3" s="34"/>
      <c r="BV3" s="34"/>
      <c r="BW3" s="34"/>
      <c r="BX3" s="34"/>
      <c r="BY3" s="34"/>
      <c r="BZ3" s="34"/>
      <c r="CA3" s="34"/>
      <c r="CB3" s="71" t="str">
        <f>IF(PARAMETRES!$G$28="O","EXAMEN","")</f>
        <v/>
      </c>
      <c r="CC3" s="34"/>
      <c r="CD3" s="32"/>
      <c r="CE3" s="32"/>
      <c r="CF3" s="32"/>
      <c r="CG3" s="32"/>
      <c r="CH3" s="35"/>
      <c r="CJ3" s="506" t="s">
        <v>27</v>
      </c>
      <c r="CK3" s="506" t="s">
        <v>28</v>
      </c>
      <c r="CL3" s="72"/>
      <c r="CM3" s="506" t="s">
        <v>29</v>
      </c>
      <c r="CN3" s="506" t="s">
        <v>30</v>
      </c>
    </row>
    <row r="4" spans="1:92">
      <c r="A4" s="31"/>
      <c r="B4" s="32"/>
      <c r="C4" s="32"/>
      <c r="D4" s="37">
        <v>1</v>
      </c>
      <c r="E4" s="37">
        <v>2</v>
      </c>
      <c r="F4" s="37">
        <v>3</v>
      </c>
      <c r="G4" s="37">
        <v>4</v>
      </c>
      <c r="H4" s="37">
        <v>5</v>
      </c>
      <c r="I4" s="37">
        <v>6</v>
      </c>
      <c r="J4" s="37">
        <v>7</v>
      </c>
      <c r="K4" s="37">
        <v>8</v>
      </c>
      <c r="L4" s="37">
        <v>9</v>
      </c>
      <c r="M4" s="37">
        <v>10</v>
      </c>
      <c r="N4" s="37">
        <v>11</v>
      </c>
      <c r="O4" s="37">
        <v>12</v>
      </c>
      <c r="P4" s="37">
        <v>13</v>
      </c>
      <c r="Q4" s="37">
        <v>14</v>
      </c>
      <c r="R4" s="37">
        <v>15</v>
      </c>
      <c r="S4" s="32"/>
      <c r="T4" s="38" t="s">
        <v>22</v>
      </c>
      <c r="U4" s="39" t="s">
        <v>23</v>
      </c>
      <c r="V4" s="31"/>
      <c r="W4" s="32"/>
      <c r="X4" s="32"/>
      <c r="Y4" s="37">
        <v>1</v>
      </c>
      <c r="Z4" s="37">
        <v>2</v>
      </c>
      <c r="AA4" s="37">
        <v>3</v>
      </c>
      <c r="AB4" s="37">
        <v>4</v>
      </c>
      <c r="AC4" s="37">
        <v>5</v>
      </c>
      <c r="AD4" s="37">
        <v>6</v>
      </c>
      <c r="AE4" s="37">
        <v>10</v>
      </c>
      <c r="AF4" s="37">
        <v>8</v>
      </c>
      <c r="AG4" s="37">
        <v>9</v>
      </c>
      <c r="AH4" s="37">
        <v>10</v>
      </c>
      <c r="AI4" s="37">
        <v>11</v>
      </c>
      <c r="AJ4" s="37">
        <v>12</v>
      </c>
      <c r="AK4" s="37">
        <v>13</v>
      </c>
      <c r="AL4" s="37">
        <v>14</v>
      </c>
      <c r="AM4" s="37">
        <v>15</v>
      </c>
      <c r="AN4" s="32"/>
      <c r="AO4" s="38" t="s">
        <v>22</v>
      </c>
      <c r="AP4" s="39" t="s">
        <v>23</v>
      </c>
      <c r="AQ4" s="31"/>
      <c r="AR4" s="32"/>
      <c r="AS4" s="32"/>
      <c r="AT4" s="37">
        <v>1</v>
      </c>
      <c r="AU4" s="37">
        <v>2</v>
      </c>
      <c r="AV4" s="37">
        <v>3</v>
      </c>
      <c r="AW4" s="37">
        <v>4</v>
      </c>
      <c r="AX4" s="37">
        <v>5</v>
      </c>
      <c r="AY4" s="37">
        <v>6</v>
      </c>
      <c r="AZ4" s="37">
        <v>7</v>
      </c>
      <c r="BA4" s="37">
        <v>8</v>
      </c>
      <c r="BB4" s="37">
        <v>9</v>
      </c>
      <c r="BC4" s="37">
        <v>10</v>
      </c>
      <c r="BD4" s="37">
        <v>11</v>
      </c>
      <c r="BE4" s="37">
        <v>12</v>
      </c>
      <c r="BF4" s="37">
        <v>13</v>
      </c>
      <c r="BG4" s="37">
        <v>14</v>
      </c>
      <c r="BH4" s="37">
        <v>15</v>
      </c>
      <c r="BI4" s="32"/>
      <c r="BJ4" s="38" t="s">
        <v>22</v>
      </c>
      <c r="BK4" s="39" t="s">
        <v>23</v>
      </c>
      <c r="BL4" s="31"/>
      <c r="BM4" s="32"/>
      <c r="BN4" s="32"/>
      <c r="BO4" s="37">
        <v>1</v>
      </c>
      <c r="BP4" s="37">
        <v>2</v>
      </c>
      <c r="BQ4" s="37">
        <v>3</v>
      </c>
      <c r="BR4" s="37">
        <v>4</v>
      </c>
      <c r="BS4" s="37">
        <v>5</v>
      </c>
      <c r="BT4" s="37">
        <v>6</v>
      </c>
      <c r="BU4" s="37">
        <v>7</v>
      </c>
      <c r="BV4" s="37">
        <v>8</v>
      </c>
      <c r="BW4" s="37">
        <v>9</v>
      </c>
      <c r="BX4" s="37">
        <v>10</v>
      </c>
      <c r="BY4" s="37">
        <v>11</v>
      </c>
      <c r="BZ4" s="37">
        <v>12</v>
      </c>
      <c r="CA4" s="37">
        <v>13</v>
      </c>
      <c r="CB4" s="73">
        <v>14</v>
      </c>
      <c r="CC4" s="37">
        <v>15</v>
      </c>
      <c r="CD4" s="32"/>
      <c r="CE4" s="38" t="s">
        <v>22</v>
      </c>
      <c r="CF4" s="66" t="s">
        <v>23</v>
      </c>
      <c r="CG4" s="32"/>
      <c r="CH4" s="35"/>
      <c r="CJ4" s="506"/>
      <c r="CK4" s="506"/>
      <c r="CL4" s="72"/>
      <c r="CM4" s="506"/>
      <c r="CN4" s="506"/>
    </row>
    <row r="5" spans="1:92" s="45" customFormat="1">
      <c r="A5" s="41"/>
      <c r="B5" s="43"/>
      <c r="C5" s="425" t="s">
        <v>24</v>
      </c>
      <c r="D5" s="422"/>
      <c r="E5" s="422"/>
      <c r="F5" s="422"/>
      <c r="G5" s="422"/>
      <c r="H5" s="422"/>
      <c r="I5" s="422"/>
      <c r="J5" s="422"/>
      <c r="K5" s="422"/>
      <c r="L5" s="422"/>
      <c r="M5" s="422"/>
      <c r="N5" s="422"/>
      <c r="O5" s="422"/>
      <c r="P5" s="422"/>
      <c r="Q5" s="422"/>
      <c r="R5" s="422"/>
      <c r="S5" s="43">
        <f>SUM(D5:R5)</f>
        <v>0</v>
      </c>
      <c r="T5" s="43"/>
      <c r="U5" s="44"/>
      <c r="V5" s="41"/>
      <c r="W5" s="43"/>
      <c r="X5" s="425" t="s">
        <v>24</v>
      </c>
      <c r="Y5" s="422"/>
      <c r="Z5" s="422"/>
      <c r="AA5" s="422"/>
      <c r="AB5" s="422"/>
      <c r="AC5" s="422"/>
      <c r="AD5" s="422"/>
      <c r="AE5" s="422"/>
      <c r="AF5" s="422"/>
      <c r="AG5" s="422"/>
      <c r="AH5" s="422"/>
      <c r="AI5" s="422"/>
      <c r="AJ5" s="422"/>
      <c r="AK5" s="422"/>
      <c r="AL5" s="422"/>
      <c r="AM5" s="422"/>
      <c r="AN5" s="43">
        <f>SUM(Y5:AM5)</f>
        <v>0</v>
      </c>
      <c r="AO5" s="43"/>
      <c r="AP5" s="44"/>
      <c r="AQ5" s="41"/>
      <c r="AR5" s="43"/>
      <c r="AS5" s="425" t="s">
        <v>24</v>
      </c>
      <c r="AT5" s="422"/>
      <c r="AU5" s="422"/>
      <c r="AV5" s="422"/>
      <c r="AW5" s="422"/>
      <c r="AX5" s="422"/>
      <c r="AY5" s="422"/>
      <c r="AZ5" s="422"/>
      <c r="BA5" s="422"/>
      <c r="BB5" s="422"/>
      <c r="BC5" s="422"/>
      <c r="BD5" s="422"/>
      <c r="BE5" s="422"/>
      <c r="BF5" s="422"/>
      <c r="BG5" s="422"/>
      <c r="BH5" s="422"/>
      <c r="BI5" s="43">
        <f>SUM(AT5:BH5)</f>
        <v>0</v>
      </c>
      <c r="BJ5" s="43"/>
      <c r="BK5" s="44"/>
      <c r="BL5" s="41"/>
      <c r="BM5" s="43"/>
      <c r="BN5" s="425" t="s">
        <v>24</v>
      </c>
      <c r="BO5" s="422"/>
      <c r="BP5" s="422"/>
      <c r="BQ5" s="422"/>
      <c r="BR5" s="422"/>
      <c r="BS5" s="422"/>
      <c r="BT5" s="422"/>
      <c r="BU5" s="422"/>
      <c r="BV5" s="422"/>
      <c r="BW5" s="422"/>
      <c r="BX5" s="422"/>
      <c r="BY5" s="422"/>
      <c r="BZ5" s="422"/>
      <c r="CA5" s="422"/>
      <c r="CB5" s="422" t="str">
        <f>IF(PARAMETRES!$G$28="O",IF(PARAMETRES!$G$31=0,"",PARAMETRES!$G$31),"")</f>
        <v/>
      </c>
      <c r="CC5" s="422"/>
      <c r="CD5" s="43">
        <f>SUM(BO5:CC5)</f>
        <v>0</v>
      </c>
      <c r="CE5" s="43"/>
      <c r="CF5" s="43"/>
      <c r="CG5" s="43"/>
      <c r="CH5" s="44"/>
    </row>
    <row r="6" spans="1:92">
      <c r="A6" s="31">
        <v>1</v>
      </c>
      <c r="B6" s="46" t="str">
        <f>PARAMETRES!$B5</f>
        <v>B</v>
      </c>
      <c r="C6" s="46" t="str">
        <f>PARAMETRES!$C5</f>
        <v>C</v>
      </c>
      <c r="D6" s="47"/>
      <c r="E6" s="47"/>
      <c r="F6" s="47"/>
      <c r="G6" s="47"/>
      <c r="H6" s="47"/>
      <c r="I6" s="47"/>
      <c r="J6" s="47"/>
      <c r="K6" s="47"/>
      <c r="L6" s="47"/>
      <c r="M6" s="47"/>
      <c r="N6" s="47"/>
      <c r="O6" s="47"/>
      <c r="P6" s="47"/>
      <c r="Q6" s="47"/>
      <c r="R6" s="47"/>
      <c r="S6" s="48" t="str">
        <f>IF(T6=0,"-",SUM(D6:R6)/T6*PARAMETRES!$G$12)</f>
        <v>-</v>
      </c>
      <c r="T6" s="49">
        <f t="shared" ref="T6:T45" si="0">IF(D6="",0,D$5)+IF(E6="",0,E$5)+IF(F6="",0,F$5)+IF(G6="",0,G$5)+IF(H6="",0,H$5)+IF(I6="",0,I$5)+IF(J6="",0,J$5)+IF(K6="",0,K$5)+IF(L6="",0,L$5)+IF(M6="",0,M$5)+IF(N6="",0,N$5)+IF(O6="",0,O$5)+IF(P6="",0,P$5)+IF(Q6="",0,Q$5)+IF(R6="",0,R$5)</f>
        <v>0</v>
      </c>
      <c r="U6" s="50">
        <f>IF(PARAMETRES!$B5="-","",IF(D$3="",0,IF(D$46="",IF(D6="",1,0),0))+IF(E$3="",0,IF(E$46="",IF(E6="",1,0),0))+IF(F$3="",0,IF(F$46="",IF(F6="",1,0),0))+IF(G$3="",0,IF(G$46="",IF(G6="",1,0),0))+IF(H$3="",0,IF(H$46="",IF(H6="",1,0),0))+IF(I$3="",0,IF(I$46="",IF(I6="",1,0),0))+IF(J$3="",0,IF(J$46="",IF(J6="",1,0),0))+IF(K$3="",0,IF(K$46="",IF(K6="",1,0),0))+IF(L$3="",0,IF(L$46="",IF(L6="",1,0),0))+IF(M$3="",0,IF(M$46="",IF(M6="",1,0),0))+IF(N$3="",0,IF(N$46="",IF(N6="",1,0),0)+IF(O$3="",0,IF(O$46="",IF(O6="",1,0),0))+IF(P$3="",0,IF(P$46="",IF(P6="",1,0),0))+IF(Q$3="",0,IF(Q$46="",IF(Q6="",1,0),0))+IF(R$3="",0,IF(R$46="",IF(R6="",1,0),0))))</f>
        <v>0</v>
      </c>
      <c r="V6" s="31">
        <v>1</v>
      </c>
      <c r="W6" s="46" t="str">
        <f>PARAMETRES!$B5</f>
        <v>B</v>
      </c>
      <c r="X6" s="46" t="str">
        <f>PARAMETRES!$C5</f>
        <v>C</v>
      </c>
      <c r="Y6" s="47"/>
      <c r="Z6" s="47"/>
      <c r="AA6" s="47"/>
      <c r="AB6" s="47"/>
      <c r="AC6" s="47"/>
      <c r="AD6" s="47"/>
      <c r="AE6" s="47"/>
      <c r="AF6" s="47"/>
      <c r="AG6" s="47"/>
      <c r="AH6" s="47"/>
      <c r="AI6" s="47"/>
      <c r="AJ6" s="47"/>
      <c r="AK6" s="47"/>
      <c r="AL6" s="47"/>
      <c r="AM6" s="47"/>
      <c r="AN6" s="48" t="str">
        <f>IF(AO6=0,"-",SUM(Y6:AM6)/AO6*PARAMETRES!$G$12)</f>
        <v>-</v>
      </c>
      <c r="AO6" s="94">
        <f t="shared" ref="AO6:AO45" si="1">IF(Y6="",0,Y$5)+IF(Z6="",0,Z$5)+IF(AA6="",0,AA$5)+IF(AB6="",0,AB$5)+IF(AC6="",0,AC$5)+IF(AD6="",0,AD$5)+IF(AE6="",0,AE$5)+IF(AF6="",0,AF$5)+IF(AG6="",0,AG$5)+IF(AH6="",0,AH$5)+IF(AI6="",0,AI$5)+IF(AJ6="",0,AJ$5)+IF(AK6="",0,AK$5)+IF(AL6="",0,AL$5)+IF(AM6="",0,AM$5)</f>
        <v>0</v>
      </c>
      <c r="AP6" s="50">
        <f>IF(PARAMETRES!$B5="-","",IF(Y$3="",0,IF(Y$46="",IF(Y6="",1,0),0))+IF(Z$3="",0,IF(Z$46="",IF(Z6="",1,0),0))+IF(AA$3="",0,IF(AA$46="",IF(AA6="",1,0),0))+IF(AB$3="",0,IF(AB$46="",IF(AB6="",1,0),0))+IF(AC$3="",0,IF(AC$46="",IF(AC6="",1,0),0))+IF(AD$3="",0,IF(AD$46="",IF(AD6="",1,0),0))+IF(AE$3="",0,IF(AE$46="",IF(AE6="",1,0),0))+IF(AF$3="",0,IF(AF$46="",IF(AF6="",1,0),0))+IF(AG$3="",0,IF(AG$46="",IF(AG6="",1,0),0))+IF(AH$3="",0,IF(AH$46="",IF(AH6="",1,0),0))+IF(AI$3="",0,IF(AI$46="",IF(AI6="",1,0),0)+IF(AJ$3="",0,IF(AJ$46="",IF(AJ6="",1,0),0))+IF(AK$3="",0,IF(AK$46="",IF(AK6="",1,0),0))+IF(AL$3="",0,IF(AL$46="",IF(AL6="",1,0),0))+IF(AM$3="",0,IF(AM$46="",IF(AM6="",1,0),0))))</f>
        <v>0</v>
      </c>
      <c r="AQ6" s="31">
        <v>1</v>
      </c>
      <c r="AR6" s="46" t="str">
        <f>PARAMETRES!$B5</f>
        <v>B</v>
      </c>
      <c r="AS6" s="46" t="str">
        <f>PARAMETRES!$C5</f>
        <v>C</v>
      </c>
      <c r="AT6" s="47"/>
      <c r="AU6" s="47"/>
      <c r="AV6" s="47"/>
      <c r="AW6" s="47"/>
      <c r="AX6" s="47"/>
      <c r="AY6" s="47"/>
      <c r="AZ6" s="47"/>
      <c r="BA6" s="47"/>
      <c r="BB6" s="47"/>
      <c r="BC6" s="47"/>
      <c r="BD6" s="47"/>
      <c r="BE6" s="47"/>
      <c r="BF6" s="47"/>
      <c r="BG6" s="47"/>
      <c r="BH6" s="47"/>
      <c r="BI6" s="48" t="str">
        <f>IF(BJ6=0,"-",SUM(AT6:BH6)/BJ6*PARAMETRES!$G$12)</f>
        <v>-</v>
      </c>
      <c r="BJ6" s="94">
        <f t="shared" ref="BJ6:BJ45" si="2">IF(AT6="",0,AT$5)+IF(AU6="",0,AU$5)+IF(AV6="",0,AV$5)+IF(AW6="",0,AW$5)+IF(AX6="",0,AX$5)+IF(AY6="",0,AY$5)+IF(AZ6="",0,AZ$5)+IF(BA6="",0,BA$5)+IF(BB6="",0,BB$5)+IF(BC6="",0,BC$5)+IF(BD6="",0,BD$5)+IF(BE6="",0,BE$5)+IF(BF6="",0,BF$5)+IF(BG6="",0,BG$5)+IF(BH6="",0,BH$5)</f>
        <v>0</v>
      </c>
      <c r="BK6" s="50">
        <f>IF(PARAMETRES!$B5="-","",IF(AT$3="",0,IF(AT$46="",IF(AT6="",1,0),0))+IF(AU$3="",0,IF(AU$46="",IF(AU6="",1,0),0))+IF(AV$3="",0,IF(AV$46="",IF(AV6="",1,0),0))+IF(AW$3="",0,IF(AW$46="",IF(AW6="",1,0),0))+IF(AX$3="",0,IF(AX$46="",IF(AX6="",1,0),0))+IF(AY$3="",0,IF(AY$46="",IF(AY6="",1,0),0))+IF(AZ$3="",0,IF(AZ$46="",IF(AZ6="",1,0),0))+IF(BA$3="",0,IF(BA$46="",IF(BA6="",1,0),0))+IF(BB$3="",0,IF(BB$46="",IF(BB6="",1,0),0))+IF(BC$3="",0,IF(BC$46="",IF(BC6="",1,0),0))+IF(BD$3="",0,IF(BD$46="",IF(BD6="",1,0),0)+IF(BE$3="",0,IF(BE$46="",IF(BE6="",1,0),0))+IF(BF$3="",0,IF(BF$46="",IF(BF6="",1,0),0))+IF(BG$3="",0,IF(BG$46="",IF(BG6="",1,0),0))+IF(BH$3="",0,IF(BH$46="",IF(BH6="",1,0),0))))</f>
        <v>0</v>
      </c>
      <c r="BL6" s="31">
        <v>1</v>
      </c>
      <c r="BM6" s="46" t="str">
        <f>PARAMETRES!$B5</f>
        <v>B</v>
      </c>
      <c r="BN6" s="46" t="str">
        <f>PARAMETRES!$C5</f>
        <v>C</v>
      </c>
      <c r="BO6" s="47"/>
      <c r="BP6" s="47"/>
      <c r="BQ6" s="47"/>
      <c r="BR6" s="47"/>
      <c r="BS6" s="47"/>
      <c r="BT6" s="47"/>
      <c r="BU6" s="47"/>
      <c r="BV6" s="47"/>
      <c r="BW6" s="47"/>
      <c r="BX6" s="47"/>
      <c r="BY6" s="47"/>
      <c r="BZ6" s="47"/>
      <c r="CA6" s="47"/>
      <c r="CB6" s="47"/>
      <c r="CC6" s="47"/>
      <c r="CD6" s="48" t="str">
        <f>IF(CE6=0,"-",SUM(BO6:CC6)/CE6*PARAMETRES!$G$12)</f>
        <v>-</v>
      </c>
      <c r="CE6" s="49">
        <f t="shared" ref="CE6:CE45" si="3">IF(BO6="",0,BO$5)+IF(BP6="",0,BP$5)+IF(BQ6="",0,BQ$5)+IF(BR6="",0,BR$5)+IF(BS6="",0,BS$5)+IF(BT6="",0,BT$5)+IF(BU6="",0,BU$5)+IF(BV6="",0,BV$5)+IF(BW6="",0,BW$5)+IF(BX6="",0,BX$5)+IF(BY6="",0,BY$5)+IF(BZ6="",0,BZ$5)+IF(CA6="",0,CA$5)+IF(CB6="",0,CB$5)+IF(CC6="",0,CC$5)</f>
        <v>0</v>
      </c>
      <c r="CF6" s="51">
        <f>IF(PARAMETRES!$B5="-","",IF(BO$3="",0,IF(BO$46="",IF(BO6="",1,0),0))+IF(BP$3="",0,IF(BP$46="",IF(BP6="",1,0),0))+IF(BQ$3="",0,IF(BQ$46="",IF(BQ6="",1,0),0))+IF(BR$3="",0,IF(BR$46="",IF(BR6="",1,0),0))+IF(BS$3="",0,IF(BS$46="",IF(BS6="",1,0),0))+IF(BT$3="",0,IF(BT$46="",IF(BT6="",1,0),0))+IF(BU$3="",0,IF(BU$46="",IF(BU6="",1,0),0))+IF(BV$3="",0,IF(BV$46="",IF(BV6="",1,0),0))+IF(BW$3="",0,IF(BW$46="",IF(BW6="",1,0),0))+IF(BX$3="",0,IF(BX$46="",IF(BX6="",1,0),0))+IF(BY$3="",0,IF(BY$46="",IF(BY6="",1,0),0)+IF(BZ$3="",0,IF(BZ$46="",IF(BZ6="",1,0),0))+IF(CA$3="",0,IF(CA$46="",IF(CA6="",1,0),0))+IF(CB$3="",0,IF(CB$46="",IF(CB6="",1,0),0))+IF(CC$3="",0,IF(CC$46="",IF(CC6="",1,0),0))))</f>
        <v>0</v>
      </c>
      <c r="CG6" s="46" t="str">
        <f>PARAMETRES!$B5</f>
        <v>B</v>
      </c>
      <c r="CH6" s="52" t="str">
        <f>PARAMETRES!$C5</f>
        <v>C</v>
      </c>
      <c r="CJ6" s="75"/>
      <c r="CK6" s="76"/>
      <c r="CL6" s="77" t="s">
        <v>31</v>
      </c>
      <c r="CM6" s="78" t="str">
        <f>IF(CN6="","",IF(CJ6="","",ROUNDUP((CJ6/CK6)*CN6,1)))</f>
        <v/>
      </c>
      <c r="CN6" s="79" t="str">
        <f>IF(CB$5="","",IF(CG6="-","",CB$5))</f>
        <v/>
      </c>
    </row>
    <row r="7" spans="1:92">
      <c r="A7" s="31">
        <f>A6+1</f>
        <v>2</v>
      </c>
      <c r="B7" s="46" t="str">
        <f>PARAMETRES!$B6</f>
        <v>B</v>
      </c>
      <c r="C7" s="46" t="str">
        <f>PARAMETRES!$C6</f>
        <v>M</v>
      </c>
      <c r="D7" s="47"/>
      <c r="E7" s="47"/>
      <c r="F7" s="47"/>
      <c r="G7" s="47"/>
      <c r="H7" s="47"/>
      <c r="I7" s="47"/>
      <c r="J7" s="47"/>
      <c r="K7" s="47"/>
      <c r="L7" s="47"/>
      <c r="M7" s="47"/>
      <c r="N7" s="47"/>
      <c r="O7" s="47"/>
      <c r="P7" s="47"/>
      <c r="Q7" s="47"/>
      <c r="R7" s="47"/>
      <c r="S7" s="48" t="str">
        <f>IF(T7=0,"-",SUM(D7:R7)/T7*PARAMETRES!$G$12)</f>
        <v>-</v>
      </c>
      <c r="T7" s="49">
        <f t="shared" si="0"/>
        <v>0</v>
      </c>
      <c r="U7" s="50">
        <f>IF(PARAMETRES!$B6="-","",IF(D$3="",0,IF(D$46="",IF(D7="",1,0),0))+IF(E$3="",0,IF(E$46="",IF(E7="",1,0),0))+IF(F$3="",0,IF(F$46="",IF(F7="",1,0),0))+IF(G$3="",0,IF(G$46="",IF(G7="",1,0),0))+IF(H$3="",0,IF(H$46="",IF(H7="",1,0),0))+IF(I$3="",0,IF(I$46="",IF(I7="",1,0),0))+IF(J$3="",0,IF(J$46="",IF(J7="",1,0),0))+IF(K$3="",0,IF(K$46="",IF(K7="",1,0),0))+IF(L$3="",0,IF(L$46="",IF(L7="",1,0),0))+IF(M$3="",0,IF(M$46="",IF(M7="",1,0),0))+IF(N$3="",0,IF(N$46="",IF(N7="",1,0),0)+IF(O$3="",0,IF(O$46="",IF(O7="",1,0),0))+IF(P$3="",0,IF(P$46="",IF(P7="",1,0),0))+IF(Q$3="",0,IF(Q$46="",IF(Q7="",1,0),0))+IF(R$3="",0,IF(R$46="",IF(R7="",1,0),0))))</f>
        <v>0</v>
      </c>
      <c r="V7" s="31">
        <f>V6+1</f>
        <v>2</v>
      </c>
      <c r="W7" s="46" t="str">
        <f>PARAMETRES!$B6</f>
        <v>B</v>
      </c>
      <c r="X7" s="46" t="str">
        <f>PARAMETRES!$C6</f>
        <v>M</v>
      </c>
      <c r="Y7" s="47"/>
      <c r="Z7" s="47"/>
      <c r="AA7" s="47"/>
      <c r="AB7" s="47"/>
      <c r="AC7" s="47"/>
      <c r="AD7" s="47"/>
      <c r="AE7" s="47"/>
      <c r="AF7" s="47"/>
      <c r="AG7" s="47"/>
      <c r="AH7" s="47"/>
      <c r="AI7" s="47"/>
      <c r="AJ7" s="47"/>
      <c r="AK7" s="47"/>
      <c r="AL7" s="47"/>
      <c r="AM7" s="47"/>
      <c r="AN7" s="48" t="str">
        <f>IF(AO7=0,"-",SUM(Y7:AM7)/AO7*PARAMETRES!$G$12)</f>
        <v>-</v>
      </c>
      <c r="AO7" s="94">
        <f t="shared" si="1"/>
        <v>0</v>
      </c>
      <c r="AP7" s="50">
        <f>IF(PARAMETRES!$B6="-","",IF(Y$3="",0,IF(Y$46="",IF(Y7="",1,0),0))+IF(Z$3="",0,IF(Z$46="",IF(Z7="",1,0),0))+IF(AA$3="",0,IF(AA$46="",IF(AA7="",1,0),0))+IF(AB$3="",0,IF(AB$46="",IF(AB7="",1,0),0))+IF(AC$3="",0,IF(AC$46="",IF(AC7="",1,0),0))+IF(AD$3="",0,IF(AD$46="",IF(AD7="",1,0),0))+IF(AE$3="",0,IF(AE$46="",IF(AE7="",1,0),0))+IF(AF$3="",0,IF(AF$46="",IF(AF7="",1,0),0))+IF(AG$3="",0,IF(AG$46="",IF(AG7="",1,0),0))+IF(AH$3="",0,IF(AH$46="",IF(AH7="",1,0),0))+IF(AI$3="",0,IF(AI$46="",IF(AI7="",1,0),0)+IF(AJ$3="",0,IF(AJ$46="",IF(AJ7="",1,0),0))+IF(AK$3="",0,IF(AK$46="",IF(AK7="",1,0),0))+IF(AL$3="",0,IF(AL$46="",IF(AL7="",1,0),0))+IF(AM$3="",0,IF(AM$46="",IF(AM7="",1,0),0))))</f>
        <v>0</v>
      </c>
      <c r="AQ7" s="31">
        <f>AQ6+1</f>
        <v>2</v>
      </c>
      <c r="AR7" s="46" t="str">
        <f>PARAMETRES!$B6</f>
        <v>B</v>
      </c>
      <c r="AS7" s="46" t="str">
        <f>PARAMETRES!$C6</f>
        <v>M</v>
      </c>
      <c r="AT7" s="47"/>
      <c r="AU7" s="47"/>
      <c r="AV7" s="47"/>
      <c r="AW7" s="47"/>
      <c r="AX7" s="47"/>
      <c r="AY7" s="47"/>
      <c r="AZ7" s="47"/>
      <c r="BA7" s="47"/>
      <c r="BB7" s="47"/>
      <c r="BC7" s="47"/>
      <c r="BD7" s="47"/>
      <c r="BE7" s="47"/>
      <c r="BF7" s="47"/>
      <c r="BG7" s="47"/>
      <c r="BH7" s="47"/>
      <c r="BI7" s="48" t="str">
        <f>IF(BJ7=0,"-",SUM(AT7:BH7)/BJ7*PARAMETRES!$G$12)</f>
        <v>-</v>
      </c>
      <c r="BJ7" s="94">
        <f t="shared" si="2"/>
        <v>0</v>
      </c>
      <c r="BK7" s="50">
        <f>IF(PARAMETRES!$B6="-","",IF(AT$3="",0,IF(AT$46="",IF(AT7="",1,0),0))+IF(AU$3="",0,IF(AU$46="",IF(AU7="",1,0),0))+IF(AV$3="",0,IF(AV$46="",IF(AV7="",1,0),0))+IF(AW$3="",0,IF(AW$46="",IF(AW7="",1,0),0))+IF(AX$3="",0,IF(AX$46="",IF(AX7="",1,0),0))+IF(AY$3="",0,IF(AY$46="",IF(AY7="",1,0),0))+IF(AZ$3="",0,IF(AZ$46="",IF(AZ7="",1,0),0))+IF(BA$3="",0,IF(BA$46="",IF(BA7="",1,0),0))+IF(BB$3="",0,IF(BB$46="",IF(BB7="",1,0),0))+IF(BC$3="",0,IF(BC$46="",IF(BC7="",1,0),0))+IF(BD$3="",0,IF(BD$46="",IF(BD7="",1,0),0)+IF(BE$3="",0,IF(BE$46="",IF(BE7="",1,0),0))+IF(BF$3="",0,IF(BF$46="",IF(BF7="",1,0),0))+IF(BG$3="",0,IF(BG$46="",IF(BG7="",1,0),0))+IF(BH$3="",0,IF(BH$46="",IF(BH7="",1,0),0))))</f>
        <v>0</v>
      </c>
      <c r="BL7" s="31">
        <f>BL6+1</f>
        <v>2</v>
      </c>
      <c r="BM7" s="46" t="str">
        <f>PARAMETRES!$B6</f>
        <v>B</v>
      </c>
      <c r="BN7" s="46" t="str">
        <f>PARAMETRES!$C6</f>
        <v>M</v>
      </c>
      <c r="BO7" s="47"/>
      <c r="BP7" s="47"/>
      <c r="BQ7" s="47"/>
      <c r="BR7" s="47"/>
      <c r="BS7" s="47"/>
      <c r="BT7" s="47"/>
      <c r="BU7" s="47"/>
      <c r="BV7" s="47"/>
      <c r="BW7" s="47"/>
      <c r="BX7" s="47"/>
      <c r="BY7" s="47"/>
      <c r="BZ7" s="47"/>
      <c r="CA7" s="47"/>
      <c r="CB7" s="47"/>
      <c r="CC7" s="47"/>
      <c r="CD7" s="48" t="str">
        <f>IF(CE7=0,"-",SUM(BO7:CC7)/CE7*PARAMETRES!$G$12)</f>
        <v>-</v>
      </c>
      <c r="CE7" s="49">
        <f t="shared" ref="CE7:CE26" si="4">IF(BO7="",0,BO$5)+IF(BP7="",0,BP$5)+IF(BQ7="",0,BQ$5)+IF(BR7="",0,BR$5)+IF(BS7="",0,BS$5)+IF(BT7="",0,BT$5)+IF(BU7="",0,BU$5)+IF(BV7="",0,BV$5)+IF(BW7="",0,BW$5)+IF(BX7="",0,BX$5)+IF(BY7="",0,BY$5)+IF(BZ7="",0,BZ$5)+IF(CA7="",0,CA$5)+IF(CB7="",0,CB$5)+IF(CC7="",0,CC$5)</f>
        <v>0</v>
      </c>
      <c r="CF7" s="51">
        <f>IF(PARAMETRES!$B6="-","",IF(BO$3="",0,IF(BO$46="",IF(BO7="",1,0),0))+IF(BP$3="",0,IF(BP$46="",IF(BP7="",1,0),0))+IF(BQ$3="",0,IF(BQ$46="",IF(BQ7="",1,0),0))+IF(BR$3="",0,IF(BR$46="",IF(BR7="",1,0),0))+IF(BS$3="",0,IF(BS$46="",IF(BS7="",1,0),0))+IF(BT$3="",0,IF(BT$46="",IF(BT7="",1,0),0))+IF(BU$3="",0,IF(BU$46="",IF(BU7="",1,0),0))+IF(BV$3="",0,IF(BV$46="",IF(BV7="",1,0),0))+IF(BW$3="",0,IF(BW$46="",IF(BW7="",1,0),0))+IF(BX$3="",0,IF(BX$46="",IF(BX7="",1,0),0))+IF(BY$3="",0,IF(BY$46="",IF(BY7="",1,0),0)+IF(BZ$3="",0,IF(BZ$46="",IF(BZ7="",1,0),0))+IF(CA$3="",0,IF(CA$46="",IF(CA7="",1,0),0))+IF(CB$3="",0,IF(CB$46="",IF(CB7="",1,0),0))+IF(CC$3="",0,IF(CC$46="",IF(CC7="",1,0),0))))</f>
        <v>0</v>
      </c>
      <c r="CG7" s="46" t="str">
        <f>PARAMETRES!$B6</f>
        <v>B</v>
      </c>
      <c r="CH7" s="52" t="str">
        <f>PARAMETRES!$C6</f>
        <v>M</v>
      </c>
      <c r="CJ7" s="80"/>
      <c r="CK7" s="81"/>
      <c r="CL7" s="77" t="s">
        <v>31</v>
      </c>
      <c r="CM7" s="82" t="str">
        <f t="shared" ref="CM7:CM45" si="5">IF(CN7="","",IF(CJ7="","",ROUNDUP((CJ7/CK7)*CN7,1)))</f>
        <v/>
      </c>
      <c r="CN7" s="83" t="str">
        <f t="shared" ref="CN7:CN45" si="6">IF(CB$5="","",IF(CG7="-","",CB$5))</f>
        <v/>
      </c>
    </row>
    <row r="8" spans="1:92">
      <c r="A8" s="31">
        <f t="shared" ref="A8:A23" si="7">A7+1</f>
        <v>3</v>
      </c>
      <c r="B8" s="46" t="str">
        <f>PARAMETRES!$B7</f>
        <v>B</v>
      </c>
      <c r="C8" s="46" t="str">
        <f>PARAMETRES!$C7</f>
        <v>P</v>
      </c>
      <c r="D8" s="47"/>
      <c r="E8" s="47"/>
      <c r="F8" s="47"/>
      <c r="G8" s="47"/>
      <c r="H8" s="47"/>
      <c r="I8" s="47"/>
      <c r="J8" s="47"/>
      <c r="K8" s="47"/>
      <c r="L8" s="47"/>
      <c r="M8" s="47"/>
      <c r="N8" s="47"/>
      <c r="O8" s="47"/>
      <c r="P8" s="47"/>
      <c r="Q8" s="47"/>
      <c r="R8" s="47"/>
      <c r="S8" s="48" t="str">
        <f>IF(T8=0,"-",SUM(D8:R8)/T8*PARAMETRES!$G$12)</f>
        <v>-</v>
      </c>
      <c r="T8" s="49">
        <f t="shared" si="0"/>
        <v>0</v>
      </c>
      <c r="U8" s="50">
        <f>IF(PARAMETRES!$B7="-","",IF(D$3="",0,IF(D$46="",IF(D8="",1,0),0))+IF(E$3="",0,IF(E$46="",IF(E8="",1,0),0))+IF(F$3="",0,IF(F$46="",IF(F8="",1,0),0))+IF(G$3="",0,IF(G$46="",IF(G8="",1,0),0))+IF(H$3="",0,IF(H$46="",IF(H8="",1,0),0))+IF(I$3="",0,IF(I$46="",IF(I8="",1,0),0))+IF(J$3="",0,IF(J$46="",IF(J8="",1,0),0))+IF(K$3="",0,IF(K$46="",IF(K8="",1,0),0))+IF(L$3="",0,IF(L$46="",IF(L8="",1,0),0))+IF(M$3="",0,IF(M$46="",IF(M8="",1,0),0))+IF(N$3="",0,IF(N$46="",IF(N8="",1,0),0)+IF(O$3="",0,IF(O$46="",IF(O8="",1,0),0))+IF(P$3="",0,IF(P$46="",IF(P8="",1,0),0))+IF(Q$3="",0,IF(Q$46="",IF(Q8="",1,0),0))+IF(R$3="",0,IF(R$46="",IF(R8="",1,0),0))))</f>
        <v>0</v>
      </c>
      <c r="V8" s="31">
        <f t="shared" ref="V8:V23" si="8">V7+1</f>
        <v>3</v>
      </c>
      <c r="W8" s="46" t="str">
        <f>PARAMETRES!$B7</f>
        <v>B</v>
      </c>
      <c r="X8" s="46" t="str">
        <f>PARAMETRES!$C7</f>
        <v>P</v>
      </c>
      <c r="Y8" s="47"/>
      <c r="Z8" s="47"/>
      <c r="AA8" s="47"/>
      <c r="AB8" s="47"/>
      <c r="AC8" s="47"/>
      <c r="AD8" s="47"/>
      <c r="AE8" s="47"/>
      <c r="AF8" s="47"/>
      <c r="AG8" s="47"/>
      <c r="AH8" s="47"/>
      <c r="AI8" s="47"/>
      <c r="AJ8" s="47"/>
      <c r="AK8" s="47"/>
      <c r="AL8" s="47"/>
      <c r="AM8" s="47"/>
      <c r="AN8" s="48" t="str">
        <f>IF(AO8=0,"-",SUM(Y8:AM8)/AO8*PARAMETRES!$G$12)</f>
        <v>-</v>
      </c>
      <c r="AO8" s="94">
        <f t="shared" si="1"/>
        <v>0</v>
      </c>
      <c r="AP8" s="50">
        <f>IF(PARAMETRES!$B7="-","",IF(Y$3="",0,IF(Y$46="",IF(Y8="",1,0),0))+IF(Z$3="",0,IF(Z$46="",IF(Z8="",1,0),0))+IF(AA$3="",0,IF(AA$46="",IF(AA8="",1,0),0))+IF(AB$3="",0,IF(AB$46="",IF(AB8="",1,0),0))+IF(AC$3="",0,IF(AC$46="",IF(AC8="",1,0),0))+IF(AD$3="",0,IF(AD$46="",IF(AD8="",1,0),0))+IF(AE$3="",0,IF(AE$46="",IF(AE8="",1,0),0))+IF(AF$3="",0,IF(AF$46="",IF(AF8="",1,0),0))+IF(AG$3="",0,IF(AG$46="",IF(AG8="",1,0),0))+IF(AH$3="",0,IF(AH$46="",IF(AH8="",1,0),0))+IF(AI$3="",0,IF(AI$46="",IF(AI8="",1,0),0)+IF(AJ$3="",0,IF(AJ$46="",IF(AJ8="",1,0),0))+IF(AK$3="",0,IF(AK$46="",IF(AK8="",1,0),0))+IF(AL$3="",0,IF(AL$46="",IF(AL8="",1,0),0))+IF(AM$3="",0,IF(AM$46="",IF(AM8="",1,0),0))))</f>
        <v>0</v>
      </c>
      <c r="AQ8" s="31">
        <f t="shared" ref="AQ8:AQ23" si="9">AQ7+1</f>
        <v>3</v>
      </c>
      <c r="AR8" s="46" t="str">
        <f>PARAMETRES!$B7</f>
        <v>B</v>
      </c>
      <c r="AS8" s="46" t="str">
        <f>PARAMETRES!$C7</f>
        <v>P</v>
      </c>
      <c r="AT8" s="47"/>
      <c r="AU8" s="47"/>
      <c r="AV8" s="47"/>
      <c r="AW8" s="47"/>
      <c r="AX8" s="47"/>
      <c r="AY8" s="47"/>
      <c r="AZ8" s="47"/>
      <c r="BA8" s="47"/>
      <c r="BB8" s="47"/>
      <c r="BC8" s="47"/>
      <c r="BD8" s="47"/>
      <c r="BE8" s="47"/>
      <c r="BF8" s="47"/>
      <c r="BG8" s="47"/>
      <c r="BH8" s="47"/>
      <c r="BI8" s="48" t="str">
        <f>IF(BJ8=0,"-",SUM(AT8:BH8)/BJ8*PARAMETRES!$G$12)</f>
        <v>-</v>
      </c>
      <c r="BJ8" s="94">
        <f t="shared" si="2"/>
        <v>0</v>
      </c>
      <c r="BK8" s="50">
        <f>IF(PARAMETRES!$B7="-","",IF(AT$3="",0,IF(AT$46="",IF(AT8="",1,0),0))+IF(AU$3="",0,IF(AU$46="",IF(AU8="",1,0),0))+IF(AV$3="",0,IF(AV$46="",IF(AV8="",1,0),0))+IF(AW$3="",0,IF(AW$46="",IF(AW8="",1,0),0))+IF(AX$3="",0,IF(AX$46="",IF(AX8="",1,0),0))+IF(AY$3="",0,IF(AY$46="",IF(AY8="",1,0),0))+IF(AZ$3="",0,IF(AZ$46="",IF(AZ8="",1,0),0))+IF(BA$3="",0,IF(BA$46="",IF(BA8="",1,0),0))+IF(BB$3="",0,IF(BB$46="",IF(BB8="",1,0),0))+IF(BC$3="",0,IF(BC$46="",IF(BC8="",1,0),0))+IF(BD$3="",0,IF(BD$46="",IF(BD8="",1,0),0)+IF(BE$3="",0,IF(BE$46="",IF(BE8="",1,0),0))+IF(BF$3="",0,IF(BF$46="",IF(BF8="",1,0),0))+IF(BG$3="",0,IF(BG$46="",IF(BG8="",1,0),0))+IF(BH$3="",0,IF(BH$46="",IF(BH8="",1,0),0))))</f>
        <v>0</v>
      </c>
      <c r="BL8" s="31">
        <f t="shared" ref="BL8:BL23" si="10">BL7+1</f>
        <v>3</v>
      </c>
      <c r="BM8" s="46" t="str">
        <f>PARAMETRES!$B7</f>
        <v>B</v>
      </c>
      <c r="BN8" s="46" t="str">
        <f>PARAMETRES!$C7</f>
        <v>P</v>
      </c>
      <c r="BO8" s="47"/>
      <c r="BP8" s="47"/>
      <c r="BQ8" s="47"/>
      <c r="BR8" s="47"/>
      <c r="BS8" s="47"/>
      <c r="BT8" s="47"/>
      <c r="BU8" s="47"/>
      <c r="BV8" s="47"/>
      <c r="BW8" s="47"/>
      <c r="BX8" s="47"/>
      <c r="BY8" s="47"/>
      <c r="BZ8" s="47"/>
      <c r="CA8" s="47"/>
      <c r="CB8" s="47"/>
      <c r="CC8" s="47"/>
      <c r="CD8" s="48" t="str">
        <f>IF(CE8=0,"-",SUM(BO8:CC8)/CE8*PARAMETRES!$G$12)</f>
        <v>-</v>
      </c>
      <c r="CE8" s="49">
        <f t="shared" si="4"/>
        <v>0</v>
      </c>
      <c r="CF8" s="51">
        <f>IF(PARAMETRES!$B7="-","",IF(BO$3="",0,IF(BO$46="",IF(BO8="",1,0),0))+IF(BP$3="",0,IF(BP$46="",IF(BP8="",1,0),0))+IF(BQ$3="",0,IF(BQ$46="",IF(BQ8="",1,0),0))+IF(BR$3="",0,IF(BR$46="",IF(BR8="",1,0),0))+IF(BS$3="",0,IF(BS$46="",IF(BS8="",1,0),0))+IF(BT$3="",0,IF(BT$46="",IF(BT8="",1,0),0))+IF(BU$3="",0,IF(BU$46="",IF(BU8="",1,0),0))+IF(BV$3="",0,IF(BV$46="",IF(BV8="",1,0),0))+IF(BW$3="",0,IF(BW$46="",IF(BW8="",1,0),0))+IF(BX$3="",0,IF(BX$46="",IF(BX8="",1,0),0))+IF(BY$3="",0,IF(BY$46="",IF(BY8="",1,0),0)+IF(BZ$3="",0,IF(BZ$46="",IF(BZ8="",1,0),0))+IF(CA$3="",0,IF(CA$46="",IF(CA8="",1,0),0))+IF(CB$3="",0,IF(CB$46="",IF(CB8="",1,0),0))+IF(CC$3="",0,IF(CC$46="",IF(CC8="",1,0),0))))</f>
        <v>0</v>
      </c>
      <c r="CG8" s="46" t="str">
        <f>PARAMETRES!$B7</f>
        <v>B</v>
      </c>
      <c r="CH8" s="52" t="str">
        <f>PARAMETRES!$C7</f>
        <v>P</v>
      </c>
      <c r="CJ8" s="80"/>
      <c r="CK8" s="81"/>
      <c r="CL8" s="77" t="s">
        <v>31</v>
      </c>
      <c r="CM8" s="82" t="str">
        <f t="shared" si="5"/>
        <v/>
      </c>
      <c r="CN8" s="83" t="str">
        <f t="shared" si="6"/>
        <v/>
      </c>
    </row>
    <row r="9" spans="1:92">
      <c r="A9" s="31">
        <f t="shared" si="7"/>
        <v>4</v>
      </c>
      <c r="B9" s="46" t="str">
        <f>PARAMETRES!$B8</f>
        <v>B</v>
      </c>
      <c r="C9" s="46" t="str">
        <f>PARAMETRES!$C8</f>
        <v>S</v>
      </c>
      <c r="D9" s="47"/>
      <c r="E9" s="47"/>
      <c r="F9" s="47"/>
      <c r="G9" s="47"/>
      <c r="H9" s="47"/>
      <c r="I9" s="47"/>
      <c r="J9" s="47"/>
      <c r="K9" s="47"/>
      <c r="L9" s="47"/>
      <c r="M9" s="47"/>
      <c r="N9" s="47"/>
      <c r="O9" s="47"/>
      <c r="P9" s="47"/>
      <c r="Q9" s="47"/>
      <c r="R9" s="47"/>
      <c r="S9" s="48" t="str">
        <f>IF(T9=0,"-",SUM(D9:R9)/T9*PARAMETRES!$G$12)</f>
        <v>-</v>
      </c>
      <c r="T9" s="49">
        <f t="shared" si="0"/>
        <v>0</v>
      </c>
      <c r="U9" s="50">
        <f>IF(PARAMETRES!$B8="-","",IF(D$3="",0,IF(D$46="",IF(D9="",1,0),0))+IF(E$3="",0,IF(E$46="",IF(E9="",1,0),0))+IF(F$3="",0,IF(F$46="",IF(F9="",1,0),0))+IF(G$3="",0,IF(G$46="",IF(G9="",1,0),0))+IF(H$3="",0,IF(H$46="",IF(H9="",1,0),0))+IF(I$3="",0,IF(I$46="",IF(I9="",1,0),0))+IF(J$3="",0,IF(J$46="",IF(J9="",1,0),0))+IF(K$3="",0,IF(K$46="",IF(K9="",1,0),0))+IF(L$3="",0,IF(L$46="",IF(L9="",1,0),0))+IF(M$3="",0,IF(M$46="",IF(M9="",1,0),0))+IF(N$3="",0,IF(N$46="",IF(N9="",1,0),0)+IF(O$3="",0,IF(O$46="",IF(O9="",1,0),0))+IF(P$3="",0,IF(P$46="",IF(P9="",1,0),0))+IF(Q$3="",0,IF(Q$46="",IF(Q9="",1,0),0))+IF(R$3="",0,IF(R$46="",IF(R9="",1,0),0))))</f>
        <v>0</v>
      </c>
      <c r="V9" s="31">
        <f t="shared" si="8"/>
        <v>4</v>
      </c>
      <c r="W9" s="46" t="str">
        <f>PARAMETRES!$B8</f>
        <v>B</v>
      </c>
      <c r="X9" s="46" t="str">
        <f>PARAMETRES!$C8</f>
        <v>S</v>
      </c>
      <c r="Y9" s="47"/>
      <c r="Z9" s="47"/>
      <c r="AA9" s="47"/>
      <c r="AB9" s="47"/>
      <c r="AC9" s="47"/>
      <c r="AD9" s="47"/>
      <c r="AE9" s="47"/>
      <c r="AF9" s="47"/>
      <c r="AG9" s="47"/>
      <c r="AH9" s="47"/>
      <c r="AI9" s="47"/>
      <c r="AJ9" s="47"/>
      <c r="AK9" s="47"/>
      <c r="AL9" s="47"/>
      <c r="AM9" s="47"/>
      <c r="AN9" s="48" t="str">
        <f>IF(AO9=0,"-",SUM(Y9:AM9)/AO9*PARAMETRES!$G$12)</f>
        <v>-</v>
      </c>
      <c r="AO9" s="94">
        <f t="shared" si="1"/>
        <v>0</v>
      </c>
      <c r="AP9" s="50">
        <f>IF(PARAMETRES!$B8="-","",IF(Y$3="",0,IF(Y$46="",IF(Y9="",1,0),0))+IF(Z$3="",0,IF(Z$46="",IF(Z9="",1,0),0))+IF(AA$3="",0,IF(AA$46="",IF(AA9="",1,0),0))+IF(AB$3="",0,IF(AB$46="",IF(AB9="",1,0),0))+IF(AC$3="",0,IF(AC$46="",IF(AC9="",1,0),0))+IF(AD$3="",0,IF(AD$46="",IF(AD9="",1,0),0))+IF(AE$3="",0,IF(AE$46="",IF(AE9="",1,0),0))+IF(AF$3="",0,IF(AF$46="",IF(AF9="",1,0),0))+IF(AG$3="",0,IF(AG$46="",IF(AG9="",1,0),0))+IF(AH$3="",0,IF(AH$46="",IF(AH9="",1,0),0))+IF(AI$3="",0,IF(AI$46="",IF(AI9="",1,0),0)+IF(AJ$3="",0,IF(AJ$46="",IF(AJ9="",1,0),0))+IF(AK$3="",0,IF(AK$46="",IF(AK9="",1,0),0))+IF(AL$3="",0,IF(AL$46="",IF(AL9="",1,0),0))+IF(AM$3="",0,IF(AM$46="",IF(AM9="",1,0),0))))</f>
        <v>0</v>
      </c>
      <c r="AQ9" s="31">
        <f t="shared" si="9"/>
        <v>4</v>
      </c>
      <c r="AR9" s="46" t="str">
        <f>PARAMETRES!$B8</f>
        <v>B</v>
      </c>
      <c r="AS9" s="46" t="str">
        <f>PARAMETRES!$C8</f>
        <v>S</v>
      </c>
      <c r="AT9" s="47"/>
      <c r="AU9" s="47"/>
      <c r="AV9" s="47"/>
      <c r="AW9" s="47"/>
      <c r="AX9" s="47"/>
      <c r="AY9" s="47"/>
      <c r="AZ9" s="47"/>
      <c r="BA9" s="47"/>
      <c r="BB9" s="47"/>
      <c r="BC9" s="47"/>
      <c r="BD9" s="47"/>
      <c r="BE9" s="47"/>
      <c r="BF9" s="47"/>
      <c r="BG9" s="47"/>
      <c r="BH9" s="47"/>
      <c r="BI9" s="48" t="str">
        <f>IF(BJ9=0,"-",SUM(AT9:BH9)/BJ9*PARAMETRES!$G$12)</f>
        <v>-</v>
      </c>
      <c r="BJ9" s="94">
        <f t="shared" si="2"/>
        <v>0</v>
      </c>
      <c r="BK9" s="50">
        <f>IF(PARAMETRES!$B8="-","",IF(AT$3="",0,IF(AT$46="",IF(AT9="",1,0),0))+IF(AU$3="",0,IF(AU$46="",IF(AU9="",1,0),0))+IF(AV$3="",0,IF(AV$46="",IF(AV9="",1,0),0))+IF(AW$3="",0,IF(AW$46="",IF(AW9="",1,0),0))+IF(AX$3="",0,IF(AX$46="",IF(AX9="",1,0),0))+IF(AY$3="",0,IF(AY$46="",IF(AY9="",1,0),0))+IF(AZ$3="",0,IF(AZ$46="",IF(AZ9="",1,0),0))+IF(BA$3="",0,IF(BA$46="",IF(BA9="",1,0),0))+IF(BB$3="",0,IF(BB$46="",IF(BB9="",1,0),0))+IF(BC$3="",0,IF(BC$46="",IF(BC9="",1,0),0))+IF(BD$3="",0,IF(BD$46="",IF(BD9="",1,0),0)+IF(BE$3="",0,IF(BE$46="",IF(BE9="",1,0),0))+IF(BF$3="",0,IF(BF$46="",IF(BF9="",1,0),0))+IF(BG$3="",0,IF(BG$46="",IF(BG9="",1,0),0))+IF(BH$3="",0,IF(BH$46="",IF(BH9="",1,0),0))))</f>
        <v>0</v>
      </c>
      <c r="BL9" s="31">
        <f t="shared" si="10"/>
        <v>4</v>
      </c>
      <c r="BM9" s="46" t="str">
        <f>PARAMETRES!$B8</f>
        <v>B</v>
      </c>
      <c r="BN9" s="46" t="str">
        <f>PARAMETRES!$C8</f>
        <v>S</v>
      </c>
      <c r="BO9" s="47"/>
      <c r="BP9" s="47"/>
      <c r="BQ9" s="47"/>
      <c r="BR9" s="47"/>
      <c r="BS9" s="47"/>
      <c r="BT9" s="47"/>
      <c r="BU9" s="47"/>
      <c r="BV9" s="47"/>
      <c r="BW9" s="47"/>
      <c r="BX9" s="47"/>
      <c r="BY9" s="47"/>
      <c r="BZ9" s="47"/>
      <c r="CA9" s="47"/>
      <c r="CB9" s="47"/>
      <c r="CC9" s="47"/>
      <c r="CD9" s="48" t="str">
        <f>IF(CE9=0,"-",SUM(BO9:CC9)/CE9*PARAMETRES!$G$12)</f>
        <v>-</v>
      </c>
      <c r="CE9" s="49">
        <f t="shared" si="4"/>
        <v>0</v>
      </c>
      <c r="CF9" s="51">
        <f>IF(PARAMETRES!$B8="-","",IF(BO$3="",0,IF(BO$46="",IF(BO9="",1,0),0))+IF(BP$3="",0,IF(BP$46="",IF(BP9="",1,0),0))+IF(BQ$3="",0,IF(BQ$46="",IF(BQ9="",1,0),0))+IF(BR$3="",0,IF(BR$46="",IF(BR9="",1,0),0))+IF(BS$3="",0,IF(BS$46="",IF(BS9="",1,0),0))+IF(BT$3="",0,IF(BT$46="",IF(BT9="",1,0),0))+IF(BU$3="",0,IF(BU$46="",IF(BU9="",1,0),0))+IF(BV$3="",0,IF(BV$46="",IF(BV9="",1,0),0))+IF(BW$3="",0,IF(BW$46="",IF(BW9="",1,0),0))+IF(BX$3="",0,IF(BX$46="",IF(BX9="",1,0),0))+IF(BY$3="",0,IF(BY$46="",IF(BY9="",1,0),0)+IF(BZ$3="",0,IF(BZ$46="",IF(BZ9="",1,0),0))+IF(CA$3="",0,IF(CA$46="",IF(CA9="",1,0),0))+IF(CB$3="",0,IF(CB$46="",IF(CB9="",1,0),0))+IF(CC$3="",0,IF(CC$46="",IF(CC9="",1,0),0))))</f>
        <v>0</v>
      </c>
      <c r="CG9" s="46" t="str">
        <f>PARAMETRES!$B8</f>
        <v>B</v>
      </c>
      <c r="CH9" s="52" t="str">
        <f>PARAMETRES!$C8</f>
        <v>S</v>
      </c>
      <c r="CJ9" s="80"/>
      <c r="CK9" s="81"/>
      <c r="CL9" s="77" t="s">
        <v>31</v>
      </c>
      <c r="CM9" s="82" t="str">
        <f t="shared" si="5"/>
        <v/>
      </c>
      <c r="CN9" s="83" t="str">
        <f t="shared" si="6"/>
        <v/>
      </c>
    </row>
    <row r="10" spans="1:92">
      <c r="A10" s="31">
        <f t="shared" si="7"/>
        <v>5</v>
      </c>
      <c r="B10" s="46" t="str">
        <f>PARAMETRES!$B9</f>
        <v>C</v>
      </c>
      <c r="C10" s="46" t="str">
        <f>PARAMETRES!$C9</f>
        <v>H</v>
      </c>
      <c r="D10" s="47"/>
      <c r="E10" s="47"/>
      <c r="F10" s="47"/>
      <c r="G10" s="47"/>
      <c r="H10" s="47"/>
      <c r="I10" s="47"/>
      <c r="J10" s="47"/>
      <c r="K10" s="47"/>
      <c r="L10" s="47"/>
      <c r="M10" s="47"/>
      <c r="N10" s="47"/>
      <c r="O10" s="47"/>
      <c r="P10" s="47"/>
      <c r="Q10" s="47"/>
      <c r="R10" s="47"/>
      <c r="S10" s="48" t="str">
        <f>IF(T10=0,"-",SUM(D10:R10)/T10*PARAMETRES!$G$12)</f>
        <v>-</v>
      </c>
      <c r="T10" s="49">
        <f t="shared" si="0"/>
        <v>0</v>
      </c>
      <c r="U10" s="50">
        <f>IF(PARAMETRES!$B9="-","",IF(D$3="",0,IF(D$46="",IF(D10="",1,0),0))+IF(E$3="",0,IF(E$46="",IF(E10="",1,0),0))+IF(F$3="",0,IF(F$46="",IF(F10="",1,0),0))+IF(G$3="",0,IF(G$46="",IF(G10="",1,0),0))+IF(H$3="",0,IF(H$46="",IF(H10="",1,0),0))+IF(I$3="",0,IF(I$46="",IF(I10="",1,0),0))+IF(J$3="",0,IF(J$46="",IF(J10="",1,0),0))+IF(K$3="",0,IF(K$46="",IF(K10="",1,0),0))+IF(L$3="",0,IF(L$46="",IF(L10="",1,0),0))+IF(M$3="",0,IF(M$46="",IF(M10="",1,0),0))+IF(N$3="",0,IF(N$46="",IF(N10="",1,0),0)+IF(O$3="",0,IF(O$46="",IF(O10="",1,0),0))+IF(P$3="",0,IF(P$46="",IF(P10="",1,0),0))+IF(Q$3="",0,IF(Q$46="",IF(Q10="",1,0),0))+IF(R$3="",0,IF(R$46="",IF(R10="",1,0),0))))</f>
        <v>0</v>
      </c>
      <c r="V10" s="31">
        <f t="shared" si="8"/>
        <v>5</v>
      </c>
      <c r="W10" s="46" t="str">
        <f>PARAMETRES!$B9</f>
        <v>C</v>
      </c>
      <c r="X10" s="46" t="str">
        <f>PARAMETRES!$C9</f>
        <v>H</v>
      </c>
      <c r="Y10" s="47"/>
      <c r="Z10" s="47"/>
      <c r="AA10" s="47"/>
      <c r="AB10" s="47"/>
      <c r="AC10" s="47"/>
      <c r="AD10" s="47"/>
      <c r="AE10" s="47"/>
      <c r="AF10" s="47"/>
      <c r="AG10" s="47"/>
      <c r="AH10" s="47"/>
      <c r="AI10" s="47"/>
      <c r="AJ10" s="47"/>
      <c r="AK10" s="47"/>
      <c r="AL10" s="47"/>
      <c r="AM10" s="47"/>
      <c r="AN10" s="48" t="str">
        <f>IF(AO10=0,"-",SUM(Y10:AM10)/AO10*PARAMETRES!$G$12)</f>
        <v>-</v>
      </c>
      <c r="AO10" s="94">
        <f t="shared" si="1"/>
        <v>0</v>
      </c>
      <c r="AP10" s="50">
        <f>IF(PARAMETRES!$B9="-","",IF(Y$3="",0,IF(Y$46="",IF(Y10="",1,0),0))+IF(Z$3="",0,IF(Z$46="",IF(Z10="",1,0),0))+IF(AA$3="",0,IF(AA$46="",IF(AA10="",1,0),0))+IF(AB$3="",0,IF(AB$46="",IF(AB10="",1,0),0))+IF(AC$3="",0,IF(AC$46="",IF(AC10="",1,0),0))+IF(AD$3="",0,IF(AD$46="",IF(AD10="",1,0),0))+IF(AE$3="",0,IF(AE$46="",IF(AE10="",1,0),0))+IF(AF$3="",0,IF(AF$46="",IF(AF10="",1,0),0))+IF(AG$3="",0,IF(AG$46="",IF(AG10="",1,0),0))+IF(AH$3="",0,IF(AH$46="",IF(AH10="",1,0),0))+IF(AI$3="",0,IF(AI$46="",IF(AI10="",1,0),0)+IF(AJ$3="",0,IF(AJ$46="",IF(AJ10="",1,0),0))+IF(AK$3="",0,IF(AK$46="",IF(AK10="",1,0),0))+IF(AL$3="",0,IF(AL$46="",IF(AL10="",1,0),0))+IF(AM$3="",0,IF(AM$46="",IF(AM10="",1,0),0))))</f>
        <v>0</v>
      </c>
      <c r="AQ10" s="31">
        <f t="shared" si="9"/>
        <v>5</v>
      </c>
      <c r="AR10" s="46" t="str">
        <f>PARAMETRES!$B9</f>
        <v>C</v>
      </c>
      <c r="AS10" s="46" t="str">
        <f>PARAMETRES!$C9</f>
        <v>H</v>
      </c>
      <c r="AT10" s="47"/>
      <c r="AU10" s="47"/>
      <c r="AV10" s="47"/>
      <c r="AW10" s="47"/>
      <c r="AX10" s="47"/>
      <c r="AY10" s="47"/>
      <c r="AZ10" s="47"/>
      <c r="BA10" s="47"/>
      <c r="BB10" s="47"/>
      <c r="BC10" s="47"/>
      <c r="BD10" s="47"/>
      <c r="BE10" s="47"/>
      <c r="BF10" s="47"/>
      <c r="BG10" s="47"/>
      <c r="BH10" s="47"/>
      <c r="BI10" s="48" t="str">
        <f>IF(BJ10=0,"-",SUM(AT10:BH10)/BJ10*PARAMETRES!$G$12)</f>
        <v>-</v>
      </c>
      <c r="BJ10" s="94">
        <f t="shared" si="2"/>
        <v>0</v>
      </c>
      <c r="BK10" s="50">
        <f>IF(PARAMETRES!$B9="-","",IF(AT$3="",0,IF(AT$46="",IF(AT10="",1,0),0))+IF(AU$3="",0,IF(AU$46="",IF(AU10="",1,0),0))+IF(AV$3="",0,IF(AV$46="",IF(AV10="",1,0),0))+IF(AW$3="",0,IF(AW$46="",IF(AW10="",1,0),0))+IF(AX$3="",0,IF(AX$46="",IF(AX10="",1,0),0))+IF(AY$3="",0,IF(AY$46="",IF(AY10="",1,0),0))+IF(AZ$3="",0,IF(AZ$46="",IF(AZ10="",1,0),0))+IF(BA$3="",0,IF(BA$46="",IF(BA10="",1,0),0))+IF(BB$3="",0,IF(BB$46="",IF(BB10="",1,0),0))+IF(BC$3="",0,IF(BC$46="",IF(BC10="",1,0),0))+IF(BD$3="",0,IF(BD$46="",IF(BD10="",1,0),0)+IF(BE$3="",0,IF(BE$46="",IF(BE10="",1,0),0))+IF(BF$3="",0,IF(BF$46="",IF(BF10="",1,0),0))+IF(BG$3="",0,IF(BG$46="",IF(BG10="",1,0),0))+IF(BH$3="",0,IF(BH$46="",IF(BH10="",1,0),0))))</f>
        <v>0</v>
      </c>
      <c r="BL10" s="31">
        <f t="shared" si="10"/>
        <v>5</v>
      </c>
      <c r="BM10" s="46" t="str">
        <f>PARAMETRES!$B9</f>
        <v>C</v>
      </c>
      <c r="BN10" s="46" t="str">
        <f>PARAMETRES!$C9</f>
        <v>H</v>
      </c>
      <c r="BO10" s="47"/>
      <c r="BP10" s="47"/>
      <c r="BQ10" s="47"/>
      <c r="BR10" s="47"/>
      <c r="BS10" s="47"/>
      <c r="BT10" s="47"/>
      <c r="BU10" s="47"/>
      <c r="BV10" s="47"/>
      <c r="BW10" s="47"/>
      <c r="BX10" s="47"/>
      <c r="BY10" s="47"/>
      <c r="BZ10" s="47"/>
      <c r="CA10" s="47"/>
      <c r="CB10" s="47"/>
      <c r="CC10" s="47"/>
      <c r="CD10" s="48" t="str">
        <f>IF(CE10=0,"-",SUM(BO10:CC10)/CE10*PARAMETRES!$G$12)</f>
        <v>-</v>
      </c>
      <c r="CE10" s="49">
        <f t="shared" si="4"/>
        <v>0</v>
      </c>
      <c r="CF10" s="51">
        <f>IF(PARAMETRES!$B9="-","",IF(BO$3="",0,IF(BO$46="",IF(BO10="",1,0),0))+IF(BP$3="",0,IF(BP$46="",IF(BP10="",1,0),0))+IF(BQ$3="",0,IF(BQ$46="",IF(BQ10="",1,0),0))+IF(BR$3="",0,IF(BR$46="",IF(BR10="",1,0),0))+IF(BS$3="",0,IF(BS$46="",IF(BS10="",1,0),0))+IF(BT$3="",0,IF(BT$46="",IF(BT10="",1,0),0))+IF(BU$3="",0,IF(BU$46="",IF(BU10="",1,0),0))+IF(BV$3="",0,IF(BV$46="",IF(BV10="",1,0),0))+IF(BW$3="",0,IF(BW$46="",IF(BW10="",1,0),0))+IF(BX$3="",0,IF(BX$46="",IF(BX10="",1,0),0))+IF(BY$3="",0,IF(BY$46="",IF(BY10="",1,0),0)+IF(BZ$3="",0,IF(BZ$46="",IF(BZ10="",1,0),0))+IF(CA$3="",0,IF(CA$46="",IF(CA10="",1,0),0))+IF(CB$3="",0,IF(CB$46="",IF(CB10="",1,0),0))+IF(CC$3="",0,IF(CC$46="",IF(CC10="",1,0),0))))</f>
        <v>0</v>
      </c>
      <c r="CG10" s="46" t="str">
        <f>PARAMETRES!$B9</f>
        <v>C</v>
      </c>
      <c r="CH10" s="52" t="str">
        <f>PARAMETRES!$C9</f>
        <v>H</v>
      </c>
      <c r="CJ10" s="80"/>
      <c r="CK10" s="81"/>
      <c r="CL10" s="77" t="s">
        <v>31</v>
      </c>
      <c r="CM10" s="82" t="str">
        <f t="shared" si="5"/>
        <v/>
      </c>
      <c r="CN10" s="83" t="str">
        <f t="shared" si="6"/>
        <v/>
      </c>
    </row>
    <row r="11" spans="1:92">
      <c r="A11" s="31">
        <f t="shared" si="7"/>
        <v>6</v>
      </c>
      <c r="B11" s="46" t="str">
        <f>PARAMETRES!$B10</f>
        <v>C</v>
      </c>
      <c r="C11" s="46" t="str">
        <f>PARAMETRES!$C10</f>
        <v>A</v>
      </c>
      <c r="D11" s="47"/>
      <c r="E11" s="47"/>
      <c r="F11" s="47"/>
      <c r="G11" s="47"/>
      <c r="H11" s="47"/>
      <c r="I11" s="47"/>
      <c r="J11" s="47"/>
      <c r="K11" s="47"/>
      <c r="L11" s="47"/>
      <c r="M11" s="47"/>
      <c r="N11" s="47"/>
      <c r="O11" s="47"/>
      <c r="P11" s="47"/>
      <c r="Q11" s="47"/>
      <c r="R11" s="47"/>
      <c r="S11" s="48" t="str">
        <f>IF(T11=0,"-",SUM(D11:R11)/T11*PARAMETRES!$G$12)</f>
        <v>-</v>
      </c>
      <c r="T11" s="49">
        <f t="shared" si="0"/>
        <v>0</v>
      </c>
      <c r="U11" s="50">
        <f>IF(PARAMETRES!$B10="-","",IF(D$3="",0,IF(D$46="",IF(D11="",1,0),0))+IF(E$3="",0,IF(E$46="",IF(E11="",1,0),0))+IF(F$3="",0,IF(F$46="",IF(F11="",1,0),0))+IF(G$3="",0,IF(G$46="",IF(G11="",1,0),0))+IF(H$3="",0,IF(H$46="",IF(H11="",1,0),0))+IF(I$3="",0,IF(I$46="",IF(I11="",1,0),0))+IF(J$3="",0,IF(J$46="",IF(J11="",1,0),0))+IF(K$3="",0,IF(K$46="",IF(K11="",1,0),0))+IF(L$3="",0,IF(L$46="",IF(L11="",1,0),0))+IF(M$3="",0,IF(M$46="",IF(M11="",1,0),0))+IF(N$3="",0,IF(N$46="",IF(N11="",1,0),0)+IF(O$3="",0,IF(O$46="",IF(O11="",1,0),0))+IF(P$3="",0,IF(P$46="",IF(P11="",1,0),0))+IF(Q$3="",0,IF(Q$46="",IF(Q11="",1,0),0))+IF(R$3="",0,IF(R$46="",IF(R11="",1,0),0))))</f>
        <v>0</v>
      </c>
      <c r="V11" s="31">
        <f t="shared" si="8"/>
        <v>6</v>
      </c>
      <c r="W11" s="46" t="str">
        <f>PARAMETRES!$B10</f>
        <v>C</v>
      </c>
      <c r="X11" s="46" t="str">
        <f>PARAMETRES!$C10</f>
        <v>A</v>
      </c>
      <c r="Y11" s="47"/>
      <c r="Z11" s="47"/>
      <c r="AA11" s="47"/>
      <c r="AB11" s="47"/>
      <c r="AC11" s="47"/>
      <c r="AD11" s="47"/>
      <c r="AE11" s="47"/>
      <c r="AF11" s="47"/>
      <c r="AG11" s="47"/>
      <c r="AH11" s="47"/>
      <c r="AI11" s="47"/>
      <c r="AJ11" s="47"/>
      <c r="AK11" s="47"/>
      <c r="AL11" s="47"/>
      <c r="AM11" s="47"/>
      <c r="AN11" s="48" t="str">
        <f>IF(AO11=0,"-",SUM(Y11:AM11)/AO11*PARAMETRES!$G$12)</f>
        <v>-</v>
      </c>
      <c r="AO11" s="94">
        <f t="shared" si="1"/>
        <v>0</v>
      </c>
      <c r="AP11" s="50">
        <f>IF(PARAMETRES!$B10="-","",IF(Y$3="",0,IF(Y$46="",IF(Y11="",1,0),0))+IF(Z$3="",0,IF(Z$46="",IF(Z11="",1,0),0))+IF(AA$3="",0,IF(AA$46="",IF(AA11="",1,0),0))+IF(AB$3="",0,IF(AB$46="",IF(AB11="",1,0),0))+IF(AC$3="",0,IF(AC$46="",IF(AC11="",1,0),0))+IF(AD$3="",0,IF(AD$46="",IF(AD11="",1,0),0))+IF(AE$3="",0,IF(AE$46="",IF(AE11="",1,0),0))+IF(AF$3="",0,IF(AF$46="",IF(AF11="",1,0),0))+IF(AG$3="",0,IF(AG$46="",IF(AG11="",1,0),0))+IF(AH$3="",0,IF(AH$46="",IF(AH11="",1,0),0))+IF(AI$3="",0,IF(AI$46="",IF(AI11="",1,0),0)+IF(AJ$3="",0,IF(AJ$46="",IF(AJ11="",1,0),0))+IF(AK$3="",0,IF(AK$46="",IF(AK11="",1,0),0))+IF(AL$3="",0,IF(AL$46="",IF(AL11="",1,0),0))+IF(AM$3="",0,IF(AM$46="",IF(AM11="",1,0),0))))</f>
        <v>0</v>
      </c>
      <c r="AQ11" s="31">
        <f t="shared" si="9"/>
        <v>6</v>
      </c>
      <c r="AR11" s="46" t="str">
        <f>PARAMETRES!$B10</f>
        <v>C</v>
      </c>
      <c r="AS11" s="46" t="str">
        <f>PARAMETRES!$C10</f>
        <v>A</v>
      </c>
      <c r="AT11" s="47"/>
      <c r="AU11" s="47"/>
      <c r="AV11" s="47"/>
      <c r="AW11" s="47"/>
      <c r="AX11" s="47"/>
      <c r="AY11" s="47"/>
      <c r="AZ11" s="47"/>
      <c r="BA11" s="47"/>
      <c r="BB11" s="47"/>
      <c r="BC11" s="47"/>
      <c r="BD11" s="47"/>
      <c r="BE11" s="47"/>
      <c r="BF11" s="47"/>
      <c r="BG11" s="47"/>
      <c r="BH11" s="47"/>
      <c r="BI11" s="48" t="str">
        <f>IF(BJ11=0,"-",SUM(AT11:BH11)/BJ11*PARAMETRES!$G$12)</f>
        <v>-</v>
      </c>
      <c r="BJ11" s="94">
        <f t="shared" si="2"/>
        <v>0</v>
      </c>
      <c r="BK11" s="50">
        <f>IF(PARAMETRES!$B10="-","",IF(AT$3="",0,IF(AT$46="",IF(AT11="",1,0),0))+IF(AU$3="",0,IF(AU$46="",IF(AU11="",1,0),0))+IF(AV$3="",0,IF(AV$46="",IF(AV11="",1,0),0))+IF(AW$3="",0,IF(AW$46="",IF(AW11="",1,0),0))+IF(AX$3="",0,IF(AX$46="",IF(AX11="",1,0),0))+IF(AY$3="",0,IF(AY$46="",IF(AY11="",1,0),0))+IF(AZ$3="",0,IF(AZ$46="",IF(AZ11="",1,0),0))+IF(BA$3="",0,IF(BA$46="",IF(BA11="",1,0),0))+IF(BB$3="",0,IF(BB$46="",IF(BB11="",1,0),0))+IF(BC$3="",0,IF(BC$46="",IF(BC11="",1,0),0))+IF(BD$3="",0,IF(BD$46="",IF(BD11="",1,0),0)+IF(BE$3="",0,IF(BE$46="",IF(BE11="",1,0),0))+IF(BF$3="",0,IF(BF$46="",IF(BF11="",1,0),0))+IF(BG$3="",0,IF(BG$46="",IF(BG11="",1,0),0))+IF(BH$3="",0,IF(BH$46="",IF(BH11="",1,0),0))))</f>
        <v>0</v>
      </c>
      <c r="BL11" s="31">
        <f t="shared" si="10"/>
        <v>6</v>
      </c>
      <c r="BM11" s="46" t="str">
        <f>PARAMETRES!$B10</f>
        <v>C</v>
      </c>
      <c r="BN11" s="46" t="str">
        <f>PARAMETRES!$C10</f>
        <v>A</v>
      </c>
      <c r="BO11" s="47"/>
      <c r="BP11" s="47"/>
      <c r="BQ11" s="47"/>
      <c r="BR11" s="47"/>
      <c r="BS11" s="47"/>
      <c r="BT11" s="47"/>
      <c r="BU11" s="47"/>
      <c r="BV11" s="47"/>
      <c r="BW11" s="47"/>
      <c r="BX11" s="47"/>
      <c r="BY11" s="47"/>
      <c r="BZ11" s="47"/>
      <c r="CA11" s="47"/>
      <c r="CB11" s="47"/>
      <c r="CC11" s="47"/>
      <c r="CD11" s="48" t="str">
        <f>IF(CE11=0,"-",SUM(BO11:CC11)/CE11*PARAMETRES!$G$12)</f>
        <v>-</v>
      </c>
      <c r="CE11" s="49">
        <f t="shared" si="4"/>
        <v>0</v>
      </c>
      <c r="CF11" s="51">
        <f>IF(PARAMETRES!$B10="-","",IF(BO$3="",0,IF(BO$46="",IF(BO11="",1,0),0))+IF(BP$3="",0,IF(BP$46="",IF(BP11="",1,0),0))+IF(BQ$3="",0,IF(BQ$46="",IF(BQ11="",1,0),0))+IF(BR$3="",0,IF(BR$46="",IF(BR11="",1,0),0))+IF(BS$3="",0,IF(BS$46="",IF(BS11="",1,0),0))+IF(BT$3="",0,IF(BT$46="",IF(BT11="",1,0),0))+IF(BU$3="",0,IF(BU$46="",IF(BU11="",1,0),0))+IF(BV$3="",0,IF(BV$46="",IF(BV11="",1,0),0))+IF(BW$3="",0,IF(BW$46="",IF(BW11="",1,0),0))+IF(BX$3="",0,IF(BX$46="",IF(BX11="",1,0),0))+IF(BY$3="",0,IF(BY$46="",IF(BY11="",1,0),0)+IF(BZ$3="",0,IF(BZ$46="",IF(BZ11="",1,0),0))+IF(CA$3="",0,IF(CA$46="",IF(CA11="",1,0),0))+IF(CB$3="",0,IF(CB$46="",IF(CB11="",1,0),0))+IF(CC$3="",0,IF(CC$46="",IF(CC11="",1,0),0))))</f>
        <v>0</v>
      </c>
      <c r="CG11" s="46" t="str">
        <f>PARAMETRES!$B10</f>
        <v>C</v>
      </c>
      <c r="CH11" s="52" t="str">
        <f>PARAMETRES!$C10</f>
        <v>A</v>
      </c>
      <c r="CJ11" s="80"/>
      <c r="CK11" s="81"/>
      <c r="CL11" s="77" t="s">
        <v>31</v>
      </c>
      <c r="CM11" s="82" t="str">
        <f t="shared" si="5"/>
        <v/>
      </c>
      <c r="CN11" s="83" t="str">
        <f t="shared" si="6"/>
        <v/>
      </c>
    </row>
    <row r="12" spans="1:92">
      <c r="A12" s="31">
        <f t="shared" si="7"/>
        <v>7</v>
      </c>
      <c r="B12" s="46" t="str">
        <f>PARAMETRES!$B11</f>
        <v>C</v>
      </c>
      <c r="C12" s="46" t="str">
        <f>PARAMETRES!$C11</f>
        <v>R</v>
      </c>
      <c r="D12" s="47"/>
      <c r="E12" s="47"/>
      <c r="F12" s="47"/>
      <c r="G12" s="47"/>
      <c r="H12" s="47"/>
      <c r="I12" s="47"/>
      <c r="J12" s="47"/>
      <c r="K12" s="47"/>
      <c r="L12" s="47"/>
      <c r="M12" s="47"/>
      <c r="N12" s="47"/>
      <c r="O12" s="47"/>
      <c r="P12" s="47"/>
      <c r="Q12" s="47"/>
      <c r="R12" s="47"/>
      <c r="S12" s="48" t="str">
        <f>IF(T12=0,"-",SUM(D12:R12)/T12*PARAMETRES!$G$12)</f>
        <v>-</v>
      </c>
      <c r="T12" s="49">
        <f t="shared" si="0"/>
        <v>0</v>
      </c>
      <c r="U12" s="50">
        <f>IF(PARAMETRES!$B11="-","",IF(D$3="",0,IF(D$46="",IF(D12="",1,0),0))+IF(E$3="",0,IF(E$46="",IF(E12="",1,0),0))+IF(F$3="",0,IF(F$46="",IF(F12="",1,0),0))+IF(G$3="",0,IF(G$46="",IF(G12="",1,0),0))+IF(H$3="",0,IF(H$46="",IF(H12="",1,0),0))+IF(I$3="",0,IF(I$46="",IF(I12="",1,0),0))+IF(J$3="",0,IF(J$46="",IF(J12="",1,0),0))+IF(K$3="",0,IF(K$46="",IF(K12="",1,0),0))+IF(L$3="",0,IF(L$46="",IF(L12="",1,0),0))+IF(M$3="",0,IF(M$46="",IF(M12="",1,0),0))+IF(N$3="",0,IF(N$46="",IF(N12="",1,0),0)+IF(O$3="",0,IF(O$46="",IF(O12="",1,0),0))+IF(P$3="",0,IF(P$46="",IF(P12="",1,0),0))+IF(Q$3="",0,IF(Q$46="",IF(Q12="",1,0),0))+IF(R$3="",0,IF(R$46="",IF(R12="",1,0),0))))</f>
        <v>0</v>
      </c>
      <c r="V12" s="31">
        <f t="shared" si="8"/>
        <v>7</v>
      </c>
      <c r="W12" s="46" t="str">
        <f>PARAMETRES!$B11</f>
        <v>C</v>
      </c>
      <c r="X12" s="46" t="str">
        <f>PARAMETRES!$C11</f>
        <v>R</v>
      </c>
      <c r="Y12" s="47"/>
      <c r="Z12" s="47"/>
      <c r="AA12" s="47"/>
      <c r="AB12" s="47"/>
      <c r="AC12" s="47"/>
      <c r="AD12" s="47"/>
      <c r="AE12" s="47"/>
      <c r="AF12" s="47"/>
      <c r="AG12" s="47"/>
      <c r="AH12" s="47"/>
      <c r="AI12" s="47"/>
      <c r="AJ12" s="47"/>
      <c r="AK12" s="47"/>
      <c r="AL12" s="47"/>
      <c r="AM12" s="47"/>
      <c r="AN12" s="48" t="str">
        <f>IF(AO12=0,"-",SUM(Y12:AM12)/AO12*PARAMETRES!$G$12)</f>
        <v>-</v>
      </c>
      <c r="AO12" s="94">
        <f t="shared" si="1"/>
        <v>0</v>
      </c>
      <c r="AP12" s="50">
        <f>IF(PARAMETRES!$B11="-","",IF(Y$3="",0,IF(Y$46="",IF(Y12="",1,0),0))+IF(Z$3="",0,IF(Z$46="",IF(Z12="",1,0),0))+IF(AA$3="",0,IF(AA$46="",IF(AA12="",1,0),0))+IF(AB$3="",0,IF(AB$46="",IF(AB12="",1,0),0))+IF(AC$3="",0,IF(AC$46="",IF(AC12="",1,0),0))+IF(AD$3="",0,IF(AD$46="",IF(AD12="",1,0),0))+IF(AE$3="",0,IF(AE$46="",IF(AE12="",1,0),0))+IF(AF$3="",0,IF(AF$46="",IF(AF12="",1,0),0))+IF(AG$3="",0,IF(AG$46="",IF(AG12="",1,0),0))+IF(AH$3="",0,IF(AH$46="",IF(AH12="",1,0),0))+IF(AI$3="",0,IF(AI$46="",IF(AI12="",1,0),0)+IF(AJ$3="",0,IF(AJ$46="",IF(AJ12="",1,0),0))+IF(AK$3="",0,IF(AK$46="",IF(AK12="",1,0),0))+IF(AL$3="",0,IF(AL$46="",IF(AL12="",1,0),0))+IF(AM$3="",0,IF(AM$46="",IF(AM12="",1,0),0))))</f>
        <v>0</v>
      </c>
      <c r="AQ12" s="31">
        <f t="shared" si="9"/>
        <v>7</v>
      </c>
      <c r="AR12" s="46" t="str">
        <f>PARAMETRES!$B11</f>
        <v>C</v>
      </c>
      <c r="AS12" s="46" t="str">
        <f>PARAMETRES!$C11</f>
        <v>R</v>
      </c>
      <c r="AT12" s="47"/>
      <c r="AU12" s="47"/>
      <c r="AV12" s="47"/>
      <c r="AW12" s="47"/>
      <c r="AX12" s="47"/>
      <c r="AY12" s="47"/>
      <c r="AZ12" s="47"/>
      <c r="BA12" s="47"/>
      <c r="BB12" s="47"/>
      <c r="BC12" s="47"/>
      <c r="BD12" s="47"/>
      <c r="BE12" s="47"/>
      <c r="BF12" s="47"/>
      <c r="BG12" s="47"/>
      <c r="BH12" s="47"/>
      <c r="BI12" s="48" t="str">
        <f>IF(BJ12=0,"-",SUM(AT12:BH12)/BJ12*PARAMETRES!$G$12)</f>
        <v>-</v>
      </c>
      <c r="BJ12" s="94">
        <f t="shared" si="2"/>
        <v>0</v>
      </c>
      <c r="BK12" s="50">
        <f>IF(PARAMETRES!$B11="-","",IF(AT$3="",0,IF(AT$46="",IF(AT12="",1,0),0))+IF(AU$3="",0,IF(AU$46="",IF(AU12="",1,0),0))+IF(AV$3="",0,IF(AV$46="",IF(AV12="",1,0),0))+IF(AW$3="",0,IF(AW$46="",IF(AW12="",1,0),0))+IF(AX$3="",0,IF(AX$46="",IF(AX12="",1,0),0))+IF(AY$3="",0,IF(AY$46="",IF(AY12="",1,0),0))+IF(AZ$3="",0,IF(AZ$46="",IF(AZ12="",1,0),0))+IF(BA$3="",0,IF(BA$46="",IF(BA12="",1,0),0))+IF(BB$3="",0,IF(BB$46="",IF(BB12="",1,0),0))+IF(BC$3="",0,IF(BC$46="",IF(BC12="",1,0),0))+IF(BD$3="",0,IF(BD$46="",IF(BD12="",1,0),0)+IF(BE$3="",0,IF(BE$46="",IF(BE12="",1,0),0))+IF(BF$3="",0,IF(BF$46="",IF(BF12="",1,0),0))+IF(BG$3="",0,IF(BG$46="",IF(BG12="",1,0),0))+IF(BH$3="",0,IF(BH$46="",IF(BH12="",1,0),0))))</f>
        <v>0</v>
      </c>
      <c r="BL12" s="31">
        <f t="shared" si="10"/>
        <v>7</v>
      </c>
      <c r="BM12" s="46" t="str">
        <f>PARAMETRES!$B11</f>
        <v>C</v>
      </c>
      <c r="BN12" s="46" t="str">
        <f>PARAMETRES!$C11</f>
        <v>R</v>
      </c>
      <c r="BO12" s="47"/>
      <c r="BP12" s="47"/>
      <c r="BQ12" s="47"/>
      <c r="BR12" s="47"/>
      <c r="BS12" s="47"/>
      <c r="BT12" s="47"/>
      <c r="BU12" s="47"/>
      <c r="BV12" s="47"/>
      <c r="BW12" s="47"/>
      <c r="BX12" s="47"/>
      <c r="BY12" s="47"/>
      <c r="BZ12" s="47"/>
      <c r="CA12" s="47"/>
      <c r="CB12" s="47"/>
      <c r="CC12" s="47"/>
      <c r="CD12" s="48" t="str">
        <f>IF(CE12=0,"-",SUM(BO12:CC12)/CE12*PARAMETRES!$G$12)</f>
        <v>-</v>
      </c>
      <c r="CE12" s="49">
        <f t="shared" si="4"/>
        <v>0</v>
      </c>
      <c r="CF12" s="51">
        <f>IF(PARAMETRES!$B11="-","",IF(BO$3="",0,IF(BO$46="",IF(BO12="",1,0),0))+IF(BP$3="",0,IF(BP$46="",IF(BP12="",1,0),0))+IF(BQ$3="",0,IF(BQ$46="",IF(BQ12="",1,0),0))+IF(BR$3="",0,IF(BR$46="",IF(BR12="",1,0),0))+IF(BS$3="",0,IF(BS$46="",IF(BS12="",1,0),0))+IF(BT$3="",0,IF(BT$46="",IF(BT12="",1,0),0))+IF(BU$3="",0,IF(BU$46="",IF(BU12="",1,0),0))+IF(BV$3="",0,IF(BV$46="",IF(BV12="",1,0),0))+IF(BW$3="",0,IF(BW$46="",IF(BW12="",1,0),0))+IF(BX$3="",0,IF(BX$46="",IF(BX12="",1,0),0))+IF(BY$3="",0,IF(BY$46="",IF(BY12="",1,0),0)+IF(BZ$3="",0,IF(BZ$46="",IF(BZ12="",1,0),0))+IF(CA$3="",0,IF(CA$46="",IF(CA12="",1,0),0))+IF(CB$3="",0,IF(CB$46="",IF(CB12="",1,0),0))+IF(CC$3="",0,IF(CC$46="",IF(CC12="",1,0),0))))</f>
        <v>0</v>
      </c>
      <c r="CG12" s="46" t="str">
        <f>PARAMETRES!$B11</f>
        <v>C</v>
      </c>
      <c r="CH12" s="52" t="str">
        <f>PARAMETRES!$C11</f>
        <v>R</v>
      </c>
      <c r="CJ12" s="80"/>
      <c r="CK12" s="81"/>
      <c r="CL12" s="77" t="s">
        <v>31</v>
      </c>
      <c r="CM12" s="82" t="str">
        <f t="shared" si="5"/>
        <v/>
      </c>
      <c r="CN12" s="83" t="str">
        <f t="shared" si="6"/>
        <v/>
      </c>
    </row>
    <row r="13" spans="1:92">
      <c r="A13" s="31">
        <f t="shared" si="7"/>
        <v>8</v>
      </c>
      <c r="B13" s="46" t="str">
        <f>PARAMETRES!$B12</f>
        <v>D</v>
      </c>
      <c r="C13" s="46" t="str">
        <f>PARAMETRES!$C12</f>
        <v>L</v>
      </c>
      <c r="D13" s="47"/>
      <c r="E13" s="47"/>
      <c r="F13" s="47"/>
      <c r="G13" s="47"/>
      <c r="H13" s="47"/>
      <c r="I13" s="47"/>
      <c r="J13" s="47"/>
      <c r="K13" s="47"/>
      <c r="L13" s="47"/>
      <c r="M13" s="47"/>
      <c r="N13" s="47"/>
      <c r="O13" s="47"/>
      <c r="P13" s="47"/>
      <c r="Q13" s="47"/>
      <c r="R13" s="47"/>
      <c r="S13" s="48" t="str">
        <f>IF(T13=0,"-",SUM(D13:R13)/T13*PARAMETRES!$G$12)</f>
        <v>-</v>
      </c>
      <c r="T13" s="49">
        <f t="shared" si="0"/>
        <v>0</v>
      </c>
      <c r="U13" s="50">
        <f>IF(PARAMETRES!$B12="-","",IF(D$3="",0,IF(D$46="",IF(D13="",1,0),0))+IF(E$3="",0,IF(E$46="",IF(E13="",1,0),0))+IF(F$3="",0,IF(F$46="",IF(F13="",1,0),0))+IF(G$3="",0,IF(G$46="",IF(G13="",1,0),0))+IF(H$3="",0,IF(H$46="",IF(H13="",1,0),0))+IF(I$3="",0,IF(I$46="",IF(I13="",1,0),0))+IF(J$3="",0,IF(J$46="",IF(J13="",1,0),0))+IF(K$3="",0,IF(K$46="",IF(K13="",1,0),0))+IF(L$3="",0,IF(L$46="",IF(L13="",1,0),0))+IF(M$3="",0,IF(M$46="",IF(M13="",1,0),0))+IF(N$3="",0,IF(N$46="",IF(N13="",1,0),0)+IF(O$3="",0,IF(O$46="",IF(O13="",1,0),0))+IF(P$3="",0,IF(P$46="",IF(P13="",1,0),0))+IF(Q$3="",0,IF(Q$46="",IF(Q13="",1,0),0))+IF(R$3="",0,IF(R$46="",IF(R13="",1,0),0))))</f>
        <v>0</v>
      </c>
      <c r="V13" s="31">
        <f t="shared" si="8"/>
        <v>8</v>
      </c>
      <c r="W13" s="46" t="str">
        <f>PARAMETRES!$B12</f>
        <v>D</v>
      </c>
      <c r="X13" s="46" t="str">
        <f>PARAMETRES!$C12</f>
        <v>L</v>
      </c>
      <c r="Y13" s="47"/>
      <c r="Z13" s="47"/>
      <c r="AA13" s="47"/>
      <c r="AB13" s="47"/>
      <c r="AC13" s="47"/>
      <c r="AD13" s="47"/>
      <c r="AE13" s="47"/>
      <c r="AF13" s="47"/>
      <c r="AG13" s="47"/>
      <c r="AH13" s="47"/>
      <c r="AI13" s="47"/>
      <c r="AJ13" s="47"/>
      <c r="AK13" s="47"/>
      <c r="AL13" s="47"/>
      <c r="AM13" s="47"/>
      <c r="AN13" s="48" t="str">
        <f>IF(AO13=0,"-",SUM(Y13:AM13)/AO13*PARAMETRES!$G$12)</f>
        <v>-</v>
      </c>
      <c r="AO13" s="94">
        <f t="shared" si="1"/>
        <v>0</v>
      </c>
      <c r="AP13" s="50">
        <f>IF(PARAMETRES!$B12="-","",IF(Y$3="",0,IF(Y$46="",IF(Y13="",1,0),0))+IF(Z$3="",0,IF(Z$46="",IF(Z13="",1,0),0))+IF(AA$3="",0,IF(AA$46="",IF(AA13="",1,0),0))+IF(AB$3="",0,IF(AB$46="",IF(AB13="",1,0),0))+IF(AC$3="",0,IF(AC$46="",IF(AC13="",1,0),0))+IF(AD$3="",0,IF(AD$46="",IF(AD13="",1,0),0))+IF(AE$3="",0,IF(AE$46="",IF(AE13="",1,0),0))+IF(AF$3="",0,IF(AF$46="",IF(AF13="",1,0),0))+IF(AG$3="",0,IF(AG$46="",IF(AG13="",1,0),0))+IF(AH$3="",0,IF(AH$46="",IF(AH13="",1,0),0))+IF(AI$3="",0,IF(AI$46="",IF(AI13="",1,0),0)+IF(AJ$3="",0,IF(AJ$46="",IF(AJ13="",1,0),0))+IF(AK$3="",0,IF(AK$46="",IF(AK13="",1,0),0))+IF(AL$3="",0,IF(AL$46="",IF(AL13="",1,0),0))+IF(AM$3="",0,IF(AM$46="",IF(AM13="",1,0),0))))</f>
        <v>0</v>
      </c>
      <c r="AQ13" s="31">
        <f t="shared" si="9"/>
        <v>8</v>
      </c>
      <c r="AR13" s="46" t="str">
        <f>PARAMETRES!$B12</f>
        <v>D</v>
      </c>
      <c r="AS13" s="46" t="str">
        <f>PARAMETRES!$C12</f>
        <v>L</v>
      </c>
      <c r="AT13" s="47"/>
      <c r="AU13" s="47"/>
      <c r="AV13" s="47"/>
      <c r="AW13" s="47"/>
      <c r="AX13" s="47"/>
      <c r="AY13" s="47"/>
      <c r="AZ13" s="47"/>
      <c r="BA13" s="47"/>
      <c r="BB13" s="47"/>
      <c r="BC13" s="47"/>
      <c r="BD13" s="47"/>
      <c r="BE13" s="47"/>
      <c r="BF13" s="47"/>
      <c r="BG13" s="47"/>
      <c r="BH13" s="47"/>
      <c r="BI13" s="48" t="str">
        <f>IF(BJ13=0,"-",SUM(AT13:BH13)/BJ13*PARAMETRES!$G$12)</f>
        <v>-</v>
      </c>
      <c r="BJ13" s="94">
        <f t="shared" si="2"/>
        <v>0</v>
      </c>
      <c r="BK13" s="50">
        <f>IF(PARAMETRES!$B12="-","",IF(AT$3="",0,IF(AT$46="",IF(AT13="",1,0),0))+IF(AU$3="",0,IF(AU$46="",IF(AU13="",1,0),0))+IF(AV$3="",0,IF(AV$46="",IF(AV13="",1,0),0))+IF(AW$3="",0,IF(AW$46="",IF(AW13="",1,0),0))+IF(AX$3="",0,IF(AX$46="",IF(AX13="",1,0),0))+IF(AY$3="",0,IF(AY$46="",IF(AY13="",1,0),0))+IF(AZ$3="",0,IF(AZ$46="",IF(AZ13="",1,0),0))+IF(BA$3="",0,IF(BA$46="",IF(BA13="",1,0),0))+IF(BB$3="",0,IF(BB$46="",IF(BB13="",1,0),0))+IF(BC$3="",0,IF(BC$46="",IF(BC13="",1,0),0))+IF(BD$3="",0,IF(BD$46="",IF(BD13="",1,0),0)+IF(BE$3="",0,IF(BE$46="",IF(BE13="",1,0),0))+IF(BF$3="",0,IF(BF$46="",IF(BF13="",1,0),0))+IF(BG$3="",0,IF(BG$46="",IF(BG13="",1,0),0))+IF(BH$3="",0,IF(BH$46="",IF(BH13="",1,0),0))))</f>
        <v>0</v>
      </c>
      <c r="BL13" s="31">
        <f t="shared" si="10"/>
        <v>8</v>
      </c>
      <c r="BM13" s="46" t="str">
        <f>PARAMETRES!$B12</f>
        <v>D</v>
      </c>
      <c r="BN13" s="46" t="str">
        <f>PARAMETRES!$C12</f>
        <v>L</v>
      </c>
      <c r="BO13" s="47"/>
      <c r="BP13" s="47"/>
      <c r="BQ13" s="47"/>
      <c r="BR13" s="47"/>
      <c r="BS13" s="47"/>
      <c r="BT13" s="47"/>
      <c r="BU13" s="47"/>
      <c r="BV13" s="47"/>
      <c r="BW13" s="47"/>
      <c r="BX13" s="47"/>
      <c r="BY13" s="47"/>
      <c r="BZ13" s="47"/>
      <c r="CA13" s="47"/>
      <c r="CB13" s="47"/>
      <c r="CC13" s="47"/>
      <c r="CD13" s="48" t="str">
        <f>IF(CE13=0,"-",SUM(BO13:CC13)/CE13*PARAMETRES!$G$12)</f>
        <v>-</v>
      </c>
      <c r="CE13" s="49">
        <f t="shared" si="4"/>
        <v>0</v>
      </c>
      <c r="CF13" s="51">
        <f>IF(PARAMETRES!$B12="-","",IF(BO$3="",0,IF(BO$46="",IF(BO13="",1,0),0))+IF(BP$3="",0,IF(BP$46="",IF(BP13="",1,0),0))+IF(BQ$3="",0,IF(BQ$46="",IF(BQ13="",1,0),0))+IF(BR$3="",0,IF(BR$46="",IF(BR13="",1,0),0))+IF(BS$3="",0,IF(BS$46="",IF(BS13="",1,0),0))+IF(BT$3="",0,IF(BT$46="",IF(BT13="",1,0),0))+IF(BU$3="",0,IF(BU$46="",IF(BU13="",1,0),0))+IF(BV$3="",0,IF(BV$46="",IF(BV13="",1,0),0))+IF(BW$3="",0,IF(BW$46="",IF(BW13="",1,0),0))+IF(BX$3="",0,IF(BX$46="",IF(BX13="",1,0),0))+IF(BY$3="",0,IF(BY$46="",IF(BY13="",1,0),0)+IF(BZ$3="",0,IF(BZ$46="",IF(BZ13="",1,0),0))+IF(CA$3="",0,IF(CA$46="",IF(CA13="",1,0),0))+IF(CB$3="",0,IF(CB$46="",IF(CB13="",1,0),0))+IF(CC$3="",0,IF(CC$46="",IF(CC13="",1,0),0))))</f>
        <v>0</v>
      </c>
      <c r="CG13" s="46" t="str">
        <f>PARAMETRES!$B12</f>
        <v>D</v>
      </c>
      <c r="CH13" s="52" t="str">
        <f>PARAMETRES!$C12</f>
        <v>L</v>
      </c>
      <c r="CJ13" s="80"/>
      <c r="CK13" s="81"/>
      <c r="CL13" s="77" t="s">
        <v>31</v>
      </c>
      <c r="CM13" s="82" t="str">
        <f t="shared" si="5"/>
        <v/>
      </c>
      <c r="CN13" s="83" t="str">
        <f t="shared" si="6"/>
        <v/>
      </c>
    </row>
    <row r="14" spans="1:92">
      <c r="A14" s="31">
        <f t="shared" si="7"/>
        <v>9</v>
      </c>
      <c r="B14" s="46" t="str">
        <f>PARAMETRES!$B13</f>
        <v>D</v>
      </c>
      <c r="C14" s="46" t="str">
        <f>PARAMETRES!$C13</f>
        <v>M</v>
      </c>
      <c r="D14" s="47"/>
      <c r="E14" s="47"/>
      <c r="F14" s="47"/>
      <c r="G14" s="47"/>
      <c r="H14" s="47"/>
      <c r="I14" s="47"/>
      <c r="J14" s="47"/>
      <c r="K14" s="47"/>
      <c r="L14" s="47"/>
      <c r="M14" s="47"/>
      <c r="N14" s="47"/>
      <c r="O14" s="47"/>
      <c r="P14" s="47"/>
      <c r="Q14" s="47"/>
      <c r="R14" s="47"/>
      <c r="S14" s="48" t="str">
        <f>IF(T14=0,"-",SUM(D14:R14)/T14*PARAMETRES!$G$12)</f>
        <v>-</v>
      </c>
      <c r="T14" s="49">
        <f t="shared" si="0"/>
        <v>0</v>
      </c>
      <c r="U14" s="50">
        <f>IF(PARAMETRES!$B13="-","",IF(D$3="",0,IF(D$46="",IF(D14="",1,0),0))+IF(E$3="",0,IF(E$46="",IF(E14="",1,0),0))+IF(F$3="",0,IF(F$46="",IF(F14="",1,0),0))+IF(G$3="",0,IF(G$46="",IF(G14="",1,0),0))+IF(H$3="",0,IF(H$46="",IF(H14="",1,0),0))+IF(I$3="",0,IF(I$46="",IF(I14="",1,0),0))+IF(J$3="",0,IF(J$46="",IF(J14="",1,0),0))+IF(K$3="",0,IF(K$46="",IF(K14="",1,0),0))+IF(L$3="",0,IF(L$46="",IF(L14="",1,0),0))+IF(M$3="",0,IF(M$46="",IF(M14="",1,0),0))+IF(N$3="",0,IF(N$46="",IF(N14="",1,0),0)+IF(O$3="",0,IF(O$46="",IF(O14="",1,0),0))+IF(P$3="",0,IF(P$46="",IF(P14="",1,0),0))+IF(Q$3="",0,IF(Q$46="",IF(Q14="",1,0),0))+IF(R$3="",0,IF(R$46="",IF(R14="",1,0),0))))</f>
        <v>0</v>
      </c>
      <c r="V14" s="31">
        <f t="shared" si="8"/>
        <v>9</v>
      </c>
      <c r="W14" s="46" t="str">
        <f>PARAMETRES!$B13</f>
        <v>D</v>
      </c>
      <c r="X14" s="46" t="str">
        <f>PARAMETRES!$C13</f>
        <v>M</v>
      </c>
      <c r="Y14" s="47"/>
      <c r="Z14" s="47"/>
      <c r="AA14" s="47"/>
      <c r="AB14" s="47"/>
      <c r="AC14" s="47"/>
      <c r="AD14" s="47"/>
      <c r="AE14" s="47"/>
      <c r="AF14" s="47"/>
      <c r="AG14" s="47"/>
      <c r="AH14" s="47"/>
      <c r="AI14" s="47"/>
      <c r="AJ14" s="47"/>
      <c r="AK14" s="47"/>
      <c r="AL14" s="47"/>
      <c r="AM14" s="47"/>
      <c r="AN14" s="48" t="str">
        <f>IF(AO14=0,"-",SUM(Y14:AM14)/AO14*PARAMETRES!$G$12)</f>
        <v>-</v>
      </c>
      <c r="AO14" s="94">
        <f t="shared" si="1"/>
        <v>0</v>
      </c>
      <c r="AP14" s="50">
        <f>IF(PARAMETRES!$B13="-","",IF(Y$3="",0,IF(Y$46="",IF(Y14="",1,0),0))+IF(Z$3="",0,IF(Z$46="",IF(Z14="",1,0),0))+IF(AA$3="",0,IF(AA$46="",IF(AA14="",1,0),0))+IF(AB$3="",0,IF(AB$46="",IF(AB14="",1,0),0))+IF(AC$3="",0,IF(AC$46="",IF(AC14="",1,0),0))+IF(AD$3="",0,IF(AD$46="",IF(AD14="",1,0),0))+IF(AE$3="",0,IF(AE$46="",IF(AE14="",1,0),0))+IF(AF$3="",0,IF(AF$46="",IF(AF14="",1,0),0))+IF(AG$3="",0,IF(AG$46="",IF(AG14="",1,0),0))+IF(AH$3="",0,IF(AH$46="",IF(AH14="",1,0),0))+IF(AI$3="",0,IF(AI$46="",IF(AI14="",1,0),0)+IF(AJ$3="",0,IF(AJ$46="",IF(AJ14="",1,0),0))+IF(AK$3="",0,IF(AK$46="",IF(AK14="",1,0),0))+IF(AL$3="",0,IF(AL$46="",IF(AL14="",1,0),0))+IF(AM$3="",0,IF(AM$46="",IF(AM14="",1,0),0))))</f>
        <v>0</v>
      </c>
      <c r="AQ14" s="31">
        <f t="shared" si="9"/>
        <v>9</v>
      </c>
      <c r="AR14" s="46" t="str">
        <f>PARAMETRES!$B13</f>
        <v>D</v>
      </c>
      <c r="AS14" s="46" t="str">
        <f>PARAMETRES!$C13</f>
        <v>M</v>
      </c>
      <c r="AT14" s="47"/>
      <c r="AU14" s="47"/>
      <c r="AV14" s="47"/>
      <c r="AW14" s="47"/>
      <c r="AX14" s="47"/>
      <c r="AY14" s="47"/>
      <c r="AZ14" s="47"/>
      <c r="BA14" s="47"/>
      <c r="BB14" s="47"/>
      <c r="BC14" s="47"/>
      <c r="BD14" s="47"/>
      <c r="BE14" s="47"/>
      <c r="BF14" s="47"/>
      <c r="BG14" s="47"/>
      <c r="BH14" s="47"/>
      <c r="BI14" s="48" t="str">
        <f>IF(BJ14=0,"-",SUM(AT14:BH14)/BJ14*PARAMETRES!$G$12)</f>
        <v>-</v>
      </c>
      <c r="BJ14" s="94">
        <f t="shared" si="2"/>
        <v>0</v>
      </c>
      <c r="BK14" s="50">
        <f>IF(PARAMETRES!$B13="-","",IF(AT$3="",0,IF(AT$46="",IF(AT14="",1,0),0))+IF(AU$3="",0,IF(AU$46="",IF(AU14="",1,0),0))+IF(AV$3="",0,IF(AV$46="",IF(AV14="",1,0),0))+IF(AW$3="",0,IF(AW$46="",IF(AW14="",1,0),0))+IF(AX$3="",0,IF(AX$46="",IF(AX14="",1,0),0))+IF(AY$3="",0,IF(AY$46="",IF(AY14="",1,0),0))+IF(AZ$3="",0,IF(AZ$46="",IF(AZ14="",1,0),0))+IF(BA$3="",0,IF(BA$46="",IF(BA14="",1,0),0))+IF(BB$3="",0,IF(BB$46="",IF(BB14="",1,0),0))+IF(BC$3="",0,IF(BC$46="",IF(BC14="",1,0),0))+IF(BD$3="",0,IF(BD$46="",IF(BD14="",1,0),0)+IF(BE$3="",0,IF(BE$46="",IF(BE14="",1,0),0))+IF(BF$3="",0,IF(BF$46="",IF(BF14="",1,0),0))+IF(BG$3="",0,IF(BG$46="",IF(BG14="",1,0),0))+IF(BH$3="",0,IF(BH$46="",IF(BH14="",1,0),0))))</f>
        <v>0</v>
      </c>
      <c r="BL14" s="31">
        <f t="shared" si="10"/>
        <v>9</v>
      </c>
      <c r="BM14" s="46" t="str">
        <f>PARAMETRES!$B13</f>
        <v>D</v>
      </c>
      <c r="BN14" s="46" t="str">
        <f>PARAMETRES!$C13</f>
        <v>M</v>
      </c>
      <c r="BO14" s="47"/>
      <c r="BP14" s="47"/>
      <c r="BQ14" s="47"/>
      <c r="BR14" s="47"/>
      <c r="BS14" s="47"/>
      <c r="BT14" s="47"/>
      <c r="BU14" s="47"/>
      <c r="BV14" s="47"/>
      <c r="BW14" s="47"/>
      <c r="BX14" s="47"/>
      <c r="BY14" s="47"/>
      <c r="BZ14" s="47"/>
      <c r="CA14" s="47"/>
      <c r="CB14" s="47"/>
      <c r="CC14" s="47"/>
      <c r="CD14" s="48" t="str">
        <f>IF(CE14=0,"-",SUM(BO14:CC14)/CE14*PARAMETRES!$G$12)</f>
        <v>-</v>
      </c>
      <c r="CE14" s="49">
        <f t="shared" si="4"/>
        <v>0</v>
      </c>
      <c r="CF14" s="51">
        <f>IF(PARAMETRES!$B13="-","",IF(BO$3="",0,IF(BO$46="",IF(BO14="",1,0),0))+IF(BP$3="",0,IF(BP$46="",IF(BP14="",1,0),0))+IF(BQ$3="",0,IF(BQ$46="",IF(BQ14="",1,0),0))+IF(BR$3="",0,IF(BR$46="",IF(BR14="",1,0),0))+IF(BS$3="",0,IF(BS$46="",IF(BS14="",1,0),0))+IF(BT$3="",0,IF(BT$46="",IF(BT14="",1,0),0))+IF(BU$3="",0,IF(BU$46="",IF(BU14="",1,0),0))+IF(BV$3="",0,IF(BV$46="",IF(BV14="",1,0),0))+IF(BW$3="",0,IF(BW$46="",IF(BW14="",1,0),0))+IF(BX$3="",0,IF(BX$46="",IF(BX14="",1,0),0))+IF(BY$3="",0,IF(BY$46="",IF(BY14="",1,0),0)+IF(BZ$3="",0,IF(BZ$46="",IF(BZ14="",1,0),0))+IF(CA$3="",0,IF(CA$46="",IF(CA14="",1,0),0))+IF(CB$3="",0,IF(CB$46="",IF(CB14="",1,0),0))+IF(CC$3="",0,IF(CC$46="",IF(CC14="",1,0),0))))</f>
        <v>0</v>
      </c>
      <c r="CG14" s="46" t="str">
        <f>PARAMETRES!$B13</f>
        <v>D</v>
      </c>
      <c r="CH14" s="52" t="str">
        <f>PARAMETRES!$C13</f>
        <v>M</v>
      </c>
      <c r="CJ14" s="80"/>
      <c r="CK14" s="81"/>
      <c r="CL14" s="77" t="s">
        <v>31</v>
      </c>
      <c r="CM14" s="82" t="str">
        <f t="shared" si="5"/>
        <v/>
      </c>
      <c r="CN14" s="83" t="str">
        <f t="shared" si="6"/>
        <v/>
      </c>
    </row>
    <row r="15" spans="1:92">
      <c r="A15" s="31">
        <f t="shared" si="7"/>
        <v>10</v>
      </c>
      <c r="B15" s="46" t="str">
        <f>PARAMETRES!$B14</f>
        <v>F</v>
      </c>
      <c r="C15" s="46" t="str">
        <f>PARAMETRES!$C14</f>
        <v>F</v>
      </c>
      <c r="D15" s="47"/>
      <c r="E15" s="47"/>
      <c r="F15" s="47"/>
      <c r="G15" s="47"/>
      <c r="H15" s="47"/>
      <c r="I15" s="47"/>
      <c r="J15" s="47"/>
      <c r="K15" s="47"/>
      <c r="L15" s="47"/>
      <c r="M15" s="47"/>
      <c r="N15" s="47"/>
      <c r="O15" s="47"/>
      <c r="P15" s="47"/>
      <c r="Q15" s="47"/>
      <c r="R15" s="47"/>
      <c r="S15" s="48" t="str">
        <f>IF(T15=0,"-",SUM(D15:R15)/T15*PARAMETRES!$G$12)</f>
        <v>-</v>
      </c>
      <c r="T15" s="49">
        <f t="shared" si="0"/>
        <v>0</v>
      </c>
      <c r="U15" s="50">
        <f>IF(PARAMETRES!$B14="-","",IF(D$3="",0,IF(D$46="",IF(D15="",1,0),0))+IF(E$3="",0,IF(E$46="",IF(E15="",1,0),0))+IF(F$3="",0,IF(F$46="",IF(F15="",1,0),0))+IF(G$3="",0,IF(G$46="",IF(G15="",1,0),0))+IF(H$3="",0,IF(H$46="",IF(H15="",1,0),0))+IF(I$3="",0,IF(I$46="",IF(I15="",1,0),0))+IF(J$3="",0,IF(J$46="",IF(J15="",1,0),0))+IF(K$3="",0,IF(K$46="",IF(K15="",1,0),0))+IF(L$3="",0,IF(L$46="",IF(L15="",1,0),0))+IF(M$3="",0,IF(M$46="",IF(M15="",1,0),0))+IF(N$3="",0,IF(N$46="",IF(N15="",1,0),0)+IF(O$3="",0,IF(O$46="",IF(O15="",1,0),0))+IF(P$3="",0,IF(P$46="",IF(P15="",1,0),0))+IF(Q$3="",0,IF(Q$46="",IF(Q15="",1,0),0))+IF(R$3="",0,IF(R$46="",IF(R15="",1,0),0))))</f>
        <v>0</v>
      </c>
      <c r="V15" s="31">
        <f t="shared" si="8"/>
        <v>10</v>
      </c>
      <c r="W15" s="46" t="str">
        <f>PARAMETRES!$B14</f>
        <v>F</v>
      </c>
      <c r="X15" s="46" t="str">
        <f>PARAMETRES!$C14</f>
        <v>F</v>
      </c>
      <c r="Y15" s="47"/>
      <c r="Z15" s="47"/>
      <c r="AA15" s="47"/>
      <c r="AB15" s="47"/>
      <c r="AC15" s="47"/>
      <c r="AD15" s="47"/>
      <c r="AE15" s="47"/>
      <c r="AF15" s="47"/>
      <c r="AG15" s="47"/>
      <c r="AH15" s="47"/>
      <c r="AI15" s="47"/>
      <c r="AJ15" s="47"/>
      <c r="AK15" s="47"/>
      <c r="AL15" s="47"/>
      <c r="AM15" s="47"/>
      <c r="AN15" s="48" t="str">
        <f>IF(AO15=0,"-",SUM(Y15:AM15)/AO15*PARAMETRES!$G$12)</f>
        <v>-</v>
      </c>
      <c r="AO15" s="94">
        <f t="shared" si="1"/>
        <v>0</v>
      </c>
      <c r="AP15" s="50">
        <f>IF(PARAMETRES!$B14="-","",IF(Y$3="",0,IF(Y$46="",IF(Y15="",1,0),0))+IF(Z$3="",0,IF(Z$46="",IF(Z15="",1,0),0))+IF(AA$3="",0,IF(AA$46="",IF(AA15="",1,0),0))+IF(AB$3="",0,IF(AB$46="",IF(AB15="",1,0),0))+IF(AC$3="",0,IF(AC$46="",IF(AC15="",1,0),0))+IF(AD$3="",0,IF(AD$46="",IF(AD15="",1,0),0))+IF(AE$3="",0,IF(AE$46="",IF(AE15="",1,0),0))+IF(AF$3="",0,IF(AF$46="",IF(AF15="",1,0),0))+IF(AG$3="",0,IF(AG$46="",IF(AG15="",1,0),0))+IF(AH$3="",0,IF(AH$46="",IF(AH15="",1,0),0))+IF(AI$3="",0,IF(AI$46="",IF(AI15="",1,0),0)+IF(AJ$3="",0,IF(AJ$46="",IF(AJ15="",1,0),0))+IF(AK$3="",0,IF(AK$46="",IF(AK15="",1,0),0))+IF(AL$3="",0,IF(AL$46="",IF(AL15="",1,0),0))+IF(AM$3="",0,IF(AM$46="",IF(AM15="",1,0),0))))</f>
        <v>0</v>
      </c>
      <c r="AQ15" s="31">
        <f t="shared" si="9"/>
        <v>10</v>
      </c>
      <c r="AR15" s="46" t="str">
        <f>PARAMETRES!$B14</f>
        <v>F</v>
      </c>
      <c r="AS15" s="46" t="str">
        <f>PARAMETRES!$C14</f>
        <v>F</v>
      </c>
      <c r="AT15" s="47"/>
      <c r="AU15" s="47"/>
      <c r="AV15" s="47"/>
      <c r="AW15" s="47"/>
      <c r="AX15" s="47"/>
      <c r="AY15" s="47"/>
      <c r="AZ15" s="47"/>
      <c r="BA15" s="47"/>
      <c r="BB15" s="47"/>
      <c r="BC15" s="47"/>
      <c r="BD15" s="47"/>
      <c r="BE15" s="47"/>
      <c r="BF15" s="47"/>
      <c r="BG15" s="47"/>
      <c r="BH15" s="47"/>
      <c r="BI15" s="48" t="str">
        <f>IF(BJ15=0,"-",SUM(AT15:BH15)/BJ15*PARAMETRES!$G$12)</f>
        <v>-</v>
      </c>
      <c r="BJ15" s="94">
        <f t="shared" si="2"/>
        <v>0</v>
      </c>
      <c r="BK15" s="50">
        <f>IF(PARAMETRES!$B14="-","",IF(AT$3="",0,IF(AT$46="",IF(AT15="",1,0),0))+IF(AU$3="",0,IF(AU$46="",IF(AU15="",1,0),0))+IF(AV$3="",0,IF(AV$46="",IF(AV15="",1,0),0))+IF(AW$3="",0,IF(AW$46="",IF(AW15="",1,0),0))+IF(AX$3="",0,IF(AX$46="",IF(AX15="",1,0),0))+IF(AY$3="",0,IF(AY$46="",IF(AY15="",1,0),0))+IF(AZ$3="",0,IF(AZ$46="",IF(AZ15="",1,0),0))+IF(BA$3="",0,IF(BA$46="",IF(BA15="",1,0),0))+IF(BB$3="",0,IF(BB$46="",IF(BB15="",1,0),0))+IF(BC$3="",0,IF(BC$46="",IF(BC15="",1,0),0))+IF(BD$3="",0,IF(BD$46="",IF(BD15="",1,0),0)+IF(BE$3="",0,IF(BE$46="",IF(BE15="",1,0),0))+IF(BF$3="",0,IF(BF$46="",IF(BF15="",1,0),0))+IF(BG$3="",0,IF(BG$46="",IF(BG15="",1,0),0))+IF(BH$3="",0,IF(BH$46="",IF(BH15="",1,0),0))))</f>
        <v>0</v>
      </c>
      <c r="BL15" s="31">
        <f t="shared" si="10"/>
        <v>10</v>
      </c>
      <c r="BM15" s="46" t="str">
        <f>PARAMETRES!$B14</f>
        <v>F</v>
      </c>
      <c r="BN15" s="46" t="str">
        <f>PARAMETRES!$C14</f>
        <v>F</v>
      </c>
      <c r="BO15" s="47"/>
      <c r="BP15" s="47"/>
      <c r="BQ15" s="47"/>
      <c r="BR15" s="47"/>
      <c r="BS15" s="47"/>
      <c r="BT15" s="47"/>
      <c r="BU15" s="47"/>
      <c r="BV15" s="47"/>
      <c r="BW15" s="47"/>
      <c r="BX15" s="47"/>
      <c r="BY15" s="47"/>
      <c r="BZ15" s="47"/>
      <c r="CA15" s="47"/>
      <c r="CB15" s="47"/>
      <c r="CC15" s="47"/>
      <c r="CD15" s="48" t="str">
        <f>IF(CE15=0,"-",SUM(BO15:CC15)/CE15*PARAMETRES!$G$12)</f>
        <v>-</v>
      </c>
      <c r="CE15" s="49">
        <f t="shared" si="4"/>
        <v>0</v>
      </c>
      <c r="CF15" s="51">
        <f>IF(PARAMETRES!$B14="-","",IF(BO$3="",0,IF(BO$46="",IF(BO15="",1,0),0))+IF(BP$3="",0,IF(BP$46="",IF(BP15="",1,0),0))+IF(BQ$3="",0,IF(BQ$46="",IF(BQ15="",1,0),0))+IF(BR$3="",0,IF(BR$46="",IF(BR15="",1,0),0))+IF(BS$3="",0,IF(BS$46="",IF(BS15="",1,0),0))+IF(BT$3="",0,IF(BT$46="",IF(BT15="",1,0),0))+IF(BU$3="",0,IF(BU$46="",IF(BU15="",1,0),0))+IF(BV$3="",0,IF(BV$46="",IF(BV15="",1,0),0))+IF(BW$3="",0,IF(BW$46="",IF(BW15="",1,0),0))+IF(BX$3="",0,IF(BX$46="",IF(BX15="",1,0),0))+IF(BY$3="",0,IF(BY$46="",IF(BY15="",1,0),0)+IF(BZ$3="",0,IF(BZ$46="",IF(BZ15="",1,0),0))+IF(CA$3="",0,IF(CA$46="",IF(CA15="",1,0),0))+IF(CB$3="",0,IF(CB$46="",IF(CB15="",1,0),0))+IF(CC$3="",0,IF(CC$46="",IF(CC15="",1,0),0))))</f>
        <v>0</v>
      </c>
      <c r="CG15" s="46" t="str">
        <f>PARAMETRES!$B14</f>
        <v>F</v>
      </c>
      <c r="CH15" s="52" t="str">
        <f>PARAMETRES!$C14</f>
        <v>F</v>
      </c>
      <c r="CJ15" s="80"/>
      <c r="CK15" s="81"/>
      <c r="CL15" s="77" t="s">
        <v>31</v>
      </c>
      <c r="CM15" s="82" t="str">
        <f t="shared" si="5"/>
        <v/>
      </c>
      <c r="CN15" s="83" t="str">
        <f t="shared" si="6"/>
        <v/>
      </c>
    </row>
    <row r="16" spans="1:92">
      <c r="A16" s="31">
        <f t="shared" si="7"/>
        <v>11</v>
      </c>
      <c r="B16" s="46" t="str">
        <f>PARAMETRES!$B15</f>
        <v>G</v>
      </c>
      <c r="C16" s="46" t="str">
        <f>PARAMETRES!$C15</f>
        <v>L</v>
      </c>
      <c r="D16" s="47"/>
      <c r="E16" s="47"/>
      <c r="F16" s="47"/>
      <c r="G16" s="47"/>
      <c r="H16" s="47"/>
      <c r="I16" s="47"/>
      <c r="J16" s="47"/>
      <c r="K16" s="47"/>
      <c r="L16" s="47"/>
      <c r="M16" s="47"/>
      <c r="N16" s="47"/>
      <c r="O16" s="47"/>
      <c r="P16" s="47"/>
      <c r="Q16" s="47"/>
      <c r="R16" s="47"/>
      <c r="S16" s="48" t="str">
        <f>IF(T16=0,"-",SUM(D16:R16)/T16*PARAMETRES!$G$12)</f>
        <v>-</v>
      </c>
      <c r="T16" s="49">
        <f t="shared" si="0"/>
        <v>0</v>
      </c>
      <c r="U16" s="50">
        <f>IF(PARAMETRES!$B15="-","",IF(D$3="",0,IF(D$46="",IF(D16="",1,0),0))+IF(E$3="",0,IF(E$46="",IF(E16="",1,0),0))+IF(F$3="",0,IF(F$46="",IF(F16="",1,0),0))+IF(G$3="",0,IF(G$46="",IF(G16="",1,0),0))+IF(H$3="",0,IF(H$46="",IF(H16="",1,0),0))+IF(I$3="",0,IF(I$46="",IF(I16="",1,0),0))+IF(J$3="",0,IF(J$46="",IF(J16="",1,0),0))+IF(K$3="",0,IF(K$46="",IF(K16="",1,0),0))+IF(L$3="",0,IF(L$46="",IF(L16="",1,0),0))+IF(M$3="",0,IF(M$46="",IF(M16="",1,0),0))+IF(N$3="",0,IF(N$46="",IF(N16="",1,0),0)+IF(O$3="",0,IF(O$46="",IF(O16="",1,0),0))+IF(P$3="",0,IF(P$46="",IF(P16="",1,0),0))+IF(Q$3="",0,IF(Q$46="",IF(Q16="",1,0),0))+IF(R$3="",0,IF(R$46="",IF(R16="",1,0),0))))</f>
        <v>0</v>
      </c>
      <c r="V16" s="31">
        <f t="shared" si="8"/>
        <v>11</v>
      </c>
      <c r="W16" s="46" t="str">
        <f>PARAMETRES!$B15</f>
        <v>G</v>
      </c>
      <c r="X16" s="46" t="str">
        <f>PARAMETRES!$C15</f>
        <v>L</v>
      </c>
      <c r="Y16" s="47"/>
      <c r="Z16" s="47"/>
      <c r="AA16" s="47"/>
      <c r="AB16" s="47"/>
      <c r="AC16" s="47"/>
      <c r="AD16" s="47"/>
      <c r="AE16" s="47"/>
      <c r="AF16" s="47"/>
      <c r="AG16" s="47"/>
      <c r="AH16" s="47"/>
      <c r="AI16" s="47"/>
      <c r="AJ16" s="47"/>
      <c r="AK16" s="47"/>
      <c r="AL16" s="47"/>
      <c r="AM16" s="47"/>
      <c r="AN16" s="48" t="str">
        <f>IF(AO16=0,"-",SUM(Y16:AM16)/AO16*PARAMETRES!$G$12)</f>
        <v>-</v>
      </c>
      <c r="AO16" s="94">
        <f t="shared" si="1"/>
        <v>0</v>
      </c>
      <c r="AP16" s="50">
        <f>IF(PARAMETRES!$B15="-","",IF(Y$3="",0,IF(Y$46="",IF(Y16="",1,0),0))+IF(Z$3="",0,IF(Z$46="",IF(Z16="",1,0),0))+IF(AA$3="",0,IF(AA$46="",IF(AA16="",1,0),0))+IF(AB$3="",0,IF(AB$46="",IF(AB16="",1,0),0))+IF(AC$3="",0,IF(AC$46="",IF(AC16="",1,0),0))+IF(AD$3="",0,IF(AD$46="",IF(AD16="",1,0),0))+IF(AE$3="",0,IF(AE$46="",IF(AE16="",1,0),0))+IF(AF$3="",0,IF(AF$46="",IF(AF16="",1,0),0))+IF(AG$3="",0,IF(AG$46="",IF(AG16="",1,0),0))+IF(AH$3="",0,IF(AH$46="",IF(AH16="",1,0),0))+IF(AI$3="",0,IF(AI$46="",IF(AI16="",1,0),0)+IF(AJ$3="",0,IF(AJ$46="",IF(AJ16="",1,0),0))+IF(AK$3="",0,IF(AK$46="",IF(AK16="",1,0),0))+IF(AL$3="",0,IF(AL$46="",IF(AL16="",1,0),0))+IF(AM$3="",0,IF(AM$46="",IF(AM16="",1,0),0))))</f>
        <v>0</v>
      </c>
      <c r="AQ16" s="31">
        <f t="shared" si="9"/>
        <v>11</v>
      </c>
      <c r="AR16" s="46" t="str">
        <f>PARAMETRES!$B15</f>
        <v>G</v>
      </c>
      <c r="AS16" s="46" t="str">
        <f>PARAMETRES!$C15</f>
        <v>L</v>
      </c>
      <c r="AT16" s="47"/>
      <c r="AU16" s="47"/>
      <c r="AV16" s="47"/>
      <c r="AW16" s="47"/>
      <c r="AX16" s="47"/>
      <c r="AY16" s="47"/>
      <c r="AZ16" s="47"/>
      <c r="BA16" s="47"/>
      <c r="BB16" s="47"/>
      <c r="BC16" s="47"/>
      <c r="BD16" s="47"/>
      <c r="BE16" s="47"/>
      <c r="BF16" s="47"/>
      <c r="BG16" s="47"/>
      <c r="BH16" s="47"/>
      <c r="BI16" s="48" t="str">
        <f>IF(BJ16=0,"-",SUM(AT16:BH16)/BJ16*PARAMETRES!$G$12)</f>
        <v>-</v>
      </c>
      <c r="BJ16" s="94">
        <f t="shared" si="2"/>
        <v>0</v>
      </c>
      <c r="BK16" s="50">
        <f>IF(PARAMETRES!$B15="-","",IF(AT$3="",0,IF(AT$46="",IF(AT16="",1,0),0))+IF(AU$3="",0,IF(AU$46="",IF(AU16="",1,0),0))+IF(AV$3="",0,IF(AV$46="",IF(AV16="",1,0),0))+IF(AW$3="",0,IF(AW$46="",IF(AW16="",1,0),0))+IF(AX$3="",0,IF(AX$46="",IF(AX16="",1,0),0))+IF(AY$3="",0,IF(AY$46="",IF(AY16="",1,0),0))+IF(AZ$3="",0,IF(AZ$46="",IF(AZ16="",1,0),0))+IF(BA$3="",0,IF(BA$46="",IF(BA16="",1,0),0))+IF(BB$3="",0,IF(BB$46="",IF(BB16="",1,0),0))+IF(BC$3="",0,IF(BC$46="",IF(BC16="",1,0),0))+IF(BD$3="",0,IF(BD$46="",IF(BD16="",1,0),0)+IF(BE$3="",0,IF(BE$46="",IF(BE16="",1,0),0))+IF(BF$3="",0,IF(BF$46="",IF(BF16="",1,0),0))+IF(BG$3="",0,IF(BG$46="",IF(BG16="",1,0),0))+IF(BH$3="",0,IF(BH$46="",IF(BH16="",1,0),0))))</f>
        <v>0</v>
      </c>
      <c r="BL16" s="31">
        <f t="shared" si="10"/>
        <v>11</v>
      </c>
      <c r="BM16" s="46" t="str">
        <f>PARAMETRES!$B15</f>
        <v>G</v>
      </c>
      <c r="BN16" s="46" t="str">
        <f>PARAMETRES!$C15</f>
        <v>L</v>
      </c>
      <c r="BO16" s="47"/>
      <c r="BP16" s="47"/>
      <c r="BQ16" s="47"/>
      <c r="BR16" s="47"/>
      <c r="BS16" s="47"/>
      <c r="BT16" s="47"/>
      <c r="BU16" s="47"/>
      <c r="BV16" s="47"/>
      <c r="BW16" s="47"/>
      <c r="BX16" s="47"/>
      <c r="BY16" s="47"/>
      <c r="BZ16" s="47"/>
      <c r="CA16" s="47"/>
      <c r="CB16" s="47"/>
      <c r="CC16" s="47"/>
      <c r="CD16" s="48" t="str">
        <f>IF(CE16=0,"-",SUM(BO16:CC16)/CE16*PARAMETRES!$G$12)</f>
        <v>-</v>
      </c>
      <c r="CE16" s="49">
        <f t="shared" si="4"/>
        <v>0</v>
      </c>
      <c r="CF16" s="51">
        <f>IF(PARAMETRES!$B15="-","",IF(BO$3="",0,IF(BO$46="",IF(BO16="",1,0),0))+IF(BP$3="",0,IF(BP$46="",IF(BP16="",1,0),0))+IF(BQ$3="",0,IF(BQ$46="",IF(BQ16="",1,0),0))+IF(BR$3="",0,IF(BR$46="",IF(BR16="",1,0),0))+IF(BS$3="",0,IF(BS$46="",IF(BS16="",1,0),0))+IF(BT$3="",0,IF(BT$46="",IF(BT16="",1,0),0))+IF(BU$3="",0,IF(BU$46="",IF(BU16="",1,0),0))+IF(BV$3="",0,IF(BV$46="",IF(BV16="",1,0),0))+IF(BW$3="",0,IF(BW$46="",IF(BW16="",1,0),0))+IF(BX$3="",0,IF(BX$46="",IF(BX16="",1,0),0))+IF(BY$3="",0,IF(BY$46="",IF(BY16="",1,0),0)+IF(BZ$3="",0,IF(BZ$46="",IF(BZ16="",1,0),0))+IF(CA$3="",0,IF(CA$46="",IF(CA16="",1,0),0))+IF(CB$3="",0,IF(CB$46="",IF(CB16="",1,0),0))+IF(CC$3="",0,IF(CC$46="",IF(CC16="",1,0),0))))</f>
        <v>0</v>
      </c>
      <c r="CG16" s="46" t="str">
        <f>PARAMETRES!$B15</f>
        <v>G</v>
      </c>
      <c r="CH16" s="52" t="str">
        <f>PARAMETRES!$C15</f>
        <v>L</v>
      </c>
      <c r="CJ16" s="80"/>
      <c r="CK16" s="81"/>
      <c r="CL16" s="77" t="s">
        <v>31</v>
      </c>
      <c r="CM16" s="82" t="str">
        <f t="shared" si="5"/>
        <v/>
      </c>
      <c r="CN16" s="83" t="str">
        <f t="shared" si="6"/>
        <v/>
      </c>
    </row>
    <row r="17" spans="1:92">
      <c r="A17" s="31">
        <f t="shared" si="7"/>
        <v>12</v>
      </c>
      <c r="B17" s="46" t="str">
        <f>PARAMETRES!$B16</f>
        <v>H</v>
      </c>
      <c r="C17" s="46" t="str">
        <f>PARAMETRES!$C16</f>
        <v>L</v>
      </c>
      <c r="D17" s="47"/>
      <c r="E17" s="47"/>
      <c r="F17" s="47"/>
      <c r="G17" s="47"/>
      <c r="H17" s="47"/>
      <c r="I17" s="47"/>
      <c r="J17" s="47"/>
      <c r="K17" s="47"/>
      <c r="L17" s="47"/>
      <c r="M17" s="47"/>
      <c r="N17" s="47"/>
      <c r="O17" s="47"/>
      <c r="P17" s="47"/>
      <c r="Q17" s="47"/>
      <c r="R17" s="47"/>
      <c r="S17" s="48" t="str">
        <f>IF(T17=0,"-",SUM(D17:R17)/T17*PARAMETRES!$G$12)</f>
        <v>-</v>
      </c>
      <c r="T17" s="49">
        <f t="shared" si="0"/>
        <v>0</v>
      </c>
      <c r="U17" s="50">
        <f>IF(PARAMETRES!$B16="-","",IF(D$3="",0,IF(D$46="",IF(D17="",1,0),0))+IF(E$3="",0,IF(E$46="",IF(E17="",1,0),0))+IF(F$3="",0,IF(F$46="",IF(F17="",1,0),0))+IF(G$3="",0,IF(G$46="",IF(G17="",1,0),0))+IF(H$3="",0,IF(H$46="",IF(H17="",1,0),0))+IF(I$3="",0,IF(I$46="",IF(I17="",1,0),0))+IF(J$3="",0,IF(J$46="",IF(J17="",1,0),0))+IF(K$3="",0,IF(K$46="",IF(K17="",1,0),0))+IF(L$3="",0,IF(L$46="",IF(L17="",1,0),0))+IF(M$3="",0,IF(M$46="",IF(M17="",1,0),0))+IF(N$3="",0,IF(N$46="",IF(N17="",1,0),0)+IF(O$3="",0,IF(O$46="",IF(O17="",1,0),0))+IF(P$3="",0,IF(P$46="",IF(P17="",1,0),0))+IF(Q$3="",0,IF(Q$46="",IF(Q17="",1,0),0))+IF(R$3="",0,IF(R$46="",IF(R17="",1,0),0))))</f>
        <v>0</v>
      </c>
      <c r="V17" s="31">
        <f t="shared" si="8"/>
        <v>12</v>
      </c>
      <c r="W17" s="46" t="str">
        <f>PARAMETRES!$B16</f>
        <v>H</v>
      </c>
      <c r="X17" s="46" t="str">
        <f>PARAMETRES!$C16</f>
        <v>L</v>
      </c>
      <c r="Y17" s="47"/>
      <c r="Z17" s="47"/>
      <c r="AA17" s="47"/>
      <c r="AB17" s="47"/>
      <c r="AC17" s="47"/>
      <c r="AD17" s="47"/>
      <c r="AE17" s="47"/>
      <c r="AF17" s="47"/>
      <c r="AG17" s="47"/>
      <c r="AH17" s="47"/>
      <c r="AI17" s="47"/>
      <c r="AJ17" s="47"/>
      <c r="AK17" s="47"/>
      <c r="AL17" s="47"/>
      <c r="AM17" s="47"/>
      <c r="AN17" s="48" t="str">
        <f>IF(AO17=0,"-",SUM(Y17:AM17)/AO17*PARAMETRES!$G$12)</f>
        <v>-</v>
      </c>
      <c r="AO17" s="94">
        <f t="shared" si="1"/>
        <v>0</v>
      </c>
      <c r="AP17" s="50">
        <f>IF(PARAMETRES!$B16="-","",IF(Y$3="",0,IF(Y$46="",IF(Y17="",1,0),0))+IF(Z$3="",0,IF(Z$46="",IF(Z17="",1,0),0))+IF(AA$3="",0,IF(AA$46="",IF(AA17="",1,0),0))+IF(AB$3="",0,IF(AB$46="",IF(AB17="",1,0),0))+IF(AC$3="",0,IF(AC$46="",IF(AC17="",1,0),0))+IF(AD$3="",0,IF(AD$46="",IF(AD17="",1,0),0))+IF(AE$3="",0,IF(AE$46="",IF(AE17="",1,0),0))+IF(AF$3="",0,IF(AF$46="",IF(AF17="",1,0),0))+IF(AG$3="",0,IF(AG$46="",IF(AG17="",1,0),0))+IF(AH$3="",0,IF(AH$46="",IF(AH17="",1,0),0))+IF(AI$3="",0,IF(AI$46="",IF(AI17="",1,0),0)+IF(AJ$3="",0,IF(AJ$46="",IF(AJ17="",1,0),0))+IF(AK$3="",0,IF(AK$46="",IF(AK17="",1,0),0))+IF(AL$3="",0,IF(AL$46="",IF(AL17="",1,0),0))+IF(AM$3="",0,IF(AM$46="",IF(AM17="",1,0),0))))</f>
        <v>0</v>
      </c>
      <c r="AQ17" s="31">
        <f t="shared" si="9"/>
        <v>12</v>
      </c>
      <c r="AR17" s="46" t="str">
        <f>PARAMETRES!$B16</f>
        <v>H</v>
      </c>
      <c r="AS17" s="46" t="str">
        <f>PARAMETRES!$C16</f>
        <v>L</v>
      </c>
      <c r="AT17" s="47"/>
      <c r="AU17" s="47"/>
      <c r="AV17" s="47"/>
      <c r="AW17" s="47"/>
      <c r="AX17" s="47"/>
      <c r="AY17" s="47"/>
      <c r="AZ17" s="47"/>
      <c r="BA17" s="47"/>
      <c r="BB17" s="47"/>
      <c r="BC17" s="47"/>
      <c r="BD17" s="47"/>
      <c r="BE17" s="47"/>
      <c r="BF17" s="47"/>
      <c r="BG17" s="47"/>
      <c r="BH17" s="47"/>
      <c r="BI17" s="48" t="str">
        <f>IF(BJ17=0,"-",SUM(AT17:BH17)/BJ17*PARAMETRES!$G$12)</f>
        <v>-</v>
      </c>
      <c r="BJ17" s="94">
        <f t="shared" si="2"/>
        <v>0</v>
      </c>
      <c r="BK17" s="50">
        <f>IF(PARAMETRES!$B16="-","",IF(AT$3="",0,IF(AT$46="",IF(AT17="",1,0),0))+IF(AU$3="",0,IF(AU$46="",IF(AU17="",1,0),0))+IF(AV$3="",0,IF(AV$46="",IF(AV17="",1,0),0))+IF(AW$3="",0,IF(AW$46="",IF(AW17="",1,0),0))+IF(AX$3="",0,IF(AX$46="",IF(AX17="",1,0),0))+IF(AY$3="",0,IF(AY$46="",IF(AY17="",1,0),0))+IF(AZ$3="",0,IF(AZ$46="",IF(AZ17="",1,0),0))+IF(BA$3="",0,IF(BA$46="",IF(BA17="",1,0),0))+IF(BB$3="",0,IF(BB$46="",IF(BB17="",1,0),0))+IF(BC$3="",0,IF(BC$46="",IF(BC17="",1,0),0))+IF(BD$3="",0,IF(BD$46="",IF(BD17="",1,0),0)+IF(BE$3="",0,IF(BE$46="",IF(BE17="",1,0),0))+IF(BF$3="",0,IF(BF$46="",IF(BF17="",1,0),0))+IF(BG$3="",0,IF(BG$46="",IF(BG17="",1,0),0))+IF(BH$3="",0,IF(BH$46="",IF(BH17="",1,0),0))))</f>
        <v>0</v>
      </c>
      <c r="BL17" s="31">
        <f t="shared" si="10"/>
        <v>12</v>
      </c>
      <c r="BM17" s="46" t="str">
        <f>PARAMETRES!$B16</f>
        <v>H</v>
      </c>
      <c r="BN17" s="46" t="str">
        <f>PARAMETRES!$C16</f>
        <v>L</v>
      </c>
      <c r="BO17" s="47"/>
      <c r="BP17" s="47"/>
      <c r="BQ17" s="47"/>
      <c r="BR17" s="47"/>
      <c r="BS17" s="47"/>
      <c r="BT17" s="47"/>
      <c r="BU17" s="47"/>
      <c r="BV17" s="47"/>
      <c r="BW17" s="47"/>
      <c r="BX17" s="47"/>
      <c r="BY17" s="47"/>
      <c r="BZ17" s="47"/>
      <c r="CA17" s="47"/>
      <c r="CB17" s="47"/>
      <c r="CC17" s="47"/>
      <c r="CD17" s="48" t="str">
        <f>IF(CE17=0,"-",SUM(BO17:CC17)/CE17*PARAMETRES!$G$12)</f>
        <v>-</v>
      </c>
      <c r="CE17" s="49">
        <f t="shared" si="4"/>
        <v>0</v>
      </c>
      <c r="CF17" s="51">
        <f>IF(PARAMETRES!$B16="-","",IF(BO$3="",0,IF(BO$46="",IF(BO17="",1,0),0))+IF(BP$3="",0,IF(BP$46="",IF(BP17="",1,0),0))+IF(BQ$3="",0,IF(BQ$46="",IF(BQ17="",1,0),0))+IF(BR$3="",0,IF(BR$46="",IF(BR17="",1,0),0))+IF(BS$3="",0,IF(BS$46="",IF(BS17="",1,0),0))+IF(BT$3="",0,IF(BT$46="",IF(BT17="",1,0),0))+IF(BU$3="",0,IF(BU$46="",IF(BU17="",1,0),0))+IF(BV$3="",0,IF(BV$46="",IF(BV17="",1,0),0))+IF(BW$3="",0,IF(BW$46="",IF(BW17="",1,0),0))+IF(BX$3="",0,IF(BX$46="",IF(BX17="",1,0),0))+IF(BY$3="",0,IF(BY$46="",IF(BY17="",1,0),0)+IF(BZ$3="",0,IF(BZ$46="",IF(BZ17="",1,0),0))+IF(CA$3="",0,IF(CA$46="",IF(CA17="",1,0),0))+IF(CB$3="",0,IF(CB$46="",IF(CB17="",1,0),0))+IF(CC$3="",0,IF(CC$46="",IF(CC17="",1,0),0))))</f>
        <v>0</v>
      </c>
      <c r="CG17" s="46" t="str">
        <f>PARAMETRES!$B16</f>
        <v>H</v>
      </c>
      <c r="CH17" s="52" t="str">
        <f>PARAMETRES!$C16</f>
        <v>L</v>
      </c>
      <c r="CJ17" s="80"/>
      <c r="CK17" s="81"/>
      <c r="CL17" s="77" t="s">
        <v>31</v>
      </c>
      <c r="CM17" s="82" t="str">
        <f t="shared" si="5"/>
        <v/>
      </c>
      <c r="CN17" s="83" t="str">
        <f t="shared" si="6"/>
        <v/>
      </c>
    </row>
    <row r="18" spans="1:92">
      <c r="A18" s="31">
        <f t="shared" si="7"/>
        <v>13</v>
      </c>
      <c r="B18" s="46" t="str">
        <f>PARAMETRES!$B17</f>
        <v>K</v>
      </c>
      <c r="C18" s="46" t="str">
        <f>PARAMETRES!$C17</f>
        <v>L</v>
      </c>
      <c r="D18" s="47"/>
      <c r="E18" s="47"/>
      <c r="F18" s="47"/>
      <c r="G18" s="47"/>
      <c r="H18" s="47"/>
      <c r="I18" s="47"/>
      <c r="J18" s="47"/>
      <c r="K18" s="47"/>
      <c r="L18" s="47"/>
      <c r="M18" s="47"/>
      <c r="N18" s="47"/>
      <c r="O18" s="47"/>
      <c r="P18" s="47"/>
      <c r="Q18" s="47"/>
      <c r="R18" s="47"/>
      <c r="S18" s="48" t="str">
        <f>IF(T18=0,"-",SUM(D18:R18)/T18*PARAMETRES!$G$12)</f>
        <v>-</v>
      </c>
      <c r="T18" s="49">
        <f t="shared" si="0"/>
        <v>0</v>
      </c>
      <c r="U18" s="50">
        <f>IF(PARAMETRES!$B17="-","",IF(D$3="",0,IF(D$46="",IF(D18="",1,0),0))+IF(E$3="",0,IF(E$46="",IF(E18="",1,0),0))+IF(F$3="",0,IF(F$46="",IF(F18="",1,0),0))+IF(G$3="",0,IF(G$46="",IF(G18="",1,0),0))+IF(H$3="",0,IF(H$46="",IF(H18="",1,0),0))+IF(I$3="",0,IF(I$46="",IF(I18="",1,0),0))+IF(J$3="",0,IF(J$46="",IF(J18="",1,0),0))+IF(K$3="",0,IF(K$46="",IF(K18="",1,0),0))+IF(L$3="",0,IF(L$46="",IF(L18="",1,0),0))+IF(M$3="",0,IF(M$46="",IF(M18="",1,0),0))+IF(N$3="",0,IF(N$46="",IF(N18="",1,0),0)+IF(O$3="",0,IF(O$46="",IF(O18="",1,0),0))+IF(P$3="",0,IF(P$46="",IF(P18="",1,0),0))+IF(Q$3="",0,IF(Q$46="",IF(Q18="",1,0),0))+IF(R$3="",0,IF(R$46="",IF(R18="",1,0),0))))</f>
        <v>0</v>
      </c>
      <c r="V18" s="31">
        <f t="shared" si="8"/>
        <v>13</v>
      </c>
      <c r="W18" s="46" t="str">
        <f>PARAMETRES!$B17</f>
        <v>K</v>
      </c>
      <c r="X18" s="46" t="str">
        <f>PARAMETRES!$C17</f>
        <v>L</v>
      </c>
      <c r="Y18" s="47"/>
      <c r="Z18" s="47"/>
      <c r="AA18" s="47"/>
      <c r="AB18" s="47"/>
      <c r="AC18" s="47"/>
      <c r="AD18" s="47"/>
      <c r="AE18" s="47"/>
      <c r="AF18" s="47"/>
      <c r="AG18" s="47"/>
      <c r="AH18" s="47"/>
      <c r="AI18" s="47"/>
      <c r="AJ18" s="47"/>
      <c r="AK18" s="47"/>
      <c r="AL18" s="47"/>
      <c r="AM18" s="47"/>
      <c r="AN18" s="48" t="str">
        <f>IF(AO18=0,"-",SUM(Y18:AM18)/AO18*PARAMETRES!$G$12)</f>
        <v>-</v>
      </c>
      <c r="AO18" s="94">
        <f t="shared" si="1"/>
        <v>0</v>
      </c>
      <c r="AP18" s="50">
        <f>IF(PARAMETRES!$B17="-","",IF(Y$3="",0,IF(Y$46="",IF(Y18="",1,0),0))+IF(Z$3="",0,IF(Z$46="",IF(Z18="",1,0),0))+IF(AA$3="",0,IF(AA$46="",IF(AA18="",1,0),0))+IF(AB$3="",0,IF(AB$46="",IF(AB18="",1,0),0))+IF(AC$3="",0,IF(AC$46="",IF(AC18="",1,0),0))+IF(AD$3="",0,IF(AD$46="",IF(AD18="",1,0),0))+IF(AE$3="",0,IF(AE$46="",IF(AE18="",1,0),0))+IF(AF$3="",0,IF(AF$46="",IF(AF18="",1,0),0))+IF(AG$3="",0,IF(AG$46="",IF(AG18="",1,0),0))+IF(AH$3="",0,IF(AH$46="",IF(AH18="",1,0),0))+IF(AI$3="",0,IF(AI$46="",IF(AI18="",1,0),0)+IF(AJ$3="",0,IF(AJ$46="",IF(AJ18="",1,0),0))+IF(AK$3="",0,IF(AK$46="",IF(AK18="",1,0),0))+IF(AL$3="",0,IF(AL$46="",IF(AL18="",1,0),0))+IF(AM$3="",0,IF(AM$46="",IF(AM18="",1,0),0))))</f>
        <v>0</v>
      </c>
      <c r="AQ18" s="31">
        <f t="shared" si="9"/>
        <v>13</v>
      </c>
      <c r="AR18" s="46" t="str">
        <f>PARAMETRES!$B17</f>
        <v>K</v>
      </c>
      <c r="AS18" s="46" t="str">
        <f>PARAMETRES!$C17</f>
        <v>L</v>
      </c>
      <c r="AT18" s="47"/>
      <c r="AU18" s="47"/>
      <c r="AV18" s="47"/>
      <c r="AW18" s="47"/>
      <c r="AX18" s="47"/>
      <c r="AY18" s="47"/>
      <c r="AZ18" s="47"/>
      <c r="BA18" s="47"/>
      <c r="BB18" s="47"/>
      <c r="BC18" s="47"/>
      <c r="BD18" s="47"/>
      <c r="BE18" s="47"/>
      <c r="BF18" s="47"/>
      <c r="BG18" s="47"/>
      <c r="BH18" s="47"/>
      <c r="BI18" s="48" t="str">
        <f>IF(BJ18=0,"-",SUM(AT18:BH18)/BJ18*PARAMETRES!$G$12)</f>
        <v>-</v>
      </c>
      <c r="BJ18" s="94">
        <f t="shared" si="2"/>
        <v>0</v>
      </c>
      <c r="BK18" s="50">
        <f>IF(PARAMETRES!$B17="-","",IF(AT$3="",0,IF(AT$46="",IF(AT18="",1,0),0))+IF(AU$3="",0,IF(AU$46="",IF(AU18="",1,0),0))+IF(AV$3="",0,IF(AV$46="",IF(AV18="",1,0),0))+IF(AW$3="",0,IF(AW$46="",IF(AW18="",1,0),0))+IF(AX$3="",0,IF(AX$46="",IF(AX18="",1,0),0))+IF(AY$3="",0,IF(AY$46="",IF(AY18="",1,0),0))+IF(AZ$3="",0,IF(AZ$46="",IF(AZ18="",1,0),0))+IF(BA$3="",0,IF(BA$46="",IF(BA18="",1,0),0))+IF(BB$3="",0,IF(BB$46="",IF(BB18="",1,0),0))+IF(BC$3="",0,IF(BC$46="",IF(BC18="",1,0),0))+IF(BD$3="",0,IF(BD$46="",IF(BD18="",1,0),0)+IF(BE$3="",0,IF(BE$46="",IF(BE18="",1,0),0))+IF(BF$3="",0,IF(BF$46="",IF(BF18="",1,0),0))+IF(BG$3="",0,IF(BG$46="",IF(BG18="",1,0),0))+IF(BH$3="",0,IF(BH$46="",IF(BH18="",1,0),0))))</f>
        <v>0</v>
      </c>
      <c r="BL18" s="31">
        <f t="shared" si="10"/>
        <v>13</v>
      </c>
      <c r="BM18" s="46" t="str">
        <f>PARAMETRES!$B17</f>
        <v>K</v>
      </c>
      <c r="BN18" s="46" t="str">
        <f>PARAMETRES!$C17</f>
        <v>L</v>
      </c>
      <c r="BO18" s="47"/>
      <c r="BP18" s="47"/>
      <c r="BQ18" s="47"/>
      <c r="BR18" s="47"/>
      <c r="BS18" s="47"/>
      <c r="BT18" s="47"/>
      <c r="BU18" s="47"/>
      <c r="BV18" s="47"/>
      <c r="BW18" s="47"/>
      <c r="BX18" s="47"/>
      <c r="BY18" s="47"/>
      <c r="BZ18" s="47"/>
      <c r="CA18" s="47"/>
      <c r="CB18" s="47"/>
      <c r="CC18" s="47"/>
      <c r="CD18" s="48" t="str">
        <f>IF(CE18=0,"-",SUM(BO18:CC18)/CE18*PARAMETRES!$G$12)</f>
        <v>-</v>
      </c>
      <c r="CE18" s="49">
        <f t="shared" si="4"/>
        <v>0</v>
      </c>
      <c r="CF18" s="51">
        <f>IF(PARAMETRES!$B17="-","",IF(BO$3="",0,IF(BO$46="",IF(BO18="",1,0),0))+IF(BP$3="",0,IF(BP$46="",IF(BP18="",1,0),0))+IF(BQ$3="",0,IF(BQ$46="",IF(BQ18="",1,0),0))+IF(BR$3="",0,IF(BR$46="",IF(BR18="",1,0),0))+IF(BS$3="",0,IF(BS$46="",IF(BS18="",1,0),0))+IF(BT$3="",0,IF(BT$46="",IF(BT18="",1,0),0))+IF(BU$3="",0,IF(BU$46="",IF(BU18="",1,0),0))+IF(BV$3="",0,IF(BV$46="",IF(BV18="",1,0),0))+IF(BW$3="",0,IF(BW$46="",IF(BW18="",1,0),0))+IF(BX$3="",0,IF(BX$46="",IF(BX18="",1,0),0))+IF(BY$3="",0,IF(BY$46="",IF(BY18="",1,0),0)+IF(BZ$3="",0,IF(BZ$46="",IF(BZ18="",1,0),0))+IF(CA$3="",0,IF(CA$46="",IF(CA18="",1,0),0))+IF(CB$3="",0,IF(CB$46="",IF(CB18="",1,0),0))+IF(CC$3="",0,IF(CC$46="",IF(CC18="",1,0),0))))</f>
        <v>0</v>
      </c>
      <c r="CG18" s="46" t="str">
        <f>PARAMETRES!$B17</f>
        <v>K</v>
      </c>
      <c r="CH18" s="52" t="str">
        <f>PARAMETRES!$C17</f>
        <v>L</v>
      </c>
      <c r="CJ18" s="80"/>
      <c r="CK18" s="81"/>
      <c r="CL18" s="77" t="s">
        <v>31</v>
      </c>
      <c r="CM18" s="82" t="str">
        <f t="shared" si="5"/>
        <v/>
      </c>
      <c r="CN18" s="83" t="str">
        <f t="shared" si="6"/>
        <v/>
      </c>
    </row>
    <row r="19" spans="1:92">
      <c r="A19" s="31">
        <f t="shared" si="7"/>
        <v>14</v>
      </c>
      <c r="B19" s="46" t="str">
        <f>PARAMETRES!$B18</f>
        <v>K</v>
      </c>
      <c r="C19" s="46" t="str">
        <f>PARAMETRES!$C18</f>
        <v>L</v>
      </c>
      <c r="D19" s="47"/>
      <c r="E19" s="47"/>
      <c r="F19" s="47"/>
      <c r="G19" s="47"/>
      <c r="H19" s="47"/>
      <c r="I19" s="47"/>
      <c r="J19" s="47"/>
      <c r="K19" s="47"/>
      <c r="L19" s="47"/>
      <c r="M19" s="47"/>
      <c r="N19" s="47"/>
      <c r="O19" s="47"/>
      <c r="P19" s="47"/>
      <c r="Q19" s="47"/>
      <c r="R19" s="47"/>
      <c r="S19" s="48" t="str">
        <f>IF(T19=0,"-",SUM(D19:R19)/T19*PARAMETRES!$G$12)</f>
        <v>-</v>
      </c>
      <c r="T19" s="49">
        <f t="shared" si="0"/>
        <v>0</v>
      </c>
      <c r="U19" s="50">
        <f>IF(PARAMETRES!$B18="-","",IF(D$3="",0,IF(D$46="",IF(D19="",1,0),0))+IF(E$3="",0,IF(E$46="",IF(E19="",1,0),0))+IF(F$3="",0,IF(F$46="",IF(F19="",1,0),0))+IF(G$3="",0,IF(G$46="",IF(G19="",1,0),0))+IF(H$3="",0,IF(H$46="",IF(H19="",1,0),0))+IF(I$3="",0,IF(I$46="",IF(I19="",1,0),0))+IF(J$3="",0,IF(J$46="",IF(J19="",1,0),0))+IF(K$3="",0,IF(K$46="",IF(K19="",1,0),0))+IF(L$3="",0,IF(L$46="",IF(L19="",1,0),0))+IF(M$3="",0,IF(M$46="",IF(M19="",1,0),0))+IF(N$3="",0,IF(N$46="",IF(N19="",1,0),0)+IF(O$3="",0,IF(O$46="",IF(O19="",1,0),0))+IF(P$3="",0,IF(P$46="",IF(P19="",1,0),0))+IF(Q$3="",0,IF(Q$46="",IF(Q19="",1,0),0))+IF(R$3="",0,IF(R$46="",IF(R19="",1,0),0))))</f>
        <v>0</v>
      </c>
      <c r="V19" s="31">
        <f t="shared" si="8"/>
        <v>14</v>
      </c>
      <c r="W19" s="46" t="str">
        <f>PARAMETRES!$B18</f>
        <v>K</v>
      </c>
      <c r="X19" s="46" t="str">
        <f>PARAMETRES!$C18</f>
        <v>L</v>
      </c>
      <c r="Y19" s="47"/>
      <c r="Z19" s="47"/>
      <c r="AA19" s="47"/>
      <c r="AB19" s="47"/>
      <c r="AC19" s="47"/>
      <c r="AD19" s="47"/>
      <c r="AE19" s="47"/>
      <c r="AF19" s="47"/>
      <c r="AG19" s="47"/>
      <c r="AH19" s="47"/>
      <c r="AI19" s="47"/>
      <c r="AJ19" s="47"/>
      <c r="AK19" s="47"/>
      <c r="AL19" s="47"/>
      <c r="AM19" s="47"/>
      <c r="AN19" s="48" t="str">
        <f>IF(AO19=0,"-",SUM(Y19:AM19)/AO19*PARAMETRES!$G$12)</f>
        <v>-</v>
      </c>
      <c r="AO19" s="94">
        <f t="shared" si="1"/>
        <v>0</v>
      </c>
      <c r="AP19" s="50">
        <f>IF(PARAMETRES!$B18="-","",IF(Y$3="",0,IF(Y$46="",IF(Y19="",1,0),0))+IF(Z$3="",0,IF(Z$46="",IF(Z19="",1,0),0))+IF(AA$3="",0,IF(AA$46="",IF(AA19="",1,0),0))+IF(AB$3="",0,IF(AB$46="",IF(AB19="",1,0),0))+IF(AC$3="",0,IF(AC$46="",IF(AC19="",1,0),0))+IF(AD$3="",0,IF(AD$46="",IF(AD19="",1,0),0))+IF(AE$3="",0,IF(AE$46="",IF(AE19="",1,0),0))+IF(AF$3="",0,IF(AF$46="",IF(AF19="",1,0),0))+IF(AG$3="",0,IF(AG$46="",IF(AG19="",1,0),0))+IF(AH$3="",0,IF(AH$46="",IF(AH19="",1,0),0))+IF(AI$3="",0,IF(AI$46="",IF(AI19="",1,0),0)+IF(AJ$3="",0,IF(AJ$46="",IF(AJ19="",1,0),0))+IF(AK$3="",0,IF(AK$46="",IF(AK19="",1,0),0))+IF(AL$3="",0,IF(AL$46="",IF(AL19="",1,0),0))+IF(AM$3="",0,IF(AM$46="",IF(AM19="",1,0),0))))</f>
        <v>0</v>
      </c>
      <c r="AQ19" s="31">
        <f t="shared" si="9"/>
        <v>14</v>
      </c>
      <c r="AR19" s="46" t="str">
        <f>PARAMETRES!$B18</f>
        <v>K</v>
      </c>
      <c r="AS19" s="46" t="str">
        <f>PARAMETRES!$C18</f>
        <v>L</v>
      </c>
      <c r="AT19" s="47"/>
      <c r="AU19" s="47"/>
      <c r="AV19" s="47"/>
      <c r="AW19" s="47"/>
      <c r="AX19" s="47"/>
      <c r="AY19" s="47"/>
      <c r="AZ19" s="47"/>
      <c r="BA19" s="47"/>
      <c r="BB19" s="47"/>
      <c r="BC19" s="47"/>
      <c r="BD19" s="47"/>
      <c r="BE19" s="47"/>
      <c r="BF19" s="47"/>
      <c r="BG19" s="47"/>
      <c r="BH19" s="47"/>
      <c r="BI19" s="48" t="str">
        <f>IF(BJ19=0,"-",SUM(AT19:BH19)/BJ19*PARAMETRES!$G$12)</f>
        <v>-</v>
      </c>
      <c r="BJ19" s="94">
        <f t="shared" si="2"/>
        <v>0</v>
      </c>
      <c r="BK19" s="50">
        <f>IF(PARAMETRES!$B18="-","",IF(AT$3="",0,IF(AT$46="",IF(AT19="",1,0),0))+IF(AU$3="",0,IF(AU$46="",IF(AU19="",1,0),0))+IF(AV$3="",0,IF(AV$46="",IF(AV19="",1,0),0))+IF(AW$3="",0,IF(AW$46="",IF(AW19="",1,0),0))+IF(AX$3="",0,IF(AX$46="",IF(AX19="",1,0),0))+IF(AY$3="",0,IF(AY$46="",IF(AY19="",1,0),0))+IF(AZ$3="",0,IF(AZ$46="",IF(AZ19="",1,0),0))+IF(BA$3="",0,IF(BA$46="",IF(BA19="",1,0),0))+IF(BB$3="",0,IF(BB$46="",IF(BB19="",1,0),0))+IF(BC$3="",0,IF(BC$46="",IF(BC19="",1,0),0))+IF(BD$3="",0,IF(BD$46="",IF(BD19="",1,0),0)+IF(BE$3="",0,IF(BE$46="",IF(BE19="",1,0),0))+IF(BF$3="",0,IF(BF$46="",IF(BF19="",1,0),0))+IF(BG$3="",0,IF(BG$46="",IF(BG19="",1,0),0))+IF(BH$3="",0,IF(BH$46="",IF(BH19="",1,0),0))))</f>
        <v>0</v>
      </c>
      <c r="BL19" s="31">
        <f t="shared" si="10"/>
        <v>14</v>
      </c>
      <c r="BM19" s="46" t="str">
        <f>PARAMETRES!$B18</f>
        <v>K</v>
      </c>
      <c r="BN19" s="46" t="str">
        <f>PARAMETRES!$C18</f>
        <v>L</v>
      </c>
      <c r="BO19" s="47"/>
      <c r="BP19" s="47"/>
      <c r="BQ19" s="47"/>
      <c r="BR19" s="47"/>
      <c r="BS19" s="47"/>
      <c r="BT19" s="47"/>
      <c r="BU19" s="47"/>
      <c r="BV19" s="47"/>
      <c r="BW19" s="47"/>
      <c r="BX19" s="47"/>
      <c r="BY19" s="47"/>
      <c r="BZ19" s="47"/>
      <c r="CA19" s="47"/>
      <c r="CB19" s="47"/>
      <c r="CC19" s="47"/>
      <c r="CD19" s="48" t="str">
        <f>IF(CE19=0,"-",SUM(BO19:CC19)/CE19*PARAMETRES!$G$12)</f>
        <v>-</v>
      </c>
      <c r="CE19" s="49">
        <f t="shared" si="4"/>
        <v>0</v>
      </c>
      <c r="CF19" s="51">
        <f>IF(PARAMETRES!$B18="-","",IF(BO$3="",0,IF(BO$46="",IF(BO19="",1,0),0))+IF(BP$3="",0,IF(BP$46="",IF(BP19="",1,0),0))+IF(BQ$3="",0,IF(BQ$46="",IF(BQ19="",1,0),0))+IF(BR$3="",0,IF(BR$46="",IF(BR19="",1,0),0))+IF(BS$3="",0,IF(BS$46="",IF(BS19="",1,0),0))+IF(BT$3="",0,IF(BT$46="",IF(BT19="",1,0),0))+IF(BU$3="",0,IF(BU$46="",IF(BU19="",1,0),0))+IF(BV$3="",0,IF(BV$46="",IF(BV19="",1,0),0))+IF(BW$3="",0,IF(BW$46="",IF(BW19="",1,0),0))+IF(BX$3="",0,IF(BX$46="",IF(BX19="",1,0),0))+IF(BY$3="",0,IF(BY$46="",IF(BY19="",1,0),0)+IF(BZ$3="",0,IF(BZ$46="",IF(BZ19="",1,0),0))+IF(CA$3="",0,IF(CA$46="",IF(CA19="",1,0),0))+IF(CB$3="",0,IF(CB$46="",IF(CB19="",1,0),0))+IF(CC$3="",0,IF(CC$46="",IF(CC19="",1,0),0))))</f>
        <v>0</v>
      </c>
      <c r="CG19" s="46" t="str">
        <f>PARAMETRES!$B18</f>
        <v>K</v>
      </c>
      <c r="CH19" s="52" t="str">
        <f>PARAMETRES!$C18</f>
        <v>L</v>
      </c>
      <c r="CJ19" s="80"/>
      <c r="CK19" s="81"/>
      <c r="CL19" s="77" t="s">
        <v>31</v>
      </c>
      <c r="CM19" s="82" t="str">
        <f t="shared" si="5"/>
        <v/>
      </c>
      <c r="CN19" s="83" t="str">
        <f t="shared" si="6"/>
        <v/>
      </c>
    </row>
    <row r="20" spans="1:92">
      <c r="A20" s="31">
        <f t="shared" si="7"/>
        <v>15</v>
      </c>
      <c r="B20" s="46" t="str">
        <f>PARAMETRES!$B19</f>
        <v>M</v>
      </c>
      <c r="C20" s="46" t="str">
        <f>PARAMETRES!$C19</f>
        <v>M</v>
      </c>
      <c r="D20" s="47"/>
      <c r="E20" s="47"/>
      <c r="F20" s="47"/>
      <c r="G20" s="47"/>
      <c r="H20" s="47"/>
      <c r="I20" s="47"/>
      <c r="J20" s="47"/>
      <c r="K20" s="47"/>
      <c r="L20" s="47"/>
      <c r="M20" s="47"/>
      <c r="N20" s="47"/>
      <c r="O20" s="47"/>
      <c r="P20" s="47"/>
      <c r="Q20" s="47"/>
      <c r="R20" s="47"/>
      <c r="S20" s="48" t="str">
        <f>IF(T20=0,"-",SUM(D20:R20)/T20*PARAMETRES!$G$12)</f>
        <v>-</v>
      </c>
      <c r="T20" s="49">
        <f t="shared" si="0"/>
        <v>0</v>
      </c>
      <c r="U20" s="50">
        <f>IF(PARAMETRES!$B19="-","",IF(D$3="",0,IF(D$46="",IF(D20="",1,0),0))+IF(E$3="",0,IF(E$46="",IF(E20="",1,0),0))+IF(F$3="",0,IF(F$46="",IF(F20="",1,0),0))+IF(G$3="",0,IF(G$46="",IF(G20="",1,0),0))+IF(H$3="",0,IF(H$46="",IF(H20="",1,0),0))+IF(I$3="",0,IF(I$46="",IF(I20="",1,0),0))+IF(J$3="",0,IF(J$46="",IF(J20="",1,0),0))+IF(K$3="",0,IF(K$46="",IF(K20="",1,0),0))+IF(L$3="",0,IF(L$46="",IF(L20="",1,0),0))+IF(M$3="",0,IF(M$46="",IF(M20="",1,0),0))+IF(N$3="",0,IF(N$46="",IF(N20="",1,0),0)+IF(O$3="",0,IF(O$46="",IF(O20="",1,0),0))+IF(P$3="",0,IF(P$46="",IF(P20="",1,0),0))+IF(Q$3="",0,IF(Q$46="",IF(Q20="",1,0),0))+IF(R$3="",0,IF(R$46="",IF(R20="",1,0),0))))</f>
        <v>0</v>
      </c>
      <c r="V20" s="31">
        <f t="shared" si="8"/>
        <v>15</v>
      </c>
      <c r="W20" s="46" t="str">
        <f>PARAMETRES!$B19</f>
        <v>M</v>
      </c>
      <c r="X20" s="46" t="str">
        <f>PARAMETRES!$C19</f>
        <v>M</v>
      </c>
      <c r="Y20" s="47"/>
      <c r="Z20" s="47"/>
      <c r="AA20" s="47"/>
      <c r="AB20" s="47"/>
      <c r="AC20" s="47"/>
      <c r="AD20" s="47"/>
      <c r="AE20" s="47"/>
      <c r="AF20" s="47"/>
      <c r="AG20" s="47"/>
      <c r="AH20" s="47"/>
      <c r="AI20" s="47"/>
      <c r="AJ20" s="47"/>
      <c r="AK20" s="47"/>
      <c r="AL20" s="47"/>
      <c r="AM20" s="47"/>
      <c r="AN20" s="48" t="str">
        <f>IF(AO20=0,"-",SUM(Y20:AM20)/AO20*PARAMETRES!$G$12)</f>
        <v>-</v>
      </c>
      <c r="AO20" s="94">
        <f t="shared" si="1"/>
        <v>0</v>
      </c>
      <c r="AP20" s="50">
        <f>IF(PARAMETRES!$B19="-","",IF(Y$3="",0,IF(Y$46="",IF(Y20="",1,0),0))+IF(Z$3="",0,IF(Z$46="",IF(Z20="",1,0),0))+IF(AA$3="",0,IF(AA$46="",IF(AA20="",1,0),0))+IF(AB$3="",0,IF(AB$46="",IF(AB20="",1,0),0))+IF(AC$3="",0,IF(AC$46="",IF(AC20="",1,0),0))+IF(AD$3="",0,IF(AD$46="",IF(AD20="",1,0),0))+IF(AE$3="",0,IF(AE$46="",IF(AE20="",1,0),0))+IF(AF$3="",0,IF(AF$46="",IF(AF20="",1,0),0))+IF(AG$3="",0,IF(AG$46="",IF(AG20="",1,0),0))+IF(AH$3="",0,IF(AH$46="",IF(AH20="",1,0),0))+IF(AI$3="",0,IF(AI$46="",IF(AI20="",1,0),0)+IF(AJ$3="",0,IF(AJ$46="",IF(AJ20="",1,0),0))+IF(AK$3="",0,IF(AK$46="",IF(AK20="",1,0),0))+IF(AL$3="",0,IF(AL$46="",IF(AL20="",1,0),0))+IF(AM$3="",0,IF(AM$46="",IF(AM20="",1,0),0))))</f>
        <v>0</v>
      </c>
      <c r="AQ20" s="31">
        <f t="shared" si="9"/>
        <v>15</v>
      </c>
      <c r="AR20" s="46" t="str">
        <f>PARAMETRES!$B19</f>
        <v>M</v>
      </c>
      <c r="AS20" s="46" t="str">
        <f>PARAMETRES!$C19</f>
        <v>M</v>
      </c>
      <c r="AT20" s="47"/>
      <c r="AU20" s="47"/>
      <c r="AV20" s="47"/>
      <c r="AW20" s="47"/>
      <c r="AX20" s="47"/>
      <c r="AY20" s="47"/>
      <c r="AZ20" s="47"/>
      <c r="BA20" s="47"/>
      <c r="BB20" s="47"/>
      <c r="BC20" s="47"/>
      <c r="BD20" s="47"/>
      <c r="BE20" s="47"/>
      <c r="BF20" s="47"/>
      <c r="BG20" s="47"/>
      <c r="BH20" s="47"/>
      <c r="BI20" s="48" t="str">
        <f>IF(BJ20=0,"-",SUM(AT20:BH20)/BJ20*PARAMETRES!$G$12)</f>
        <v>-</v>
      </c>
      <c r="BJ20" s="94">
        <f t="shared" si="2"/>
        <v>0</v>
      </c>
      <c r="BK20" s="50">
        <f>IF(PARAMETRES!$B19="-","",IF(AT$3="",0,IF(AT$46="",IF(AT20="",1,0),0))+IF(AU$3="",0,IF(AU$46="",IF(AU20="",1,0),0))+IF(AV$3="",0,IF(AV$46="",IF(AV20="",1,0),0))+IF(AW$3="",0,IF(AW$46="",IF(AW20="",1,0),0))+IF(AX$3="",0,IF(AX$46="",IF(AX20="",1,0),0))+IF(AY$3="",0,IF(AY$46="",IF(AY20="",1,0),0))+IF(AZ$3="",0,IF(AZ$46="",IF(AZ20="",1,0),0))+IF(BA$3="",0,IF(BA$46="",IF(BA20="",1,0),0))+IF(BB$3="",0,IF(BB$46="",IF(BB20="",1,0),0))+IF(BC$3="",0,IF(BC$46="",IF(BC20="",1,0),0))+IF(BD$3="",0,IF(BD$46="",IF(BD20="",1,0),0)+IF(BE$3="",0,IF(BE$46="",IF(BE20="",1,0),0))+IF(BF$3="",0,IF(BF$46="",IF(BF20="",1,0),0))+IF(BG$3="",0,IF(BG$46="",IF(BG20="",1,0),0))+IF(BH$3="",0,IF(BH$46="",IF(BH20="",1,0),0))))</f>
        <v>0</v>
      </c>
      <c r="BL20" s="31">
        <f t="shared" si="10"/>
        <v>15</v>
      </c>
      <c r="BM20" s="46" t="str">
        <f>PARAMETRES!$B19</f>
        <v>M</v>
      </c>
      <c r="BN20" s="46" t="str">
        <f>PARAMETRES!$C19</f>
        <v>M</v>
      </c>
      <c r="BO20" s="47"/>
      <c r="BP20" s="47"/>
      <c r="BQ20" s="47"/>
      <c r="BR20" s="47"/>
      <c r="BS20" s="47"/>
      <c r="BT20" s="47"/>
      <c r="BU20" s="47"/>
      <c r="BV20" s="47"/>
      <c r="BW20" s="47"/>
      <c r="BX20" s="47"/>
      <c r="BY20" s="47"/>
      <c r="BZ20" s="47"/>
      <c r="CA20" s="47"/>
      <c r="CB20" s="47"/>
      <c r="CC20" s="47"/>
      <c r="CD20" s="48" t="str">
        <f>IF(CE20=0,"-",SUM(BO20:CC20)/CE20*PARAMETRES!$G$12)</f>
        <v>-</v>
      </c>
      <c r="CE20" s="49">
        <f t="shared" si="4"/>
        <v>0</v>
      </c>
      <c r="CF20" s="51">
        <f>IF(PARAMETRES!$B19="-","",IF(BO$3="",0,IF(BO$46="",IF(BO20="",1,0),0))+IF(BP$3="",0,IF(BP$46="",IF(BP20="",1,0),0))+IF(BQ$3="",0,IF(BQ$46="",IF(BQ20="",1,0),0))+IF(BR$3="",0,IF(BR$46="",IF(BR20="",1,0),0))+IF(BS$3="",0,IF(BS$46="",IF(BS20="",1,0),0))+IF(BT$3="",0,IF(BT$46="",IF(BT20="",1,0),0))+IF(BU$3="",0,IF(BU$46="",IF(BU20="",1,0),0))+IF(BV$3="",0,IF(BV$46="",IF(BV20="",1,0),0))+IF(BW$3="",0,IF(BW$46="",IF(BW20="",1,0),0))+IF(BX$3="",0,IF(BX$46="",IF(BX20="",1,0),0))+IF(BY$3="",0,IF(BY$46="",IF(BY20="",1,0),0)+IF(BZ$3="",0,IF(BZ$46="",IF(BZ20="",1,0),0))+IF(CA$3="",0,IF(CA$46="",IF(CA20="",1,0),0))+IF(CB$3="",0,IF(CB$46="",IF(CB20="",1,0),0))+IF(CC$3="",0,IF(CC$46="",IF(CC20="",1,0),0))))</f>
        <v>0</v>
      </c>
      <c r="CG20" s="46" t="str">
        <f>PARAMETRES!$B19</f>
        <v>M</v>
      </c>
      <c r="CH20" s="52" t="str">
        <f>PARAMETRES!$C19</f>
        <v>M</v>
      </c>
      <c r="CJ20" s="80"/>
      <c r="CK20" s="81"/>
      <c r="CL20" s="77" t="s">
        <v>31</v>
      </c>
      <c r="CM20" s="82" t="str">
        <f t="shared" si="5"/>
        <v/>
      </c>
      <c r="CN20" s="83" t="str">
        <f t="shared" si="6"/>
        <v/>
      </c>
    </row>
    <row r="21" spans="1:92">
      <c r="A21" s="31">
        <f t="shared" si="7"/>
        <v>16</v>
      </c>
      <c r="B21" s="46" t="str">
        <f>PARAMETRES!$B20</f>
        <v>M</v>
      </c>
      <c r="C21" s="46" t="str">
        <f>PARAMETRES!$C20</f>
        <v>D</v>
      </c>
      <c r="D21" s="47"/>
      <c r="E21" s="47"/>
      <c r="F21" s="47"/>
      <c r="G21" s="47"/>
      <c r="H21" s="47"/>
      <c r="I21" s="47"/>
      <c r="J21" s="47"/>
      <c r="K21" s="47"/>
      <c r="L21" s="47"/>
      <c r="M21" s="47"/>
      <c r="N21" s="47"/>
      <c r="O21" s="47"/>
      <c r="P21" s="47"/>
      <c r="Q21" s="47"/>
      <c r="R21" s="47"/>
      <c r="S21" s="48" t="str">
        <f>IF(T21=0,"-",SUM(D21:R21)/T21*PARAMETRES!$G$12)</f>
        <v>-</v>
      </c>
      <c r="T21" s="49">
        <f t="shared" si="0"/>
        <v>0</v>
      </c>
      <c r="U21" s="50">
        <f>IF(PARAMETRES!$B20="-","",IF(D$3="",0,IF(D$46="",IF(D21="",1,0),0))+IF(E$3="",0,IF(E$46="",IF(E21="",1,0),0))+IF(F$3="",0,IF(F$46="",IF(F21="",1,0),0))+IF(G$3="",0,IF(G$46="",IF(G21="",1,0),0))+IF(H$3="",0,IF(H$46="",IF(H21="",1,0),0))+IF(I$3="",0,IF(I$46="",IF(I21="",1,0),0))+IF(J$3="",0,IF(J$46="",IF(J21="",1,0),0))+IF(K$3="",0,IF(K$46="",IF(K21="",1,0),0))+IF(L$3="",0,IF(L$46="",IF(L21="",1,0),0))+IF(M$3="",0,IF(M$46="",IF(M21="",1,0),0))+IF(N$3="",0,IF(N$46="",IF(N21="",1,0),0)+IF(O$3="",0,IF(O$46="",IF(O21="",1,0),0))+IF(P$3="",0,IF(P$46="",IF(P21="",1,0),0))+IF(Q$3="",0,IF(Q$46="",IF(Q21="",1,0),0))+IF(R$3="",0,IF(R$46="",IF(R21="",1,0),0))))</f>
        <v>0</v>
      </c>
      <c r="V21" s="31">
        <f t="shared" si="8"/>
        <v>16</v>
      </c>
      <c r="W21" s="46" t="str">
        <f>PARAMETRES!$B20</f>
        <v>M</v>
      </c>
      <c r="X21" s="46" t="str">
        <f>PARAMETRES!$C20</f>
        <v>D</v>
      </c>
      <c r="Y21" s="47"/>
      <c r="Z21" s="47"/>
      <c r="AA21" s="47"/>
      <c r="AB21" s="47"/>
      <c r="AC21" s="47"/>
      <c r="AD21" s="47"/>
      <c r="AE21" s="47"/>
      <c r="AF21" s="47"/>
      <c r="AG21" s="47"/>
      <c r="AH21" s="47"/>
      <c r="AI21" s="47"/>
      <c r="AJ21" s="47"/>
      <c r="AK21" s="47"/>
      <c r="AL21" s="47"/>
      <c r="AM21" s="47"/>
      <c r="AN21" s="48" t="str">
        <f>IF(AO21=0,"-",SUM(Y21:AM21)/AO21*PARAMETRES!$G$12)</f>
        <v>-</v>
      </c>
      <c r="AO21" s="94">
        <f t="shared" si="1"/>
        <v>0</v>
      </c>
      <c r="AP21" s="50">
        <f>IF(PARAMETRES!$B20="-","",IF(Y$3="",0,IF(Y$46="",IF(Y21="",1,0),0))+IF(Z$3="",0,IF(Z$46="",IF(Z21="",1,0),0))+IF(AA$3="",0,IF(AA$46="",IF(AA21="",1,0),0))+IF(AB$3="",0,IF(AB$46="",IF(AB21="",1,0),0))+IF(AC$3="",0,IF(AC$46="",IF(AC21="",1,0),0))+IF(AD$3="",0,IF(AD$46="",IF(AD21="",1,0),0))+IF(AE$3="",0,IF(AE$46="",IF(AE21="",1,0),0))+IF(AF$3="",0,IF(AF$46="",IF(AF21="",1,0),0))+IF(AG$3="",0,IF(AG$46="",IF(AG21="",1,0),0))+IF(AH$3="",0,IF(AH$46="",IF(AH21="",1,0),0))+IF(AI$3="",0,IF(AI$46="",IF(AI21="",1,0),0)+IF(AJ$3="",0,IF(AJ$46="",IF(AJ21="",1,0),0))+IF(AK$3="",0,IF(AK$46="",IF(AK21="",1,0),0))+IF(AL$3="",0,IF(AL$46="",IF(AL21="",1,0),0))+IF(AM$3="",0,IF(AM$46="",IF(AM21="",1,0),0))))</f>
        <v>0</v>
      </c>
      <c r="AQ21" s="31">
        <f t="shared" si="9"/>
        <v>16</v>
      </c>
      <c r="AR21" s="46" t="str">
        <f>PARAMETRES!$B20</f>
        <v>M</v>
      </c>
      <c r="AS21" s="46" t="str">
        <f>PARAMETRES!$C20</f>
        <v>D</v>
      </c>
      <c r="AT21" s="47"/>
      <c r="AU21" s="47"/>
      <c r="AV21" s="47"/>
      <c r="AW21" s="47"/>
      <c r="AX21" s="47"/>
      <c r="AY21" s="47"/>
      <c r="AZ21" s="47"/>
      <c r="BA21" s="47"/>
      <c r="BB21" s="47"/>
      <c r="BC21" s="47"/>
      <c r="BD21" s="47"/>
      <c r="BE21" s="47"/>
      <c r="BF21" s="47"/>
      <c r="BG21" s="47"/>
      <c r="BH21" s="47"/>
      <c r="BI21" s="48" t="str">
        <f>IF(BJ21=0,"-",SUM(AT21:BH21)/BJ21*PARAMETRES!$G$12)</f>
        <v>-</v>
      </c>
      <c r="BJ21" s="94">
        <f t="shared" si="2"/>
        <v>0</v>
      </c>
      <c r="BK21" s="50">
        <f>IF(PARAMETRES!$B20="-","",IF(AT$3="",0,IF(AT$46="",IF(AT21="",1,0),0))+IF(AU$3="",0,IF(AU$46="",IF(AU21="",1,0),0))+IF(AV$3="",0,IF(AV$46="",IF(AV21="",1,0),0))+IF(AW$3="",0,IF(AW$46="",IF(AW21="",1,0),0))+IF(AX$3="",0,IF(AX$46="",IF(AX21="",1,0),0))+IF(AY$3="",0,IF(AY$46="",IF(AY21="",1,0),0))+IF(AZ$3="",0,IF(AZ$46="",IF(AZ21="",1,0),0))+IF(BA$3="",0,IF(BA$46="",IF(BA21="",1,0),0))+IF(BB$3="",0,IF(BB$46="",IF(BB21="",1,0),0))+IF(BC$3="",0,IF(BC$46="",IF(BC21="",1,0),0))+IF(BD$3="",0,IF(BD$46="",IF(BD21="",1,0),0)+IF(BE$3="",0,IF(BE$46="",IF(BE21="",1,0),0))+IF(BF$3="",0,IF(BF$46="",IF(BF21="",1,0),0))+IF(BG$3="",0,IF(BG$46="",IF(BG21="",1,0),0))+IF(BH$3="",0,IF(BH$46="",IF(BH21="",1,0),0))))</f>
        <v>0</v>
      </c>
      <c r="BL21" s="31">
        <f t="shared" si="10"/>
        <v>16</v>
      </c>
      <c r="BM21" s="46" t="str">
        <f>PARAMETRES!$B20</f>
        <v>M</v>
      </c>
      <c r="BN21" s="46" t="str">
        <f>PARAMETRES!$C20</f>
        <v>D</v>
      </c>
      <c r="BO21" s="47"/>
      <c r="BP21" s="47"/>
      <c r="BQ21" s="47"/>
      <c r="BR21" s="47"/>
      <c r="BS21" s="47"/>
      <c r="BT21" s="47"/>
      <c r="BU21" s="47"/>
      <c r="BV21" s="47"/>
      <c r="BW21" s="47"/>
      <c r="BX21" s="47"/>
      <c r="BY21" s="47"/>
      <c r="BZ21" s="47"/>
      <c r="CA21" s="47"/>
      <c r="CB21" s="47"/>
      <c r="CC21" s="47"/>
      <c r="CD21" s="48" t="str">
        <f>IF(CE21=0,"-",SUM(BO21:CC21)/CE21*PARAMETRES!$G$12)</f>
        <v>-</v>
      </c>
      <c r="CE21" s="49">
        <f t="shared" si="4"/>
        <v>0</v>
      </c>
      <c r="CF21" s="51">
        <f>IF(PARAMETRES!$B20="-","",IF(BO$3="",0,IF(BO$46="",IF(BO21="",1,0),0))+IF(BP$3="",0,IF(BP$46="",IF(BP21="",1,0),0))+IF(BQ$3="",0,IF(BQ$46="",IF(BQ21="",1,0),0))+IF(BR$3="",0,IF(BR$46="",IF(BR21="",1,0),0))+IF(BS$3="",0,IF(BS$46="",IF(BS21="",1,0),0))+IF(BT$3="",0,IF(BT$46="",IF(BT21="",1,0),0))+IF(BU$3="",0,IF(BU$46="",IF(BU21="",1,0),0))+IF(BV$3="",0,IF(BV$46="",IF(BV21="",1,0),0))+IF(BW$3="",0,IF(BW$46="",IF(BW21="",1,0),0))+IF(BX$3="",0,IF(BX$46="",IF(BX21="",1,0),0))+IF(BY$3="",0,IF(BY$46="",IF(BY21="",1,0),0)+IF(BZ$3="",0,IF(BZ$46="",IF(BZ21="",1,0),0))+IF(CA$3="",0,IF(CA$46="",IF(CA21="",1,0),0))+IF(CB$3="",0,IF(CB$46="",IF(CB21="",1,0),0))+IF(CC$3="",0,IF(CC$46="",IF(CC21="",1,0),0))))</f>
        <v>0</v>
      </c>
      <c r="CG21" s="46" t="str">
        <f>PARAMETRES!$B20</f>
        <v>M</v>
      </c>
      <c r="CH21" s="52" t="str">
        <f>PARAMETRES!$C20</f>
        <v>D</v>
      </c>
      <c r="CJ21" s="80"/>
      <c r="CK21" s="81"/>
      <c r="CL21" s="77" t="s">
        <v>31</v>
      </c>
      <c r="CM21" s="82" t="str">
        <f t="shared" si="5"/>
        <v/>
      </c>
      <c r="CN21" s="83" t="str">
        <f t="shared" si="6"/>
        <v/>
      </c>
    </row>
    <row r="22" spans="1:92">
      <c r="A22" s="31">
        <f t="shared" si="7"/>
        <v>17</v>
      </c>
      <c r="B22" s="46" t="str">
        <f>PARAMETRES!$B21</f>
        <v>N</v>
      </c>
      <c r="C22" s="46" t="str">
        <f>PARAMETRES!$C21</f>
        <v>G</v>
      </c>
      <c r="D22" s="47"/>
      <c r="E22" s="47"/>
      <c r="F22" s="47"/>
      <c r="G22" s="47"/>
      <c r="H22" s="47"/>
      <c r="I22" s="47"/>
      <c r="J22" s="47"/>
      <c r="K22" s="47"/>
      <c r="L22" s="47"/>
      <c r="M22" s="47"/>
      <c r="N22" s="47"/>
      <c r="O22" s="47"/>
      <c r="P22" s="47"/>
      <c r="Q22" s="47"/>
      <c r="R22" s="47"/>
      <c r="S22" s="48" t="str">
        <f>IF(T22=0,"-",SUM(D22:R22)/T22*PARAMETRES!$G$12)</f>
        <v>-</v>
      </c>
      <c r="T22" s="49">
        <f t="shared" si="0"/>
        <v>0</v>
      </c>
      <c r="U22" s="50">
        <f>IF(PARAMETRES!$B21="-","",IF(D$3="",0,IF(D$46="",IF(D22="",1,0),0))+IF(E$3="",0,IF(E$46="",IF(E22="",1,0),0))+IF(F$3="",0,IF(F$46="",IF(F22="",1,0),0))+IF(G$3="",0,IF(G$46="",IF(G22="",1,0),0))+IF(H$3="",0,IF(H$46="",IF(H22="",1,0),0))+IF(I$3="",0,IF(I$46="",IF(I22="",1,0),0))+IF(J$3="",0,IF(J$46="",IF(J22="",1,0),0))+IF(K$3="",0,IF(K$46="",IF(K22="",1,0),0))+IF(L$3="",0,IF(L$46="",IF(L22="",1,0),0))+IF(M$3="",0,IF(M$46="",IF(M22="",1,0),0))+IF(N$3="",0,IF(N$46="",IF(N22="",1,0),0)+IF(O$3="",0,IF(O$46="",IF(O22="",1,0),0))+IF(P$3="",0,IF(P$46="",IF(P22="",1,0),0))+IF(Q$3="",0,IF(Q$46="",IF(Q22="",1,0),0))+IF(R$3="",0,IF(R$46="",IF(R22="",1,0),0))))</f>
        <v>0</v>
      </c>
      <c r="V22" s="31">
        <f t="shared" si="8"/>
        <v>17</v>
      </c>
      <c r="W22" s="46" t="str">
        <f>PARAMETRES!$B21</f>
        <v>N</v>
      </c>
      <c r="X22" s="46" t="str">
        <f>PARAMETRES!$C21</f>
        <v>G</v>
      </c>
      <c r="Y22" s="47"/>
      <c r="Z22" s="47"/>
      <c r="AA22" s="47"/>
      <c r="AB22" s="47"/>
      <c r="AC22" s="47"/>
      <c r="AD22" s="47"/>
      <c r="AE22" s="47"/>
      <c r="AF22" s="47"/>
      <c r="AG22" s="47"/>
      <c r="AH22" s="47"/>
      <c r="AI22" s="47"/>
      <c r="AJ22" s="47"/>
      <c r="AK22" s="47"/>
      <c r="AL22" s="47"/>
      <c r="AM22" s="47"/>
      <c r="AN22" s="48" t="str">
        <f>IF(AO22=0,"-",SUM(Y22:AM22)/AO22*PARAMETRES!$G$12)</f>
        <v>-</v>
      </c>
      <c r="AO22" s="94">
        <f t="shared" si="1"/>
        <v>0</v>
      </c>
      <c r="AP22" s="50">
        <f>IF(PARAMETRES!$B21="-","",IF(Y$3="",0,IF(Y$46="",IF(Y22="",1,0),0))+IF(Z$3="",0,IF(Z$46="",IF(Z22="",1,0),0))+IF(AA$3="",0,IF(AA$46="",IF(AA22="",1,0),0))+IF(AB$3="",0,IF(AB$46="",IF(AB22="",1,0),0))+IF(AC$3="",0,IF(AC$46="",IF(AC22="",1,0),0))+IF(AD$3="",0,IF(AD$46="",IF(AD22="",1,0),0))+IF(AE$3="",0,IF(AE$46="",IF(AE22="",1,0),0))+IF(AF$3="",0,IF(AF$46="",IF(AF22="",1,0),0))+IF(AG$3="",0,IF(AG$46="",IF(AG22="",1,0),0))+IF(AH$3="",0,IF(AH$46="",IF(AH22="",1,0),0))+IF(AI$3="",0,IF(AI$46="",IF(AI22="",1,0),0)+IF(AJ$3="",0,IF(AJ$46="",IF(AJ22="",1,0),0))+IF(AK$3="",0,IF(AK$46="",IF(AK22="",1,0),0))+IF(AL$3="",0,IF(AL$46="",IF(AL22="",1,0),0))+IF(AM$3="",0,IF(AM$46="",IF(AM22="",1,0),0))))</f>
        <v>0</v>
      </c>
      <c r="AQ22" s="31">
        <f t="shared" si="9"/>
        <v>17</v>
      </c>
      <c r="AR22" s="46" t="str">
        <f>PARAMETRES!$B21</f>
        <v>N</v>
      </c>
      <c r="AS22" s="46" t="str">
        <f>PARAMETRES!$C21</f>
        <v>G</v>
      </c>
      <c r="AT22" s="47"/>
      <c r="AU22" s="47"/>
      <c r="AV22" s="47"/>
      <c r="AW22" s="47"/>
      <c r="AX22" s="47"/>
      <c r="AY22" s="47"/>
      <c r="AZ22" s="47"/>
      <c r="BA22" s="47"/>
      <c r="BB22" s="47"/>
      <c r="BC22" s="47"/>
      <c r="BD22" s="47"/>
      <c r="BE22" s="47"/>
      <c r="BF22" s="47"/>
      <c r="BG22" s="47"/>
      <c r="BH22" s="47"/>
      <c r="BI22" s="48" t="str">
        <f>IF(BJ22=0,"-",SUM(AT22:BH22)/BJ22*PARAMETRES!$G$12)</f>
        <v>-</v>
      </c>
      <c r="BJ22" s="94">
        <f t="shared" si="2"/>
        <v>0</v>
      </c>
      <c r="BK22" s="50">
        <f>IF(PARAMETRES!$B21="-","",IF(AT$3="",0,IF(AT$46="",IF(AT22="",1,0),0))+IF(AU$3="",0,IF(AU$46="",IF(AU22="",1,0),0))+IF(AV$3="",0,IF(AV$46="",IF(AV22="",1,0),0))+IF(AW$3="",0,IF(AW$46="",IF(AW22="",1,0),0))+IF(AX$3="",0,IF(AX$46="",IF(AX22="",1,0),0))+IF(AY$3="",0,IF(AY$46="",IF(AY22="",1,0),0))+IF(AZ$3="",0,IF(AZ$46="",IF(AZ22="",1,0),0))+IF(BA$3="",0,IF(BA$46="",IF(BA22="",1,0),0))+IF(BB$3="",0,IF(BB$46="",IF(BB22="",1,0),0))+IF(BC$3="",0,IF(BC$46="",IF(BC22="",1,0),0))+IF(BD$3="",0,IF(BD$46="",IF(BD22="",1,0),0)+IF(BE$3="",0,IF(BE$46="",IF(BE22="",1,0),0))+IF(BF$3="",0,IF(BF$46="",IF(BF22="",1,0),0))+IF(BG$3="",0,IF(BG$46="",IF(BG22="",1,0),0))+IF(BH$3="",0,IF(BH$46="",IF(BH22="",1,0),0))))</f>
        <v>0</v>
      </c>
      <c r="BL22" s="31">
        <f t="shared" si="10"/>
        <v>17</v>
      </c>
      <c r="BM22" s="46" t="str">
        <f>PARAMETRES!$B21</f>
        <v>N</v>
      </c>
      <c r="BN22" s="46" t="str">
        <f>PARAMETRES!$C21</f>
        <v>G</v>
      </c>
      <c r="BO22" s="47"/>
      <c r="BP22" s="47"/>
      <c r="BQ22" s="47"/>
      <c r="BR22" s="47"/>
      <c r="BS22" s="47"/>
      <c r="BT22" s="47"/>
      <c r="BU22" s="47"/>
      <c r="BV22" s="47"/>
      <c r="BW22" s="47"/>
      <c r="BX22" s="47"/>
      <c r="BY22" s="47"/>
      <c r="BZ22" s="47"/>
      <c r="CA22" s="47"/>
      <c r="CB22" s="47"/>
      <c r="CC22" s="47"/>
      <c r="CD22" s="48" t="str">
        <f>IF(CE22=0,"-",SUM(BO22:CC22)/CE22*PARAMETRES!$G$12)</f>
        <v>-</v>
      </c>
      <c r="CE22" s="49">
        <f t="shared" si="4"/>
        <v>0</v>
      </c>
      <c r="CF22" s="51">
        <f>IF(PARAMETRES!$B21="-","",IF(BO$3="",0,IF(BO$46="",IF(BO22="",1,0),0))+IF(BP$3="",0,IF(BP$46="",IF(BP22="",1,0),0))+IF(BQ$3="",0,IF(BQ$46="",IF(BQ22="",1,0),0))+IF(BR$3="",0,IF(BR$46="",IF(BR22="",1,0),0))+IF(BS$3="",0,IF(BS$46="",IF(BS22="",1,0),0))+IF(BT$3="",0,IF(BT$46="",IF(BT22="",1,0),0))+IF(BU$3="",0,IF(BU$46="",IF(BU22="",1,0),0))+IF(BV$3="",0,IF(BV$46="",IF(BV22="",1,0),0))+IF(BW$3="",0,IF(BW$46="",IF(BW22="",1,0),0))+IF(BX$3="",0,IF(BX$46="",IF(BX22="",1,0),0))+IF(BY$3="",0,IF(BY$46="",IF(BY22="",1,0),0)+IF(BZ$3="",0,IF(BZ$46="",IF(BZ22="",1,0),0))+IF(CA$3="",0,IF(CA$46="",IF(CA22="",1,0),0))+IF(CB$3="",0,IF(CB$46="",IF(CB22="",1,0),0))+IF(CC$3="",0,IF(CC$46="",IF(CC22="",1,0),0))))</f>
        <v>0</v>
      </c>
      <c r="CG22" s="46" t="str">
        <f>PARAMETRES!$B21</f>
        <v>N</v>
      </c>
      <c r="CH22" s="52" t="str">
        <f>PARAMETRES!$C21</f>
        <v>G</v>
      </c>
      <c r="CJ22" s="80"/>
      <c r="CK22" s="81"/>
      <c r="CL22" s="77" t="s">
        <v>31</v>
      </c>
      <c r="CM22" s="82" t="str">
        <f t="shared" si="5"/>
        <v/>
      </c>
      <c r="CN22" s="83" t="str">
        <f t="shared" si="6"/>
        <v/>
      </c>
    </row>
    <row r="23" spans="1:92">
      <c r="A23" s="31">
        <f t="shared" si="7"/>
        <v>18</v>
      </c>
      <c r="B23" s="46" t="str">
        <f>PARAMETRES!$B22</f>
        <v>P</v>
      </c>
      <c r="C23" s="46" t="str">
        <f>PARAMETRES!$C22</f>
        <v>L</v>
      </c>
      <c r="D23" s="47"/>
      <c r="E23" s="47"/>
      <c r="F23" s="47"/>
      <c r="G23" s="47"/>
      <c r="H23" s="47"/>
      <c r="I23" s="47"/>
      <c r="J23" s="47"/>
      <c r="K23" s="47"/>
      <c r="L23" s="47"/>
      <c r="M23" s="47"/>
      <c r="N23" s="47"/>
      <c r="O23" s="47"/>
      <c r="P23" s="47"/>
      <c r="Q23" s="47"/>
      <c r="R23" s="47"/>
      <c r="S23" s="48" t="str">
        <f>IF(T23=0,"-",SUM(D23:R23)/T23*PARAMETRES!$G$12)</f>
        <v>-</v>
      </c>
      <c r="T23" s="49">
        <f t="shared" si="0"/>
        <v>0</v>
      </c>
      <c r="U23" s="50">
        <f>IF(PARAMETRES!$B22="-","",IF(D$3="",0,IF(D$46="",IF(D23="",1,0),0))+IF(E$3="",0,IF(E$46="",IF(E23="",1,0),0))+IF(F$3="",0,IF(F$46="",IF(F23="",1,0),0))+IF(G$3="",0,IF(G$46="",IF(G23="",1,0),0))+IF(H$3="",0,IF(H$46="",IF(H23="",1,0),0))+IF(I$3="",0,IF(I$46="",IF(I23="",1,0),0))+IF(J$3="",0,IF(J$46="",IF(J23="",1,0),0))+IF(K$3="",0,IF(K$46="",IF(K23="",1,0),0))+IF(L$3="",0,IF(L$46="",IF(L23="",1,0),0))+IF(M$3="",0,IF(M$46="",IF(M23="",1,0),0))+IF(N$3="",0,IF(N$46="",IF(N23="",1,0),0)+IF(O$3="",0,IF(O$46="",IF(O23="",1,0),0))+IF(P$3="",0,IF(P$46="",IF(P23="",1,0),0))+IF(Q$3="",0,IF(Q$46="",IF(Q23="",1,0),0))+IF(R$3="",0,IF(R$46="",IF(R23="",1,0),0))))</f>
        <v>0</v>
      </c>
      <c r="V23" s="31">
        <f t="shared" si="8"/>
        <v>18</v>
      </c>
      <c r="W23" s="46" t="str">
        <f>PARAMETRES!$B22</f>
        <v>P</v>
      </c>
      <c r="X23" s="46" t="str">
        <f>PARAMETRES!$C22</f>
        <v>L</v>
      </c>
      <c r="Y23" s="47"/>
      <c r="Z23" s="47"/>
      <c r="AA23" s="47"/>
      <c r="AB23" s="47"/>
      <c r="AC23" s="47"/>
      <c r="AD23" s="47"/>
      <c r="AE23" s="47"/>
      <c r="AF23" s="47"/>
      <c r="AG23" s="47"/>
      <c r="AH23" s="47"/>
      <c r="AI23" s="47"/>
      <c r="AJ23" s="47"/>
      <c r="AK23" s="47"/>
      <c r="AL23" s="47"/>
      <c r="AM23" s="47"/>
      <c r="AN23" s="48" t="str">
        <f>IF(AO23=0,"-",SUM(Y23:AM23)/AO23*PARAMETRES!$G$12)</f>
        <v>-</v>
      </c>
      <c r="AO23" s="94">
        <f t="shared" si="1"/>
        <v>0</v>
      </c>
      <c r="AP23" s="50">
        <f>IF(PARAMETRES!$B22="-","",IF(Y$3="",0,IF(Y$46="",IF(Y23="",1,0),0))+IF(Z$3="",0,IF(Z$46="",IF(Z23="",1,0),0))+IF(AA$3="",0,IF(AA$46="",IF(AA23="",1,0),0))+IF(AB$3="",0,IF(AB$46="",IF(AB23="",1,0),0))+IF(AC$3="",0,IF(AC$46="",IF(AC23="",1,0),0))+IF(AD$3="",0,IF(AD$46="",IF(AD23="",1,0),0))+IF(AE$3="",0,IF(AE$46="",IF(AE23="",1,0),0))+IF(AF$3="",0,IF(AF$46="",IF(AF23="",1,0),0))+IF(AG$3="",0,IF(AG$46="",IF(AG23="",1,0),0))+IF(AH$3="",0,IF(AH$46="",IF(AH23="",1,0),0))+IF(AI$3="",0,IF(AI$46="",IF(AI23="",1,0),0)+IF(AJ$3="",0,IF(AJ$46="",IF(AJ23="",1,0),0))+IF(AK$3="",0,IF(AK$46="",IF(AK23="",1,0),0))+IF(AL$3="",0,IF(AL$46="",IF(AL23="",1,0),0))+IF(AM$3="",0,IF(AM$46="",IF(AM23="",1,0),0))))</f>
        <v>0</v>
      </c>
      <c r="AQ23" s="31">
        <f t="shared" si="9"/>
        <v>18</v>
      </c>
      <c r="AR23" s="46" t="str">
        <f>PARAMETRES!$B22</f>
        <v>P</v>
      </c>
      <c r="AS23" s="46" t="str">
        <f>PARAMETRES!$C22</f>
        <v>L</v>
      </c>
      <c r="AT23" s="47"/>
      <c r="AU23" s="47"/>
      <c r="AV23" s="47"/>
      <c r="AW23" s="47"/>
      <c r="AX23" s="47"/>
      <c r="AY23" s="47"/>
      <c r="AZ23" s="47"/>
      <c r="BA23" s="47"/>
      <c r="BB23" s="47"/>
      <c r="BC23" s="47"/>
      <c r="BD23" s="47"/>
      <c r="BE23" s="47"/>
      <c r="BF23" s="47"/>
      <c r="BG23" s="47"/>
      <c r="BH23" s="47"/>
      <c r="BI23" s="48" t="str">
        <f>IF(BJ23=0,"-",SUM(AT23:BH23)/BJ23*PARAMETRES!$G$12)</f>
        <v>-</v>
      </c>
      <c r="BJ23" s="94">
        <f t="shared" si="2"/>
        <v>0</v>
      </c>
      <c r="BK23" s="50">
        <f>IF(PARAMETRES!$B22="-","",IF(AT$3="",0,IF(AT$46="",IF(AT23="",1,0),0))+IF(AU$3="",0,IF(AU$46="",IF(AU23="",1,0),0))+IF(AV$3="",0,IF(AV$46="",IF(AV23="",1,0),0))+IF(AW$3="",0,IF(AW$46="",IF(AW23="",1,0),0))+IF(AX$3="",0,IF(AX$46="",IF(AX23="",1,0),0))+IF(AY$3="",0,IF(AY$46="",IF(AY23="",1,0),0))+IF(AZ$3="",0,IF(AZ$46="",IF(AZ23="",1,0),0))+IF(BA$3="",0,IF(BA$46="",IF(BA23="",1,0),0))+IF(BB$3="",0,IF(BB$46="",IF(BB23="",1,0),0))+IF(BC$3="",0,IF(BC$46="",IF(BC23="",1,0),0))+IF(BD$3="",0,IF(BD$46="",IF(BD23="",1,0),0)+IF(BE$3="",0,IF(BE$46="",IF(BE23="",1,0),0))+IF(BF$3="",0,IF(BF$46="",IF(BF23="",1,0),0))+IF(BG$3="",0,IF(BG$46="",IF(BG23="",1,0),0))+IF(BH$3="",0,IF(BH$46="",IF(BH23="",1,0),0))))</f>
        <v>0</v>
      </c>
      <c r="BL23" s="31">
        <f t="shared" si="10"/>
        <v>18</v>
      </c>
      <c r="BM23" s="46" t="str">
        <f>PARAMETRES!$B22</f>
        <v>P</v>
      </c>
      <c r="BN23" s="46" t="str">
        <f>PARAMETRES!$C22</f>
        <v>L</v>
      </c>
      <c r="BO23" s="47"/>
      <c r="BP23" s="47"/>
      <c r="BQ23" s="47"/>
      <c r="BR23" s="47"/>
      <c r="BS23" s="47"/>
      <c r="BT23" s="47"/>
      <c r="BU23" s="47"/>
      <c r="BV23" s="47"/>
      <c r="BW23" s="47"/>
      <c r="BX23" s="47"/>
      <c r="BY23" s="47"/>
      <c r="BZ23" s="47"/>
      <c r="CA23" s="47"/>
      <c r="CB23" s="47"/>
      <c r="CC23" s="47"/>
      <c r="CD23" s="48" t="str">
        <f>IF(CE23=0,"-",SUM(BO23:CC23)/CE23*PARAMETRES!$G$12)</f>
        <v>-</v>
      </c>
      <c r="CE23" s="49">
        <f t="shared" si="4"/>
        <v>0</v>
      </c>
      <c r="CF23" s="51">
        <f>IF(PARAMETRES!$B22="-","",IF(BO$3="",0,IF(BO$46="",IF(BO23="",1,0),0))+IF(BP$3="",0,IF(BP$46="",IF(BP23="",1,0),0))+IF(BQ$3="",0,IF(BQ$46="",IF(BQ23="",1,0),0))+IF(BR$3="",0,IF(BR$46="",IF(BR23="",1,0),0))+IF(BS$3="",0,IF(BS$46="",IF(BS23="",1,0),0))+IF(BT$3="",0,IF(BT$46="",IF(BT23="",1,0),0))+IF(BU$3="",0,IF(BU$46="",IF(BU23="",1,0),0))+IF(BV$3="",0,IF(BV$46="",IF(BV23="",1,0),0))+IF(BW$3="",0,IF(BW$46="",IF(BW23="",1,0),0))+IF(BX$3="",0,IF(BX$46="",IF(BX23="",1,0),0))+IF(BY$3="",0,IF(BY$46="",IF(BY23="",1,0),0)+IF(BZ$3="",0,IF(BZ$46="",IF(BZ23="",1,0),0))+IF(CA$3="",0,IF(CA$46="",IF(CA23="",1,0),0))+IF(CB$3="",0,IF(CB$46="",IF(CB23="",1,0),0))+IF(CC$3="",0,IF(CC$46="",IF(CC23="",1,0),0))))</f>
        <v>0</v>
      </c>
      <c r="CG23" s="46" t="str">
        <f>PARAMETRES!$B22</f>
        <v>P</v>
      </c>
      <c r="CH23" s="52" t="str">
        <f>PARAMETRES!$C22</f>
        <v>L</v>
      </c>
      <c r="CJ23" s="80"/>
      <c r="CK23" s="81"/>
      <c r="CL23" s="77" t="s">
        <v>31</v>
      </c>
      <c r="CM23" s="82" t="str">
        <f t="shared" si="5"/>
        <v/>
      </c>
      <c r="CN23" s="83" t="str">
        <f t="shared" si="6"/>
        <v/>
      </c>
    </row>
    <row r="24" spans="1:92">
      <c r="A24" s="31">
        <f t="shared" ref="A24:A32" si="11">A23+1</f>
        <v>19</v>
      </c>
      <c r="B24" s="46" t="str">
        <f>PARAMETRES!$B23</f>
        <v>R</v>
      </c>
      <c r="C24" s="46" t="str">
        <f>PARAMETRES!$C23</f>
        <v>G</v>
      </c>
      <c r="D24" s="47"/>
      <c r="E24" s="47"/>
      <c r="F24" s="47"/>
      <c r="G24" s="47"/>
      <c r="H24" s="47"/>
      <c r="I24" s="47"/>
      <c r="J24" s="47"/>
      <c r="K24" s="47"/>
      <c r="L24" s="47"/>
      <c r="M24" s="47"/>
      <c r="N24" s="47"/>
      <c r="O24" s="47"/>
      <c r="P24" s="47"/>
      <c r="Q24" s="47"/>
      <c r="R24" s="47"/>
      <c r="S24" s="48" t="str">
        <f>IF(T24=0,"-",SUM(D24:R24)/T24*PARAMETRES!$G$12)</f>
        <v>-</v>
      </c>
      <c r="T24" s="49">
        <f t="shared" si="0"/>
        <v>0</v>
      </c>
      <c r="U24" s="50">
        <f>IF(PARAMETRES!$B23="-","",IF(D$3="",0,IF(D$46="",IF(D24="",1,0),0))+IF(E$3="",0,IF(E$46="",IF(E24="",1,0),0))+IF(F$3="",0,IF(F$46="",IF(F24="",1,0),0))+IF(G$3="",0,IF(G$46="",IF(G24="",1,0),0))+IF(H$3="",0,IF(H$46="",IF(H24="",1,0),0))+IF(I$3="",0,IF(I$46="",IF(I24="",1,0),0))+IF(J$3="",0,IF(J$46="",IF(J24="",1,0),0))+IF(K$3="",0,IF(K$46="",IF(K24="",1,0),0))+IF(L$3="",0,IF(L$46="",IF(L24="",1,0),0))+IF(M$3="",0,IF(M$46="",IF(M24="",1,0),0))+IF(N$3="",0,IF(N$46="",IF(N24="",1,0),0)+IF(O$3="",0,IF(O$46="",IF(O24="",1,0),0))+IF(P$3="",0,IF(P$46="",IF(P24="",1,0),0))+IF(Q$3="",0,IF(Q$46="",IF(Q24="",1,0),0))+IF(R$3="",0,IF(R$46="",IF(R24="",1,0),0))))</f>
        <v>0</v>
      </c>
      <c r="V24" s="31">
        <f t="shared" ref="V24:V32" si="12">V23+1</f>
        <v>19</v>
      </c>
      <c r="W24" s="46" t="str">
        <f>PARAMETRES!$B23</f>
        <v>R</v>
      </c>
      <c r="X24" s="46" t="str">
        <f>PARAMETRES!$C23</f>
        <v>G</v>
      </c>
      <c r="Y24" s="47"/>
      <c r="Z24" s="47"/>
      <c r="AA24" s="47"/>
      <c r="AB24" s="47"/>
      <c r="AC24" s="47"/>
      <c r="AD24" s="47"/>
      <c r="AE24" s="47"/>
      <c r="AF24" s="47"/>
      <c r="AG24" s="47"/>
      <c r="AH24" s="47"/>
      <c r="AI24" s="47"/>
      <c r="AJ24" s="47"/>
      <c r="AK24" s="47"/>
      <c r="AL24" s="47"/>
      <c r="AM24" s="47"/>
      <c r="AN24" s="48" t="str">
        <f>IF(AO24=0,"-",SUM(Y24:AM24)/AO24*PARAMETRES!$G$12)</f>
        <v>-</v>
      </c>
      <c r="AO24" s="94">
        <f t="shared" si="1"/>
        <v>0</v>
      </c>
      <c r="AP24" s="50">
        <f>IF(PARAMETRES!$B23="-","",IF(Y$3="",0,IF(Y$46="",IF(Y24="",1,0),0))+IF(Z$3="",0,IF(Z$46="",IF(Z24="",1,0),0))+IF(AA$3="",0,IF(AA$46="",IF(AA24="",1,0),0))+IF(AB$3="",0,IF(AB$46="",IF(AB24="",1,0),0))+IF(AC$3="",0,IF(AC$46="",IF(AC24="",1,0),0))+IF(AD$3="",0,IF(AD$46="",IF(AD24="",1,0),0))+IF(AE$3="",0,IF(AE$46="",IF(AE24="",1,0),0))+IF(AF$3="",0,IF(AF$46="",IF(AF24="",1,0),0))+IF(AG$3="",0,IF(AG$46="",IF(AG24="",1,0),0))+IF(AH$3="",0,IF(AH$46="",IF(AH24="",1,0),0))+IF(AI$3="",0,IF(AI$46="",IF(AI24="",1,0),0)+IF(AJ$3="",0,IF(AJ$46="",IF(AJ24="",1,0),0))+IF(AK$3="",0,IF(AK$46="",IF(AK24="",1,0),0))+IF(AL$3="",0,IF(AL$46="",IF(AL24="",1,0),0))+IF(AM$3="",0,IF(AM$46="",IF(AM24="",1,0),0))))</f>
        <v>0</v>
      </c>
      <c r="AQ24" s="31">
        <f t="shared" ref="AQ24:AQ32" si="13">AQ23+1</f>
        <v>19</v>
      </c>
      <c r="AR24" s="46" t="str">
        <f>PARAMETRES!$B23</f>
        <v>R</v>
      </c>
      <c r="AS24" s="46" t="str">
        <f>PARAMETRES!$C23</f>
        <v>G</v>
      </c>
      <c r="AT24" s="47"/>
      <c r="AU24" s="47"/>
      <c r="AV24" s="47"/>
      <c r="AW24" s="47"/>
      <c r="AX24" s="47"/>
      <c r="AY24" s="47"/>
      <c r="AZ24" s="47"/>
      <c r="BA24" s="47"/>
      <c r="BB24" s="47"/>
      <c r="BC24" s="47"/>
      <c r="BD24" s="47"/>
      <c r="BE24" s="47"/>
      <c r="BF24" s="47"/>
      <c r="BG24" s="47"/>
      <c r="BH24" s="47"/>
      <c r="BI24" s="48" t="str">
        <f>IF(BJ24=0,"-",SUM(AT24:BH24)/BJ24*PARAMETRES!$G$12)</f>
        <v>-</v>
      </c>
      <c r="BJ24" s="94">
        <f t="shared" si="2"/>
        <v>0</v>
      </c>
      <c r="BK24" s="50">
        <f>IF(PARAMETRES!$B23="-","",IF(AT$3="",0,IF(AT$46="",IF(AT24="",1,0),0))+IF(AU$3="",0,IF(AU$46="",IF(AU24="",1,0),0))+IF(AV$3="",0,IF(AV$46="",IF(AV24="",1,0),0))+IF(AW$3="",0,IF(AW$46="",IF(AW24="",1,0),0))+IF(AX$3="",0,IF(AX$46="",IF(AX24="",1,0),0))+IF(AY$3="",0,IF(AY$46="",IF(AY24="",1,0),0))+IF(AZ$3="",0,IF(AZ$46="",IF(AZ24="",1,0),0))+IF(BA$3="",0,IF(BA$46="",IF(BA24="",1,0),0))+IF(BB$3="",0,IF(BB$46="",IF(BB24="",1,0),0))+IF(BC$3="",0,IF(BC$46="",IF(BC24="",1,0),0))+IF(BD$3="",0,IF(BD$46="",IF(BD24="",1,0),0)+IF(BE$3="",0,IF(BE$46="",IF(BE24="",1,0),0))+IF(BF$3="",0,IF(BF$46="",IF(BF24="",1,0),0))+IF(BG$3="",0,IF(BG$46="",IF(BG24="",1,0),0))+IF(BH$3="",0,IF(BH$46="",IF(BH24="",1,0),0))))</f>
        <v>0</v>
      </c>
      <c r="BL24" s="31">
        <f t="shared" ref="BL24:BL32" si="14">BL23+1</f>
        <v>19</v>
      </c>
      <c r="BM24" s="46" t="str">
        <f>PARAMETRES!$B23</f>
        <v>R</v>
      </c>
      <c r="BN24" s="46" t="str">
        <f>PARAMETRES!$C23</f>
        <v>G</v>
      </c>
      <c r="BO24" s="47"/>
      <c r="BP24" s="47"/>
      <c r="BQ24" s="47"/>
      <c r="BR24" s="47"/>
      <c r="BS24" s="47"/>
      <c r="BT24" s="47"/>
      <c r="BU24" s="47"/>
      <c r="BV24" s="47"/>
      <c r="BW24" s="47"/>
      <c r="BX24" s="47"/>
      <c r="BY24" s="47"/>
      <c r="BZ24" s="47"/>
      <c r="CA24" s="47"/>
      <c r="CB24" s="47"/>
      <c r="CC24" s="47"/>
      <c r="CD24" s="48" t="str">
        <f>IF(CE24=0,"-",SUM(BO24:CC24)/CE24*PARAMETRES!$G$12)</f>
        <v>-</v>
      </c>
      <c r="CE24" s="49">
        <f t="shared" si="4"/>
        <v>0</v>
      </c>
      <c r="CF24" s="51">
        <f>IF(PARAMETRES!$B23="-","",IF(BO$3="",0,IF(BO$46="",IF(BO24="",1,0),0))+IF(BP$3="",0,IF(BP$46="",IF(BP24="",1,0),0))+IF(BQ$3="",0,IF(BQ$46="",IF(BQ24="",1,0),0))+IF(BR$3="",0,IF(BR$46="",IF(BR24="",1,0),0))+IF(BS$3="",0,IF(BS$46="",IF(BS24="",1,0),0))+IF(BT$3="",0,IF(BT$46="",IF(BT24="",1,0),0))+IF(BU$3="",0,IF(BU$46="",IF(BU24="",1,0),0))+IF(BV$3="",0,IF(BV$46="",IF(BV24="",1,0),0))+IF(BW$3="",0,IF(BW$46="",IF(BW24="",1,0),0))+IF(BX$3="",0,IF(BX$46="",IF(BX24="",1,0),0))+IF(BY$3="",0,IF(BY$46="",IF(BY24="",1,0),0)+IF(BZ$3="",0,IF(BZ$46="",IF(BZ24="",1,0),0))+IF(CA$3="",0,IF(CA$46="",IF(CA24="",1,0),0))+IF(CB$3="",0,IF(CB$46="",IF(CB24="",1,0),0))+IF(CC$3="",0,IF(CC$46="",IF(CC24="",1,0),0))))</f>
        <v>0</v>
      </c>
      <c r="CG24" s="46" t="str">
        <f>PARAMETRES!$B23</f>
        <v>R</v>
      </c>
      <c r="CH24" s="52" t="str">
        <f>PARAMETRES!$C23</f>
        <v>G</v>
      </c>
      <c r="CJ24" s="80"/>
      <c r="CK24" s="81"/>
      <c r="CL24" s="77" t="s">
        <v>31</v>
      </c>
      <c r="CM24" s="82" t="str">
        <f t="shared" si="5"/>
        <v/>
      </c>
      <c r="CN24" s="83" t="str">
        <f t="shared" si="6"/>
        <v/>
      </c>
    </row>
    <row r="25" spans="1:92">
      <c r="A25" s="31">
        <f t="shared" si="11"/>
        <v>20</v>
      </c>
      <c r="B25" s="46" t="str">
        <f>PARAMETRES!$B24</f>
        <v>R</v>
      </c>
      <c r="C25" s="46" t="str">
        <f>PARAMETRES!$C24</f>
        <v>N</v>
      </c>
      <c r="D25" s="47"/>
      <c r="E25" s="47"/>
      <c r="F25" s="47"/>
      <c r="G25" s="47"/>
      <c r="H25" s="47"/>
      <c r="I25" s="47"/>
      <c r="J25" s="47"/>
      <c r="K25" s="47"/>
      <c r="L25" s="47"/>
      <c r="M25" s="47"/>
      <c r="N25" s="47"/>
      <c r="O25" s="47"/>
      <c r="P25" s="47"/>
      <c r="Q25" s="47"/>
      <c r="R25" s="47"/>
      <c r="S25" s="48" t="str">
        <f>IF(T25=0,"-",SUM(D25:R25)/T25*PARAMETRES!$G$12)</f>
        <v>-</v>
      </c>
      <c r="T25" s="49">
        <f t="shared" si="0"/>
        <v>0</v>
      </c>
      <c r="U25" s="50">
        <f>IF(PARAMETRES!$B24="-","",IF(D$3="",0,IF(D$46="",IF(D25="",1,0),0))+IF(E$3="",0,IF(E$46="",IF(E25="",1,0),0))+IF(F$3="",0,IF(F$46="",IF(F25="",1,0),0))+IF(G$3="",0,IF(G$46="",IF(G25="",1,0),0))+IF(H$3="",0,IF(H$46="",IF(H25="",1,0),0))+IF(I$3="",0,IF(I$46="",IF(I25="",1,0),0))+IF(J$3="",0,IF(J$46="",IF(J25="",1,0),0))+IF(K$3="",0,IF(K$46="",IF(K25="",1,0),0))+IF(L$3="",0,IF(L$46="",IF(L25="",1,0),0))+IF(M$3="",0,IF(M$46="",IF(M25="",1,0),0))+IF(N$3="",0,IF(N$46="",IF(N25="",1,0),0)+IF(O$3="",0,IF(O$46="",IF(O25="",1,0),0))+IF(P$3="",0,IF(P$46="",IF(P25="",1,0),0))+IF(Q$3="",0,IF(Q$46="",IF(Q25="",1,0),0))+IF(R$3="",0,IF(R$46="",IF(R25="",1,0),0))))</f>
        <v>0</v>
      </c>
      <c r="V25" s="31">
        <f t="shared" si="12"/>
        <v>20</v>
      </c>
      <c r="W25" s="46" t="str">
        <f>PARAMETRES!$B24</f>
        <v>R</v>
      </c>
      <c r="X25" s="46" t="str">
        <f>PARAMETRES!$C24</f>
        <v>N</v>
      </c>
      <c r="Y25" s="47"/>
      <c r="Z25" s="47"/>
      <c r="AA25" s="47"/>
      <c r="AB25" s="47"/>
      <c r="AC25" s="47"/>
      <c r="AD25" s="47"/>
      <c r="AE25" s="47"/>
      <c r="AF25" s="47"/>
      <c r="AG25" s="47"/>
      <c r="AH25" s="47"/>
      <c r="AI25" s="47"/>
      <c r="AJ25" s="47"/>
      <c r="AK25" s="47"/>
      <c r="AL25" s="47"/>
      <c r="AM25" s="47"/>
      <c r="AN25" s="48" t="str">
        <f>IF(AO25=0,"-",SUM(Y25:AM25)/AO25*PARAMETRES!$G$12)</f>
        <v>-</v>
      </c>
      <c r="AO25" s="94">
        <f t="shared" si="1"/>
        <v>0</v>
      </c>
      <c r="AP25" s="50">
        <f>IF(PARAMETRES!$B24="-","",IF(Y$3="",0,IF(Y$46="",IF(Y25="",1,0),0))+IF(Z$3="",0,IF(Z$46="",IF(Z25="",1,0),0))+IF(AA$3="",0,IF(AA$46="",IF(AA25="",1,0),0))+IF(AB$3="",0,IF(AB$46="",IF(AB25="",1,0),0))+IF(AC$3="",0,IF(AC$46="",IF(AC25="",1,0),0))+IF(AD$3="",0,IF(AD$46="",IF(AD25="",1,0),0))+IF(AE$3="",0,IF(AE$46="",IF(AE25="",1,0),0))+IF(AF$3="",0,IF(AF$46="",IF(AF25="",1,0),0))+IF(AG$3="",0,IF(AG$46="",IF(AG25="",1,0),0))+IF(AH$3="",0,IF(AH$46="",IF(AH25="",1,0),0))+IF(AI$3="",0,IF(AI$46="",IF(AI25="",1,0),0)+IF(AJ$3="",0,IF(AJ$46="",IF(AJ25="",1,0),0))+IF(AK$3="",0,IF(AK$46="",IF(AK25="",1,0),0))+IF(AL$3="",0,IF(AL$46="",IF(AL25="",1,0),0))+IF(AM$3="",0,IF(AM$46="",IF(AM25="",1,0),0))))</f>
        <v>0</v>
      </c>
      <c r="AQ25" s="31">
        <f t="shared" si="13"/>
        <v>20</v>
      </c>
      <c r="AR25" s="46" t="str">
        <f>PARAMETRES!$B24</f>
        <v>R</v>
      </c>
      <c r="AS25" s="46" t="str">
        <f>PARAMETRES!$C24</f>
        <v>N</v>
      </c>
      <c r="AT25" s="47"/>
      <c r="AU25" s="47"/>
      <c r="AV25" s="47"/>
      <c r="AW25" s="47"/>
      <c r="AX25" s="47"/>
      <c r="AY25" s="47"/>
      <c r="AZ25" s="47"/>
      <c r="BA25" s="47"/>
      <c r="BB25" s="47"/>
      <c r="BC25" s="47"/>
      <c r="BD25" s="47"/>
      <c r="BE25" s="47"/>
      <c r="BF25" s="47"/>
      <c r="BG25" s="47"/>
      <c r="BH25" s="47"/>
      <c r="BI25" s="48" t="str">
        <f>IF(BJ25=0,"-",SUM(AT25:BH25)/BJ25*PARAMETRES!$G$12)</f>
        <v>-</v>
      </c>
      <c r="BJ25" s="94">
        <f t="shared" si="2"/>
        <v>0</v>
      </c>
      <c r="BK25" s="50">
        <f>IF(PARAMETRES!$B24="-","",IF(AT$3="",0,IF(AT$46="",IF(AT25="",1,0),0))+IF(AU$3="",0,IF(AU$46="",IF(AU25="",1,0),0))+IF(AV$3="",0,IF(AV$46="",IF(AV25="",1,0),0))+IF(AW$3="",0,IF(AW$46="",IF(AW25="",1,0),0))+IF(AX$3="",0,IF(AX$46="",IF(AX25="",1,0),0))+IF(AY$3="",0,IF(AY$46="",IF(AY25="",1,0),0))+IF(AZ$3="",0,IF(AZ$46="",IF(AZ25="",1,0),0))+IF(BA$3="",0,IF(BA$46="",IF(BA25="",1,0),0))+IF(BB$3="",0,IF(BB$46="",IF(BB25="",1,0),0))+IF(BC$3="",0,IF(BC$46="",IF(BC25="",1,0),0))+IF(BD$3="",0,IF(BD$46="",IF(BD25="",1,0),0)+IF(BE$3="",0,IF(BE$46="",IF(BE25="",1,0),0))+IF(BF$3="",0,IF(BF$46="",IF(BF25="",1,0),0))+IF(BG$3="",0,IF(BG$46="",IF(BG25="",1,0),0))+IF(BH$3="",0,IF(BH$46="",IF(BH25="",1,0),0))))</f>
        <v>0</v>
      </c>
      <c r="BL25" s="31">
        <f t="shared" si="14"/>
        <v>20</v>
      </c>
      <c r="BM25" s="46" t="str">
        <f>PARAMETRES!$B24</f>
        <v>R</v>
      </c>
      <c r="BN25" s="46" t="str">
        <f>PARAMETRES!$C24</f>
        <v>N</v>
      </c>
      <c r="BO25" s="47"/>
      <c r="BP25" s="47"/>
      <c r="BQ25" s="47"/>
      <c r="BR25" s="47"/>
      <c r="BS25" s="47"/>
      <c r="BT25" s="47"/>
      <c r="BU25" s="47"/>
      <c r="BV25" s="47"/>
      <c r="BW25" s="47"/>
      <c r="BX25" s="47"/>
      <c r="BY25" s="47"/>
      <c r="BZ25" s="47"/>
      <c r="CA25" s="47"/>
      <c r="CB25" s="47"/>
      <c r="CC25" s="47"/>
      <c r="CD25" s="48" t="str">
        <f>IF(CE25=0,"-",SUM(BO25:CC25)/CE25*PARAMETRES!$G$12)</f>
        <v>-</v>
      </c>
      <c r="CE25" s="49">
        <f t="shared" si="4"/>
        <v>0</v>
      </c>
      <c r="CF25" s="51">
        <f>IF(PARAMETRES!$B24="-","",IF(BO$3="",0,IF(BO$46="",IF(BO25="",1,0),0))+IF(BP$3="",0,IF(BP$46="",IF(BP25="",1,0),0))+IF(BQ$3="",0,IF(BQ$46="",IF(BQ25="",1,0),0))+IF(BR$3="",0,IF(BR$46="",IF(BR25="",1,0),0))+IF(BS$3="",0,IF(BS$46="",IF(BS25="",1,0),0))+IF(BT$3="",0,IF(BT$46="",IF(BT25="",1,0),0))+IF(BU$3="",0,IF(BU$46="",IF(BU25="",1,0),0))+IF(BV$3="",0,IF(BV$46="",IF(BV25="",1,0),0))+IF(BW$3="",0,IF(BW$46="",IF(BW25="",1,0),0))+IF(BX$3="",0,IF(BX$46="",IF(BX25="",1,0),0))+IF(BY$3="",0,IF(BY$46="",IF(BY25="",1,0),0)+IF(BZ$3="",0,IF(BZ$46="",IF(BZ25="",1,0),0))+IF(CA$3="",0,IF(CA$46="",IF(CA25="",1,0),0))+IF(CB$3="",0,IF(CB$46="",IF(CB25="",1,0),0))+IF(CC$3="",0,IF(CC$46="",IF(CC25="",1,0),0))))</f>
        <v>0</v>
      </c>
      <c r="CG25" s="46" t="str">
        <f>PARAMETRES!$B24</f>
        <v>R</v>
      </c>
      <c r="CH25" s="52" t="str">
        <f>PARAMETRES!$C24</f>
        <v>N</v>
      </c>
      <c r="CJ25" s="80"/>
      <c r="CK25" s="81"/>
      <c r="CL25" s="77" t="s">
        <v>31</v>
      </c>
      <c r="CM25" s="82" t="str">
        <f t="shared" si="5"/>
        <v/>
      </c>
      <c r="CN25" s="83" t="str">
        <f t="shared" si="6"/>
        <v/>
      </c>
    </row>
    <row r="26" spans="1:92">
      <c r="A26" s="31">
        <f t="shared" si="11"/>
        <v>21</v>
      </c>
      <c r="B26" s="46" t="str">
        <f>PARAMETRES!$B25</f>
        <v>R</v>
      </c>
      <c r="C26" s="46" t="str">
        <f>PARAMETRES!$C25</f>
        <v>A</v>
      </c>
      <c r="D26" s="47"/>
      <c r="E26" s="47"/>
      <c r="F26" s="47"/>
      <c r="G26" s="47"/>
      <c r="H26" s="47"/>
      <c r="I26" s="47"/>
      <c r="J26" s="47"/>
      <c r="K26" s="47"/>
      <c r="L26" s="47"/>
      <c r="M26" s="47"/>
      <c r="N26" s="47"/>
      <c r="O26" s="47"/>
      <c r="P26" s="47"/>
      <c r="Q26" s="47"/>
      <c r="R26" s="47"/>
      <c r="S26" s="48" t="str">
        <f>IF(T26=0,"-",SUM(D26:R26)/T26*PARAMETRES!$G$12)</f>
        <v>-</v>
      </c>
      <c r="T26" s="49">
        <f t="shared" si="0"/>
        <v>0</v>
      </c>
      <c r="U26" s="50">
        <f>IF(PARAMETRES!$B25="-","",IF(D$3="",0,IF(D$46="",IF(D26="",1,0),0))+IF(E$3="",0,IF(E$46="",IF(E26="",1,0),0))+IF(F$3="",0,IF(F$46="",IF(F26="",1,0),0))+IF(G$3="",0,IF(G$46="",IF(G26="",1,0),0))+IF(H$3="",0,IF(H$46="",IF(H26="",1,0),0))+IF(I$3="",0,IF(I$46="",IF(I26="",1,0),0))+IF(J$3="",0,IF(J$46="",IF(J26="",1,0),0))+IF(K$3="",0,IF(K$46="",IF(K26="",1,0),0))+IF(L$3="",0,IF(L$46="",IF(L26="",1,0),0))+IF(M$3="",0,IF(M$46="",IF(M26="",1,0),0))+IF(N$3="",0,IF(N$46="",IF(N26="",1,0),0)+IF(O$3="",0,IF(O$46="",IF(O26="",1,0),0))+IF(P$3="",0,IF(P$46="",IF(P26="",1,0),0))+IF(Q$3="",0,IF(Q$46="",IF(Q26="",1,0),0))+IF(R$3="",0,IF(R$46="",IF(R26="",1,0),0))))</f>
        <v>0</v>
      </c>
      <c r="V26" s="31">
        <f t="shared" si="12"/>
        <v>21</v>
      </c>
      <c r="W26" s="46" t="str">
        <f>PARAMETRES!$B25</f>
        <v>R</v>
      </c>
      <c r="X26" s="46" t="str">
        <f>PARAMETRES!$C25</f>
        <v>A</v>
      </c>
      <c r="Y26" s="47"/>
      <c r="Z26" s="47"/>
      <c r="AA26" s="47"/>
      <c r="AB26" s="47"/>
      <c r="AC26" s="47"/>
      <c r="AD26" s="47"/>
      <c r="AE26" s="47"/>
      <c r="AF26" s="47"/>
      <c r="AG26" s="47"/>
      <c r="AH26" s="47"/>
      <c r="AI26" s="47"/>
      <c r="AJ26" s="47"/>
      <c r="AK26" s="47"/>
      <c r="AL26" s="47"/>
      <c r="AM26" s="47"/>
      <c r="AN26" s="48" t="str">
        <f>IF(AO26=0,"-",SUM(Y26:AM26)/AO26*PARAMETRES!$G$12)</f>
        <v>-</v>
      </c>
      <c r="AO26" s="94">
        <f t="shared" si="1"/>
        <v>0</v>
      </c>
      <c r="AP26" s="50">
        <f>IF(PARAMETRES!$B25="-","",IF(Y$3="",0,IF(Y$46="",IF(Y26="",1,0),0))+IF(Z$3="",0,IF(Z$46="",IF(Z26="",1,0),0))+IF(AA$3="",0,IF(AA$46="",IF(AA26="",1,0),0))+IF(AB$3="",0,IF(AB$46="",IF(AB26="",1,0),0))+IF(AC$3="",0,IF(AC$46="",IF(AC26="",1,0),0))+IF(AD$3="",0,IF(AD$46="",IF(AD26="",1,0),0))+IF(AE$3="",0,IF(AE$46="",IF(AE26="",1,0),0))+IF(AF$3="",0,IF(AF$46="",IF(AF26="",1,0),0))+IF(AG$3="",0,IF(AG$46="",IF(AG26="",1,0),0))+IF(AH$3="",0,IF(AH$46="",IF(AH26="",1,0),0))+IF(AI$3="",0,IF(AI$46="",IF(AI26="",1,0),0)+IF(AJ$3="",0,IF(AJ$46="",IF(AJ26="",1,0),0))+IF(AK$3="",0,IF(AK$46="",IF(AK26="",1,0),0))+IF(AL$3="",0,IF(AL$46="",IF(AL26="",1,0),0))+IF(AM$3="",0,IF(AM$46="",IF(AM26="",1,0),0))))</f>
        <v>0</v>
      </c>
      <c r="AQ26" s="31">
        <f t="shared" si="13"/>
        <v>21</v>
      </c>
      <c r="AR26" s="46" t="str">
        <f>PARAMETRES!$B25</f>
        <v>R</v>
      </c>
      <c r="AS26" s="46" t="str">
        <f>PARAMETRES!$C25</f>
        <v>A</v>
      </c>
      <c r="AT26" s="47"/>
      <c r="AU26" s="47"/>
      <c r="AV26" s="47"/>
      <c r="AW26" s="47"/>
      <c r="AX26" s="47"/>
      <c r="AY26" s="47"/>
      <c r="AZ26" s="47"/>
      <c r="BA26" s="47"/>
      <c r="BB26" s="47"/>
      <c r="BC26" s="47"/>
      <c r="BD26" s="47"/>
      <c r="BE26" s="47"/>
      <c r="BF26" s="47"/>
      <c r="BG26" s="47"/>
      <c r="BH26" s="47"/>
      <c r="BI26" s="48" t="str">
        <f>IF(BJ26=0,"-",SUM(AT26:BH26)/BJ26*PARAMETRES!$G$12)</f>
        <v>-</v>
      </c>
      <c r="BJ26" s="94">
        <f t="shared" si="2"/>
        <v>0</v>
      </c>
      <c r="BK26" s="50">
        <f>IF(PARAMETRES!$B25="-","",IF(AT$3="",0,IF(AT$46="",IF(AT26="",1,0),0))+IF(AU$3="",0,IF(AU$46="",IF(AU26="",1,0),0))+IF(AV$3="",0,IF(AV$46="",IF(AV26="",1,0),0))+IF(AW$3="",0,IF(AW$46="",IF(AW26="",1,0),0))+IF(AX$3="",0,IF(AX$46="",IF(AX26="",1,0),0))+IF(AY$3="",0,IF(AY$46="",IF(AY26="",1,0),0))+IF(AZ$3="",0,IF(AZ$46="",IF(AZ26="",1,0),0))+IF(BA$3="",0,IF(BA$46="",IF(BA26="",1,0),0))+IF(BB$3="",0,IF(BB$46="",IF(BB26="",1,0),0))+IF(BC$3="",0,IF(BC$46="",IF(BC26="",1,0),0))+IF(BD$3="",0,IF(BD$46="",IF(BD26="",1,0),0)+IF(BE$3="",0,IF(BE$46="",IF(BE26="",1,0),0))+IF(BF$3="",0,IF(BF$46="",IF(BF26="",1,0),0))+IF(BG$3="",0,IF(BG$46="",IF(BG26="",1,0),0))+IF(BH$3="",0,IF(BH$46="",IF(BH26="",1,0),0))))</f>
        <v>0</v>
      </c>
      <c r="BL26" s="31">
        <f t="shared" si="14"/>
        <v>21</v>
      </c>
      <c r="BM26" s="46" t="str">
        <f>PARAMETRES!$B25</f>
        <v>R</v>
      </c>
      <c r="BN26" s="46" t="str">
        <f>PARAMETRES!$C25</f>
        <v>A</v>
      </c>
      <c r="BO26" s="47"/>
      <c r="BP26" s="47"/>
      <c r="BQ26" s="47"/>
      <c r="BR26" s="47"/>
      <c r="BS26" s="47"/>
      <c r="BT26" s="47"/>
      <c r="BU26" s="47"/>
      <c r="BV26" s="47"/>
      <c r="BW26" s="47"/>
      <c r="BX26" s="47"/>
      <c r="BY26" s="47"/>
      <c r="BZ26" s="47"/>
      <c r="CA26" s="47"/>
      <c r="CB26" s="47"/>
      <c r="CC26" s="47"/>
      <c r="CD26" s="48" t="str">
        <f>IF(CE26=0,"-",SUM(BO26:CC26)/CE26*PARAMETRES!$G$12)</f>
        <v>-</v>
      </c>
      <c r="CE26" s="49">
        <f t="shared" si="4"/>
        <v>0</v>
      </c>
      <c r="CF26" s="51">
        <f>IF(PARAMETRES!$B25="-","",IF(BO$3="",0,IF(BO$46="",IF(BO26="",1,0),0))+IF(BP$3="",0,IF(BP$46="",IF(BP26="",1,0),0))+IF(BQ$3="",0,IF(BQ$46="",IF(BQ26="",1,0),0))+IF(BR$3="",0,IF(BR$46="",IF(BR26="",1,0),0))+IF(BS$3="",0,IF(BS$46="",IF(BS26="",1,0),0))+IF(BT$3="",0,IF(BT$46="",IF(BT26="",1,0),0))+IF(BU$3="",0,IF(BU$46="",IF(BU26="",1,0),0))+IF(BV$3="",0,IF(BV$46="",IF(BV26="",1,0),0))+IF(BW$3="",0,IF(BW$46="",IF(BW26="",1,0),0))+IF(BX$3="",0,IF(BX$46="",IF(BX26="",1,0),0))+IF(BY$3="",0,IF(BY$46="",IF(BY26="",1,0),0)+IF(BZ$3="",0,IF(BZ$46="",IF(BZ26="",1,0),0))+IF(CA$3="",0,IF(CA$46="",IF(CA26="",1,0),0))+IF(CB$3="",0,IF(CB$46="",IF(CB26="",1,0),0))+IF(CC$3="",0,IF(CC$46="",IF(CC26="",1,0),0))))</f>
        <v>0</v>
      </c>
      <c r="CG26" s="46" t="str">
        <f>PARAMETRES!$B25</f>
        <v>R</v>
      </c>
      <c r="CH26" s="52" t="str">
        <f>PARAMETRES!$C25</f>
        <v>A</v>
      </c>
      <c r="CJ26" s="80"/>
      <c r="CK26" s="81"/>
      <c r="CL26" s="77" t="s">
        <v>31</v>
      </c>
      <c r="CM26" s="82" t="str">
        <f t="shared" si="5"/>
        <v/>
      </c>
      <c r="CN26" s="83" t="str">
        <f t="shared" si="6"/>
        <v/>
      </c>
    </row>
    <row r="27" spans="1:92">
      <c r="A27" s="31">
        <f t="shared" si="11"/>
        <v>22</v>
      </c>
      <c r="B27" s="46" t="str">
        <f>PARAMETRES!$B26</f>
        <v>S</v>
      </c>
      <c r="C27" s="46" t="str">
        <f>PARAMETRES!$C26</f>
        <v>M</v>
      </c>
      <c r="D27" s="47"/>
      <c r="E27" s="47"/>
      <c r="F27" s="47"/>
      <c r="G27" s="47"/>
      <c r="H27" s="47"/>
      <c r="I27" s="47"/>
      <c r="J27" s="47"/>
      <c r="K27" s="47"/>
      <c r="L27" s="47"/>
      <c r="M27" s="47"/>
      <c r="N27" s="47"/>
      <c r="O27" s="47"/>
      <c r="P27" s="47"/>
      <c r="Q27" s="47"/>
      <c r="R27" s="47"/>
      <c r="S27" s="48" t="str">
        <f>IF(T27=0,"-",SUM(D27:R27)/T27*PARAMETRES!$G$12)</f>
        <v>-</v>
      </c>
      <c r="T27" s="49">
        <f t="shared" si="0"/>
        <v>0</v>
      </c>
      <c r="U27" s="50">
        <f>IF(PARAMETRES!$B26="-","",IF(D$3="",0,IF(D$46="",IF(D27="",1,0),0))+IF(E$3="",0,IF(E$46="",IF(E27="",1,0),0))+IF(F$3="",0,IF(F$46="",IF(F27="",1,0),0))+IF(G$3="",0,IF(G$46="",IF(G27="",1,0),0))+IF(H$3="",0,IF(H$46="",IF(H27="",1,0),0))+IF(I$3="",0,IF(I$46="",IF(I27="",1,0),0))+IF(J$3="",0,IF(J$46="",IF(J27="",1,0),0))+IF(K$3="",0,IF(K$46="",IF(K27="",1,0),0))+IF(L$3="",0,IF(L$46="",IF(L27="",1,0),0))+IF(M$3="",0,IF(M$46="",IF(M27="",1,0),0))+IF(N$3="",0,IF(N$46="",IF(N27="",1,0),0)+IF(O$3="",0,IF(O$46="",IF(O27="",1,0),0))+IF(P$3="",0,IF(P$46="",IF(P27="",1,0),0))+IF(Q$3="",0,IF(Q$46="",IF(Q27="",1,0),0))+IF(R$3="",0,IF(R$46="",IF(R27="",1,0),0))))</f>
        <v>0</v>
      </c>
      <c r="V27" s="31">
        <f t="shared" si="12"/>
        <v>22</v>
      </c>
      <c r="W27" s="46" t="str">
        <f>PARAMETRES!$B26</f>
        <v>S</v>
      </c>
      <c r="X27" s="46" t="str">
        <f>PARAMETRES!$C26</f>
        <v>M</v>
      </c>
      <c r="Y27" s="47"/>
      <c r="Z27" s="47"/>
      <c r="AA27" s="47"/>
      <c r="AB27" s="47"/>
      <c r="AC27" s="47"/>
      <c r="AD27" s="47"/>
      <c r="AE27" s="47"/>
      <c r="AF27" s="47"/>
      <c r="AG27" s="47"/>
      <c r="AH27" s="47"/>
      <c r="AI27" s="47"/>
      <c r="AJ27" s="47"/>
      <c r="AK27" s="47"/>
      <c r="AL27" s="47"/>
      <c r="AM27" s="47"/>
      <c r="AN27" s="48" t="str">
        <f>IF(AO27=0,"-",SUM(Y27:AM27)/AO27*PARAMETRES!$G$12)</f>
        <v>-</v>
      </c>
      <c r="AO27" s="94">
        <f t="shared" si="1"/>
        <v>0</v>
      </c>
      <c r="AP27" s="50">
        <f>IF(PARAMETRES!$B26="-","",IF(Y$3="",0,IF(Y$46="",IF(Y27="",1,0),0))+IF(Z$3="",0,IF(Z$46="",IF(Z27="",1,0),0))+IF(AA$3="",0,IF(AA$46="",IF(AA27="",1,0),0))+IF(AB$3="",0,IF(AB$46="",IF(AB27="",1,0),0))+IF(AC$3="",0,IF(AC$46="",IF(AC27="",1,0),0))+IF(AD$3="",0,IF(AD$46="",IF(AD27="",1,0),0))+IF(AE$3="",0,IF(AE$46="",IF(AE27="",1,0),0))+IF(AF$3="",0,IF(AF$46="",IF(AF27="",1,0),0))+IF(AG$3="",0,IF(AG$46="",IF(AG27="",1,0),0))+IF(AH$3="",0,IF(AH$46="",IF(AH27="",1,0),0))+IF(AI$3="",0,IF(AI$46="",IF(AI27="",1,0),0)+IF(AJ$3="",0,IF(AJ$46="",IF(AJ27="",1,0),0))+IF(AK$3="",0,IF(AK$46="",IF(AK27="",1,0),0))+IF(AL$3="",0,IF(AL$46="",IF(AL27="",1,0),0))+IF(AM$3="",0,IF(AM$46="",IF(AM27="",1,0),0))))</f>
        <v>0</v>
      </c>
      <c r="AQ27" s="31">
        <f t="shared" si="13"/>
        <v>22</v>
      </c>
      <c r="AR27" s="46" t="str">
        <f>PARAMETRES!$B26</f>
        <v>S</v>
      </c>
      <c r="AS27" s="46" t="str">
        <f>PARAMETRES!$C26</f>
        <v>M</v>
      </c>
      <c r="AT27" s="47"/>
      <c r="AU27" s="47"/>
      <c r="AV27" s="47"/>
      <c r="AW27" s="47"/>
      <c r="AX27" s="47"/>
      <c r="AY27" s="47"/>
      <c r="AZ27" s="47"/>
      <c r="BA27" s="47"/>
      <c r="BB27" s="47"/>
      <c r="BC27" s="47"/>
      <c r="BD27" s="47"/>
      <c r="BE27" s="47"/>
      <c r="BF27" s="47"/>
      <c r="BG27" s="47"/>
      <c r="BH27" s="47"/>
      <c r="BI27" s="48" t="str">
        <f>IF(BJ27=0,"-",SUM(AT27:BH27)/BJ27*PARAMETRES!$G$12)</f>
        <v>-</v>
      </c>
      <c r="BJ27" s="94">
        <f t="shared" si="2"/>
        <v>0</v>
      </c>
      <c r="BK27" s="50">
        <f>IF(PARAMETRES!$B26="-","",IF(AT$3="",0,IF(AT$46="",IF(AT27="",1,0),0))+IF(AU$3="",0,IF(AU$46="",IF(AU27="",1,0),0))+IF(AV$3="",0,IF(AV$46="",IF(AV27="",1,0),0))+IF(AW$3="",0,IF(AW$46="",IF(AW27="",1,0),0))+IF(AX$3="",0,IF(AX$46="",IF(AX27="",1,0),0))+IF(AY$3="",0,IF(AY$46="",IF(AY27="",1,0),0))+IF(AZ$3="",0,IF(AZ$46="",IF(AZ27="",1,0),0))+IF(BA$3="",0,IF(BA$46="",IF(BA27="",1,0),0))+IF(BB$3="",0,IF(BB$46="",IF(BB27="",1,0),0))+IF(BC$3="",0,IF(BC$46="",IF(BC27="",1,0),0))+IF(BD$3="",0,IF(BD$46="",IF(BD27="",1,0),0)+IF(BE$3="",0,IF(BE$46="",IF(BE27="",1,0),0))+IF(BF$3="",0,IF(BF$46="",IF(BF27="",1,0),0))+IF(BG$3="",0,IF(BG$46="",IF(BG27="",1,0),0))+IF(BH$3="",0,IF(BH$46="",IF(BH27="",1,0),0))))</f>
        <v>0</v>
      </c>
      <c r="BL27" s="31">
        <f t="shared" si="14"/>
        <v>22</v>
      </c>
      <c r="BM27" s="46" t="str">
        <f>PARAMETRES!$B26</f>
        <v>S</v>
      </c>
      <c r="BN27" s="46" t="str">
        <f>PARAMETRES!$C26</f>
        <v>M</v>
      </c>
      <c r="BO27" s="47"/>
      <c r="BP27" s="47"/>
      <c r="BQ27" s="47"/>
      <c r="BR27" s="47"/>
      <c r="BS27" s="47"/>
      <c r="BT27" s="47"/>
      <c r="BU27" s="47"/>
      <c r="BV27" s="47"/>
      <c r="BW27" s="47"/>
      <c r="BX27" s="47"/>
      <c r="BY27" s="47"/>
      <c r="BZ27" s="47"/>
      <c r="CA27" s="47"/>
      <c r="CB27" s="47"/>
      <c r="CC27" s="47"/>
      <c r="CD27" s="48" t="str">
        <f>IF(CE27=0,"-",SUM(BO27:CC27)/CE27*PARAMETRES!$G$12)</f>
        <v>-</v>
      </c>
      <c r="CE27" s="49">
        <f t="shared" si="3"/>
        <v>0</v>
      </c>
      <c r="CF27" s="51">
        <f>IF(PARAMETRES!$B26="-","",IF(BO$3="",0,IF(BO$46="",IF(BO27="",1,0),0))+IF(BP$3="",0,IF(BP$46="",IF(BP27="",1,0),0))+IF(BQ$3="",0,IF(BQ$46="",IF(BQ27="",1,0),0))+IF(BR$3="",0,IF(BR$46="",IF(BR27="",1,0),0))+IF(BS$3="",0,IF(BS$46="",IF(BS27="",1,0),0))+IF(BT$3="",0,IF(BT$46="",IF(BT27="",1,0),0))+IF(BU$3="",0,IF(BU$46="",IF(BU27="",1,0),0))+IF(BV$3="",0,IF(BV$46="",IF(BV27="",1,0),0))+IF(BW$3="",0,IF(BW$46="",IF(BW27="",1,0),0))+IF(BX$3="",0,IF(BX$46="",IF(BX27="",1,0),0))+IF(BY$3="",0,IF(BY$46="",IF(BY27="",1,0),0)+IF(BZ$3="",0,IF(BZ$46="",IF(BZ27="",1,0),0))+IF(CA$3="",0,IF(CA$46="",IF(CA27="",1,0),0))+IF(CB$3="",0,IF(CB$46="",IF(CB27="",1,0),0))+IF(CC$3="",0,IF(CC$46="",IF(CC27="",1,0),0))))</f>
        <v>0</v>
      </c>
      <c r="CG27" s="46" t="str">
        <f>PARAMETRES!$B26</f>
        <v>S</v>
      </c>
      <c r="CH27" s="52" t="str">
        <f>PARAMETRES!$C26</f>
        <v>M</v>
      </c>
      <c r="CJ27" s="80"/>
      <c r="CK27" s="81"/>
      <c r="CL27" s="77" t="s">
        <v>31</v>
      </c>
      <c r="CM27" s="82" t="str">
        <f t="shared" si="5"/>
        <v/>
      </c>
      <c r="CN27" s="83" t="str">
        <f t="shared" si="6"/>
        <v/>
      </c>
    </row>
    <row r="28" spans="1:92">
      <c r="A28" s="31">
        <f t="shared" si="11"/>
        <v>23</v>
      </c>
      <c r="B28" s="46" t="str">
        <f>PARAMETRES!$B27</f>
        <v>S</v>
      </c>
      <c r="C28" s="46" t="str">
        <f>PARAMETRES!$C27</f>
        <v>N</v>
      </c>
      <c r="D28" s="47"/>
      <c r="E28" s="47"/>
      <c r="F28" s="47"/>
      <c r="G28" s="47"/>
      <c r="H28" s="47"/>
      <c r="I28" s="47"/>
      <c r="J28" s="47"/>
      <c r="K28" s="47"/>
      <c r="L28" s="47"/>
      <c r="M28" s="47"/>
      <c r="N28" s="47"/>
      <c r="O28" s="47"/>
      <c r="P28" s="47"/>
      <c r="Q28" s="47"/>
      <c r="R28" s="47"/>
      <c r="S28" s="48" t="str">
        <f>IF(T28=0,"-",SUM(D28:R28)/T28*PARAMETRES!$G$12)</f>
        <v>-</v>
      </c>
      <c r="T28" s="49">
        <f t="shared" si="0"/>
        <v>0</v>
      </c>
      <c r="U28" s="50">
        <f>IF(PARAMETRES!$B27="-","",IF(D$3="",0,IF(D$46="",IF(D28="",1,0),0))+IF(E$3="",0,IF(E$46="",IF(E28="",1,0),0))+IF(F$3="",0,IF(F$46="",IF(F28="",1,0),0))+IF(G$3="",0,IF(G$46="",IF(G28="",1,0),0))+IF(H$3="",0,IF(H$46="",IF(H28="",1,0),0))+IF(I$3="",0,IF(I$46="",IF(I28="",1,0),0))+IF(J$3="",0,IF(J$46="",IF(J28="",1,0),0))+IF(K$3="",0,IF(K$46="",IF(K28="",1,0),0))+IF(L$3="",0,IF(L$46="",IF(L28="",1,0),0))+IF(M$3="",0,IF(M$46="",IF(M28="",1,0),0))+IF(N$3="",0,IF(N$46="",IF(N28="",1,0),0)+IF(O$3="",0,IF(O$46="",IF(O28="",1,0),0))+IF(P$3="",0,IF(P$46="",IF(P28="",1,0),0))+IF(Q$3="",0,IF(Q$46="",IF(Q28="",1,0),0))+IF(R$3="",0,IF(R$46="",IF(R28="",1,0),0))))</f>
        <v>0</v>
      </c>
      <c r="V28" s="31">
        <f t="shared" si="12"/>
        <v>23</v>
      </c>
      <c r="W28" s="46" t="str">
        <f>PARAMETRES!$B27</f>
        <v>S</v>
      </c>
      <c r="X28" s="46" t="str">
        <f>PARAMETRES!$C27</f>
        <v>N</v>
      </c>
      <c r="Y28" s="47"/>
      <c r="Z28" s="47"/>
      <c r="AA28" s="47"/>
      <c r="AB28" s="47"/>
      <c r="AC28" s="47"/>
      <c r="AD28" s="47"/>
      <c r="AE28" s="47"/>
      <c r="AF28" s="47"/>
      <c r="AG28" s="47"/>
      <c r="AH28" s="47"/>
      <c r="AI28" s="47"/>
      <c r="AJ28" s="47"/>
      <c r="AK28" s="47"/>
      <c r="AL28" s="47"/>
      <c r="AM28" s="47"/>
      <c r="AN28" s="48" t="str">
        <f>IF(AO28=0,"-",SUM(Y28:AM28)/AO28*PARAMETRES!$G$12)</f>
        <v>-</v>
      </c>
      <c r="AO28" s="94">
        <f t="shared" si="1"/>
        <v>0</v>
      </c>
      <c r="AP28" s="50">
        <f>IF(PARAMETRES!$B27="-","",IF(Y$3="",0,IF(Y$46="",IF(Y28="",1,0),0))+IF(Z$3="",0,IF(Z$46="",IF(Z28="",1,0),0))+IF(AA$3="",0,IF(AA$46="",IF(AA28="",1,0),0))+IF(AB$3="",0,IF(AB$46="",IF(AB28="",1,0),0))+IF(AC$3="",0,IF(AC$46="",IF(AC28="",1,0),0))+IF(AD$3="",0,IF(AD$46="",IF(AD28="",1,0),0))+IF(AE$3="",0,IF(AE$46="",IF(AE28="",1,0),0))+IF(AF$3="",0,IF(AF$46="",IF(AF28="",1,0),0))+IF(AG$3="",0,IF(AG$46="",IF(AG28="",1,0),0))+IF(AH$3="",0,IF(AH$46="",IF(AH28="",1,0),0))+IF(AI$3="",0,IF(AI$46="",IF(AI28="",1,0),0)+IF(AJ$3="",0,IF(AJ$46="",IF(AJ28="",1,0),0))+IF(AK$3="",0,IF(AK$46="",IF(AK28="",1,0),0))+IF(AL$3="",0,IF(AL$46="",IF(AL28="",1,0),0))+IF(AM$3="",0,IF(AM$46="",IF(AM28="",1,0),0))))</f>
        <v>0</v>
      </c>
      <c r="AQ28" s="31">
        <f t="shared" si="13"/>
        <v>23</v>
      </c>
      <c r="AR28" s="46" t="str">
        <f>PARAMETRES!$B27</f>
        <v>S</v>
      </c>
      <c r="AS28" s="46" t="str">
        <f>PARAMETRES!$C27</f>
        <v>N</v>
      </c>
      <c r="AT28" s="47"/>
      <c r="AU28" s="47"/>
      <c r="AV28" s="47"/>
      <c r="AW28" s="47"/>
      <c r="AX28" s="47"/>
      <c r="AY28" s="47"/>
      <c r="AZ28" s="47"/>
      <c r="BA28" s="47"/>
      <c r="BB28" s="47"/>
      <c r="BC28" s="47"/>
      <c r="BD28" s="47"/>
      <c r="BE28" s="47"/>
      <c r="BF28" s="47"/>
      <c r="BG28" s="47"/>
      <c r="BH28" s="47"/>
      <c r="BI28" s="48" t="str">
        <f>IF(BJ28=0,"-",SUM(AT28:BH28)/BJ28*PARAMETRES!$G$12)</f>
        <v>-</v>
      </c>
      <c r="BJ28" s="94">
        <f t="shared" si="2"/>
        <v>0</v>
      </c>
      <c r="BK28" s="50">
        <f>IF(PARAMETRES!$B27="-","",IF(AT$3="",0,IF(AT$46="",IF(AT28="",1,0),0))+IF(AU$3="",0,IF(AU$46="",IF(AU28="",1,0),0))+IF(AV$3="",0,IF(AV$46="",IF(AV28="",1,0),0))+IF(AW$3="",0,IF(AW$46="",IF(AW28="",1,0),0))+IF(AX$3="",0,IF(AX$46="",IF(AX28="",1,0),0))+IF(AY$3="",0,IF(AY$46="",IF(AY28="",1,0),0))+IF(AZ$3="",0,IF(AZ$46="",IF(AZ28="",1,0),0))+IF(BA$3="",0,IF(BA$46="",IF(BA28="",1,0),0))+IF(BB$3="",0,IF(BB$46="",IF(BB28="",1,0),0))+IF(BC$3="",0,IF(BC$46="",IF(BC28="",1,0),0))+IF(BD$3="",0,IF(BD$46="",IF(BD28="",1,0),0)+IF(BE$3="",0,IF(BE$46="",IF(BE28="",1,0),0))+IF(BF$3="",0,IF(BF$46="",IF(BF28="",1,0),0))+IF(BG$3="",0,IF(BG$46="",IF(BG28="",1,0),0))+IF(BH$3="",0,IF(BH$46="",IF(BH28="",1,0),0))))</f>
        <v>0</v>
      </c>
      <c r="BL28" s="31">
        <f t="shared" si="14"/>
        <v>23</v>
      </c>
      <c r="BM28" s="46" t="str">
        <f>PARAMETRES!$B27</f>
        <v>S</v>
      </c>
      <c r="BN28" s="46" t="str">
        <f>PARAMETRES!$C27</f>
        <v>N</v>
      </c>
      <c r="BO28" s="47"/>
      <c r="BP28" s="47"/>
      <c r="BQ28" s="47"/>
      <c r="BR28" s="47"/>
      <c r="BS28" s="47"/>
      <c r="BT28" s="47"/>
      <c r="BU28" s="47"/>
      <c r="BV28" s="47"/>
      <c r="BW28" s="47"/>
      <c r="BX28" s="47"/>
      <c r="BY28" s="47"/>
      <c r="BZ28" s="47"/>
      <c r="CA28" s="47"/>
      <c r="CB28" s="47"/>
      <c r="CC28" s="47"/>
      <c r="CD28" s="48" t="str">
        <f>IF(CE28=0,"-",SUM(BO28:CC28)/CE28*PARAMETRES!$G$12)</f>
        <v>-</v>
      </c>
      <c r="CE28" s="49">
        <f t="shared" si="3"/>
        <v>0</v>
      </c>
      <c r="CF28" s="51">
        <f>IF(PARAMETRES!$B27="-","",IF(BO$3="",0,IF(BO$46="",IF(BO28="",1,0),0))+IF(BP$3="",0,IF(BP$46="",IF(BP28="",1,0),0))+IF(BQ$3="",0,IF(BQ$46="",IF(BQ28="",1,0),0))+IF(BR$3="",0,IF(BR$46="",IF(BR28="",1,0),0))+IF(BS$3="",0,IF(BS$46="",IF(BS28="",1,0),0))+IF(BT$3="",0,IF(BT$46="",IF(BT28="",1,0),0))+IF(BU$3="",0,IF(BU$46="",IF(BU28="",1,0),0))+IF(BV$3="",0,IF(BV$46="",IF(BV28="",1,0),0))+IF(BW$3="",0,IF(BW$46="",IF(BW28="",1,0),0))+IF(BX$3="",0,IF(BX$46="",IF(BX28="",1,0),0))+IF(BY$3="",0,IF(BY$46="",IF(BY28="",1,0),0)+IF(BZ$3="",0,IF(BZ$46="",IF(BZ28="",1,0),0))+IF(CA$3="",0,IF(CA$46="",IF(CA28="",1,0),0))+IF(CB$3="",0,IF(CB$46="",IF(CB28="",1,0),0))+IF(CC$3="",0,IF(CC$46="",IF(CC28="",1,0),0))))</f>
        <v>0</v>
      </c>
      <c r="CG28" s="46" t="str">
        <f>PARAMETRES!$B27</f>
        <v>S</v>
      </c>
      <c r="CH28" s="52" t="str">
        <f>PARAMETRES!$C27</f>
        <v>N</v>
      </c>
      <c r="CJ28" s="80"/>
      <c r="CK28" s="81"/>
      <c r="CL28" s="77" t="s">
        <v>31</v>
      </c>
      <c r="CM28" s="82" t="str">
        <f t="shared" si="5"/>
        <v/>
      </c>
      <c r="CN28" s="83" t="str">
        <f t="shared" si="6"/>
        <v/>
      </c>
    </row>
    <row r="29" spans="1:92">
      <c r="A29" s="31">
        <f t="shared" si="11"/>
        <v>24</v>
      </c>
      <c r="B29" s="46" t="str">
        <f>PARAMETRES!$B28</f>
        <v>S</v>
      </c>
      <c r="C29" s="46" t="str">
        <f>PARAMETRES!$C28</f>
        <v>T</v>
      </c>
      <c r="D29" s="47"/>
      <c r="E29" s="47"/>
      <c r="F29" s="47"/>
      <c r="G29" s="47"/>
      <c r="H29" s="47"/>
      <c r="I29" s="47"/>
      <c r="J29" s="47"/>
      <c r="K29" s="47"/>
      <c r="L29" s="47"/>
      <c r="M29" s="47"/>
      <c r="N29" s="47"/>
      <c r="O29" s="47"/>
      <c r="P29" s="47"/>
      <c r="Q29" s="47"/>
      <c r="R29" s="47"/>
      <c r="S29" s="48" t="str">
        <f>IF(T29=0,"-",SUM(D29:R29)/T29*PARAMETRES!$G$12)</f>
        <v>-</v>
      </c>
      <c r="T29" s="49">
        <f t="shared" si="0"/>
        <v>0</v>
      </c>
      <c r="U29" s="50">
        <f>IF(PARAMETRES!$B28="-","",IF(D$3="",0,IF(D$46="",IF(D29="",1,0),0))+IF(E$3="",0,IF(E$46="",IF(E29="",1,0),0))+IF(F$3="",0,IF(F$46="",IF(F29="",1,0),0))+IF(G$3="",0,IF(G$46="",IF(G29="",1,0),0))+IF(H$3="",0,IF(H$46="",IF(H29="",1,0),0))+IF(I$3="",0,IF(I$46="",IF(I29="",1,0),0))+IF(J$3="",0,IF(J$46="",IF(J29="",1,0),0))+IF(K$3="",0,IF(K$46="",IF(K29="",1,0),0))+IF(L$3="",0,IF(L$46="",IF(L29="",1,0),0))+IF(M$3="",0,IF(M$46="",IF(M29="",1,0),0))+IF(N$3="",0,IF(N$46="",IF(N29="",1,0),0)+IF(O$3="",0,IF(O$46="",IF(O29="",1,0),0))+IF(P$3="",0,IF(P$46="",IF(P29="",1,0),0))+IF(Q$3="",0,IF(Q$46="",IF(Q29="",1,0),0))+IF(R$3="",0,IF(R$46="",IF(R29="",1,0),0))))</f>
        <v>0</v>
      </c>
      <c r="V29" s="31">
        <f t="shared" si="12"/>
        <v>24</v>
      </c>
      <c r="W29" s="46" t="str">
        <f>PARAMETRES!$B28</f>
        <v>S</v>
      </c>
      <c r="X29" s="46" t="str">
        <f>PARAMETRES!$C28</f>
        <v>T</v>
      </c>
      <c r="Y29" s="47"/>
      <c r="Z29" s="47"/>
      <c r="AA29" s="47"/>
      <c r="AB29" s="47"/>
      <c r="AC29" s="47"/>
      <c r="AD29" s="47"/>
      <c r="AE29" s="47"/>
      <c r="AF29" s="47"/>
      <c r="AG29" s="47"/>
      <c r="AH29" s="47"/>
      <c r="AI29" s="47"/>
      <c r="AJ29" s="47"/>
      <c r="AK29" s="47"/>
      <c r="AL29" s="47"/>
      <c r="AM29" s="47"/>
      <c r="AN29" s="48" t="str">
        <f>IF(AO29=0,"-",SUM(Y29:AM29)/AO29*PARAMETRES!$G$12)</f>
        <v>-</v>
      </c>
      <c r="AO29" s="94">
        <f t="shared" si="1"/>
        <v>0</v>
      </c>
      <c r="AP29" s="50">
        <f>IF(PARAMETRES!$B28="-","",IF(Y$3="",0,IF(Y$46="",IF(Y29="",1,0),0))+IF(Z$3="",0,IF(Z$46="",IF(Z29="",1,0),0))+IF(AA$3="",0,IF(AA$46="",IF(AA29="",1,0),0))+IF(AB$3="",0,IF(AB$46="",IF(AB29="",1,0),0))+IF(AC$3="",0,IF(AC$46="",IF(AC29="",1,0),0))+IF(AD$3="",0,IF(AD$46="",IF(AD29="",1,0),0))+IF(AE$3="",0,IF(AE$46="",IF(AE29="",1,0),0))+IF(AF$3="",0,IF(AF$46="",IF(AF29="",1,0),0))+IF(AG$3="",0,IF(AG$46="",IF(AG29="",1,0),0))+IF(AH$3="",0,IF(AH$46="",IF(AH29="",1,0),0))+IF(AI$3="",0,IF(AI$46="",IF(AI29="",1,0),0)+IF(AJ$3="",0,IF(AJ$46="",IF(AJ29="",1,0),0))+IF(AK$3="",0,IF(AK$46="",IF(AK29="",1,0),0))+IF(AL$3="",0,IF(AL$46="",IF(AL29="",1,0),0))+IF(AM$3="",0,IF(AM$46="",IF(AM29="",1,0),0))))</f>
        <v>0</v>
      </c>
      <c r="AQ29" s="31">
        <f t="shared" si="13"/>
        <v>24</v>
      </c>
      <c r="AR29" s="46" t="str">
        <f>PARAMETRES!$B28</f>
        <v>S</v>
      </c>
      <c r="AS29" s="46" t="str">
        <f>PARAMETRES!$C28</f>
        <v>T</v>
      </c>
      <c r="AT29" s="47"/>
      <c r="AU29" s="47"/>
      <c r="AV29" s="47"/>
      <c r="AW29" s="47"/>
      <c r="AX29" s="47"/>
      <c r="AY29" s="47"/>
      <c r="AZ29" s="47"/>
      <c r="BA29" s="47"/>
      <c r="BB29" s="47"/>
      <c r="BC29" s="47"/>
      <c r="BD29" s="47"/>
      <c r="BE29" s="47"/>
      <c r="BF29" s="47"/>
      <c r="BG29" s="47"/>
      <c r="BH29" s="47"/>
      <c r="BI29" s="48" t="str">
        <f>IF(BJ29=0,"-",SUM(AT29:BH29)/BJ29*PARAMETRES!$G$12)</f>
        <v>-</v>
      </c>
      <c r="BJ29" s="94">
        <f t="shared" si="2"/>
        <v>0</v>
      </c>
      <c r="BK29" s="50">
        <f>IF(PARAMETRES!$B28="-","",IF(AT$3="",0,IF(AT$46="",IF(AT29="",1,0),0))+IF(AU$3="",0,IF(AU$46="",IF(AU29="",1,0),0))+IF(AV$3="",0,IF(AV$46="",IF(AV29="",1,0),0))+IF(AW$3="",0,IF(AW$46="",IF(AW29="",1,0),0))+IF(AX$3="",0,IF(AX$46="",IF(AX29="",1,0),0))+IF(AY$3="",0,IF(AY$46="",IF(AY29="",1,0),0))+IF(AZ$3="",0,IF(AZ$46="",IF(AZ29="",1,0),0))+IF(BA$3="",0,IF(BA$46="",IF(BA29="",1,0),0))+IF(BB$3="",0,IF(BB$46="",IF(BB29="",1,0),0))+IF(BC$3="",0,IF(BC$46="",IF(BC29="",1,0),0))+IF(BD$3="",0,IF(BD$46="",IF(BD29="",1,0),0)+IF(BE$3="",0,IF(BE$46="",IF(BE29="",1,0),0))+IF(BF$3="",0,IF(BF$46="",IF(BF29="",1,0),0))+IF(BG$3="",0,IF(BG$46="",IF(BG29="",1,0),0))+IF(BH$3="",0,IF(BH$46="",IF(BH29="",1,0),0))))</f>
        <v>0</v>
      </c>
      <c r="BL29" s="31">
        <f t="shared" si="14"/>
        <v>24</v>
      </c>
      <c r="BM29" s="46" t="str">
        <f>PARAMETRES!$B28</f>
        <v>S</v>
      </c>
      <c r="BN29" s="46" t="str">
        <f>PARAMETRES!$C28</f>
        <v>T</v>
      </c>
      <c r="BO29" s="47"/>
      <c r="BP29" s="47"/>
      <c r="BQ29" s="47"/>
      <c r="BR29" s="47"/>
      <c r="BS29" s="47"/>
      <c r="BT29" s="47"/>
      <c r="BU29" s="47"/>
      <c r="BV29" s="47"/>
      <c r="BW29" s="47"/>
      <c r="BX29" s="47"/>
      <c r="BY29" s="47"/>
      <c r="BZ29" s="47"/>
      <c r="CA29" s="47"/>
      <c r="CB29" s="47"/>
      <c r="CC29" s="47"/>
      <c r="CD29" s="48" t="str">
        <f>IF(CE29=0,"-",SUM(BO29:CC29)/CE29*PARAMETRES!$G$12)</f>
        <v>-</v>
      </c>
      <c r="CE29" s="49">
        <f t="shared" si="3"/>
        <v>0</v>
      </c>
      <c r="CF29" s="51">
        <f>IF(PARAMETRES!$B28="-","",IF(BO$3="",0,IF(BO$46="",IF(BO29="",1,0),0))+IF(BP$3="",0,IF(BP$46="",IF(BP29="",1,0),0))+IF(BQ$3="",0,IF(BQ$46="",IF(BQ29="",1,0),0))+IF(BR$3="",0,IF(BR$46="",IF(BR29="",1,0),0))+IF(BS$3="",0,IF(BS$46="",IF(BS29="",1,0),0))+IF(BT$3="",0,IF(BT$46="",IF(BT29="",1,0),0))+IF(BU$3="",0,IF(BU$46="",IF(BU29="",1,0),0))+IF(BV$3="",0,IF(BV$46="",IF(BV29="",1,0),0))+IF(BW$3="",0,IF(BW$46="",IF(BW29="",1,0),0))+IF(BX$3="",0,IF(BX$46="",IF(BX29="",1,0),0))+IF(BY$3="",0,IF(BY$46="",IF(BY29="",1,0),0)+IF(BZ$3="",0,IF(BZ$46="",IF(BZ29="",1,0),0))+IF(CA$3="",0,IF(CA$46="",IF(CA29="",1,0),0))+IF(CB$3="",0,IF(CB$46="",IF(CB29="",1,0),0))+IF(CC$3="",0,IF(CC$46="",IF(CC29="",1,0),0))))</f>
        <v>0</v>
      </c>
      <c r="CG29" s="46" t="str">
        <f>PARAMETRES!$B28</f>
        <v>S</v>
      </c>
      <c r="CH29" s="52" t="str">
        <f>PARAMETRES!$C28</f>
        <v>T</v>
      </c>
      <c r="CJ29" s="80"/>
      <c r="CK29" s="81"/>
      <c r="CL29" s="77" t="s">
        <v>31</v>
      </c>
      <c r="CM29" s="82" t="str">
        <f t="shared" si="5"/>
        <v/>
      </c>
      <c r="CN29" s="83" t="str">
        <f t="shared" si="6"/>
        <v/>
      </c>
    </row>
    <row r="30" spans="1:92">
      <c r="A30" s="31">
        <f t="shared" si="11"/>
        <v>25</v>
      </c>
      <c r="B30" s="46" t="str">
        <f>PARAMETRES!$B29</f>
        <v>T</v>
      </c>
      <c r="C30" s="46" t="str">
        <f>PARAMETRES!$C29</f>
        <v>L</v>
      </c>
      <c r="D30" s="47"/>
      <c r="E30" s="47"/>
      <c r="F30" s="47"/>
      <c r="G30" s="47"/>
      <c r="H30" s="47"/>
      <c r="I30" s="47"/>
      <c r="J30" s="47"/>
      <c r="K30" s="47"/>
      <c r="L30" s="47"/>
      <c r="M30" s="47"/>
      <c r="N30" s="47"/>
      <c r="O30" s="47"/>
      <c r="P30" s="47"/>
      <c r="Q30" s="47"/>
      <c r="R30" s="47"/>
      <c r="S30" s="48" t="str">
        <f>IF(T30=0,"-",SUM(D30:R30)/T30*PARAMETRES!$G$12)</f>
        <v>-</v>
      </c>
      <c r="T30" s="49">
        <f t="shared" si="0"/>
        <v>0</v>
      </c>
      <c r="U30" s="50">
        <f>IF(PARAMETRES!$B29="-","",IF(D$3="",0,IF(D$46="",IF(D30="",1,0),0))+IF(E$3="",0,IF(E$46="",IF(E30="",1,0),0))+IF(F$3="",0,IF(F$46="",IF(F30="",1,0),0))+IF(G$3="",0,IF(G$46="",IF(G30="",1,0),0))+IF(H$3="",0,IF(H$46="",IF(H30="",1,0),0))+IF(I$3="",0,IF(I$46="",IF(I30="",1,0),0))+IF(J$3="",0,IF(J$46="",IF(J30="",1,0),0))+IF(K$3="",0,IF(K$46="",IF(K30="",1,0),0))+IF(L$3="",0,IF(L$46="",IF(L30="",1,0),0))+IF(M$3="",0,IF(M$46="",IF(M30="",1,0),0))+IF(N$3="",0,IF(N$46="",IF(N30="",1,0),0)+IF(O$3="",0,IF(O$46="",IF(O30="",1,0),0))+IF(P$3="",0,IF(P$46="",IF(P30="",1,0),0))+IF(Q$3="",0,IF(Q$46="",IF(Q30="",1,0),0))+IF(R$3="",0,IF(R$46="",IF(R30="",1,0),0))))</f>
        <v>0</v>
      </c>
      <c r="V30" s="31">
        <f t="shared" si="12"/>
        <v>25</v>
      </c>
      <c r="W30" s="46" t="str">
        <f>PARAMETRES!$B29</f>
        <v>T</v>
      </c>
      <c r="X30" s="46" t="str">
        <f>PARAMETRES!$C29</f>
        <v>L</v>
      </c>
      <c r="Y30" s="47"/>
      <c r="Z30" s="47"/>
      <c r="AA30" s="47"/>
      <c r="AB30" s="47"/>
      <c r="AC30" s="47"/>
      <c r="AD30" s="47"/>
      <c r="AE30" s="47"/>
      <c r="AF30" s="47"/>
      <c r="AG30" s="47"/>
      <c r="AH30" s="47"/>
      <c r="AI30" s="47"/>
      <c r="AJ30" s="47"/>
      <c r="AK30" s="47"/>
      <c r="AL30" s="47"/>
      <c r="AM30" s="47"/>
      <c r="AN30" s="48" t="str">
        <f>IF(AO30=0,"-",SUM(Y30:AM30)/AO30*PARAMETRES!$G$12)</f>
        <v>-</v>
      </c>
      <c r="AO30" s="94">
        <f t="shared" si="1"/>
        <v>0</v>
      </c>
      <c r="AP30" s="50">
        <f>IF(PARAMETRES!$B29="-","",IF(Y$3="",0,IF(Y$46="",IF(Y30="",1,0),0))+IF(Z$3="",0,IF(Z$46="",IF(Z30="",1,0),0))+IF(AA$3="",0,IF(AA$46="",IF(AA30="",1,0),0))+IF(AB$3="",0,IF(AB$46="",IF(AB30="",1,0),0))+IF(AC$3="",0,IF(AC$46="",IF(AC30="",1,0),0))+IF(AD$3="",0,IF(AD$46="",IF(AD30="",1,0),0))+IF(AE$3="",0,IF(AE$46="",IF(AE30="",1,0),0))+IF(AF$3="",0,IF(AF$46="",IF(AF30="",1,0),0))+IF(AG$3="",0,IF(AG$46="",IF(AG30="",1,0),0))+IF(AH$3="",0,IF(AH$46="",IF(AH30="",1,0),0))+IF(AI$3="",0,IF(AI$46="",IF(AI30="",1,0),0)+IF(AJ$3="",0,IF(AJ$46="",IF(AJ30="",1,0),0))+IF(AK$3="",0,IF(AK$46="",IF(AK30="",1,0),0))+IF(AL$3="",0,IF(AL$46="",IF(AL30="",1,0),0))+IF(AM$3="",0,IF(AM$46="",IF(AM30="",1,0),0))))</f>
        <v>0</v>
      </c>
      <c r="AQ30" s="31">
        <f t="shared" si="13"/>
        <v>25</v>
      </c>
      <c r="AR30" s="46" t="str">
        <f>PARAMETRES!$B29</f>
        <v>T</v>
      </c>
      <c r="AS30" s="46" t="str">
        <f>PARAMETRES!$C29</f>
        <v>L</v>
      </c>
      <c r="AT30" s="47"/>
      <c r="AU30" s="47"/>
      <c r="AV30" s="47"/>
      <c r="AW30" s="47"/>
      <c r="AX30" s="47"/>
      <c r="AY30" s="47"/>
      <c r="AZ30" s="47"/>
      <c r="BA30" s="47"/>
      <c r="BB30" s="47"/>
      <c r="BC30" s="47"/>
      <c r="BD30" s="47"/>
      <c r="BE30" s="47"/>
      <c r="BF30" s="47"/>
      <c r="BG30" s="47"/>
      <c r="BH30" s="47"/>
      <c r="BI30" s="48" t="str">
        <f>IF(BJ30=0,"-",SUM(AT30:BH30)/BJ30*PARAMETRES!$G$12)</f>
        <v>-</v>
      </c>
      <c r="BJ30" s="94">
        <f t="shared" si="2"/>
        <v>0</v>
      </c>
      <c r="BK30" s="50">
        <f>IF(PARAMETRES!$B29="-","",IF(AT$3="",0,IF(AT$46="",IF(AT30="",1,0),0))+IF(AU$3="",0,IF(AU$46="",IF(AU30="",1,0),0))+IF(AV$3="",0,IF(AV$46="",IF(AV30="",1,0),0))+IF(AW$3="",0,IF(AW$46="",IF(AW30="",1,0),0))+IF(AX$3="",0,IF(AX$46="",IF(AX30="",1,0),0))+IF(AY$3="",0,IF(AY$46="",IF(AY30="",1,0),0))+IF(AZ$3="",0,IF(AZ$46="",IF(AZ30="",1,0),0))+IF(BA$3="",0,IF(BA$46="",IF(BA30="",1,0),0))+IF(BB$3="",0,IF(BB$46="",IF(BB30="",1,0),0))+IF(BC$3="",0,IF(BC$46="",IF(BC30="",1,0),0))+IF(BD$3="",0,IF(BD$46="",IF(BD30="",1,0),0)+IF(BE$3="",0,IF(BE$46="",IF(BE30="",1,0),0))+IF(BF$3="",0,IF(BF$46="",IF(BF30="",1,0),0))+IF(BG$3="",0,IF(BG$46="",IF(BG30="",1,0),0))+IF(BH$3="",0,IF(BH$46="",IF(BH30="",1,0),0))))</f>
        <v>0</v>
      </c>
      <c r="BL30" s="31">
        <f t="shared" si="14"/>
        <v>25</v>
      </c>
      <c r="BM30" s="46" t="str">
        <f>PARAMETRES!$B29</f>
        <v>T</v>
      </c>
      <c r="BN30" s="46" t="str">
        <f>PARAMETRES!$C29</f>
        <v>L</v>
      </c>
      <c r="BO30" s="47"/>
      <c r="BP30" s="47"/>
      <c r="BQ30" s="47"/>
      <c r="BR30" s="47"/>
      <c r="BS30" s="47"/>
      <c r="BT30" s="47"/>
      <c r="BU30" s="47"/>
      <c r="BV30" s="47"/>
      <c r="BW30" s="47"/>
      <c r="BX30" s="47"/>
      <c r="BY30" s="47"/>
      <c r="BZ30" s="47"/>
      <c r="CA30" s="47"/>
      <c r="CB30" s="47"/>
      <c r="CC30" s="47"/>
      <c r="CD30" s="48" t="str">
        <f>IF(CE30=0,"-",SUM(BO30:CC30)/CE30*PARAMETRES!$G$12)</f>
        <v>-</v>
      </c>
      <c r="CE30" s="49">
        <f t="shared" si="3"/>
        <v>0</v>
      </c>
      <c r="CF30" s="51">
        <f>IF(PARAMETRES!$B29="-","",IF(BO$3="",0,IF(BO$46="",IF(BO30="",1,0),0))+IF(BP$3="",0,IF(BP$46="",IF(BP30="",1,0),0))+IF(BQ$3="",0,IF(BQ$46="",IF(BQ30="",1,0),0))+IF(BR$3="",0,IF(BR$46="",IF(BR30="",1,0),0))+IF(BS$3="",0,IF(BS$46="",IF(BS30="",1,0),0))+IF(BT$3="",0,IF(BT$46="",IF(BT30="",1,0),0))+IF(BU$3="",0,IF(BU$46="",IF(BU30="",1,0),0))+IF(BV$3="",0,IF(BV$46="",IF(BV30="",1,0),0))+IF(BW$3="",0,IF(BW$46="",IF(BW30="",1,0),0))+IF(BX$3="",0,IF(BX$46="",IF(BX30="",1,0),0))+IF(BY$3="",0,IF(BY$46="",IF(BY30="",1,0),0)+IF(BZ$3="",0,IF(BZ$46="",IF(BZ30="",1,0),0))+IF(CA$3="",0,IF(CA$46="",IF(CA30="",1,0),0))+IF(CB$3="",0,IF(CB$46="",IF(CB30="",1,0),0))+IF(CC$3="",0,IF(CC$46="",IF(CC30="",1,0),0))))</f>
        <v>0</v>
      </c>
      <c r="CG30" s="46" t="str">
        <f>PARAMETRES!$B29</f>
        <v>T</v>
      </c>
      <c r="CH30" s="52" t="str">
        <f>PARAMETRES!$C29</f>
        <v>L</v>
      </c>
      <c r="CJ30" s="80"/>
      <c r="CK30" s="81"/>
      <c r="CL30" s="77" t="s">
        <v>31</v>
      </c>
      <c r="CM30" s="82" t="str">
        <f t="shared" si="5"/>
        <v/>
      </c>
      <c r="CN30" s="83" t="str">
        <f t="shared" si="6"/>
        <v/>
      </c>
    </row>
    <row r="31" spans="1:92">
      <c r="A31" s="31">
        <f t="shared" si="11"/>
        <v>26</v>
      </c>
      <c r="B31" s="46" t="str">
        <f>PARAMETRES!$B30</f>
        <v>T</v>
      </c>
      <c r="C31" s="46" t="str">
        <f>PARAMETRES!$C30</f>
        <v>M</v>
      </c>
      <c r="D31" s="47"/>
      <c r="E31" s="47"/>
      <c r="F31" s="47"/>
      <c r="G31" s="47"/>
      <c r="H31" s="47"/>
      <c r="I31" s="47"/>
      <c r="J31" s="47"/>
      <c r="K31" s="47"/>
      <c r="L31" s="47"/>
      <c r="M31" s="47"/>
      <c r="N31" s="47"/>
      <c r="O31" s="47"/>
      <c r="P31" s="47"/>
      <c r="Q31" s="47"/>
      <c r="R31" s="47"/>
      <c r="S31" s="48" t="str">
        <f>IF(T31=0,"-",SUM(D31:R31)/T31*PARAMETRES!$G$12)</f>
        <v>-</v>
      </c>
      <c r="T31" s="49">
        <f t="shared" si="0"/>
        <v>0</v>
      </c>
      <c r="U31" s="50">
        <f>IF(PARAMETRES!$B30="-","",IF(D$3="",0,IF(D$46="",IF(D31="",1,0),0))+IF(E$3="",0,IF(E$46="",IF(E31="",1,0),0))+IF(F$3="",0,IF(F$46="",IF(F31="",1,0),0))+IF(G$3="",0,IF(G$46="",IF(G31="",1,0),0))+IF(H$3="",0,IF(H$46="",IF(H31="",1,0),0))+IF(I$3="",0,IF(I$46="",IF(I31="",1,0),0))+IF(J$3="",0,IF(J$46="",IF(J31="",1,0),0))+IF(K$3="",0,IF(K$46="",IF(K31="",1,0),0))+IF(L$3="",0,IF(L$46="",IF(L31="",1,0),0))+IF(M$3="",0,IF(M$46="",IF(M31="",1,0),0))+IF(N$3="",0,IF(N$46="",IF(N31="",1,0),0)+IF(O$3="",0,IF(O$46="",IF(O31="",1,0),0))+IF(P$3="",0,IF(P$46="",IF(P31="",1,0),0))+IF(Q$3="",0,IF(Q$46="",IF(Q31="",1,0),0))+IF(R$3="",0,IF(R$46="",IF(R31="",1,0),0))))</f>
        <v>0</v>
      </c>
      <c r="V31" s="31">
        <f t="shared" si="12"/>
        <v>26</v>
      </c>
      <c r="W31" s="46" t="str">
        <f>PARAMETRES!$B30</f>
        <v>T</v>
      </c>
      <c r="X31" s="46" t="str">
        <f>PARAMETRES!$C30</f>
        <v>M</v>
      </c>
      <c r="Y31" s="47"/>
      <c r="Z31" s="47"/>
      <c r="AA31" s="47"/>
      <c r="AB31" s="47"/>
      <c r="AC31" s="47"/>
      <c r="AD31" s="47"/>
      <c r="AE31" s="47"/>
      <c r="AF31" s="47"/>
      <c r="AG31" s="47"/>
      <c r="AH31" s="47"/>
      <c r="AI31" s="47"/>
      <c r="AJ31" s="47"/>
      <c r="AK31" s="47"/>
      <c r="AL31" s="47"/>
      <c r="AM31" s="47"/>
      <c r="AN31" s="48" t="str">
        <f>IF(AO31=0,"-",SUM(Y31:AM31)/AO31*PARAMETRES!$G$12)</f>
        <v>-</v>
      </c>
      <c r="AO31" s="94">
        <f t="shared" si="1"/>
        <v>0</v>
      </c>
      <c r="AP31" s="50">
        <f>IF(PARAMETRES!$B30="-","",IF(Y$3="",0,IF(Y$46="",IF(Y31="",1,0),0))+IF(Z$3="",0,IF(Z$46="",IF(Z31="",1,0),0))+IF(AA$3="",0,IF(AA$46="",IF(AA31="",1,0),0))+IF(AB$3="",0,IF(AB$46="",IF(AB31="",1,0),0))+IF(AC$3="",0,IF(AC$46="",IF(AC31="",1,0),0))+IF(AD$3="",0,IF(AD$46="",IF(AD31="",1,0),0))+IF(AE$3="",0,IF(AE$46="",IF(AE31="",1,0),0))+IF(AF$3="",0,IF(AF$46="",IF(AF31="",1,0),0))+IF(AG$3="",0,IF(AG$46="",IF(AG31="",1,0),0))+IF(AH$3="",0,IF(AH$46="",IF(AH31="",1,0),0))+IF(AI$3="",0,IF(AI$46="",IF(AI31="",1,0),0)+IF(AJ$3="",0,IF(AJ$46="",IF(AJ31="",1,0),0))+IF(AK$3="",0,IF(AK$46="",IF(AK31="",1,0),0))+IF(AL$3="",0,IF(AL$46="",IF(AL31="",1,0),0))+IF(AM$3="",0,IF(AM$46="",IF(AM31="",1,0),0))))</f>
        <v>0</v>
      </c>
      <c r="AQ31" s="31">
        <f t="shared" si="13"/>
        <v>26</v>
      </c>
      <c r="AR31" s="46" t="str">
        <f>PARAMETRES!$B30</f>
        <v>T</v>
      </c>
      <c r="AS31" s="46" t="str">
        <f>PARAMETRES!$C30</f>
        <v>M</v>
      </c>
      <c r="AT31" s="47"/>
      <c r="AU31" s="47"/>
      <c r="AV31" s="47"/>
      <c r="AW31" s="47"/>
      <c r="AX31" s="47"/>
      <c r="AY31" s="47"/>
      <c r="AZ31" s="47"/>
      <c r="BA31" s="47"/>
      <c r="BB31" s="47"/>
      <c r="BC31" s="47"/>
      <c r="BD31" s="47"/>
      <c r="BE31" s="47"/>
      <c r="BF31" s="47"/>
      <c r="BG31" s="47"/>
      <c r="BH31" s="47"/>
      <c r="BI31" s="48" t="str">
        <f>IF(BJ31=0,"-",SUM(AT31:BH31)/BJ31*PARAMETRES!$G$12)</f>
        <v>-</v>
      </c>
      <c r="BJ31" s="94">
        <f t="shared" si="2"/>
        <v>0</v>
      </c>
      <c r="BK31" s="50">
        <f>IF(PARAMETRES!$B30="-","",IF(AT$3="",0,IF(AT$46="",IF(AT31="",1,0),0))+IF(AU$3="",0,IF(AU$46="",IF(AU31="",1,0),0))+IF(AV$3="",0,IF(AV$46="",IF(AV31="",1,0),0))+IF(AW$3="",0,IF(AW$46="",IF(AW31="",1,0),0))+IF(AX$3="",0,IF(AX$46="",IF(AX31="",1,0),0))+IF(AY$3="",0,IF(AY$46="",IF(AY31="",1,0),0))+IF(AZ$3="",0,IF(AZ$46="",IF(AZ31="",1,0),0))+IF(BA$3="",0,IF(BA$46="",IF(BA31="",1,0),0))+IF(BB$3="",0,IF(BB$46="",IF(BB31="",1,0),0))+IF(BC$3="",0,IF(BC$46="",IF(BC31="",1,0),0))+IF(BD$3="",0,IF(BD$46="",IF(BD31="",1,0),0)+IF(BE$3="",0,IF(BE$46="",IF(BE31="",1,0),0))+IF(BF$3="",0,IF(BF$46="",IF(BF31="",1,0),0))+IF(BG$3="",0,IF(BG$46="",IF(BG31="",1,0),0))+IF(BH$3="",0,IF(BH$46="",IF(BH31="",1,0),0))))</f>
        <v>0</v>
      </c>
      <c r="BL31" s="31">
        <f t="shared" si="14"/>
        <v>26</v>
      </c>
      <c r="BM31" s="46" t="str">
        <f>PARAMETRES!$B30</f>
        <v>T</v>
      </c>
      <c r="BN31" s="46" t="str">
        <f>PARAMETRES!$C30</f>
        <v>M</v>
      </c>
      <c r="BO31" s="47"/>
      <c r="BP31" s="47"/>
      <c r="BQ31" s="47"/>
      <c r="BR31" s="47"/>
      <c r="BS31" s="47"/>
      <c r="BT31" s="47"/>
      <c r="BU31" s="47"/>
      <c r="BV31" s="47"/>
      <c r="BW31" s="47"/>
      <c r="BX31" s="47"/>
      <c r="BY31" s="47"/>
      <c r="BZ31" s="47"/>
      <c r="CA31" s="47"/>
      <c r="CB31" s="47"/>
      <c r="CC31" s="47"/>
      <c r="CD31" s="48" t="str">
        <f>IF(CE31=0,"-",SUM(BO31:CC31)/CE31*PARAMETRES!$G$12)</f>
        <v>-</v>
      </c>
      <c r="CE31" s="49">
        <f t="shared" si="3"/>
        <v>0</v>
      </c>
      <c r="CF31" s="51">
        <f>IF(PARAMETRES!$B30="-","",IF(BO$3="",0,IF(BO$46="",IF(BO31="",1,0),0))+IF(BP$3="",0,IF(BP$46="",IF(BP31="",1,0),0))+IF(BQ$3="",0,IF(BQ$46="",IF(BQ31="",1,0),0))+IF(BR$3="",0,IF(BR$46="",IF(BR31="",1,0),0))+IF(BS$3="",0,IF(BS$46="",IF(BS31="",1,0),0))+IF(BT$3="",0,IF(BT$46="",IF(BT31="",1,0),0))+IF(BU$3="",0,IF(BU$46="",IF(BU31="",1,0),0))+IF(BV$3="",0,IF(BV$46="",IF(BV31="",1,0),0))+IF(BW$3="",0,IF(BW$46="",IF(BW31="",1,0),0))+IF(BX$3="",0,IF(BX$46="",IF(BX31="",1,0),0))+IF(BY$3="",0,IF(BY$46="",IF(BY31="",1,0),0)+IF(BZ$3="",0,IF(BZ$46="",IF(BZ31="",1,0),0))+IF(CA$3="",0,IF(CA$46="",IF(CA31="",1,0),0))+IF(CB$3="",0,IF(CB$46="",IF(CB31="",1,0),0))+IF(CC$3="",0,IF(CC$46="",IF(CC31="",1,0),0))))</f>
        <v>0</v>
      </c>
      <c r="CG31" s="46" t="str">
        <f>PARAMETRES!$B30</f>
        <v>T</v>
      </c>
      <c r="CH31" s="52" t="str">
        <f>PARAMETRES!$C30</f>
        <v>M</v>
      </c>
      <c r="CJ31" s="80"/>
      <c r="CK31" s="81"/>
      <c r="CL31" s="77" t="s">
        <v>31</v>
      </c>
      <c r="CM31" s="82" t="str">
        <f t="shared" si="5"/>
        <v/>
      </c>
      <c r="CN31" s="83" t="str">
        <f t="shared" si="6"/>
        <v/>
      </c>
    </row>
    <row r="32" spans="1:92">
      <c r="A32" s="31">
        <f t="shared" si="11"/>
        <v>27</v>
      </c>
      <c r="B32" s="46" t="str">
        <f>PARAMETRES!$B31</f>
        <v>V</v>
      </c>
      <c r="C32" s="46" t="str">
        <f>PARAMETRES!$C31</f>
        <v>F</v>
      </c>
      <c r="D32" s="47"/>
      <c r="E32" s="47"/>
      <c r="F32" s="47"/>
      <c r="G32" s="47"/>
      <c r="H32" s="47"/>
      <c r="I32" s="47"/>
      <c r="J32" s="47"/>
      <c r="K32" s="47"/>
      <c r="L32" s="47"/>
      <c r="M32" s="47"/>
      <c r="N32" s="47"/>
      <c r="O32" s="47"/>
      <c r="P32" s="47"/>
      <c r="Q32" s="47"/>
      <c r="R32" s="47"/>
      <c r="S32" s="48" t="str">
        <f>IF(T32=0,"-",SUM(D32:R32)/T32*PARAMETRES!$G$12)</f>
        <v>-</v>
      </c>
      <c r="T32" s="49">
        <f t="shared" si="0"/>
        <v>0</v>
      </c>
      <c r="U32" s="50">
        <f>IF(PARAMETRES!$B31="-","",IF(D$3="",0,IF(D$46="",IF(D32="",1,0),0))+IF(E$3="",0,IF(E$46="",IF(E32="",1,0),0))+IF(F$3="",0,IF(F$46="",IF(F32="",1,0),0))+IF(G$3="",0,IF(G$46="",IF(G32="",1,0),0))+IF(H$3="",0,IF(H$46="",IF(H32="",1,0),0))+IF(I$3="",0,IF(I$46="",IF(I32="",1,0),0))+IF(J$3="",0,IF(J$46="",IF(J32="",1,0),0))+IF(K$3="",0,IF(K$46="",IF(K32="",1,0),0))+IF(L$3="",0,IF(L$46="",IF(L32="",1,0),0))+IF(M$3="",0,IF(M$46="",IF(M32="",1,0),0))+IF(N$3="",0,IF(N$46="",IF(N32="",1,0),0)+IF(O$3="",0,IF(O$46="",IF(O32="",1,0),0))+IF(P$3="",0,IF(P$46="",IF(P32="",1,0),0))+IF(Q$3="",0,IF(Q$46="",IF(Q32="",1,0),0))+IF(R$3="",0,IF(R$46="",IF(R32="",1,0),0))))</f>
        <v>0</v>
      </c>
      <c r="V32" s="31">
        <f t="shared" si="12"/>
        <v>27</v>
      </c>
      <c r="W32" s="46" t="str">
        <f>PARAMETRES!$B31</f>
        <v>V</v>
      </c>
      <c r="X32" s="46" t="str">
        <f>PARAMETRES!$C31</f>
        <v>F</v>
      </c>
      <c r="Y32" s="47"/>
      <c r="Z32" s="47"/>
      <c r="AA32" s="47"/>
      <c r="AB32" s="47"/>
      <c r="AC32" s="47"/>
      <c r="AD32" s="47"/>
      <c r="AE32" s="47"/>
      <c r="AF32" s="47"/>
      <c r="AG32" s="47"/>
      <c r="AH32" s="47"/>
      <c r="AI32" s="47"/>
      <c r="AJ32" s="47"/>
      <c r="AK32" s="47"/>
      <c r="AL32" s="47"/>
      <c r="AM32" s="47"/>
      <c r="AN32" s="48" t="str">
        <f>IF(AO32=0,"-",SUM(Y32:AM32)/AO32*PARAMETRES!$G$12)</f>
        <v>-</v>
      </c>
      <c r="AO32" s="94">
        <f t="shared" si="1"/>
        <v>0</v>
      </c>
      <c r="AP32" s="50">
        <f>IF(PARAMETRES!$B31="-","",IF(Y$3="",0,IF(Y$46="",IF(Y32="",1,0),0))+IF(Z$3="",0,IF(Z$46="",IF(Z32="",1,0),0))+IF(AA$3="",0,IF(AA$46="",IF(AA32="",1,0),0))+IF(AB$3="",0,IF(AB$46="",IF(AB32="",1,0),0))+IF(AC$3="",0,IF(AC$46="",IF(AC32="",1,0),0))+IF(AD$3="",0,IF(AD$46="",IF(AD32="",1,0),0))+IF(AE$3="",0,IF(AE$46="",IF(AE32="",1,0),0))+IF(AF$3="",0,IF(AF$46="",IF(AF32="",1,0),0))+IF(AG$3="",0,IF(AG$46="",IF(AG32="",1,0),0))+IF(AH$3="",0,IF(AH$46="",IF(AH32="",1,0),0))+IF(AI$3="",0,IF(AI$46="",IF(AI32="",1,0),0)+IF(AJ$3="",0,IF(AJ$46="",IF(AJ32="",1,0),0))+IF(AK$3="",0,IF(AK$46="",IF(AK32="",1,0),0))+IF(AL$3="",0,IF(AL$46="",IF(AL32="",1,0),0))+IF(AM$3="",0,IF(AM$46="",IF(AM32="",1,0),0))))</f>
        <v>0</v>
      </c>
      <c r="AQ32" s="31">
        <f t="shared" si="13"/>
        <v>27</v>
      </c>
      <c r="AR32" s="46" t="str">
        <f>PARAMETRES!$B31</f>
        <v>V</v>
      </c>
      <c r="AS32" s="46" t="str">
        <f>PARAMETRES!$C31</f>
        <v>F</v>
      </c>
      <c r="AT32" s="47"/>
      <c r="AU32" s="47"/>
      <c r="AV32" s="47"/>
      <c r="AW32" s="47"/>
      <c r="AX32" s="47"/>
      <c r="AY32" s="47"/>
      <c r="AZ32" s="47"/>
      <c r="BA32" s="47"/>
      <c r="BB32" s="47"/>
      <c r="BC32" s="47"/>
      <c r="BD32" s="47"/>
      <c r="BE32" s="47"/>
      <c r="BF32" s="47"/>
      <c r="BG32" s="47"/>
      <c r="BH32" s="47"/>
      <c r="BI32" s="48" t="str">
        <f>IF(BJ32=0,"-",SUM(AT32:BH32)/BJ32*PARAMETRES!$G$12)</f>
        <v>-</v>
      </c>
      <c r="BJ32" s="94">
        <f t="shared" si="2"/>
        <v>0</v>
      </c>
      <c r="BK32" s="50">
        <f>IF(PARAMETRES!$B31="-","",IF(AT$3="",0,IF(AT$46="",IF(AT32="",1,0),0))+IF(AU$3="",0,IF(AU$46="",IF(AU32="",1,0),0))+IF(AV$3="",0,IF(AV$46="",IF(AV32="",1,0),0))+IF(AW$3="",0,IF(AW$46="",IF(AW32="",1,0),0))+IF(AX$3="",0,IF(AX$46="",IF(AX32="",1,0),0))+IF(AY$3="",0,IF(AY$46="",IF(AY32="",1,0),0))+IF(AZ$3="",0,IF(AZ$46="",IF(AZ32="",1,0),0))+IF(BA$3="",0,IF(BA$46="",IF(BA32="",1,0),0))+IF(BB$3="",0,IF(BB$46="",IF(BB32="",1,0),0))+IF(BC$3="",0,IF(BC$46="",IF(BC32="",1,0),0))+IF(BD$3="",0,IF(BD$46="",IF(BD32="",1,0),0)+IF(BE$3="",0,IF(BE$46="",IF(BE32="",1,0),0))+IF(BF$3="",0,IF(BF$46="",IF(BF32="",1,0),0))+IF(BG$3="",0,IF(BG$46="",IF(BG32="",1,0),0))+IF(BH$3="",0,IF(BH$46="",IF(BH32="",1,0),0))))</f>
        <v>0</v>
      </c>
      <c r="BL32" s="31">
        <f t="shared" si="14"/>
        <v>27</v>
      </c>
      <c r="BM32" s="46" t="str">
        <f>PARAMETRES!$B31</f>
        <v>V</v>
      </c>
      <c r="BN32" s="46" t="str">
        <f>PARAMETRES!$C31</f>
        <v>F</v>
      </c>
      <c r="BO32" s="47"/>
      <c r="BP32" s="47"/>
      <c r="BQ32" s="47"/>
      <c r="BR32" s="47"/>
      <c r="BS32" s="47"/>
      <c r="BT32" s="47"/>
      <c r="BU32" s="47"/>
      <c r="BV32" s="47"/>
      <c r="BW32" s="47"/>
      <c r="BX32" s="47"/>
      <c r="BY32" s="47"/>
      <c r="BZ32" s="47"/>
      <c r="CA32" s="47"/>
      <c r="CB32" s="47"/>
      <c r="CC32" s="47"/>
      <c r="CD32" s="48" t="str">
        <f>IF(CE32=0,"-",SUM(BO32:CC32)/CE32*PARAMETRES!$G$12)</f>
        <v>-</v>
      </c>
      <c r="CE32" s="49">
        <f t="shared" si="3"/>
        <v>0</v>
      </c>
      <c r="CF32" s="51">
        <f>IF(PARAMETRES!$B31="-","",IF(BO$3="",0,IF(BO$46="",IF(BO32="",1,0),0))+IF(BP$3="",0,IF(BP$46="",IF(BP32="",1,0),0))+IF(BQ$3="",0,IF(BQ$46="",IF(BQ32="",1,0),0))+IF(BR$3="",0,IF(BR$46="",IF(BR32="",1,0),0))+IF(BS$3="",0,IF(BS$46="",IF(BS32="",1,0),0))+IF(BT$3="",0,IF(BT$46="",IF(BT32="",1,0),0))+IF(BU$3="",0,IF(BU$46="",IF(BU32="",1,0),0))+IF(BV$3="",0,IF(BV$46="",IF(BV32="",1,0),0))+IF(BW$3="",0,IF(BW$46="",IF(BW32="",1,0),0))+IF(BX$3="",0,IF(BX$46="",IF(BX32="",1,0),0))+IF(BY$3="",0,IF(BY$46="",IF(BY32="",1,0),0)+IF(BZ$3="",0,IF(BZ$46="",IF(BZ32="",1,0),0))+IF(CA$3="",0,IF(CA$46="",IF(CA32="",1,0),0))+IF(CB$3="",0,IF(CB$46="",IF(CB32="",1,0),0))+IF(CC$3="",0,IF(CC$46="",IF(CC32="",1,0),0))))</f>
        <v>0</v>
      </c>
      <c r="CG32" s="46" t="str">
        <f>PARAMETRES!$B31</f>
        <v>V</v>
      </c>
      <c r="CH32" s="52" t="str">
        <f>PARAMETRES!$C31</f>
        <v>F</v>
      </c>
      <c r="CJ32" s="80"/>
      <c r="CK32" s="81"/>
      <c r="CL32" s="77" t="s">
        <v>31</v>
      </c>
      <c r="CM32" s="82" t="str">
        <f t="shared" si="5"/>
        <v/>
      </c>
      <c r="CN32" s="83" t="str">
        <f t="shared" si="6"/>
        <v/>
      </c>
    </row>
    <row r="33" spans="1:92">
      <c r="A33" s="31">
        <f t="shared" ref="A33:A45" si="15">A32+1</f>
        <v>28</v>
      </c>
      <c r="B33" s="46" t="str">
        <f>PARAMETRES!$B32</f>
        <v>V</v>
      </c>
      <c r="C33" s="46" t="str">
        <f>PARAMETRES!$C32</f>
        <v>B</v>
      </c>
      <c r="D33" s="47"/>
      <c r="E33" s="47"/>
      <c r="F33" s="47"/>
      <c r="G33" s="47"/>
      <c r="H33" s="47"/>
      <c r="I33" s="47"/>
      <c r="J33" s="47"/>
      <c r="K33" s="47"/>
      <c r="L33" s="47"/>
      <c r="M33" s="47"/>
      <c r="N33" s="47"/>
      <c r="O33" s="47"/>
      <c r="P33" s="47"/>
      <c r="Q33" s="47"/>
      <c r="R33" s="47"/>
      <c r="S33" s="48" t="str">
        <f>IF(T33=0,"-",SUM(D33:R33)/T33*PARAMETRES!$G$12)</f>
        <v>-</v>
      </c>
      <c r="T33" s="49">
        <f t="shared" si="0"/>
        <v>0</v>
      </c>
      <c r="U33" s="50">
        <f>IF(PARAMETRES!$B32="-","",IF(D$3="",0,IF(D$46="",IF(D33="",1,0),0))+IF(E$3="",0,IF(E$46="",IF(E33="",1,0),0))+IF(F$3="",0,IF(F$46="",IF(F33="",1,0),0))+IF(G$3="",0,IF(G$46="",IF(G33="",1,0),0))+IF(H$3="",0,IF(H$46="",IF(H33="",1,0),0))+IF(I$3="",0,IF(I$46="",IF(I33="",1,0),0))+IF(J$3="",0,IF(J$46="",IF(J33="",1,0),0))+IF(K$3="",0,IF(K$46="",IF(K33="",1,0),0))+IF(L$3="",0,IF(L$46="",IF(L33="",1,0),0))+IF(M$3="",0,IF(M$46="",IF(M33="",1,0),0))+IF(N$3="",0,IF(N$46="",IF(N33="",1,0),0)+IF(O$3="",0,IF(O$46="",IF(O33="",1,0),0))+IF(P$3="",0,IF(P$46="",IF(P33="",1,0),0))+IF(Q$3="",0,IF(Q$46="",IF(Q33="",1,0),0))+IF(R$3="",0,IF(R$46="",IF(R33="",1,0),0))))</f>
        <v>0</v>
      </c>
      <c r="V33" s="31">
        <f t="shared" ref="V33:V45" si="16">V32+1</f>
        <v>28</v>
      </c>
      <c r="W33" s="46" t="str">
        <f>PARAMETRES!$B32</f>
        <v>V</v>
      </c>
      <c r="X33" s="46" t="str">
        <f>PARAMETRES!$C32</f>
        <v>B</v>
      </c>
      <c r="Y33" s="47"/>
      <c r="Z33" s="47"/>
      <c r="AA33" s="47"/>
      <c r="AB33" s="47"/>
      <c r="AC33" s="47"/>
      <c r="AD33" s="47"/>
      <c r="AE33" s="47"/>
      <c r="AF33" s="47"/>
      <c r="AG33" s="47"/>
      <c r="AH33" s="47"/>
      <c r="AI33" s="47"/>
      <c r="AJ33" s="47"/>
      <c r="AK33" s="47"/>
      <c r="AL33" s="47"/>
      <c r="AM33" s="47"/>
      <c r="AN33" s="48" t="str">
        <f>IF(AO33=0,"-",SUM(Y33:AM33)/AO33*PARAMETRES!$G$12)</f>
        <v>-</v>
      </c>
      <c r="AO33" s="94">
        <f t="shared" si="1"/>
        <v>0</v>
      </c>
      <c r="AP33" s="50">
        <f>IF(PARAMETRES!$B32="-","",IF(Y$3="",0,IF(Y$46="",IF(Y33="",1,0),0))+IF(Z$3="",0,IF(Z$46="",IF(Z33="",1,0),0))+IF(AA$3="",0,IF(AA$46="",IF(AA33="",1,0),0))+IF(AB$3="",0,IF(AB$46="",IF(AB33="",1,0),0))+IF(AC$3="",0,IF(AC$46="",IF(AC33="",1,0),0))+IF(AD$3="",0,IF(AD$46="",IF(AD33="",1,0),0))+IF(AE$3="",0,IF(AE$46="",IF(AE33="",1,0),0))+IF(AF$3="",0,IF(AF$46="",IF(AF33="",1,0),0))+IF(AG$3="",0,IF(AG$46="",IF(AG33="",1,0),0))+IF(AH$3="",0,IF(AH$46="",IF(AH33="",1,0),0))+IF(AI$3="",0,IF(AI$46="",IF(AI33="",1,0),0)+IF(AJ$3="",0,IF(AJ$46="",IF(AJ33="",1,0),0))+IF(AK$3="",0,IF(AK$46="",IF(AK33="",1,0),0))+IF(AL$3="",0,IF(AL$46="",IF(AL33="",1,0),0))+IF(AM$3="",0,IF(AM$46="",IF(AM33="",1,0),0))))</f>
        <v>0</v>
      </c>
      <c r="AQ33" s="31">
        <f t="shared" ref="AQ33:AQ45" si="17">AQ32+1</f>
        <v>28</v>
      </c>
      <c r="AR33" s="46" t="str">
        <f>PARAMETRES!$B32</f>
        <v>V</v>
      </c>
      <c r="AS33" s="46" t="str">
        <f>PARAMETRES!$C32</f>
        <v>B</v>
      </c>
      <c r="AT33" s="47"/>
      <c r="AU33" s="47"/>
      <c r="AV33" s="47"/>
      <c r="AW33" s="47"/>
      <c r="AX33" s="47"/>
      <c r="AY33" s="47"/>
      <c r="AZ33" s="47"/>
      <c r="BA33" s="47"/>
      <c r="BB33" s="47"/>
      <c r="BC33" s="47"/>
      <c r="BD33" s="47"/>
      <c r="BE33" s="47"/>
      <c r="BF33" s="47"/>
      <c r="BG33" s="47"/>
      <c r="BH33" s="47"/>
      <c r="BI33" s="48" t="str">
        <f>IF(BJ33=0,"-",SUM(AT33:BH33)/BJ33*PARAMETRES!$G$12)</f>
        <v>-</v>
      </c>
      <c r="BJ33" s="94">
        <f t="shared" si="2"/>
        <v>0</v>
      </c>
      <c r="BK33" s="50">
        <f>IF(PARAMETRES!$B32="-","",IF(AT$3="",0,IF(AT$46="",IF(AT33="",1,0),0))+IF(AU$3="",0,IF(AU$46="",IF(AU33="",1,0),0))+IF(AV$3="",0,IF(AV$46="",IF(AV33="",1,0),0))+IF(AW$3="",0,IF(AW$46="",IF(AW33="",1,0),0))+IF(AX$3="",0,IF(AX$46="",IF(AX33="",1,0),0))+IF(AY$3="",0,IF(AY$46="",IF(AY33="",1,0),0))+IF(AZ$3="",0,IF(AZ$46="",IF(AZ33="",1,0),0))+IF(BA$3="",0,IF(BA$46="",IF(BA33="",1,0),0))+IF(BB$3="",0,IF(BB$46="",IF(BB33="",1,0),0))+IF(BC$3="",0,IF(BC$46="",IF(BC33="",1,0),0))+IF(BD$3="",0,IF(BD$46="",IF(BD33="",1,0),0)+IF(BE$3="",0,IF(BE$46="",IF(BE33="",1,0),0))+IF(BF$3="",0,IF(BF$46="",IF(BF33="",1,0),0))+IF(BG$3="",0,IF(BG$46="",IF(BG33="",1,0),0))+IF(BH$3="",0,IF(BH$46="",IF(BH33="",1,0),0))))</f>
        <v>0</v>
      </c>
      <c r="BL33" s="31">
        <f t="shared" ref="BL33:BL45" si="18">BL32+1</f>
        <v>28</v>
      </c>
      <c r="BM33" s="46" t="str">
        <f>PARAMETRES!$B32</f>
        <v>V</v>
      </c>
      <c r="BN33" s="46" t="str">
        <f>PARAMETRES!$C32</f>
        <v>B</v>
      </c>
      <c r="BO33" s="47"/>
      <c r="BP33" s="47"/>
      <c r="BQ33" s="47"/>
      <c r="BR33" s="47"/>
      <c r="BS33" s="47"/>
      <c r="BT33" s="47"/>
      <c r="BU33" s="47"/>
      <c r="BV33" s="47"/>
      <c r="BW33" s="47"/>
      <c r="BX33" s="47"/>
      <c r="BY33" s="47"/>
      <c r="BZ33" s="47"/>
      <c r="CA33" s="47"/>
      <c r="CB33" s="47"/>
      <c r="CC33" s="47"/>
      <c r="CD33" s="48" t="str">
        <f>IF(CE33=0,"-",SUM(BO33:CC33)/CE33*PARAMETRES!$G$12)</f>
        <v>-</v>
      </c>
      <c r="CE33" s="49">
        <f t="shared" si="3"/>
        <v>0</v>
      </c>
      <c r="CF33" s="51">
        <f>IF(PARAMETRES!$B32="-","",IF(BO$3="",0,IF(BO$46="",IF(BO33="",1,0),0))+IF(BP$3="",0,IF(BP$46="",IF(BP33="",1,0),0))+IF(BQ$3="",0,IF(BQ$46="",IF(BQ33="",1,0),0))+IF(BR$3="",0,IF(BR$46="",IF(BR33="",1,0),0))+IF(BS$3="",0,IF(BS$46="",IF(BS33="",1,0),0))+IF(BT$3="",0,IF(BT$46="",IF(BT33="",1,0),0))+IF(BU$3="",0,IF(BU$46="",IF(BU33="",1,0),0))+IF(BV$3="",0,IF(BV$46="",IF(BV33="",1,0),0))+IF(BW$3="",0,IF(BW$46="",IF(BW33="",1,0),0))+IF(BX$3="",0,IF(BX$46="",IF(BX33="",1,0),0))+IF(BY$3="",0,IF(BY$46="",IF(BY33="",1,0),0)+IF(BZ$3="",0,IF(BZ$46="",IF(BZ33="",1,0),0))+IF(CA$3="",0,IF(CA$46="",IF(CA33="",1,0),0))+IF(CB$3="",0,IF(CB$46="",IF(CB33="",1,0),0))+IF(CC$3="",0,IF(CC$46="",IF(CC33="",1,0),0))))</f>
        <v>0</v>
      </c>
      <c r="CG33" s="46" t="str">
        <f>PARAMETRES!$B32</f>
        <v>V</v>
      </c>
      <c r="CH33" s="52" t="str">
        <f>PARAMETRES!$C32</f>
        <v>B</v>
      </c>
      <c r="CJ33" s="80"/>
      <c r="CK33" s="81"/>
      <c r="CL33" s="77" t="s">
        <v>31</v>
      </c>
      <c r="CM33" s="82" t="str">
        <f t="shared" si="5"/>
        <v/>
      </c>
      <c r="CN33" s="83" t="str">
        <f t="shared" si="6"/>
        <v/>
      </c>
    </row>
    <row r="34" spans="1:92">
      <c r="A34" s="31">
        <f t="shared" si="15"/>
        <v>29</v>
      </c>
      <c r="B34" s="46" t="str">
        <f>PARAMETRES!$B33</f>
        <v>Z</v>
      </c>
      <c r="C34" s="46" t="str">
        <f>PARAMETRES!$C33</f>
        <v>B</v>
      </c>
      <c r="D34" s="47"/>
      <c r="E34" s="47"/>
      <c r="F34" s="47"/>
      <c r="G34" s="47"/>
      <c r="H34" s="47"/>
      <c r="I34" s="47"/>
      <c r="J34" s="47"/>
      <c r="K34" s="47"/>
      <c r="L34" s="47"/>
      <c r="M34" s="47"/>
      <c r="N34" s="47"/>
      <c r="O34" s="47"/>
      <c r="P34" s="47"/>
      <c r="Q34" s="47"/>
      <c r="R34" s="47"/>
      <c r="S34" s="48" t="str">
        <f>IF(T34=0,"-",SUM(D34:R34)/T34*PARAMETRES!$G$12)</f>
        <v>-</v>
      </c>
      <c r="T34" s="49">
        <f t="shared" si="0"/>
        <v>0</v>
      </c>
      <c r="U34" s="50">
        <f>IF(PARAMETRES!$B33="-","",IF(D$3="",0,IF(D$46="",IF(D34="",1,0),0))+IF(E$3="",0,IF(E$46="",IF(E34="",1,0),0))+IF(F$3="",0,IF(F$46="",IF(F34="",1,0),0))+IF(G$3="",0,IF(G$46="",IF(G34="",1,0),0))+IF(H$3="",0,IF(H$46="",IF(H34="",1,0),0))+IF(I$3="",0,IF(I$46="",IF(I34="",1,0),0))+IF(J$3="",0,IF(J$46="",IF(J34="",1,0),0))+IF(K$3="",0,IF(K$46="",IF(K34="",1,0),0))+IF(L$3="",0,IF(L$46="",IF(L34="",1,0),0))+IF(M$3="",0,IF(M$46="",IF(M34="",1,0),0))+IF(N$3="",0,IF(N$46="",IF(N34="",1,0),0)+IF(O$3="",0,IF(O$46="",IF(O34="",1,0),0))+IF(P$3="",0,IF(P$46="",IF(P34="",1,0),0))+IF(Q$3="",0,IF(Q$46="",IF(Q34="",1,0),0))+IF(R$3="",0,IF(R$46="",IF(R34="",1,0),0))))</f>
        <v>0</v>
      </c>
      <c r="V34" s="31">
        <f t="shared" si="16"/>
        <v>29</v>
      </c>
      <c r="W34" s="46" t="str">
        <f>PARAMETRES!$B33</f>
        <v>Z</v>
      </c>
      <c r="X34" s="46" t="str">
        <f>PARAMETRES!$C33</f>
        <v>B</v>
      </c>
      <c r="Y34" s="47"/>
      <c r="Z34" s="47"/>
      <c r="AA34" s="47"/>
      <c r="AB34" s="47"/>
      <c r="AC34" s="47"/>
      <c r="AD34" s="47"/>
      <c r="AE34" s="47"/>
      <c r="AF34" s="47"/>
      <c r="AG34" s="47"/>
      <c r="AH34" s="47"/>
      <c r="AI34" s="47"/>
      <c r="AJ34" s="47"/>
      <c r="AK34" s="47"/>
      <c r="AL34" s="47"/>
      <c r="AM34" s="47"/>
      <c r="AN34" s="48" t="str">
        <f>IF(AO34=0,"-",SUM(Y34:AM34)/AO34*PARAMETRES!$G$12)</f>
        <v>-</v>
      </c>
      <c r="AO34" s="94">
        <f t="shared" si="1"/>
        <v>0</v>
      </c>
      <c r="AP34" s="50">
        <f>IF(PARAMETRES!$B33="-","",IF(Y$3="",0,IF(Y$46="",IF(Y34="",1,0),0))+IF(Z$3="",0,IF(Z$46="",IF(Z34="",1,0),0))+IF(AA$3="",0,IF(AA$46="",IF(AA34="",1,0),0))+IF(AB$3="",0,IF(AB$46="",IF(AB34="",1,0),0))+IF(AC$3="",0,IF(AC$46="",IF(AC34="",1,0),0))+IF(AD$3="",0,IF(AD$46="",IF(AD34="",1,0),0))+IF(AE$3="",0,IF(AE$46="",IF(AE34="",1,0),0))+IF(AF$3="",0,IF(AF$46="",IF(AF34="",1,0),0))+IF(AG$3="",0,IF(AG$46="",IF(AG34="",1,0),0))+IF(AH$3="",0,IF(AH$46="",IF(AH34="",1,0),0))+IF(AI$3="",0,IF(AI$46="",IF(AI34="",1,0),0)+IF(AJ$3="",0,IF(AJ$46="",IF(AJ34="",1,0),0))+IF(AK$3="",0,IF(AK$46="",IF(AK34="",1,0),0))+IF(AL$3="",0,IF(AL$46="",IF(AL34="",1,0),0))+IF(AM$3="",0,IF(AM$46="",IF(AM34="",1,0),0))))</f>
        <v>0</v>
      </c>
      <c r="AQ34" s="31">
        <f t="shared" si="17"/>
        <v>29</v>
      </c>
      <c r="AR34" s="46" t="str">
        <f>PARAMETRES!$B33</f>
        <v>Z</v>
      </c>
      <c r="AS34" s="46" t="str">
        <f>PARAMETRES!$C33</f>
        <v>B</v>
      </c>
      <c r="AT34" s="47"/>
      <c r="AU34" s="47"/>
      <c r="AV34" s="47"/>
      <c r="AW34" s="47"/>
      <c r="AX34" s="47"/>
      <c r="AY34" s="47"/>
      <c r="AZ34" s="47"/>
      <c r="BA34" s="47"/>
      <c r="BB34" s="47"/>
      <c r="BC34" s="47"/>
      <c r="BD34" s="47"/>
      <c r="BE34" s="47"/>
      <c r="BF34" s="47"/>
      <c r="BG34" s="47"/>
      <c r="BH34" s="47"/>
      <c r="BI34" s="48" t="str">
        <f>IF(BJ34=0,"-",SUM(AT34:BH34)/BJ34*PARAMETRES!$G$12)</f>
        <v>-</v>
      </c>
      <c r="BJ34" s="94">
        <f t="shared" si="2"/>
        <v>0</v>
      </c>
      <c r="BK34" s="50">
        <f>IF(PARAMETRES!$B33="-","",IF(AT$3="",0,IF(AT$46="",IF(AT34="",1,0),0))+IF(AU$3="",0,IF(AU$46="",IF(AU34="",1,0),0))+IF(AV$3="",0,IF(AV$46="",IF(AV34="",1,0),0))+IF(AW$3="",0,IF(AW$46="",IF(AW34="",1,0),0))+IF(AX$3="",0,IF(AX$46="",IF(AX34="",1,0),0))+IF(AY$3="",0,IF(AY$46="",IF(AY34="",1,0),0))+IF(AZ$3="",0,IF(AZ$46="",IF(AZ34="",1,0),0))+IF(BA$3="",0,IF(BA$46="",IF(BA34="",1,0),0))+IF(BB$3="",0,IF(BB$46="",IF(BB34="",1,0),0))+IF(BC$3="",0,IF(BC$46="",IF(BC34="",1,0),0))+IF(BD$3="",0,IF(BD$46="",IF(BD34="",1,0),0)+IF(BE$3="",0,IF(BE$46="",IF(BE34="",1,0),0))+IF(BF$3="",0,IF(BF$46="",IF(BF34="",1,0),0))+IF(BG$3="",0,IF(BG$46="",IF(BG34="",1,0),0))+IF(BH$3="",0,IF(BH$46="",IF(BH34="",1,0),0))))</f>
        <v>0</v>
      </c>
      <c r="BL34" s="31">
        <f t="shared" si="18"/>
        <v>29</v>
      </c>
      <c r="BM34" s="46" t="str">
        <f>PARAMETRES!$B33</f>
        <v>Z</v>
      </c>
      <c r="BN34" s="46" t="str">
        <f>PARAMETRES!$C33</f>
        <v>B</v>
      </c>
      <c r="BO34" s="47"/>
      <c r="BP34" s="47"/>
      <c r="BQ34" s="47"/>
      <c r="BR34" s="47"/>
      <c r="BS34" s="47"/>
      <c r="BT34" s="47"/>
      <c r="BU34" s="47"/>
      <c r="BV34" s="47"/>
      <c r="BW34" s="47"/>
      <c r="BX34" s="47"/>
      <c r="BY34" s="47"/>
      <c r="BZ34" s="47"/>
      <c r="CA34" s="47"/>
      <c r="CB34" s="47"/>
      <c r="CC34" s="47"/>
      <c r="CD34" s="48" t="str">
        <f>IF(CE34=0,"-",SUM(BO34:CC34)/CE34*PARAMETRES!$G$12)</f>
        <v>-</v>
      </c>
      <c r="CE34" s="49">
        <f t="shared" si="3"/>
        <v>0</v>
      </c>
      <c r="CF34" s="51">
        <f>IF(PARAMETRES!$B33="-","",IF(BO$3="",0,IF(BO$46="",IF(BO34="",1,0),0))+IF(BP$3="",0,IF(BP$46="",IF(BP34="",1,0),0))+IF(BQ$3="",0,IF(BQ$46="",IF(BQ34="",1,0),0))+IF(BR$3="",0,IF(BR$46="",IF(BR34="",1,0),0))+IF(BS$3="",0,IF(BS$46="",IF(BS34="",1,0),0))+IF(BT$3="",0,IF(BT$46="",IF(BT34="",1,0),0))+IF(BU$3="",0,IF(BU$46="",IF(BU34="",1,0),0))+IF(BV$3="",0,IF(BV$46="",IF(BV34="",1,0),0))+IF(BW$3="",0,IF(BW$46="",IF(BW34="",1,0),0))+IF(BX$3="",0,IF(BX$46="",IF(BX34="",1,0),0))+IF(BY$3="",0,IF(BY$46="",IF(BY34="",1,0),0)+IF(BZ$3="",0,IF(BZ$46="",IF(BZ34="",1,0),0))+IF(CA$3="",0,IF(CA$46="",IF(CA34="",1,0),0))+IF(CB$3="",0,IF(CB$46="",IF(CB34="",1,0),0))+IF(CC$3="",0,IF(CC$46="",IF(CC34="",1,0),0))))</f>
        <v>0</v>
      </c>
      <c r="CG34" s="46" t="str">
        <f>PARAMETRES!$B33</f>
        <v>Z</v>
      </c>
      <c r="CH34" s="52" t="str">
        <f>PARAMETRES!$C33</f>
        <v>B</v>
      </c>
      <c r="CJ34" s="80"/>
      <c r="CK34" s="81"/>
      <c r="CL34" s="77" t="s">
        <v>31</v>
      </c>
      <c r="CM34" s="82" t="str">
        <f t="shared" si="5"/>
        <v/>
      </c>
      <c r="CN34" s="83" t="str">
        <f t="shared" si="6"/>
        <v/>
      </c>
    </row>
    <row r="35" spans="1:92">
      <c r="A35" s="31">
        <f t="shared" si="15"/>
        <v>30</v>
      </c>
      <c r="B35" s="46" t="str">
        <f>PARAMETRES!$B34</f>
        <v>-</v>
      </c>
      <c r="C35" s="46" t="str">
        <f>PARAMETRES!$C34</f>
        <v>-</v>
      </c>
      <c r="D35" s="47"/>
      <c r="E35" s="47"/>
      <c r="F35" s="47"/>
      <c r="G35" s="47"/>
      <c r="H35" s="47"/>
      <c r="I35" s="47"/>
      <c r="J35" s="47"/>
      <c r="K35" s="47"/>
      <c r="L35" s="47"/>
      <c r="M35" s="47"/>
      <c r="N35" s="47"/>
      <c r="O35" s="47"/>
      <c r="P35" s="47"/>
      <c r="Q35" s="47"/>
      <c r="R35" s="47"/>
      <c r="S35" s="48" t="str">
        <f>IF(T35=0,"-",SUM(D35:R35)/T35*PARAMETRES!$G$12)</f>
        <v>-</v>
      </c>
      <c r="T35" s="49">
        <f t="shared" si="0"/>
        <v>0</v>
      </c>
      <c r="U35" s="50" t="str">
        <f>IF(PARAMETRES!$B34="-","",IF(D$3="",0,IF(D$46="",IF(D35="",1,0),0))+IF(E$3="",0,IF(E$46="",IF(E35="",1,0),0))+IF(F$3="",0,IF(F$46="",IF(F35="",1,0),0))+IF(G$3="",0,IF(G$46="",IF(G35="",1,0),0))+IF(H$3="",0,IF(H$46="",IF(H35="",1,0),0))+IF(I$3="",0,IF(I$46="",IF(I35="",1,0),0))+IF(J$3="",0,IF(J$46="",IF(J35="",1,0),0))+IF(K$3="",0,IF(K$46="",IF(K35="",1,0),0))+IF(L$3="",0,IF(L$46="",IF(L35="",1,0),0))+IF(M$3="",0,IF(M$46="",IF(M35="",1,0),0))+IF(N$3="",0,IF(N$46="",IF(N35="",1,0),0)+IF(O$3="",0,IF(O$46="",IF(O35="",1,0),0))+IF(P$3="",0,IF(P$46="",IF(P35="",1,0),0))+IF(Q$3="",0,IF(Q$46="",IF(Q35="",1,0),0))+IF(R$3="",0,IF(R$46="",IF(R35="",1,0),0))))</f>
        <v/>
      </c>
      <c r="V35" s="31">
        <f t="shared" si="16"/>
        <v>30</v>
      </c>
      <c r="W35" s="46" t="str">
        <f>PARAMETRES!$B34</f>
        <v>-</v>
      </c>
      <c r="X35" s="46" t="str">
        <f>PARAMETRES!$C34</f>
        <v>-</v>
      </c>
      <c r="Y35" s="47"/>
      <c r="Z35" s="47"/>
      <c r="AA35" s="47"/>
      <c r="AB35" s="47"/>
      <c r="AC35" s="47"/>
      <c r="AD35" s="47"/>
      <c r="AE35" s="47"/>
      <c r="AF35" s="47"/>
      <c r="AG35" s="47"/>
      <c r="AH35" s="47"/>
      <c r="AI35" s="47"/>
      <c r="AJ35" s="47"/>
      <c r="AK35" s="47"/>
      <c r="AL35" s="47"/>
      <c r="AM35" s="47"/>
      <c r="AN35" s="48" t="str">
        <f>IF(AO35=0,"-",SUM(Y35:AM35)/AO35*PARAMETRES!$G$12)</f>
        <v>-</v>
      </c>
      <c r="AO35" s="94">
        <f t="shared" si="1"/>
        <v>0</v>
      </c>
      <c r="AP35" s="50" t="str">
        <f>IF(PARAMETRES!$B34="-","",IF(Y$3="",0,IF(Y$46="",IF(Y35="",1,0),0))+IF(Z$3="",0,IF(Z$46="",IF(Z35="",1,0),0))+IF(AA$3="",0,IF(AA$46="",IF(AA35="",1,0),0))+IF(AB$3="",0,IF(AB$46="",IF(AB35="",1,0),0))+IF(AC$3="",0,IF(AC$46="",IF(AC35="",1,0),0))+IF(AD$3="",0,IF(AD$46="",IF(AD35="",1,0),0))+IF(AE$3="",0,IF(AE$46="",IF(AE35="",1,0),0))+IF(AF$3="",0,IF(AF$46="",IF(AF35="",1,0),0))+IF(AG$3="",0,IF(AG$46="",IF(AG35="",1,0),0))+IF(AH$3="",0,IF(AH$46="",IF(AH35="",1,0),0))+IF(AI$3="",0,IF(AI$46="",IF(AI35="",1,0),0)+IF(AJ$3="",0,IF(AJ$46="",IF(AJ35="",1,0),0))+IF(AK$3="",0,IF(AK$46="",IF(AK35="",1,0),0))+IF(AL$3="",0,IF(AL$46="",IF(AL35="",1,0),0))+IF(AM$3="",0,IF(AM$46="",IF(AM35="",1,0),0))))</f>
        <v/>
      </c>
      <c r="AQ35" s="31">
        <f t="shared" si="17"/>
        <v>30</v>
      </c>
      <c r="AR35" s="46" t="str">
        <f>PARAMETRES!$B34</f>
        <v>-</v>
      </c>
      <c r="AS35" s="46" t="str">
        <f>PARAMETRES!$C34</f>
        <v>-</v>
      </c>
      <c r="AT35" s="47"/>
      <c r="AU35" s="47"/>
      <c r="AV35" s="47"/>
      <c r="AW35" s="47"/>
      <c r="AX35" s="47"/>
      <c r="AY35" s="47"/>
      <c r="AZ35" s="47"/>
      <c r="BA35" s="47"/>
      <c r="BB35" s="47"/>
      <c r="BC35" s="47"/>
      <c r="BD35" s="47"/>
      <c r="BE35" s="47"/>
      <c r="BF35" s="47"/>
      <c r="BG35" s="47"/>
      <c r="BH35" s="47"/>
      <c r="BI35" s="48" t="str">
        <f>IF(BJ35=0,"-",SUM(AT35:BH35)/BJ35*PARAMETRES!$G$12)</f>
        <v>-</v>
      </c>
      <c r="BJ35" s="94">
        <f t="shared" si="2"/>
        <v>0</v>
      </c>
      <c r="BK35" s="50" t="str">
        <f>IF(PARAMETRES!$B34="-","",IF(AT$3="",0,IF(AT$46="",IF(AT35="",1,0),0))+IF(AU$3="",0,IF(AU$46="",IF(AU35="",1,0),0))+IF(AV$3="",0,IF(AV$46="",IF(AV35="",1,0),0))+IF(AW$3="",0,IF(AW$46="",IF(AW35="",1,0),0))+IF(AX$3="",0,IF(AX$46="",IF(AX35="",1,0),0))+IF(AY$3="",0,IF(AY$46="",IF(AY35="",1,0),0))+IF(AZ$3="",0,IF(AZ$46="",IF(AZ35="",1,0),0))+IF(BA$3="",0,IF(BA$46="",IF(BA35="",1,0),0))+IF(BB$3="",0,IF(BB$46="",IF(BB35="",1,0),0))+IF(BC$3="",0,IF(BC$46="",IF(BC35="",1,0),0))+IF(BD$3="",0,IF(BD$46="",IF(BD35="",1,0),0)+IF(BE$3="",0,IF(BE$46="",IF(BE35="",1,0),0))+IF(BF$3="",0,IF(BF$46="",IF(BF35="",1,0),0))+IF(BG$3="",0,IF(BG$46="",IF(BG35="",1,0),0))+IF(BH$3="",0,IF(BH$46="",IF(BH35="",1,0),0))))</f>
        <v/>
      </c>
      <c r="BL35" s="31">
        <f t="shared" si="18"/>
        <v>30</v>
      </c>
      <c r="BM35" s="46" t="str">
        <f>PARAMETRES!$B34</f>
        <v>-</v>
      </c>
      <c r="BN35" s="46" t="str">
        <f>PARAMETRES!$C34</f>
        <v>-</v>
      </c>
      <c r="BO35" s="47"/>
      <c r="BP35" s="47"/>
      <c r="BQ35" s="47"/>
      <c r="BR35" s="47"/>
      <c r="BS35" s="47"/>
      <c r="BT35" s="47"/>
      <c r="BU35" s="47"/>
      <c r="BV35" s="47"/>
      <c r="BW35" s="47"/>
      <c r="BX35" s="47"/>
      <c r="BY35" s="47"/>
      <c r="BZ35" s="47"/>
      <c r="CA35" s="47"/>
      <c r="CB35" s="47"/>
      <c r="CC35" s="47"/>
      <c r="CD35" s="48" t="str">
        <f>IF(CE35=0,"-",SUM(BO35:CC35)/CE35*PARAMETRES!$G$12)</f>
        <v>-</v>
      </c>
      <c r="CE35" s="49">
        <f t="shared" si="3"/>
        <v>0</v>
      </c>
      <c r="CF35" s="51" t="str">
        <f>IF(PARAMETRES!$B34="-","",IF(BO$3="",0,IF(BO$46="",IF(BO35="",1,0),0))+IF(BP$3="",0,IF(BP$46="",IF(BP35="",1,0),0))+IF(BQ$3="",0,IF(BQ$46="",IF(BQ35="",1,0),0))+IF(BR$3="",0,IF(BR$46="",IF(BR35="",1,0),0))+IF(BS$3="",0,IF(BS$46="",IF(BS35="",1,0),0))+IF(BT$3="",0,IF(BT$46="",IF(BT35="",1,0),0))+IF(BU$3="",0,IF(BU$46="",IF(BU35="",1,0),0))+IF(BV$3="",0,IF(BV$46="",IF(BV35="",1,0),0))+IF(BW$3="",0,IF(BW$46="",IF(BW35="",1,0),0))+IF(BX$3="",0,IF(BX$46="",IF(BX35="",1,0),0))+IF(BY$3="",0,IF(BY$46="",IF(BY35="",1,0),0)+IF(BZ$3="",0,IF(BZ$46="",IF(BZ35="",1,0),0))+IF(CA$3="",0,IF(CA$46="",IF(CA35="",1,0),0))+IF(CB$3="",0,IF(CB$46="",IF(CB35="",1,0),0))+IF(CC$3="",0,IF(CC$46="",IF(CC35="",1,0),0))))</f>
        <v/>
      </c>
      <c r="CG35" s="46" t="str">
        <f>PARAMETRES!$B34</f>
        <v>-</v>
      </c>
      <c r="CH35" s="52" t="str">
        <f>PARAMETRES!$C34</f>
        <v>-</v>
      </c>
      <c r="CJ35" s="80"/>
      <c r="CK35" s="81"/>
      <c r="CL35" s="77" t="s">
        <v>31</v>
      </c>
      <c r="CM35" s="82" t="str">
        <f t="shared" si="5"/>
        <v/>
      </c>
      <c r="CN35" s="83" t="str">
        <f t="shared" si="6"/>
        <v/>
      </c>
    </row>
    <row r="36" spans="1:92">
      <c r="A36" s="31">
        <f t="shared" si="15"/>
        <v>31</v>
      </c>
      <c r="B36" s="46" t="str">
        <f>PARAMETRES!$B35</f>
        <v>-</v>
      </c>
      <c r="C36" s="46" t="str">
        <f>PARAMETRES!$C35</f>
        <v>-</v>
      </c>
      <c r="D36" s="47"/>
      <c r="E36" s="47"/>
      <c r="F36" s="47"/>
      <c r="G36" s="47"/>
      <c r="H36" s="47"/>
      <c r="I36" s="47"/>
      <c r="J36" s="47"/>
      <c r="K36" s="47"/>
      <c r="L36" s="47"/>
      <c r="M36" s="47"/>
      <c r="N36" s="47"/>
      <c r="O36" s="47"/>
      <c r="P36" s="47"/>
      <c r="Q36" s="47"/>
      <c r="R36" s="47"/>
      <c r="S36" s="48" t="str">
        <f>IF(T36=0,"-",SUM(D36:R36)/T36*PARAMETRES!$G$12)</f>
        <v>-</v>
      </c>
      <c r="T36" s="49">
        <f t="shared" si="0"/>
        <v>0</v>
      </c>
      <c r="U36" s="50" t="str">
        <f>IF(PARAMETRES!$B35="-","",IF(D$3="",0,IF(D$46="",IF(D36="",1,0),0))+IF(E$3="",0,IF(E$46="",IF(E36="",1,0),0))+IF(F$3="",0,IF(F$46="",IF(F36="",1,0),0))+IF(G$3="",0,IF(G$46="",IF(G36="",1,0),0))+IF(H$3="",0,IF(H$46="",IF(H36="",1,0),0))+IF(I$3="",0,IF(I$46="",IF(I36="",1,0),0))+IF(J$3="",0,IF(J$46="",IF(J36="",1,0),0))+IF(K$3="",0,IF(K$46="",IF(K36="",1,0),0))+IF(L$3="",0,IF(L$46="",IF(L36="",1,0),0))+IF(M$3="",0,IF(M$46="",IF(M36="",1,0),0))+IF(N$3="",0,IF(N$46="",IF(N36="",1,0),0)+IF(O$3="",0,IF(O$46="",IF(O36="",1,0),0))+IF(P$3="",0,IF(P$46="",IF(P36="",1,0),0))+IF(Q$3="",0,IF(Q$46="",IF(Q36="",1,0),0))+IF(R$3="",0,IF(R$46="",IF(R36="",1,0),0))))</f>
        <v/>
      </c>
      <c r="V36" s="31">
        <f t="shared" si="16"/>
        <v>31</v>
      </c>
      <c r="W36" s="46" t="str">
        <f>PARAMETRES!$B35</f>
        <v>-</v>
      </c>
      <c r="X36" s="46" t="str">
        <f>PARAMETRES!$C35</f>
        <v>-</v>
      </c>
      <c r="Y36" s="47"/>
      <c r="Z36" s="47"/>
      <c r="AA36" s="47"/>
      <c r="AB36" s="47"/>
      <c r="AC36" s="47"/>
      <c r="AD36" s="47"/>
      <c r="AE36" s="47"/>
      <c r="AF36" s="47"/>
      <c r="AG36" s="47"/>
      <c r="AH36" s="47"/>
      <c r="AI36" s="47"/>
      <c r="AJ36" s="47"/>
      <c r="AK36" s="47"/>
      <c r="AL36" s="47"/>
      <c r="AM36" s="47"/>
      <c r="AN36" s="48" t="str">
        <f>IF(AO36=0,"-",SUM(Y36:AM36)/AO36*PARAMETRES!$G$12)</f>
        <v>-</v>
      </c>
      <c r="AO36" s="94">
        <f t="shared" si="1"/>
        <v>0</v>
      </c>
      <c r="AP36" s="50" t="str">
        <f>IF(PARAMETRES!$B35="-","",IF(Y$3="",0,IF(Y$46="",IF(Y36="",1,0),0))+IF(Z$3="",0,IF(Z$46="",IF(Z36="",1,0),0))+IF(AA$3="",0,IF(AA$46="",IF(AA36="",1,0),0))+IF(AB$3="",0,IF(AB$46="",IF(AB36="",1,0),0))+IF(AC$3="",0,IF(AC$46="",IF(AC36="",1,0),0))+IF(AD$3="",0,IF(AD$46="",IF(AD36="",1,0),0))+IF(AE$3="",0,IF(AE$46="",IF(AE36="",1,0),0))+IF(AF$3="",0,IF(AF$46="",IF(AF36="",1,0),0))+IF(AG$3="",0,IF(AG$46="",IF(AG36="",1,0),0))+IF(AH$3="",0,IF(AH$46="",IF(AH36="",1,0),0))+IF(AI$3="",0,IF(AI$46="",IF(AI36="",1,0),0)+IF(AJ$3="",0,IF(AJ$46="",IF(AJ36="",1,0),0))+IF(AK$3="",0,IF(AK$46="",IF(AK36="",1,0),0))+IF(AL$3="",0,IF(AL$46="",IF(AL36="",1,0),0))+IF(AM$3="",0,IF(AM$46="",IF(AM36="",1,0),0))))</f>
        <v/>
      </c>
      <c r="AQ36" s="31">
        <f t="shared" si="17"/>
        <v>31</v>
      </c>
      <c r="AR36" s="46" t="str">
        <f>PARAMETRES!$B35</f>
        <v>-</v>
      </c>
      <c r="AS36" s="46" t="str">
        <f>PARAMETRES!$C35</f>
        <v>-</v>
      </c>
      <c r="AT36" s="47"/>
      <c r="AU36" s="47"/>
      <c r="AV36" s="47"/>
      <c r="AW36" s="47"/>
      <c r="AX36" s="47"/>
      <c r="AY36" s="47"/>
      <c r="AZ36" s="47"/>
      <c r="BA36" s="47"/>
      <c r="BB36" s="47"/>
      <c r="BC36" s="47"/>
      <c r="BD36" s="47"/>
      <c r="BE36" s="47"/>
      <c r="BF36" s="47"/>
      <c r="BG36" s="47"/>
      <c r="BH36" s="47"/>
      <c r="BI36" s="48" t="str">
        <f>IF(BJ36=0,"-",SUM(AT36:BH36)/BJ36*PARAMETRES!$G$12)</f>
        <v>-</v>
      </c>
      <c r="BJ36" s="94">
        <f t="shared" si="2"/>
        <v>0</v>
      </c>
      <c r="BK36" s="50" t="str">
        <f>IF(PARAMETRES!$B35="-","",IF(AT$3="",0,IF(AT$46="",IF(AT36="",1,0),0))+IF(AU$3="",0,IF(AU$46="",IF(AU36="",1,0),0))+IF(AV$3="",0,IF(AV$46="",IF(AV36="",1,0),0))+IF(AW$3="",0,IF(AW$46="",IF(AW36="",1,0),0))+IF(AX$3="",0,IF(AX$46="",IF(AX36="",1,0),0))+IF(AY$3="",0,IF(AY$46="",IF(AY36="",1,0),0))+IF(AZ$3="",0,IF(AZ$46="",IF(AZ36="",1,0),0))+IF(BA$3="",0,IF(BA$46="",IF(BA36="",1,0),0))+IF(BB$3="",0,IF(BB$46="",IF(BB36="",1,0),0))+IF(BC$3="",0,IF(BC$46="",IF(BC36="",1,0),0))+IF(BD$3="",0,IF(BD$46="",IF(BD36="",1,0),0)+IF(BE$3="",0,IF(BE$46="",IF(BE36="",1,0),0))+IF(BF$3="",0,IF(BF$46="",IF(BF36="",1,0),0))+IF(BG$3="",0,IF(BG$46="",IF(BG36="",1,0),0))+IF(BH$3="",0,IF(BH$46="",IF(BH36="",1,0),0))))</f>
        <v/>
      </c>
      <c r="BL36" s="31">
        <f t="shared" si="18"/>
        <v>31</v>
      </c>
      <c r="BM36" s="46" t="str">
        <f>PARAMETRES!$B35</f>
        <v>-</v>
      </c>
      <c r="BN36" s="46" t="str">
        <f>PARAMETRES!$C35</f>
        <v>-</v>
      </c>
      <c r="BO36" s="47"/>
      <c r="BP36" s="47"/>
      <c r="BQ36" s="47"/>
      <c r="BR36" s="47"/>
      <c r="BS36" s="47"/>
      <c r="BT36" s="47"/>
      <c r="BU36" s="47"/>
      <c r="BV36" s="47"/>
      <c r="BW36" s="47"/>
      <c r="BX36" s="47"/>
      <c r="BY36" s="47"/>
      <c r="BZ36" s="47"/>
      <c r="CA36" s="47"/>
      <c r="CB36" s="47"/>
      <c r="CC36" s="47"/>
      <c r="CD36" s="48" t="str">
        <f>IF(CE36=0,"-",SUM(BO36:CC36)/CE36*PARAMETRES!$G$12)</f>
        <v>-</v>
      </c>
      <c r="CE36" s="49">
        <f t="shared" si="3"/>
        <v>0</v>
      </c>
      <c r="CF36" s="51" t="str">
        <f>IF(PARAMETRES!$B35="-","",IF(BO$3="",0,IF(BO$46="",IF(BO36="",1,0),0))+IF(BP$3="",0,IF(BP$46="",IF(BP36="",1,0),0))+IF(BQ$3="",0,IF(BQ$46="",IF(BQ36="",1,0),0))+IF(BR$3="",0,IF(BR$46="",IF(BR36="",1,0),0))+IF(BS$3="",0,IF(BS$46="",IF(BS36="",1,0),0))+IF(BT$3="",0,IF(BT$46="",IF(BT36="",1,0),0))+IF(BU$3="",0,IF(BU$46="",IF(BU36="",1,0),0))+IF(BV$3="",0,IF(BV$46="",IF(BV36="",1,0),0))+IF(BW$3="",0,IF(BW$46="",IF(BW36="",1,0),0))+IF(BX$3="",0,IF(BX$46="",IF(BX36="",1,0),0))+IF(BY$3="",0,IF(BY$46="",IF(BY36="",1,0),0)+IF(BZ$3="",0,IF(BZ$46="",IF(BZ36="",1,0),0))+IF(CA$3="",0,IF(CA$46="",IF(CA36="",1,0),0))+IF(CB$3="",0,IF(CB$46="",IF(CB36="",1,0),0))+IF(CC$3="",0,IF(CC$46="",IF(CC36="",1,0),0))))</f>
        <v/>
      </c>
      <c r="CG36" s="46" t="str">
        <f>PARAMETRES!$B35</f>
        <v>-</v>
      </c>
      <c r="CH36" s="52" t="str">
        <f>PARAMETRES!$C35</f>
        <v>-</v>
      </c>
      <c r="CJ36" s="80"/>
      <c r="CK36" s="81"/>
      <c r="CL36" s="77" t="s">
        <v>31</v>
      </c>
      <c r="CM36" s="82" t="str">
        <f t="shared" si="5"/>
        <v/>
      </c>
      <c r="CN36" s="83" t="str">
        <f t="shared" si="6"/>
        <v/>
      </c>
    </row>
    <row r="37" spans="1:92">
      <c r="A37" s="31">
        <f t="shared" si="15"/>
        <v>32</v>
      </c>
      <c r="B37" s="46" t="str">
        <f>PARAMETRES!$B36</f>
        <v>-</v>
      </c>
      <c r="C37" s="46" t="str">
        <f>PARAMETRES!$C36</f>
        <v>-</v>
      </c>
      <c r="D37" s="47"/>
      <c r="E37" s="47"/>
      <c r="F37" s="47"/>
      <c r="G37" s="47"/>
      <c r="H37" s="47"/>
      <c r="I37" s="47"/>
      <c r="J37" s="47"/>
      <c r="K37" s="47"/>
      <c r="L37" s="47"/>
      <c r="M37" s="47"/>
      <c r="N37" s="47"/>
      <c r="O37" s="47"/>
      <c r="P37" s="47"/>
      <c r="Q37" s="47"/>
      <c r="R37" s="47"/>
      <c r="S37" s="48" t="str">
        <f>IF(T37=0,"-",SUM(D37:R37)/T37*PARAMETRES!$G$12)</f>
        <v>-</v>
      </c>
      <c r="T37" s="49">
        <f t="shared" si="0"/>
        <v>0</v>
      </c>
      <c r="U37" s="50" t="str">
        <f>IF(PARAMETRES!$B36="-","",IF(D$3="",0,IF(D$46="",IF(D37="",1,0),0))+IF(E$3="",0,IF(E$46="",IF(E37="",1,0),0))+IF(F$3="",0,IF(F$46="",IF(F37="",1,0),0))+IF(G$3="",0,IF(G$46="",IF(G37="",1,0),0))+IF(H$3="",0,IF(H$46="",IF(H37="",1,0),0))+IF(I$3="",0,IF(I$46="",IF(I37="",1,0),0))+IF(J$3="",0,IF(J$46="",IF(J37="",1,0),0))+IF(K$3="",0,IF(K$46="",IF(K37="",1,0),0))+IF(L$3="",0,IF(L$46="",IF(L37="",1,0),0))+IF(M$3="",0,IF(M$46="",IF(M37="",1,0),0))+IF(N$3="",0,IF(N$46="",IF(N37="",1,0),0)+IF(O$3="",0,IF(O$46="",IF(O37="",1,0),0))+IF(P$3="",0,IF(P$46="",IF(P37="",1,0),0))+IF(Q$3="",0,IF(Q$46="",IF(Q37="",1,0),0))+IF(R$3="",0,IF(R$46="",IF(R37="",1,0),0))))</f>
        <v/>
      </c>
      <c r="V37" s="31">
        <f t="shared" si="16"/>
        <v>32</v>
      </c>
      <c r="W37" s="46" t="str">
        <f>PARAMETRES!$B36</f>
        <v>-</v>
      </c>
      <c r="X37" s="46" t="str">
        <f>PARAMETRES!$C36</f>
        <v>-</v>
      </c>
      <c r="Y37" s="47"/>
      <c r="Z37" s="47"/>
      <c r="AA37" s="47"/>
      <c r="AB37" s="47"/>
      <c r="AC37" s="47"/>
      <c r="AD37" s="47"/>
      <c r="AE37" s="47"/>
      <c r="AF37" s="47"/>
      <c r="AG37" s="47"/>
      <c r="AH37" s="47"/>
      <c r="AI37" s="47"/>
      <c r="AJ37" s="47"/>
      <c r="AK37" s="47"/>
      <c r="AL37" s="47"/>
      <c r="AM37" s="47"/>
      <c r="AN37" s="48" t="str">
        <f>IF(AO37=0,"-",SUM(Y37:AM37)/AO37*PARAMETRES!$G$12)</f>
        <v>-</v>
      </c>
      <c r="AO37" s="94">
        <f t="shared" si="1"/>
        <v>0</v>
      </c>
      <c r="AP37" s="50" t="str">
        <f>IF(PARAMETRES!$B36="-","",IF(Y$3="",0,IF(Y$46="",IF(Y37="",1,0),0))+IF(Z$3="",0,IF(Z$46="",IF(Z37="",1,0),0))+IF(AA$3="",0,IF(AA$46="",IF(AA37="",1,0),0))+IF(AB$3="",0,IF(AB$46="",IF(AB37="",1,0),0))+IF(AC$3="",0,IF(AC$46="",IF(AC37="",1,0),0))+IF(AD$3="",0,IF(AD$46="",IF(AD37="",1,0),0))+IF(AE$3="",0,IF(AE$46="",IF(AE37="",1,0),0))+IF(AF$3="",0,IF(AF$46="",IF(AF37="",1,0),0))+IF(AG$3="",0,IF(AG$46="",IF(AG37="",1,0),0))+IF(AH$3="",0,IF(AH$46="",IF(AH37="",1,0),0))+IF(AI$3="",0,IF(AI$46="",IF(AI37="",1,0),0)+IF(AJ$3="",0,IF(AJ$46="",IF(AJ37="",1,0),0))+IF(AK$3="",0,IF(AK$46="",IF(AK37="",1,0),0))+IF(AL$3="",0,IF(AL$46="",IF(AL37="",1,0),0))+IF(AM$3="",0,IF(AM$46="",IF(AM37="",1,0),0))))</f>
        <v/>
      </c>
      <c r="AQ37" s="31">
        <f t="shared" si="17"/>
        <v>32</v>
      </c>
      <c r="AR37" s="46" t="str">
        <f>PARAMETRES!$B36</f>
        <v>-</v>
      </c>
      <c r="AS37" s="46" t="str">
        <f>PARAMETRES!$C36</f>
        <v>-</v>
      </c>
      <c r="AT37" s="47"/>
      <c r="AU37" s="47"/>
      <c r="AV37" s="47"/>
      <c r="AW37" s="47"/>
      <c r="AX37" s="47"/>
      <c r="AY37" s="47"/>
      <c r="AZ37" s="47"/>
      <c r="BA37" s="47"/>
      <c r="BB37" s="47"/>
      <c r="BC37" s="47"/>
      <c r="BD37" s="47"/>
      <c r="BE37" s="47"/>
      <c r="BF37" s="47"/>
      <c r="BG37" s="47"/>
      <c r="BH37" s="47"/>
      <c r="BI37" s="48" t="str">
        <f>IF(BJ37=0,"-",SUM(AT37:BH37)/BJ37*PARAMETRES!$G$12)</f>
        <v>-</v>
      </c>
      <c r="BJ37" s="94">
        <f t="shared" si="2"/>
        <v>0</v>
      </c>
      <c r="BK37" s="50" t="str">
        <f>IF(PARAMETRES!$B36="-","",IF(AT$3="",0,IF(AT$46="",IF(AT37="",1,0),0))+IF(AU$3="",0,IF(AU$46="",IF(AU37="",1,0),0))+IF(AV$3="",0,IF(AV$46="",IF(AV37="",1,0),0))+IF(AW$3="",0,IF(AW$46="",IF(AW37="",1,0),0))+IF(AX$3="",0,IF(AX$46="",IF(AX37="",1,0),0))+IF(AY$3="",0,IF(AY$46="",IF(AY37="",1,0),0))+IF(AZ$3="",0,IF(AZ$46="",IF(AZ37="",1,0),0))+IF(BA$3="",0,IF(BA$46="",IF(BA37="",1,0),0))+IF(BB$3="",0,IF(BB$46="",IF(BB37="",1,0),0))+IF(BC$3="",0,IF(BC$46="",IF(BC37="",1,0),0))+IF(BD$3="",0,IF(BD$46="",IF(BD37="",1,0),0)+IF(BE$3="",0,IF(BE$46="",IF(BE37="",1,0),0))+IF(BF$3="",0,IF(BF$46="",IF(BF37="",1,0),0))+IF(BG$3="",0,IF(BG$46="",IF(BG37="",1,0),0))+IF(BH$3="",0,IF(BH$46="",IF(BH37="",1,0),0))))</f>
        <v/>
      </c>
      <c r="BL37" s="31">
        <f t="shared" si="18"/>
        <v>32</v>
      </c>
      <c r="BM37" s="46" t="str">
        <f>PARAMETRES!$B36</f>
        <v>-</v>
      </c>
      <c r="BN37" s="46" t="str">
        <f>PARAMETRES!$C36</f>
        <v>-</v>
      </c>
      <c r="BO37" s="47"/>
      <c r="BP37" s="47"/>
      <c r="BQ37" s="47"/>
      <c r="BR37" s="47"/>
      <c r="BS37" s="47"/>
      <c r="BT37" s="47"/>
      <c r="BU37" s="47"/>
      <c r="BV37" s="47"/>
      <c r="BW37" s="47"/>
      <c r="BX37" s="47"/>
      <c r="BY37" s="47"/>
      <c r="BZ37" s="47"/>
      <c r="CA37" s="47"/>
      <c r="CB37" s="47"/>
      <c r="CC37" s="47"/>
      <c r="CD37" s="48" t="str">
        <f>IF(CE37=0,"-",SUM(BO37:CC37)/CE37*PARAMETRES!$G$12)</f>
        <v>-</v>
      </c>
      <c r="CE37" s="49">
        <f t="shared" si="3"/>
        <v>0</v>
      </c>
      <c r="CF37" s="51" t="str">
        <f>IF(PARAMETRES!$B36="-","",IF(BO$3="",0,IF(BO$46="",IF(BO37="",1,0),0))+IF(BP$3="",0,IF(BP$46="",IF(BP37="",1,0),0))+IF(BQ$3="",0,IF(BQ$46="",IF(BQ37="",1,0),0))+IF(BR$3="",0,IF(BR$46="",IF(BR37="",1,0),0))+IF(BS$3="",0,IF(BS$46="",IF(BS37="",1,0),0))+IF(BT$3="",0,IF(BT$46="",IF(BT37="",1,0),0))+IF(BU$3="",0,IF(BU$46="",IF(BU37="",1,0),0))+IF(BV$3="",0,IF(BV$46="",IF(BV37="",1,0),0))+IF(BW$3="",0,IF(BW$46="",IF(BW37="",1,0),0))+IF(BX$3="",0,IF(BX$46="",IF(BX37="",1,0),0))+IF(BY$3="",0,IF(BY$46="",IF(BY37="",1,0),0)+IF(BZ$3="",0,IF(BZ$46="",IF(BZ37="",1,0),0))+IF(CA$3="",0,IF(CA$46="",IF(CA37="",1,0),0))+IF(CB$3="",0,IF(CB$46="",IF(CB37="",1,0),0))+IF(CC$3="",0,IF(CC$46="",IF(CC37="",1,0),0))))</f>
        <v/>
      </c>
      <c r="CG37" s="46" t="str">
        <f>PARAMETRES!$B36</f>
        <v>-</v>
      </c>
      <c r="CH37" s="52" t="str">
        <f>PARAMETRES!$C36</f>
        <v>-</v>
      </c>
      <c r="CJ37" s="80"/>
      <c r="CK37" s="81"/>
      <c r="CL37" s="77" t="s">
        <v>31</v>
      </c>
      <c r="CM37" s="82" t="str">
        <f t="shared" si="5"/>
        <v/>
      </c>
      <c r="CN37" s="83" t="str">
        <f t="shared" si="6"/>
        <v/>
      </c>
    </row>
    <row r="38" spans="1:92">
      <c r="A38" s="31">
        <f t="shared" si="15"/>
        <v>33</v>
      </c>
      <c r="B38" s="46" t="str">
        <f>PARAMETRES!$B37</f>
        <v>-</v>
      </c>
      <c r="C38" s="46" t="str">
        <f>PARAMETRES!$C37</f>
        <v>-</v>
      </c>
      <c r="D38" s="47"/>
      <c r="E38" s="47"/>
      <c r="F38" s="47"/>
      <c r="G38" s="47"/>
      <c r="H38" s="47"/>
      <c r="I38" s="47"/>
      <c r="J38" s="47"/>
      <c r="K38" s="47"/>
      <c r="L38" s="47"/>
      <c r="M38" s="47"/>
      <c r="N38" s="47"/>
      <c r="O38" s="47"/>
      <c r="P38" s="47"/>
      <c r="Q38" s="47"/>
      <c r="R38" s="47"/>
      <c r="S38" s="48" t="str">
        <f>IF(T38=0,"-",SUM(D38:R38)/T38*PARAMETRES!$G$12)</f>
        <v>-</v>
      </c>
      <c r="T38" s="49">
        <f t="shared" si="0"/>
        <v>0</v>
      </c>
      <c r="U38" s="50" t="str">
        <f>IF(PARAMETRES!$B37="-","",IF(D$3="",0,IF(D$46="",IF(D38="",1,0),0))+IF(E$3="",0,IF(E$46="",IF(E38="",1,0),0))+IF(F$3="",0,IF(F$46="",IF(F38="",1,0),0))+IF(G$3="",0,IF(G$46="",IF(G38="",1,0),0))+IF(H$3="",0,IF(H$46="",IF(H38="",1,0),0))+IF(I$3="",0,IF(I$46="",IF(I38="",1,0),0))+IF(J$3="",0,IF(J$46="",IF(J38="",1,0),0))+IF(K$3="",0,IF(K$46="",IF(K38="",1,0),0))+IF(L$3="",0,IF(L$46="",IF(L38="",1,0),0))+IF(M$3="",0,IF(M$46="",IF(M38="",1,0),0))+IF(N$3="",0,IF(N$46="",IF(N38="",1,0),0)+IF(O$3="",0,IF(O$46="",IF(O38="",1,0),0))+IF(P$3="",0,IF(P$46="",IF(P38="",1,0),0))+IF(Q$3="",0,IF(Q$46="",IF(Q38="",1,0),0))+IF(R$3="",0,IF(R$46="",IF(R38="",1,0),0))))</f>
        <v/>
      </c>
      <c r="V38" s="31">
        <f t="shared" si="16"/>
        <v>33</v>
      </c>
      <c r="W38" s="46" t="str">
        <f>PARAMETRES!$B37</f>
        <v>-</v>
      </c>
      <c r="X38" s="46" t="str">
        <f>PARAMETRES!$C37</f>
        <v>-</v>
      </c>
      <c r="Y38" s="47"/>
      <c r="Z38" s="47"/>
      <c r="AA38" s="47"/>
      <c r="AB38" s="47"/>
      <c r="AC38" s="47"/>
      <c r="AD38" s="47"/>
      <c r="AE38" s="47"/>
      <c r="AF38" s="47"/>
      <c r="AG38" s="47"/>
      <c r="AH38" s="47"/>
      <c r="AI38" s="47"/>
      <c r="AJ38" s="47"/>
      <c r="AK38" s="47"/>
      <c r="AL38" s="47"/>
      <c r="AM38" s="47"/>
      <c r="AN38" s="48" t="str">
        <f>IF(AO38=0,"-",SUM(Y38:AM38)/AO38*PARAMETRES!$G$12)</f>
        <v>-</v>
      </c>
      <c r="AO38" s="94">
        <f t="shared" si="1"/>
        <v>0</v>
      </c>
      <c r="AP38" s="50" t="str">
        <f>IF(PARAMETRES!$B37="-","",IF(Y$3="",0,IF(Y$46="",IF(Y38="",1,0),0))+IF(Z$3="",0,IF(Z$46="",IF(Z38="",1,0),0))+IF(AA$3="",0,IF(AA$46="",IF(AA38="",1,0),0))+IF(AB$3="",0,IF(AB$46="",IF(AB38="",1,0),0))+IF(AC$3="",0,IF(AC$46="",IF(AC38="",1,0),0))+IF(AD$3="",0,IF(AD$46="",IF(AD38="",1,0),0))+IF(AE$3="",0,IF(AE$46="",IF(AE38="",1,0),0))+IF(AF$3="",0,IF(AF$46="",IF(AF38="",1,0),0))+IF(AG$3="",0,IF(AG$46="",IF(AG38="",1,0),0))+IF(AH$3="",0,IF(AH$46="",IF(AH38="",1,0),0))+IF(AI$3="",0,IF(AI$46="",IF(AI38="",1,0),0)+IF(AJ$3="",0,IF(AJ$46="",IF(AJ38="",1,0),0))+IF(AK$3="",0,IF(AK$46="",IF(AK38="",1,0),0))+IF(AL$3="",0,IF(AL$46="",IF(AL38="",1,0),0))+IF(AM$3="",0,IF(AM$46="",IF(AM38="",1,0),0))))</f>
        <v/>
      </c>
      <c r="AQ38" s="31">
        <f t="shared" si="17"/>
        <v>33</v>
      </c>
      <c r="AR38" s="46" t="str">
        <f>PARAMETRES!$B37</f>
        <v>-</v>
      </c>
      <c r="AS38" s="46" t="str">
        <f>PARAMETRES!$C37</f>
        <v>-</v>
      </c>
      <c r="AT38" s="47"/>
      <c r="AU38" s="47"/>
      <c r="AV38" s="47"/>
      <c r="AW38" s="47"/>
      <c r="AX38" s="47"/>
      <c r="AY38" s="47"/>
      <c r="AZ38" s="47"/>
      <c r="BA38" s="47"/>
      <c r="BB38" s="47"/>
      <c r="BC38" s="47"/>
      <c r="BD38" s="47"/>
      <c r="BE38" s="47"/>
      <c r="BF38" s="47"/>
      <c r="BG38" s="47"/>
      <c r="BH38" s="47"/>
      <c r="BI38" s="48" t="str">
        <f>IF(BJ38=0,"-",SUM(AT38:BH38)/BJ38*PARAMETRES!$G$12)</f>
        <v>-</v>
      </c>
      <c r="BJ38" s="94">
        <f t="shared" si="2"/>
        <v>0</v>
      </c>
      <c r="BK38" s="50" t="str">
        <f>IF(PARAMETRES!$B37="-","",IF(AT$3="",0,IF(AT$46="",IF(AT38="",1,0),0))+IF(AU$3="",0,IF(AU$46="",IF(AU38="",1,0),0))+IF(AV$3="",0,IF(AV$46="",IF(AV38="",1,0),0))+IF(AW$3="",0,IF(AW$46="",IF(AW38="",1,0),0))+IF(AX$3="",0,IF(AX$46="",IF(AX38="",1,0),0))+IF(AY$3="",0,IF(AY$46="",IF(AY38="",1,0),0))+IF(AZ$3="",0,IF(AZ$46="",IF(AZ38="",1,0),0))+IF(BA$3="",0,IF(BA$46="",IF(BA38="",1,0),0))+IF(BB$3="",0,IF(BB$46="",IF(BB38="",1,0),0))+IF(BC$3="",0,IF(BC$46="",IF(BC38="",1,0),0))+IF(BD$3="",0,IF(BD$46="",IF(BD38="",1,0),0)+IF(BE$3="",0,IF(BE$46="",IF(BE38="",1,0),0))+IF(BF$3="",0,IF(BF$46="",IF(BF38="",1,0),0))+IF(BG$3="",0,IF(BG$46="",IF(BG38="",1,0),0))+IF(BH$3="",0,IF(BH$46="",IF(BH38="",1,0),0))))</f>
        <v/>
      </c>
      <c r="BL38" s="31">
        <f t="shared" si="18"/>
        <v>33</v>
      </c>
      <c r="BM38" s="46" t="str">
        <f>PARAMETRES!$B37</f>
        <v>-</v>
      </c>
      <c r="BN38" s="46" t="str">
        <f>PARAMETRES!$C37</f>
        <v>-</v>
      </c>
      <c r="BO38" s="47"/>
      <c r="BP38" s="47"/>
      <c r="BQ38" s="47"/>
      <c r="BR38" s="47"/>
      <c r="BS38" s="47"/>
      <c r="BT38" s="47"/>
      <c r="BU38" s="47"/>
      <c r="BV38" s="47"/>
      <c r="BW38" s="47"/>
      <c r="BX38" s="47"/>
      <c r="BY38" s="47"/>
      <c r="BZ38" s="47"/>
      <c r="CA38" s="47"/>
      <c r="CB38" s="47"/>
      <c r="CC38" s="47"/>
      <c r="CD38" s="48" t="str">
        <f>IF(CE38=0,"-",SUM(BO38:CC38)/CE38*PARAMETRES!$G$12)</f>
        <v>-</v>
      </c>
      <c r="CE38" s="49">
        <f t="shared" si="3"/>
        <v>0</v>
      </c>
      <c r="CF38" s="51" t="str">
        <f>IF(PARAMETRES!$B37="-","",IF(BO$3="",0,IF(BO$46="",IF(BO38="",1,0),0))+IF(BP$3="",0,IF(BP$46="",IF(BP38="",1,0),0))+IF(BQ$3="",0,IF(BQ$46="",IF(BQ38="",1,0),0))+IF(BR$3="",0,IF(BR$46="",IF(BR38="",1,0),0))+IF(BS$3="",0,IF(BS$46="",IF(BS38="",1,0),0))+IF(BT$3="",0,IF(BT$46="",IF(BT38="",1,0),0))+IF(BU$3="",0,IF(BU$46="",IF(BU38="",1,0),0))+IF(BV$3="",0,IF(BV$46="",IF(BV38="",1,0),0))+IF(BW$3="",0,IF(BW$46="",IF(BW38="",1,0),0))+IF(BX$3="",0,IF(BX$46="",IF(BX38="",1,0),0))+IF(BY$3="",0,IF(BY$46="",IF(BY38="",1,0),0)+IF(BZ$3="",0,IF(BZ$46="",IF(BZ38="",1,0),0))+IF(CA$3="",0,IF(CA$46="",IF(CA38="",1,0),0))+IF(CB$3="",0,IF(CB$46="",IF(CB38="",1,0),0))+IF(CC$3="",0,IF(CC$46="",IF(CC38="",1,0),0))))</f>
        <v/>
      </c>
      <c r="CG38" s="46" t="str">
        <f>PARAMETRES!$B37</f>
        <v>-</v>
      </c>
      <c r="CH38" s="52" t="str">
        <f>PARAMETRES!$C37</f>
        <v>-</v>
      </c>
      <c r="CJ38" s="80"/>
      <c r="CK38" s="81"/>
      <c r="CL38" s="77" t="s">
        <v>31</v>
      </c>
      <c r="CM38" s="82" t="str">
        <f t="shared" si="5"/>
        <v/>
      </c>
      <c r="CN38" s="83" t="str">
        <f t="shared" si="6"/>
        <v/>
      </c>
    </row>
    <row r="39" spans="1:92">
      <c r="A39" s="31">
        <f t="shared" si="15"/>
        <v>34</v>
      </c>
      <c r="B39" s="46" t="str">
        <f>PARAMETRES!$B38</f>
        <v>-</v>
      </c>
      <c r="C39" s="46" t="str">
        <f>PARAMETRES!$C38</f>
        <v>-</v>
      </c>
      <c r="D39" s="47"/>
      <c r="E39" s="47"/>
      <c r="F39" s="47"/>
      <c r="G39" s="47"/>
      <c r="H39" s="47"/>
      <c r="I39" s="47"/>
      <c r="J39" s="47"/>
      <c r="K39" s="47"/>
      <c r="L39" s="47"/>
      <c r="M39" s="47"/>
      <c r="N39" s="47"/>
      <c r="O39" s="47"/>
      <c r="P39" s="47"/>
      <c r="Q39" s="47"/>
      <c r="R39" s="47"/>
      <c r="S39" s="48" t="str">
        <f>IF(T39=0,"-",SUM(D39:R39)/T39*PARAMETRES!$G$12)</f>
        <v>-</v>
      </c>
      <c r="T39" s="49">
        <f t="shared" si="0"/>
        <v>0</v>
      </c>
      <c r="U39" s="50" t="str">
        <f>IF(PARAMETRES!$B38="-","",IF(D$3="",0,IF(D$46="",IF(D39="",1,0),0))+IF(E$3="",0,IF(E$46="",IF(E39="",1,0),0))+IF(F$3="",0,IF(F$46="",IF(F39="",1,0),0))+IF(G$3="",0,IF(G$46="",IF(G39="",1,0),0))+IF(H$3="",0,IF(H$46="",IF(H39="",1,0),0))+IF(I$3="",0,IF(I$46="",IF(I39="",1,0),0))+IF(J$3="",0,IF(J$46="",IF(J39="",1,0),0))+IF(K$3="",0,IF(K$46="",IF(K39="",1,0),0))+IF(L$3="",0,IF(L$46="",IF(L39="",1,0),0))+IF(M$3="",0,IF(M$46="",IF(M39="",1,0),0))+IF(N$3="",0,IF(N$46="",IF(N39="",1,0),0)+IF(O$3="",0,IF(O$46="",IF(O39="",1,0),0))+IF(P$3="",0,IF(P$46="",IF(P39="",1,0),0))+IF(Q$3="",0,IF(Q$46="",IF(Q39="",1,0),0))+IF(R$3="",0,IF(R$46="",IF(R39="",1,0),0))))</f>
        <v/>
      </c>
      <c r="V39" s="31">
        <f t="shared" si="16"/>
        <v>34</v>
      </c>
      <c r="W39" s="46" t="str">
        <f>PARAMETRES!$B38</f>
        <v>-</v>
      </c>
      <c r="X39" s="46" t="str">
        <f>PARAMETRES!$C38</f>
        <v>-</v>
      </c>
      <c r="Y39" s="47"/>
      <c r="Z39" s="47"/>
      <c r="AA39" s="47"/>
      <c r="AB39" s="47"/>
      <c r="AC39" s="47"/>
      <c r="AD39" s="47"/>
      <c r="AE39" s="47"/>
      <c r="AF39" s="47"/>
      <c r="AG39" s="47"/>
      <c r="AH39" s="47"/>
      <c r="AI39" s="47"/>
      <c r="AJ39" s="47"/>
      <c r="AK39" s="47"/>
      <c r="AL39" s="47"/>
      <c r="AM39" s="47"/>
      <c r="AN39" s="48" t="str">
        <f>IF(AO39=0,"-",SUM(Y39:AM39)/AO39*PARAMETRES!$G$12)</f>
        <v>-</v>
      </c>
      <c r="AO39" s="94">
        <f t="shared" si="1"/>
        <v>0</v>
      </c>
      <c r="AP39" s="50" t="str">
        <f>IF(PARAMETRES!$B38="-","",IF(Y$3="",0,IF(Y$46="",IF(Y39="",1,0),0))+IF(Z$3="",0,IF(Z$46="",IF(Z39="",1,0),0))+IF(AA$3="",0,IF(AA$46="",IF(AA39="",1,0),0))+IF(AB$3="",0,IF(AB$46="",IF(AB39="",1,0),0))+IF(AC$3="",0,IF(AC$46="",IF(AC39="",1,0),0))+IF(AD$3="",0,IF(AD$46="",IF(AD39="",1,0),0))+IF(AE$3="",0,IF(AE$46="",IF(AE39="",1,0),0))+IF(AF$3="",0,IF(AF$46="",IF(AF39="",1,0),0))+IF(AG$3="",0,IF(AG$46="",IF(AG39="",1,0),0))+IF(AH$3="",0,IF(AH$46="",IF(AH39="",1,0),0))+IF(AI$3="",0,IF(AI$46="",IF(AI39="",1,0),0)+IF(AJ$3="",0,IF(AJ$46="",IF(AJ39="",1,0),0))+IF(AK$3="",0,IF(AK$46="",IF(AK39="",1,0),0))+IF(AL$3="",0,IF(AL$46="",IF(AL39="",1,0),0))+IF(AM$3="",0,IF(AM$46="",IF(AM39="",1,0),0))))</f>
        <v/>
      </c>
      <c r="AQ39" s="31">
        <f t="shared" si="17"/>
        <v>34</v>
      </c>
      <c r="AR39" s="46" t="str">
        <f>PARAMETRES!$B38</f>
        <v>-</v>
      </c>
      <c r="AS39" s="46" t="str">
        <f>PARAMETRES!$C38</f>
        <v>-</v>
      </c>
      <c r="AT39" s="47"/>
      <c r="AU39" s="47"/>
      <c r="AV39" s="47"/>
      <c r="AW39" s="47"/>
      <c r="AX39" s="47"/>
      <c r="AY39" s="47"/>
      <c r="AZ39" s="47"/>
      <c r="BA39" s="47"/>
      <c r="BB39" s="47"/>
      <c r="BC39" s="47"/>
      <c r="BD39" s="47"/>
      <c r="BE39" s="47"/>
      <c r="BF39" s="47"/>
      <c r="BG39" s="47"/>
      <c r="BH39" s="47"/>
      <c r="BI39" s="48" t="str">
        <f>IF(BJ39=0,"-",SUM(AT39:BH39)/BJ39*PARAMETRES!$G$12)</f>
        <v>-</v>
      </c>
      <c r="BJ39" s="94">
        <f t="shared" si="2"/>
        <v>0</v>
      </c>
      <c r="BK39" s="50" t="str">
        <f>IF(PARAMETRES!$B38="-","",IF(AT$3="",0,IF(AT$46="",IF(AT39="",1,0),0))+IF(AU$3="",0,IF(AU$46="",IF(AU39="",1,0),0))+IF(AV$3="",0,IF(AV$46="",IF(AV39="",1,0),0))+IF(AW$3="",0,IF(AW$46="",IF(AW39="",1,0),0))+IF(AX$3="",0,IF(AX$46="",IF(AX39="",1,0),0))+IF(AY$3="",0,IF(AY$46="",IF(AY39="",1,0),0))+IF(AZ$3="",0,IF(AZ$46="",IF(AZ39="",1,0),0))+IF(BA$3="",0,IF(BA$46="",IF(BA39="",1,0),0))+IF(BB$3="",0,IF(BB$46="",IF(BB39="",1,0),0))+IF(BC$3="",0,IF(BC$46="",IF(BC39="",1,0),0))+IF(BD$3="",0,IF(BD$46="",IF(BD39="",1,0),0)+IF(BE$3="",0,IF(BE$46="",IF(BE39="",1,0),0))+IF(BF$3="",0,IF(BF$46="",IF(BF39="",1,0),0))+IF(BG$3="",0,IF(BG$46="",IF(BG39="",1,0),0))+IF(BH$3="",0,IF(BH$46="",IF(BH39="",1,0),0))))</f>
        <v/>
      </c>
      <c r="BL39" s="31">
        <f t="shared" si="18"/>
        <v>34</v>
      </c>
      <c r="BM39" s="46" t="str">
        <f>PARAMETRES!$B38</f>
        <v>-</v>
      </c>
      <c r="BN39" s="46" t="str">
        <f>PARAMETRES!$C38</f>
        <v>-</v>
      </c>
      <c r="BO39" s="47"/>
      <c r="BP39" s="47"/>
      <c r="BQ39" s="47"/>
      <c r="BR39" s="47"/>
      <c r="BS39" s="47"/>
      <c r="BT39" s="47"/>
      <c r="BU39" s="47"/>
      <c r="BV39" s="47"/>
      <c r="BW39" s="47"/>
      <c r="BX39" s="47"/>
      <c r="BY39" s="47"/>
      <c r="BZ39" s="47"/>
      <c r="CA39" s="47"/>
      <c r="CB39" s="47"/>
      <c r="CC39" s="47"/>
      <c r="CD39" s="48" t="str">
        <f>IF(CE39=0,"-",SUM(BO39:CC39)/CE39*PARAMETRES!$G$12)</f>
        <v>-</v>
      </c>
      <c r="CE39" s="49">
        <f t="shared" si="3"/>
        <v>0</v>
      </c>
      <c r="CF39" s="51" t="str">
        <f>IF(PARAMETRES!$B38="-","",IF(BO$3="",0,IF(BO$46="",IF(BO39="",1,0),0))+IF(BP$3="",0,IF(BP$46="",IF(BP39="",1,0),0))+IF(BQ$3="",0,IF(BQ$46="",IF(BQ39="",1,0),0))+IF(BR$3="",0,IF(BR$46="",IF(BR39="",1,0),0))+IF(BS$3="",0,IF(BS$46="",IF(BS39="",1,0),0))+IF(BT$3="",0,IF(BT$46="",IF(BT39="",1,0),0))+IF(BU$3="",0,IF(BU$46="",IF(BU39="",1,0),0))+IF(BV$3="",0,IF(BV$46="",IF(BV39="",1,0),0))+IF(BW$3="",0,IF(BW$46="",IF(BW39="",1,0),0))+IF(BX$3="",0,IF(BX$46="",IF(BX39="",1,0),0))+IF(BY$3="",0,IF(BY$46="",IF(BY39="",1,0),0)+IF(BZ$3="",0,IF(BZ$46="",IF(BZ39="",1,0),0))+IF(CA$3="",0,IF(CA$46="",IF(CA39="",1,0),0))+IF(CB$3="",0,IF(CB$46="",IF(CB39="",1,0),0))+IF(CC$3="",0,IF(CC$46="",IF(CC39="",1,0),0))))</f>
        <v/>
      </c>
      <c r="CG39" s="46" t="str">
        <f>PARAMETRES!$B38</f>
        <v>-</v>
      </c>
      <c r="CH39" s="52" t="str">
        <f>PARAMETRES!$C38</f>
        <v>-</v>
      </c>
      <c r="CJ39" s="80"/>
      <c r="CK39" s="81"/>
      <c r="CL39" s="77" t="s">
        <v>31</v>
      </c>
      <c r="CM39" s="82" t="str">
        <f t="shared" si="5"/>
        <v/>
      </c>
      <c r="CN39" s="83" t="str">
        <f t="shared" si="6"/>
        <v/>
      </c>
    </row>
    <row r="40" spans="1:92">
      <c r="A40" s="31">
        <f t="shared" si="15"/>
        <v>35</v>
      </c>
      <c r="B40" s="46" t="str">
        <f>PARAMETRES!$B39</f>
        <v>-</v>
      </c>
      <c r="C40" s="46" t="str">
        <f>PARAMETRES!$C39</f>
        <v>-</v>
      </c>
      <c r="D40" s="47"/>
      <c r="E40" s="47"/>
      <c r="F40" s="47"/>
      <c r="G40" s="47"/>
      <c r="H40" s="47"/>
      <c r="I40" s="47"/>
      <c r="J40" s="47"/>
      <c r="K40" s="47"/>
      <c r="L40" s="47"/>
      <c r="M40" s="47"/>
      <c r="N40" s="47"/>
      <c r="O40" s="47"/>
      <c r="P40" s="47"/>
      <c r="Q40" s="47"/>
      <c r="R40" s="47"/>
      <c r="S40" s="48" t="str">
        <f>IF(T40=0,"-",SUM(D40:R40)/T40*PARAMETRES!$G$12)</f>
        <v>-</v>
      </c>
      <c r="T40" s="49">
        <f t="shared" si="0"/>
        <v>0</v>
      </c>
      <c r="U40" s="50" t="str">
        <f>IF(PARAMETRES!$B39="-","",IF(D$3="",0,IF(D$46="",IF(D40="",1,0),0))+IF(E$3="",0,IF(E$46="",IF(E40="",1,0),0))+IF(F$3="",0,IF(F$46="",IF(F40="",1,0),0))+IF(G$3="",0,IF(G$46="",IF(G40="",1,0),0))+IF(H$3="",0,IF(H$46="",IF(H40="",1,0),0))+IF(I$3="",0,IF(I$46="",IF(I40="",1,0),0))+IF(J$3="",0,IF(J$46="",IF(J40="",1,0),0))+IF(K$3="",0,IF(K$46="",IF(K40="",1,0),0))+IF(L$3="",0,IF(L$46="",IF(L40="",1,0),0))+IF(M$3="",0,IF(M$46="",IF(M40="",1,0),0))+IF(N$3="",0,IF(N$46="",IF(N40="",1,0),0)+IF(O$3="",0,IF(O$46="",IF(O40="",1,0),0))+IF(P$3="",0,IF(P$46="",IF(P40="",1,0),0))+IF(Q$3="",0,IF(Q$46="",IF(Q40="",1,0),0))+IF(R$3="",0,IF(R$46="",IF(R40="",1,0),0))))</f>
        <v/>
      </c>
      <c r="V40" s="31">
        <f t="shared" si="16"/>
        <v>35</v>
      </c>
      <c r="W40" s="46" t="str">
        <f>PARAMETRES!$B39</f>
        <v>-</v>
      </c>
      <c r="X40" s="46" t="str">
        <f>PARAMETRES!$C39</f>
        <v>-</v>
      </c>
      <c r="Y40" s="47"/>
      <c r="Z40" s="47"/>
      <c r="AA40" s="47"/>
      <c r="AB40" s="47"/>
      <c r="AC40" s="47"/>
      <c r="AD40" s="47"/>
      <c r="AE40" s="47"/>
      <c r="AF40" s="47"/>
      <c r="AG40" s="47"/>
      <c r="AH40" s="47"/>
      <c r="AI40" s="47"/>
      <c r="AJ40" s="47"/>
      <c r="AK40" s="47"/>
      <c r="AL40" s="47"/>
      <c r="AM40" s="47"/>
      <c r="AN40" s="48" t="str">
        <f>IF(AO40=0,"-",SUM(Y40:AM40)/AO40*PARAMETRES!$G$12)</f>
        <v>-</v>
      </c>
      <c r="AO40" s="94">
        <f t="shared" si="1"/>
        <v>0</v>
      </c>
      <c r="AP40" s="50" t="str">
        <f>IF(PARAMETRES!$B39="-","",IF(Y$3="",0,IF(Y$46="",IF(Y40="",1,0),0))+IF(Z$3="",0,IF(Z$46="",IF(Z40="",1,0),0))+IF(AA$3="",0,IF(AA$46="",IF(AA40="",1,0),0))+IF(AB$3="",0,IF(AB$46="",IF(AB40="",1,0),0))+IF(AC$3="",0,IF(AC$46="",IF(AC40="",1,0),0))+IF(AD$3="",0,IF(AD$46="",IF(AD40="",1,0),0))+IF(AE$3="",0,IF(AE$46="",IF(AE40="",1,0),0))+IF(AF$3="",0,IF(AF$46="",IF(AF40="",1,0),0))+IF(AG$3="",0,IF(AG$46="",IF(AG40="",1,0),0))+IF(AH$3="",0,IF(AH$46="",IF(AH40="",1,0),0))+IF(AI$3="",0,IF(AI$46="",IF(AI40="",1,0),0)+IF(AJ$3="",0,IF(AJ$46="",IF(AJ40="",1,0),0))+IF(AK$3="",0,IF(AK$46="",IF(AK40="",1,0),0))+IF(AL$3="",0,IF(AL$46="",IF(AL40="",1,0),0))+IF(AM$3="",0,IF(AM$46="",IF(AM40="",1,0),0))))</f>
        <v/>
      </c>
      <c r="AQ40" s="31">
        <f t="shared" si="17"/>
        <v>35</v>
      </c>
      <c r="AR40" s="46" t="str">
        <f>PARAMETRES!$B39</f>
        <v>-</v>
      </c>
      <c r="AS40" s="46" t="str">
        <f>PARAMETRES!$C39</f>
        <v>-</v>
      </c>
      <c r="AT40" s="47"/>
      <c r="AU40" s="47"/>
      <c r="AV40" s="47"/>
      <c r="AW40" s="47"/>
      <c r="AX40" s="47"/>
      <c r="AY40" s="47"/>
      <c r="AZ40" s="47"/>
      <c r="BA40" s="47"/>
      <c r="BB40" s="47"/>
      <c r="BC40" s="47"/>
      <c r="BD40" s="47"/>
      <c r="BE40" s="47"/>
      <c r="BF40" s="47"/>
      <c r="BG40" s="47"/>
      <c r="BH40" s="47"/>
      <c r="BI40" s="48" t="str">
        <f>IF(BJ40=0,"-",SUM(AT40:BH40)/BJ40*PARAMETRES!$G$12)</f>
        <v>-</v>
      </c>
      <c r="BJ40" s="94">
        <f t="shared" si="2"/>
        <v>0</v>
      </c>
      <c r="BK40" s="50" t="str">
        <f>IF(PARAMETRES!$B39="-","",IF(AT$3="",0,IF(AT$46="",IF(AT40="",1,0),0))+IF(AU$3="",0,IF(AU$46="",IF(AU40="",1,0),0))+IF(AV$3="",0,IF(AV$46="",IF(AV40="",1,0),0))+IF(AW$3="",0,IF(AW$46="",IF(AW40="",1,0),0))+IF(AX$3="",0,IF(AX$46="",IF(AX40="",1,0),0))+IF(AY$3="",0,IF(AY$46="",IF(AY40="",1,0),0))+IF(AZ$3="",0,IF(AZ$46="",IF(AZ40="",1,0),0))+IF(BA$3="",0,IF(BA$46="",IF(BA40="",1,0),0))+IF(BB$3="",0,IF(BB$46="",IF(BB40="",1,0),0))+IF(BC$3="",0,IF(BC$46="",IF(BC40="",1,0),0))+IF(BD$3="",0,IF(BD$46="",IF(BD40="",1,0),0)+IF(BE$3="",0,IF(BE$46="",IF(BE40="",1,0),0))+IF(BF$3="",0,IF(BF$46="",IF(BF40="",1,0),0))+IF(BG$3="",0,IF(BG$46="",IF(BG40="",1,0),0))+IF(BH$3="",0,IF(BH$46="",IF(BH40="",1,0),0))))</f>
        <v/>
      </c>
      <c r="BL40" s="31">
        <f t="shared" si="18"/>
        <v>35</v>
      </c>
      <c r="BM40" s="46" t="str">
        <f>PARAMETRES!$B39</f>
        <v>-</v>
      </c>
      <c r="BN40" s="46" t="str">
        <f>PARAMETRES!$C39</f>
        <v>-</v>
      </c>
      <c r="BO40" s="47"/>
      <c r="BP40" s="47"/>
      <c r="BQ40" s="47"/>
      <c r="BR40" s="47"/>
      <c r="BS40" s="47"/>
      <c r="BT40" s="47"/>
      <c r="BU40" s="47"/>
      <c r="BV40" s="47"/>
      <c r="BW40" s="47"/>
      <c r="BX40" s="47"/>
      <c r="BY40" s="47"/>
      <c r="BZ40" s="47"/>
      <c r="CA40" s="47"/>
      <c r="CB40" s="47"/>
      <c r="CC40" s="47"/>
      <c r="CD40" s="48" t="str">
        <f>IF(CE40=0,"-",SUM(BO40:CC40)/CE40*PARAMETRES!$G$12)</f>
        <v>-</v>
      </c>
      <c r="CE40" s="49">
        <f t="shared" si="3"/>
        <v>0</v>
      </c>
      <c r="CF40" s="51" t="str">
        <f>IF(PARAMETRES!$B39="-","",IF(BO$3="",0,IF(BO$46="",IF(BO40="",1,0),0))+IF(BP$3="",0,IF(BP$46="",IF(BP40="",1,0),0))+IF(BQ$3="",0,IF(BQ$46="",IF(BQ40="",1,0),0))+IF(BR$3="",0,IF(BR$46="",IF(BR40="",1,0),0))+IF(BS$3="",0,IF(BS$46="",IF(BS40="",1,0),0))+IF(BT$3="",0,IF(BT$46="",IF(BT40="",1,0),0))+IF(BU$3="",0,IF(BU$46="",IF(BU40="",1,0),0))+IF(BV$3="",0,IF(BV$46="",IF(BV40="",1,0),0))+IF(BW$3="",0,IF(BW$46="",IF(BW40="",1,0),0))+IF(BX$3="",0,IF(BX$46="",IF(BX40="",1,0),0))+IF(BY$3="",0,IF(BY$46="",IF(BY40="",1,0),0)+IF(BZ$3="",0,IF(BZ$46="",IF(BZ40="",1,0),0))+IF(CA$3="",0,IF(CA$46="",IF(CA40="",1,0),0))+IF(CB$3="",0,IF(CB$46="",IF(CB40="",1,0),0))+IF(CC$3="",0,IF(CC$46="",IF(CC40="",1,0),0))))</f>
        <v/>
      </c>
      <c r="CG40" s="46" t="str">
        <f>PARAMETRES!$B39</f>
        <v>-</v>
      </c>
      <c r="CH40" s="52" t="str">
        <f>PARAMETRES!$C39</f>
        <v>-</v>
      </c>
      <c r="CJ40" s="80"/>
      <c r="CK40" s="81"/>
      <c r="CL40" s="77" t="s">
        <v>31</v>
      </c>
      <c r="CM40" s="82" t="str">
        <f t="shared" si="5"/>
        <v/>
      </c>
      <c r="CN40" s="83" t="str">
        <f t="shared" si="6"/>
        <v/>
      </c>
    </row>
    <row r="41" spans="1:92">
      <c r="A41" s="31">
        <f t="shared" si="15"/>
        <v>36</v>
      </c>
      <c r="B41" s="46" t="str">
        <f>PARAMETRES!$B40</f>
        <v>-</v>
      </c>
      <c r="C41" s="46" t="str">
        <f>PARAMETRES!$C40</f>
        <v>-</v>
      </c>
      <c r="D41" s="47"/>
      <c r="E41" s="47"/>
      <c r="F41" s="47"/>
      <c r="G41" s="47"/>
      <c r="H41" s="47"/>
      <c r="I41" s="47"/>
      <c r="J41" s="47"/>
      <c r="K41" s="47"/>
      <c r="L41" s="47"/>
      <c r="M41" s="47"/>
      <c r="N41" s="47"/>
      <c r="O41" s="47"/>
      <c r="P41" s="47"/>
      <c r="Q41" s="47"/>
      <c r="R41" s="47"/>
      <c r="S41" s="48" t="str">
        <f>IF(T41=0,"-",SUM(D41:R41)/T41*PARAMETRES!$G$12)</f>
        <v>-</v>
      </c>
      <c r="T41" s="49">
        <f t="shared" si="0"/>
        <v>0</v>
      </c>
      <c r="U41" s="50" t="str">
        <f>IF(PARAMETRES!$B40="-","",IF(D$3="",0,IF(D$46="",IF(D41="",1,0),0))+IF(E$3="",0,IF(E$46="",IF(E41="",1,0),0))+IF(F$3="",0,IF(F$46="",IF(F41="",1,0),0))+IF(G$3="",0,IF(G$46="",IF(G41="",1,0),0))+IF(H$3="",0,IF(H$46="",IF(H41="",1,0),0))+IF(I$3="",0,IF(I$46="",IF(I41="",1,0),0))+IF(J$3="",0,IF(J$46="",IF(J41="",1,0),0))+IF(K$3="",0,IF(K$46="",IF(K41="",1,0),0))+IF(L$3="",0,IF(L$46="",IF(L41="",1,0),0))+IF(M$3="",0,IF(M$46="",IF(M41="",1,0),0))+IF(N$3="",0,IF(N$46="",IF(N41="",1,0),0)+IF(O$3="",0,IF(O$46="",IF(O41="",1,0),0))+IF(P$3="",0,IF(P$46="",IF(P41="",1,0),0))+IF(Q$3="",0,IF(Q$46="",IF(Q41="",1,0),0))+IF(R$3="",0,IF(R$46="",IF(R41="",1,0),0))))</f>
        <v/>
      </c>
      <c r="V41" s="31">
        <f t="shared" si="16"/>
        <v>36</v>
      </c>
      <c r="W41" s="46" t="str">
        <f>PARAMETRES!$B40</f>
        <v>-</v>
      </c>
      <c r="X41" s="46" t="str">
        <f>PARAMETRES!$C40</f>
        <v>-</v>
      </c>
      <c r="Y41" s="47"/>
      <c r="Z41" s="47"/>
      <c r="AA41" s="47"/>
      <c r="AB41" s="47"/>
      <c r="AC41" s="47"/>
      <c r="AD41" s="47"/>
      <c r="AE41" s="47"/>
      <c r="AF41" s="47"/>
      <c r="AG41" s="47"/>
      <c r="AH41" s="47"/>
      <c r="AI41" s="47"/>
      <c r="AJ41" s="47"/>
      <c r="AK41" s="47"/>
      <c r="AL41" s="47"/>
      <c r="AM41" s="47"/>
      <c r="AN41" s="48" t="str">
        <f>IF(AO41=0,"-",SUM(Y41:AM41)/AO41*PARAMETRES!$G$12)</f>
        <v>-</v>
      </c>
      <c r="AO41" s="94">
        <f t="shared" si="1"/>
        <v>0</v>
      </c>
      <c r="AP41" s="50" t="str">
        <f>IF(PARAMETRES!$B40="-","",IF(Y$3="",0,IF(Y$46="",IF(Y41="",1,0),0))+IF(Z$3="",0,IF(Z$46="",IF(Z41="",1,0),0))+IF(AA$3="",0,IF(AA$46="",IF(AA41="",1,0),0))+IF(AB$3="",0,IF(AB$46="",IF(AB41="",1,0),0))+IF(AC$3="",0,IF(AC$46="",IF(AC41="",1,0),0))+IF(AD$3="",0,IF(AD$46="",IF(AD41="",1,0),0))+IF(AE$3="",0,IF(AE$46="",IF(AE41="",1,0),0))+IF(AF$3="",0,IF(AF$46="",IF(AF41="",1,0),0))+IF(AG$3="",0,IF(AG$46="",IF(AG41="",1,0),0))+IF(AH$3="",0,IF(AH$46="",IF(AH41="",1,0),0))+IF(AI$3="",0,IF(AI$46="",IF(AI41="",1,0),0)+IF(AJ$3="",0,IF(AJ$46="",IF(AJ41="",1,0),0))+IF(AK$3="",0,IF(AK$46="",IF(AK41="",1,0),0))+IF(AL$3="",0,IF(AL$46="",IF(AL41="",1,0),0))+IF(AM$3="",0,IF(AM$46="",IF(AM41="",1,0),0))))</f>
        <v/>
      </c>
      <c r="AQ41" s="31">
        <f t="shared" si="17"/>
        <v>36</v>
      </c>
      <c r="AR41" s="46" t="str">
        <f>PARAMETRES!$B40</f>
        <v>-</v>
      </c>
      <c r="AS41" s="46" t="str">
        <f>PARAMETRES!$C40</f>
        <v>-</v>
      </c>
      <c r="AT41" s="47"/>
      <c r="AU41" s="47"/>
      <c r="AV41" s="47"/>
      <c r="AW41" s="47"/>
      <c r="AX41" s="47"/>
      <c r="AY41" s="47"/>
      <c r="AZ41" s="47"/>
      <c r="BA41" s="47"/>
      <c r="BB41" s="47"/>
      <c r="BC41" s="47"/>
      <c r="BD41" s="47"/>
      <c r="BE41" s="47"/>
      <c r="BF41" s="47"/>
      <c r="BG41" s="47"/>
      <c r="BH41" s="47"/>
      <c r="BI41" s="48" t="str">
        <f>IF(BJ41=0,"-",SUM(AT41:BH41)/BJ41*PARAMETRES!$G$12)</f>
        <v>-</v>
      </c>
      <c r="BJ41" s="94">
        <f t="shared" si="2"/>
        <v>0</v>
      </c>
      <c r="BK41" s="50" t="str">
        <f>IF(PARAMETRES!$B40="-","",IF(AT$3="",0,IF(AT$46="",IF(AT41="",1,0),0))+IF(AU$3="",0,IF(AU$46="",IF(AU41="",1,0),0))+IF(AV$3="",0,IF(AV$46="",IF(AV41="",1,0),0))+IF(AW$3="",0,IF(AW$46="",IF(AW41="",1,0),0))+IF(AX$3="",0,IF(AX$46="",IF(AX41="",1,0),0))+IF(AY$3="",0,IF(AY$46="",IF(AY41="",1,0),0))+IF(AZ$3="",0,IF(AZ$46="",IF(AZ41="",1,0),0))+IF(BA$3="",0,IF(BA$46="",IF(BA41="",1,0),0))+IF(BB$3="",0,IF(BB$46="",IF(BB41="",1,0),0))+IF(BC$3="",0,IF(BC$46="",IF(BC41="",1,0),0))+IF(BD$3="",0,IF(BD$46="",IF(BD41="",1,0),0)+IF(BE$3="",0,IF(BE$46="",IF(BE41="",1,0),0))+IF(BF$3="",0,IF(BF$46="",IF(BF41="",1,0),0))+IF(BG$3="",0,IF(BG$46="",IF(BG41="",1,0),0))+IF(BH$3="",0,IF(BH$46="",IF(BH41="",1,0),0))))</f>
        <v/>
      </c>
      <c r="BL41" s="31">
        <f t="shared" si="18"/>
        <v>36</v>
      </c>
      <c r="BM41" s="46" t="str">
        <f>PARAMETRES!$B40</f>
        <v>-</v>
      </c>
      <c r="BN41" s="46" t="str">
        <f>PARAMETRES!$C40</f>
        <v>-</v>
      </c>
      <c r="BO41" s="47"/>
      <c r="BP41" s="47"/>
      <c r="BQ41" s="47"/>
      <c r="BR41" s="47"/>
      <c r="BS41" s="47"/>
      <c r="BT41" s="47"/>
      <c r="BU41" s="47"/>
      <c r="BV41" s="47"/>
      <c r="BW41" s="47"/>
      <c r="BX41" s="47"/>
      <c r="BY41" s="47"/>
      <c r="BZ41" s="47"/>
      <c r="CA41" s="47"/>
      <c r="CB41" s="47"/>
      <c r="CC41" s="47"/>
      <c r="CD41" s="48" t="str">
        <f>IF(CE41=0,"-",SUM(BO41:CC41)/CE41*PARAMETRES!$G$12)</f>
        <v>-</v>
      </c>
      <c r="CE41" s="49">
        <f t="shared" si="3"/>
        <v>0</v>
      </c>
      <c r="CF41" s="51" t="str">
        <f>IF(PARAMETRES!$B40="-","",IF(BO$3="",0,IF(BO$46="",IF(BO41="",1,0),0))+IF(BP$3="",0,IF(BP$46="",IF(BP41="",1,0),0))+IF(BQ$3="",0,IF(BQ$46="",IF(BQ41="",1,0),0))+IF(BR$3="",0,IF(BR$46="",IF(BR41="",1,0),0))+IF(BS$3="",0,IF(BS$46="",IF(BS41="",1,0),0))+IF(BT$3="",0,IF(BT$46="",IF(BT41="",1,0),0))+IF(BU$3="",0,IF(BU$46="",IF(BU41="",1,0),0))+IF(BV$3="",0,IF(BV$46="",IF(BV41="",1,0),0))+IF(BW$3="",0,IF(BW$46="",IF(BW41="",1,0),0))+IF(BX$3="",0,IF(BX$46="",IF(BX41="",1,0),0))+IF(BY$3="",0,IF(BY$46="",IF(BY41="",1,0),0)+IF(BZ$3="",0,IF(BZ$46="",IF(BZ41="",1,0),0))+IF(CA$3="",0,IF(CA$46="",IF(CA41="",1,0),0))+IF(CB$3="",0,IF(CB$46="",IF(CB41="",1,0),0))+IF(CC$3="",0,IF(CC$46="",IF(CC41="",1,0),0))))</f>
        <v/>
      </c>
      <c r="CG41" s="46" t="str">
        <f>PARAMETRES!$B40</f>
        <v>-</v>
      </c>
      <c r="CH41" s="52" t="str">
        <f>PARAMETRES!$C40</f>
        <v>-</v>
      </c>
      <c r="CJ41" s="80"/>
      <c r="CK41" s="81"/>
      <c r="CL41" s="77" t="s">
        <v>31</v>
      </c>
      <c r="CM41" s="82" t="str">
        <f t="shared" si="5"/>
        <v/>
      </c>
      <c r="CN41" s="83" t="str">
        <f t="shared" si="6"/>
        <v/>
      </c>
    </row>
    <row r="42" spans="1:92">
      <c r="A42" s="31">
        <f t="shared" si="15"/>
        <v>37</v>
      </c>
      <c r="B42" s="46" t="str">
        <f>PARAMETRES!$B41</f>
        <v>-</v>
      </c>
      <c r="C42" s="46" t="str">
        <f>PARAMETRES!$C41</f>
        <v>-</v>
      </c>
      <c r="D42" s="47"/>
      <c r="E42" s="47"/>
      <c r="F42" s="47"/>
      <c r="G42" s="47"/>
      <c r="H42" s="47"/>
      <c r="I42" s="47"/>
      <c r="J42" s="47"/>
      <c r="K42" s="47"/>
      <c r="L42" s="47"/>
      <c r="M42" s="47"/>
      <c r="N42" s="47"/>
      <c r="O42" s="47"/>
      <c r="P42" s="47"/>
      <c r="Q42" s="47"/>
      <c r="R42" s="47"/>
      <c r="S42" s="48" t="str">
        <f>IF(T42=0,"-",SUM(D42:R42)/T42*PARAMETRES!$G$12)</f>
        <v>-</v>
      </c>
      <c r="T42" s="49">
        <f t="shared" si="0"/>
        <v>0</v>
      </c>
      <c r="U42" s="50" t="str">
        <f>IF(PARAMETRES!$B41="-","",IF(D$3="",0,IF(D$46="",IF(D42="",1,0),0))+IF(E$3="",0,IF(E$46="",IF(E42="",1,0),0))+IF(F$3="",0,IF(F$46="",IF(F42="",1,0),0))+IF(G$3="",0,IF(G$46="",IF(G42="",1,0),0))+IF(H$3="",0,IF(H$46="",IF(H42="",1,0),0))+IF(I$3="",0,IF(I$46="",IF(I42="",1,0),0))+IF(J$3="",0,IF(J$46="",IF(J42="",1,0),0))+IF(K$3="",0,IF(K$46="",IF(K42="",1,0),0))+IF(L$3="",0,IF(L$46="",IF(L42="",1,0),0))+IF(M$3="",0,IF(M$46="",IF(M42="",1,0),0))+IF(N$3="",0,IF(N$46="",IF(N42="",1,0),0)+IF(O$3="",0,IF(O$46="",IF(O42="",1,0),0))+IF(P$3="",0,IF(P$46="",IF(P42="",1,0),0))+IF(Q$3="",0,IF(Q$46="",IF(Q42="",1,0),0))+IF(R$3="",0,IF(R$46="",IF(R42="",1,0),0))))</f>
        <v/>
      </c>
      <c r="V42" s="31">
        <f t="shared" si="16"/>
        <v>37</v>
      </c>
      <c r="W42" s="46" t="str">
        <f>PARAMETRES!$B41</f>
        <v>-</v>
      </c>
      <c r="X42" s="46" t="str">
        <f>PARAMETRES!$C41</f>
        <v>-</v>
      </c>
      <c r="Y42" s="47"/>
      <c r="Z42" s="47"/>
      <c r="AA42" s="47"/>
      <c r="AB42" s="47"/>
      <c r="AC42" s="47"/>
      <c r="AD42" s="47"/>
      <c r="AE42" s="47"/>
      <c r="AF42" s="47"/>
      <c r="AG42" s="47"/>
      <c r="AH42" s="47"/>
      <c r="AI42" s="47"/>
      <c r="AJ42" s="47"/>
      <c r="AK42" s="47"/>
      <c r="AL42" s="47"/>
      <c r="AM42" s="47"/>
      <c r="AN42" s="48" t="str">
        <f>IF(AO42=0,"-",SUM(Y42:AM42)/AO42*PARAMETRES!$G$12)</f>
        <v>-</v>
      </c>
      <c r="AO42" s="94">
        <f t="shared" si="1"/>
        <v>0</v>
      </c>
      <c r="AP42" s="50" t="str">
        <f>IF(PARAMETRES!$B41="-","",IF(Y$3="",0,IF(Y$46="",IF(Y42="",1,0),0))+IF(Z$3="",0,IF(Z$46="",IF(Z42="",1,0),0))+IF(AA$3="",0,IF(AA$46="",IF(AA42="",1,0),0))+IF(AB$3="",0,IF(AB$46="",IF(AB42="",1,0),0))+IF(AC$3="",0,IF(AC$46="",IF(AC42="",1,0),0))+IF(AD$3="",0,IF(AD$46="",IF(AD42="",1,0),0))+IF(AE$3="",0,IF(AE$46="",IF(AE42="",1,0),0))+IF(AF$3="",0,IF(AF$46="",IF(AF42="",1,0),0))+IF(AG$3="",0,IF(AG$46="",IF(AG42="",1,0),0))+IF(AH$3="",0,IF(AH$46="",IF(AH42="",1,0),0))+IF(AI$3="",0,IF(AI$46="",IF(AI42="",1,0),0)+IF(AJ$3="",0,IF(AJ$46="",IF(AJ42="",1,0),0))+IF(AK$3="",0,IF(AK$46="",IF(AK42="",1,0),0))+IF(AL$3="",0,IF(AL$46="",IF(AL42="",1,0),0))+IF(AM$3="",0,IF(AM$46="",IF(AM42="",1,0),0))))</f>
        <v/>
      </c>
      <c r="AQ42" s="31">
        <f t="shared" si="17"/>
        <v>37</v>
      </c>
      <c r="AR42" s="46" t="str">
        <f>PARAMETRES!$B41</f>
        <v>-</v>
      </c>
      <c r="AS42" s="46" t="str">
        <f>PARAMETRES!$C41</f>
        <v>-</v>
      </c>
      <c r="AT42" s="47"/>
      <c r="AU42" s="47"/>
      <c r="AV42" s="47"/>
      <c r="AW42" s="47"/>
      <c r="AX42" s="47"/>
      <c r="AY42" s="47"/>
      <c r="AZ42" s="47"/>
      <c r="BA42" s="47"/>
      <c r="BB42" s="47"/>
      <c r="BC42" s="47"/>
      <c r="BD42" s="47"/>
      <c r="BE42" s="47"/>
      <c r="BF42" s="47"/>
      <c r="BG42" s="47"/>
      <c r="BH42" s="47"/>
      <c r="BI42" s="48" t="str">
        <f>IF(BJ42=0,"-",SUM(AT42:BH42)/BJ42*PARAMETRES!$G$12)</f>
        <v>-</v>
      </c>
      <c r="BJ42" s="94">
        <f t="shared" si="2"/>
        <v>0</v>
      </c>
      <c r="BK42" s="50" t="str">
        <f>IF(PARAMETRES!$B41="-","",IF(AT$3="",0,IF(AT$46="",IF(AT42="",1,0),0))+IF(AU$3="",0,IF(AU$46="",IF(AU42="",1,0),0))+IF(AV$3="",0,IF(AV$46="",IF(AV42="",1,0),0))+IF(AW$3="",0,IF(AW$46="",IF(AW42="",1,0),0))+IF(AX$3="",0,IF(AX$46="",IF(AX42="",1,0),0))+IF(AY$3="",0,IF(AY$46="",IF(AY42="",1,0),0))+IF(AZ$3="",0,IF(AZ$46="",IF(AZ42="",1,0),0))+IF(BA$3="",0,IF(BA$46="",IF(BA42="",1,0),0))+IF(BB$3="",0,IF(BB$46="",IF(BB42="",1,0),0))+IF(BC$3="",0,IF(BC$46="",IF(BC42="",1,0),0))+IF(BD$3="",0,IF(BD$46="",IF(BD42="",1,0),0)+IF(BE$3="",0,IF(BE$46="",IF(BE42="",1,0),0))+IF(BF$3="",0,IF(BF$46="",IF(BF42="",1,0),0))+IF(BG$3="",0,IF(BG$46="",IF(BG42="",1,0),0))+IF(BH$3="",0,IF(BH$46="",IF(BH42="",1,0),0))))</f>
        <v/>
      </c>
      <c r="BL42" s="31">
        <f t="shared" si="18"/>
        <v>37</v>
      </c>
      <c r="BM42" s="46" t="str">
        <f>PARAMETRES!$B41</f>
        <v>-</v>
      </c>
      <c r="BN42" s="46" t="str">
        <f>PARAMETRES!$C41</f>
        <v>-</v>
      </c>
      <c r="BO42" s="47"/>
      <c r="BP42" s="47"/>
      <c r="BQ42" s="47"/>
      <c r="BR42" s="47"/>
      <c r="BS42" s="47"/>
      <c r="BT42" s="47"/>
      <c r="BU42" s="47"/>
      <c r="BV42" s="47"/>
      <c r="BW42" s="47"/>
      <c r="BX42" s="47"/>
      <c r="BY42" s="47"/>
      <c r="BZ42" s="47"/>
      <c r="CA42" s="47"/>
      <c r="CB42" s="47"/>
      <c r="CC42" s="47"/>
      <c r="CD42" s="48" t="str">
        <f>IF(CE42=0,"-",SUM(BO42:CC42)/CE42*PARAMETRES!$G$12)</f>
        <v>-</v>
      </c>
      <c r="CE42" s="49">
        <f t="shared" si="3"/>
        <v>0</v>
      </c>
      <c r="CF42" s="51" t="str">
        <f>IF(PARAMETRES!$B41="-","",IF(BO$3="",0,IF(BO$46="",IF(BO42="",1,0),0))+IF(BP$3="",0,IF(BP$46="",IF(BP42="",1,0),0))+IF(BQ$3="",0,IF(BQ$46="",IF(BQ42="",1,0),0))+IF(BR$3="",0,IF(BR$46="",IF(BR42="",1,0),0))+IF(BS$3="",0,IF(BS$46="",IF(BS42="",1,0),0))+IF(BT$3="",0,IF(BT$46="",IF(BT42="",1,0),0))+IF(BU$3="",0,IF(BU$46="",IF(BU42="",1,0),0))+IF(BV$3="",0,IF(BV$46="",IF(BV42="",1,0),0))+IF(BW$3="",0,IF(BW$46="",IF(BW42="",1,0),0))+IF(BX$3="",0,IF(BX$46="",IF(BX42="",1,0),0))+IF(BY$3="",0,IF(BY$46="",IF(BY42="",1,0),0)+IF(BZ$3="",0,IF(BZ$46="",IF(BZ42="",1,0),0))+IF(CA$3="",0,IF(CA$46="",IF(CA42="",1,0),0))+IF(CB$3="",0,IF(CB$46="",IF(CB42="",1,0),0))+IF(CC$3="",0,IF(CC$46="",IF(CC42="",1,0),0))))</f>
        <v/>
      </c>
      <c r="CG42" s="46" t="str">
        <f>PARAMETRES!$B41</f>
        <v>-</v>
      </c>
      <c r="CH42" s="52" t="str">
        <f>PARAMETRES!$C41</f>
        <v>-</v>
      </c>
      <c r="CJ42" s="80"/>
      <c r="CK42" s="81"/>
      <c r="CL42" s="77" t="s">
        <v>31</v>
      </c>
      <c r="CM42" s="82" t="str">
        <f t="shared" si="5"/>
        <v/>
      </c>
      <c r="CN42" s="83" t="str">
        <f t="shared" si="6"/>
        <v/>
      </c>
    </row>
    <row r="43" spans="1:92">
      <c r="A43" s="31">
        <f t="shared" si="15"/>
        <v>38</v>
      </c>
      <c r="B43" s="46" t="str">
        <f>PARAMETRES!$B42</f>
        <v>-</v>
      </c>
      <c r="C43" s="46" t="str">
        <f>PARAMETRES!$C42</f>
        <v>-</v>
      </c>
      <c r="D43" s="47"/>
      <c r="E43" s="47"/>
      <c r="F43" s="47"/>
      <c r="G43" s="47"/>
      <c r="H43" s="47"/>
      <c r="I43" s="47"/>
      <c r="J43" s="47"/>
      <c r="K43" s="47"/>
      <c r="L43" s="47"/>
      <c r="M43" s="47"/>
      <c r="N43" s="47"/>
      <c r="O43" s="47"/>
      <c r="P43" s="47"/>
      <c r="Q43" s="47"/>
      <c r="R43" s="47"/>
      <c r="S43" s="48" t="str">
        <f>IF(T43=0,"-",SUM(D43:R43)/T43*PARAMETRES!$G$12)</f>
        <v>-</v>
      </c>
      <c r="T43" s="49">
        <f t="shared" si="0"/>
        <v>0</v>
      </c>
      <c r="U43" s="50" t="str">
        <f>IF(PARAMETRES!$B42="-","",IF(D$3="",0,IF(D$46="",IF(D43="",1,0),0))+IF(E$3="",0,IF(E$46="",IF(E43="",1,0),0))+IF(F$3="",0,IF(F$46="",IF(F43="",1,0),0))+IF(G$3="",0,IF(G$46="",IF(G43="",1,0),0))+IF(H$3="",0,IF(H$46="",IF(H43="",1,0),0))+IF(I$3="",0,IF(I$46="",IF(I43="",1,0),0))+IF(J$3="",0,IF(J$46="",IF(J43="",1,0),0))+IF(K$3="",0,IF(K$46="",IF(K43="",1,0),0))+IF(L$3="",0,IF(L$46="",IF(L43="",1,0),0))+IF(M$3="",0,IF(M$46="",IF(M43="",1,0),0))+IF(N$3="",0,IF(N$46="",IF(N43="",1,0),0)+IF(O$3="",0,IF(O$46="",IF(O43="",1,0),0))+IF(P$3="",0,IF(P$46="",IF(P43="",1,0),0))+IF(Q$3="",0,IF(Q$46="",IF(Q43="",1,0),0))+IF(R$3="",0,IF(R$46="",IF(R43="",1,0),0))))</f>
        <v/>
      </c>
      <c r="V43" s="31">
        <f t="shared" si="16"/>
        <v>38</v>
      </c>
      <c r="W43" s="46" t="str">
        <f>PARAMETRES!$B42</f>
        <v>-</v>
      </c>
      <c r="X43" s="46" t="str">
        <f>PARAMETRES!$C42</f>
        <v>-</v>
      </c>
      <c r="Y43" s="47"/>
      <c r="Z43" s="47"/>
      <c r="AA43" s="47"/>
      <c r="AB43" s="47"/>
      <c r="AC43" s="47"/>
      <c r="AD43" s="47"/>
      <c r="AE43" s="47"/>
      <c r="AF43" s="47"/>
      <c r="AG43" s="47"/>
      <c r="AH43" s="47"/>
      <c r="AI43" s="47"/>
      <c r="AJ43" s="47"/>
      <c r="AK43" s="47"/>
      <c r="AL43" s="47"/>
      <c r="AM43" s="47"/>
      <c r="AN43" s="48" t="str">
        <f>IF(AO43=0,"-",SUM(Y43:AM43)/AO43*PARAMETRES!$G$12)</f>
        <v>-</v>
      </c>
      <c r="AO43" s="94">
        <f t="shared" si="1"/>
        <v>0</v>
      </c>
      <c r="AP43" s="50" t="str">
        <f>IF(PARAMETRES!$B42="-","",IF(Y$3="",0,IF(Y$46="",IF(Y43="",1,0),0))+IF(Z$3="",0,IF(Z$46="",IF(Z43="",1,0),0))+IF(AA$3="",0,IF(AA$46="",IF(AA43="",1,0),0))+IF(AB$3="",0,IF(AB$46="",IF(AB43="",1,0),0))+IF(AC$3="",0,IF(AC$46="",IF(AC43="",1,0),0))+IF(AD$3="",0,IF(AD$46="",IF(AD43="",1,0),0))+IF(AE$3="",0,IF(AE$46="",IF(AE43="",1,0),0))+IF(AF$3="",0,IF(AF$46="",IF(AF43="",1,0),0))+IF(AG$3="",0,IF(AG$46="",IF(AG43="",1,0),0))+IF(AH$3="",0,IF(AH$46="",IF(AH43="",1,0),0))+IF(AI$3="",0,IF(AI$46="",IF(AI43="",1,0),0)+IF(AJ$3="",0,IF(AJ$46="",IF(AJ43="",1,0),0))+IF(AK$3="",0,IF(AK$46="",IF(AK43="",1,0),0))+IF(AL$3="",0,IF(AL$46="",IF(AL43="",1,0),0))+IF(AM$3="",0,IF(AM$46="",IF(AM43="",1,0),0))))</f>
        <v/>
      </c>
      <c r="AQ43" s="31">
        <f t="shared" si="17"/>
        <v>38</v>
      </c>
      <c r="AR43" s="46" t="str">
        <f>PARAMETRES!$B42</f>
        <v>-</v>
      </c>
      <c r="AS43" s="46" t="str">
        <f>PARAMETRES!$C42</f>
        <v>-</v>
      </c>
      <c r="AT43" s="47"/>
      <c r="AU43" s="47"/>
      <c r="AV43" s="47"/>
      <c r="AW43" s="47"/>
      <c r="AX43" s="47"/>
      <c r="AY43" s="47"/>
      <c r="AZ43" s="47"/>
      <c r="BA43" s="47"/>
      <c r="BB43" s="47"/>
      <c r="BC43" s="47"/>
      <c r="BD43" s="47"/>
      <c r="BE43" s="47"/>
      <c r="BF43" s="47"/>
      <c r="BG43" s="47"/>
      <c r="BH43" s="47"/>
      <c r="BI43" s="48" t="str">
        <f>IF(BJ43=0,"-",SUM(AT43:BH43)/BJ43*PARAMETRES!$G$12)</f>
        <v>-</v>
      </c>
      <c r="BJ43" s="94">
        <f t="shared" si="2"/>
        <v>0</v>
      </c>
      <c r="BK43" s="50" t="str">
        <f>IF(PARAMETRES!$B42="-","",IF(AT$3="",0,IF(AT$46="",IF(AT43="",1,0),0))+IF(AU$3="",0,IF(AU$46="",IF(AU43="",1,0),0))+IF(AV$3="",0,IF(AV$46="",IF(AV43="",1,0),0))+IF(AW$3="",0,IF(AW$46="",IF(AW43="",1,0),0))+IF(AX$3="",0,IF(AX$46="",IF(AX43="",1,0),0))+IF(AY$3="",0,IF(AY$46="",IF(AY43="",1,0),0))+IF(AZ$3="",0,IF(AZ$46="",IF(AZ43="",1,0),0))+IF(BA$3="",0,IF(BA$46="",IF(BA43="",1,0),0))+IF(BB$3="",0,IF(BB$46="",IF(BB43="",1,0),0))+IF(BC$3="",0,IF(BC$46="",IF(BC43="",1,0),0))+IF(BD$3="",0,IF(BD$46="",IF(BD43="",1,0),0)+IF(BE$3="",0,IF(BE$46="",IF(BE43="",1,0),0))+IF(BF$3="",0,IF(BF$46="",IF(BF43="",1,0),0))+IF(BG$3="",0,IF(BG$46="",IF(BG43="",1,0),0))+IF(BH$3="",0,IF(BH$46="",IF(BH43="",1,0),0))))</f>
        <v/>
      </c>
      <c r="BL43" s="31">
        <f t="shared" si="18"/>
        <v>38</v>
      </c>
      <c r="BM43" s="46" t="str">
        <f>PARAMETRES!$B42</f>
        <v>-</v>
      </c>
      <c r="BN43" s="46" t="str">
        <f>PARAMETRES!$C42</f>
        <v>-</v>
      </c>
      <c r="BO43" s="47"/>
      <c r="BP43" s="47"/>
      <c r="BQ43" s="47"/>
      <c r="BR43" s="47"/>
      <c r="BS43" s="47"/>
      <c r="BT43" s="47"/>
      <c r="BU43" s="47"/>
      <c r="BV43" s="47"/>
      <c r="BW43" s="47"/>
      <c r="BX43" s="47"/>
      <c r="BY43" s="47"/>
      <c r="BZ43" s="47"/>
      <c r="CA43" s="47"/>
      <c r="CB43" s="47"/>
      <c r="CC43" s="47"/>
      <c r="CD43" s="48" t="str">
        <f>IF(CE43=0,"-",SUM(BO43:CC43)/CE43*PARAMETRES!$G$12)</f>
        <v>-</v>
      </c>
      <c r="CE43" s="49">
        <f t="shared" si="3"/>
        <v>0</v>
      </c>
      <c r="CF43" s="51" t="str">
        <f>IF(PARAMETRES!$B42="-","",IF(BO$3="",0,IF(BO$46="",IF(BO43="",1,0),0))+IF(BP$3="",0,IF(BP$46="",IF(BP43="",1,0),0))+IF(BQ$3="",0,IF(BQ$46="",IF(BQ43="",1,0),0))+IF(BR$3="",0,IF(BR$46="",IF(BR43="",1,0),0))+IF(BS$3="",0,IF(BS$46="",IF(BS43="",1,0),0))+IF(BT$3="",0,IF(BT$46="",IF(BT43="",1,0),0))+IF(BU$3="",0,IF(BU$46="",IF(BU43="",1,0),0))+IF(BV$3="",0,IF(BV$46="",IF(BV43="",1,0),0))+IF(BW$3="",0,IF(BW$46="",IF(BW43="",1,0),0))+IF(BX$3="",0,IF(BX$46="",IF(BX43="",1,0),0))+IF(BY$3="",0,IF(BY$46="",IF(BY43="",1,0),0)+IF(BZ$3="",0,IF(BZ$46="",IF(BZ43="",1,0),0))+IF(CA$3="",0,IF(CA$46="",IF(CA43="",1,0),0))+IF(CB$3="",0,IF(CB$46="",IF(CB43="",1,0),0))+IF(CC$3="",0,IF(CC$46="",IF(CC43="",1,0),0))))</f>
        <v/>
      </c>
      <c r="CG43" s="46" t="str">
        <f>PARAMETRES!$B42</f>
        <v>-</v>
      </c>
      <c r="CH43" s="52" t="str">
        <f>PARAMETRES!$C42</f>
        <v>-</v>
      </c>
      <c r="CJ43" s="80"/>
      <c r="CK43" s="81"/>
      <c r="CL43" s="77" t="s">
        <v>31</v>
      </c>
      <c r="CM43" s="82" t="str">
        <f t="shared" si="5"/>
        <v/>
      </c>
      <c r="CN43" s="83" t="str">
        <f t="shared" si="6"/>
        <v/>
      </c>
    </row>
    <row r="44" spans="1:92">
      <c r="A44" s="31">
        <f t="shared" si="15"/>
        <v>39</v>
      </c>
      <c r="B44" s="46" t="str">
        <f>PARAMETRES!$B43</f>
        <v>-</v>
      </c>
      <c r="C44" s="46" t="str">
        <f>PARAMETRES!$C43</f>
        <v>-</v>
      </c>
      <c r="D44" s="47"/>
      <c r="E44" s="47"/>
      <c r="F44" s="47"/>
      <c r="G44" s="47"/>
      <c r="H44" s="47"/>
      <c r="I44" s="47"/>
      <c r="J44" s="47"/>
      <c r="K44" s="47"/>
      <c r="L44" s="47"/>
      <c r="M44" s="47"/>
      <c r="N44" s="47"/>
      <c r="O44" s="47"/>
      <c r="P44" s="47"/>
      <c r="Q44" s="47"/>
      <c r="R44" s="47"/>
      <c r="S44" s="48" t="str">
        <f>IF(T44=0,"-",SUM(D44:R44)/T44*PARAMETRES!$G$12)</f>
        <v>-</v>
      </c>
      <c r="T44" s="49">
        <f t="shared" si="0"/>
        <v>0</v>
      </c>
      <c r="U44" s="50" t="str">
        <f>IF(PARAMETRES!$B43="-","",IF(D$3="",0,IF(D$46="",IF(D44="",1,0),0))+IF(E$3="",0,IF(E$46="",IF(E44="",1,0),0))+IF(F$3="",0,IF(F$46="",IF(F44="",1,0),0))+IF(G$3="",0,IF(G$46="",IF(G44="",1,0),0))+IF(H$3="",0,IF(H$46="",IF(H44="",1,0),0))+IF(I$3="",0,IF(I$46="",IF(I44="",1,0),0))+IF(J$3="",0,IF(J$46="",IF(J44="",1,0),0))+IF(K$3="",0,IF(K$46="",IF(K44="",1,0),0))+IF(L$3="",0,IF(L$46="",IF(L44="",1,0),0))+IF(M$3="",0,IF(M$46="",IF(M44="",1,0),0))+IF(N$3="",0,IF(N$46="",IF(N44="",1,0),0)+IF(O$3="",0,IF(O$46="",IF(O44="",1,0),0))+IF(P$3="",0,IF(P$46="",IF(P44="",1,0),0))+IF(Q$3="",0,IF(Q$46="",IF(Q44="",1,0),0))+IF(R$3="",0,IF(R$46="",IF(R44="",1,0),0))))</f>
        <v/>
      </c>
      <c r="V44" s="31">
        <f t="shared" si="16"/>
        <v>39</v>
      </c>
      <c r="W44" s="46" t="str">
        <f>PARAMETRES!$B43</f>
        <v>-</v>
      </c>
      <c r="X44" s="46" t="str">
        <f>PARAMETRES!$C43</f>
        <v>-</v>
      </c>
      <c r="Y44" s="47"/>
      <c r="Z44" s="47"/>
      <c r="AA44" s="47"/>
      <c r="AB44" s="47"/>
      <c r="AC44" s="47"/>
      <c r="AD44" s="47"/>
      <c r="AE44" s="47"/>
      <c r="AF44" s="47"/>
      <c r="AG44" s="47"/>
      <c r="AH44" s="47"/>
      <c r="AI44" s="47"/>
      <c r="AJ44" s="47"/>
      <c r="AK44" s="47"/>
      <c r="AL44" s="47"/>
      <c r="AM44" s="47"/>
      <c r="AN44" s="48" t="str">
        <f>IF(AO44=0,"-",SUM(Y44:AM44)/AO44*PARAMETRES!$G$12)</f>
        <v>-</v>
      </c>
      <c r="AO44" s="94">
        <f t="shared" si="1"/>
        <v>0</v>
      </c>
      <c r="AP44" s="50" t="str">
        <f>IF(PARAMETRES!$B43="-","",IF(Y$3="",0,IF(Y$46="",IF(Y44="",1,0),0))+IF(Z$3="",0,IF(Z$46="",IF(Z44="",1,0),0))+IF(AA$3="",0,IF(AA$46="",IF(AA44="",1,0),0))+IF(AB$3="",0,IF(AB$46="",IF(AB44="",1,0),0))+IF(AC$3="",0,IF(AC$46="",IF(AC44="",1,0),0))+IF(AD$3="",0,IF(AD$46="",IF(AD44="",1,0),0))+IF(AE$3="",0,IF(AE$46="",IF(AE44="",1,0),0))+IF(AF$3="",0,IF(AF$46="",IF(AF44="",1,0),0))+IF(AG$3="",0,IF(AG$46="",IF(AG44="",1,0),0))+IF(AH$3="",0,IF(AH$46="",IF(AH44="",1,0),0))+IF(AI$3="",0,IF(AI$46="",IF(AI44="",1,0),0)+IF(AJ$3="",0,IF(AJ$46="",IF(AJ44="",1,0),0))+IF(AK$3="",0,IF(AK$46="",IF(AK44="",1,0),0))+IF(AL$3="",0,IF(AL$46="",IF(AL44="",1,0),0))+IF(AM$3="",0,IF(AM$46="",IF(AM44="",1,0),0))))</f>
        <v/>
      </c>
      <c r="AQ44" s="31">
        <f t="shared" si="17"/>
        <v>39</v>
      </c>
      <c r="AR44" s="46" t="str">
        <f>PARAMETRES!$B43</f>
        <v>-</v>
      </c>
      <c r="AS44" s="46" t="str">
        <f>PARAMETRES!$C43</f>
        <v>-</v>
      </c>
      <c r="AT44" s="47"/>
      <c r="AU44" s="47"/>
      <c r="AV44" s="47"/>
      <c r="AW44" s="47"/>
      <c r="AX44" s="47"/>
      <c r="AY44" s="47"/>
      <c r="AZ44" s="47"/>
      <c r="BA44" s="47"/>
      <c r="BB44" s="47"/>
      <c r="BC44" s="47"/>
      <c r="BD44" s="47"/>
      <c r="BE44" s="47"/>
      <c r="BF44" s="47"/>
      <c r="BG44" s="47"/>
      <c r="BH44" s="47"/>
      <c r="BI44" s="48" t="str">
        <f>IF(BJ44=0,"-",SUM(AT44:BH44)/BJ44*PARAMETRES!$G$12)</f>
        <v>-</v>
      </c>
      <c r="BJ44" s="94">
        <f t="shared" si="2"/>
        <v>0</v>
      </c>
      <c r="BK44" s="50" t="str">
        <f>IF(PARAMETRES!$B43="-","",IF(AT$3="",0,IF(AT$46="",IF(AT44="",1,0),0))+IF(AU$3="",0,IF(AU$46="",IF(AU44="",1,0),0))+IF(AV$3="",0,IF(AV$46="",IF(AV44="",1,0),0))+IF(AW$3="",0,IF(AW$46="",IF(AW44="",1,0),0))+IF(AX$3="",0,IF(AX$46="",IF(AX44="",1,0),0))+IF(AY$3="",0,IF(AY$46="",IF(AY44="",1,0),0))+IF(AZ$3="",0,IF(AZ$46="",IF(AZ44="",1,0),0))+IF(BA$3="",0,IF(BA$46="",IF(BA44="",1,0),0))+IF(BB$3="",0,IF(BB$46="",IF(BB44="",1,0),0))+IF(BC$3="",0,IF(BC$46="",IF(BC44="",1,0),0))+IF(BD$3="",0,IF(BD$46="",IF(BD44="",1,0),0)+IF(BE$3="",0,IF(BE$46="",IF(BE44="",1,0),0))+IF(BF$3="",0,IF(BF$46="",IF(BF44="",1,0),0))+IF(BG$3="",0,IF(BG$46="",IF(BG44="",1,0),0))+IF(BH$3="",0,IF(BH$46="",IF(BH44="",1,0),0))))</f>
        <v/>
      </c>
      <c r="BL44" s="31">
        <f t="shared" si="18"/>
        <v>39</v>
      </c>
      <c r="BM44" s="46" t="str">
        <f>PARAMETRES!$B43</f>
        <v>-</v>
      </c>
      <c r="BN44" s="46" t="str">
        <f>PARAMETRES!$C43</f>
        <v>-</v>
      </c>
      <c r="BO44" s="47"/>
      <c r="BP44" s="47"/>
      <c r="BQ44" s="47"/>
      <c r="BR44" s="47"/>
      <c r="BS44" s="47"/>
      <c r="BT44" s="47"/>
      <c r="BU44" s="47"/>
      <c r="BV44" s="47"/>
      <c r="BW44" s="47"/>
      <c r="BX44" s="47"/>
      <c r="BY44" s="47"/>
      <c r="BZ44" s="47"/>
      <c r="CA44" s="47"/>
      <c r="CB44" s="47"/>
      <c r="CC44" s="47"/>
      <c r="CD44" s="48" t="str">
        <f>IF(CE44=0,"-",SUM(BO44:CC44)/CE44*PARAMETRES!$G$12)</f>
        <v>-</v>
      </c>
      <c r="CE44" s="49">
        <f t="shared" si="3"/>
        <v>0</v>
      </c>
      <c r="CF44" s="51" t="str">
        <f>IF(PARAMETRES!$B43="-","",IF(BO$3="",0,IF(BO$46="",IF(BO44="",1,0),0))+IF(BP$3="",0,IF(BP$46="",IF(BP44="",1,0),0))+IF(BQ$3="",0,IF(BQ$46="",IF(BQ44="",1,0),0))+IF(BR$3="",0,IF(BR$46="",IF(BR44="",1,0),0))+IF(BS$3="",0,IF(BS$46="",IF(BS44="",1,0),0))+IF(BT$3="",0,IF(BT$46="",IF(BT44="",1,0),0))+IF(BU$3="",0,IF(BU$46="",IF(BU44="",1,0),0))+IF(BV$3="",0,IF(BV$46="",IF(BV44="",1,0),0))+IF(BW$3="",0,IF(BW$46="",IF(BW44="",1,0),0))+IF(BX$3="",0,IF(BX$46="",IF(BX44="",1,0),0))+IF(BY$3="",0,IF(BY$46="",IF(BY44="",1,0),0)+IF(BZ$3="",0,IF(BZ$46="",IF(BZ44="",1,0),0))+IF(CA$3="",0,IF(CA$46="",IF(CA44="",1,0),0))+IF(CB$3="",0,IF(CB$46="",IF(CB44="",1,0),0))+IF(CC$3="",0,IF(CC$46="",IF(CC44="",1,0),0))))</f>
        <v/>
      </c>
      <c r="CG44" s="46" t="str">
        <f>PARAMETRES!$B43</f>
        <v>-</v>
      </c>
      <c r="CH44" s="52" t="str">
        <f>PARAMETRES!$C43</f>
        <v>-</v>
      </c>
      <c r="CJ44" s="80"/>
      <c r="CK44" s="81"/>
      <c r="CL44" s="77" t="s">
        <v>31</v>
      </c>
      <c r="CM44" s="82" t="str">
        <f t="shared" si="5"/>
        <v/>
      </c>
      <c r="CN44" s="83" t="str">
        <f t="shared" si="6"/>
        <v/>
      </c>
    </row>
    <row r="45" spans="1:92">
      <c r="A45" s="31">
        <f t="shared" si="15"/>
        <v>40</v>
      </c>
      <c r="B45" s="46" t="str">
        <f>PARAMETRES!$B44</f>
        <v>-</v>
      </c>
      <c r="C45" s="46" t="str">
        <f>PARAMETRES!$C44</f>
        <v>-</v>
      </c>
      <c r="D45" s="47"/>
      <c r="E45" s="47"/>
      <c r="F45" s="47"/>
      <c r="G45" s="47"/>
      <c r="H45" s="47"/>
      <c r="I45" s="47"/>
      <c r="J45" s="47"/>
      <c r="K45" s="47"/>
      <c r="L45" s="47"/>
      <c r="M45" s="47"/>
      <c r="N45" s="47"/>
      <c r="O45" s="47"/>
      <c r="P45" s="47"/>
      <c r="Q45" s="47"/>
      <c r="R45" s="47"/>
      <c r="S45" s="48" t="str">
        <f>IF(T45=0,"-",SUM(D45:R45)/T45*PARAMETRES!$G$12)</f>
        <v>-</v>
      </c>
      <c r="T45" s="49">
        <f t="shared" si="0"/>
        <v>0</v>
      </c>
      <c r="U45" s="50" t="str">
        <f>IF(PARAMETRES!$B44="-","",IF(D$3="",0,IF(D$46="",IF(D45="",1,0),0))+IF(E$3="",0,IF(E$46="",IF(E45="",1,0),0))+IF(F$3="",0,IF(F$46="",IF(F45="",1,0),0))+IF(G$3="",0,IF(G$46="",IF(G45="",1,0),0))+IF(H$3="",0,IF(H$46="",IF(H45="",1,0),0))+IF(I$3="",0,IF(I$46="",IF(I45="",1,0),0))+IF(J$3="",0,IF(J$46="",IF(J45="",1,0),0))+IF(K$3="",0,IF(K$46="",IF(K45="",1,0),0))+IF(L$3="",0,IF(L$46="",IF(L45="",1,0),0))+IF(M$3="",0,IF(M$46="",IF(M45="",1,0),0))+IF(N$3="",0,IF(N$46="",IF(N45="",1,0),0)+IF(O$3="",0,IF(O$46="",IF(O45="",1,0),0))+IF(P$3="",0,IF(P$46="",IF(P45="",1,0),0))+IF(Q$3="",0,IF(Q$46="",IF(Q45="",1,0),0))+IF(R$3="",0,IF(R$46="",IF(R45="",1,0),0))))</f>
        <v/>
      </c>
      <c r="V45" s="31">
        <f t="shared" si="16"/>
        <v>40</v>
      </c>
      <c r="W45" s="46" t="str">
        <f>PARAMETRES!$B44</f>
        <v>-</v>
      </c>
      <c r="X45" s="46" t="str">
        <f>PARAMETRES!$C44</f>
        <v>-</v>
      </c>
      <c r="Y45" s="47"/>
      <c r="Z45" s="47"/>
      <c r="AA45" s="47"/>
      <c r="AB45" s="47"/>
      <c r="AC45" s="47"/>
      <c r="AD45" s="47"/>
      <c r="AE45" s="47"/>
      <c r="AF45" s="47"/>
      <c r="AG45" s="47"/>
      <c r="AH45" s="47"/>
      <c r="AI45" s="47"/>
      <c r="AJ45" s="47"/>
      <c r="AK45" s="47"/>
      <c r="AL45" s="47"/>
      <c r="AM45" s="47"/>
      <c r="AN45" s="48" t="str">
        <f>IF(AO45=0,"-",SUM(Y45:AM45)/AO45*PARAMETRES!$G$12)</f>
        <v>-</v>
      </c>
      <c r="AO45" s="94">
        <f t="shared" si="1"/>
        <v>0</v>
      </c>
      <c r="AP45" s="50" t="str">
        <f>IF(PARAMETRES!$B44="-","",IF(Y$3="",0,IF(Y$46="",IF(Y45="",1,0),0))+IF(Z$3="",0,IF(Z$46="",IF(Z45="",1,0),0))+IF(AA$3="",0,IF(AA$46="",IF(AA45="",1,0),0))+IF(AB$3="",0,IF(AB$46="",IF(AB45="",1,0),0))+IF(AC$3="",0,IF(AC$46="",IF(AC45="",1,0),0))+IF(AD$3="",0,IF(AD$46="",IF(AD45="",1,0),0))+IF(AE$3="",0,IF(AE$46="",IF(AE45="",1,0),0))+IF(AF$3="",0,IF(AF$46="",IF(AF45="",1,0),0))+IF(AG$3="",0,IF(AG$46="",IF(AG45="",1,0),0))+IF(AH$3="",0,IF(AH$46="",IF(AH45="",1,0),0))+IF(AI$3="",0,IF(AI$46="",IF(AI45="",1,0),0)+IF(AJ$3="",0,IF(AJ$46="",IF(AJ45="",1,0),0))+IF(AK$3="",0,IF(AK$46="",IF(AK45="",1,0),0))+IF(AL$3="",0,IF(AL$46="",IF(AL45="",1,0),0))+IF(AM$3="",0,IF(AM$46="",IF(AM45="",1,0),0))))</f>
        <v/>
      </c>
      <c r="AQ45" s="31">
        <f t="shared" si="17"/>
        <v>40</v>
      </c>
      <c r="AR45" s="46" t="str">
        <f>PARAMETRES!$B44</f>
        <v>-</v>
      </c>
      <c r="AS45" s="46" t="str">
        <f>PARAMETRES!$C44</f>
        <v>-</v>
      </c>
      <c r="AT45" s="47"/>
      <c r="AU45" s="47"/>
      <c r="AV45" s="47"/>
      <c r="AW45" s="47"/>
      <c r="AX45" s="47"/>
      <c r="AY45" s="47"/>
      <c r="AZ45" s="47"/>
      <c r="BA45" s="47"/>
      <c r="BB45" s="47"/>
      <c r="BC45" s="47"/>
      <c r="BD45" s="47"/>
      <c r="BE45" s="47"/>
      <c r="BF45" s="47"/>
      <c r="BG45" s="47"/>
      <c r="BH45" s="47"/>
      <c r="BI45" s="48" t="str">
        <f>IF(BJ45=0,"-",SUM(AT45:BH45)/BJ45*PARAMETRES!$G$12)</f>
        <v>-</v>
      </c>
      <c r="BJ45" s="94">
        <f t="shared" si="2"/>
        <v>0</v>
      </c>
      <c r="BK45" s="50" t="str">
        <f>IF(PARAMETRES!$B44="-","",IF(AT$3="",0,IF(AT$46="",IF(AT45="",1,0),0))+IF(AU$3="",0,IF(AU$46="",IF(AU45="",1,0),0))+IF(AV$3="",0,IF(AV$46="",IF(AV45="",1,0),0))+IF(AW$3="",0,IF(AW$46="",IF(AW45="",1,0),0))+IF(AX$3="",0,IF(AX$46="",IF(AX45="",1,0),0))+IF(AY$3="",0,IF(AY$46="",IF(AY45="",1,0),0))+IF(AZ$3="",0,IF(AZ$46="",IF(AZ45="",1,0),0))+IF(BA$3="",0,IF(BA$46="",IF(BA45="",1,0),0))+IF(BB$3="",0,IF(BB$46="",IF(BB45="",1,0),0))+IF(BC$3="",0,IF(BC$46="",IF(BC45="",1,0),0))+IF(BD$3="",0,IF(BD$46="",IF(BD45="",1,0),0)+IF(BE$3="",0,IF(BE$46="",IF(BE45="",1,0),0))+IF(BF$3="",0,IF(BF$46="",IF(BF45="",1,0),0))+IF(BG$3="",0,IF(BG$46="",IF(BG45="",1,0),0))+IF(BH$3="",0,IF(BH$46="",IF(BH45="",1,0),0))))</f>
        <v/>
      </c>
      <c r="BL45" s="31">
        <f t="shared" si="18"/>
        <v>40</v>
      </c>
      <c r="BM45" s="46" t="str">
        <f>PARAMETRES!$B44</f>
        <v>-</v>
      </c>
      <c r="BN45" s="46" t="str">
        <f>PARAMETRES!$C44</f>
        <v>-</v>
      </c>
      <c r="BO45" s="47"/>
      <c r="BP45" s="47"/>
      <c r="BQ45" s="47"/>
      <c r="BR45" s="47"/>
      <c r="BS45" s="47"/>
      <c r="BT45" s="47"/>
      <c r="BU45" s="47"/>
      <c r="BV45" s="47"/>
      <c r="BW45" s="47"/>
      <c r="BX45" s="47"/>
      <c r="BY45" s="47"/>
      <c r="BZ45" s="47"/>
      <c r="CA45" s="47"/>
      <c r="CB45" s="47"/>
      <c r="CC45" s="47"/>
      <c r="CD45" s="48" t="str">
        <f>IF(CE45=0,"-",SUM(BO45:CC45)/CE45*PARAMETRES!$G$12)</f>
        <v>-</v>
      </c>
      <c r="CE45" s="49">
        <f t="shared" si="3"/>
        <v>0</v>
      </c>
      <c r="CF45" s="51" t="str">
        <f>IF(PARAMETRES!$B44="-","",IF(BO$3="",0,IF(BO$46="",IF(BO45="",1,0),0))+IF(BP$3="",0,IF(BP$46="",IF(BP45="",1,0),0))+IF(BQ$3="",0,IF(BQ$46="",IF(BQ45="",1,0),0))+IF(BR$3="",0,IF(BR$46="",IF(BR45="",1,0),0))+IF(BS$3="",0,IF(BS$46="",IF(BS45="",1,0),0))+IF(BT$3="",0,IF(BT$46="",IF(BT45="",1,0),0))+IF(BU$3="",0,IF(BU$46="",IF(BU45="",1,0),0))+IF(BV$3="",0,IF(BV$46="",IF(BV45="",1,0),0))+IF(BW$3="",0,IF(BW$46="",IF(BW45="",1,0),0))+IF(BX$3="",0,IF(BX$46="",IF(BX45="",1,0),0))+IF(BY$3="",0,IF(BY$46="",IF(BY45="",1,0),0)+IF(BZ$3="",0,IF(BZ$46="",IF(BZ45="",1,0),0))+IF(CA$3="",0,IF(CA$46="",IF(CA45="",1,0),0))+IF(CB$3="",0,IF(CB$46="",IF(CB45="",1,0),0))+IF(CC$3="",0,IF(CC$46="",IF(CC45="",1,0),0))))</f>
        <v/>
      </c>
      <c r="CG45" s="46" t="str">
        <f>PARAMETRES!$B44</f>
        <v>-</v>
      </c>
      <c r="CH45" s="52" t="str">
        <f>PARAMETRES!$C44</f>
        <v>-</v>
      </c>
      <c r="CJ45" s="84"/>
      <c r="CK45" s="85"/>
      <c r="CL45" s="77" t="s">
        <v>31</v>
      </c>
      <c r="CM45" s="86" t="str">
        <f t="shared" si="5"/>
        <v/>
      </c>
      <c r="CN45" s="87" t="str">
        <f t="shared" si="6"/>
        <v/>
      </c>
    </row>
    <row r="46" spans="1:92">
      <c r="A46" s="31"/>
      <c r="B46" s="32"/>
      <c r="C46" s="32"/>
      <c r="D46" s="54"/>
      <c r="E46" s="54"/>
      <c r="F46" s="54"/>
      <c r="G46" s="54"/>
      <c r="H46" s="54"/>
      <c r="I46" s="54"/>
      <c r="J46" s="54"/>
      <c r="K46" s="54"/>
      <c r="L46" s="54"/>
      <c r="M46" s="54"/>
      <c r="N46" s="54"/>
      <c r="O46" s="54"/>
      <c r="P46" s="54"/>
      <c r="Q46" s="54"/>
      <c r="R46" s="54"/>
      <c r="S46" s="32"/>
      <c r="T46" s="32"/>
      <c r="U46" s="35"/>
      <c r="V46" s="31"/>
      <c r="W46" s="32"/>
      <c r="X46" s="32"/>
      <c r="Y46" s="54"/>
      <c r="Z46" s="54"/>
      <c r="AA46" s="54"/>
      <c r="AB46" s="54"/>
      <c r="AC46" s="54"/>
      <c r="AD46" s="54"/>
      <c r="AE46" s="54"/>
      <c r="AF46" s="54"/>
      <c r="AG46" s="54"/>
      <c r="AH46" s="54"/>
      <c r="AI46" s="54"/>
      <c r="AJ46" s="54"/>
      <c r="AK46" s="54"/>
      <c r="AL46" s="54"/>
      <c r="AM46" s="54"/>
      <c r="AN46" s="32"/>
      <c r="AO46" s="32"/>
      <c r="AP46" s="35"/>
      <c r="AQ46" s="31"/>
      <c r="AR46" s="32"/>
      <c r="AS46" s="32"/>
      <c r="AT46" s="54"/>
      <c r="AU46" s="54"/>
      <c r="AV46" s="54"/>
      <c r="AW46" s="54"/>
      <c r="AX46" s="54"/>
      <c r="AY46" s="54"/>
      <c r="AZ46" s="54"/>
      <c r="BA46" s="54"/>
      <c r="BB46" s="54"/>
      <c r="BC46" s="54"/>
      <c r="BD46" s="54"/>
      <c r="BE46" s="54"/>
      <c r="BF46" s="54"/>
      <c r="BG46" s="54"/>
      <c r="BH46" s="54"/>
      <c r="BI46" s="32"/>
      <c r="BJ46" s="32"/>
      <c r="BK46" s="35"/>
      <c r="BL46" s="31"/>
      <c r="BM46" s="32"/>
      <c r="BN46" s="32"/>
      <c r="BO46" s="54"/>
      <c r="BP46" s="54"/>
      <c r="BQ46" s="54"/>
      <c r="BR46" s="54"/>
      <c r="BS46" s="54"/>
      <c r="BT46" s="54"/>
      <c r="BU46" s="54"/>
      <c r="BV46" s="54"/>
      <c r="BW46" s="54"/>
      <c r="BX46" s="54"/>
      <c r="BY46" s="54"/>
      <c r="BZ46" s="54"/>
      <c r="CA46" s="54"/>
      <c r="CB46" s="54"/>
      <c r="CC46" s="54"/>
      <c r="CD46" s="32"/>
      <c r="CE46" s="32"/>
      <c r="CF46" s="32"/>
      <c r="CG46" s="32"/>
      <c r="CH46" s="35"/>
    </row>
    <row r="47" spans="1:92">
      <c r="A47" s="31"/>
      <c r="B47" s="32"/>
      <c r="C47" s="32"/>
      <c r="D47" s="32"/>
      <c r="E47" s="32"/>
      <c r="F47" s="32"/>
      <c r="G47" s="32"/>
      <c r="H47" s="32"/>
      <c r="I47" s="32"/>
      <c r="J47" s="32"/>
      <c r="K47" s="32"/>
      <c r="L47" s="32"/>
      <c r="M47" s="32"/>
      <c r="N47" s="32"/>
      <c r="O47" s="32"/>
      <c r="P47" s="32"/>
      <c r="Q47" s="32"/>
      <c r="R47" s="32"/>
      <c r="S47" s="32"/>
      <c r="T47" s="32"/>
      <c r="U47" s="35"/>
      <c r="V47" s="31"/>
      <c r="W47" s="32"/>
      <c r="X47" s="32"/>
      <c r="Y47" s="32"/>
      <c r="Z47" s="32"/>
      <c r="AA47" s="32"/>
      <c r="AB47" s="32"/>
      <c r="AC47" s="32"/>
      <c r="AD47" s="32"/>
      <c r="AE47" s="32"/>
      <c r="AF47" s="32"/>
      <c r="AG47" s="32"/>
      <c r="AH47" s="32"/>
      <c r="AI47" s="32"/>
      <c r="AJ47" s="32"/>
      <c r="AK47" s="32"/>
      <c r="AL47" s="32"/>
      <c r="AM47" s="32"/>
      <c r="AN47" s="32"/>
      <c r="AO47" s="32"/>
      <c r="AP47" s="35"/>
      <c r="AQ47" s="31"/>
      <c r="AR47" s="32"/>
      <c r="AS47" s="32"/>
      <c r="AT47" s="32"/>
      <c r="AU47" s="32"/>
      <c r="AV47" s="32"/>
      <c r="AW47" s="32"/>
      <c r="AX47" s="32"/>
      <c r="AY47" s="32"/>
      <c r="AZ47" s="32"/>
      <c r="BA47" s="32"/>
      <c r="BB47" s="32"/>
      <c r="BC47" s="32"/>
      <c r="BD47" s="32"/>
      <c r="BE47" s="32"/>
      <c r="BF47" s="32"/>
      <c r="BG47" s="32"/>
      <c r="BH47" s="32"/>
      <c r="BI47" s="32"/>
      <c r="BJ47" s="32"/>
      <c r="BK47" s="35"/>
      <c r="BL47" s="31"/>
      <c r="BM47" s="32"/>
      <c r="BN47" s="32"/>
      <c r="BO47" s="32"/>
      <c r="BP47" s="32"/>
      <c r="BQ47" s="32"/>
      <c r="BR47" s="32"/>
      <c r="BS47" s="32"/>
      <c r="BT47" s="32"/>
      <c r="BU47" s="32"/>
      <c r="BV47" s="32"/>
      <c r="BW47" s="32"/>
      <c r="BX47" s="32"/>
      <c r="BY47" s="32"/>
      <c r="BZ47" s="32"/>
      <c r="CA47" s="32"/>
      <c r="CB47" s="32"/>
      <c r="CC47" s="32"/>
      <c r="CD47" s="32"/>
      <c r="CE47" s="32"/>
      <c r="CF47" s="32"/>
      <c r="CG47" s="32"/>
      <c r="CH47" s="35"/>
    </row>
    <row r="48" spans="1:92">
      <c r="A48" s="31"/>
      <c r="B48" s="32"/>
      <c r="C48" s="32" t="s">
        <v>104</v>
      </c>
      <c r="D48" s="55" t="str">
        <f>IF(COUNTA(D6:D45)=0,"",IF(D5="","--",ROUNDUP((SUM(D6:D45)/COUNTA(D6:D45))*100/D5,1)))</f>
        <v/>
      </c>
      <c r="E48" s="56" t="str">
        <f t="shared" ref="E48:R48" si="19">IF(COUNTA(E6:E45)=0,"",IF(E5="","--",ROUNDUP((SUM(E6:E45)/COUNTA(E6:E45))*100/E5,1)))</f>
        <v/>
      </c>
      <c r="F48" s="56" t="str">
        <f t="shared" si="19"/>
        <v/>
      </c>
      <c r="G48" s="56" t="str">
        <f t="shared" si="19"/>
        <v/>
      </c>
      <c r="H48" s="56" t="str">
        <f t="shared" si="19"/>
        <v/>
      </c>
      <c r="I48" s="56" t="str">
        <f t="shared" si="19"/>
        <v/>
      </c>
      <c r="J48" s="56" t="str">
        <f t="shared" si="19"/>
        <v/>
      </c>
      <c r="K48" s="56" t="str">
        <f t="shared" si="19"/>
        <v/>
      </c>
      <c r="L48" s="56" t="str">
        <f t="shared" si="19"/>
        <v/>
      </c>
      <c r="M48" s="56" t="str">
        <f t="shared" si="19"/>
        <v/>
      </c>
      <c r="N48" s="56" t="str">
        <f t="shared" si="19"/>
        <v/>
      </c>
      <c r="O48" s="56" t="str">
        <f t="shared" si="19"/>
        <v/>
      </c>
      <c r="P48" s="56" t="str">
        <f t="shared" si="19"/>
        <v/>
      </c>
      <c r="Q48" s="56" t="str">
        <f t="shared" si="19"/>
        <v/>
      </c>
      <c r="R48" s="57" t="str">
        <f t="shared" si="19"/>
        <v/>
      </c>
      <c r="S48" s="58" t="str">
        <f>IF(COUNTIF(S6:S45,"-")=40,"",IF(S5="","--",ROUNDUP(AVERAGE(S6:S45)*100/$B52,1)))</f>
        <v/>
      </c>
      <c r="T48" s="32"/>
      <c r="U48" s="35"/>
      <c r="V48" s="31"/>
      <c r="W48" s="32"/>
      <c r="X48" s="32" t="s">
        <v>104</v>
      </c>
      <c r="Y48" s="55" t="str">
        <f>IF(COUNTA(Y6:Y45)=0,"",IF(Y5="","--",ROUNDUP((SUM(Y6:Y45)/COUNTA(Y6:Y45))*100/Y5,1)))</f>
        <v/>
      </c>
      <c r="Z48" s="56" t="str">
        <f t="shared" ref="Z48:AM48" si="20">IF(COUNTA(Z6:Z45)=0,"",IF(Z5="","--",ROUNDUP((SUM(Z6:Z45)/COUNTA(Z6:Z45))*100/Z5,1)))</f>
        <v/>
      </c>
      <c r="AA48" s="56" t="str">
        <f t="shared" si="20"/>
        <v/>
      </c>
      <c r="AB48" s="56" t="str">
        <f t="shared" si="20"/>
        <v/>
      </c>
      <c r="AC48" s="56" t="str">
        <f t="shared" si="20"/>
        <v/>
      </c>
      <c r="AD48" s="56" t="str">
        <f t="shared" si="20"/>
        <v/>
      </c>
      <c r="AE48" s="56" t="str">
        <f t="shared" si="20"/>
        <v/>
      </c>
      <c r="AF48" s="56" t="str">
        <f t="shared" si="20"/>
        <v/>
      </c>
      <c r="AG48" s="56" t="str">
        <f t="shared" si="20"/>
        <v/>
      </c>
      <c r="AH48" s="56" t="str">
        <f t="shared" si="20"/>
        <v/>
      </c>
      <c r="AI48" s="56" t="str">
        <f t="shared" si="20"/>
        <v/>
      </c>
      <c r="AJ48" s="56" t="str">
        <f t="shared" si="20"/>
        <v/>
      </c>
      <c r="AK48" s="56" t="str">
        <f t="shared" si="20"/>
        <v/>
      </c>
      <c r="AL48" s="56" t="str">
        <f t="shared" si="20"/>
        <v/>
      </c>
      <c r="AM48" s="57" t="str">
        <f t="shared" si="20"/>
        <v/>
      </c>
      <c r="AN48" s="58" t="str">
        <f>IF(COUNTIF(AN6:AN45,"-")=40,"",IF(AN5="","--",ROUNDUP(AVERAGE(AN6:AN45)*100/$B52,1)))</f>
        <v/>
      </c>
      <c r="AO48" s="32"/>
      <c r="AP48" s="35"/>
      <c r="AQ48" s="31"/>
      <c r="AR48" s="32"/>
      <c r="AS48" s="32" t="s">
        <v>104</v>
      </c>
      <c r="AT48" s="55" t="str">
        <f>IF(COUNTA(AT6:AT45)=0,"",IF(AT5="","--",ROUNDUP((SUM(AT6:AT45)/COUNTA(AT6:AT45))*100/AT5,1)))</f>
        <v/>
      </c>
      <c r="AU48" s="56" t="str">
        <f t="shared" ref="AU48:BH48" si="21">IF(COUNTA(AU6:AU45)=0,"",IF(AU5="","--",ROUNDUP((SUM(AU6:AU45)/COUNTA(AU6:AU45))*100/AU5,1)))</f>
        <v/>
      </c>
      <c r="AV48" s="56" t="str">
        <f t="shared" si="21"/>
        <v/>
      </c>
      <c r="AW48" s="56" t="str">
        <f t="shared" si="21"/>
        <v/>
      </c>
      <c r="AX48" s="56" t="str">
        <f t="shared" si="21"/>
        <v/>
      </c>
      <c r="AY48" s="56" t="str">
        <f t="shared" si="21"/>
        <v/>
      </c>
      <c r="AZ48" s="56" t="str">
        <f t="shared" si="21"/>
        <v/>
      </c>
      <c r="BA48" s="56" t="str">
        <f t="shared" si="21"/>
        <v/>
      </c>
      <c r="BB48" s="56" t="str">
        <f t="shared" si="21"/>
        <v/>
      </c>
      <c r="BC48" s="56" t="str">
        <f t="shared" si="21"/>
        <v/>
      </c>
      <c r="BD48" s="56" t="str">
        <f t="shared" si="21"/>
        <v/>
      </c>
      <c r="BE48" s="56" t="str">
        <f t="shared" si="21"/>
        <v/>
      </c>
      <c r="BF48" s="56" t="str">
        <f t="shared" si="21"/>
        <v/>
      </c>
      <c r="BG48" s="56" t="str">
        <f t="shared" si="21"/>
        <v/>
      </c>
      <c r="BH48" s="57" t="str">
        <f t="shared" si="21"/>
        <v/>
      </c>
      <c r="BI48" s="58" t="str">
        <f>IF(COUNTIF(BI6:BI45,"-")=40,"",IF(BI5="","--",ROUNDUP(AVERAGE(BI6:BI45)*100/$B52,1)))</f>
        <v/>
      </c>
      <c r="BJ48" s="32"/>
      <c r="BK48" s="35"/>
      <c r="BL48" s="31"/>
      <c r="BM48" s="32"/>
      <c r="BN48" s="32" t="s">
        <v>104</v>
      </c>
      <c r="BO48" s="55" t="str">
        <f>IF(COUNTA(BO6:BO45)=0,"",IF(BO5="","--",ROUNDUP((SUM(BO6:BO45)/COUNTA(BO6:BO45))*100/BO5,1)))</f>
        <v/>
      </c>
      <c r="BP48" s="56" t="str">
        <f t="shared" ref="BP48:CC48" si="22">IF(COUNTA(BP6:BP45)=0,"",IF(BP5="","--",ROUNDUP((SUM(BP6:BP45)/COUNTA(BP6:BP45))*100/BP5,1)))</f>
        <v/>
      </c>
      <c r="BQ48" s="56" t="str">
        <f t="shared" si="22"/>
        <v/>
      </c>
      <c r="BR48" s="56" t="str">
        <f t="shared" si="22"/>
        <v/>
      </c>
      <c r="BS48" s="56" t="str">
        <f t="shared" si="22"/>
        <v/>
      </c>
      <c r="BT48" s="56" t="str">
        <f t="shared" si="22"/>
        <v/>
      </c>
      <c r="BU48" s="56" t="str">
        <f t="shared" si="22"/>
        <v/>
      </c>
      <c r="BV48" s="56" t="str">
        <f t="shared" si="22"/>
        <v/>
      </c>
      <c r="BW48" s="56" t="str">
        <f t="shared" si="22"/>
        <v/>
      </c>
      <c r="BX48" s="56" t="str">
        <f t="shared" si="22"/>
        <v/>
      </c>
      <c r="BY48" s="56" t="str">
        <f t="shared" si="22"/>
        <v/>
      </c>
      <c r="BZ48" s="56" t="str">
        <f t="shared" si="22"/>
        <v/>
      </c>
      <c r="CA48" s="56" t="str">
        <f t="shared" si="22"/>
        <v/>
      </c>
      <c r="CB48" s="56" t="str">
        <f t="shared" si="22"/>
        <v/>
      </c>
      <c r="CC48" s="57" t="str">
        <f t="shared" si="22"/>
        <v/>
      </c>
      <c r="CD48" s="58" t="str">
        <f>IF(COUNTIF(CD6:CD45,"-")=40,"",IF(CD5="","--",ROUNDUP(AVERAGE(CD6:CD45)*100/$B52,1)))</f>
        <v/>
      </c>
      <c r="CE48" s="32"/>
      <c r="CF48" s="32"/>
      <c r="CG48" s="32"/>
      <c r="CH48" s="35"/>
    </row>
    <row r="49" spans="1:86">
      <c r="A49" s="59"/>
      <c r="B49" s="60"/>
      <c r="C49" s="60"/>
      <c r="D49" s="60"/>
      <c r="E49" s="60"/>
      <c r="F49" s="60"/>
      <c r="G49" s="60"/>
      <c r="H49" s="60"/>
      <c r="I49" s="60"/>
      <c r="J49" s="60"/>
      <c r="K49" s="60"/>
      <c r="L49" s="60"/>
      <c r="M49" s="60"/>
      <c r="N49" s="60"/>
      <c r="O49" s="60"/>
      <c r="P49" s="60"/>
      <c r="Q49" s="60"/>
      <c r="R49" s="60"/>
      <c r="S49" s="60"/>
      <c r="T49" s="60"/>
      <c r="U49" s="61"/>
      <c r="V49" s="59"/>
      <c r="W49" s="60"/>
      <c r="X49" s="60"/>
      <c r="Y49" s="60"/>
      <c r="Z49" s="60"/>
      <c r="AA49" s="60"/>
      <c r="AB49" s="60"/>
      <c r="AC49" s="60"/>
      <c r="AD49" s="60"/>
      <c r="AE49" s="60"/>
      <c r="AF49" s="60"/>
      <c r="AG49" s="60"/>
      <c r="AH49" s="60"/>
      <c r="AI49" s="60"/>
      <c r="AJ49" s="60"/>
      <c r="AK49" s="60"/>
      <c r="AL49" s="60"/>
      <c r="AM49" s="60"/>
      <c r="AN49" s="60"/>
      <c r="AO49" s="60"/>
      <c r="AP49" s="61"/>
      <c r="AQ49" s="59"/>
      <c r="AR49" s="60"/>
      <c r="AS49" s="60"/>
      <c r="AT49" s="60"/>
      <c r="AU49" s="60"/>
      <c r="AV49" s="60"/>
      <c r="AW49" s="60"/>
      <c r="AX49" s="60"/>
      <c r="AY49" s="60"/>
      <c r="AZ49" s="60"/>
      <c r="BA49" s="60"/>
      <c r="BB49" s="60"/>
      <c r="BC49" s="60"/>
      <c r="BD49" s="60"/>
      <c r="BE49" s="60"/>
      <c r="BF49" s="60"/>
      <c r="BG49" s="60"/>
      <c r="BH49" s="60"/>
      <c r="BI49" s="60"/>
      <c r="BJ49" s="60"/>
      <c r="BK49" s="61"/>
      <c r="BL49" s="59"/>
      <c r="BM49" s="60"/>
      <c r="BN49" s="60"/>
      <c r="BO49" s="60"/>
      <c r="BP49" s="60"/>
      <c r="BQ49" s="60"/>
      <c r="BR49" s="60"/>
      <c r="BS49" s="60"/>
      <c r="BT49" s="60"/>
      <c r="BU49" s="60"/>
      <c r="BV49" s="60"/>
      <c r="BW49" s="60"/>
      <c r="BX49" s="60"/>
      <c r="BY49" s="60"/>
      <c r="BZ49" s="60"/>
      <c r="CA49" s="60"/>
      <c r="CB49" s="60"/>
      <c r="CC49" s="60"/>
      <c r="CD49" s="60"/>
      <c r="CE49" s="60"/>
      <c r="CF49" s="60"/>
      <c r="CG49" s="60"/>
      <c r="CH49" s="61"/>
    </row>
    <row r="52" spans="1:86">
      <c r="A52" s="62" t="s">
        <v>25</v>
      </c>
      <c r="B52" s="63">
        <f>PARAMETRES!G12</f>
        <v>30</v>
      </c>
      <c r="C52" s="64"/>
    </row>
  </sheetData>
  <sheetProtection password="CAC3" sheet="1" objects="1" scenarios="1"/>
  <mergeCells count="13">
    <mergeCell ref="V2:AO2"/>
    <mergeCell ref="AQ2:BJ2"/>
    <mergeCell ref="BL2:CH2"/>
    <mergeCell ref="A2:T2"/>
    <mergeCell ref="A1:T1"/>
    <mergeCell ref="V1:AO1"/>
    <mergeCell ref="AQ1:BJ1"/>
    <mergeCell ref="BL1:CH1"/>
    <mergeCell ref="CN3:CN4"/>
    <mergeCell ref="CJ2:CM2"/>
    <mergeCell ref="CJ3:CJ4"/>
    <mergeCell ref="CK3:CK4"/>
    <mergeCell ref="CM3:CM4"/>
  </mergeCells>
  <phoneticPr fontId="43" type="noConversion"/>
  <conditionalFormatting sqref="S6:S45 AN6:AN45 BI6:BI45 CD6:CD45">
    <cfRule type="cellIs" dxfId="692" priority="121" stopIfTrue="1" operator="greaterThan">
      <formula>$B$52</formula>
    </cfRule>
    <cfRule type="cellIs" dxfId="691" priority="122" stopIfTrue="1" operator="lessThan">
      <formula>$B$52/2</formula>
    </cfRule>
  </conditionalFormatting>
  <conditionalFormatting sqref="U6:U45 AP6:AP45 BK6:BK45 CF6:CF45">
    <cfRule type="cellIs" dxfId="690" priority="123" stopIfTrue="1" operator="equal">
      <formula>0</formula>
    </cfRule>
  </conditionalFormatting>
  <conditionalFormatting sqref="D6:D45">
    <cfRule type="cellIs" dxfId="689" priority="119" operator="greaterThan">
      <formula>D$5</formula>
    </cfRule>
    <cfRule type="cellIs" dxfId="688" priority="120" operator="lessThan">
      <formula>D$5/2</formula>
    </cfRule>
  </conditionalFormatting>
  <conditionalFormatting sqref="E6:E45">
    <cfRule type="cellIs" dxfId="687" priority="117" operator="greaterThan">
      <formula>E$5</formula>
    </cfRule>
    <cfRule type="cellIs" dxfId="686" priority="118" operator="lessThan">
      <formula>E$5/2</formula>
    </cfRule>
  </conditionalFormatting>
  <conditionalFormatting sqref="F6:F45">
    <cfRule type="cellIs" dxfId="685" priority="115" operator="greaterThan">
      <formula>F$5</formula>
    </cfRule>
    <cfRule type="cellIs" dxfId="684" priority="116" operator="lessThan">
      <formula>F$5/2</formula>
    </cfRule>
  </conditionalFormatting>
  <conditionalFormatting sqref="G6:G45">
    <cfRule type="cellIs" dxfId="683" priority="113" operator="greaterThan">
      <formula>G$5</formula>
    </cfRule>
    <cfRule type="cellIs" dxfId="682" priority="114" operator="lessThan">
      <formula>G$5/2</formula>
    </cfRule>
  </conditionalFormatting>
  <conditionalFormatting sqref="H6:H45">
    <cfRule type="cellIs" dxfId="681" priority="111" operator="greaterThan">
      <formula>H$5</formula>
    </cfRule>
    <cfRule type="cellIs" dxfId="680" priority="112" operator="lessThan">
      <formula>H$5/2</formula>
    </cfRule>
  </conditionalFormatting>
  <conditionalFormatting sqref="I6:I45">
    <cfRule type="cellIs" dxfId="679" priority="109" operator="greaterThan">
      <formula>I$5</formula>
    </cfRule>
    <cfRule type="cellIs" dxfId="678" priority="110" operator="lessThan">
      <formula>I$5/2</formula>
    </cfRule>
  </conditionalFormatting>
  <conditionalFormatting sqref="J6:J45">
    <cfRule type="cellIs" dxfId="677" priority="107" operator="greaterThan">
      <formula>J$5</formula>
    </cfRule>
    <cfRule type="cellIs" dxfId="676" priority="108" operator="lessThan">
      <formula>J$5/2</formula>
    </cfRule>
  </conditionalFormatting>
  <conditionalFormatting sqref="K6:K45">
    <cfRule type="cellIs" dxfId="675" priority="105" operator="greaterThan">
      <formula>K$5</formula>
    </cfRule>
    <cfRule type="cellIs" dxfId="674" priority="106" operator="lessThan">
      <formula>K$5/2</formula>
    </cfRule>
  </conditionalFormatting>
  <conditionalFormatting sqref="L6:L45">
    <cfRule type="cellIs" dxfId="673" priority="103" operator="greaterThan">
      <formula>L$5</formula>
    </cfRule>
    <cfRule type="cellIs" dxfId="672" priority="104" operator="lessThan">
      <formula>L$5/2</formula>
    </cfRule>
  </conditionalFormatting>
  <conditionalFormatting sqref="M6:M45">
    <cfRule type="cellIs" dxfId="671" priority="101" operator="greaterThan">
      <formula>M$5</formula>
    </cfRule>
    <cfRule type="cellIs" dxfId="670" priority="102" operator="lessThan">
      <formula>M$5/2</formula>
    </cfRule>
  </conditionalFormatting>
  <conditionalFormatting sqref="N6:N45">
    <cfRule type="cellIs" dxfId="669" priority="99" operator="greaterThan">
      <formula>N$5</formula>
    </cfRule>
    <cfRule type="cellIs" dxfId="668" priority="100" operator="lessThan">
      <formula>N$5/2</formula>
    </cfRule>
  </conditionalFormatting>
  <conditionalFormatting sqref="O6:O45">
    <cfRule type="cellIs" dxfId="667" priority="97" operator="greaterThan">
      <formula>O$5</formula>
    </cfRule>
    <cfRule type="cellIs" dxfId="666" priority="98" operator="lessThan">
      <formula>O$5/2</formula>
    </cfRule>
  </conditionalFormatting>
  <conditionalFormatting sqref="P6:P45">
    <cfRule type="cellIs" dxfId="665" priority="95" operator="greaterThan">
      <formula>P$5</formula>
    </cfRule>
    <cfRule type="cellIs" dxfId="664" priority="96" operator="lessThan">
      <formula>P$5/2</formula>
    </cfRule>
  </conditionalFormatting>
  <conditionalFormatting sqref="Q6:Q45">
    <cfRule type="cellIs" dxfId="663" priority="93" operator="greaterThan">
      <formula>Q$5</formula>
    </cfRule>
    <cfRule type="cellIs" dxfId="662" priority="94" operator="lessThan">
      <formula>Q$5/2</formula>
    </cfRule>
  </conditionalFormatting>
  <conditionalFormatting sqref="R6:R45">
    <cfRule type="cellIs" dxfId="661" priority="91" operator="greaterThan">
      <formula>R$5</formula>
    </cfRule>
    <cfRule type="cellIs" dxfId="660" priority="92" operator="lessThan">
      <formula>R$5/2</formula>
    </cfRule>
  </conditionalFormatting>
  <conditionalFormatting sqref="Y6:Y45">
    <cfRule type="cellIs" dxfId="659" priority="89" operator="greaterThan">
      <formula>Y$5</formula>
    </cfRule>
    <cfRule type="cellIs" dxfId="658" priority="90" operator="lessThan">
      <formula>Y$5/2</formula>
    </cfRule>
  </conditionalFormatting>
  <conditionalFormatting sqref="Z6:Z45">
    <cfRule type="cellIs" dxfId="657" priority="87" operator="greaterThan">
      <formula>Z$5</formula>
    </cfRule>
    <cfRule type="cellIs" dxfId="656" priority="88" operator="lessThan">
      <formula>Z$5/2</formula>
    </cfRule>
  </conditionalFormatting>
  <conditionalFormatting sqref="AA6:AA45">
    <cfRule type="cellIs" dxfId="655" priority="85" operator="greaterThan">
      <formula>AA$5</formula>
    </cfRule>
    <cfRule type="cellIs" dxfId="654" priority="86" operator="lessThan">
      <formula>AA$5/2</formula>
    </cfRule>
  </conditionalFormatting>
  <conditionalFormatting sqref="AB6:AB45">
    <cfRule type="cellIs" dxfId="653" priority="83" operator="greaterThan">
      <formula>AB$5</formula>
    </cfRule>
    <cfRule type="cellIs" dxfId="652" priority="84" operator="lessThan">
      <formula>AB$5/2</formula>
    </cfRule>
  </conditionalFormatting>
  <conditionalFormatting sqref="AC6:AC45">
    <cfRule type="cellIs" dxfId="651" priority="81" operator="greaterThan">
      <formula>AC$5</formula>
    </cfRule>
    <cfRule type="cellIs" dxfId="650" priority="82" operator="lessThan">
      <formula>AC$5/2</formula>
    </cfRule>
  </conditionalFormatting>
  <conditionalFormatting sqref="AD6:AD45">
    <cfRule type="cellIs" dxfId="649" priority="79" operator="greaterThan">
      <formula>AD$5</formula>
    </cfRule>
    <cfRule type="cellIs" dxfId="648" priority="80" operator="lessThan">
      <formula>AD$5/2</formula>
    </cfRule>
  </conditionalFormatting>
  <conditionalFormatting sqref="AE6:AE45">
    <cfRule type="cellIs" dxfId="647" priority="77" operator="greaterThan">
      <formula>AE$5</formula>
    </cfRule>
    <cfRule type="cellIs" dxfId="646" priority="78" operator="lessThan">
      <formula>AE$5/2</formula>
    </cfRule>
  </conditionalFormatting>
  <conditionalFormatting sqref="AF6:AF45">
    <cfRule type="cellIs" dxfId="645" priority="75" operator="greaterThan">
      <formula>AF$5</formula>
    </cfRule>
    <cfRule type="cellIs" dxfId="644" priority="76" operator="lessThan">
      <formula>AF$5/2</formula>
    </cfRule>
  </conditionalFormatting>
  <conditionalFormatting sqref="AG6:AG45">
    <cfRule type="cellIs" dxfId="643" priority="73" operator="greaterThan">
      <formula>AG$5</formula>
    </cfRule>
    <cfRule type="cellIs" dxfId="642" priority="74" operator="lessThan">
      <formula>AG$5/2</formula>
    </cfRule>
  </conditionalFormatting>
  <conditionalFormatting sqref="AH6:AH45">
    <cfRule type="cellIs" dxfId="641" priority="71" operator="greaterThan">
      <formula>AH$5</formula>
    </cfRule>
    <cfRule type="cellIs" dxfId="640" priority="72" operator="lessThan">
      <formula>AH$5/2</formula>
    </cfRule>
  </conditionalFormatting>
  <conditionalFormatting sqref="AI6:AI45">
    <cfRule type="cellIs" dxfId="639" priority="69" operator="greaterThan">
      <formula>AI$5</formula>
    </cfRule>
    <cfRule type="cellIs" dxfId="638" priority="70" operator="lessThan">
      <formula>AI$5/2</formula>
    </cfRule>
  </conditionalFormatting>
  <conditionalFormatting sqref="AJ6:AJ45">
    <cfRule type="cellIs" dxfId="637" priority="67" operator="greaterThan">
      <formula>AJ$5</formula>
    </cfRule>
    <cfRule type="cellIs" dxfId="636" priority="68" operator="lessThan">
      <formula>AJ$5/2</formula>
    </cfRule>
  </conditionalFormatting>
  <conditionalFormatting sqref="AK6:AK45">
    <cfRule type="cellIs" dxfId="635" priority="65" operator="greaterThan">
      <formula>AK$5</formula>
    </cfRule>
    <cfRule type="cellIs" dxfId="634" priority="66" operator="lessThan">
      <formula>AK$5/2</formula>
    </cfRule>
  </conditionalFormatting>
  <conditionalFormatting sqref="AL6:AL45">
    <cfRule type="cellIs" dxfId="633" priority="63" operator="greaterThan">
      <formula>AL$5</formula>
    </cfRule>
    <cfRule type="cellIs" dxfId="632" priority="64" operator="lessThan">
      <formula>AL$5/2</formula>
    </cfRule>
  </conditionalFormatting>
  <conditionalFormatting sqref="AM6:AM45">
    <cfRule type="cellIs" dxfId="631" priority="61" operator="greaterThan">
      <formula>AM$5</formula>
    </cfRule>
    <cfRule type="cellIs" dxfId="630" priority="62" operator="lessThan">
      <formula>AM$5/2</formula>
    </cfRule>
  </conditionalFormatting>
  <conditionalFormatting sqref="AT6:AT45">
    <cfRule type="cellIs" dxfId="629" priority="59" operator="greaterThan">
      <formula>AT$5</formula>
    </cfRule>
    <cfRule type="cellIs" dxfId="628" priority="60" operator="lessThan">
      <formula>AT$5/2</formula>
    </cfRule>
  </conditionalFormatting>
  <conditionalFormatting sqref="AU6:AU45">
    <cfRule type="cellIs" dxfId="627" priority="57" operator="greaterThan">
      <formula>AU$5</formula>
    </cfRule>
    <cfRule type="cellIs" dxfId="626" priority="58" operator="lessThan">
      <formula>AU$5/2</formula>
    </cfRule>
  </conditionalFormatting>
  <conditionalFormatting sqref="AV6:AV45">
    <cfRule type="cellIs" dxfId="625" priority="55" operator="greaterThan">
      <formula>AV$5</formula>
    </cfRule>
    <cfRule type="cellIs" dxfId="624" priority="56" operator="lessThan">
      <formula>AV$5/2</formula>
    </cfRule>
  </conditionalFormatting>
  <conditionalFormatting sqref="AW6:AW45">
    <cfRule type="cellIs" dxfId="623" priority="53" operator="greaterThan">
      <formula>AW$5</formula>
    </cfRule>
    <cfRule type="cellIs" dxfId="622" priority="54" operator="lessThan">
      <formula>AW$5/2</formula>
    </cfRule>
  </conditionalFormatting>
  <conditionalFormatting sqref="AX6:AX45">
    <cfRule type="cellIs" dxfId="621" priority="51" operator="greaterThan">
      <formula>AX$5</formula>
    </cfRule>
    <cfRule type="cellIs" dxfId="620" priority="52" operator="lessThan">
      <formula>AX$5/2</formula>
    </cfRule>
  </conditionalFormatting>
  <conditionalFormatting sqref="AY6:AY45">
    <cfRule type="cellIs" dxfId="619" priority="49" operator="greaterThan">
      <formula>AY$5</formula>
    </cfRule>
    <cfRule type="cellIs" dxfId="618" priority="50" operator="lessThan">
      <formula>AY$5/2</formula>
    </cfRule>
  </conditionalFormatting>
  <conditionalFormatting sqref="AZ6:AZ45">
    <cfRule type="cellIs" dxfId="617" priority="47" operator="greaterThan">
      <formula>AZ$5</formula>
    </cfRule>
    <cfRule type="cellIs" dxfId="616" priority="48" operator="lessThan">
      <formula>AZ$5/2</formula>
    </cfRule>
  </conditionalFormatting>
  <conditionalFormatting sqref="BA6:BA45">
    <cfRule type="cellIs" dxfId="615" priority="45" operator="greaterThan">
      <formula>BA$5</formula>
    </cfRule>
    <cfRule type="cellIs" dxfId="614" priority="46" operator="lessThan">
      <formula>BA$5/2</formula>
    </cfRule>
  </conditionalFormatting>
  <conditionalFormatting sqref="BB6:BB45">
    <cfRule type="cellIs" dxfId="613" priority="43" operator="greaterThan">
      <formula>BB$5</formula>
    </cfRule>
    <cfRule type="cellIs" dxfId="612" priority="44" operator="lessThan">
      <formula>BB$5/2</formula>
    </cfRule>
  </conditionalFormatting>
  <conditionalFormatting sqref="BC6:BC45">
    <cfRule type="cellIs" dxfId="611" priority="41" operator="greaterThan">
      <formula>BC$5</formula>
    </cfRule>
    <cfRule type="cellIs" dxfId="610" priority="42" operator="lessThan">
      <formula>BC$5/2</formula>
    </cfRule>
  </conditionalFormatting>
  <conditionalFormatting sqref="BD6:BD45">
    <cfRule type="cellIs" dxfId="609" priority="39" operator="greaterThan">
      <formula>BD$5</formula>
    </cfRule>
    <cfRule type="cellIs" dxfId="608" priority="40" operator="lessThan">
      <formula>BD$5/2</formula>
    </cfRule>
  </conditionalFormatting>
  <conditionalFormatting sqref="BE6:BE45">
    <cfRule type="cellIs" dxfId="607" priority="37" operator="greaterThan">
      <formula>BE$5</formula>
    </cfRule>
    <cfRule type="cellIs" dxfId="606" priority="38" operator="lessThan">
      <formula>BE$5/2</formula>
    </cfRule>
  </conditionalFormatting>
  <conditionalFormatting sqref="BF6:BF45">
    <cfRule type="cellIs" dxfId="605" priority="35" operator="greaterThan">
      <formula>BF$5</formula>
    </cfRule>
    <cfRule type="cellIs" dxfId="604" priority="36" operator="lessThan">
      <formula>BF$5/2</formula>
    </cfRule>
  </conditionalFormatting>
  <conditionalFormatting sqref="BG6:BG45">
    <cfRule type="cellIs" dxfId="603" priority="33" operator="greaterThan">
      <formula>BG$5</formula>
    </cfRule>
    <cfRule type="cellIs" dxfId="602" priority="34" operator="lessThan">
      <formula>BG$5/2</formula>
    </cfRule>
  </conditionalFormatting>
  <conditionalFormatting sqref="BH6:BH45">
    <cfRule type="cellIs" dxfId="601" priority="31" operator="greaterThan">
      <formula>BH$5</formula>
    </cfRule>
    <cfRule type="cellIs" dxfId="600" priority="32" operator="lessThan">
      <formula>BH$5/2</formula>
    </cfRule>
  </conditionalFormatting>
  <conditionalFormatting sqref="BO6:BO45">
    <cfRule type="cellIs" dxfId="599" priority="29" operator="greaterThan">
      <formula>BO$5</formula>
    </cfRule>
    <cfRule type="cellIs" dxfId="598" priority="30" operator="lessThan">
      <formula>BO$5/2</formula>
    </cfRule>
  </conditionalFormatting>
  <conditionalFormatting sqref="BP6:BP45">
    <cfRule type="cellIs" dxfId="597" priority="27" operator="greaterThan">
      <formula>BP$5</formula>
    </cfRule>
    <cfRule type="cellIs" dxfId="596" priority="28" operator="lessThan">
      <formula>BP$5/2</formula>
    </cfRule>
  </conditionalFormatting>
  <conditionalFormatting sqref="BQ6:BQ45">
    <cfRule type="cellIs" dxfId="595" priority="25" operator="greaterThan">
      <formula>BQ$5</formula>
    </cfRule>
    <cfRule type="cellIs" dxfId="594" priority="26" operator="lessThan">
      <formula>BQ$5/2</formula>
    </cfRule>
  </conditionalFormatting>
  <conditionalFormatting sqref="BR6:BR45">
    <cfRule type="cellIs" dxfId="593" priority="23" operator="greaterThan">
      <formula>BR$5</formula>
    </cfRule>
    <cfRule type="cellIs" dxfId="592" priority="24" operator="lessThan">
      <formula>BR$5/2</formula>
    </cfRule>
  </conditionalFormatting>
  <conditionalFormatting sqref="BS6:BS45">
    <cfRule type="cellIs" dxfId="591" priority="21" operator="greaterThan">
      <formula>BS$5</formula>
    </cfRule>
    <cfRule type="cellIs" dxfId="590" priority="22" operator="lessThan">
      <formula>BS$5/2</formula>
    </cfRule>
  </conditionalFormatting>
  <conditionalFormatting sqref="BT6:BT45">
    <cfRule type="cellIs" dxfId="589" priority="19" operator="greaterThan">
      <formula>BT$5</formula>
    </cfRule>
    <cfRule type="cellIs" dxfId="588" priority="20" operator="lessThan">
      <formula>BT$5/2</formula>
    </cfRule>
  </conditionalFormatting>
  <conditionalFormatting sqref="BU6:BU45">
    <cfRule type="cellIs" dxfId="587" priority="17" operator="greaterThan">
      <formula>BU$5</formula>
    </cfRule>
    <cfRule type="cellIs" dxfId="586" priority="18" operator="lessThan">
      <formula>BU$5/2</formula>
    </cfRule>
  </conditionalFormatting>
  <conditionalFormatting sqref="BV6:BV45">
    <cfRule type="cellIs" dxfId="585" priority="15" operator="greaterThan">
      <formula>BV$5</formula>
    </cfRule>
    <cfRule type="cellIs" dxfId="584" priority="16" operator="lessThan">
      <formula>BV$5/2</formula>
    </cfRule>
  </conditionalFormatting>
  <conditionalFormatting sqref="BW6:BW45">
    <cfRule type="cellIs" dxfId="583" priority="13" operator="greaterThan">
      <formula>BW$5</formula>
    </cfRule>
    <cfRule type="cellIs" dxfId="582" priority="14" operator="lessThan">
      <formula>BW$5/2</formula>
    </cfRule>
  </conditionalFormatting>
  <conditionalFormatting sqref="BX6:BX45">
    <cfRule type="cellIs" dxfId="581" priority="11" operator="greaterThan">
      <formula>BX$5</formula>
    </cfRule>
    <cfRule type="cellIs" dxfId="580" priority="12" operator="lessThan">
      <formula>BX$5/2</formula>
    </cfRule>
  </conditionalFormatting>
  <conditionalFormatting sqref="BY6:BY45">
    <cfRule type="cellIs" dxfId="579" priority="9" operator="greaterThan">
      <formula>BY$5</formula>
    </cfRule>
    <cfRule type="cellIs" dxfId="578" priority="10" operator="lessThan">
      <formula>BY$5/2</formula>
    </cfRule>
  </conditionalFormatting>
  <conditionalFormatting sqref="BZ6:BZ45">
    <cfRule type="cellIs" dxfId="577" priority="7" operator="greaterThan">
      <formula>BZ$5</formula>
    </cfRule>
    <cfRule type="cellIs" dxfId="576" priority="8" operator="lessThan">
      <formula>BZ$5/2</formula>
    </cfRule>
  </conditionalFormatting>
  <conditionalFormatting sqref="CA6:CA45">
    <cfRule type="cellIs" dxfId="575" priority="5" operator="greaterThan">
      <formula>CA$5</formula>
    </cfRule>
    <cfRule type="cellIs" dxfId="574" priority="6" operator="lessThan">
      <formula>CA$5/2</formula>
    </cfRule>
  </conditionalFormatting>
  <conditionalFormatting sqref="CB6:CB45">
    <cfRule type="cellIs" dxfId="573" priority="3" operator="greaterThan">
      <formula>CB$5</formula>
    </cfRule>
    <cfRule type="cellIs" dxfId="572" priority="4" operator="lessThan">
      <formula>CB$5/2</formula>
    </cfRule>
  </conditionalFormatting>
  <conditionalFormatting sqref="CC6:CC45">
    <cfRule type="cellIs" dxfId="571" priority="1" operator="greaterThan">
      <formula>CC$5</formula>
    </cfRule>
    <cfRule type="cellIs" dxfId="570" priority="2" operator="lessThan">
      <formula>CC$5/2</formula>
    </cfRule>
  </conditionalFormatting>
  <pageMargins left="0.74791666666666667" right="0.74791666666666667" top="0.98402777777777772" bottom="0.98402777777777772" header="0.49236111111111114" footer="0.49236111111111114"/>
  <pageSetup paperSize="9" firstPageNumber="0" orientation="portrait" horizontalDpi="300" verticalDpi="300"/>
  <headerFooter alignWithMargins="0">
    <oddHeader>&amp;C&amp;A</oddHeader>
    <oddFooter>&amp;CPage &amp;P</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25</vt:i4>
      </vt:variant>
    </vt:vector>
  </HeadingPairs>
  <TitlesOfParts>
    <vt:vector size="25" baseType="lpstr">
      <vt:lpstr>PLAN</vt:lpstr>
      <vt:lpstr>PARAMETRES</vt:lpstr>
      <vt:lpstr>RELIGION</vt:lpstr>
      <vt:lpstr>LIRE</vt:lpstr>
      <vt:lpstr>ECRIRE (orth, rédac)</vt:lpstr>
      <vt:lpstr>ECOUTER  PARLER</vt:lpstr>
      <vt:lpstr>ECRIRE (conj, gramm)</vt:lpstr>
      <vt:lpstr>NO</vt:lpstr>
      <vt:lpstr>G</vt:lpstr>
      <vt:lpstr>SF</vt:lpstr>
      <vt:lpstr>EVEIL</vt:lpstr>
      <vt:lpstr>LANGUE</vt:lpstr>
      <vt:lpstr>TOTALGENERAL</vt:lpstr>
      <vt:lpstr>RECAPITULATIF</vt:lpstr>
      <vt:lpstr>CONTROLES NON FAITS</vt:lpstr>
      <vt:lpstr>PROFIL DE LA CLASSE</vt:lpstr>
      <vt:lpstr>BULLETINS TOUSSAINT</vt:lpstr>
      <vt:lpstr>BULLETINS NOEL</vt:lpstr>
      <vt:lpstr>BULLETINS PAQUES</vt:lpstr>
      <vt:lpstr>BULLETINS JUIN</vt:lpstr>
      <vt:lpstr>BULLETINS TOUSSAINT (graph)</vt:lpstr>
      <vt:lpstr>BULLETINS NOEL (graph)</vt:lpstr>
      <vt:lpstr>BULLETINS PAQUES (graph)</vt:lpstr>
      <vt:lpstr>BULLETINS JUIN (graph)</vt:lpstr>
      <vt:lpstr>BULLETINS (avec grands graph)</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Dominique Bollaerts</dc:creator>
  <cp:lastModifiedBy>tbusch</cp:lastModifiedBy>
  <cp:lastPrinted>2016-10-26T17:14:30Z</cp:lastPrinted>
  <dcterms:created xsi:type="dcterms:W3CDTF">2014-09-22T13:07:33Z</dcterms:created>
  <dcterms:modified xsi:type="dcterms:W3CDTF">2016-11-25T15:05:18Z</dcterms:modified>
</cp:coreProperties>
</file>